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60" windowWidth="20055" windowHeight="7950" tabRatio="650"/>
  </bookViews>
  <sheets>
    <sheet name="Summary" sheetId="12" r:id="rId1"/>
    <sheet name="Sales" sheetId="1" r:id="rId2"/>
    <sheet name="Amedment" sheetId="13" r:id="rId3"/>
    <sheet name="HSN" sheetId="24" r:id="rId4"/>
    <sheet name="RCM" sheetId="14" r:id="rId5"/>
    <sheet name="ITC-Books" sheetId="20" r:id="rId6"/>
    <sheet name="ITC-3B" sheetId="16" r:id="rId7"/>
    <sheet name="2A-2B" sheetId="19" r:id="rId8"/>
    <sheet name="ITC Claimed Next Year" sheetId="18" r:id="rId9"/>
    <sheet name="GST Summary" sheetId="4" r:id="rId10"/>
    <sheet name="GSTR 9" sheetId="7" r:id="rId11"/>
    <sheet name="GSTR 9C" sheetId="17" r:id="rId12"/>
    <sheet name="List" sheetId="10" r:id="rId13"/>
  </sheets>
  <definedNames>
    <definedName name="_xlnm._FilterDatabase" localSheetId="7" hidden="1">'2A-2B'!$B$20:$U$20</definedName>
    <definedName name="_xlnm._FilterDatabase" localSheetId="2" hidden="1">Amedment!$B$21:$O$21</definedName>
    <definedName name="_xlnm._FilterDatabase" localSheetId="3" hidden="1">HSN!$B$16:$N$16</definedName>
    <definedName name="_xlnm._FilterDatabase" localSheetId="8" hidden="1">'ITC Claimed Next Year'!$B$20:$P$20</definedName>
    <definedName name="_xlnm._FilterDatabase" localSheetId="6" hidden="1">'ITC-3B'!$B$20:$T$20</definedName>
    <definedName name="_xlnm._FilterDatabase" localSheetId="5" hidden="1">'ITC-Books'!$B$20:$V$1021</definedName>
    <definedName name="_xlnm._FilterDatabase" localSheetId="4" hidden="1">RCM!$B$19:$O$19</definedName>
    <definedName name="_xlnm._FilterDatabase" localSheetId="1" hidden="1">Sales!$B$21:$O$1022</definedName>
    <definedName name="ITC_Transaction_Type">List!$H$4:$H$25</definedName>
    <definedName name="Months">List!$B$4:$B$25</definedName>
    <definedName name="Months_3B">List!$F$4:$F$25</definedName>
    <definedName name="Place">List!$E$4:$E$50</definedName>
    <definedName name="_xlnm.Print_Area" localSheetId="7">'2A-2B'!$A$1:$U$1021</definedName>
    <definedName name="_xlnm.Print_Area" localSheetId="2">Amedment!$A$1:$P$122</definedName>
    <definedName name="_xlnm.Print_Area" localSheetId="3">HSN!$A$1:$N$118</definedName>
    <definedName name="_xlnm.Print_Area" localSheetId="8">'ITC Claimed Next Year'!$A$1:$Q$1021</definedName>
    <definedName name="_xlnm.Print_Area" localSheetId="6">'ITC-3B'!$A$1:$T$1021</definedName>
    <definedName name="_xlnm.Print_Area" localSheetId="5">'ITC-Books'!$A$1:$V$1021</definedName>
    <definedName name="_xlnm.Print_Area" localSheetId="4">RCM!$A$1:$P$121</definedName>
    <definedName name="_xlnm.Print_Area" localSheetId="1">Sales!$A$1:$P$1022</definedName>
    <definedName name="Rate">List!$C$4:$C$10</definedName>
    <definedName name="RCM_List">List!$G$4:$G$15</definedName>
    <definedName name="Remark">List!$I$4:$I$18</definedName>
    <definedName name="Transaction">List!$D$4:$D$25</definedName>
    <definedName name="Transaction_Type">List!$D$4:$D$25</definedName>
  </definedNames>
  <calcPr calcId="124519"/>
</workbook>
</file>

<file path=xl/calcChain.xml><?xml version="1.0" encoding="utf-8"?>
<calcChain xmlns="http://schemas.openxmlformats.org/spreadsheetml/2006/main">
  <c r="C11" i="12"/>
  <c r="X1020" i="16"/>
  <c r="AA1020" s="1"/>
  <c r="X1019"/>
  <c r="AA1019" s="1"/>
  <c r="X1018"/>
  <c r="AA1018" s="1"/>
  <c r="X1017"/>
  <c r="AA1017" s="1"/>
  <c r="X1016"/>
  <c r="AA1016" s="1"/>
  <c r="X1015"/>
  <c r="AA1015" s="1"/>
  <c r="X1014"/>
  <c r="AA1014" s="1"/>
  <c r="X1013"/>
  <c r="AA1013" s="1"/>
  <c r="X1012"/>
  <c r="AA1012" s="1"/>
  <c r="X1011"/>
  <c r="AA1011" s="1"/>
  <c r="X1010"/>
  <c r="AA1010" s="1"/>
  <c r="X1009"/>
  <c r="AA1009" s="1"/>
  <c r="X1008"/>
  <c r="AA1008" s="1"/>
  <c r="X1007"/>
  <c r="AA1007" s="1"/>
  <c r="X1006"/>
  <c r="AA1006" s="1"/>
  <c r="X1005"/>
  <c r="AA1005" s="1"/>
  <c r="X1004"/>
  <c r="AA1004" s="1"/>
  <c r="X1003"/>
  <c r="AA1003" s="1"/>
  <c r="X1002"/>
  <c r="AA1002" s="1"/>
  <c r="X1001"/>
  <c r="AA1001" s="1"/>
  <c r="X1000"/>
  <c r="AA1000" s="1"/>
  <c r="X999"/>
  <c r="AA999" s="1"/>
  <c r="X998"/>
  <c r="AA998" s="1"/>
  <c r="X997"/>
  <c r="AA997" s="1"/>
  <c r="X996"/>
  <c r="AA996" s="1"/>
  <c r="X995"/>
  <c r="AA995" s="1"/>
  <c r="X994"/>
  <c r="AA994" s="1"/>
  <c r="X993"/>
  <c r="AA993" s="1"/>
  <c r="X992"/>
  <c r="AA992" s="1"/>
  <c r="X991"/>
  <c r="AA991" s="1"/>
  <c r="X990"/>
  <c r="AA990" s="1"/>
  <c r="X989"/>
  <c r="AA989" s="1"/>
  <c r="X988"/>
  <c r="AA988" s="1"/>
  <c r="X987"/>
  <c r="AA987" s="1"/>
  <c r="X986"/>
  <c r="AA986" s="1"/>
  <c r="X985"/>
  <c r="AA985" s="1"/>
  <c r="X984"/>
  <c r="AA984" s="1"/>
  <c r="X983"/>
  <c r="AA983" s="1"/>
  <c r="X982"/>
  <c r="AA982" s="1"/>
  <c r="X981"/>
  <c r="AA981" s="1"/>
  <c r="X980"/>
  <c r="AA980" s="1"/>
  <c r="X979"/>
  <c r="AA979" s="1"/>
  <c r="X978"/>
  <c r="AA978" s="1"/>
  <c r="X977"/>
  <c r="AA977" s="1"/>
  <c r="X976"/>
  <c r="AA976" s="1"/>
  <c r="X975"/>
  <c r="AA975" s="1"/>
  <c r="X974"/>
  <c r="AA974" s="1"/>
  <c r="X973"/>
  <c r="AA973" s="1"/>
  <c r="X972"/>
  <c r="AA972" s="1"/>
  <c r="X971"/>
  <c r="AA971" s="1"/>
  <c r="X970"/>
  <c r="AA970" s="1"/>
  <c r="X969"/>
  <c r="AA969" s="1"/>
  <c r="X968"/>
  <c r="AA968" s="1"/>
  <c r="X967"/>
  <c r="AA967" s="1"/>
  <c r="X966"/>
  <c r="AA966" s="1"/>
  <c r="X965"/>
  <c r="AA965" s="1"/>
  <c r="X964"/>
  <c r="AA964" s="1"/>
  <c r="X963"/>
  <c r="AA963" s="1"/>
  <c r="X962"/>
  <c r="AA962" s="1"/>
  <c r="X961"/>
  <c r="AA961" s="1"/>
  <c r="X960"/>
  <c r="AA960" s="1"/>
  <c r="X959"/>
  <c r="AA959" s="1"/>
  <c r="X958"/>
  <c r="AA958" s="1"/>
  <c r="X957"/>
  <c r="AA957" s="1"/>
  <c r="X956"/>
  <c r="AA956" s="1"/>
  <c r="X955"/>
  <c r="AA955" s="1"/>
  <c r="X954"/>
  <c r="AA954" s="1"/>
  <c r="X953"/>
  <c r="AA953" s="1"/>
  <c r="X952"/>
  <c r="AA952" s="1"/>
  <c r="X951"/>
  <c r="AA951" s="1"/>
  <c r="X950"/>
  <c r="AA950" s="1"/>
  <c r="X949"/>
  <c r="AA949" s="1"/>
  <c r="X948"/>
  <c r="AA948" s="1"/>
  <c r="X947"/>
  <c r="AA947" s="1"/>
  <c r="X946"/>
  <c r="AA946" s="1"/>
  <c r="X945"/>
  <c r="AA945" s="1"/>
  <c r="X944"/>
  <c r="AA944" s="1"/>
  <c r="X943"/>
  <c r="AA943" s="1"/>
  <c r="X942"/>
  <c r="AA942" s="1"/>
  <c r="X941"/>
  <c r="AA941" s="1"/>
  <c r="X940"/>
  <c r="AA940" s="1"/>
  <c r="X939"/>
  <c r="AA939" s="1"/>
  <c r="X938"/>
  <c r="AA938" s="1"/>
  <c r="X937"/>
  <c r="AA937" s="1"/>
  <c r="X936"/>
  <c r="AA936" s="1"/>
  <c r="X935"/>
  <c r="AA935" s="1"/>
  <c r="X934"/>
  <c r="AA934" s="1"/>
  <c r="X933"/>
  <c r="AA933" s="1"/>
  <c r="X932"/>
  <c r="AA932" s="1"/>
  <c r="X931"/>
  <c r="AA931" s="1"/>
  <c r="X930"/>
  <c r="AA930" s="1"/>
  <c r="X929"/>
  <c r="AA929" s="1"/>
  <c r="X928"/>
  <c r="AA928" s="1"/>
  <c r="X927"/>
  <c r="AA927" s="1"/>
  <c r="X926"/>
  <c r="AA926" s="1"/>
  <c r="X925"/>
  <c r="AA925" s="1"/>
  <c r="X924"/>
  <c r="AA924" s="1"/>
  <c r="X923"/>
  <c r="AA923" s="1"/>
  <c r="X922"/>
  <c r="AA922" s="1"/>
  <c r="X921"/>
  <c r="AA921" s="1"/>
  <c r="X920"/>
  <c r="AA920" s="1"/>
  <c r="X919"/>
  <c r="AA919" s="1"/>
  <c r="X918"/>
  <c r="AA918" s="1"/>
  <c r="X917"/>
  <c r="AA917" s="1"/>
  <c r="X916"/>
  <c r="AA916" s="1"/>
  <c r="X915"/>
  <c r="AA915" s="1"/>
  <c r="X914"/>
  <c r="AA914" s="1"/>
  <c r="X913"/>
  <c r="AA913" s="1"/>
  <c r="X912"/>
  <c r="AA912" s="1"/>
  <c r="X911"/>
  <c r="AA911" s="1"/>
  <c r="X910"/>
  <c r="AA910" s="1"/>
  <c r="X909"/>
  <c r="AA909" s="1"/>
  <c r="X908"/>
  <c r="AA908" s="1"/>
  <c r="X907"/>
  <c r="AA907" s="1"/>
  <c r="X906"/>
  <c r="AA906" s="1"/>
  <c r="X905"/>
  <c r="AA905" s="1"/>
  <c r="X904"/>
  <c r="AA904" s="1"/>
  <c r="X903"/>
  <c r="AA903" s="1"/>
  <c r="X902"/>
  <c r="AA902" s="1"/>
  <c r="X901"/>
  <c r="AA901" s="1"/>
  <c r="X900"/>
  <c r="AA900" s="1"/>
  <c r="X899"/>
  <c r="AA899" s="1"/>
  <c r="X898"/>
  <c r="AA898" s="1"/>
  <c r="X897"/>
  <c r="AA897" s="1"/>
  <c r="X896"/>
  <c r="AA896" s="1"/>
  <c r="X895"/>
  <c r="AA895" s="1"/>
  <c r="X894"/>
  <c r="AA894" s="1"/>
  <c r="X893"/>
  <c r="AA893" s="1"/>
  <c r="X892"/>
  <c r="AA892" s="1"/>
  <c r="X891"/>
  <c r="AA891" s="1"/>
  <c r="X890"/>
  <c r="AA890" s="1"/>
  <c r="X889"/>
  <c r="AA889" s="1"/>
  <c r="X888"/>
  <c r="AA888" s="1"/>
  <c r="X887"/>
  <c r="AA887" s="1"/>
  <c r="X886"/>
  <c r="AA886" s="1"/>
  <c r="X885"/>
  <c r="AA885" s="1"/>
  <c r="X884"/>
  <c r="AA884" s="1"/>
  <c r="X883"/>
  <c r="AA883" s="1"/>
  <c r="X882"/>
  <c r="AA882" s="1"/>
  <c r="X881"/>
  <c r="AA881" s="1"/>
  <c r="X880"/>
  <c r="AA880" s="1"/>
  <c r="X879"/>
  <c r="AA879" s="1"/>
  <c r="X878"/>
  <c r="AA878" s="1"/>
  <c r="X877"/>
  <c r="AA877" s="1"/>
  <c r="X876"/>
  <c r="AA876" s="1"/>
  <c r="X875"/>
  <c r="AA875" s="1"/>
  <c r="X874"/>
  <c r="AA874" s="1"/>
  <c r="X873"/>
  <c r="AA873" s="1"/>
  <c r="X872"/>
  <c r="AA872" s="1"/>
  <c r="X871"/>
  <c r="AA871" s="1"/>
  <c r="X870"/>
  <c r="AA870" s="1"/>
  <c r="X869"/>
  <c r="AA869" s="1"/>
  <c r="X868"/>
  <c r="AA868" s="1"/>
  <c r="X867"/>
  <c r="AA867" s="1"/>
  <c r="X866"/>
  <c r="AA866" s="1"/>
  <c r="X865"/>
  <c r="AA865" s="1"/>
  <c r="X864"/>
  <c r="AA864" s="1"/>
  <c r="X863"/>
  <c r="AA863" s="1"/>
  <c r="X862"/>
  <c r="AA862" s="1"/>
  <c r="X861"/>
  <c r="AA861" s="1"/>
  <c r="X860"/>
  <c r="AA860" s="1"/>
  <c r="X859"/>
  <c r="AA859" s="1"/>
  <c r="X858"/>
  <c r="AA858" s="1"/>
  <c r="X857"/>
  <c r="AA857" s="1"/>
  <c r="X856"/>
  <c r="AA856" s="1"/>
  <c r="X855"/>
  <c r="AA855" s="1"/>
  <c r="X854"/>
  <c r="AA854" s="1"/>
  <c r="X853"/>
  <c r="AA853" s="1"/>
  <c r="X852"/>
  <c r="AA852" s="1"/>
  <c r="X851"/>
  <c r="AA851" s="1"/>
  <c r="X850"/>
  <c r="AA850" s="1"/>
  <c r="X849"/>
  <c r="AA849" s="1"/>
  <c r="X848"/>
  <c r="AA848" s="1"/>
  <c r="X847"/>
  <c r="AA847" s="1"/>
  <c r="X846"/>
  <c r="AA846" s="1"/>
  <c r="X845"/>
  <c r="AA845" s="1"/>
  <c r="X844"/>
  <c r="AA844" s="1"/>
  <c r="X843"/>
  <c r="AA843" s="1"/>
  <c r="X842"/>
  <c r="AA842" s="1"/>
  <c r="X841"/>
  <c r="AA841" s="1"/>
  <c r="X840"/>
  <c r="AA840" s="1"/>
  <c r="X839"/>
  <c r="AA839" s="1"/>
  <c r="X838"/>
  <c r="AA838" s="1"/>
  <c r="X837"/>
  <c r="AA837" s="1"/>
  <c r="X836"/>
  <c r="AA836" s="1"/>
  <c r="X835"/>
  <c r="AA835" s="1"/>
  <c r="X834"/>
  <c r="AA834" s="1"/>
  <c r="X833"/>
  <c r="AA833" s="1"/>
  <c r="X832"/>
  <c r="AA832" s="1"/>
  <c r="X831"/>
  <c r="AA831" s="1"/>
  <c r="X830"/>
  <c r="AA830" s="1"/>
  <c r="X829"/>
  <c r="AA829" s="1"/>
  <c r="X828"/>
  <c r="AA828" s="1"/>
  <c r="X827"/>
  <c r="AA827" s="1"/>
  <c r="X826"/>
  <c r="AA826" s="1"/>
  <c r="X825"/>
  <c r="AA825" s="1"/>
  <c r="X824"/>
  <c r="AA824" s="1"/>
  <c r="X823"/>
  <c r="AA823" s="1"/>
  <c r="X822"/>
  <c r="AA822" s="1"/>
  <c r="X821"/>
  <c r="AA821" s="1"/>
  <c r="X820"/>
  <c r="AA820" s="1"/>
  <c r="X819"/>
  <c r="AA819" s="1"/>
  <c r="X818"/>
  <c r="AA818" s="1"/>
  <c r="X817"/>
  <c r="AA817" s="1"/>
  <c r="X816"/>
  <c r="AA816" s="1"/>
  <c r="X815"/>
  <c r="AA815" s="1"/>
  <c r="X814"/>
  <c r="AA814" s="1"/>
  <c r="X813"/>
  <c r="AA813" s="1"/>
  <c r="X812"/>
  <c r="AA812" s="1"/>
  <c r="X811"/>
  <c r="AA811" s="1"/>
  <c r="X810"/>
  <c r="AA810" s="1"/>
  <c r="X809"/>
  <c r="AA809" s="1"/>
  <c r="X808"/>
  <c r="AA808" s="1"/>
  <c r="X807"/>
  <c r="AA807" s="1"/>
  <c r="X806"/>
  <c r="AA806" s="1"/>
  <c r="X805"/>
  <c r="AA805" s="1"/>
  <c r="X804"/>
  <c r="AA804" s="1"/>
  <c r="X803"/>
  <c r="AA803" s="1"/>
  <c r="X802"/>
  <c r="AA802" s="1"/>
  <c r="X801"/>
  <c r="AA801" s="1"/>
  <c r="X800"/>
  <c r="AA800" s="1"/>
  <c r="X799"/>
  <c r="AA799" s="1"/>
  <c r="X798"/>
  <c r="AA798" s="1"/>
  <c r="X797"/>
  <c r="AA797" s="1"/>
  <c r="X796"/>
  <c r="AA796" s="1"/>
  <c r="X795"/>
  <c r="AA795" s="1"/>
  <c r="X794"/>
  <c r="AA794" s="1"/>
  <c r="X793"/>
  <c r="AA793" s="1"/>
  <c r="X792"/>
  <c r="AA792" s="1"/>
  <c r="X791"/>
  <c r="AA791" s="1"/>
  <c r="X790"/>
  <c r="AA790" s="1"/>
  <c r="X789"/>
  <c r="AA789" s="1"/>
  <c r="X788"/>
  <c r="AA788" s="1"/>
  <c r="X787"/>
  <c r="AA787" s="1"/>
  <c r="X786"/>
  <c r="AA786" s="1"/>
  <c r="X785"/>
  <c r="AA785" s="1"/>
  <c r="X784"/>
  <c r="AA784" s="1"/>
  <c r="X783"/>
  <c r="AA783" s="1"/>
  <c r="X782"/>
  <c r="AA782" s="1"/>
  <c r="X781"/>
  <c r="AA781" s="1"/>
  <c r="X780"/>
  <c r="AA780" s="1"/>
  <c r="X779"/>
  <c r="AA779" s="1"/>
  <c r="X778"/>
  <c r="AA778" s="1"/>
  <c r="X777"/>
  <c r="AA777" s="1"/>
  <c r="X776"/>
  <c r="AA776" s="1"/>
  <c r="X775"/>
  <c r="AA775" s="1"/>
  <c r="X774"/>
  <c r="AA774" s="1"/>
  <c r="X773"/>
  <c r="AA773" s="1"/>
  <c r="X772"/>
  <c r="AA772" s="1"/>
  <c r="X771"/>
  <c r="AA771" s="1"/>
  <c r="X770"/>
  <c r="AA770" s="1"/>
  <c r="X769"/>
  <c r="AA769" s="1"/>
  <c r="X768"/>
  <c r="AA768" s="1"/>
  <c r="X767"/>
  <c r="AA767" s="1"/>
  <c r="X766"/>
  <c r="AA766" s="1"/>
  <c r="X765"/>
  <c r="AA765" s="1"/>
  <c r="X764"/>
  <c r="AA764" s="1"/>
  <c r="X763"/>
  <c r="AA763" s="1"/>
  <c r="X762"/>
  <c r="AA762" s="1"/>
  <c r="X761"/>
  <c r="AA761" s="1"/>
  <c r="X760"/>
  <c r="AA760" s="1"/>
  <c r="X759"/>
  <c r="AA759" s="1"/>
  <c r="X758"/>
  <c r="AA758" s="1"/>
  <c r="X757"/>
  <c r="AA757" s="1"/>
  <c r="X756"/>
  <c r="AA756" s="1"/>
  <c r="X755"/>
  <c r="AA755" s="1"/>
  <c r="X754"/>
  <c r="AA754" s="1"/>
  <c r="X753"/>
  <c r="AA753" s="1"/>
  <c r="X752"/>
  <c r="AA752" s="1"/>
  <c r="X751"/>
  <c r="AA751" s="1"/>
  <c r="X750"/>
  <c r="AA750" s="1"/>
  <c r="X749"/>
  <c r="AA749" s="1"/>
  <c r="X748"/>
  <c r="AA748" s="1"/>
  <c r="X747"/>
  <c r="AA747" s="1"/>
  <c r="X746"/>
  <c r="AA746" s="1"/>
  <c r="X745"/>
  <c r="AA745" s="1"/>
  <c r="X744"/>
  <c r="AA744" s="1"/>
  <c r="X743"/>
  <c r="AA743" s="1"/>
  <c r="X742"/>
  <c r="AA742" s="1"/>
  <c r="X741"/>
  <c r="AA741" s="1"/>
  <c r="X740"/>
  <c r="AA740" s="1"/>
  <c r="X739"/>
  <c r="AA739" s="1"/>
  <c r="X738"/>
  <c r="AA738" s="1"/>
  <c r="X737"/>
  <c r="AA737" s="1"/>
  <c r="X736"/>
  <c r="AA736" s="1"/>
  <c r="X735"/>
  <c r="AA735" s="1"/>
  <c r="X734"/>
  <c r="AA734" s="1"/>
  <c r="X733"/>
  <c r="AA733" s="1"/>
  <c r="X732"/>
  <c r="AA732" s="1"/>
  <c r="X731"/>
  <c r="AA731" s="1"/>
  <c r="X730"/>
  <c r="AA730" s="1"/>
  <c r="X729"/>
  <c r="AA729" s="1"/>
  <c r="X728"/>
  <c r="AA728" s="1"/>
  <c r="X727"/>
  <c r="AA727" s="1"/>
  <c r="X726"/>
  <c r="AA726" s="1"/>
  <c r="X725"/>
  <c r="AA725" s="1"/>
  <c r="X724"/>
  <c r="AA724" s="1"/>
  <c r="X723"/>
  <c r="AA723" s="1"/>
  <c r="X722"/>
  <c r="AA722" s="1"/>
  <c r="X721"/>
  <c r="AA721" s="1"/>
  <c r="X720"/>
  <c r="AA720" s="1"/>
  <c r="X719"/>
  <c r="AA719" s="1"/>
  <c r="X718"/>
  <c r="AA718" s="1"/>
  <c r="X717"/>
  <c r="AA717" s="1"/>
  <c r="X716"/>
  <c r="AA716" s="1"/>
  <c r="X715"/>
  <c r="AA715" s="1"/>
  <c r="X714"/>
  <c r="AA714" s="1"/>
  <c r="X713"/>
  <c r="AA713" s="1"/>
  <c r="X712"/>
  <c r="AA712" s="1"/>
  <c r="X711"/>
  <c r="AA711" s="1"/>
  <c r="X710"/>
  <c r="AA710" s="1"/>
  <c r="X709"/>
  <c r="AA709" s="1"/>
  <c r="X708"/>
  <c r="AA708" s="1"/>
  <c r="X707"/>
  <c r="AA707" s="1"/>
  <c r="X706"/>
  <c r="AA706" s="1"/>
  <c r="X705"/>
  <c r="AA705" s="1"/>
  <c r="X704"/>
  <c r="AA704" s="1"/>
  <c r="X703"/>
  <c r="AA703" s="1"/>
  <c r="X702"/>
  <c r="AA702" s="1"/>
  <c r="X701"/>
  <c r="AA701" s="1"/>
  <c r="X700"/>
  <c r="AA700" s="1"/>
  <c r="X699"/>
  <c r="AA699" s="1"/>
  <c r="X698"/>
  <c r="AA698" s="1"/>
  <c r="X697"/>
  <c r="AA697" s="1"/>
  <c r="X696"/>
  <c r="AA696" s="1"/>
  <c r="X695"/>
  <c r="AA695" s="1"/>
  <c r="X694"/>
  <c r="AA694" s="1"/>
  <c r="X693"/>
  <c r="AA693" s="1"/>
  <c r="X692"/>
  <c r="AA692" s="1"/>
  <c r="X691"/>
  <c r="AA691" s="1"/>
  <c r="X690"/>
  <c r="AA690" s="1"/>
  <c r="X689"/>
  <c r="AA689" s="1"/>
  <c r="X688"/>
  <c r="AA688" s="1"/>
  <c r="X687"/>
  <c r="AA687" s="1"/>
  <c r="X686"/>
  <c r="AA686" s="1"/>
  <c r="X685"/>
  <c r="AA685" s="1"/>
  <c r="X684"/>
  <c r="AA684" s="1"/>
  <c r="X683"/>
  <c r="AA683" s="1"/>
  <c r="X682"/>
  <c r="AA682" s="1"/>
  <c r="X681"/>
  <c r="AA681" s="1"/>
  <c r="X680"/>
  <c r="AA680" s="1"/>
  <c r="X679"/>
  <c r="AA679" s="1"/>
  <c r="X678"/>
  <c r="AA678" s="1"/>
  <c r="X677"/>
  <c r="AA677" s="1"/>
  <c r="X676"/>
  <c r="AA676" s="1"/>
  <c r="X675"/>
  <c r="AA675" s="1"/>
  <c r="X674"/>
  <c r="AA674" s="1"/>
  <c r="X673"/>
  <c r="AA673" s="1"/>
  <c r="X672"/>
  <c r="AA672" s="1"/>
  <c r="X671"/>
  <c r="AA671" s="1"/>
  <c r="X670"/>
  <c r="AA670" s="1"/>
  <c r="X669"/>
  <c r="AA669" s="1"/>
  <c r="X668"/>
  <c r="AA668" s="1"/>
  <c r="X667"/>
  <c r="AA667" s="1"/>
  <c r="X666"/>
  <c r="AA666" s="1"/>
  <c r="X665"/>
  <c r="AA665" s="1"/>
  <c r="X664"/>
  <c r="AA664" s="1"/>
  <c r="X663"/>
  <c r="AA663" s="1"/>
  <c r="X662"/>
  <c r="AA662" s="1"/>
  <c r="X661"/>
  <c r="AA661" s="1"/>
  <c r="X660"/>
  <c r="AA660" s="1"/>
  <c r="X659"/>
  <c r="AA659" s="1"/>
  <c r="X658"/>
  <c r="AA658" s="1"/>
  <c r="X657"/>
  <c r="AA657" s="1"/>
  <c r="X656"/>
  <c r="AA656" s="1"/>
  <c r="X655"/>
  <c r="AA655" s="1"/>
  <c r="X654"/>
  <c r="AA654" s="1"/>
  <c r="X653"/>
  <c r="AA653" s="1"/>
  <c r="X652"/>
  <c r="AA652" s="1"/>
  <c r="X651"/>
  <c r="AA651" s="1"/>
  <c r="X650"/>
  <c r="AA650" s="1"/>
  <c r="X649"/>
  <c r="AA649" s="1"/>
  <c r="X648"/>
  <c r="AA648" s="1"/>
  <c r="X647"/>
  <c r="AA647" s="1"/>
  <c r="X646"/>
  <c r="AA646" s="1"/>
  <c r="X645"/>
  <c r="AA645" s="1"/>
  <c r="X644"/>
  <c r="AA644" s="1"/>
  <c r="X643"/>
  <c r="AA643" s="1"/>
  <c r="X642"/>
  <c r="AA642" s="1"/>
  <c r="X641"/>
  <c r="AA641" s="1"/>
  <c r="X640"/>
  <c r="AA640" s="1"/>
  <c r="X639"/>
  <c r="AA639" s="1"/>
  <c r="X638"/>
  <c r="AA638" s="1"/>
  <c r="X637"/>
  <c r="AA637" s="1"/>
  <c r="X636"/>
  <c r="AA636" s="1"/>
  <c r="X635"/>
  <c r="AA635" s="1"/>
  <c r="X634"/>
  <c r="AA634" s="1"/>
  <c r="X633"/>
  <c r="AA633" s="1"/>
  <c r="X632"/>
  <c r="AA632" s="1"/>
  <c r="X631"/>
  <c r="AA631" s="1"/>
  <c r="X630"/>
  <c r="AA630" s="1"/>
  <c r="X629"/>
  <c r="AA629" s="1"/>
  <c r="X628"/>
  <c r="AA628" s="1"/>
  <c r="X627"/>
  <c r="AA627" s="1"/>
  <c r="X626"/>
  <c r="AA626" s="1"/>
  <c r="X625"/>
  <c r="AA625" s="1"/>
  <c r="X624"/>
  <c r="AA624" s="1"/>
  <c r="X623"/>
  <c r="AA623" s="1"/>
  <c r="X622"/>
  <c r="AA622" s="1"/>
  <c r="X621"/>
  <c r="AA621" s="1"/>
  <c r="X620"/>
  <c r="AA620" s="1"/>
  <c r="X619"/>
  <c r="AA619" s="1"/>
  <c r="X618"/>
  <c r="AA618" s="1"/>
  <c r="X617"/>
  <c r="AA617" s="1"/>
  <c r="X616"/>
  <c r="AA616" s="1"/>
  <c r="X615"/>
  <c r="AA615" s="1"/>
  <c r="X614"/>
  <c r="AA614" s="1"/>
  <c r="X613"/>
  <c r="AA613" s="1"/>
  <c r="X612"/>
  <c r="AA612" s="1"/>
  <c r="X611"/>
  <c r="AA611" s="1"/>
  <c r="X610"/>
  <c r="AA610" s="1"/>
  <c r="X609"/>
  <c r="AA609" s="1"/>
  <c r="X608"/>
  <c r="AA608" s="1"/>
  <c r="X607"/>
  <c r="AA607" s="1"/>
  <c r="X606"/>
  <c r="AA606" s="1"/>
  <c r="X605"/>
  <c r="AA605" s="1"/>
  <c r="X604"/>
  <c r="AA604" s="1"/>
  <c r="X603"/>
  <c r="AA603" s="1"/>
  <c r="X602"/>
  <c r="AA602" s="1"/>
  <c r="X601"/>
  <c r="AA601" s="1"/>
  <c r="X600"/>
  <c r="AA600" s="1"/>
  <c r="X599"/>
  <c r="AA599" s="1"/>
  <c r="X598"/>
  <c r="AA598" s="1"/>
  <c r="X597"/>
  <c r="AA597" s="1"/>
  <c r="X596"/>
  <c r="AA596" s="1"/>
  <c r="X595"/>
  <c r="AA595" s="1"/>
  <c r="X594"/>
  <c r="AA594" s="1"/>
  <c r="X593"/>
  <c r="AA593" s="1"/>
  <c r="X592"/>
  <c r="AA592" s="1"/>
  <c r="X591"/>
  <c r="AA591" s="1"/>
  <c r="X590"/>
  <c r="AA590" s="1"/>
  <c r="X589"/>
  <c r="AA589" s="1"/>
  <c r="X588"/>
  <c r="AA588" s="1"/>
  <c r="X587"/>
  <c r="AA587" s="1"/>
  <c r="X586"/>
  <c r="AA586" s="1"/>
  <c r="X585"/>
  <c r="AA585" s="1"/>
  <c r="X584"/>
  <c r="AA584" s="1"/>
  <c r="X583"/>
  <c r="AA583" s="1"/>
  <c r="X582"/>
  <c r="AA582" s="1"/>
  <c r="X581"/>
  <c r="AA581" s="1"/>
  <c r="X580"/>
  <c r="AA580" s="1"/>
  <c r="X579"/>
  <c r="AA579" s="1"/>
  <c r="X578"/>
  <c r="AA578" s="1"/>
  <c r="X577"/>
  <c r="AA577" s="1"/>
  <c r="X576"/>
  <c r="AA576" s="1"/>
  <c r="X575"/>
  <c r="AA575" s="1"/>
  <c r="X574"/>
  <c r="AA574" s="1"/>
  <c r="X573"/>
  <c r="AA573" s="1"/>
  <c r="X572"/>
  <c r="AA572" s="1"/>
  <c r="X571"/>
  <c r="AA571" s="1"/>
  <c r="X570"/>
  <c r="AA570" s="1"/>
  <c r="X569"/>
  <c r="AA569" s="1"/>
  <c r="X568"/>
  <c r="AA568" s="1"/>
  <c r="X567"/>
  <c r="AA567" s="1"/>
  <c r="X566"/>
  <c r="AA566" s="1"/>
  <c r="X565"/>
  <c r="AA565" s="1"/>
  <c r="X564"/>
  <c r="AA564" s="1"/>
  <c r="X563"/>
  <c r="AA563" s="1"/>
  <c r="X562"/>
  <c r="AA562" s="1"/>
  <c r="X561"/>
  <c r="AA561" s="1"/>
  <c r="X560"/>
  <c r="AA560" s="1"/>
  <c r="X559"/>
  <c r="AA559" s="1"/>
  <c r="X558"/>
  <c r="AA558" s="1"/>
  <c r="X557"/>
  <c r="AA557" s="1"/>
  <c r="X556"/>
  <c r="AA556" s="1"/>
  <c r="X555"/>
  <c r="AA555" s="1"/>
  <c r="X554"/>
  <c r="AA554" s="1"/>
  <c r="X553"/>
  <c r="AA553" s="1"/>
  <c r="X552"/>
  <c r="AA552" s="1"/>
  <c r="X551"/>
  <c r="AA551" s="1"/>
  <c r="X550"/>
  <c r="AA550" s="1"/>
  <c r="X549"/>
  <c r="AA549" s="1"/>
  <c r="X548"/>
  <c r="AA548" s="1"/>
  <c r="X547"/>
  <c r="AA547" s="1"/>
  <c r="X546"/>
  <c r="AA546" s="1"/>
  <c r="X545"/>
  <c r="AA545" s="1"/>
  <c r="X544"/>
  <c r="AA544" s="1"/>
  <c r="X543"/>
  <c r="AA543" s="1"/>
  <c r="X542"/>
  <c r="AA542" s="1"/>
  <c r="X541"/>
  <c r="AA541" s="1"/>
  <c r="X540"/>
  <c r="AA540" s="1"/>
  <c r="X539"/>
  <c r="AA539" s="1"/>
  <c r="X538"/>
  <c r="AA538" s="1"/>
  <c r="X537"/>
  <c r="AA537" s="1"/>
  <c r="X536"/>
  <c r="AA536" s="1"/>
  <c r="X535"/>
  <c r="AA535" s="1"/>
  <c r="X534"/>
  <c r="AA534" s="1"/>
  <c r="X533"/>
  <c r="AA533" s="1"/>
  <c r="X532"/>
  <c r="AA532" s="1"/>
  <c r="X531"/>
  <c r="AA531" s="1"/>
  <c r="X530"/>
  <c r="AA530" s="1"/>
  <c r="X529"/>
  <c r="AA529" s="1"/>
  <c r="X528"/>
  <c r="AA528" s="1"/>
  <c r="X527"/>
  <c r="AA527" s="1"/>
  <c r="X526"/>
  <c r="AA526" s="1"/>
  <c r="X525"/>
  <c r="AA525" s="1"/>
  <c r="X524"/>
  <c r="AA524" s="1"/>
  <c r="X523"/>
  <c r="AA523" s="1"/>
  <c r="X522"/>
  <c r="AA522" s="1"/>
  <c r="X521"/>
  <c r="AA521" s="1"/>
  <c r="X520"/>
  <c r="AA520" s="1"/>
  <c r="X519"/>
  <c r="AA519" s="1"/>
  <c r="X518"/>
  <c r="AA518" s="1"/>
  <c r="X517"/>
  <c r="AA517" s="1"/>
  <c r="X516"/>
  <c r="AA516" s="1"/>
  <c r="X515"/>
  <c r="AA515" s="1"/>
  <c r="X514"/>
  <c r="AA514" s="1"/>
  <c r="X513"/>
  <c r="AA513" s="1"/>
  <c r="X512"/>
  <c r="AA512" s="1"/>
  <c r="X511"/>
  <c r="AA511" s="1"/>
  <c r="X510"/>
  <c r="AA510" s="1"/>
  <c r="X509"/>
  <c r="AA509" s="1"/>
  <c r="X508"/>
  <c r="AA508" s="1"/>
  <c r="X507"/>
  <c r="AA507" s="1"/>
  <c r="X506"/>
  <c r="AA506" s="1"/>
  <c r="X505"/>
  <c r="AA505" s="1"/>
  <c r="X504"/>
  <c r="AA504" s="1"/>
  <c r="X503"/>
  <c r="AA503" s="1"/>
  <c r="X502"/>
  <c r="AA502" s="1"/>
  <c r="X501"/>
  <c r="AA501" s="1"/>
  <c r="X500"/>
  <c r="AA500" s="1"/>
  <c r="X499"/>
  <c r="AA499" s="1"/>
  <c r="X498"/>
  <c r="AA498" s="1"/>
  <c r="X497"/>
  <c r="AA497" s="1"/>
  <c r="X496"/>
  <c r="AA496" s="1"/>
  <c r="X495"/>
  <c r="AA495" s="1"/>
  <c r="X494"/>
  <c r="AA494" s="1"/>
  <c r="X493"/>
  <c r="AA493" s="1"/>
  <c r="X492"/>
  <c r="AA492" s="1"/>
  <c r="X491"/>
  <c r="AA491" s="1"/>
  <c r="X490"/>
  <c r="AA490" s="1"/>
  <c r="X489"/>
  <c r="AA489" s="1"/>
  <c r="X488"/>
  <c r="AA488" s="1"/>
  <c r="X487"/>
  <c r="AA487" s="1"/>
  <c r="X486"/>
  <c r="AA486" s="1"/>
  <c r="X485"/>
  <c r="AA485" s="1"/>
  <c r="X484"/>
  <c r="AA484" s="1"/>
  <c r="X483"/>
  <c r="AA483" s="1"/>
  <c r="X482"/>
  <c r="AA482" s="1"/>
  <c r="X481"/>
  <c r="AA481" s="1"/>
  <c r="X480"/>
  <c r="AA480" s="1"/>
  <c r="X479"/>
  <c r="AA479" s="1"/>
  <c r="X478"/>
  <c r="AA478" s="1"/>
  <c r="X477"/>
  <c r="AA477" s="1"/>
  <c r="X476"/>
  <c r="AA476" s="1"/>
  <c r="X475"/>
  <c r="AA475" s="1"/>
  <c r="X474"/>
  <c r="AA474" s="1"/>
  <c r="X473"/>
  <c r="AA473" s="1"/>
  <c r="X472"/>
  <c r="AA472" s="1"/>
  <c r="X471"/>
  <c r="AA471" s="1"/>
  <c r="X470"/>
  <c r="AA470" s="1"/>
  <c r="X469"/>
  <c r="AA469" s="1"/>
  <c r="X468"/>
  <c r="AA468" s="1"/>
  <c r="X467"/>
  <c r="AA467" s="1"/>
  <c r="X466"/>
  <c r="AA466" s="1"/>
  <c r="X465"/>
  <c r="AA465" s="1"/>
  <c r="X464"/>
  <c r="AA464" s="1"/>
  <c r="X463"/>
  <c r="AA463" s="1"/>
  <c r="X462"/>
  <c r="AA462" s="1"/>
  <c r="X461"/>
  <c r="AA461" s="1"/>
  <c r="X460"/>
  <c r="AA460" s="1"/>
  <c r="X459"/>
  <c r="AA459" s="1"/>
  <c r="X458"/>
  <c r="AA458" s="1"/>
  <c r="X457"/>
  <c r="AA457" s="1"/>
  <c r="X456"/>
  <c r="AA456" s="1"/>
  <c r="X455"/>
  <c r="AA455" s="1"/>
  <c r="X454"/>
  <c r="AA454" s="1"/>
  <c r="X453"/>
  <c r="AA453" s="1"/>
  <c r="X452"/>
  <c r="AA452" s="1"/>
  <c r="X451"/>
  <c r="AA451" s="1"/>
  <c r="X450"/>
  <c r="AA450" s="1"/>
  <c r="X449"/>
  <c r="AA449" s="1"/>
  <c r="X448"/>
  <c r="AA448" s="1"/>
  <c r="X447"/>
  <c r="AA447" s="1"/>
  <c r="X446"/>
  <c r="AA446" s="1"/>
  <c r="X445"/>
  <c r="AA445" s="1"/>
  <c r="X444"/>
  <c r="AA444" s="1"/>
  <c r="X443"/>
  <c r="AA443" s="1"/>
  <c r="X442"/>
  <c r="AA442" s="1"/>
  <c r="X441"/>
  <c r="AA441" s="1"/>
  <c r="X440"/>
  <c r="AA440" s="1"/>
  <c r="X439"/>
  <c r="AA439" s="1"/>
  <c r="X438"/>
  <c r="AA438" s="1"/>
  <c r="X437"/>
  <c r="AA437" s="1"/>
  <c r="X436"/>
  <c r="AA436" s="1"/>
  <c r="X435"/>
  <c r="AA435" s="1"/>
  <c r="X434"/>
  <c r="AA434" s="1"/>
  <c r="X433"/>
  <c r="AA433" s="1"/>
  <c r="X432"/>
  <c r="AA432" s="1"/>
  <c r="X431"/>
  <c r="AA431" s="1"/>
  <c r="X430"/>
  <c r="AA430" s="1"/>
  <c r="X429"/>
  <c r="AA429" s="1"/>
  <c r="X428"/>
  <c r="AA428" s="1"/>
  <c r="X427"/>
  <c r="AA427" s="1"/>
  <c r="X426"/>
  <c r="AA426" s="1"/>
  <c r="X425"/>
  <c r="AA425" s="1"/>
  <c r="X424"/>
  <c r="AA424" s="1"/>
  <c r="X423"/>
  <c r="AA423" s="1"/>
  <c r="X422"/>
  <c r="AA422" s="1"/>
  <c r="X421"/>
  <c r="AA421" s="1"/>
  <c r="X420"/>
  <c r="AA420" s="1"/>
  <c r="X419"/>
  <c r="AA419" s="1"/>
  <c r="X418"/>
  <c r="AA418" s="1"/>
  <c r="X417"/>
  <c r="AA417" s="1"/>
  <c r="X416"/>
  <c r="AA416" s="1"/>
  <c r="X415"/>
  <c r="AA415" s="1"/>
  <c r="X414"/>
  <c r="AA414" s="1"/>
  <c r="X413"/>
  <c r="AA413" s="1"/>
  <c r="X412"/>
  <c r="AA412" s="1"/>
  <c r="X411"/>
  <c r="AA411" s="1"/>
  <c r="X410"/>
  <c r="AA410" s="1"/>
  <c r="X409"/>
  <c r="AA409" s="1"/>
  <c r="X408"/>
  <c r="AA408" s="1"/>
  <c r="X407"/>
  <c r="AA407" s="1"/>
  <c r="X406"/>
  <c r="AA406" s="1"/>
  <c r="X405"/>
  <c r="AA405" s="1"/>
  <c r="X404"/>
  <c r="AA404" s="1"/>
  <c r="X403"/>
  <c r="AA403" s="1"/>
  <c r="X402"/>
  <c r="AA402" s="1"/>
  <c r="X401"/>
  <c r="AA401" s="1"/>
  <c r="X400"/>
  <c r="AA400" s="1"/>
  <c r="X399"/>
  <c r="AA399" s="1"/>
  <c r="X398"/>
  <c r="AA398" s="1"/>
  <c r="X397"/>
  <c r="AA397" s="1"/>
  <c r="X396"/>
  <c r="AA396" s="1"/>
  <c r="X395"/>
  <c r="AA395" s="1"/>
  <c r="X394"/>
  <c r="AA394" s="1"/>
  <c r="X393"/>
  <c r="AA393" s="1"/>
  <c r="X392"/>
  <c r="AA392" s="1"/>
  <c r="X391"/>
  <c r="AA391" s="1"/>
  <c r="X390"/>
  <c r="AA390" s="1"/>
  <c r="X389"/>
  <c r="AA389" s="1"/>
  <c r="X388"/>
  <c r="AA388" s="1"/>
  <c r="X387"/>
  <c r="AA387" s="1"/>
  <c r="X386"/>
  <c r="AA386" s="1"/>
  <c r="X385"/>
  <c r="AA385" s="1"/>
  <c r="X384"/>
  <c r="AA384" s="1"/>
  <c r="X383"/>
  <c r="AA383" s="1"/>
  <c r="X382"/>
  <c r="AA382" s="1"/>
  <c r="X381"/>
  <c r="AA381" s="1"/>
  <c r="X380"/>
  <c r="AA380" s="1"/>
  <c r="X379"/>
  <c r="AA379" s="1"/>
  <c r="X378"/>
  <c r="AA378" s="1"/>
  <c r="X377"/>
  <c r="AA377" s="1"/>
  <c r="X376"/>
  <c r="AA376" s="1"/>
  <c r="X375"/>
  <c r="AA375" s="1"/>
  <c r="X374"/>
  <c r="AA374" s="1"/>
  <c r="X373"/>
  <c r="AA373" s="1"/>
  <c r="X372"/>
  <c r="AA372" s="1"/>
  <c r="X371"/>
  <c r="AA371" s="1"/>
  <c r="X370"/>
  <c r="AA370" s="1"/>
  <c r="X369"/>
  <c r="AA369" s="1"/>
  <c r="X368"/>
  <c r="AA368" s="1"/>
  <c r="X367"/>
  <c r="AA367" s="1"/>
  <c r="X366"/>
  <c r="AA366" s="1"/>
  <c r="X365"/>
  <c r="AA365" s="1"/>
  <c r="X364"/>
  <c r="AA364" s="1"/>
  <c r="X363"/>
  <c r="AA363" s="1"/>
  <c r="X362"/>
  <c r="AA362" s="1"/>
  <c r="X361"/>
  <c r="AA361" s="1"/>
  <c r="X360"/>
  <c r="AA360" s="1"/>
  <c r="X359"/>
  <c r="AA359" s="1"/>
  <c r="X358"/>
  <c r="AA358" s="1"/>
  <c r="X357"/>
  <c r="AA357" s="1"/>
  <c r="X356"/>
  <c r="AA356" s="1"/>
  <c r="X355"/>
  <c r="AA355" s="1"/>
  <c r="X354"/>
  <c r="AA354" s="1"/>
  <c r="X353"/>
  <c r="AA353" s="1"/>
  <c r="X352"/>
  <c r="AA352" s="1"/>
  <c r="X351"/>
  <c r="AA351" s="1"/>
  <c r="X350"/>
  <c r="AA350" s="1"/>
  <c r="X349"/>
  <c r="AA349" s="1"/>
  <c r="X348"/>
  <c r="AA348" s="1"/>
  <c r="X347"/>
  <c r="AA347" s="1"/>
  <c r="X346"/>
  <c r="AA346" s="1"/>
  <c r="X345"/>
  <c r="AA345" s="1"/>
  <c r="X344"/>
  <c r="AA344" s="1"/>
  <c r="X343"/>
  <c r="AA343" s="1"/>
  <c r="X342"/>
  <c r="AA342" s="1"/>
  <c r="X341"/>
  <c r="AA341" s="1"/>
  <c r="X340"/>
  <c r="AA340" s="1"/>
  <c r="X339"/>
  <c r="AA339" s="1"/>
  <c r="X338"/>
  <c r="AA338" s="1"/>
  <c r="X337"/>
  <c r="AA337" s="1"/>
  <c r="X336"/>
  <c r="AA336" s="1"/>
  <c r="X335"/>
  <c r="AA335" s="1"/>
  <c r="X334"/>
  <c r="AA334" s="1"/>
  <c r="X333"/>
  <c r="AA333" s="1"/>
  <c r="X332"/>
  <c r="AA332" s="1"/>
  <c r="X331"/>
  <c r="AA331" s="1"/>
  <c r="X330"/>
  <c r="AA330" s="1"/>
  <c r="X329"/>
  <c r="AA329" s="1"/>
  <c r="X328"/>
  <c r="AA328" s="1"/>
  <c r="X327"/>
  <c r="AA327" s="1"/>
  <c r="X326"/>
  <c r="AA326" s="1"/>
  <c r="X325"/>
  <c r="AA325" s="1"/>
  <c r="X324"/>
  <c r="AA324" s="1"/>
  <c r="X323"/>
  <c r="AA323" s="1"/>
  <c r="X322"/>
  <c r="AA322" s="1"/>
  <c r="X321"/>
  <c r="AA321" s="1"/>
  <c r="X320"/>
  <c r="AA320" s="1"/>
  <c r="X319"/>
  <c r="AA319" s="1"/>
  <c r="X318"/>
  <c r="AA318" s="1"/>
  <c r="X317"/>
  <c r="AA317" s="1"/>
  <c r="X316"/>
  <c r="AA316" s="1"/>
  <c r="X315"/>
  <c r="AA315" s="1"/>
  <c r="X314"/>
  <c r="AA314" s="1"/>
  <c r="X313"/>
  <c r="AA313" s="1"/>
  <c r="X312"/>
  <c r="AA312" s="1"/>
  <c r="X311"/>
  <c r="AA311" s="1"/>
  <c r="X310"/>
  <c r="AA310" s="1"/>
  <c r="X309"/>
  <c r="AA309" s="1"/>
  <c r="X308"/>
  <c r="AA308" s="1"/>
  <c r="X307"/>
  <c r="AA307" s="1"/>
  <c r="X306"/>
  <c r="AA306" s="1"/>
  <c r="X305"/>
  <c r="AA305" s="1"/>
  <c r="X304"/>
  <c r="AA304" s="1"/>
  <c r="X303"/>
  <c r="AA303" s="1"/>
  <c r="X302"/>
  <c r="AA302" s="1"/>
  <c r="X301"/>
  <c r="AA301" s="1"/>
  <c r="X300"/>
  <c r="AA300" s="1"/>
  <c r="X299"/>
  <c r="AA299" s="1"/>
  <c r="X298"/>
  <c r="AA298" s="1"/>
  <c r="X297"/>
  <c r="AA297" s="1"/>
  <c r="X296"/>
  <c r="AA296" s="1"/>
  <c r="X295"/>
  <c r="AA295" s="1"/>
  <c r="X294"/>
  <c r="AA294" s="1"/>
  <c r="X293"/>
  <c r="AA293" s="1"/>
  <c r="X292"/>
  <c r="AA292" s="1"/>
  <c r="X291"/>
  <c r="AA291" s="1"/>
  <c r="X290"/>
  <c r="AA290" s="1"/>
  <c r="X289"/>
  <c r="AA289" s="1"/>
  <c r="X288"/>
  <c r="AA288" s="1"/>
  <c r="X287"/>
  <c r="AA287" s="1"/>
  <c r="X286"/>
  <c r="AA286" s="1"/>
  <c r="X285"/>
  <c r="AA285" s="1"/>
  <c r="X284"/>
  <c r="AA284" s="1"/>
  <c r="X283"/>
  <c r="AA283" s="1"/>
  <c r="X282"/>
  <c r="AA282" s="1"/>
  <c r="X281"/>
  <c r="AA281" s="1"/>
  <c r="X280"/>
  <c r="AA280" s="1"/>
  <c r="X279"/>
  <c r="AA279" s="1"/>
  <c r="X278"/>
  <c r="AA278" s="1"/>
  <c r="X277"/>
  <c r="AA277" s="1"/>
  <c r="X276"/>
  <c r="AA276" s="1"/>
  <c r="X275"/>
  <c r="AA275" s="1"/>
  <c r="X274"/>
  <c r="AA274" s="1"/>
  <c r="X273"/>
  <c r="AA273" s="1"/>
  <c r="X272"/>
  <c r="AA272" s="1"/>
  <c r="X271"/>
  <c r="AA271" s="1"/>
  <c r="X270"/>
  <c r="AA270" s="1"/>
  <c r="X269"/>
  <c r="AA269" s="1"/>
  <c r="X268"/>
  <c r="AA268" s="1"/>
  <c r="X267"/>
  <c r="AA267" s="1"/>
  <c r="X266"/>
  <c r="AA266" s="1"/>
  <c r="X265"/>
  <c r="AA265" s="1"/>
  <c r="X264"/>
  <c r="AA264" s="1"/>
  <c r="X263"/>
  <c r="AA263" s="1"/>
  <c r="X262"/>
  <c r="AA262" s="1"/>
  <c r="X261"/>
  <c r="AA261" s="1"/>
  <c r="X260"/>
  <c r="AA260" s="1"/>
  <c r="X259"/>
  <c r="AA259" s="1"/>
  <c r="X258"/>
  <c r="AA258" s="1"/>
  <c r="X257"/>
  <c r="AA257" s="1"/>
  <c r="X256"/>
  <c r="AA256" s="1"/>
  <c r="X255"/>
  <c r="AA255" s="1"/>
  <c r="X254"/>
  <c r="AA254" s="1"/>
  <c r="X253"/>
  <c r="AA253" s="1"/>
  <c r="X252"/>
  <c r="AA252" s="1"/>
  <c r="X251"/>
  <c r="AA251" s="1"/>
  <c r="X250"/>
  <c r="AA250" s="1"/>
  <c r="X249"/>
  <c r="AA249" s="1"/>
  <c r="X248"/>
  <c r="AA248" s="1"/>
  <c r="X247"/>
  <c r="AA247" s="1"/>
  <c r="X246"/>
  <c r="AA246" s="1"/>
  <c r="X245"/>
  <c r="AA245" s="1"/>
  <c r="X244"/>
  <c r="AA244" s="1"/>
  <c r="X243"/>
  <c r="AA243" s="1"/>
  <c r="X242"/>
  <c r="AA242" s="1"/>
  <c r="X241"/>
  <c r="AA241" s="1"/>
  <c r="X240"/>
  <c r="AA240" s="1"/>
  <c r="X239"/>
  <c r="AA239" s="1"/>
  <c r="X238"/>
  <c r="AA238" s="1"/>
  <c r="X237"/>
  <c r="AA237" s="1"/>
  <c r="X236"/>
  <c r="AA236" s="1"/>
  <c r="X235"/>
  <c r="AA235" s="1"/>
  <c r="X234"/>
  <c r="AA234" s="1"/>
  <c r="X233"/>
  <c r="AA233" s="1"/>
  <c r="X232"/>
  <c r="AA232" s="1"/>
  <c r="X231"/>
  <c r="AA231" s="1"/>
  <c r="X230"/>
  <c r="AA230" s="1"/>
  <c r="X229"/>
  <c r="AA229" s="1"/>
  <c r="X228"/>
  <c r="AA228" s="1"/>
  <c r="X227"/>
  <c r="AA227" s="1"/>
  <c r="X226"/>
  <c r="AA226" s="1"/>
  <c r="X225"/>
  <c r="AA225" s="1"/>
  <c r="X224"/>
  <c r="AA224" s="1"/>
  <c r="X223"/>
  <c r="AA223" s="1"/>
  <c r="X222"/>
  <c r="AA222" s="1"/>
  <c r="X221"/>
  <c r="AA221" s="1"/>
  <c r="X220"/>
  <c r="AA220" s="1"/>
  <c r="X219"/>
  <c r="AA219" s="1"/>
  <c r="X218"/>
  <c r="AA218" s="1"/>
  <c r="X217"/>
  <c r="AA217" s="1"/>
  <c r="X216"/>
  <c r="AA216" s="1"/>
  <c r="X215"/>
  <c r="AA215" s="1"/>
  <c r="X214"/>
  <c r="AA214" s="1"/>
  <c r="X213"/>
  <c r="AA213" s="1"/>
  <c r="X212"/>
  <c r="AA212" s="1"/>
  <c r="X211"/>
  <c r="AA211" s="1"/>
  <c r="X210"/>
  <c r="AA210" s="1"/>
  <c r="X209"/>
  <c r="AA209" s="1"/>
  <c r="X208"/>
  <c r="AA208" s="1"/>
  <c r="X207"/>
  <c r="AA207" s="1"/>
  <c r="X206"/>
  <c r="AA206" s="1"/>
  <c r="X205"/>
  <c r="AA205" s="1"/>
  <c r="X204"/>
  <c r="AA204" s="1"/>
  <c r="X203"/>
  <c r="AA203" s="1"/>
  <c r="X202"/>
  <c r="AA202" s="1"/>
  <c r="X201"/>
  <c r="AA201" s="1"/>
  <c r="X200"/>
  <c r="AA200" s="1"/>
  <c r="X199"/>
  <c r="AA199" s="1"/>
  <c r="X198"/>
  <c r="AA198" s="1"/>
  <c r="X197"/>
  <c r="AA197" s="1"/>
  <c r="X196"/>
  <c r="AA196" s="1"/>
  <c r="X195"/>
  <c r="AA195" s="1"/>
  <c r="X194"/>
  <c r="AA194" s="1"/>
  <c r="X193"/>
  <c r="AA193" s="1"/>
  <c r="X192"/>
  <c r="AA192" s="1"/>
  <c r="X191"/>
  <c r="AA191" s="1"/>
  <c r="X190"/>
  <c r="AA190" s="1"/>
  <c r="X189"/>
  <c r="AA189" s="1"/>
  <c r="X188"/>
  <c r="AA188" s="1"/>
  <c r="X187"/>
  <c r="AA187" s="1"/>
  <c r="X186"/>
  <c r="AA186" s="1"/>
  <c r="X185"/>
  <c r="AA185" s="1"/>
  <c r="X184"/>
  <c r="AA184" s="1"/>
  <c r="X183"/>
  <c r="AA183" s="1"/>
  <c r="X182"/>
  <c r="AA182" s="1"/>
  <c r="X181"/>
  <c r="AA181" s="1"/>
  <c r="X180"/>
  <c r="AA180" s="1"/>
  <c r="X179"/>
  <c r="AA179" s="1"/>
  <c r="X178"/>
  <c r="AA178" s="1"/>
  <c r="X177"/>
  <c r="AA177" s="1"/>
  <c r="X176"/>
  <c r="AA176" s="1"/>
  <c r="X175"/>
  <c r="AA175" s="1"/>
  <c r="X174"/>
  <c r="AA174" s="1"/>
  <c r="X173"/>
  <c r="AA173" s="1"/>
  <c r="X172"/>
  <c r="AA172" s="1"/>
  <c r="X171"/>
  <c r="AA171" s="1"/>
  <c r="X170"/>
  <c r="AA170" s="1"/>
  <c r="X169"/>
  <c r="AA169" s="1"/>
  <c r="X168"/>
  <c r="AA168" s="1"/>
  <c r="X167"/>
  <c r="AA167" s="1"/>
  <c r="X166"/>
  <c r="AA166" s="1"/>
  <c r="X165"/>
  <c r="AA165" s="1"/>
  <c r="X164"/>
  <c r="AA164" s="1"/>
  <c r="X163"/>
  <c r="AA163" s="1"/>
  <c r="X162"/>
  <c r="AA162" s="1"/>
  <c r="X161"/>
  <c r="AA161" s="1"/>
  <c r="X160"/>
  <c r="AA160" s="1"/>
  <c r="X159"/>
  <c r="AA159" s="1"/>
  <c r="X158"/>
  <c r="AA158" s="1"/>
  <c r="X157"/>
  <c r="AA157" s="1"/>
  <c r="X156"/>
  <c r="AA156" s="1"/>
  <c r="X155"/>
  <c r="AA155" s="1"/>
  <c r="X154"/>
  <c r="AA154" s="1"/>
  <c r="X153"/>
  <c r="AA153" s="1"/>
  <c r="X152"/>
  <c r="AA152" s="1"/>
  <c r="X151"/>
  <c r="AA151" s="1"/>
  <c r="X150"/>
  <c r="AA150" s="1"/>
  <c r="X149"/>
  <c r="AA149" s="1"/>
  <c r="X148"/>
  <c r="AA148" s="1"/>
  <c r="X147"/>
  <c r="AA147" s="1"/>
  <c r="X146"/>
  <c r="AA146" s="1"/>
  <c r="X145"/>
  <c r="AA145" s="1"/>
  <c r="X144"/>
  <c r="AA144" s="1"/>
  <c r="X143"/>
  <c r="AA143" s="1"/>
  <c r="X142"/>
  <c r="AA142" s="1"/>
  <c r="X141"/>
  <c r="AA141" s="1"/>
  <c r="X140"/>
  <c r="AA140" s="1"/>
  <c r="X139"/>
  <c r="AA139" s="1"/>
  <c r="X138"/>
  <c r="AA138" s="1"/>
  <c r="X137"/>
  <c r="AA137" s="1"/>
  <c r="X136"/>
  <c r="AA136" s="1"/>
  <c r="X135"/>
  <c r="AA135" s="1"/>
  <c r="X134"/>
  <c r="AA134" s="1"/>
  <c r="X133"/>
  <c r="AA133" s="1"/>
  <c r="X132"/>
  <c r="AA132" s="1"/>
  <c r="X131"/>
  <c r="AA131" s="1"/>
  <c r="X130"/>
  <c r="AA130" s="1"/>
  <c r="X129"/>
  <c r="AA129" s="1"/>
  <c r="X128"/>
  <c r="AA128" s="1"/>
  <c r="X127"/>
  <c r="AA127" s="1"/>
  <c r="X126"/>
  <c r="AA126" s="1"/>
  <c r="X125"/>
  <c r="AA125" s="1"/>
  <c r="X124"/>
  <c r="AA124" s="1"/>
  <c r="X123"/>
  <c r="AA123" s="1"/>
  <c r="X122"/>
  <c r="AA122" s="1"/>
  <c r="X121"/>
  <c r="AA121" s="1"/>
  <c r="X120"/>
  <c r="AA120" s="1"/>
  <c r="X119"/>
  <c r="AA119" s="1"/>
  <c r="X118"/>
  <c r="AA118" s="1"/>
  <c r="X117"/>
  <c r="AA117" s="1"/>
  <c r="X116"/>
  <c r="AA116" s="1"/>
  <c r="X115"/>
  <c r="AA115" s="1"/>
  <c r="X114"/>
  <c r="AA114" s="1"/>
  <c r="X113"/>
  <c r="AA113" s="1"/>
  <c r="X112"/>
  <c r="AA112" s="1"/>
  <c r="X111"/>
  <c r="AA111" s="1"/>
  <c r="X110"/>
  <c r="AA110" s="1"/>
  <c r="X109"/>
  <c r="AA109" s="1"/>
  <c r="X108"/>
  <c r="AA108" s="1"/>
  <c r="X107"/>
  <c r="AA107" s="1"/>
  <c r="X106"/>
  <c r="AA106" s="1"/>
  <c r="X105"/>
  <c r="AA105" s="1"/>
  <c r="X104"/>
  <c r="AA104" s="1"/>
  <c r="X103"/>
  <c r="AA103" s="1"/>
  <c r="X102"/>
  <c r="AA102" s="1"/>
  <c r="X101"/>
  <c r="AA101" s="1"/>
  <c r="X100"/>
  <c r="AA100" s="1"/>
  <c r="X99"/>
  <c r="AA99" s="1"/>
  <c r="X98"/>
  <c r="AA98" s="1"/>
  <c r="X97"/>
  <c r="AA97" s="1"/>
  <c r="X96"/>
  <c r="AA96" s="1"/>
  <c r="X95"/>
  <c r="AA95" s="1"/>
  <c r="X94"/>
  <c r="AA94" s="1"/>
  <c r="X93"/>
  <c r="AA93" s="1"/>
  <c r="X92"/>
  <c r="AA92" s="1"/>
  <c r="X91"/>
  <c r="AA91" s="1"/>
  <c r="X90"/>
  <c r="AA90" s="1"/>
  <c r="X89"/>
  <c r="AA89" s="1"/>
  <c r="X88"/>
  <c r="AA88" s="1"/>
  <c r="X87"/>
  <c r="AA87" s="1"/>
  <c r="X86"/>
  <c r="AA86" s="1"/>
  <c r="X85"/>
  <c r="AA85" s="1"/>
  <c r="X84"/>
  <c r="AA84" s="1"/>
  <c r="X83"/>
  <c r="AA83" s="1"/>
  <c r="X82"/>
  <c r="AA82" s="1"/>
  <c r="X81"/>
  <c r="AA81" s="1"/>
  <c r="X80"/>
  <c r="AA80" s="1"/>
  <c r="X79"/>
  <c r="AA79" s="1"/>
  <c r="X78"/>
  <c r="AA78" s="1"/>
  <c r="X77"/>
  <c r="AA77" s="1"/>
  <c r="X76"/>
  <c r="AA76" s="1"/>
  <c r="X75"/>
  <c r="AA75" s="1"/>
  <c r="X74"/>
  <c r="AA74" s="1"/>
  <c r="X73"/>
  <c r="AA73" s="1"/>
  <c r="X72"/>
  <c r="AA72" s="1"/>
  <c r="X71"/>
  <c r="AA71" s="1"/>
  <c r="X70"/>
  <c r="AA70" s="1"/>
  <c r="X69"/>
  <c r="AA69" s="1"/>
  <c r="X68"/>
  <c r="AA68" s="1"/>
  <c r="X67"/>
  <c r="AA67" s="1"/>
  <c r="X66"/>
  <c r="AA66" s="1"/>
  <c r="X65"/>
  <c r="AA65" s="1"/>
  <c r="X64"/>
  <c r="AA64" s="1"/>
  <c r="X63"/>
  <c r="AA63" s="1"/>
  <c r="X62"/>
  <c r="AA62" s="1"/>
  <c r="X61"/>
  <c r="AA61" s="1"/>
  <c r="X60"/>
  <c r="AA60" s="1"/>
  <c r="X59"/>
  <c r="AA59" s="1"/>
  <c r="X58"/>
  <c r="AA58" s="1"/>
  <c r="X57"/>
  <c r="AA57" s="1"/>
  <c r="X56"/>
  <c r="AA56" s="1"/>
  <c r="X55"/>
  <c r="AA55" s="1"/>
  <c r="X54"/>
  <c r="AA54" s="1"/>
  <c r="X53"/>
  <c r="AA53" s="1"/>
  <c r="X52"/>
  <c r="AA52" s="1"/>
  <c r="X51"/>
  <c r="AA51" s="1"/>
  <c r="X50"/>
  <c r="AA50" s="1"/>
  <c r="X49"/>
  <c r="AA49" s="1"/>
  <c r="X48"/>
  <c r="AA48" s="1"/>
  <c r="X47"/>
  <c r="AA47" s="1"/>
  <c r="X46"/>
  <c r="AA46" s="1"/>
  <c r="X45"/>
  <c r="AA45" s="1"/>
  <c r="X44"/>
  <c r="AA44" s="1"/>
  <c r="X43"/>
  <c r="AA43" s="1"/>
  <c r="X42"/>
  <c r="AA42" s="1"/>
  <c r="X41"/>
  <c r="AA41" s="1"/>
  <c r="X40"/>
  <c r="AA40" s="1"/>
  <c r="X39"/>
  <c r="AA39" s="1"/>
  <c r="X38"/>
  <c r="AA38" s="1"/>
  <c r="X37"/>
  <c r="AA37" s="1"/>
  <c r="X36"/>
  <c r="AA36" s="1"/>
  <c r="X35"/>
  <c r="AA35" s="1"/>
  <c r="X34"/>
  <c r="AA34" s="1"/>
  <c r="X33"/>
  <c r="AA33" s="1"/>
  <c r="X32"/>
  <c r="AA32" s="1"/>
  <c r="X31"/>
  <c r="AA31" s="1"/>
  <c r="X30"/>
  <c r="AA30" s="1"/>
  <c r="X29"/>
  <c r="AA29" s="1"/>
  <c r="X28"/>
  <c r="AA28" s="1"/>
  <c r="X27"/>
  <c r="AA27" s="1"/>
  <c r="X26"/>
  <c r="AA26" s="1"/>
  <c r="X25"/>
  <c r="AA25" s="1"/>
  <c r="X24"/>
  <c r="AA24" s="1"/>
  <c r="X23"/>
  <c r="AA23" s="1"/>
  <c r="X22"/>
  <c r="AA22" s="1"/>
  <c r="X21"/>
  <c r="AA21" s="1"/>
  <c r="O22"/>
  <c r="N8" i="12"/>
  <c r="M8"/>
  <c r="I8"/>
  <c r="H8"/>
  <c r="G8"/>
  <c r="I7"/>
  <c r="H7"/>
  <c r="G7"/>
  <c r="K78" i="4"/>
  <c r="J78"/>
  <c r="I78"/>
  <c r="H78"/>
  <c r="K77"/>
  <c r="J77"/>
  <c r="I77"/>
  <c r="H77"/>
  <c r="K76"/>
  <c r="J76"/>
  <c r="I76"/>
  <c r="H76"/>
  <c r="K75"/>
  <c r="J75"/>
  <c r="I75"/>
  <c r="H75"/>
  <c r="K74"/>
  <c r="J74"/>
  <c r="I74"/>
  <c r="H74"/>
  <c r="K73"/>
  <c r="J73"/>
  <c r="I73"/>
  <c r="H73"/>
  <c r="K72"/>
  <c r="J72"/>
  <c r="I72"/>
  <c r="H72"/>
  <c r="K71"/>
  <c r="J71"/>
  <c r="I71"/>
  <c r="H71"/>
  <c r="K70"/>
  <c r="J70"/>
  <c r="I70"/>
  <c r="H70"/>
  <c r="K69"/>
  <c r="J69"/>
  <c r="I69"/>
  <c r="H69"/>
  <c r="K68"/>
  <c r="J68"/>
  <c r="I68"/>
  <c r="H68"/>
  <c r="K67"/>
  <c r="J67"/>
  <c r="I67"/>
  <c r="H67"/>
  <c r="K66"/>
  <c r="J66"/>
  <c r="I66"/>
  <c r="H66"/>
  <c r="K65"/>
  <c r="J65"/>
  <c r="I65"/>
  <c r="H65"/>
  <c r="K64"/>
  <c r="J64"/>
  <c r="I64"/>
  <c r="H64"/>
  <c r="K63"/>
  <c r="J63"/>
  <c r="I63"/>
  <c r="H63"/>
  <c r="K62"/>
  <c r="J62"/>
  <c r="I62"/>
  <c r="H62"/>
  <c r="K61"/>
  <c r="J61"/>
  <c r="I61"/>
  <c r="H61"/>
  <c r="J16" i="12"/>
  <c r="M11"/>
  <c r="L121" i="13"/>
  <c r="M121" s="1"/>
  <c r="M250" s="1"/>
  <c r="K121"/>
  <c r="N121" s="1"/>
  <c r="N250" s="1"/>
  <c r="L120"/>
  <c r="M120" s="1"/>
  <c r="M249" s="1"/>
  <c r="K120"/>
  <c r="L119"/>
  <c r="M119" s="1"/>
  <c r="M248" s="1"/>
  <c r="K119"/>
  <c r="N119" s="1"/>
  <c r="N248" s="1"/>
  <c r="L118"/>
  <c r="M118" s="1"/>
  <c r="M247" s="1"/>
  <c r="K118"/>
  <c r="L117"/>
  <c r="M117" s="1"/>
  <c r="M246" s="1"/>
  <c r="K117"/>
  <c r="N117" s="1"/>
  <c r="N246" s="1"/>
  <c r="L116"/>
  <c r="M116" s="1"/>
  <c r="M245" s="1"/>
  <c r="K116"/>
  <c r="L115"/>
  <c r="M115" s="1"/>
  <c r="M244" s="1"/>
  <c r="K115"/>
  <c r="N115" s="1"/>
  <c r="N244" s="1"/>
  <c r="L114"/>
  <c r="M114" s="1"/>
  <c r="M243" s="1"/>
  <c r="K114"/>
  <c r="L113"/>
  <c r="M113" s="1"/>
  <c r="M242" s="1"/>
  <c r="K113"/>
  <c r="N113" s="1"/>
  <c r="N242" s="1"/>
  <c r="L112"/>
  <c r="M112" s="1"/>
  <c r="M241" s="1"/>
  <c r="K112"/>
  <c r="L111"/>
  <c r="M111" s="1"/>
  <c r="M240" s="1"/>
  <c r="K111"/>
  <c r="N111" s="1"/>
  <c r="N240" s="1"/>
  <c r="L110"/>
  <c r="M110" s="1"/>
  <c r="M239" s="1"/>
  <c r="K110"/>
  <c r="L109"/>
  <c r="M109" s="1"/>
  <c r="M238" s="1"/>
  <c r="K109"/>
  <c r="N109" s="1"/>
  <c r="N238" s="1"/>
  <c r="L108"/>
  <c r="M108" s="1"/>
  <c r="M237" s="1"/>
  <c r="K108"/>
  <c r="L107"/>
  <c r="M107" s="1"/>
  <c r="M236" s="1"/>
  <c r="K107"/>
  <c r="N107" s="1"/>
  <c r="N236" s="1"/>
  <c r="L106"/>
  <c r="M106" s="1"/>
  <c r="M235" s="1"/>
  <c r="K106"/>
  <c r="L105"/>
  <c r="M105" s="1"/>
  <c r="M234" s="1"/>
  <c r="K105"/>
  <c r="N105" s="1"/>
  <c r="N234" s="1"/>
  <c r="L104"/>
  <c r="M104" s="1"/>
  <c r="M233" s="1"/>
  <c r="K104"/>
  <c r="L103"/>
  <c r="M103" s="1"/>
  <c r="M232" s="1"/>
  <c r="K103"/>
  <c r="N103" s="1"/>
  <c r="N232" s="1"/>
  <c r="L102"/>
  <c r="M102" s="1"/>
  <c r="M231" s="1"/>
  <c r="K102"/>
  <c r="L101"/>
  <c r="M101" s="1"/>
  <c r="M230" s="1"/>
  <c r="K101"/>
  <c r="N101" s="1"/>
  <c r="N230" s="1"/>
  <c r="L100"/>
  <c r="M100" s="1"/>
  <c r="M229" s="1"/>
  <c r="K100"/>
  <c r="L99"/>
  <c r="M99" s="1"/>
  <c r="M228" s="1"/>
  <c r="K99"/>
  <c r="N99" s="1"/>
  <c r="N228" s="1"/>
  <c r="L98"/>
  <c r="M98" s="1"/>
  <c r="M227" s="1"/>
  <c r="K98"/>
  <c r="L97"/>
  <c r="M97" s="1"/>
  <c r="M226" s="1"/>
  <c r="K97"/>
  <c r="N97" s="1"/>
  <c r="N226" s="1"/>
  <c r="L96"/>
  <c r="M96" s="1"/>
  <c r="M225" s="1"/>
  <c r="K96"/>
  <c r="L95"/>
  <c r="M95" s="1"/>
  <c r="M224" s="1"/>
  <c r="K95"/>
  <c r="N95" s="1"/>
  <c r="N224" s="1"/>
  <c r="L94"/>
  <c r="M94" s="1"/>
  <c r="M223" s="1"/>
  <c r="K94"/>
  <c r="L93"/>
  <c r="M93" s="1"/>
  <c r="M222" s="1"/>
  <c r="K93"/>
  <c r="N93" s="1"/>
  <c r="N222" s="1"/>
  <c r="L92"/>
  <c r="M92" s="1"/>
  <c r="M221" s="1"/>
  <c r="K92"/>
  <c r="L91"/>
  <c r="M91" s="1"/>
  <c r="M220" s="1"/>
  <c r="K91"/>
  <c r="N91" s="1"/>
  <c r="N220" s="1"/>
  <c r="L90"/>
  <c r="M90" s="1"/>
  <c r="M219" s="1"/>
  <c r="K90"/>
  <c r="L89"/>
  <c r="M89" s="1"/>
  <c r="M218" s="1"/>
  <c r="K89"/>
  <c r="N89" s="1"/>
  <c r="N218" s="1"/>
  <c r="L88"/>
  <c r="M88" s="1"/>
  <c r="M217" s="1"/>
  <c r="K88"/>
  <c r="L87"/>
  <c r="M87" s="1"/>
  <c r="M216" s="1"/>
  <c r="K87"/>
  <c r="N87" s="1"/>
  <c r="N216" s="1"/>
  <c r="L86"/>
  <c r="M86" s="1"/>
  <c r="M215" s="1"/>
  <c r="K86"/>
  <c r="L85"/>
  <c r="M85" s="1"/>
  <c r="M214" s="1"/>
  <c r="K85"/>
  <c r="N85" s="1"/>
  <c r="N214" s="1"/>
  <c r="L84"/>
  <c r="M84" s="1"/>
  <c r="M213" s="1"/>
  <c r="K84"/>
  <c r="L83"/>
  <c r="M83" s="1"/>
  <c r="M212" s="1"/>
  <c r="K83"/>
  <c r="N83" s="1"/>
  <c r="N212" s="1"/>
  <c r="L82"/>
  <c r="M82" s="1"/>
  <c r="M211" s="1"/>
  <c r="K82"/>
  <c r="L81"/>
  <c r="M81" s="1"/>
  <c r="M210" s="1"/>
  <c r="K81"/>
  <c r="N81" s="1"/>
  <c r="N210" s="1"/>
  <c r="L80"/>
  <c r="M80" s="1"/>
  <c r="M209" s="1"/>
  <c r="K80"/>
  <c r="L79"/>
  <c r="M79" s="1"/>
  <c r="M208" s="1"/>
  <c r="K79"/>
  <c r="N79" s="1"/>
  <c r="N208" s="1"/>
  <c r="L78"/>
  <c r="M78" s="1"/>
  <c r="M207" s="1"/>
  <c r="K78"/>
  <c r="L77"/>
  <c r="M77" s="1"/>
  <c r="M206" s="1"/>
  <c r="K77"/>
  <c r="N77" s="1"/>
  <c r="N206" s="1"/>
  <c r="L76"/>
  <c r="M76" s="1"/>
  <c r="M205" s="1"/>
  <c r="K76"/>
  <c r="L75"/>
  <c r="M75" s="1"/>
  <c r="M204" s="1"/>
  <c r="K75"/>
  <c r="N75" s="1"/>
  <c r="N204" s="1"/>
  <c r="L74"/>
  <c r="M74" s="1"/>
  <c r="M203" s="1"/>
  <c r="K74"/>
  <c r="L73"/>
  <c r="M73" s="1"/>
  <c r="M202" s="1"/>
  <c r="K73"/>
  <c r="N73" s="1"/>
  <c r="N202" s="1"/>
  <c r="L72"/>
  <c r="M72" s="1"/>
  <c r="M201" s="1"/>
  <c r="K72"/>
  <c r="L71"/>
  <c r="M71" s="1"/>
  <c r="M200" s="1"/>
  <c r="K71"/>
  <c r="N71" s="1"/>
  <c r="N200" s="1"/>
  <c r="L70"/>
  <c r="M70" s="1"/>
  <c r="M199" s="1"/>
  <c r="K70"/>
  <c r="L69"/>
  <c r="M69" s="1"/>
  <c r="M198" s="1"/>
  <c r="K69"/>
  <c r="N69" s="1"/>
  <c r="N198" s="1"/>
  <c r="L68"/>
  <c r="M68" s="1"/>
  <c r="M197" s="1"/>
  <c r="K68"/>
  <c r="L67"/>
  <c r="M67" s="1"/>
  <c r="M196" s="1"/>
  <c r="K67"/>
  <c r="N67" s="1"/>
  <c r="N196" s="1"/>
  <c r="L66"/>
  <c r="M66" s="1"/>
  <c r="M195" s="1"/>
  <c r="K66"/>
  <c r="L65"/>
  <c r="M65" s="1"/>
  <c r="M194" s="1"/>
  <c r="K65"/>
  <c r="N65" s="1"/>
  <c r="N194" s="1"/>
  <c r="L64"/>
  <c r="M64" s="1"/>
  <c r="M193" s="1"/>
  <c r="K64"/>
  <c r="L63"/>
  <c r="M63" s="1"/>
  <c r="M192" s="1"/>
  <c r="K63"/>
  <c r="N63" s="1"/>
  <c r="N192" s="1"/>
  <c r="L62"/>
  <c r="M62" s="1"/>
  <c r="M191" s="1"/>
  <c r="K62"/>
  <c r="L61"/>
  <c r="M61" s="1"/>
  <c r="M190" s="1"/>
  <c r="K61"/>
  <c r="N61" s="1"/>
  <c r="N190" s="1"/>
  <c r="L60"/>
  <c r="M60" s="1"/>
  <c r="M189" s="1"/>
  <c r="K60"/>
  <c r="L59"/>
  <c r="M59" s="1"/>
  <c r="M188" s="1"/>
  <c r="K59"/>
  <c r="L58"/>
  <c r="M58" s="1"/>
  <c r="M187" s="1"/>
  <c r="K58"/>
  <c r="L57"/>
  <c r="M57" s="1"/>
  <c r="M186" s="1"/>
  <c r="K57"/>
  <c r="L56"/>
  <c r="M56" s="1"/>
  <c r="M185" s="1"/>
  <c r="K56"/>
  <c r="L55"/>
  <c r="M55" s="1"/>
  <c r="M184" s="1"/>
  <c r="K55"/>
  <c r="L54"/>
  <c r="M54" s="1"/>
  <c r="M183" s="1"/>
  <c r="K54"/>
  <c r="L53"/>
  <c r="M53" s="1"/>
  <c r="M182" s="1"/>
  <c r="K53"/>
  <c r="L52"/>
  <c r="M52" s="1"/>
  <c r="M181" s="1"/>
  <c r="K52"/>
  <c r="L51"/>
  <c r="M51" s="1"/>
  <c r="M180" s="1"/>
  <c r="K51"/>
  <c r="L50"/>
  <c r="M50" s="1"/>
  <c r="M179" s="1"/>
  <c r="K50"/>
  <c r="L49"/>
  <c r="M49" s="1"/>
  <c r="M178" s="1"/>
  <c r="K49"/>
  <c r="L48"/>
  <c r="M48" s="1"/>
  <c r="M177" s="1"/>
  <c r="K48"/>
  <c r="L47"/>
  <c r="M47" s="1"/>
  <c r="M176" s="1"/>
  <c r="K47"/>
  <c r="L46"/>
  <c r="M46" s="1"/>
  <c r="M175" s="1"/>
  <c r="K46"/>
  <c r="L45"/>
  <c r="M45" s="1"/>
  <c r="M174" s="1"/>
  <c r="K45"/>
  <c r="L44"/>
  <c r="M44" s="1"/>
  <c r="M173" s="1"/>
  <c r="K44"/>
  <c r="L43"/>
  <c r="M43" s="1"/>
  <c r="M172" s="1"/>
  <c r="K43"/>
  <c r="L42"/>
  <c r="M42" s="1"/>
  <c r="M171" s="1"/>
  <c r="K42"/>
  <c r="L41"/>
  <c r="M41" s="1"/>
  <c r="M170" s="1"/>
  <c r="K41"/>
  <c r="L40"/>
  <c r="M40" s="1"/>
  <c r="M169" s="1"/>
  <c r="K40"/>
  <c r="L39"/>
  <c r="M39" s="1"/>
  <c r="M168" s="1"/>
  <c r="K39"/>
  <c r="L38"/>
  <c r="M38" s="1"/>
  <c r="M167" s="1"/>
  <c r="K38"/>
  <c r="L37"/>
  <c r="M37" s="1"/>
  <c r="M166" s="1"/>
  <c r="K37"/>
  <c r="L36"/>
  <c r="M36" s="1"/>
  <c r="M165" s="1"/>
  <c r="K36"/>
  <c r="L35"/>
  <c r="M35" s="1"/>
  <c r="M164" s="1"/>
  <c r="K35"/>
  <c r="L34"/>
  <c r="M34" s="1"/>
  <c r="M163" s="1"/>
  <c r="K34"/>
  <c r="L33"/>
  <c r="M33" s="1"/>
  <c r="M162" s="1"/>
  <c r="K33"/>
  <c r="L32"/>
  <c r="M32" s="1"/>
  <c r="M161" s="1"/>
  <c r="K32"/>
  <c r="L31"/>
  <c r="M31" s="1"/>
  <c r="M160" s="1"/>
  <c r="K31"/>
  <c r="L30"/>
  <c r="M30" s="1"/>
  <c r="M159" s="1"/>
  <c r="K30"/>
  <c r="L29"/>
  <c r="M29" s="1"/>
  <c r="M158" s="1"/>
  <c r="K29"/>
  <c r="L28"/>
  <c r="M28" s="1"/>
  <c r="M157" s="1"/>
  <c r="K28"/>
  <c r="L27"/>
  <c r="M27" s="1"/>
  <c r="M156" s="1"/>
  <c r="K27"/>
  <c r="L26"/>
  <c r="M26" s="1"/>
  <c r="M155" s="1"/>
  <c r="K26"/>
  <c r="L25"/>
  <c r="M25" s="1"/>
  <c r="M154" s="1"/>
  <c r="K25"/>
  <c r="L24"/>
  <c r="M24" s="1"/>
  <c r="M153" s="1"/>
  <c r="K24"/>
  <c r="L23"/>
  <c r="M23" s="1"/>
  <c r="M152" s="1"/>
  <c r="K23"/>
  <c r="L250"/>
  <c r="K250"/>
  <c r="J250"/>
  <c r="I250"/>
  <c r="H250"/>
  <c r="G250"/>
  <c r="F250"/>
  <c r="E250"/>
  <c r="D250"/>
  <c r="C250"/>
  <c r="B250"/>
  <c r="L249"/>
  <c r="K249"/>
  <c r="J249"/>
  <c r="I249"/>
  <c r="H249"/>
  <c r="G249"/>
  <c r="F249"/>
  <c r="E249"/>
  <c r="D249"/>
  <c r="C249"/>
  <c r="B249"/>
  <c r="L248"/>
  <c r="K248"/>
  <c r="J248"/>
  <c r="I248"/>
  <c r="H248"/>
  <c r="G248"/>
  <c r="F248"/>
  <c r="E248"/>
  <c r="D248"/>
  <c r="C248"/>
  <c r="B248"/>
  <c r="L247"/>
  <c r="K247"/>
  <c r="J247"/>
  <c r="I247"/>
  <c r="H247"/>
  <c r="G247"/>
  <c r="F247"/>
  <c r="E247"/>
  <c r="D247"/>
  <c r="C247"/>
  <c r="B247"/>
  <c r="L246"/>
  <c r="K246"/>
  <c r="J246"/>
  <c r="I246"/>
  <c r="H246"/>
  <c r="G246"/>
  <c r="F246"/>
  <c r="E246"/>
  <c r="D246"/>
  <c r="C246"/>
  <c r="B246"/>
  <c r="L245"/>
  <c r="K245"/>
  <c r="J245"/>
  <c r="I245"/>
  <c r="H245"/>
  <c r="G245"/>
  <c r="F245"/>
  <c r="E245"/>
  <c r="D245"/>
  <c r="C245"/>
  <c r="B245"/>
  <c r="L244"/>
  <c r="K244"/>
  <c r="J244"/>
  <c r="I244"/>
  <c r="H244"/>
  <c r="G244"/>
  <c r="F244"/>
  <c r="E244"/>
  <c r="D244"/>
  <c r="C244"/>
  <c r="B244"/>
  <c r="L243"/>
  <c r="K243"/>
  <c r="J243"/>
  <c r="I243"/>
  <c r="H243"/>
  <c r="G243"/>
  <c r="F243"/>
  <c r="E243"/>
  <c r="D243"/>
  <c r="C243"/>
  <c r="B243"/>
  <c r="L242"/>
  <c r="K242"/>
  <c r="J242"/>
  <c r="I242"/>
  <c r="H242"/>
  <c r="G242"/>
  <c r="F242"/>
  <c r="E242"/>
  <c r="D242"/>
  <c r="C242"/>
  <c r="B242"/>
  <c r="L241"/>
  <c r="K241"/>
  <c r="J241"/>
  <c r="I241"/>
  <c r="H241"/>
  <c r="G241"/>
  <c r="F241"/>
  <c r="E241"/>
  <c r="D241"/>
  <c r="C241"/>
  <c r="B241"/>
  <c r="L240"/>
  <c r="K240"/>
  <c r="J240"/>
  <c r="I240"/>
  <c r="H240"/>
  <c r="G240"/>
  <c r="F240"/>
  <c r="E240"/>
  <c r="D240"/>
  <c r="C240"/>
  <c r="B240"/>
  <c r="L239"/>
  <c r="K239"/>
  <c r="J239"/>
  <c r="I239"/>
  <c r="H239"/>
  <c r="G239"/>
  <c r="F239"/>
  <c r="E239"/>
  <c r="D239"/>
  <c r="C239"/>
  <c r="B239"/>
  <c r="L238"/>
  <c r="K238"/>
  <c r="J238"/>
  <c r="I238"/>
  <c r="H238"/>
  <c r="G238"/>
  <c r="F238"/>
  <c r="E238"/>
  <c r="D238"/>
  <c r="C238"/>
  <c r="B238"/>
  <c r="L237"/>
  <c r="K237"/>
  <c r="J237"/>
  <c r="I237"/>
  <c r="H237"/>
  <c r="G237"/>
  <c r="F237"/>
  <c r="E237"/>
  <c r="D237"/>
  <c r="C237"/>
  <c r="B237"/>
  <c r="L236"/>
  <c r="K236"/>
  <c r="J236"/>
  <c r="I236"/>
  <c r="H236"/>
  <c r="G236"/>
  <c r="F236"/>
  <c r="E236"/>
  <c r="D236"/>
  <c r="C236"/>
  <c r="B236"/>
  <c r="L235"/>
  <c r="K235"/>
  <c r="J235"/>
  <c r="I235"/>
  <c r="H235"/>
  <c r="G235"/>
  <c r="F235"/>
  <c r="E235"/>
  <c r="D235"/>
  <c r="C235"/>
  <c r="B235"/>
  <c r="L234"/>
  <c r="K234"/>
  <c r="J234"/>
  <c r="I234"/>
  <c r="H234"/>
  <c r="G234"/>
  <c r="F234"/>
  <c r="E234"/>
  <c r="D234"/>
  <c r="C234"/>
  <c r="B234"/>
  <c r="L233"/>
  <c r="K233"/>
  <c r="J233"/>
  <c r="I233"/>
  <c r="H233"/>
  <c r="G233"/>
  <c r="F233"/>
  <c r="E233"/>
  <c r="D233"/>
  <c r="C233"/>
  <c r="B233"/>
  <c r="L232"/>
  <c r="K232"/>
  <c r="J232"/>
  <c r="I232"/>
  <c r="H232"/>
  <c r="G232"/>
  <c r="F232"/>
  <c r="E232"/>
  <c r="D232"/>
  <c r="C232"/>
  <c r="B232"/>
  <c r="L231"/>
  <c r="K231"/>
  <c r="J231"/>
  <c r="I231"/>
  <c r="H231"/>
  <c r="G231"/>
  <c r="F231"/>
  <c r="E231"/>
  <c r="D231"/>
  <c r="C231"/>
  <c r="B231"/>
  <c r="L230"/>
  <c r="K230"/>
  <c r="J230"/>
  <c r="I230"/>
  <c r="H230"/>
  <c r="G230"/>
  <c r="F230"/>
  <c r="E230"/>
  <c r="D230"/>
  <c r="C230"/>
  <c r="B230"/>
  <c r="L229"/>
  <c r="K229"/>
  <c r="J229"/>
  <c r="I229"/>
  <c r="H229"/>
  <c r="G229"/>
  <c r="F229"/>
  <c r="E229"/>
  <c r="D229"/>
  <c r="C229"/>
  <c r="B229"/>
  <c r="L228"/>
  <c r="K228"/>
  <c r="J228"/>
  <c r="I228"/>
  <c r="H228"/>
  <c r="G228"/>
  <c r="F228"/>
  <c r="E228"/>
  <c r="D228"/>
  <c r="C228"/>
  <c r="B228"/>
  <c r="L227"/>
  <c r="K227"/>
  <c r="J227"/>
  <c r="I227"/>
  <c r="H227"/>
  <c r="G227"/>
  <c r="F227"/>
  <c r="E227"/>
  <c r="D227"/>
  <c r="C227"/>
  <c r="B227"/>
  <c r="L226"/>
  <c r="K226"/>
  <c r="J226"/>
  <c r="I226"/>
  <c r="H226"/>
  <c r="G226"/>
  <c r="F226"/>
  <c r="E226"/>
  <c r="D226"/>
  <c r="C226"/>
  <c r="B226"/>
  <c r="L225"/>
  <c r="K225"/>
  <c r="J225"/>
  <c r="I225"/>
  <c r="H225"/>
  <c r="G225"/>
  <c r="F225"/>
  <c r="E225"/>
  <c r="D225"/>
  <c r="C225"/>
  <c r="B225"/>
  <c r="L224"/>
  <c r="K224"/>
  <c r="J224"/>
  <c r="I224"/>
  <c r="H224"/>
  <c r="G224"/>
  <c r="F224"/>
  <c r="E224"/>
  <c r="D224"/>
  <c r="C224"/>
  <c r="B224"/>
  <c r="L223"/>
  <c r="K223"/>
  <c r="J223"/>
  <c r="I223"/>
  <c r="H223"/>
  <c r="G223"/>
  <c r="F223"/>
  <c r="E223"/>
  <c r="D223"/>
  <c r="C223"/>
  <c r="B223"/>
  <c r="L222"/>
  <c r="K222"/>
  <c r="J222"/>
  <c r="I222"/>
  <c r="H222"/>
  <c r="G222"/>
  <c r="F222"/>
  <c r="E222"/>
  <c r="D222"/>
  <c r="C222"/>
  <c r="B222"/>
  <c r="L221"/>
  <c r="K221"/>
  <c r="J221"/>
  <c r="I221"/>
  <c r="H221"/>
  <c r="G221"/>
  <c r="F221"/>
  <c r="E221"/>
  <c r="D221"/>
  <c r="C221"/>
  <c r="B221"/>
  <c r="L220"/>
  <c r="K220"/>
  <c r="J220"/>
  <c r="I220"/>
  <c r="H220"/>
  <c r="G220"/>
  <c r="F220"/>
  <c r="E220"/>
  <c r="D220"/>
  <c r="C220"/>
  <c r="B220"/>
  <c r="L219"/>
  <c r="K219"/>
  <c r="J219"/>
  <c r="I219"/>
  <c r="H219"/>
  <c r="G219"/>
  <c r="F219"/>
  <c r="E219"/>
  <c r="D219"/>
  <c r="C219"/>
  <c r="B219"/>
  <c r="L218"/>
  <c r="K218"/>
  <c r="J218"/>
  <c r="I218"/>
  <c r="H218"/>
  <c r="G218"/>
  <c r="F218"/>
  <c r="E218"/>
  <c r="D218"/>
  <c r="C218"/>
  <c r="B218"/>
  <c r="L217"/>
  <c r="K217"/>
  <c r="J217"/>
  <c r="I217"/>
  <c r="H217"/>
  <c r="G217"/>
  <c r="F217"/>
  <c r="E217"/>
  <c r="D217"/>
  <c r="C217"/>
  <c r="B217"/>
  <c r="L216"/>
  <c r="K216"/>
  <c r="J216"/>
  <c r="I216"/>
  <c r="H216"/>
  <c r="G216"/>
  <c r="F216"/>
  <c r="E216"/>
  <c r="D216"/>
  <c r="C216"/>
  <c r="B216"/>
  <c r="L215"/>
  <c r="K215"/>
  <c r="J215"/>
  <c r="I215"/>
  <c r="H215"/>
  <c r="G215"/>
  <c r="F215"/>
  <c r="E215"/>
  <c r="D215"/>
  <c r="C215"/>
  <c r="B215"/>
  <c r="L214"/>
  <c r="K214"/>
  <c r="J214"/>
  <c r="I214"/>
  <c r="H214"/>
  <c r="G214"/>
  <c r="F214"/>
  <c r="E214"/>
  <c r="D214"/>
  <c r="C214"/>
  <c r="B214"/>
  <c r="L213"/>
  <c r="K213"/>
  <c r="J213"/>
  <c r="I213"/>
  <c r="H213"/>
  <c r="G213"/>
  <c r="F213"/>
  <c r="E213"/>
  <c r="D213"/>
  <c r="C213"/>
  <c r="B213"/>
  <c r="L212"/>
  <c r="K212"/>
  <c r="J212"/>
  <c r="I212"/>
  <c r="H212"/>
  <c r="G212"/>
  <c r="F212"/>
  <c r="E212"/>
  <c r="D212"/>
  <c r="C212"/>
  <c r="B212"/>
  <c r="L211"/>
  <c r="K211"/>
  <c r="J211"/>
  <c r="I211"/>
  <c r="H211"/>
  <c r="G211"/>
  <c r="F211"/>
  <c r="E211"/>
  <c r="D211"/>
  <c r="C211"/>
  <c r="B211"/>
  <c r="L210"/>
  <c r="K210"/>
  <c r="J210"/>
  <c r="I210"/>
  <c r="H210"/>
  <c r="G210"/>
  <c r="F210"/>
  <c r="E210"/>
  <c r="D210"/>
  <c r="C210"/>
  <c r="B210"/>
  <c r="L209"/>
  <c r="K209"/>
  <c r="J209"/>
  <c r="I209"/>
  <c r="H209"/>
  <c r="G209"/>
  <c r="F209"/>
  <c r="E209"/>
  <c r="D209"/>
  <c r="C209"/>
  <c r="B209"/>
  <c r="L208"/>
  <c r="K208"/>
  <c r="J208"/>
  <c r="I208"/>
  <c r="H208"/>
  <c r="G208"/>
  <c r="F208"/>
  <c r="E208"/>
  <c r="D208"/>
  <c r="C208"/>
  <c r="B208"/>
  <c r="L207"/>
  <c r="K207"/>
  <c r="J207"/>
  <c r="I207"/>
  <c r="H207"/>
  <c r="G207"/>
  <c r="F207"/>
  <c r="E207"/>
  <c r="D207"/>
  <c r="C207"/>
  <c r="B207"/>
  <c r="L206"/>
  <c r="K206"/>
  <c r="J206"/>
  <c r="I206"/>
  <c r="H206"/>
  <c r="G206"/>
  <c r="F206"/>
  <c r="E206"/>
  <c r="D206"/>
  <c r="C206"/>
  <c r="B206"/>
  <c r="L205"/>
  <c r="K205"/>
  <c r="J205"/>
  <c r="I205"/>
  <c r="H205"/>
  <c r="G205"/>
  <c r="F205"/>
  <c r="E205"/>
  <c r="D205"/>
  <c r="C205"/>
  <c r="B205"/>
  <c r="L204"/>
  <c r="K204"/>
  <c r="J204"/>
  <c r="I204"/>
  <c r="H204"/>
  <c r="G204"/>
  <c r="F204"/>
  <c r="E204"/>
  <c r="D204"/>
  <c r="C204"/>
  <c r="B204"/>
  <c r="L203"/>
  <c r="K203"/>
  <c r="J203"/>
  <c r="I203"/>
  <c r="H203"/>
  <c r="G203"/>
  <c r="F203"/>
  <c r="E203"/>
  <c r="D203"/>
  <c r="C203"/>
  <c r="B203"/>
  <c r="L202"/>
  <c r="K202"/>
  <c r="J202"/>
  <c r="I202"/>
  <c r="H202"/>
  <c r="G202"/>
  <c r="F202"/>
  <c r="E202"/>
  <c r="D202"/>
  <c r="C202"/>
  <c r="B202"/>
  <c r="L201"/>
  <c r="K201"/>
  <c r="J201"/>
  <c r="I201"/>
  <c r="H201"/>
  <c r="G201"/>
  <c r="F201"/>
  <c r="E201"/>
  <c r="D201"/>
  <c r="C201"/>
  <c r="B201"/>
  <c r="L200"/>
  <c r="K200"/>
  <c r="J200"/>
  <c r="I200"/>
  <c r="H200"/>
  <c r="G200"/>
  <c r="F200"/>
  <c r="E200"/>
  <c r="D200"/>
  <c r="C200"/>
  <c r="B200"/>
  <c r="L199"/>
  <c r="K199"/>
  <c r="J199"/>
  <c r="I199"/>
  <c r="H199"/>
  <c r="G199"/>
  <c r="F199"/>
  <c r="E199"/>
  <c r="D199"/>
  <c r="C199"/>
  <c r="B199"/>
  <c r="L198"/>
  <c r="K198"/>
  <c r="J198"/>
  <c r="I198"/>
  <c r="H198"/>
  <c r="G198"/>
  <c r="F198"/>
  <c r="E198"/>
  <c r="D198"/>
  <c r="C198"/>
  <c r="B198"/>
  <c r="L197"/>
  <c r="K197"/>
  <c r="J197"/>
  <c r="I197"/>
  <c r="H197"/>
  <c r="G197"/>
  <c r="F197"/>
  <c r="E197"/>
  <c r="D197"/>
  <c r="C197"/>
  <c r="B197"/>
  <c r="L196"/>
  <c r="K196"/>
  <c r="J196"/>
  <c r="I196"/>
  <c r="H196"/>
  <c r="G196"/>
  <c r="F196"/>
  <c r="E196"/>
  <c r="D196"/>
  <c r="C196"/>
  <c r="B196"/>
  <c r="L195"/>
  <c r="K195"/>
  <c r="J195"/>
  <c r="I195"/>
  <c r="H195"/>
  <c r="G195"/>
  <c r="F195"/>
  <c r="E195"/>
  <c r="D195"/>
  <c r="C195"/>
  <c r="B195"/>
  <c r="L194"/>
  <c r="K194"/>
  <c r="J194"/>
  <c r="I194"/>
  <c r="H194"/>
  <c r="G194"/>
  <c r="F194"/>
  <c r="E194"/>
  <c r="D194"/>
  <c r="C194"/>
  <c r="B194"/>
  <c r="L193"/>
  <c r="K193"/>
  <c r="J193"/>
  <c r="I193"/>
  <c r="H193"/>
  <c r="G193"/>
  <c r="F193"/>
  <c r="E193"/>
  <c r="D193"/>
  <c r="C193"/>
  <c r="B193"/>
  <c r="L192"/>
  <c r="K192"/>
  <c r="J192"/>
  <c r="I192"/>
  <c r="H192"/>
  <c r="G192"/>
  <c r="F192"/>
  <c r="E192"/>
  <c r="D192"/>
  <c r="C192"/>
  <c r="B192"/>
  <c r="L191"/>
  <c r="K191"/>
  <c r="J191"/>
  <c r="I191"/>
  <c r="H191"/>
  <c r="G191"/>
  <c r="F191"/>
  <c r="E191"/>
  <c r="D191"/>
  <c r="C191"/>
  <c r="B191"/>
  <c r="L190"/>
  <c r="K190"/>
  <c r="J190"/>
  <c r="I190"/>
  <c r="H190"/>
  <c r="G190"/>
  <c r="F190"/>
  <c r="E190"/>
  <c r="D190"/>
  <c r="C190"/>
  <c r="B190"/>
  <c r="L189"/>
  <c r="K189"/>
  <c r="J189"/>
  <c r="I189"/>
  <c r="H189"/>
  <c r="G189"/>
  <c r="F189"/>
  <c r="E189"/>
  <c r="D189"/>
  <c r="C189"/>
  <c r="B189"/>
  <c r="L188"/>
  <c r="K188"/>
  <c r="J188"/>
  <c r="I188"/>
  <c r="H188"/>
  <c r="G188"/>
  <c r="F188"/>
  <c r="E188"/>
  <c r="D188"/>
  <c r="C188"/>
  <c r="B188"/>
  <c r="L187"/>
  <c r="K187"/>
  <c r="J187"/>
  <c r="I187"/>
  <c r="H187"/>
  <c r="G187"/>
  <c r="F187"/>
  <c r="E187"/>
  <c r="D187"/>
  <c r="C187"/>
  <c r="B187"/>
  <c r="L186"/>
  <c r="K186"/>
  <c r="J186"/>
  <c r="I186"/>
  <c r="H186"/>
  <c r="G186"/>
  <c r="F186"/>
  <c r="E186"/>
  <c r="D186"/>
  <c r="C186"/>
  <c r="B186"/>
  <c r="L185"/>
  <c r="K185"/>
  <c r="J185"/>
  <c r="I185"/>
  <c r="H185"/>
  <c r="G185"/>
  <c r="F185"/>
  <c r="E185"/>
  <c r="D185"/>
  <c r="C185"/>
  <c r="B185"/>
  <c r="L184"/>
  <c r="K184"/>
  <c r="J184"/>
  <c r="I184"/>
  <c r="H184"/>
  <c r="G184"/>
  <c r="F184"/>
  <c r="E184"/>
  <c r="D184"/>
  <c r="C184"/>
  <c r="B184"/>
  <c r="L183"/>
  <c r="K183"/>
  <c r="J183"/>
  <c r="I183"/>
  <c r="H183"/>
  <c r="G183"/>
  <c r="F183"/>
  <c r="E183"/>
  <c r="D183"/>
  <c r="C183"/>
  <c r="B183"/>
  <c r="L182"/>
  <c r="K182"/>
  <c r="J182"/>
  <c r="I182"/>
  <c r="H182"/>
  <c r="G182"/>
  <c r="F182"/>
  <c r="E182"/>
  <c r="D182"/>
  <c r="C182"/>
  <c r="B182"/>
  <c r="L181"/>
  <c r="K181"/>
  <c r="J181"/>
  <c r="I181"/>
  <c r="H181"/>
  <c r="G181"/>
  <c r="F181"/>
  <c r="E181"/>
  <c r="D181"/>
  <c r="C181"/>
  <c r="B181"/>
  <c r="L180"/>
  <c r="K180"/>
  <c r="J180"/>
  <c r="I180"/>
  <c r="H180"/>
  <c r="G180"/>
  <c r="F180"/>
  <c r="E180"/>
  <c r="D180"/>
  <c r="C180"/>
  <c r="B180"/>
  <c r="L179"/>
  <c r="K179"/>
  <c r="J179"/>
  <c r="I179"/>
  <c r="H179"/>
  <c r="G179"/>
  <c r="F179"/>
  <c r="E179"/>
  <c r="D179"/>
  <c r="C179"/>
  <c r="B179"/>
  <c r="L178"/>
  <c r="K178"/>
  <c r="J178"/>
  <c r="I178"/>
  <c r="H178"/>
  <c r="G178"/>
  <c r="F178"/>
  <c r="E178"/>
  <c r="D178"/>
  <c r="C178"/>
  <c r="B178"/>
  <c r="L177"/>
  <c r="K177"/>
  <c r="J177"/>
  <c r="I177"/>
  <c r="H177"/>
  <c r="G177"/>
  <c r="F177"/>
  <c r="E177"/>
  <c r="D177"/>
  <c r="C177"/>
  <c r="B177"/>
  <c r="L176"/>
  <c r="K176"/>
  <c r="J176"/>
  <c r="I176"/>
  <c r="H176"/>
  <c r="G176"/>
  <c r="F176"/>
  <c r="E176"/>
  <c r="D176"/>
  <c r="C176"/>
  <c r="B176"/>
  <c r="L175"/>
  <c r="K175"/>
  <c r="J175"/>
  <c r="I175"/>
  <c r="H175"/>
  <c r="G175"/>
  <c r="F175"/>
  <c r="E175"/>
  <c r="D175"/>
  <c r="C175"/>
  <c r="B175"/>
  <c r="L174"/>
  <c r="K174"/>
  <c r="J174"/>
  <c r="I174"/>
  <c r="H174"/>
  <c r="G174"/>
  <c r="F174"/>
  <c r="E174"/>
  <c r="D174"/>
  <c r="C174"/>
  <c r="B174"/>
  <c r="L173"/>
  <c r="K173"/>
  <c r="J173"/>
  <c r="I173"/>
  <c r="H173"/>
  <c r="G173"/>
  <c r="F173"/>
  <c r="E173"/>
  <c r="D173"/>
  <c r="C173"/>
  <c r="B173"/>
  <c r="L172"/>
  <c r="K172"/>
  <c r="J172"/>
  <c r="I172"/>
  <c r="H172"/>
  <c r="G172"/>
  <c r="F172"/>
  <c r="E172"/>
  <c r="D172"/>
  <c r="C172"/>
  <c r="B172"/>
  <c r="L171"/>
  <c r="K171"/>
  <c r="J171"/>
  <c r="I171"/>
  <c r="H171"/>
  <c r="G171"/>
  <c r="F171"/>
  <c r="E171"/>
  <c r="D171"/>
  <c r="C171"/>
  <c r="B171"/>
  <c r="L170"/>
  <c r="K170"/>
  <c r="J170"/>
  <c r="I170"/>
  <c r="H170"/>
  <c r="G170"/>
  <c r="F170"/>
  <c r="E170"/>
  <c r="D170"/>
  <c r="C170"/>
  <c r="B170"/>
  <c r="L169"/>
  <c r="K169"/>
  <c r="J169"/>
  <c r="I169"/>
  <c r="H169"/>
  <c r="G169"/>
  <c r="F169"/>
  <c r="E169"/>
  <c r="D169"/>
  <c r="C169"/>
  <c r="B169"/>
  <c r="L168"/>
  <c r="K168"/>
  <c r="J168"/>
  <c r="I168"/>
  <c r="H168"/>
  <c r="G168"/>
  <c r="F168"/>
  <c r="E168"/>
  <c r="D168"/>
  <c r="C168"/>
  <c r="B168"/>
  <c r="L167"/>
  <c r="K167"/>
  <c r="J167"/>
  <c r="I167"/>
  <c r="H167"/>
  <c r="G167"/>
  <c r="F167"/>
  <c r="E167"/>
  <c r="D167"/>
  <c r="C167"/>
  <c r="B167"/>
  <c r="L166"/>
  <c r="K166"/>
  <c r="J166"/>
  <c r="I166"/>
  <c r="H166"/>
  <c r="G166"/>
  <c r="F166"/>
  <c r="E166"/>
  <c r="D166"/>
  <c r="C166"/>
  <c r="B166"/>
  <c r="L165"/>
  <c r="K165"/>
  <c r="J165"/>
  <c r="I165"/>
  <c r="H165"/>
  <c r="G165"/>
  <c r="F165"/>
  <c r="E165"/>
  <c r="D165"/>
  <c r="C165"/>
  <c r="B165"/>
  <c r="L164"/>
  <c r="K164"/>
  <c r="J164"/>
  <c r="I164"/>
  <c r="H164"/>
  <c r="G164"/>
  <c r="F164"/>
  <c r="E164"/>
  <c r="D164"/>
  <c r="C164"/>
  <c r="B164"/>
  <c r="L163"/>
  <c r="K163"/>
  <c r="J163"/>
  <c r="I163"/>
  <c r="H163"/>
  <c r="G163"/>
  <c r="F163"/>
  <c r="E163"/>
  <c r="D163"/>
  <c r="C163"/>
  <c r="B163"/>
  <c r="L162"/>
  <c r="K162"/>
  <c r="J162"/>
  <c r="I162"/>
  <c r="H162"/>
  <c r="G162"/>
  <c r="F162"/>
  <c r="E162"/>
  <c r="D162"/>
  <c r="C162"/>
  <c r="B162"/>
  <c r="L161"/>
  <c r="K161"/>
  <c r="J161"/>
  <c r="I161"/>
  <c r="H161"/>
  <c r="G161"/>
  <c r="F161"/>
  <c r="E161"/>
  <c r="D161"/>
  <c r="C161"/>
  <c r="B161"/>
  <c r="L160"/>
  <c r="K160"/>
  <c r="J160"/>
  <c r="I160"/>
  <c r="H160"/>
  <c r="G160"/>
  <c r="F160"/>
  <c r="E160"/>
  <c r="D160"/>
  <c r="C160"/>
  <c r="B160"/>
  <c r="L159"/>
  <c r="K159"/>
  <c r="J159"/>
  <c r="I159"/>
  <c r="H159"/>
  <c r="G159"/>
  <c r="F159"/>
  <c r="E159"/>
  <c r="D159"/>
  <c r="C159"/>
  <c r="B159"/>
  <c r="L158"/>
  <c r="K158"/>
  <c r="J158"/>
  <c r="I158"/>
  <c r="H158"/>
  <c r="G158"/>
  <c r="F158"/>
  <c r="E158"/>
  <c r="D158"/>
  <c r="C158"/>
  <c r="B158"/>
  <c r="L157"/>
  <c r="K157"/>
  <c r="J157"/>
  <c r="I157"/>
  <c r="H157"/>
  <c r="G157"/>
  <c r="F157"/>
  <c r="E157"/>
  <c r="D157"/>
  <c r="C157"/>
  <c r="B157"/>
  <c r="L156"/>
  <c r="K156"/>
  <c r="J156"/>
  <c r="I156"/>
  <c r="H156"/>
  <c r="G156"/>
  <c r="F156"/>
  <c r="E156"/>
  <c r="D156"/>
  <c r="C156"/>
  <c r="B156"/>
  <c r="L155"/>
  <c r="K155"/>
  <c r="J155"/>
  <c r="I155"/>
  <c r="H155"/>
  <c r="G155"/>
  <c r="F155"/>
  <c r="E155"/>
  <c r="D155"/>
  <c r="C155"/>
  <c r="B155"/>
  <c r="L154"/>
  <c r="K154"/>
  <c r="J154"/>
  <c r="I154"/>
  <c r="H154"/>
  <c r="G154"/>
  <c r="F154"/>
  <c r="E154"/>
  <c r="D154"/>
  <c r="C154"/>
  <c r="B154"/>
  <c r="L153"/>
  <c r="K153"/>
  <c r="J153"/>
  <c r="I153"/>
  <c r="H153"/>
  <c r="G153"/>
  <c r="F153"/>
  <c r="E153"/>
  <c r="D153"/>
  <c r="C153"/>
  <c r="B153"/>
  <c r="L152"/>
  <c r="K152"/>
  <c r="J152"/>
  <c r="I152"/>
  <c r="H152"/>
  <c r="G152"/>
  <c r="F152"/>
  <c r="E152"/>
  <c r="D152"/>
  <c r="C152"/>
  <c r="B152"/>
  <c r="O20" i="12"/>
  <c r="P20" s="1"/>
  <c r="P19"/>
  <c r="O19"/>
  <c r="O18"/>
  <c r="P18" s="1"/>
  <c r="O13"/>
  <c r="N13"/>
  <c r="M13"/>
  <c r="P13" s="1"/>
  <c r="P10"/>
  <c r="P9"/>
  <c r="N11"/>
  <c r="N15" s="1"/>
  <c r="P17"/>
  <c r="O17"/>
  <c r="O10"/>
  <c r="O9"/>
  <c r="O8"/>
  <c r="P8" l="1"/>
  <c r="N23" i="13"/>
  <c r="N152" s="1"/>
  <c r="N25"/>
  <c r="N154" s="1"/>
  <c r="N27"/>
  <c r="N156" s="1"/>
  <c r="N29"/>
  <c r="N158" s="1"/>
  <c r="N31"/>
  <c r="N160" s="1"/>
  <c r="N33"/>
  <c r="N162" s="1"/>
  <c r="N35"/>
  <c r="N164" s="1"/>
  <c r="N37"/>
  <c r="N166" s="1"/>
  <c r="N39"/>
  <c r="N168" s="1"/>
  <c r="N41"/>
  <c r="N170" s="1"/>
  <c r="N43"/>
  <c r="N172" s="1"/>
  <c r="N45"/>
  <c r="N174" s="1"/>
  <c r="N47"/>
  <c r="N176" s="1"/>
  <c r="N49"/>
  <c r="N178" s="1"/>
  <c r="N51"/>
  <c r="N180" s="1"/>
  <c r="N53"/>
  <c r="N182" s="1"/>
  <c r="N55"/>
  <c r="N184" s="1"/>
  <c r="N57"/>
  <c r="N186" s="1"/>
  <c r="N59"/>
  <c r="N188" s="1"/>
  <c r="N24"/>
  <c r="N153" s="1"/>
  <c r="N26"/>
  <c r="N155" s="1"/>
  <c r="N28"/>
  <c r="N157" s="1"/>
  <c r="N30"/>
  <c r="N159" s="1"/>
  <c r="N32"/>
  <c r="N161" s="1"/>
  <c r="N34"/>
  <c r="N163" s="1"/>
  <c r="N36"/>
  <c r="N165" s="1"/>
  <c r="N38"/>
  <c r="N167" s="1"/>
  <c r="N40"/>
  <c r="N169" s="1"/>
  <c r="N42"/>
  <c r="N171" s="1"/>
  <c r="N44"/>
  <c r="N173" s="1"/>
  <c r="N46"/>
  <c r="N175" s="1"/>
  <c r="N48"/>
  <c r="N177" s="1"/>
  <c r="N50"/>
  <c r="N179" s="1"/>
  <c r="N52"/>
  <c r="N181" s="1"/>
  <c r="N54"/>
  <c r="N183" s="1"/>
  <c r="N56"/>
  <c r="N185" s="1"/>
  <c r="N58"/>
  <c r="N187" s="1"/>
  <c r="N60"/>
  <c r="N189" s="1"/>
  <c r="N62"/>
  <c r="N191" s="1"/>
  <c r="N64"/>
  <c r="N193" s="1"/>
  <c r="N66"/>
  <c r="N195" s="1"/>
  <c r="N68"/>
  <c r="N197" s="1"/>
  <c r="N70"/>
  <c r="N199" s="1"/>
  <c r="N72"/>
  <c r="N201" s="1"/>
  <c r="N74"/>
  <c r="N203" s="1"/>
  <c r="N76"/>
  <c r="N205" s="1"/>
  <c r="N78"/>
  <c r="N207" s="1"/>
  <c r="N80"/>
  <c r="N209" s="1"/>
  <c r="N82"/>
  <c r="N211" s="1"/>
  <c r="N84"/>
  <c r="N213" s="1"/>
  <c r="N86"/>
  <c r="N215" s="1"/>
  <c r="N88"/>
  <c r="N217" s="1"/>
  <c r="N90"/>
  <c r="N219" s="1"/>
  <c r="N92"/>
  <c r="N221" s="1"/>
  <c r="N94"/>
  <c r="N223" s="1"/>
  <c r="N96"/>
  <c r="N225" s="1"/>
  <c r="N98"/>
  <c r="N227" s="1"/>
  <c r="N100"/>
  <c r="N229" s="1"/>
  <c r="N102"/>
  <c r="N231" s="1"/>
  <c r="N104"/>
  <c r="N233" s="1"/>
  <c r="N106"/>
  <c r="N235" s="1"/>
  <c r="N108"/>
  <c r="N237" s="1"/>
  <c r="N110"/>
  <c r="N239" s="1"/>
  <c r="N112"/>
  <c r="N241" s="1"/>
  <c r="N114"/>
  <c r="N243" s="1"/>
  <c r="N116"/>
  <c r="N245" s="1"/>
  <c r="N118"/>
  <c r="N247" s="1"/>
  <c r="N120"/>
  <c r="N249" s="1"/>
  <c r="M15" i="12"/>
  <c r="M22" s="1"/>
  <c r="O11"/>
  <c r="O15" l="1"/>
  <c r="O22" s="1"/>
  <c r="P11"/>
  <c r="C12" s="1"/>
  <c r="N22"/>
  <c r="P22" l="1"/>
  <c r="P15"/>
  <c r="O410" i="16"/>
  <c r="P410" s="1"/>
  <c r="O409"/>
  <c r="P409" s="1"/>
  <c r="O408"/>
  <c r="P408" s="1"/>
  <c r="P407"/>
  <c r="O407"/>
  <c r="O406"/>
  <c r="P406" s="1"/>
  <c r="P405"/>
  <c r="O405"/>
  <c r="O404"/>
  <c r="P404" s="1"/>
  <c r="P403"/>
  <c r="O403"/>
  <c r="O402"/>
  <c r="P402" s="1"/>
  <c r="P401"/>
  <c r="O401"/>
  <c r="O400"/>
  <c r="P400" s="1"/>
  <c r="P399"/>
  <c r="O399"/>
  <c r="O398"/>
  <c r="P398" s="1"/>
  <c r="P397"/>
  <c r="O397"/>
  <c r="O396"/>
  <c r="P396" s="1"/>
  <c r="P395"/>
  <c r="O395"/>
  <c r="O394"/>
  <c r="P394" s="1"/>
  <c r="P393"/>
  <c r="O393"/>
  <c r="O392"/>
  <c r="P392" s="1"/>
  <c r="P391"/>
  <c r="O391"/>
  <c r="O390"/>
  <c r="P390" s="1"/>
  <c r="P389"/>
  <c r="O389"/>
  <c r="O388"/>
  <c r="P388" s="1"/>
  <c r="P387"/>
  <c r="O387"/>
  <c r="O386"/>
  <c r="P386" s="1"/>
  <c r="P385"/>
  <c r="O385"/>
  <c r="O384"/>
  <c r="P384" s="1"/>
  <c r="P383"/>
  <c r="O383"/>
  <c r="O382"/>
  <c r="P382" s="1"/>
  <c r="P381"/>
  <c r="O381"/>
  <c r="O380"/>
  <c r="P380" s="1"/>
  <c r="P379"/>
  <c r="O379"/>
  <c r="O378"/>
  <c r="P378" s="1"/>
  <c r="P377"/>
  <c r="O377"/>
  <c r="O376"/>
  <c r="P376" s="1"/>
  <c r="P375"/>
  <c r="O375"/>
  <c r="O374"/>
  <c r="P374" s="1"/>
  <c r="P373"/>
  <c r="O373"/>
  <c r="O372"/>
  <c r="P372" s="1"/>
  <c r="P371"/>
  <c r="O371"/>
  <c r="O370"/>
  <c r="P370" s="1"/>
  <c r="P369"/>
  <c r="O369"/>
  <c r="O368"/>
  <c r="P368" s="1"/>
  <c r="P367"/>
  <c r="O367"/>
  <c r="O366"/>
  <c r="P366" s="1"/>
  <c r="P365"/>
  <c r="O365"/>
  <c r="O364"/>
  <c r="P364" s="1"/>
  <c r="P363"/>
  <c r="O363"/>
  <c r="O362"/>
  <c r="P362" s="1"/>
  <c r="P361"/>
  <c r="O361"/>
  <c r="O360"/>
  <c r="P360" s="1"/>
  <c r="P359"/>
  <c r="O359"/>
  <c r="O358"/>
  <c r="P358" s="1"/>
  <c r="P357"/>
  <c r="O357"/>
  <c r="O356"/>
  <c r="P356" s="1"/>
  <c r="P355"/>
  <c r="O355"/>
  <c r="O354"/>
  <c r="P354" s="1"/>
  <c r="P353"/>
  <c r="O353"/>
  <c r="O352"/>
  <c r="P352" s="1"/>
  <c r="P351"/>
  <c r="O351"/>
  <c r="O350"/>
  <c r="P350" s="1"/>
  <c r="P349"/>
  <c r="O349"/>
  <c r="O348"/>
  <c r="P348" s="1"/>
  <c r="P347"/>
  <c r="O347"/>
  <c r="O346"/>
  <c r="P346" s="1"/>
  <c r="P345"/>
  <c r="O345"/>
  <c r="O344"/>
  <c r="P344" s="1"/>
  <c r="P343"/>
  <c r="O343"/>
  <c r="O342"/>
  <c r="P342" s="1"/>
  <c r="P341"/>
  <c r="O341"/>
  <c r="O340"/>
  <c r="P340" s="1"/>
  <c r="P339"/>
  <c r="O339"/>
  <c r="O338"/>
  <c r="P338" s="1"/>
  <c r="P337"/>
  <c r="O337"/>
  <c r="O336"/>
  <c r="P336" s="1"/>
  <c r="P335"/>
  <c r="O335"/>
  <c r="O334"/>
  <c r="P334" s="1"/>
  <c r="P333"/>
  <c r="O333"/>
  <c r="O332"/>
  <c r="P332" s="1"/>
  <c r="P331"/>
  <c r="O331"/>
  <c r="O330"/>
  <c r="P330" s="1"/>
  <c r="P329"/>
  <c r="O329"/>
  <c r="O328"/>
  <c r="P328" s="1"/>
  <c r="P327"/>
  <c r="O327"/>
  <c r="O326"/>
  <c r="P326" s="1"/>
  <c r="P325"/>
  <c r="O325"/>
  <c r="O324"/>
  <c r="P324" s="1"/>
  <c r="P323"/>
  <c r="O323"/>
  <c r="O322"/>
  <c r="P322" s="1"/>
  <c r="P321"/>
  <c r="O321"/>
  <c r="O320"/>
  <c r="P320" s="1"/>
  <c r="P319"/>
  <c r="O319"/>
  <c r="O318"/>
  <c r="P318" s="1"/>
  <c r="P317"/>
  <c r="O317"/>
  <c r="O316"/>
  <c r="P316" s="1"/>
  <c r="P315"/>
  <c r="O315"/>
  <c r="O314"/>
  <c r="P314" s="1"/>
  <c r="P313"/>
  <c r="O313"/>
  <c r="O312"/>
  <c r="P312" s="1"/>
  <c r="P311"/>
  <c r="O311"/>
  <c r="O310"/>
  <c r="P310" s="1"/>
  <c r="P309"/>
  <c r="O309"/>
  <c r="O308"/>
  <c r="P308" s="1"/>
  <c r="P307"/>
  <c r="O307"/>
  <c r="O306"/>
  <c r="P306" s="1"/>
  <c r="P305"/>
  <c r="O305"/>
  <c r="O304"/>
  <c r="P304" s="1"/>
  <c r="P303"/>
  <c r="O303"/>
  <c r="O302"/>
  <c r="P302" s="1"/>
  <c r="P301"/>
  <c r="O301"/>
  <c r="O300"/>
  <c r="P300" s="1"/>
  <c r="P299"/>
  <c r="O299"/>
  <c r="O298"/>
  <c r="P298" s="1"/>
  <c r="P297"/>
  <c r="O297"/>
  <c r="O296"/>
  <c r="P296" s="1"/>
  <c r="P295"/>
  <c r="O295"/>
  <c r="O294"/>
  <c r="P294" s="1"/>
  <c r="P293"/>
  <c r="O293"/>
  <c r="O292"/>
  <c r="P292" s="1"/>
  <c r="P291"/>
  <c r="O291"/>
  <c r="O290"/>
  <c r="P290" s="1"/>
  <c r="P289"/>
  <c r="O289"/>
  <c r="O288"/>
  <c r="P288" s="1"/>
  <c r="P287"/>
  <c r="O287"/>
  <c r="O286"/>
  <c r="P286" s="1"/>
  <c r="P285"/>
  <c r="O285"/>
  <c r="O284"/>
  <c r="P284" s="1"/>
  <c r="P283"/>
  <c r="O283"/>
  <c r="O282"/>
  <c r="P282" s="1"/>
  <c r="P281"/>
  <c r="O281"/>
  <c r="O280"/>
  <c r="P280" s="1"/>
  <c r="P279"/>
  <c r="O279"/>
  <c r="O278"/>
  <c r="P278" s="1"/>
  <c r="P277"/>
  <c r="O277"/>
  <c r="O276"/>
  <c r="P276" s="1"/>
  <c r="P275"/>
  <c r="O275"/>
  <c r="O274"/>
  <c r="P274" s="1"/>
  <c r="P273"/>
  <c r="O273"/>
  <c r="O272"/>
  <c r="P272" s="1"/>
  <c r="P271"/>
  <c r="O271"/>
  <c r="O270"/>
  <c r="P270" s="1"/>
  <c r="P269"/>
  <c r="O269"/>
  <c r="O268"/>
  <c r="P268" s="1"/>
  <c r="P267"/>
  <c r="O267"/>
  <c r="O266"/>
  <c r="P266" s="1"/>
  <c r="P265"/>
  <c r="O265"/>
  <c r="O264"/>
  <c r="P264" s="1"/>
  <c r="P263"/>
  <c r="O263"/>
  <c r="O262"/>
  <c r="P262" s="1"/>
  <c r="P261"/>
  <c r="O261"/>
  <c r="O260"/>
  <c r="P260" s="1"/>
  <c r="P259"/>
  <c r="O259"/>
  <c r="O258"/>
  <c r="P258" s="1"/>
  <c r="P257"/>
  <c r="O257"/>
  <c r="O256"/>
  <c r="P256" s="1"/>
  <c r="P255"/>
  <c r="O255"/>
  <c r="O254"/>
  <c r="P254" s="1"/>
  <c r="P253"/>
  <c r="O253"/>
  <c r="O252"/>
  <c r="P252" s="1"/>
  <c r="P251"/>
  <c r="O251"/>
  <c r="O250"/>
  <c r="P250" s="1"/>
  <c r="P249"/>
  <c r="O249"/>
  <c r="O248"/>
  <c r="P248" s="1"/>
  <c r="P247"/>
  <c r="O247"/>
  <c r="O246"/>
  <c r="P246" s="1"/>
  <c r="P245"/>
  <c r="O245"/>
  <c r="O244"/>
  <c r="P244" s="1"/>
  <c r="P243"/>
  <c r="O243"/>
  <c r="O242"/>
  <c r="P242" s="1"/>
  <c r="P241"/>
  <c r="O241"/>
  <c r="O240"/>
  <c r="P240" s="1"/>
  <c r="P239"/>
  <c r="O239"/>
  <c r="O238"/>
  <c r="P238" s="1"/>
  <c r="P237"/>
  <c r="O237"/>
  <c r="O236"/>
  <c r="P236" s="1"/>
  <c r="P235"/>
  <c r="O235"/>
  <c r="O234"/>
  <c r="P234" s="1"/>
  <c r="P233"/>
  <c r="O233"/>
  <c r="O232"/>
  <c r="P232" s="1"/>
  <c r="P231"/>
  <c r="O231"/>
  <c r="O230"/>
  <c r="P230" s="1"/>
  <c r="P229"/>
  <c r="O229"/>
  <c r="O228"/>
  <c r="P228" s="1"/>
  <c r="P227"/>
  <c r="O227"/>
  <c r="O226"/>
  <c r="P226" s="1"/>
  <c r="P225"/>
  <c r="O225"/>
  <c r="O224"/>
  <c r="P224" s="1"/>
  <c r="P223"/>
  <c r="O223"/>
  <c r="O222"/>
  <c r="P222" s="1"/>
  <c r="P221"/>
  <c r="O221"/>
  <c r="O220"/>
  <c r="P220" s="1"/>
  <c r="P219"/>
  <c r="O219"/>
  <c r="O218"/>
  <c r="P218" s="1"/>
  <c r="P217"/>
  <c r="O217"/>
  <c r="O216"/>
  <c r="P216" s="1"/>
  <c r="P215"/>
  <c r="O215"/>
  <c r="O214"/>
  <c r="P214" s="1"/>
  <c r="P213"/>
  <c r="O213"/>
  <c r="O212"/>
  <c r="P212" s="1"/>
  <c r="P211"/>
  <c r="O211"/>
  <c r="O210"/>
  <c r="P210" s="1"/>
  <c r="P209"/>
  <c r="O209"/>
  <c r="O208"/>
  <c r="P208" s="1"/>
  <c r="P207"/>
  <c r="O207"/>
  <c r="O206"/>
  <c r="P206" s="1"/>
  <c r="P205"/>
  <c r="O205"/>
  <c r="O204"/>
  <c r="P204" s="1"/>
  <c r="P203"/>
  <c r="O203"/>
  <c r="O202"/>
  <c r="P202" s="1"/>
  <c r="P201"/>
  <c r="O201"/>
  <c r="O200"/>
  <c r="P200" s="1"/>
  <c r="P199"/>
  <c r="O199"/>
  <c r="O198"/>
  <c r="P198" s="1"/>
  <c r="P197"/>
  <c r="O197"/>
  <c r="O196"/>
  <c r="P196" s="1"/>
  <c r="P195"/>
  <c r="O195"/>
  <c r="O194"/>
  <c r="P194" s="1"/>
  <c r="P193"/>
  <c r="O193"/>
  <c r="O192"/>
  <c r="P192" s="1"/>
  <c r="P191"/>
  <c r="O191"/>
  <c r="O190"/>
  <c r="P190" s="1"/>
  <c r="P189"/>
  <c r="O189"/>
  <c r="O188"/>
  <c r="P188" s="1"/>
  <c r="P187"/>
  <c r="O187"/>
  <c r="O186"/>
  <c r="P186" s="1"/>
  <c r="P185"/>
  <c r="O185"/>
  <c r="O184"/>
  <c r="P184" s="1"/>
  <c r="P183"/>
  <c r="O183"/>
  <c r="O182"/>
  <c r="P182" s="1"/>
  <c r="P181"/>
  <c r="O181"/>
  <c r="O180"/>
  <c r="P180" s="1"/>
  <c r="P179"/>
  <c r="O179"/>
  <c r="O178"/>
  <c r="P178" s="1"/>
  <c r="P177"/>
  <c r="O177"/>
  <c r="O176"/>
  <c r="P176" s="1"/>
  <c r="P175"/>
  <c r="O175"/>
  <c r="O174"/>
  <c r="P174" s="1"/>
  <c r="P173"/>
  <c r="O173"/>
  <c r="O172"/>
  <c r="P172" s="1"/>
  <c r="P171"/>
  <c r="O171"/>
  <c r="O170"/>
  <c r="P170" s="1"/>
  <c r="P169"/>
  <c r="O169"/>
  <c r="O168"/>
  <c r="P168" s="1"/>
  <c r="P167"/>
  <c r="O167"/>
  <c r="O166"/>
  <c r="P166" s="1"/>
  <c r="P165"/>
  <c r="O165"/>
  <c r="O164"/>
  <c r="P164" s="1"/>
  <c r="P163"/>
  <c r="O163"/>
  <c r="O162"/>
  <c r="P162" s="1"/>
  <c r="P161"/>
  <c r="O161"/>
  <c r="O160"/>
  <c r="P160" s="1"/>
  <c r="P159"/>
  <c r="O159"/>
  <c r="O158"/>
  <c r="P158" s="1"/>
  <c r="P157"/>
  <c r="O157"/>
  <c r="O156"/>
  <c r="P156" s="1"/>
  <c r="P155"/>
  <c r="O155"/>
  <c r="O154"/>
  <c r="P154" s="1"/>
  <c r="P153"/>
  <c r="O153"/>
  <c r="O152"/>
  <c r="P152" s="1"/>
  <c r="P151"/>
  <c r="O151"/>
  <c r="O150"/>
  <c r="P150" s="1"/>
  <c r="P149"/>
  <c r="O149"/>
  <c r="O148"/>
  <c r="P148" s="1"/>
  <c r="P147"/>
  <c r="O147"/>
  <c r="O146"/>
  <c r="P146" s="1"/>
  <c r="P145"/>
  <c r="O145"/>
  <c r="O144"/>
  <c r="P144" s="1"/>
  <c r="P143"/>
  <c r="O143"/>
  <c r="O142"/>
  <c r="P142" s="1"/>
  <c r="P141"/>
  <c r="O141"/>
  <c r="O140"/>
  <c r="P140" s="1"/>
  <c r="P139"/>
  <c r="O139"/>
  <c r="O138"/>
  <c r="P138" s="1"/>
  <c r="P137"/>
  <c r="O137"/>
  <c r="O136"/>
  <c r="P136" s="1"/>
  <c r="P135"/>
  <c r="O135"/>
  <c r="O134"/>
  <c r="P134" s="1"/>
  <c r="P133"/>
  <c r="O133"/>
  <c r="O132"/>
  <c r="P132" s="1"/>
  <c r="P131"/>
  <c r="O131"/>
  <c r="O130"/>
  <c r="P130" s="1"/>
  <c r="P129"/>
  <c r="O129"/>
  <c r="O128"/>
  <c r="P128" s="1"/>
  <c r="P127"/>
  <c r="O127"/>
  <c r="O126"/>
  <c r="P126" s="1"/>
  <c r="P125"/>
  <c r="O125"/>
  <c r="O124"/>
  <c r="P124" s="1"/>
  <c r="P123"/>
  <c r="O123"/>
  <c r="O122"/>
  <c r="P122" s="1"/>
  <c r="P121"/>
  <c r="O121"/>
  <c r="O120"/>
  <c r="P120" s="1"/>
  <c r="P119"/>
  <c r="O119"/>
  <c r="O118"/>
  <c r="P118" s="1"/>
  <c r="P117"/>
  <c r="O117"/>
  <c r="O116"/>
  <c r="P116" s="1"/>
  <c r="P115"/>
  <c r="O115"/>
  <c r="O114"/>
  <c r="P114" s="1"/>
  <c r="P113"/>
  <c r="O113"/>
  <c r="O112"/>
  <c r="P112" s="1"/>
  <c r="P111"/>
  <c r="O111"/>
  <c r="O110"/>
  <c r="P110" s="1"/>
  <c r="P109"/>
  <c r="O109"/>
  <c r="O108"/>
  <c r="P108" s="1"/>
  <c r="P107"/>
  <c r="O107"/>
  <c r="O106"/>
  <c r="P106" s="1"/>
  <c r="P105"/>
  <c r="O105"/>
  <c r="O104"/>
  <c r="P104" s="1"/>
  <c r="P103"/>
  <c r="O103"/>
  <c r="O102"/>
  <c r="P102" s="1"/>
  <c r="P101"/>
  <c r="O101"/>
  <c r="O100"/>
  <c r="P100" s="1"/>
  <c r="P99"/>
  <c r="O99"/>
  <c r="O98"/>
  <c r="P98" s="1"/>
  <c r="P97"/>
  <c r="O97"/>
  <c r="O96"/>
  <c r="P96" s="1"/>
  <c r="P95"/>
  <c r="O95"/>
  <c r="O94"/>
  <c r="P94" s="1"/>
  <c r="P93"/>
  <c r="O93"/>
  <c r="O92"/>
  <c r="P92" s="1"/>
  <c r="P91"/>
  <c r="O91"/>
  <c r="O90"/>
  <c r="P90" s="1"/>
  <c r="P89"/>
  <c r="O89"/>
  <c r="O88"/>
  <c r="P88" s="1"/>
  <c r="P87"/>
  <c r="O87"/>
  <c r="O86"/>
  <c r="P86" s="1"/>
  <c r="P85"/>
  <c r="O85"/>
  <c r="O84"/>
  <c r="P84" s="1"/>
  <c r="P83"/>
  <c r="O83"/>
  <c r="O82"/>
  <c r="P82" s="1"/>
  <c r="P81"/>
  <c r="O81"/>
  <c r="O80"/>
  <c r="P80" s="1"/>
  <c r="P79"/>
  <c r="O79"/>
  <c r="O78"/>
  <c r="P78" s="1"/>
  <c r="P77"/>
  <c r="O77"/>
  <c r="O76"/>
  <c r="P76" s="1"/>
  <c r="P75"/>
  <c r="O75"/>
  <c r="O74"/>
  <c r="P74" s="1"/>
  <c r="P73"/>
  <c r="O73"/>
  <c r="O72"/>
  <c r="P72" s="1"/>
  <c r="P71"/>
  <c r="O71"/>
  <c r="O70"/>
  <c r="P70" s="1"/>
  <c r="P69"/>
  <c r="O69"/>
  <c r="O68"/>
  <c r="P68" s="1"/>
  <c r="P67"/>
  <c r="O67"/>
  <c r="O66"/>
  <c r="P66" s="1"/>
  <c r="P65"/>
  <c r="O65"/>
  <c r="O64"/>
  <c r="P64" s="1"/>
  <c r="P63"/>
  <c r="O63"/>
  <c r="O62"/>
  <c r="P62" s="1"/>
  <c r="P61"/>
  <c r="O61"/>
  <c r="O60"/>
  <c r="P60" s="1"/>
  <c r="P59"/>
  <c r="O59"/>
  <c r="O58"/>
  <c r="P58" s="1"/>
  <c r="P57"/>
  <c r="O57"/>
  <c r="O56"/>
  <c r="P56" s="1"/>
  <c r="P55"/>
  <c r="O55"/>
  <c r="O54"/>
  <c r="P54" s="1"/>
  <c r="P53"/>
  <c r="O53"/>
  <c r="O52"/>
  <c r="P52" s="1"/>
  <c r="P51"/>
  <c r="O51"/>
  <c r="O50"/>
  <c r="P50" s="1"/>
  <c r="P49"/>
  <c r="O49"/>
  <c r="O48"/>
  <c r="P48" s="1"/>
  <c r="P47"/>
  <c r="O47"/>
  <c r="O46"/>
  <c r="P46" s="1"/>
  <c r="P45"/>
  <c r="O45"/>
  <c r="O44"/>
  <c r="P44" s="1"/>
  <c r="P43"/>
  <c r="O43"/>
  <c r="O42"/>
  <c r="P42" s="1"/>
  <c r="P41"/>
  <c r="O41"/>
  <c r="O40"/>
  <c r="P40" s="1"/>
  <c r="P39"/>
  <c r="O39"/>
  <c r="O38"/>
  <c r="P38" s="1"/>
  <c r="P37"/>
  <c r="O37"/>
  <c r="O36"/>
  <c r="P36" s="1"/>
  <c r="P35"/>
  <c r="O35"/>
  <c r="O34"/>
  <c r="P34" s="1"/>
  <c r="P33"/>
  <c r="O33"/>
  <c r="O32"/>
  <c r="P32" s="1"/>
  <c r="P31"/>
  <c r="O31"/>
  <c r="O30"/>
  <c r="P30" s="1"/>
  <c r="P29"/>
  <c r="O29"/>
  <c r="O28"/>
  <c r="P28" s="1"/>
  <c r="P27"/>
  <c r="O27"/>
  <c r="O26"/>
  <c r="P26" s="1"/>
  <c r="P25"/>
  <c r="O25"/>
  <c r="O24"/>
  <c r="P24" s="1"/>
  <c r="P23"/>
  <c r="O23"/>
  <c r="P22"/>
  <c r="P21"/>
  <c r="O21"/>
  <c r="O1018" i="20"/>
  <c r="P1018" s="1"/>
  <c r="O1017"/>
  <c r="P1017" s="1"/>
  <c r="O1016"/>
  <c r="P1016" s="1"/>
  <c r="O1015"/>
  <c r="P1015" s="1"/>
  <c r="O1014"/>
  <c r="P1014" s="1"/>
  <c r="P1013"/>
  <c r="O1013"/>
  <c r="O1012"/>
  <c r="P1012" s="1"/>
  <c r="P1011"/>
  <c r="O1011"/>
  <c r="O1010"/>
  <c r="P1010" s="1"/>
  <c r="P1009"/>
  <c r="O1009"/>
  <c r="O1008"/>
  <c r="P1008" s="1"/>
  <c r="P1007"/>
  <c r="O1007"/>
  <c r="O1006"/>
  <c r="P1006" s="1"/>
  <c r="P1005"/>
  <c r="O1005"/>
  <c r="O1004"/>
  <c r="P1004" s="1"/>
  <c r="P1003"/>
  <c r="O1003"/>
  <c r="O1002"/>
  <c r="P1002" s="1"/>
  <c r="P1001"/>
  <c r="O1001"/>
  <c r="O1000"/>
  <c r="P1000" s="1"/>
  <c r="P999"/>
  <c r="O999"/>
  <c r="O998"/>
  <c r="P998" s="1"/>
  <c r="P997"/>
  <c r="O997"/>
  <c r="O996"/>
  <c r="P996" s="1"/>
  <c r="P995"/>
  <c r="O995"/>
  <c r="O994"/>
  <c r="P994" s="1"/>
  <c r="P993"/>
  <c r="O993"/>
  <c r="O992"/>
  <c r="P992" s="1"/>
  <c r="P991"/>
  <c r="O991"/>
  <c r="O990"/>
  <c r="P990" s="1"/>
  <c r="P989"/>
  <c r="O989"/>
  <c r="O988"/>
  <c r="P988" s="1"/>
  <c r="P987"/>
  <c r="O987"/>
  <c r="O986"/>
  <c r="P986" s="1"/>
  <c r="P985"/>
  <c r="O985"/>
  <c r="O984"/>
  <c r="P984" s="1"/>
  <c r="P983"/>
  <c r="O983"/>
  <c r="O982"/>
  <c r="P982" s="1"/>
  <c r="P981"/>
  <c r="O981"/>
  <c r="O980"/>
  <c r="P980" s="1"/>
  <c r="P979"/>
  <c r="O979"/>
  <c r="O978"/>
  <c r="P978" s="1"/>
  <c r="P977"/>
  <c r="O977"/>
  <c r="O976"/>
  <c r="P976" s="1"/>
  <c r="P975"/>
  <c r="O975"/>
  <c r="O974"/>
  <c r="P974" s="1"/>
  <c r="P973"/>
  <c r="O973"/>
  <c r="O972"/>
  <c r="P972" s="1"/>
  <c r="O971"/>
  <c r="P971" s="1"/>
  <c r="O970"/>
  <c r="P970" s="1"/>
  <c r="P969"/>
  <c r="O969"/>
  <c r="O968"/>
  <c r="P968" s="1"/>
  <c r="P967"/>
  <c r="O967"/>
  <c r="O966"/>
  <c r="P966" s="1"/>
  <c r="P965"/>
  <c r="O965"/>
  <c r="O964"/>
  <c r="P964" s="1"/>
  <c r="O963"/>
  <c r="P963" s="1"/>
  <c r="O962"/>
  <c r="P962" s="1"/>
  <c r="P961"/>
  <c r="O961"/>
  <c r="O960"/>
  <c r="P960" s="1"/>
  <c r="P959"/>
  <c r="O959"/>
  <c r="O958"/>
  <c r="P958" s="1"/>
  <c r="P957"/>
  <c r="O957"/>
  <c r="O956"/>
  <c r="P956" s="1"/>
  <c r="O955"/>
  <c r="P955" s="1"/>
  <c r="O954"/>
  <c r="P954" s="1"/>
  <c r="P953"/>
  <c r="O953"/>
  <c r="O952"/>
  <c r="P952" s="1"/>
  <c r="P951"/>
  <c r="O951"/>
  <c r="O950"/>
  <c r="P950" s="1"/>
  <c r="P949"/>
  <c r="O949"/>
  <c r="O948"/>
  <c r="P948" s="1"/>
  <c r="O947"/>
  <c r="P947" s="1"/>
  <c r="O946"/>
  <c r="P946" s="1"/>
  <c r="P945"/>
  <c r="O945"/>
  <c r="O944"/>
  <c r="P944" s="1"/>
  <c r="P943"/>
  <c r="O943"/>
  <c r="O942"/>
  <c r="P942" s="1"/>
  <c r="P941"/>
  <c r="O941"/>
  <c r="O940"/>
  <c r="P940" s="1"/>
  <c r="O939"/>
  <c r="P939" s="1"/>
  <c r="O938"/>
  <c r="P938" s="1"/>
  <c r="P937"/>
  <c r="O937"/>
  <c r="O936"/>
  <c r="P936" s="1"/>
  <c r="P935"/>
  <c r="O935"/>
  <c r="O934"/>
  <c r="P934" s="1"/>
  <c r="P933"/>
  <c r="O933"/>
  <c r="O932"/>
  <c r="P932" s="1"/>
  <c r="O931"/>
  <c r="P931" s="1"/>
  <c r="O930"/>
  <c r="P930" s="1"/>
  <c r="P929"/>
  <c r="O929"/>
  <c r="O928"/>
  <c r="P928" s="1"/>
  <c r="O927"/>
  <c r="P927" s="1"/>
  <c r="O926"/>
  <c r="P926" s="1"/>
  <c r="O925"/>
  <c r="P925" s="1"/>
  <c r="O924"/>
  <c r="P924" s="1"/>
  <c r="O923"/>
  <c r="P923" s="1"/>
  <c r="O922"/>
  <c r="P922" s="1"/>
  <c r="P921"/>
  <c r="O921"/>
  <c r="O920"/>
  <c r="P920" s="1"/>
  <c r="P919"/>
  <c r="O919"/>
  <c r="O918"/>
  <c r="P918" s="1"/>
  <c r="O917"/>
  <c r="P917" s="1"/>
  <c r="O916"/>
  <c r="P916" s="1"/>
  <c r="O915"/>
  <c r="P915" s="1"/>
  <c r="O914"/>
  <c r="P914" s="1"/>
  <c r="P913"/>
  <c r="O913"/>
  <c r="O912"/>
  <c r="P912" s="1"/>
  <c r="P911"/>
  <c r="O911"/>
  <c r="O910"/>
  <c r="P910" s="1"/>
  <c r="P909"/>
  <c r="O909"/>
  <c r="O908"/>
  <c r="P908" s="1"/>
  <c r="O907"/>
  <c r="P907" s="1"/>
  <c r="O906"/>
  <c r="P906" s="1"/>
  <c r="P905"/>
  <c r="O905"/>
  <c r="O904"/>
  <c r="P904" s="1"/>
  <c r="P903"/>
  <c r="O903"/>
  <c r="O902"/>
  <c r="P902" s="1"/>
  <c r="P901"/>
  <c r="O901"/>
  <c r="O900"/>
  <c r="P900" s="1"/>
  <c r="O899"/>
  <c r="P899" s="1"/>
  <c r="O898"/>
  <c r="P898" s="1"/>
  <c r="P897"/>
  <c r="O897"/>
  <c r="O896"/>
  <c r="P896" s="1"/>
  <c r="P895"/>
  <c r="O895"/>
  <c r="O894"/>
  <c r="P894" s="1"/>
  <c r="O893"/>
  <c r="P893" s="1"/>
  <c r="O892"/>
  <c r="P892" s="1"/>
  <c r="O891"/>
  <c r="P891" s="1"/>
  <c r="O890"/>
  <c r="P890" s="1"/>
  <c r="P889"/>
  <c r="O889"/>
  <c r="O888"/>
  <c r="P888" s="1"/>
  <c r="P887"/>
  <c r="O887"/>
  <c r="O886"/>
  <c r="P886" s="1"/>
  <c r="O885"/>
  <c r="P885" s="1"/>
  <c r="O884"/>
  <c r="P884" s="1"/>
  <c r="O883"/>
  <c r="P883" s="1"/>
  <c r="O882"/>
  <c r="P882" s="1"/>
  <c r="P881"/>
  <c r="O881"/>
  <c r="O880"/>
  <c r="P880" s="1"/>
  <c r="P879"/>
  <c r="O879"/>
  <c r="O878"/>
  <c r="P878" s="1"/>
  <c r="P877"/>
  <c r="O877"/>
  <c r="O876"/>
  <c r="P876" s="1"/>
  <c r="O875"/>
  <c r="P875" s="1"/>
  <c r="O874"/>
  <c r="P874" s="1"/>
  <c r="P873"/>
  <c r="O873"/>
  <c r="O872"/>
  <c r="P872" s="1"/>
  <c r="P871"/>
  <c r="O871"/>
  <c r="O870"/>
  <c r="P870" s="1"/>
  <c r="O869"/>
  <c r="P869" s="1"/>
  <c r="O868"/>
  <c r="P868" s="1"/>
  <c r="O867"/>
  <c r="P867" s="1"/>
  <c r="O866"/>
  <c r="P866" s="1"/>
  <c r="P865"/>
  <c r="O865"/>
  <c r="O864"/>
  <c r="P864" s="1"/>
  <c r="P863"/>
  <c r="O863"/>
  <c r="O862"/>
  <c r="P862" s="1"/>
  <c r="P861"/>
  <c r="O861"/>
  <c r="O860"/>
  <c r="P860" s="1"/>
  <c r="O859"/>
  <c r="P859" s="1"/>
  <c r="O858"/>
  <c r="P858" s="1"/>
  <c r="P857"/>
  <c r="O857"/>
  <c r="O856"/>
  <c r="P856" s="1"/>
  <c r="P855"/>
  <c r="O855"/>
  <c r="O854"/>
  <c r="P854" s="1"/>
  <c r="P853"/>
  <c r="O853"/>
  <c r="O852"/>
  <c r="P852" s="1"/>
  <c r="O851"/>
  <c r="P851" s="1"/>
  <c r="O850"/>
  <c r="P850" s="1"/>
  <c r="P849"/>
  <c r="O849"/>
  <c r="O848"/>
  <c r="P848" s="1"/>
  <c r="P847"/>
  <c r="O847"/>
  <c r="O846"/>
  <c r="P846" s="1"/>
  <c r="P845"/>
  <c r="O845"/>
  <c r="O844"/>
  <c r="P844" s="1"/>
  <c r="O843"/>
  <c r="P843" s="1"/>
  <c r="O842"/>
  <c r="P842" s="1"/>
  <c r="P841"/>
  <c r="O841"/>
  <c r="O840"/>
  <c r="P840" s="1"/>
  <c r="P839"/>
  <c r="O839"/>
  <c r="O838"/>
  <c r="P838" s="1"/>
  <c r="P837"/>
  <c r="O837"/>
  <c r="O836"/>
  <c r="P836" s="1"/>
  <c r="O835"/>
  <c r="P835" s="1"/>
  <c r="O834"/>
  <c r="P834" s="1"/>
  <c r="P833"/>
  <c r="O833"/>
  <c r="O832"/>
  <c r="P832" s="1"/>
  <c r="P831"/>
  <c r="O831"/>
  <c r="O830"/>
  <c r="P830" s="1"/>
  <c r="O829"/>
  <c r="P829" s="1"/>
  <c r="O828"/>
  <c r="P828" s="1"/>
  <c r="O827"/>
  <c r="P827" s="1"/>
  <c r="O826"/>
  <c r="P826" s="1"/>
  <c r="P825"/>
  <c r="O825"/>
  <c r="O824"/>
  <c r="P824" s="1"/>
  <c r="P823"/>
  <c r="O823"/>
  <c r="O822"/>
  <c r="P822" s="1"/>
  <c r="O821"/>
  <c r="P821" s="1"/>
  <c r="O820"/>
  <c r="P820" s="1"/>
  <c r="O819"/>
  <c r="P819" s="1"/>
  <c r="O818"/>
  <c r="P818" s="1"/>
  <c r="P817"/>
  <c r="O817"/>
  <c r="O816"/>
  <c r="P816" s="1"/>
  <c r="P815"/>
  <c r="O815"/>
  <c r="O814"/>
  <c r="P814" s="1"/>
  <c r="O813"/>
  <c r="P813" s="1"/>
  <c r="O812"/>
  <c r="P812" s="1"/>
  <c r="O811"/>
  <c r="P811" s="1"/>
  <c r="O810"/>
  <c r="P810" s="1"/>
  <c r="P809"/>
  <c r="O809"/>
  <c r="O808"/>
  <c r="P808" s="1"/>
  <c r="P807"/>
  <c r="O807"/>
  <c r="O806"/>
  <c r="P806" s="1"/>
  <c r="O805"/>
  <c r="P805" s="1"/>
  <c r="O804"/>
  <c r="P804" s="1"/>
  <c r="O803"/>
  <c r="P803" s="1"/>
  <c r="O802"/>
  <c r="P802" s="1"/>
  <c r="P801"/>
  <c r="O801"/>
  <c r="O800"/>
  <c r="P800" s="1"/>
  <c r="P799"/>
  <c r="O799"/>
  <c r="O798"/>
  <c r="P798" s="1"/>
  <c r="O797"/>
  <c r="P797" s="1"/>
  <c r="O796"/>
  <c r="P796" s="1"/>
  <c r="O795"/>
  <c r="P795" s="1"/>
  <c r="O794"/>
  <c r="P794" s="1"/>
  <c r="P793"/>
  <c r="O793"/>
  <c r="O792"/>
  <c r="P792" s="1"/>
  <c r="P791"/>
  <c r="O791"/>
  <c r="O790"/>
  <c r="P790" s="1"/>
  <c r="O789"/>
  <c r="P789" s="1"/>
  <c r="O788"/>
  <c r="P788" s="1"/>
  <c r="O787"/>
  <c r="P787" s="1"/>
  <c r="O786"/>
  <c r="P786" s="1"/>
  <c r="P785"/>
  <c r="O785"/>
  <c r="O784"/>
  <c r="P784" s="1"/>
  <c r="P783"/>
  <c r="O783"/>
  <c r="O782"/>
  <c r="P782" s="1"/>
  <c r="O781"/>
  <c r="P781" s="1"/>
  <c r="O780"/>
  <c r="P780" s="1"/>
  <c r="O779"/>
  <c r="P779" s="1"/>
  <c r="O778"/>
  <c r="P778" s="1"/>
  <c r="P777"/>
  <c r="O777"/>
  <c r="O776"/>
  <c r="P776" s="1"/>
  <c r="P775"/>
  <c r="O775"/>
  <c r="O774"/>
  <c r="P774" s="1"/>
  <c r="O773"/>
  <c r="P773" s="1"/>
  <c r="O772"/>
  <c r="P772" s="1"/>
  <c r="O771"/>
  <c r="P771" s="1"/>
  <c r="O770"/>
  <c r="P770" s="1"/>
  <c r="P769"/>
  <c r="O769"/>
  <c r="O768"/>
  <c r="P768" s="1"/>
  <c r="P767"/>
  <c r="O767"/>
  <c r="O766"/>
  <c r="P766" s="1"/>
  <c r="O765"/>
  <c r="P765" s="1"/>
  <c r="O764"/>
  <c r="P764" s="1"/>
  <c r="O763"/>
  <c r="P763" s="1"/>
  <c r="O762"/>
  <c r="P762" s="1"/>
  <c r="P761"/>
  <c r="O761"/>
  <c r="O760"/>
  <c r="P760" s="1"/>
  <c r="P759"/>
  <c r="O759"/>
  <c r="O758"/>
  <c r="P758" s="1"/>
  <c r="O757"/>
  <c r="P757" s="1"/>
  <c r="O756"/>
  <c r="P756" s="1"/>
  <c r="O755"/>
  <c r="P755" s="1"/>
  <c r="O754"/>
  <c r="P754" s="1"/>
  <c r="P753"/>
  <c r="O753"/>
  <c r="O752"/>
  <c r="P752" s="1"/>
  <c r="P751"/>
  <c r="O751"/>
  <c r="O750"/>
  <c r="P750" s="1"/>
  <c r="O749"/>
  <c r="P749" s="1"/>
  <c r="O748"/>
  <c r="P748" s="1"/>
  <c r="O747"/>
  <c r="P747" s="1"/>
  <c r="O746"/>
  <c r="P746" s="1"/>
  <c r="P745"/>
  <c r="O745"/>
  <c r="O744"/>
  <c r="P744" s="1"/>
  <c r="P743"/>
  <c r="O743"/>
  <c r="O742"/>
  <c r="P742" s="1"/>
  <c r="O741"/>
  <c r="P741" s="1"/>
  <c r="O740"/>
  <c r="P740" s="1"/>
  <c r="O739"/>
  <c r="P739" s="1"/>
  <c r="O738"/>
  <c r="P738" s="1"/>
  <c r="P737"/>
  <c r="O737"/>
  <c r="O736"/>
  <c r="P736" s="1"/>
  <c r="P735"/>
  <c r="O735"/>
  <c r="O734"/>
  <c r="P734" s="1"/>
  <c r="O733"/>
  <c r="P733" s="1"/>
  <c r="O732"/>
  <c r="P732" s="1"/>
  <c r="O731"/>
  <c r="P731" s="1"/>
  <c r="O730"/>
  <c r="P730" s="1"/>
  <c r="P729"/>
  <c r="O729"/>
  <c r="O728"/>
  <c r="P728" s="1"/>
  <c r="P727"/>
  <c r="O727"/>
  <c r="O726"/>
  <c r="P726" s="1"/>
  <c r="O725"/>
  <c r="P725" s="1"/>
  <c r="O724"/>
  <c r="P724" s="1"/>
  <c r="O723"/>
  <c r="P723" s="1"/>
  <c r="O722"/>
  <c r="P722" s="1"/>
  <c r="P721"/>
  <c r="O721"/>
  <c r="O720"/>
  <c r="P720" s="1"/>
  <c r="P719"/>
  <c r="O719"/>
  <c r="O718"/>
  <c r="P718" s="1"/>
  <c r="O717"/>
  <c r="P717" s="1"/>
  <c r="O716"/>
  <c r="P716" s="1"/>
  <c r="O715"/>
  <c r="P715" s="1"/>
  <c r="O714"/>
  <c r="P714" s="1"/>
  <c r="P713"/>
  <c r="O713"/>
  <c r="O712"/>
  <c r="P712" s="1"/>
  <c r="P711"/>
  <c r="O711"/>
  <c r="O710"/>
  <c r="P710" s="1"/>
  <c r="O709"/>
  <c r="P709" s="1"/>
  <c r="O708"/>
  <c r="P708" s="1"/>
  <c r="O707"/>
  <c r="P707" s="1"/>
  <c r="O706"/>
  <c r="P706" s="1"/>
  <c r="P705"/>
  <c r="O705"/>
  <c r="O704"/>
  <c r="P704" s="1"/>
  <c r="O703"/>
  <c r="P703" s="1"/>
  <c r="O702"/>
  <c r="P702" s="1"/>
  <c r="O701"/>
  <c r="P701" s="1"/>
  <c r="O700"/>
  <c r="P700" s="1"/>
  <c r="O699"/>
  <c r="P699" s="1"/>
  <c r="O698"/>
  <c r="P698" s="1"/>
  <c r="P697"/>
  <c r="O697"/>
  <c r="O696"/>
  <c r="P696" s="1"/>
  <c r="O695"/>
  <c r="P695" s="1"/>
  <c r="O694"/>
  <c r="P694" s="1"/>
  <c r="O693"/>
  <c r="P693" s="1"/>
  <c r="O692"/>
  <c r="P692" s="1"/>
  <c r="O691"/>
  <c r="P691" s="1"/>
  <c r="O690"/>
  <c r="P690" s="1"/>
  <c r="P689"/>
  <c r="O689"/>
  <c r="O688"/>
  <c r="P688" s="1"/>
  <c r="P687"/>
  <c r="O687"/>
  <c r="O686"/>
  <c r="P686" s="1"/>
  <c r="O685"/>
  <c r="P685" s="1"/>
  <c r="O684"/>
  <c r="P684" s="1"/>
  <c r="O683"/>
  <c r="P683" s="1"/>
  <c r="O682"/>
  <c r="P682" s="1"/>
  <c r="P681"/>
  <c r="O681"/>
  <c r="O680"/>
  <c r="P680" s="1"/>
  <c r="P679"/>
  <c r="O679"/>
  <c r="O678"/>
  <c r="P678" s="1"/>
  <c r="O677"/>
  <c r="P677" s="1"/>
  <c r="O676"/>
  <c r="P676" s="1"/>
  <c r="O675"/>
  <c r="P675" s="1"/>
  <c r="O674"/>
  <c r="P674" s="1"/>
  <c r="P673"/>
  <c r="O673"/>
  <c r="O672"/>
  <c r="P672" s="1"/>
  <c r="P671"/>
  <c r="O671"/>
  <c r="O670"/>
  <c r="P670" s="1"/>
  <c r="O669"/>
  <c r="P669" s="1"/>
  <c r="O668"/>
  <c r="P668" s="1"/>
  <c r="O667"/>
  <c r="P667" s="1"/>
  <c r="O666"/>
  <c r="P666" s="1"/>
  <c r="P665"/>
  <c r="O665"/>
  <c r="O664"/>
  <c r="P664" s="1"/>
  <c r="P663"/>
  <c r="O663"/>
  <c r="O662"/>
  <c r="P662" s="1"/>
  <c r="O661"/>
  <c r="P661" s="1"/>
  <c r="O660"/>
  <c r="P660" s="1"/>
  <c r="O659"/>
  <c r="P659" s="1"/>
  <c r="O658"/>
  <c r="P658" s="1"/>
  <c r="P657"/>
  <c r="O657"/>
  <c r="O656"/>
  <c r="P656" s="1"/>
  <c r="P655"/>
  <c r="O655"/>
  <c r="O654"/>
  <c r="P654" s="1"/>
  <c r="O653"/>
  <c r="P653" s="1"/>
  <c r="O652"/>
  <c r="P652" s="1"/>
  <c r="O651"/>
  <c r="P651" s="1"/>
  <c r="O650"/>
  <c r="P650" s="1"/>
  <c r="P649"/>
  <c r="O649"/>
  <c r="O648"/>
  <c r="P648" s="1"/>
  <c r="P647"/>
  <c r="O647"/>
  <c r="O646"/>
  <c r="P646" s="1"/>
  <c r="O645"/>
  <c r="P645" s="1"/>
  <c r="O644"/>
  <c r="P644" s="1"/>
  <c r="O643"/>
  <c r="P643" s="1"/>
  <c r="O642"/>
  <c r="P642" s="1"/>
  <c r="P641"/>
  <c r="O641"/>
  <c r="O640"/>
  <c r="P640" s="1"/>
  <c r="P639"/>
  <c r="O639"/>
  <c r="O638"/>
  <c r="P638" s="1"/>
  <c r="O637"/>
  <c r="P637" s="1"/>
  <c r="O636"/>
  <c r="P636" s="1"/>
  <c r="O635"/>
  <c r="P635" s="1"/>
  <c r="O634"/>
  <c r="P634" s="1"/>
  <c r="P633"/>
  <c r="O633"/>
  <c r="O632"/>
  <c r="P632" s="1"/>
  <c r="P631"/>
  <c r="O631"/>
  <c r="O630"/>
  <c r="P630" s="1"/>
  <c r="O629"/>
  <c r="P629" s="1"/>
  <c r="O628"/>
  <c r="P628" s="1"/>
  <c r="O627"/>
  <c r="P627" s="1"/>
  <c r="O626"/>
  <c r="P626" s="1"/>
  <c r="P625"/>
  <c r="O625"/>
  <c r="O624"/>
  <c r="P624" s="1"/>
  <c r="P623"/>
  <c r="O623"/>
  <c r="O622"/>
  <c r="P622" s="1"/>
  <c r="O621"/>
  <c r="P621" s="1"/>
  <c r="O620"/>
  <c r="P620" s="1"/>
  <c r="O619"/>
  <c r="P619" s="1"/>
  <c r="O618"/>
  <c r="P618" s="1"/>
  <c r="P617"/>
  <c r="O617"/>
  <c r="O616"/>
  <c r="P616" s="1"/>
  <c r="O615"/>
  <c r="P615" s="1"/>
  <c r="O614"/>
  <c r="P614" s="1"/>
  <c r="O613"/>
  <c r="P613" s="1"/>
  <c r="O612"/>
  <c r="P612" s="1"/>
  <c r="O611"/>
  <c r="P611" s="1"/>
  <c r="O610"/>
  <c r="P610" s="1"/>
  <c r="P609"/>
  <c r="O609"/>
  <c r="O608"/>
  <c r="P608" s="1"/>
  <c r="P607"/>
  <c r="O607"/>
  <c r="O606"/>
  <c r="P606" s="1"/>
  <c r="O605"/>
  <c r="P605" s="1"/>
  <c r="O604"/>
  <c r="P604" s="1"/>
  <c r="O603"/>
  <c r="P603" s="1"/>
  <c r="O602"/>
  <c r="P602" s="1"/>
  <c r="P601"/>
  <c r="O601"/>
  <c r="O600"/>
  <c r="P600" s="1"/>
  <c r="P599"/>
  <c r="O599"/>
  <c r="O598"/>
  <c r="P598" s="1"/>
  <c r="O597"/>
  <c r="P597" s="1"/>
  <c r="O596"/>
  <c r="P596" s="1"/>
  <c r="O595"/>
  <c r="P595" s="1"/>
  <c r="O594"/>
  <c r="P594" s="1"/>
  <c r="P593"/>
  <c r="O593"/>
  <c r="O592"/>
  <c r="P592" s="1"/>
  <c r="P591"/>
  <c r="O591"/>
  <c r="O590"/>
  <c r="P590" s="1"/>
  <c r="O589"/>
  <c r="P589" s="1"/>
  <c r="O588"/>
  <c r="P588" s="1"/>
  <c r="O587"/>
  <c r="P587" s="1"/>
  <c r="O586"/>
  <c r="P586" s="1"/>
  <c r="P585"/>
  <c r="O585"/>
  <c r="O584"/>
  <c r="P584" s="1"/>
  <c r="P583"/>
  <c r="O583"/>
  <c r="O582"/>
  <c r="P582" s="1"/>
  <c r="O581"/>
  <c r="P581" s="1"/>
  <c r="O580"/>
  <c r="P580" s="1"/>
  <c r="O579"/>
  <c r="P579" s="1"/>
  <c r="O578"/>
  <c r="P578" s="1"/>
  <c r="P577"/>
  <c r="O577"/>
  <c r="O576"/>
  <c r="P576" s="1"/>
  <c r="P575"/>
  <c r="O575"/>
  <c r="O574"/>
  <c r="P574" s="1"/>
  <c r="O573"/>
  <c r="P573" s="1"/>
  <c r="O572"/>
  <c r="P572" s="1"/>
  <c r="O571"/>
  <c r="P571" s="1"/>
  <c r="O570"/>
  <c r="P570" s="1"/>
  <c r="P569"/>
  <c r="O569"/>
  <c r="O568"/>
  <c r="P568" s="1"/>
  <c r="P567"/>
  <c r="O567"/>
  <c r="O566"/>
  <c r="P566" s="1"/>
  <c r="O565"/>
  <c r="P565" s="1"/>
  <c r="O564"/>
  <c r="P564" s="1"/>
  <c r="O563"/>
  <c r="P563" s="1"/>
  <c r="O562"/>
  <c r="P562" s="1"/>
  <c r="P561"/>
  <c r="O561"/>
  <c r="O560"/>
  <c r="P560" s="1"/>
  <c r="P559"/>
  <c r="O559"/>
  <c r="O558"/>
  <c r="P558" s="1"/>
  <c r="O557"/>
  <c r="P557" s="1"/>
  <c r="O556"/>
  <c r="P556" s="1"/>
  <c r="O555"/>
  <c r="P555" s="1"/>
  <c r="O554"/>
  <c r="P554" s="1"/>
  <c r="P553"/>
  <c r="O553"/>
  <c r="O552"/>
  <c r="P552" s="1"/>
  <c r="P551"/>
  <c r="O551"/>
  <c r="O550"/>
  <c r="P550" s="1"/>
  <c r="O549"/>
  <c r="P549" s="1"/>
  <c r="O548"/>
  <c r="P548" s="1"/>
  <c r="O547"/>
  <c r="P547" s="1"/>
  <c r="O546"/>
  <c r="P546" s="1"/>
  <c r="P545"/>
  <c r="O545"/>
  <c r="O544"/>
  <c r="P544" s="1"/>
  <c r="P543"/>
  <c r="O543"/>
  <c r="O542"/>
  <c r="P542" s="1"/>
  <c r="O541"/>
  <c r="P541" s="1"/>
  <c r="O540"/>
  <c r="P540" s="1"/>
  <c r="O539"/>
  <c r="P539" s="1"/>
  <c r="O538"/>
  <c r="P538" s="1"/>
  <c r="P537"/>
  <c r="O537"/>
  <c r="O536"/>
  <c r="P536" s="1"/>
  <c r="P535"/>
  <c r="O535"/>
  <c r="O534"/>
  <c r="P534" s="1"/>
  <c r="O533"/>
  <c r="P533" s="1"/>
  <c r="O532"/>
  <c r="P532" s="1"/>
  <c r="O531"/>
  <c r="P531" s="1"/>
  <c r="O530"/>
  <c r="P530" s="1"/>
  <c r="P529"/>
  <c r="O529"/>
  <c r="O528"/>
  <c r="P528" s="1"/>
  <c r="P527"/>
  <c r="O527"/>
  <c r="O526"/>
  <c r="P526" s="1"/>
  <c r="O525"/>
  <c r="P525" s="1"/>
  <c r="O524"/>
  <c r="P524" s="1"/>
  <c r="O523"/>
  <c r="P523" s="1"/>
  <c r="O522"/>
  <c r="P522" s="1"/>
  <c r="P521"/>
  <c r="O521"/>
  <c r="O520"/>
  <c r="P520" s="1"/>
  <c r="P519"/>
  <c r="O519"/>
  <c r="O518"/>
  <c r="P518" s="1"/>
  <c r="O517"/>
  <c r="P517" s="1"/>
  <c r="O516"/>
  <c r="P516" s="1"/>
  <c r="O515"/>
  <c r="P515" s="1"/>
  <c r="O514"/>
  <c r="P514" s="1"/>
  <c r="P513"/>
  <c r="O513"/>
  <c r="O512"/>
  <c r="P512" s="1"/>
  <c r="P511"/>
  <c r="O511"/>
  <c r="O510"/>
  <c r="P510" s="1"/>
  <c r="O509"/>
  <c r="P509" s="1"/>
  <c r="O508"/>
  <c r="P508" s="1"/>
  <c r="O507"/>
  <c r="P507" s="1"/>
  <c r="P506"/>
  <c r="O506"/>
  <c r="O505"/>
  <c r="P505" s="1"/>
  <c r="P504"/>
  <c r="O504"/>
  <c r="O503"/>
  <c r="P503" s="1"/>
  <c r="P502"/>
  <c r="O502"/>
  <c r="O501"/>
  <c r="P501" s="1"/>
  <c r="P500"/>
  <c r="O500"/>
  <c r="O499"/>
  <c r="P499" s="1"/>
  <c r="P498"/>
  <c r="O498"/>
  <c r="O497"/>
  <c r="P497" s="1"/>
  <c r="P496"/>
  <c r="O496"/>
  <c r="O495"/>
  <c r="P495" s="1"/>
  <c r="P494"/>
  <c r="O494"/>
  <c r="O493"/>
  <c r="P493" s="1"/>
  <c r="P492"/>
  <c r="O492"/>
  <c r="O491"/>
  <c r="P491" s="1"/>
  <c r="P490"/>
  <c r="O490"/>
  <c r="O489"/>
  <c r="P489" s="1"/>
  <c r="P488"/>
  <c r="O488"/>
  <c r="O487"/>
  <c r="P487" s="1"/>
  <c r="P486"/>
  <c r="O486"/>
  <c r="O485"/>
  <c r="P485" s="1"/>
  <c r="P484"/>
  <c r="O484"/>
  <c r="O483"/>
  <c r="P483" s="1"/>
  <c r="P482"/>
  <c r="O482"/>
  <c r="O481"/>
  <c r="P481" s="1"/>
  <c r="P480"/>
  <c r="O480"/>
  <c r="O479"/>
  <c r="P479" s="1"/>
  <c r="P478"/>
  <c r="O478"/>
  <c r="O477"/>
  <c r="P477" s="1"/>
  <c r="P476"/>
  <c r="O476"/>
  <c r="O475"/>
  <c r="P475" s="1"/>
  <c r="P474"/>
  <c r="O474"/>
  <c r="O473"/>
  <c r="P473" s="1"/>
  <c r="P472"/>
  <c r="O472"/>
  <c r="O471"/>
  <c r="P471" s="1"/>
  <c r="P470"/>
  <c r="O470"/>
  <c r="O469"/>
  <c r="P469" s="1"/>
  <c r="P468"/>
  <c r="O468"/>
  <c r="O467"/>
  <c r="P467" s="1"/>
  <c r="P466"/>
  <c r="O466"/>
  <c r="O465"/>
  <c r="P465" s="1"/>
  <c r="P464"/>
  <c r="O464"/>
  <c r="O463"/>
  <c r="P463" s="1"/>
  <c r="P462"/>
  <c r="O462"/>
  <c r="O461"/>
  <c r="P461" s="1"/>
  <c r="P460"/>
  <c r="O460"/>
  <c r="O459"/>
  <c r="P459" s="1"/>
  <c r="P458"/>
  <c r="O458"/>
  <c r="O457"/>
  <c r="P457" s="1"/>
  <c r="P456"/>
  <c r="O456"/>
  <c r="O455"/>
  <c r="P455" s="1"/>
  <c r="P454"/>
  <c r="O454"/>
  <c r="O453"/>
  <c r="P453" s="1"/>
  <c r="P452"/>
  <c r="O452"/>
  <c r="O451"/>
  <c r="P451" s="1"/>
  <c r="P450"/>
  <c r="O450"/>
  <c r="O449"/>
  <c r="P449" s="1"/>
  <c r="P448"/>
  <c r="O448"/>
  <c r="O447"/>
  <c r="P447" s="1"/>
  <c r="P446"/>
  <c r="O446"/>
  <c r="O445"/>
  <c r="P445" s="1"/>
  <c r="P444"/>
  <c r="O444"/>
  <c r="O443"/>
  <c r="P443" s="1"/>
  <c r="P442"/>
  <c r="O442"/>
  <c r="O441"/>
  <c r="P441" s="1"/>
  <c r="P440"/>
  <c r="O440"/>
  <c r="O439"/>
  <c r="P439" s="1"/>
  <c r="P438"/>
  <c r="O438"/>
  <c r="O437"/>
  <c r="P437" s="1"/>
  <c r="P436"/>
  <c r="O436"/>
  <c r="O435"/>
  <c r="P435" s="1"/>
  <c r="P434"/>
  <c r="O434"/>
  <c r="O433"/>
  <c r="P433" s="1"/>
  <c r="P432"/>
  <c r="O432"/>
  <c r="O431"/>
  <c r="P431" s="1"/>
  <c r="P430"/>
  <c r="O430"/>
  <c r="O429"/>
  <c r="P429" s="1"/>
  <c r="P428"/>
  <c r="O428"/>
  <c r="O427"/>
  <c r="P427" s="1"/>
  <c r="P426"/>
  <c r="O426"/>
  <c r="O425"/>
  <c r="P425" s="1"/>
  <c r="P424"/>
  <c r="O424"/>
  <c r="O423"/>
  <c r="P423" s="1"/>
  <c r="P422"/>
  <c r="O422"/>
  <c r="O421"/>
  <c r="P421" s="1"/>
  <c r="P420"/>
  <c r="O420"/>
  <c r="O419"/>
  <c r="P419" s="1"/>
  <c r="P418"/>
  <c r="O418"/>
  <c r="O417"/>
  <c r="P417" s="1"/>
  <c r="P416"/>
  <c r="O416"/>
  <c r="O415"/>
  <c r="P415" s="1"/>
  <c r="P414"/>
  <c r="O414"/>
  <c r="O413"/>
  <c r="P413" s="1"/>
  <c r="P412"/>
  <c r="O412"/>
  <c r="O411"/>
  <c r="P411" s="1"/>
  <c r="P410"/>
  <c r="O410"/>
  <c r="O409"/>
  <c r="P409" s="1"/>
  <c r="P408"/>
  <c r="O408"/>
  <c r="O407"/>
  <c r="P407" s="1"/>
  <c r="P406"/>
  <c r="O406"/>
  <c r="O405"/>
  <c r="P405" s="1"/>
  <c r="P404"/>
  <c r="O404"/>
  <c r="O403"/>
  <c r="P403" s="1"/>
  <c r="P402"/>
  <c r="O402"/>
  <c r="O401"/>
  <c r="P401" s="1"/>
  <c r="P400"/>
  <c r="O400"/>
  <c r="O399"/>
  <c r="P399" s="1"/>
  <c r="P398"/>
  <c r="O398"/>
  <c r="O397"/>
  <c r="P397" s="1"/>
  <c r="P396"/>
  <c r="O396"/>
  <c r="O395"/>
  <c r="P395" s="1"/>
  <c r="P394"/>
  <c r="O394"/>
  <c r="O393"/>
  <c r="P393" s="1"/>
  <c r="P392"/>
  <c r="O392"/>
  <c r="O391"/>
  <c r="P391" s="1"/>
  <c r="P390"/>
  <c r="O390"/>
  <c r="O389"/>
  <c r="P389" s="1"/>
  <c r="P388"/>
  <c r="O388"/>
  <c r="O387"/>
  <c r="P387" s="1"/>
  <c r="P386"/>
  <c r="O386"/>
  <c r="O385"/>
  <c r="P385" s="1"/>
  <c r="P384"/>
  <c r="O384"/>
  <c r="O383"/>
  <c r="P383" s="1"/>
  <c r="P382"/>
  <c r="O382"/>
  <c r="O381"/>
  <c r="P381" s="1"/>
  <c r="P380"/>
  <c r="O380"/>
  <c r="O379"/>
  <c r="P379" s="1"/>
  <c r="P378"/>
  <c r="O378"/>
  <c r="O377"/>
  <c r="P377" s="1"/>
  <c r="P376"/>
  <c r="O376"/>
  <c r="O375"/>
  <c r="P375" s="1"/>
  <c r="P374"/>
  <c r="O374"/>
  <c r="O373"/>
  <c r="P373" s="1"/>
  <c r="P372"/>
  <c r="O372"/>
  <c r="O371"/>
  <c r="P371" s="1"/>
  <c r="P370"/>
  <c r="O370"/>
  <c r="O369"/>
  <c r="P369" s="1"/>
  <c r="P368"/>
  <c r="O368"/>
  <c r="O367"/>
  <c r="P367" s="1"/>
  <c r="P366"/>
  <c r="O366"/>
  <c r="O365"/>
  <c r="P365" s="1"/>
  <c r="P364"/>
  <c r="O364"/>
  <c r="O363"/>
  <c r="P363" s="1"/>
  <c r="P362"/>
  <c r="O362"/>
  <c r="O361"/>
  <c r="P361" s="1"/>
  <c r="P360"/>
  <c r="O360"/>
  <c r="O359"/>
  <c r="P359" s="1"/>
  <c r="P358"/>
  <c r="O358"/>
  <c r="O357"/>
  <c r="P357" s="1"/>
  <c r="P356"/>
  <c r="O356"/>
  <c r="O355"/>
  <c r="P355" s="1"/>
  <c r="P354"/>
  <c r="O354"/>
  <c r="O353"/>
  <c r="P353" s="1"/>
  <c r="P352"/>
  <c r="O352"/>
  <c r="O351"/>
  <c r="P351" s="1"/>
  <c r="P350"/>
  <c r="O350"/>
  <c r="O349"/>
  <c r="P349" s="1"/>
  <c r="P348"/>
  <c r="O348"/>
  <c r="O347"/>
  <c r="P347" s="1"/>
  <c r="P346"/>
  <c r="O346"/>
  <c r="O345"/>
  <c r="P345" s="1"/>
  <c r="P344"/>
  <c r="O344"/>
  <c r="O343"/>
  <c r="P343" s="1"/>
  <c r="P342"/>
  <c r="O342"/>
  <c r="O341"/>
  <c r="P341" s="1"/>
  <c r="P340"/>
  <c r="O340"/>
  <c r="O339"/>
  <c r="P339" s="1"/>
  <c r="P338"/>
  <c r="O338"/>
  <c r="O337"/>
  <c r="P337" s="1"/>
  <c r="P336"/>
  <c r="O336"/>
  <c r="O335"/>
  <c r="P335" s="1"/>
  <c r="P334"/>
  <c r="O334"/>
  <c r="O333"/>
  <c r="P333" s="1"/>
  <c r="P332"/>
  <c r="O332"/>
  <c r="O331"/>
  <c r="P331" s="1"/>
  <c r="P330"/>
  <c r="O330"/>
  <c r="O329"/>
  <c r="P329" s="1"/>
  <c r="P328"/>
  <c r="O328"/>
  <c r="O327"/>
  <c r="P327" s="1"/>
  <c r="P326"/>
  <c r="O326"/>
  <c r="O325"/>
  <c r="P325" s="1"/>
  <c r="P324"/>
  <c r="O324"/>
  <c r="O323"/>
  <c r="P323" s="1"/>
  <c r="P322"/>
  <c r="O322"/>
  <c r="O321"/>
  <c r="P321" s="1"/>
  <c r="P320"/>
  <c r="O320"/>
  <c r="O319"/>
  <c r="P319" s="1"/>
  <c r="P318"/>
  <c r="O318"/>
  <c r="O317"/>
  <c r="P317" s="1"/>
  <c r="P316"/>
  <c r="O316"/>
  <c r="O315"/>
  <c r="P315" s="1"/>
  <c r="P314"/>
  <c r="O314"/>
  <c r="O313"/>
  <c r="P313" s="1"/>
  <c r="P312"/>
  <c r="O312"/>
  <c r="O311"/>
  <c r="P311" s="1"/>
  <c r="P310"/>
  <c r="O310"/>
  <c r="O309"/>
  <c r="P309" s="1"/>
  <c r="P308"/>
  <c r="O308"/>
  <c r="O307"/>
  <c r="P307" s="1"/>
  <c r="P306"/>
  <c r="O306"/>
  <c r="O305"/>
  <c r="P305" s="1"/>
  <c r="P304"/>
  <c r="O304"/>
  <c r="O303"/>
  <c r="P303" s="1"/>
  <c r="P302"/>
  <c r="O302"/>
  <c r="O301"/>
  <c r="P301" s="1"/>
  <c r="P300"/>
  <c r="O300"/>
  <c r="O299"/>
  <c r="P299" s="1"/>
  <c r="P298"/>
  <c r="O298"/>
  <c r="O297"/>
  <c r="P297" s="1"/>
  <c r="P296"/>
  <c r="O296"/>
  <c r="O295"/>
  <c r="P295" s="1"/>
  <c r="P294"/>
  <c r="O294"/>
  <c r="O293"/>
  <c r="P293" s="1"/>
  <c r="P292"/>
  <c r="O292"/>
  <c r="O291"/>
  <c r="P291" s="1"/>
  <c r="P290"/>
  <c r="O290"/>
  <c r="O289"/>
  <c r="P289" s="1"/>
  <c r="P288"/>
  <c r="O288"/>
  <c r="O287"/>
  <c r="P287" s="1"/>
  <c r="P286"/>
  <c r="O286"/>
  <c r="O285"/>
  <c r="P285" s="1"/>
  <c r="P284"/>
  <c r="O284"/>
  <c r="O283"/>
  <c r="P283" s="1"/>
  <c r="P282"/>
  <c r="O282"/>
  <c r="O281"/>
  <c r="P281" s="1"/>
  <c r="P280"/>
  <c r="O280"/>
  <c r="O279"/>
  <c r="P279" s="1"/>
  <c r="P278"/>
  <c r="O278"/>
  <c r="O277"/>
  <c r="P277" s="1"/>
  <c r="P276"/>
  <c r="O276"/>
  <c r="O275"/>
  <c r="P275" s="1"/>
  <c r="P274"/>
  <c r="O274"/>
  <c r="O273"/>
  <c r="P273" s="1"/>
  <c r="P272"/>
  <c r="O272"/>
  <c r="O271"/>
  <c r="P271" s="1"/>
  <c r="P270"/>
  <c r="O270"/>
  <c r="O269"/>
  <c r="P269" s="1"/>
  <c r="P268"/>
  <c r="O268"/>
  <c r="O267"/>
  <c r="P267" s="1"/>
  <c r="P266"/>
  <c r="O266"/>
  <c r="O265"/>
  <c r="P265" s="1"/>
  <c r="P264"/>
  <c r="O264"/>
  <c r="O263"/>
  <c r="P263" s="1"/>
  <c r="P262"/>
  <c r="O262"/>
  <c r="O261"/>
  <c r="P261" s="1"/>
  <c r="P260"/>
  <c r="O260"/>
  <c r="O259"/>
  <c r="P259" s="1"/>
  <c r="P258"/>
  <c r="O258"/>
  <c r="O257"/>
  <c r="P257" s="1"/>
  <c r="P256"/>
  <c r="O256"/>
  <c r="O255"/>
  <c r="P255" s="1"/>
  <c r="P254"/>
  <c r="O254"/>
  <c r="O253"/>
  <c r="P253" s="1"/>
  <c r="P252"/>
  <c r="O252"/>
  <c r="O251"/>
  <c r="P251" s="1"/>
  <c r="P250"/>
  <c r="O250"/>
  <c r="O249"/>
  <c r="P249" s="1"/>
  <c r="P248"/>
  <c r="O248"/>
  <c r="O247"/>
  <c r="P247" s="1"/>
  <c r="P246"/>
  <c r="O246"/>
  <c r="O245"/>
  <c r="P245" s="1"/>
  <c r="P244"/>
  <c r="O244"/>
  <c r="O243"/>
  <c r="P243" s="1"/>
  <c r="P242"/>
  <c r="O242"/>
  <c r="O241"/>
  <c r="P241" s="1"/>
  <c r="P240"/>
  <c r="O240"/>
  <c r="O239"/>
  <c r="P239" s="1"/>
  <c r="P238"/>
  <c r="O238"/>
  <c r="O237"/>
  <c r="P237" s="1"/>
  <c r="P236"/>
  <c r="O236"/>
  <c r="O235"/>
  <c r="P235" s="1"/>
  <c r="P234"/>
  <c r="O234"/>
  <c r="O233"/>
  <c r="P233" s="1"/>
  <c r="P232"/>
  <c r="O232"/>
  <c r="O231"/>
  <c r="P231" s="1"/>
  <c r="P230"/>
  <c r="O230"/>
  <c r="O229"/>
  <c r="P229" s="1"/>
  <c r="P228"/>
  <c r="O228"/>
  <c r="O227"/>
  <c r="P227" s="1"/>
  <c r="P226"/>
  <c r="O226"/>
  <c r="O225"/>
  <c r="P225" s="1"/>
  <c r="P224"/>
  <c r="O224"/>
  <c r="O223"/>
  <c r="P223" s="1"/>
  <c r="P222"/>
  <c r="O222"/>
  <c r="O221"/>
  <c r="P221" s="1"/>
  <c r="P220"/>
  <c r="O220"/>
  <c r="O219"/>
  <c r="P219" s="1"/>
  <c r="P218"/>
  <c r="O218"/>
  <c r="O217"/>
  <c r="P217" s="1"/>
  <c r="P216"/>
  <c r="O216"/>
  <c r="O215"/>
  <c r="P215" s="1"/>
  <c r="P214"/>
  <c r="O214"/>
  <c r="O213"/>
  <c r="P213" s="1"/>
  <c r="P212"/>
  <c r="O212"/>
  <c r="O211"/>
  <c r="P211" s="1"/>
  <c r="P210"/>
  <c r="O210"/>
  <c r="O209"/>
  <c r="P209" s="1"/>
  <c r="P208"/>
  <c r="O208"/>
  <c r="O207"/>
  <c r="P207" s="1"/>
  <c r="P206"/>
  <c r="O206"/>
  <c r="O205"/>
  <c r="P205" s="1"/>
  <c r="P204"/>
  <c r="O204"/>
  <c r="O203"/>
  <c r="P203" s="1"/>
  <c r="P202"/>
  <c r="O202"/>
  <c r="O201"/>
  <c r="P201" s="1"/>
  <c r="P200"/>
  <c r="O200"/>
  <c r="O199"/>
  <c r="P199" s="1"/>
  <c r="P198"/>
  <c r="O198"/>
  <c r="O197"/>
  <c r="P197" s="1"/>
  <c r="P196"/>
  <c r="O196"/>
  <c r="O195"/>
  <c r="P195" s="1"/>
  <c r="P194"/>
  <c r="O194"/>
  <c r="O193"/>
  <c r="P193" s="1"/>
  <c r="P192"/>
  <c r="O192"/>
  <c r="O191"/>
  <c r="P191" s="1"/>
  <c r="P190"/>
  <c r="O190"/>
  <c r="O189"/>
  <c r="P189" s="1"/>
  <c r="P188"/>
  <c r="O188"/>
  <c r="O187"/>
  <c r="P187" s="1"/>
  <c r="P186"/>
  <c r="O186"/>
  <c r="O185"/>
  <c r="P185" s="1"/>
  <c r="P184"/>
  <c r="O184"/>
  <c r="O183"/>
  <c r="P183" s="1"/>
  <c r="P182"/>
  <c r="O182"/>
  <c r="O181"/>
  <c r="P181" s="1"/>
  <c r="P180"/>
  <c r="O180"/>
  <c r="O179"/>
  <c r="P179" s="1"/>
  <c r="P178"/>
  <c r="O178"/>
  <c r="O177"/>
  <c r="P177" s="1"/>
  <c r="P176"/>
  <c r="O176"/>
  <c r="O175"/>
  <c r="P175" s="1"/>
  <c r="P174"/>
  <c r="O174"/>
  <c r="O173"/>
  <c r="P173" s="1"/>
  <c r="P172"/>
  <c r="O172"/>
  <c r="O171"/>
  <c r="P171" s="1"/>
  <c r="P170"/>
  <c r="O170"/>
  <c r="O169"/>
  <c r="P169" s="1"/>
  <c r="P168"/>
  <c r="O168"/>
  <c r="O167"/>
  <c r="P167" s="1"/>
  <c r="P166"/>
  <c r="O166"/>
  <c r="O165"/>
  <c r="P165" s="1"/>
  <c r="P164"/>
  <c r="O164"/>
  <c r="O163"/>
  <c r="P163" s="1"/>
  <c r="P162"/>
  <c r="O162"/>
  <c r="O161"/>
  <c r="P161" s="1"/>
  <c r="P160"/>
  <c r="O160"/>
  <c r="O159"/>
  <c r="P159" s="1"/>
  <c r="P158"/>
  <c r="O158"/>
  <c r="O157"/>
  <c r="P157" s="1"/>
  <c r="P156"/>
  <c r="O156"/>
  <c r="O155"/>
  <c r="P155" s="1"/>
  <c r="P154"/>
  <c r="O154"/>
  <c r="O153"/>
  <c r="P153" s="1"/>
  <c r="P152"/>
  <c r="O152"/>
  <c r="O151"/>
  <c r="P151" s="1"/>
  <c r="P150"/>
  <c r="O150"/>
  <c r="O149"/>
  <c r="P149" s="1"/>
  <c r="P148"/>
  <c r="O148"/>
  <c r="O147"/>
  <c r="P147" s="1"/>
  <c r="P146"/>
  <c r="O146"/>
  <c r="O145"/>
  <c r="P145" s="1"/>
  <c r="P144"/>
  <c r="O144"/>
  <c r="O143"/>
  <c r="P143" s="1"/>
  <c r="P142"/>
  <c r="O142"/>
  <c r="O141"/>
  <c r="P141" s="1"/>
  <c r="P140"/>
  <c r="O140"/>
  <c r="O139"/>
  <c r="P139" s="1"/>
  <c r="P138"/>
  <c r="O138"/>
  <c r="O137"/>
  <c r="P137" s="1"/>
  <c r="P136"/>
  <c r="O136"/>
  <c r="O135"/>
  <c r="P135" s="1"/>
  <c r="P134"/>
  <c r="O134"/>
  <c r="O133"/>
  <c r="P133" s="1"/>
  <c r="P132"/>
  <c r="O132"/>
  <c r="O131"/>
  <c r="P131" s="1"/>
  <c r="P130"/>
  <c r="O130"/>
  <c r="O129"/>
  <c r="P129" s="1"/>
  <c r="P128"/>
  <c r="O128"/>
  <c r="O127"/>
  <c r="P127" s="1"/>
  <c r="P126"/>
  <c r="O126"/>
  <c r="O125"/>
  <c r="P125" s="1"/>
  <c r="P124"/>
  <c r="O124"/>
  <c r="O123"/>
  <c r="P123" s="1"/>
  <c r="P122"/>
  <c r="O122"/>
  <c r="O121"/>
  <c r="P121" s="1"/>
  <c r="P120"/>
  <c r="O120"/>
  <c r="O119"/>
  <c r="P119" s="1"/>
  <c r="P118"/>
  <c r="O118"/>
  <c r="O117"/>
  <c r="P117" s="1"/>
  <c r="P116"/>
  <c r="O116"/>
  <c r="O115"/>
  <c r="P115" s="1"/>
  <c r="P114"/>
  <c r="O114"/>
  <c r="O113"/>
  <c r="P113" s="1"/>
  <c r="P112"/>
  <c r="O112"/>
  <c r="O111"/>
  <c r="P111" s="1"/>
  <c r="P110"/>
  <c r="O110"/>
  <c r="O109"/>
  <c r="P109" s="1"/>
  <c r="P108"/>
  <c r="O108"/>
  <c r="O107"/>
  <c r="P107" s="1"/>
  <c r="P106"/>
  <c r="O106"/>
  <c r="O105"/>
  <c r="P105" s="1"/>
  <c r="P104"/>
  <c r="O104"/>
  <c r="O103"/>
  <c r="P103" s="1"/>
  <c r="P102"/>
  <c r="O102"/>
  <c r="O101"/>
  <c r="P101" s="1"/>
  <c r="P100"/>
  <c r="O100"/>
  <c r="O99"/>
  <c r="P99" s="1"/>
  <c r="P98"/>
  <c r="O98"/>
  <c r="O97"/>
  <c r="P97" s="1"/>
  <c r="P96"/>
  <c r="O96"/>
  <c r="O95"/>
  <c r="P95" s="1"/>
  <c r="P94"/>
  <c r="O94"/>
  <c r="O93"/>
  <c r="P93" s="1"/>
  <c r="P92"/>
  <c r="O92"/>
  <c r="O91"/>
  <c r="P91" s="1"/>
  <c r="P90"/>
  <c r="O90"/>
  <c r="O89"/>
  <c r="P89" s="1"/>
  <c r="P88"/>
  <c r="O88"/>
  <c r="O87"/>
  <c r="P87" s="1"/>
  <c r="P86"/>
  <c r="O86"/>
  <c r="O85"/>
  <c r="P85" s="1"/>
  <c r="P84"/>
  <c r="O84"/>
  <c r="O83"/>
  <c r="P83" s="1"/>
  <c r="P82"/>
  <c r="O82"/>
  <c r="O81"/>
  <c r="P81" s="1"/>
  <c r="P80"/>
  <c r="O80"/>
  <c r="O79"/>
  <c r="P79" s="1"/>
  <c r="P78"/>
  <c r="O78"/>
  <c r="O77"/>
  <c r="P77" s="1"/>
  <c r="P76"/>
  <c r="O76"/>
  <c r="O75"/>
  <c r="P75" s="1"/>
  <c r="P74"/>
  <c r="O74"/>
  <c r="O73"/>
  <c r="P73" s="1"/>
  <c r="P72"/>
  <c r="O72"/>
  <c r="O71"/>
  <c r="P71" s="1"/>
  <c r="P70"/>
  <c r="O70"/>
  <c r="O69"/>
  <c r="P69" s="1"/>
  <c r="P68"/>
  <c r="O68"/>
  <c r="O67"/>
  <c r="P67" s="1"/>
  <c r="P66"/>
  <c r="O66"/>
  <c r="O65"/>
  <c r="P65" s="1"/>
  <c r="P64"/>
  <c r="O64"/>
  <c r="O63"/>
  <c r="P63" s="1"/>
  <c r="P62"/>
  <c r="O62"/>
  <c r="O61"/>
  <c r="P61" s="1"/>
  <c r="P60"/>
  <c r="O60"/>
  <c r="O59"/>
  <c r="P59" s="1"/>
  <c r="P58"/>
  <c r="O58"/>
  <c r="O57"/>
  <c r="P57" s="1"/>
  <c r="P56"/>
  <c r="O56"/>
  <c r="O55"/>
  <c r="P55" s="1"/>
  <c r="P54"/>
  <c r="O54"/>
  <c r="O53"/>
  <c r="P53" s="1"/>
  <c r="P52"/>
  <c r="O52"/>
  <c r="O51"/>
  <c r="P51" s="1"/>
  <c r="P50"/>
  <c r="O50"/>
  <c r="O49"/>
  <c r="P49" s="1"/>
  <c r="P48"/>
  <c r="O48"/>
  <c r="O47"/>
  <c r="P47" s="1"/>
  <c r="P46"/>
  <c r="O46"/>
  <c r="O45"/>
  <c r="P45" s="1"/>
  <c r="P44"/>
  <c r="O44"/>
  <c r="O43"/>
  <c r="P43" s="1"/>
  <c r="P42"/>
  <c r="O42"/>
  <c r="O41"/>
  <c r="P41" s="1"/>
  <c r="P40"/>
  <c r="O40"/>
  <c r="O39"/>
  <c r="P39" s="1"/>
  <c r="P38"/>
  <c r="O38"/>
  <c r="O37"/>
  <c r="P37" s="1"/>
  <c r="P36"/>
  <c r="O36"/>
  <c r="O35"/>
  <c r="P35" s="1"/>
  <c r="P34"/>
  <c r="O34"/>
  <c r="O33"/>
  <c r="P33" s="1"/>
  <c r="P32"/>
  <c r="O32"/>
  <c r="O31"/>
  <c r="P31" s="1"/>
  <c r="P30"/>
  <c r="O30"/>
  <c r="O29"/>
  <c r="P29" s="1"/>
  <c r="P28"/>
  <c r="O28"/>
  <c r="O27"/>
  <c r="P27" s="1"/>
  <c r="P26"/>
  <c r="O26"/>
  <c r="O25"/>
  <c r="P25" s="1"/>
  <c r="P24"/>
  <c r="O24"/>
  <c r="O23"/>
  <c r="P23" s="1"/>
  <c r="P22"/>
  <c r="O22"/>
  <c r="O21"/>
  <c r="P21" s="1"/>
  <c r="K20" i="14"/>
  <c r="K116" i="24"/>
  <c r="L116" s="1"/>
  <c r="K115"/>
  <c r="L115" s="1"/>
  <c r="K114"/>
  <c r="L114" s="1"/>
  <c r="L113"/>
  <c r="K113"/>
  <c r="K112"/>
  <c r="L112" s="1"/>
  <c r="L111"/>
  <c r="K111"/>
  <c r="K110"/>
  <c r="L110" s="1"/>
  <c r="L109"/>
  <c r="K109"/>
  <c r="K108"/>
  <c r="L108" s="1"/>
  <c r="L107"/>
  <c r="K107"/>
  <c r="K106"/>
  <c r="L106" s="1"/>
  <c r="L105"/>
  <c r="K105"/>
  <c r="K104"/>
  <c r="L104" s="1"/>
  <c r="L103"/>
  <c r="K103"/>
  <c r="K102"/>
  <c r="L102" s="1"/>
  <c r="L101"/>
  <c r="K101"/>
  <c r="K100"/>
  <c r="L100" s="1"/>
  <c r="L99"/>
  <c r="K99"/>
  <c r="K98"/>
  <c r="L98" s="1"/>
  <c r="L97"/>
  <c r="K97"/>
  <c r="K96"/>
  <c r="L96" s="1"/>
  <c r="L95"/>
  <c r="K95"/>
  <c r="K94"/>
  <c r="L94" s="1"/>
  <c r="L93"/>
  <c r="K93"/>
  <c r="K92"/>
  <c r="L92" s="1"/>
  <c r="L91"/>
  <c r="K91"/>
  <c r="K90"/>
  <c r="L90" s="1"/>
  <c r="L89"/>
  <c r="K89"/>
  <c r="K88"/>
  <c r="L88" s="1"/>
  <c r="L87"/>
  <c r="K87"/>
  <c r="K86"/>
  <c r="L86" s="1"/>
  <c r="L85"/>
  <c r="K85"/>
  <c r="K84"/>
  <c r="L84" s="1"/>
  <c r="L83"/>
  <c r="K83"/>
  <c r="K82"/>
  <c r="L82" s="1"/>
  <c r="L81"/>
  <c r="K81"/>
  <c r="K80"/>
  <c r="L80" s="1"/>
  <c r="L79"/>
  <c r="K79"/>
  <c r="K78"/>
  <c r="L78" s="1"/>
  <c r="L77"/>
  <c r="K77"/>
  <c r="K76"/>
  <c r="L76" s="1"/>
  <c r="L75"/>
  <c r="K75"/>
  <c r="K74"/>
  <c r="L74" s="1"/>
  <c r="L73"/>
  <c r="K73"/>
  <c r="K72"/>
  <c r="L72" s="1"/>
  <c r="L71"/>
  <c r="K71"/>
  <c r="K70"/>
  <c r="L70" s="1"/>
  <c r="L69"/>
  <c r="K69"/>
  <c r="K68"/>
  <c r="L68" s="1"/>
  <c r="L67"/>
  <c r="K67"/>
  <c r="K66"/>
  <c r="L66" s="1"/>
  <c r="L65"/>
  <c r="K65"/>
  <c r="K64"/>
  <c r="L64" s="1"/>
  <c r="L63"/>
  <c r="K63"/>
  <c r="K62"/>
  <c r="L62" s="1"/>
  <c r="L61"/>
  <c r="K61"/>
  <c r="K60"/>
  <c r="L60" s="1"/>
  <c r="L59"/>
  <c r="K59"/>
  <c r="K58"/>
  <c r="L58" s="1"/>
  <c r="L57"/>
  <c r="K57"/>
  <c r="K56"/>
  <c r="L56" s="1"/>
  <c r="L55"/>
  <c r="K55"/>
  <c r="K54"/>
  <c r="L54" s="1"/>
  <c r="L53"/>
  <c r="K53"/>
  <c r="K52"/>
  <c r="L52" s="1"/>
  <c r="L51"/>
  <c r="K51"/>
  <c r="K50"/>
  <c r="L50" s="1"/>
  <c r="L49"/>
  <c r="K49"/>
  <c r="K48"/>
  <c r="L48" s="1"/>
  <c r="L47"/>
  <c r="K47"/>
  <c r="K46"/>
  <c r="L46" s="1"/>
  <c r="L45"/>
  <c r="K45"/>
  <c r="K44"/>
  <c r="L44" s="1"/>
  <c r="L43"/>
  <c r="K43"/>
  <c r="K42"/>
  <c r="L42" s="1"/>
  <c r="L41"/>
  <c r="K41"/>
  <c r="K40"/>
  <c r="L40" s="1"/>
  <c r="L39"/>
  <c r="K39"/>
  <c r="K38"/>
  <c r="L38" s="1"/>
  <c r="L37"/>
  <c r="K37"/>
  <c r="K36"/>
  <c r="L36" s="1"/>
  <c r="L35"/>
  <c r="K35"/>
  <c r="K34"/>
  <c r="L34" s="1"/>
  <c r="L33"/>
  <c r="K33"/>
  <c r="K32"/>
  <c r="L32" s="1"/>
  <c r="L31"/>
  <c r="K31"/>
  <c r="K30"/>
  <c r="L30" s="1"/>
  <c r="L29"/>
  <c r="K29"/>
  <c r="K28"/>
  <c r="L28" s="1"/>
  <c r="L27"/>
  <c r="K27"/>
  <c r="K26"/>
  <c r="L26" s="1"/>
  <c r="L25"/>
  <c r="K25"/>
  <c r="K24"/>
  <c r="L24" s="1"/>
  <c r="L23"/>
  <c r="K23"/>
  <c r="K22"/>
  <c r="L22" s="1"/>
  <c r="L21"/>
  <c r="K21"/>
  <c r="K20"/>
  <c r="L20" s="1"/>
  <c r="L19"/>
  <c r="K19"/>
  <c r="K18"/>
  <c r="L18" s="1"/>
  <c r="L17"/>
  <c r="K17"/>
  <c r="K117"/>
  <c r="R1020" i="19"/>
  <c r="N8" s="1"/>
  <c r="Z1020"/>
  <c r="Z1019"/>
  <c r="Z1018"/>
  <c r="Z1017"/>
  <c r="Z1016"/>
  <c r="Z1015"/>
  <c r="Z1014"/>
  <c r="Z1013"/>
  <c r="Z1012"/>
  <c r="Z1011"/>
  <c r="Z1010"/>
  <c r="Z1009"/>
  <c r="Z1008"/>
  <c r="Z1007"/>
  <c r="Z1006"/>
  <c r="Z1005"/>
  <c r="Z1004"/>
  <c r="Z1003"/>
  <c r="Z1002"/>
  <c r="Z1001"/>
  <c r="Z1000"/>
  <c r="Z999"/>
  <c r="Z998"/>
  <c r="Z997"/>
  <c r="Z996"/>
  <c r="Z995"/>
  <c r="Z994"/>
  <c r="Z993"/>
  <c r="Z992"/>
  <c r="Z991"/>
  <c r="Z990"/>
  <c r="Z989"/>
  <c r="Z988"/>
  <c r="Z987"/>
  <c r="Z986"/>
  <c r="Z985"/>
  <c r="Z984"/>
  <c r="Z983"/>
  <c r="Z982"/>
  <c r="Z981"/>
  <c r="Z980"/>
  <c r="Z979"/>
  <c r="Z978"/>
  <c r="Z977"/>
  <c r="Z976"/>
  <c r="Z975"/>
  <c r="Z974"/>
  <c r="Z973"/>
  <c r="Z972"/>
  <c r="Z971"/>
  <c r="Z970"/>
  <c r="Z969"/>
  <c r="Z968"/>
  <c r="Z967"/>
  <c r="Z966"/>
  <c r="Z965"/>
  <c r="Z964"/>
  <c r="Z963"/>
  <c r="Z962"/>
  <c r="Z961"/>
  <c r="Z960"/>
  <c r="Z959"/>
  <c r="Z958"/>
  <c r="Z957"/>
  <c r="Z956"/>
  <c r="Z955"/>
  <c r="Z954"/>
  <c r="Z953"/>
  <c r="Z952"/>
  <c r="Z951"/>
  <c r="Z950"/>
  <c r="Z949"/>
  <c r="Z948"/>
  <c r="Z947"/>
  <c r="Z946"/>
  <c r="Z945"/>
  <c r="Z944"/>
  <c r="Z943"/>
  <c r="Z942"/>
  <c r="Z941"/>
  <c r="Z940"/>
  <c r="Z939"/>
  <c r="Z938"/>
  <c r="Z937"/>
  <c r="Z936"/>
  <c r="Z935"/>
  <c r="Z934"/>
  <c r="Z933"/>
  <c r="Z932"/>
  <c r="Z931"/>
  <c r="Z930"/>
  <c r="Z929"/>
  <c r="Z928"/>
  <c r="Z927"/>
  <c r="Z926"/>
  <c r="Z925"/>
  <c r="Z924"/>
  <c r="Z923"/>
  <c r="Z922"/>
  <c r="Z921"/>
  <c r="Z920"/>
  <c r="Z919"/>
  <c r="Z918"/>
  <c r="Z917"/>
  <c r="Z916"/>
  <c r="Z915"/>
  <c r="Z914"/>
  <c r="Z913"/>
  <c r="Z912"/>
  <c r="Z911"/>
  <c r="Z910"/>
  <c r="Z909"/>
  <c r="Z908"/>
  <c r="Z907"/>
  <c r="Z906"/>
  <c r="Z905"/>
  <c r="Z904"/>
  <c r="Z903"/>
  <c r="Z902"/>
  <c r="Z901"/>
  <c r="Z900"/>
  <c r="Z899"/>
  <c r="Z898"/>
  <c r="Z897"/>
  <c r="Z896"/>
  <c r="Z895"/>
  <c r="Z894"/>
  <c r="Z893"/>
  <c r="Z892"/>
  <c r="Z891"/>
  <c r="Z890"/>
  <c r="Z889"/>
  <c r="Z888"/>
  <c r="Z887"/>
  <c r="Z886"/>
  <c r="Z885"/>
  <c r="Z884"/>
  <c r="Z883"/>
  <c r="Z882"/>
  <c r="Z881"/>
  <c r="Z880"/>
  <c r="Z879"/>
  <c r="Z878"/>
  <c r="Z877"/>
  <c r="Z876"/>
  <c r="Z875"/>
  <c r="Z874"/>
  <c r="Z873"/>
  <c r="Z872"/>
  <c r="Z871"/>
  <c r="Z870"/>
  <c r="Z869"/>
  <c r="Z868"/>
  <c r="Z867"/>
  <c r="Z866"/>
  <c r="Z865"/>
  <c r="Z864"/>
  <c r="Z863"/>
  <c r="Z862"/>
  <c r="Z861"/>
  <c r="Z860"/>
  <c r="Z859"/>
  <c r="Z858"/>
  <c r="Z857"/>
  <c r="Z856"/>
  <c r="Z855"/>
  <c r="Z854"/>
  <c r="Z853"/>
  <c r="Z852"/>
  <c r="Z851"/>
  <c r="Z850"/>
  <c r="Z849"/>
  <c r="Z848"/>
  <c r="Z847"/>
  <c r="Z846"/>
  <c r="Z845"/>
  <c r="Z844"/>
  <c r="Z843"/>
  <c r="Z842"/>
  <c r="Z841"/>
  <c r="Z840"/>
  <c r="Z839"/>
  <c r="Z838"/>
  <c r="Z837"/>
  <c r="Z836"/>
  <c r="Z835"/>
  <c r="Z834"/>
  <c r="Z833"/>
  <c r="Z832"/>
  <c r="Z831"/>
  <c r="Z830"/>
  <c r="Z829"/>
  <c r="Z828"/>
  <c r="Z827"/>
  <c r="Z826"/>
  <c r="Z825"/>
  <c r="Z824"/>
  <c r="Z823"/>
  <c r="Z822"/>
  <c r="Z821"/>
  <c r="Z820"/>
  <c r="Z819"/>
  <c r="Z818"/>
  <c r="Z817"/>
  <c r="Z816"/>
  <c r="Z815"/>
  <c r="Z814"/>
  <c r="Z813"/>
  <c r="Z812"/>
  <c r="Z811"/>
  <c r="Z810"/>
  <c r="Z809"/>
  <c r="Z808"/>
  <c r="Z807"/>
  <c r="Z806"/>
  <c r="Z805"/>
  <c r="Z804"/>
  <c r="Z803"/>
  <c r="Z802"/>
  <c r="Z801"/>
  <c r="Z800"/>
  <c r="Z799"/>
  <c r="Z798"/>
  <c r="Z797"/>
  <c r="Z796"/>
  <c r="Z795"/>
  <c r="Z794"/>
  <c r="Z793"/>
  <c r="Z792"/>
  <c r="Z791"/>
  <c r="Z790"/>
  <c r="Z789"/>
  <c r="Z788"/>
  <c r="Z787"/>
  <c r="Z786"/>
  <c r="Z785"/>
  <c r="Z784"/>
  <c r="Z783"/>
  <c r="Z782"/>
  <c r="Z781"/>
  <c r="Z780"/>
  <c r="Z779"/>
  <c r="Z778"/>
  <c r="Z777"/>
  <c r="Z776"/>
  <c r="Z775"/>
  <c r="Z774"/>
  <c r="Z773"/>
  <c r="Z772"/>
  <c r="Z771"/>
  <c r="Z770"/>
  <c r="Z769"/>
  <c r="Z768"/>
  <c r="Z767"/>
  <c r="Z766"/>
  <c r="Z765"/>
  <c r="Z764"/>
  <c r="Z763"/>
  <c r="Z762"/>
  <c r="Z761"/>
  <c r="Z760"/>
  <c r="Z759"/>
  <c r="Z758"/>
  <c r="Z757"/>
  <c r="Z756"/>
  <c r="Z755"/>
  <c r="Z754"/>
  <c r="Z753"/>
  <c r="Z752"/>
  <c r="Z751"/>
  <c r="Z750"/>
  <c r="Z749"/>
  <c r="Z748"/>
  <c r="Z747"/>
  <c r="Z746"/>
  <c r="Z745"/>
  <c r="Z744"/>
  <c r="Z743"/>
  <c r="Z742"/>
  <c r="Z741"/>
  <c r="Z740"/>
  <c r="Z739"/>
  <c r="Z738"/>
  <c r="Z737"/>
  <c r="Z736"/>
  <c r="Z735"/>
  <c r="Z734"/>
  <c r="Z733"/>
  <c r="Z732"/>
  <c r="Z731"/>
  <c r="Z730"/>
  <c r="Z729"/>
  <c r="Z728"/>
  <c r="Z727"/>
  <c r="Z726"/>
  <c r="Z725"/>
  <c r="Z724"/>
  <c r="Z723"/>
  <c r="Z722"/>
  <c r="Z721"/>
  <c r="Z720"/>
  <c r="Z719"/>
  <c r="Z718"/>
  <c r="Z717"/>
  <c r="Z716"/>
  <c r="Z715"/>
  <c r="Z714"/>
  <c r="Z713"/>
  <c r="Z712"/>
  <c r="Z711"/>
  <c r="Z710"/>
  <c r="Z709"/>
  <c r="Z708"/>
  <c r="Z707"/>
  <c r="Z706"/>
  <c r="Z705"/>
  <c r="Z704"/>
  <c r="Z703"/>
  <c r="Z702"/>
  <c r="Z701"/>
  <c r="Z700"/>
  <c r="Z699"/>
  <c r="Z698"/>
  <c r="Z697"/>
  <c r="Z696"/>
  <c r="Z695"/>
  <c r="Z694"/>
  <c r="Z693"/>
  <c r="Z692"/>
  <c r="Z691"/>
  <c r="Z690"/>
  <c r="Z689"/>
  <c r="Z688"/>
  <c r="Z687"/>
  <c r="Z686"/>
  <c r="Z685"/>
  <c r="Z684"/>
  <c r="Z683"/>
  <c r="Z682"/>
  <c r="Z681"/>
  <c r="Z680"/>
  <c r="Z679"/>
  <c r="Z678"/>
  <c r="Z677"/>
  <c r="Z676"/>
  <c r="Z675"/>
  <c r="Z674"/>
  <c r="Z673"/>
  <c r="Z672"/>
  <c r="Z671"/>
  <c r="Z670"/>
  <c r="Z669"/>
  <c r="Z668"/>
  <c r="Z667"/>
  <c r="Z666"/>
  <c r="Z665"/>
  <c r="Z664"/>
  <c r="Z663"/>
  <c r="Z662"/>
  <c r="Z661"/>
  <c r="Z660"/>
  <c r="Z659"/>
  <c r="Z658"/>
  <c r="Z657"/>
  <c r="Z656"/>
  <c r="Z655"/>
  <c r="Z654"/>
  <c r="Z653"/>
  <c r="Z652"/>
  <c r="Z651"/>
  <c r="Z650"/>
  <c r="Z649"/>
  <c r="Z648"/>
  <c r="Z647"/>
  <c r="Z646"/>
  <c r="Z645"/>
  <c r="Z644"/>
  <c r="Z643"/>
  <c r="Z642"/>
  <c r="Z641"/>
  <c r="Z640"/>
  <c r="Z639"/>
  <c r="Z638"/>
  <c r="Z637"/>
  <c r="Z636"/>
  <c r="Z635"/>
  <c r="Z634"/>
  <c r="Z633"/>
  <c r="Z632"/>
  <c r="Z631"/>
  <c r="Z630"/>
  <c r="Z629"/>
  <c r="Z628"/>
  <c r="Z627"/>
  <c r="Z626"/>
  <c r="Z625"/>
  <c r="Z624"/>
  <c r="Z623"/>
  <c r="Z622"/>
  <c r="Z621"/>
  <c r="Z620"/>
  <c r="Z619"/>
  <c r="Z618"/>
  <c r="Z617"/>
  <c r="Z616"/>
  <c r="Z615"/>
  <c r="Z614"/>
  <c r="Z613"/>
  <c r="Z612"/>
  <c r="Z611"/>
  <c r="Z610"/>
  <c r="Z609"/>
  <c r="Z608"/>
  <c r="Z607"/>
  <c r="Z606"/>
  <c r="Z605"/>
  <c r="Z604"/>
  <c r="Z603"/>
  <c r="Z602"/>
  <c r="Z601"/>
  <c r="Z600"/>
  <c r="Z599"/>
  <c r="Z598"/>
  <c r="Z597"/>
  <c r="Z596"/>
  <c r="Z595"/>
  <c r="Z594"/>
  <c r="Z593"/>
  <c r="Z592"/>
  <c r="Z591"/>
  <c r="Z590"/>
  <c r="Z589"/>
  <c r="Z588"/>
  <c r="Z587"/>
  <c r="Z586"/>
  <c r="Z585"/>
  <c r="Z584"/>
  <c r="Z583"/>
  <c r="Z582"/>
  <c r="Z581"/>
  <c r="Z580"/>
  <c r="Z579"/>
  <c r="Z578"/>
  <c r="Z577"/>
  <c r="Z576"/>
  <c r="Z575"/>
  <c r="Z574"/>
  <c r="Z573"/>
  <c r="Z572"/>
  <c r="Z571"/>
  <c r="Z570"/>
  <c r="Z569"/>
  <c r="Z568"/>
  <c r="Z567"/>
  <c r="Z566"/>
  <c r="Z565"/>
  <c r="Z564"/>
  <c r="Z563"/>
  <c r="Z562"/>
  <c r="Z561"/>
  <c r="Z560"/>
  <c r="Z559"/>
  <c r="Z558"/>
  <c r="Z557"/>
  <c r="Z556"/>
  <c r="Z555"/>
  <c r="Z554"/>
  <c r="Z553"/>
  <c r="Z552"/>
  <c r="Z551"/>
  <c r="Z550"/>
  <c r="Z549"/>
  <c r="Z548"/>
  <c r="Z547"/>
  <c r="Z546"/>
  <c r="Z545"/>
  <c r="Z544"/>
  <c r="Z543"/>
  <c r="Z542"/>
  <c r="Z541"/>
  <c r="Z540"/>
  <c r="Z539"/>
  <c r="Z538"/>
  <c r="Z537"/>
  <c r="Z535"/>
  <c r="Z534"/>
  <c r="Z533"/>
  <c r="Z532"/>
  <c r="Z531"/>
  <c r="Z528"/>
  <c r="Z527"/>
  <c r="Z522"/>
  <c r="Z521"/>
  <c r="Z520"/>
  <c r="Z518"/>
  <c r="Z517"/>
  <c r="Z516"/>
  <c r="Z513"/>
  <c r="Z512"/>
  <c r="Z511"/>
  <c r="Z510"/>
  <c r="Z509"/>
  <c r="Z506"/>
  <c r="Z505"/>
  <c r="Z502"/>
  <c r="Z501"/>
  <c r="Z495"/>
  <c r="Z494"/>
  <c r="Z493"/>
  <c r="Z492"/>
  <c r="Z491"/>
  <c r="Z489"/>
  <c r="Z488"/>
  <c r="Z486"/>
  <c r="Z485"/>
  <c r="Z484"/>
  <c r="Z483"/>
  <c r="Z482"/>
  <c r="Z480"/>
  <c r="Z476"/>
  <c r="Z475"/>
  <c r="Z472"/>
  <c r="Z470"/>
  <c r="Z469"/>
  <c r="Z468"/>
  <c r="Z467"/>
  <c r="Z461"/>
  <c r="Z460"/>
  <c r="Z459"/>
  <c r="Z458"/>
  <c r="Z457"/>
  <c r="Z456"/>
  <c r="Z455"/>
  <c r="Z454"/>
  <c r="Z453"/>
  <c r="Z452"/>
  <c r="Z451"/>
  <c r="Z450"/>
  <c r="Z449"/>
  <c r="Z446"/>
  <c r="Z445"/>
  <c r="Z444"/>
  <c r="Z443"/>
  <c r="Z442"/>
  <c r="Z440"/>
  <c r="Z439"/>
  <c r="Z438"/>
  <c r="Z437"/>
  <c r="Z433"/>
  <c r="Z432"/>
  <c r="Z431"/>
  <c r="Z429"/>
  <c r="Z422"/>
  <c r="Z421"/>
  <c r="Z415"/>
  <c r="Z414"/>
  <c r="Z413"/>
  <c r="Z407"/>
  <c r="Z406"/>
  <c r="Z403"/>
  <c r="Z402"/>
  <c r="Z401"/>
  <c r="Z400"/>
  <c r="Z396"/>
  <c r="Z395"/>
  <c r="Z393"/>
  <c r="Z391"/>
  <c r="Z390"/>
  <c r="Z389"/>
  <c r="Z387"/>
  <c r="Z386"/>
  <c r="Z385"/>
  <c r="Z384"/>
  <c r="Z380"/>
  <c r="Z379"/>
  <c r="Z378"/>
  <c r="Z377"/>
  <c r="Z375"/>
  <c r="Z373"/>
  <c r="Z372"/>
  <c r="Z368"/>
  <c r="Z367"/>
  <c r="Z366"/>
  <c r="Z365"/>
  <c r="Z364"/>
  <c r="Z363"/>
  <c r="Z362"/>
  <c r="Z361"/>
  <c r="Z360"/>
  <c r="Z359"/>
  <c r="Z358"/>
  <c r="Z357"/>
  <c r="Z356"/>
  <c r="Z355"/>
  <c r="Z354"/>
  <c r="Z353"/>
  <c r="Z352"/>
  <c r="Z351"/>
  <c r="Z350"/>
  <c r="Z349"/>
  <c r="Z348"/>
  <c r="Z347"/>
  <c r="Z346"/>
  <c r="Z345"/>
  <c r="Z344"/>
  <c r="Z343"/>
  <c r="Z342"/>
  <c r="Z341"/>
  <c r="Z340"/>
  <c r="Z339"/>
  <c r="Z338"/>
  <c r="Z337"/>
  <c r="Z336"/>
  <c r="Z335"/>
  <c r="Z334"/>
  <c r="Z333"/>
  <c r="Z332"/>
  <c r="Z331"/>
  <c r="Z330"/>
  <c r="Z329"/>
  <c r="Z328"/>
  <c r="Z327"/>
  <c r="Z326"/>
  <c r="Z325"/>
  <c r="Z324"/>
  <c r="Z301"/>
  <c r="Z300"/>
  <c r="Z299"/>
  <c r="Z298"/>
  <c r="Z297"/>
  <c r="Z296"/>
  <c r="Z293"/>
  <c r="Z292"/>
  <c r="Z291"/>
  <c r="Z290"/>
  <c r="Z288"/>
  <c r="Z287"/>
  <c r="Z286"/>
  <c r="Z285"/>
  <c r="Z284"/>
  <c r="Z283"/>
  <c r="Z282"/>
  <c r="Z279"/>
  <c r="Z275"/>
  <c r="Z274"/>
  <c r="Z273"/>
  <c r="Z267"/>
  <c r="Z266"/>
  <c r="Z265"/>
  <c r="Z264"/>
  <c r="Z263"/>
  <c r="Z261"/>
  <c r="Z260"/>
  <c r="Z258"/>
  <c r="Z257"/>
  <c r="Z256"/>
  <c r="Z255"/>
  <c r="Z251"/>
  <c r="Z250"/>
  <c r="Z249"/>
  <c r="Z248"/>
  <c r="Z247"/>
  <c r="Z246"/>
  <c r="Z244"/>
  <c r="Z243"/>
  <c r="Z242"/>
  <c r="Z241"/>
  <c r="Z240"/>
  <c r="Z236"/>
  <c r="Z235"/>
  <c r="Z234"/>
  <c r="Z232"/>
  <c r="Z230"/>
  <c r="Z229"/>
  <c r="Z227"/>
  <c r="Z226"/>
  <c r="Z225"/>
  <c r="Z224"/>
  <c r="Z223"/>
  <c r="Z222"/>
  <c r="Z221"/>
  <c r="Z220"/>
  <c r="Z219"/>
  <c r="Z218"/>
  <c r="Z217"/>
  <c r="Z216"/>
  <c r="Z214"/>
  <c r="Z213"/>
  <c r="Z204"/>
  <c r="Z203"/>
  <c r="Z202"/>
  <c r="Z201"/>
  <c r="Z198"/>
  <c r="Z188"/>
  <c r="Z181"/>
  <c r="Z179"/>
  <c r="Z178"/>
  <c r="Z174"/>
  <c r="Z173"/>
  <c r="Z165"/>
  <c r="Z162"/>
  <c r="Z160"/>
  <c r="Z157"/>
  <c r="Z156"/>
  <c r="Z155"/>
  <c r="Z153"/>
  <c r="Z151"/>
  <c r="Z150"/>
  <c r="Z148"/>
  <c r="Z147"/>
  <c r="Z146"/>
  <c r="Z145"/>
  <c r="Z136"/>
  <c r="Z135"/>
  <c r="Z131"/>
  <c r="Z125"/>
  <c r="Z124"/>
  <c r="Z123"/>
  <c r="Z122"/>
  <c r="Z119"/>
  <c r="Z118"/>
  <c r="Z115"/>
  <c r="Z114"/>
  <c r="Z113"/>
  <c r="Z109"/>
  <c r="Z108"/>
  <c r="Z107"/>
  <c r="Z95"/>
  <c r="Z87"/>
  <c r="Z86"/>
  <c r="Z85"/>
  <c r="Z84"/>
  <c r="Z83"/>
  <c r="Z82"/>
  <c r="Z78"/>
  <c r="Z77"/>
  <c r="Z76"/>
  <c r="Z75"/>
  <c r="Z72"/>
  <c r="Z68"/>
  <c r="Z67"/>
  <c r="Z59"/>
  <c r="Z58"/>
  <c r="Z57"/>
  <c r="Z51"/>
  <c r="Z50"/>
  <c r="Z49"/>
  <c r="Z48"/>
  <c r="Z47"/>
  <c r="Z44"/>
  <c r="Z43"/>
  <c r="Z41"/>
  <c r="Z36"/>
  <c r="Z35"/>
  <c r="Z33"/>
  <c r="Z27"/>
  <c r="Z26"/>
  <c r="Z23"/>
  <c r="Z22"/>
  <c r="X1020"/>
  <c r="X1019"/>
  <c r="X1018"/>
  <c r="X1017"/>
  <c r="X1016"/>
  <c r="X1015"/>
  <c r="X1014"/>
  <c r="X1013"/>
  <c r="X1012"/>
  <c r="X1011"/>
  <c r="X1010"/>
  <c r="X1009"/>
  <c r="X1008"/>
  <c r="X1007"/>
  <c r="X1006"/>
  <c r="X1005"/>
  <c r="X1004"/>
  <c r="X1003"/>
  <c r="X1002"/>
  <c r="X1001"/>
  <c r="X1000"/>
  <c r="X999"/>
  <c r="X998"/>
  <c r="X997"/>
  <c r="X996"/>
  <c r="X995"/>
  <c r="X994"/>
  <c r="X993"/>
  <c r="X992"/>
  <c r="X991"/>
  <c r="X990"/>
  <c r="X989"/>
  <c r="X988"/>
  <c r="X987"/>
  <c r="X986"/>
  <c r="X985"/>
  <c r="X984"/>
  <c r="X983"/>
  <c r="X982"/>
  <c r="X981"/>
  <c r="X980"/>
  <c r="X979"/>
  <c r="X978"/>
  <c r="X977"/>
  <c r="X976"/>
  <c r="X975"/>
  <c r="X974"/>
  <c r="X973"/>
  <c r="X972"/>
  <c r="X971"/>
  <c r="X970"/>
  <c r="X969"/>
  <c r="X968"/>
  <c r="X967"/>
  <c r="X966"/>
  <c r="X965"/>
  <c r="X964"/>
  <c r="X963"/>
  <c r="X962"/>
  <c r="X961"/>
  <c r="X960"/>
  <c r="X959"/>
  <c r="X958"/>
  <c r="X957"/>
  <c r="X956"/>
  <c r="X955"/>
  <c r="X954"/>
  <c r="X953"/>
  <c r="X952"/>
  <c r="X951"/>
  <c r="X950"/>
  <c r="X949"/>
  <c r="X948"/>
  <c r="X947"/>
  <c r="X946"/>
  <c r="X945"/>
  <c r="X944"/>
  <c r="X943"/>
  <c r="X942"/>
  <c r="X941"/>
  <c r="X940"/>
  <c r="X939"/>
  <c r="X938"/>
  <c r="X937"/>
  <c r="X936"/>
  <c r="X935"/>
  <c r="X934"/>
  <c r="X933"/>
  <c r="X932"/>
  <c r="X931"/>
  <c r="X930"/>
  <c r="X929"/>
  <c r="X928"/>
  <c r="X927"/>
  <c r="X926"/>
  <c r="X925"/>
  <c r="X924"/>
  <c r="X923"/>
  <c r="X922"/>
  <c r="X921"/>
  <c r="X920"/>
  <c r="X919"/>
  <c r="X918"/>
  <c r="X917"/>
  <c r="X916"/>
  <c r="X915"/>
  <c r="X914"/>
  <c r="X913"/>
  <c r="X912"/>
  <c r="X911"/>
  <c r="X910"/>
  <c r="X909"/>
  <c r="X908"/>
  <c r="X907"/>
  <c r="X906"/>
  <c r="X905"/>
  <c r="X904"/>
  <c r="X903"/>
  <c r="X902"/>
  <c r="X901"/>
  <c r="X900"/>
  <c r="X899"/>
  <c r="X898"/>
  <c r="X897"/>
  <c r="X896"/>
  <c r="X895"/>
  <c r="X894"/>
  <c r="X893"/>
  <c r="X892"/>
  <c r="X891"/>
  <c r="X890"/>
  <c r="X889"/>
  <c r="X888"/>
  <c r="X887"/>
  <c r="X886"/>
  <c r="X885"/>
  <c r="X884"/>
  <c r="X883"/>
  <c r="X882"/>
  <c r="X881"/>
  <c r="X880"/>
  <c r="X879"/>
  <c r="X878"/>
  <c r="X877"/>
  <c r="X876"/>
  <c r="X875"/>
  <c r="X874"/>
  <c r="X873"/>
  <c r="X872"/>
  <c r="X871"/>
  <c r="X870"/>
  <c r="X869"/>
  <c r="X868"/>
  <c r="X867"/>
  <c r="X866"/>
  <c r="X865"/>
  <c r="X864"/>
  <c r="X863"/>
  <c r="X862"/>
  <c r="X861"/>
  <c r="X860"/>
  <c r="X859"/>
  <c r="X858"/>
  <c r="X857"/>
  <c r="X856"/>
  <c r="X855"/>
  <c r="X854"/>
  <c r="X853"/>
  <c r="X852"/>
  <c r="X851"/>
  <c r="X850"/>
  <c r="X849"/>
  <c r="X848"/>
  <c r="X847"/>
  <c r="X846"/>
  <c r="X845"/>
  <c r="X844"/>
  <c r="X843"/>
  <c r="X842"/>
  <c r="X841"/>
  <c r="X840"/>
  <c r="X839"/>
  <c r="X838"/>
  <c r="X837"/>
  <c r="X836"/>
  <c r="X835"/>
  <c r="X834"/>
  <c r="X833"/>
  <c r="X832"/>
  <c r="X831"/>
  <c r="X830"/>
  <c r="X829"/>
  <c r="X828"/>
  <c r="X827"/>
  <c r="X826"/>
  <c r="X825"/>
  <c r="X824"/>
  <c r="X823"/>
  <c r="X822"/>
  <c r="X821"/>
  <c r="X820"/>
  <c r="X819"/>
  <c r="X818"/>
  <c r="X817"/>
  <c r="X816"/>
  <c r="X815"/>
  <c r="X814"/>
  <c r="X813"/>
  <c r="X812"/>
  <c r="X811"/>
  <c r="X810"/>
  <c r="X809"/>
  <c r="X808"/>
  <c r="X807"/>
  <c r="X806"/>
  <c r="X805"/>
  <c r="X804"/>
  <c r="X803"/>
  <c r="X802"/>
  <c r="X801"/>
  <c r="X800"/>
  <c r="X799"/>
  <c r="X798"/>
  <c r="X797"/>
  <c r="X796"/>
  <c r="X795"/>
  <c r="X794"/>
  <c r="X793"/>
  <c r="X792"/>
  <c r="X791"/>
  <c r="X790"/>
  <c r="X789"/>
  <c r="X788"/>
  <c r="X787"/>
  <c r="X786"/>
  <c r="X785"/>
  <c r="X784"/>
  <c r="X783"/>
  <c r="X782"/>
  <c r="X781"/>
  <c r="X780"/>
  <c r="X779"/>
  <c r="X778"/>
  <c r="X777"/>
  <c r="X776"/>
  <c r="X775"/>
  <c r="X774"/>
  <c r="X773"/>
  <c r="X772"/>
  <c r="X771"/>
  <c r="X770"/>
  <c r="X769"/>
  <c r="X768"/>
  <c r="X767"/>
  <c r="X766"/>
  <c r="X765"/>
  <c r="X764"/>
  <c r="X763"/>
  <c r="X762"/>
  <c r="X761"/>
  <c r="X760"/>
  <c r="X759"/>
  <c r="X758"/>
  <c r="X757"/>
  <c r="X756"/>
  <c r="X755"/>
  <c r="X754"/>
  <c r="X753"/>
  <c r="X752"/>
  <c r="X751"/>
  <c r="X750"/>
  <c r="X749"/>
  <c r="X748"/>
  <c r="X747"/>
  <c r="X746"/>
  <c r="X745"/>
  <c r="X744"/>
  <c r="X743"/>
  <c r="X742"/>
  <c r="X741"/>
  <c r="X740"/>
  <c r="X739"/>
  <c r="X738"/>
  <c r="X737"/>
  <c r="X736"/>
  <c r="X735"/>
  <c r="X734"/>
  <c r="X733"/>
  <c r="X732"/>
  <c r="X731"/>
  <c r="X730"/>
  <c r="X729"/>
  <c r="X728"/>
  <c r="X727"/>
  <c r="X726"/>
  <c r="X725"/>
  <c r="X724"/>
  <c r="X723"/>
  <c r="X722"/>
  <c r="X721"/>
  <c r="X720"/>
  <c r="X719"/>
  <c r="X718"/>
  <c r="X717"/>
  <c r="X716"/>
  <c r="X715"/>
  <c r="X714"/>
  <c r="X713"/>
  <c r="X712"/>
  <c r="X711"/>
  <c r="X710"/>
  <c r="X709"/>
  <c r="X708"/>
  <c r="X707"/>
  <c r="X706"/>
  <c r="X705"/>
  <c r="X704"/>
  <c r="X703"/>
  <c r="X702"/>
  <c r="X701"/>
  <c r="X700"/>
  <c r="X699"/>
  <c r="X698"/>
  <c r="X697"/>
  <c r="X696"/>
  <c r="X695"/>
  <c r="X694"/>
  <c r="X693"/>
  <c r="X692"/>
  <c r="X691"/>
  <c r="X690"/>
  <c r="X689"/>
  <c r="X688"/>
  <c r="X687"/>
  <c r="X686"/>
  <c r="X685"/>
  <c r="X684"/>
  <c r="X683"/>
  <c r="X682"/>
  <c r="X681"/>
  <c r="X680"/>
  <c r="X679"/>
  <c r="X678"/>
  <c r="X677"/>
  <c r="X676"/>
  <c r="X675"/>
  <c r="X674"/>
  <c r="X673"/>
  <c r="X672"/>
  <c r="X671"/>
  <c r="X670"/>
  <c r="X669"/>
  <c r="X668"/>
  <c r="X667"/>
  <c r="X666"/>
  <c r="X665"/>
  <c r="X664"/>
  <c r="X663"/>
  <c r="X662"/>
  <c r="X661"/>
  <c r="X660"/>
  <c r="X659"/>
  <c r="X658"/>
  <c r="X657"/>
  <c r="X656"/>
  <c r="X655"/>
  <c r="X654"/>
  <c r="X653"/>
  <c r="X652"/>
  <c r="X651"/>
  <c r="X650"/>
  <c r="X649"/>
  <c r="X648"/>
  <c r="X647"/>
  <c r="X646"/>
  <c r="X645"/>
  <c r="X644"/>
  <c r="X643"/>
  <c r="X642"/>
  <c r="X641"/>
  <c r="X640"/>
  <c r="X639"/>
  <c r="X638"/>
  <c r="X637"/>
  <c r="X636"/>
  <c r="X635"/>
  <c r="X634"/>
  <c r="X633"/>
  <c r="X632"/>
  <c r="X631"/>
  <c r="X630"/>
  <c r="X629"/>
  <c r="X628"/>
  <c r="X627"/>
  <c r="X626"/>
  <c r="X625"/>
  <c r="X624"/>
  <c r="X623"/>
  <c r="X622"/>
  <c r="X621"/>
  <c r="X620"/>
  <c r="X619"/>
  <c r="X618"/>
  <c r="X617"/>
  <c r="X616"/>
  <c r="X615"/>
  <c r="X614"/>
  <c r="X613"/>
  <c r="X612"/>
  <c r="X611"/>
  <c r="X610"/>
  <c r="X609"/>
  <c r="X608"/>
  <c r="X607"/>
  <c r="X606"/>
  <c r="X605"/>
  <c r="X604"/>
  <c r="X603"/>
  <c r="X602"/>
  <c r="X601"/>
  <c r="X600"/>
  <c r="X599"/>
  <c r="X598"/>
  <c r="X597"/>
  <c r="X596"/>
  <c r="X595"/>
  <c r="X594"/>
  <c r="X593"/>
  <c r="X592"/>
  <c r="X591"/>
  <c r="X590"/>
  <c r="X589"/>
  <c r="X588"/>
  <c r="X587"/>
  <c r="X586"/>
  <c r="X585"/>
  <c r="X584"/>
  <c r="X583"/>
  <c r="X582"/>
  <c r="X581"/>
  <c r="X580"/>
  <c r="X579"/>
  <c r="X578"/>
  <c r="X577"/>
  <c r="X576"/>
  <c r="X575"/>
  <c r="X574"/>
  <c r="X573"/>
  <c r="X572"/>
  <c r="X571"/>
  <c r="X570"/>
  <c r="X569"/>
  <c r="X568"/>
  <c r="X567"/>
  <c r="X566"/>
  <c r="X565"/>
  <c r="X564"/>
  <c r="X563"/>
  <c r="X562"/>
  <c r="X561"/>
  <c r="X560"/>
  <c r="X559"/>
  <c r="X558"/>
  <c r="X557"/>
  <c r="X556"/>
  <c r="X555"/>
  <c r="X554"/>
  <c r="X553"/>
  <c r="X552"/>
  <c r="X551"/>
  <c r="X550"/>
  <c r="X549"/>
  <c r="X548"/>
  <c r="X547"/>
  <c r="X546"/>
  <c r="X545"/>
  <c r="X544"/>
  <c r="X543"/>
  <c r="X542"/>
  <c r="X541"/>
  <c r="X540"/>
  <c r="X539"/>
  <c r="X538"/>
  <c r="X537"/>
  <c r="X536"/>
  <c r="X535"/>
  <c r="X534"/>
  <c r="X533"/>
  <c r="X532"/>
  <c r="X531"/>
  <c r="X530"/>
  <c r="X529"/>
  <c r="X528"/>
  <c r="X527"/>
  <c r="X526"/>
  <c r="X525"/>
  <c r="X524"/>
  <c r="X523"/>
  <c r="X522"/>
  <c r="X521"/>
  <c r="X520"/>
  <c r="X519"/>
  <c r="X518"/>
  <c r="X517"/>
  <c r="X516"/>
  <c r="X515"/>
  <c r="X514"/>
  <c r="X513"/>
  <c r="X512"/>
  <c r="X511"/>
  <c r="X510"/>
  <c r="X509"/>
  <c r="X508"/>
  <c r="X507"/>
  <c r="X506"/>
  <c r="X505"/>
  <c r="X504"/>
  <c r="X503"/>
  <c r="X502"/>
  <c r="X501"/>
  <c r="X500"/>
  <c r="X499"/>
  <c r="X498"/>
  <c r="X497"/>
  <c r="X496"/>
  <c r="X495"/>
  <c r="X494"/>
  <c r="X493"/>
  <c r="X492"/>
  <c r="X491"/>
  <c r="X490"/>
  <c r="X489"/>
  <c r="X488"/>
  <c r="X487"/>
  <c r="X486"/>
  <c r="X485"/>
  <c r="X484"/>
  <c r="X483"/>
  <c r="X482"/>
  <c r="X481"/>
  <c r="X480"/>
  <c r="X479"/>
  <c r="X478"/>
  <c r="X477"/>
  <c r="X476"/>
  <c r="X475"/>
  <c r="X474"/>
  <c r="X473"/>
  <c r="X472"/>
  <c r="X471"/>
  <c r="X470"/>
  <c r="X469"/>
  <c r="X468"/>
  <c r="X467"/>
  <c r="X466"/>
  <c r="X465"/>
  <c r="X464"/>
  <c r="X463"/>
  <c r="X462"/>
  <c r="X461"/>
  <c r="X460"/>
  <c r="X459"/>
  <c r="X458"/>
  <c r="X457"/>
  <c r="X456"/>
  <c r="X455"/>
  <c r="X454"/>
  <c r="X453"/>
  <c r="X452"/>
  <c r="X451"/>
  <c r="X450"/>
  <c r="X449"/>
  <c r="X448"/>
  <c r="X447"/>
  <c r="X446"/>
  <c r="X445"/>
  <c r="X444"/>
  <c r="X443"/>
  <c r="X442"/>
  <c r="X441"/>
  <c r="X440"/>
  <c r="X439"/>
  <c r="X438"/>
  <c r="X437"/>
  <c r="X436"/>
  <c r="X435"/>
  <c r="X434"/>
  <c r="X433"/>
  <c r="X432"/>
  <c r="X431"/>
  <c r="X430"/>
  <c r="X429"/>
  <c r="X428"/>
  <c r="X427"/>
  <c r="X426"/>
  <c r="X425"/>
  <c r="X424"/>
  <c r="X423"/>
  <c r="X422"/>
  <c r="X421"/>
  <c r="X420"/>
  <c r="X419"/>
  <c r="X418"/>
  <c r="X417"/>
  <c r="X416"/>
  <c r="X415"/>
  <c r="X414"/>
  <c r="X413"/>
  <c r="X412"/>
  <c r="X411"/>
  <c r="X410"/>
  <c r="X409"/>
  <c r="X408"/>
  <c r="X407"/>
  <c r="X406"/>
  <c r="X405"/>
  <c r="X404"/>
  <c r="X403"/>
  <c r="X402"/>
  <c r="X401"/>
  <c r="X400"/>
  <c r="X399"/>
  <c r="X398"/>
  <c r="X397"/>
  <c r="X396"/>
  <c r="X395"/>
  <c r="X394"/>
  <c r="X393"/>
  <c r="X392"/>
  <c r="X391"/>
  <c r="X390"/>
  <c r="X389"/>
  <c r="X388"/>
  <c r="X387"/>
  <c r="X386"/>
  <c r="X385"/>
  <c r="X384"/>
  <c r="X383"/>
  <c r="X382"/>
  <c r="X381"/>
  <c r="X380"/>
  <c r="X379"/>
  <c r="X378"/>
  <c r="X377"/>
  <c r="X376"/>
  <c r="X375"/>
  <c r="X374"/>
  <c r="X373"/>
  <c r="X372"/>
  <c r="X371"/>
  <c r="X370"/>
  <c r="X369"/>
  <c r="X368"/>
  <c r="X367"/>
  <c r="X366"/>
  <c r="X365"/>
  <c r="X364"/>
  <c r="X363"/>
  <c r="X362"/>
  <c r="X361"/>
  <c r="X360"/>
  <c r="X359"/>
  <c r="X358"/>
  <c r="X357"/>
  <c r="X356"/>
  <c r="X355"/>
  <c r="X354"/>
  <c r="X353"/>
  <c r="X352"/>
  <c r="X351"/>
  <c r="X350"/>
  <c r="X349"/>
  <c r="X348"/>
  <c r="X347"/>
  <c r="X346"/>
  <c r="X345"/>
  <c r="X344"/>
  <c r="X343"/>
  <c r="X342"/>
  <c r="X341"/>
  <c r="X340"/>
  <c r="X339"/>
  <c r="X338"/>
  <c r="X337"/>
  <c r="X336"/>
  <c r="X335"/>
  <c r="X334"/>
  <c r="X333"/>
  <c r="X332"/>
  <c r="X331"/>
  <c r="X330"/>
  <c r="X329"/>
  <c r="X328"/>
  <c r="X327"/>
  <c r="X326"/>
  <c r="X325"/>
  <c r="X324"/>
  <c r="X323"/>
  <c r="X322"/>
  <c r="X321"/>
  <c r="X320"/>
  <c r="X319"/>
  <c r="X318"/>
  <c r="X317"/>
  <c r="X316"/>
  <c r="X315"/>
  <c r="X314"/>
  <c r="X313"/>
  <c r="X312"/>
  <c r="X311"/>
  <c r="X310"/>
  <c r="X309"/>
  <c r="X308"/>
  <c r="X307"/>
  <c r="X306"/>
  <c r="X305"/>
  <c r="X304"/>
  <c r="X303"/>
  <c r="X302"/>
  <c r="X301"/>
  <c r="X300"/>
  <c r="X299"/>
  <c r="X298"/>
  <c r="X297"/>
  <c r="X296"/>
  <c r="X295"/>
  <c r="X294"/>
  <c r="X293"/>
  <c r="X292"/>
  <c r="X291"/>
  <c r="X290"/>
  <c r="X289"/>
  <c r="X288"/>
  <c r="X287"/>
  <c r="X286"/>
  <c r="X285"/>
  <c r="X284"/>
  <c r="X283"/>
  <c r="X282"/>
  <c r="X281"/>
  <c r="X280"/>
  <c r="X279"/>
  <c r="X278"/>
  <c r="X277"/>
  <c r="X276"/>
  <c r="X275"/>
  <c r="X274"/>
  <c r="X273"/>
  <c r="X272"/>
  <c r="X271"/>
  <c r="X270"/>
  <c r="X269"/>
  <c r="X268"/>
  <c r="X267"/>
  <c r="X266"/>
  <c r="X265"/>
  <c r="X264"/>
  <c r="X263"/>
  <c r="X262"/>
  <c r="X261"/>
  <c r="X260"/>
  <c r="X259"/>
  <c r="X258"/>
  <c r="X257"/>
  <c r="X256"/>
  <c r="X255"/>
  <c r="X254"/>
  <c r="X253"/>
  <c r="X252"/>
  <c r="X251"/>
  <c r="X250"/>
  <c r="X249"/>
  <c r="X248"/>
  <c r="X247"/>
  <c r="X246"/>
  <c r="X245"/>
  <c r="X244"/>
  <c r="X243"/>
  <c r="X242"/>
  <c r="X241"/>
  <c r="X240"/>
  <c r="X239"/>
  <c r="X238"/>
  <c r="X237"/>
  <c r="X236"/>
  <c r="X235"/>
  <c r="X234"/>
  <c r="X233"/>
  <c r="X232"/>
  <c r="X231"/>
  <c r="X230"/>
  <c r="X229"/>
  <c r="X228"/>
  <c r="X227"/>
  <c r="X226"/>
  <c r="X225"/>
  <c r="X224"/>
  <c r="X223"/>
  <c r="X222"/>
  <c r="X221"/>
  <c r="X220"/>
  <c r="X219"/>
  <c r="X218"/>
  <c r="X217"/>
  <c r="X216"/>
  <c r="X215"/>
  <c r="X214"/>
  <c r="X213"/>
  <c r="X212"/>
  <c r="X211"/>
  <c r="X210"/>
  <c r="X209"/>
  <c r="X208"/>
  <c r="X207"/>
  <c r="X206"/>
  <c r="X205"/>
  <c r="X204"/>
  <c r="X203"/>
  <c r="X202"/>
  <c r="X201"/>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Q1020" i="16"/>
  <c r="M8" i="19" l="1"/>
  <c r="L8"/>
  <c r="P8"/>
  <c r="O8"/>
  <c r="X21"/>
  <c r="Z1020" i="16"/>
  <c r="Z1019"/>
  <c r="Z1018"/>
  <c r="Z1017"/>
  <c r="Z1016"/>
  <c r="Z1015"/>
  <c r="Z1014"/>
  <c r="Z1013"/>
  <c r="Z1012"/>
  <c r="Z1011"/>
  <c r="Z1010"/>
  <c r="Z1009"/>
  <c r="Z1008"/>
  <c r="Z1007"/>
  <c r="Z1006"/>
  <c r="Z1005"/>
  <c r="Z1004"/>
  <c r="Z1003"/>
  <c r="Z1002"/>
  <c r="Z1001"/>
  <c r="Z1000"/>
  <c r="Z999"/>
  <c r="Z998"/>
  <c r="Z997"/>
  <c r="Z996"/>
  <c r="Z995"/>
  <c r="Z994"/>
  <c r="Z993"/>
  <c r="Z992"/>
  <c r="Z991"/>
  <c r="Z990"/>
  <c r="Z989"/>
  <c r="Z988"/>
  <c r="Z987"/>
  <c r="Z986"/>
  <c r="Z985"/>
  <c r="Z984"/>
  <c r="Z983"/>
  <c r="Z982"/>
  <c r="Z981"/>
  <c r="Z980"/>
  <c r="Z979"/>
  <c r="Z978"/>
  <c r="Z977"/>
  <c r="Z976"/>
  <c r="Z975"/>
  <c r="Z974"/>
  <c r="Z973"/>
  <c r="Z972"/>
  <c r="Z971"/>
  <c r="Z970"/>
  <c r="Z969"/>
  <c r="Z968"/>
  <c r="Z967"/>
  <c r="Z966"/>
  <c r="Z965"/>
  <c r="Z964"/>
  <c r="Z963"/>
  <c r="Z962"/>
  <c r="Z961"/>
  <c r="Z960"/>
  <c r="Z959"/>
  <c r="Z958"/>
  <c r="Z957"/>
  <c r="Z956"/>
  <c r="Z955"/>
  <c r="Z954"/>
  <c r="Z953"/>
  <c r="Z952"/>
  <c r="Z951"/>
  <c r="Z950"/>
  <c r="Z949"/>
  <c r="Z948"/>
  <c r="Z947"/>
  <c r="Z946"/>
  <c r="Z945"/>
  <c r="Z944"/>
  <c r="Z943"/>
  <c r="Z942"/>
  <c r="Z941"/>
  <c r="Z940"/>
  <c r="Z939"/>
  <c r="Z938"/>
  <c r="Z937"/>
  <c r="Z936"/>
  <c r="Z935"/>
  <c r="Z934"/>
  <c r="Z933"/>
  <c r="Z932"/>
  <c r="Z931"/>
  <c r="Z930"/>
  <c r="Z929"/>
  <c r="Z928"/>
  <c r="Z927"/>
  <c r="Z926"/>
  <c r="Z925"/>
  <c r="Z924"/>
  <c r="Z923"/>
  <c r="Z922"/>
  <c r="Z921"/>
  <c r="Z920"/>
  <c r="Z919"/>
  <c r="Z918"/>
  <c r="Z917"/>
  <c r="Z916"/>
  <c r="Z915"/>
  <c r="Z914"/>
  <c r="Z913"/>
  <c r="Z912"/>
  <c r="Z911"/>
  <c r="Z910"/>
  <c r="Z909"/>
  <c r="Z908"/>
  <c r="Z907"/>
  <c r="Z906"/>
  <c r="Z905"/>
  <c r="Z904"/>
  <c r="Z903"/>
  <c r="Z902"/>
  <c r="Z901"/>
  <c r="Z900"/>
  <c r="Z899"/>
  <c r="Z898"/>
  <c r="Z897"/>
  <c r="Z896"/>
  <c r="Z895"/>
  <c r="Z894"/>
  <c r="Z893"/>
  <c r="Z892"/>
  <c r="Z891"/>
  <c r="Z890"/>
  <c r="Z889"/>
  <c r="Z888"/>
  <c r="Z887"/>
  <c r="Z886"/>
  <c r="Z885"/>
  <c r="Z884"/>
  <c r="Z883"/>
  <c r="Z882"/>
  <c r="Z881"/>
  <c r="Z880"/>
  <c r="Z879"/>
  <c r="Z878"/>
  <c r="Z877"/>
  <c r="Z876"/>
  <c r="Z875"/>
  <c r="Z874"/>
  <c r="Z873"/>
  <c r="Z872"/>
  <c r="Z871"/>
  <c r="Z870"/>
  <c r="Z869"/>
  <c r="Z868"/>
  <c r="Z867"/>
  <c r="Z866"/>
  <c r="Z865"/>
  <c r="Z864"/>
  <c r="Z863"/>
  <c r="Z862"/>
  <c r="Z861"/>
  <c r="Z860"/>
  <c r="Z859"/>
  <c r="Z858"/>
  <c r="Z857"/>
  <c r="Z856"/>
  <c r="Z855"/>
  <c r="Z854"/>
  <c r="Z853"/>
  <c r="Z852"/>
  <c r="Z851"/>
  <c r="Z850"/>
  <c r="Z849"/>
  <c r="Z848"/>
  <c r="Z847"/>
  <c r="Z846"/>
  <c r="Z845"/>
  <c r="Z844"/>
  <c r="Z843"/>
  <c r="Z842"/>
  <c r="Z841"/>
  <c r="Z840"/>
  <c r="Z839"/>
  <c r="Z838"/>
  <c r="Z837"/>
  <c r="Z836"/>
  <c r="Z835"/>
  <c r="Z834"/>
  <c r="Z833"/>
  <c r="Z832"/>
  <c r="Z831"/>
  <c r="Z830"/>
  <c r="Z829"/>
  <c r="Z828"/>
  <c r="Z827"/>
  <c r="Z826"/>
  <c r="Z825"/>
  <c r="Z824"/>
  <c r="Z823"/>
  <c r="Z822"/>
  <c r="Z821"/>
  <c r="Z820"/>
  <c r="Z819"/>
  <c r="Z818"/>
  <c r="Z817"/>
  <c r="Z816"/>
  <c r="Z815"/>
  <c r="Z814"/>
  <c r="Z813"/>
  <c r="Z812"/>
  <c r="Z811"/>
  <c r="Z810"/>
  <c r="Z809"/>
  <c r="Z808"/>
  <c r="Z807"/>
  <c r="Z806"/>
  <c r="Z805"/>
  <c r="Z804"/>
  <c r="Z803"/>
  <c r="Z802"/>
  <c r="Z801"/>
  <c r="Z800"/>
  <c r="Z799"/>
  <c r="Z798"/>
  <c r="Z797"/>
  <c r="Z796"/>
  <c r="Z795"/>
  <c r="Z794"/>
  <c r="Z793"/>
  <c r="Z792"/>
  <c r="Z791"/>
  <c r="Z790"/>
  <c r="Z789"/>
  <c r="Z788"/>
  <c r="Z787"/>
  <c r="Z786"/>
  <c r="Z785"/>
  <c r="Z784"/>
  <c r="Z783"/>
  <c r="Z782"/>
  <c r="Z781"/>
  <c r="Z780"/>
  <c r="Z779"/>
  <c r="Z778"/>
  <c r="Z777"/>
  <c r="Z776"/>
  <c r="Z775"/>
  <c r="Z774"/>
  <c r="Z773"/>
  <c r="Z772"/>
  <c r="Z771"/>
  <c r="Z770"/>
  <c r="Z769"/>
  <c r="Z768"/>
  <c r="Z767"/>
  <c r="Z766"/>
  <c r="Z765"/>
  <c r="Z764"/>
  <c r="Z763"/>
  <c r="Z762"/>
  <c r="Z761"/>
  <c r="Z760"/>
  <c r="Z759"/>
  <c r="Z758"/>
  <c r="Z757"/>
  <c r="Z756"/>
  <c r="Z755"/>
  <c r="Z754"/>
  <c r="Z753"/>
  <c r="Z752"/>
  <c r="Z751"/>
  <c r="Z750"/>
  <c r="Z749"/>
  <c r="Z748"/>
  <c r="Z747"/>
  <c r="Z746"/>
  <c r="Z745"/>
  <c r="Z744"/>
  <c r="Z743"/>
  <c r="Z742"/>
  <c r="Z741"/>
  <c r="Z740"/>
  <c r="Z739"/>
  <c r="Z738"/>
  <c r="Z737"/>
  <c r="Z736"/>
  <c r="Z735"/>
  <c r="Z734"/>
  <c r="Z733"/>
  <c r="Z732"/>
  <c r="Z731"/>
  <c r="Z730"/>
  <c r="Z729"/>
  <c r="Z728"/>
  <c r="Z727"/>
  <c r="Z726"/>
  <c r="Z725"/>
  <c r="Z724"/>
  <c r="Z723"/>
  <c r="Z722"/>
  <c r="Z721"/>
  <c r="Z720"/>
  <c r="Z719"/>
  <c r="Z718"/>
  <c r="Z717"/>
  <c r="Z716"/>
  <c r="Z715"/>
  <c r="Z714"/>
  <c r="Z713"/>
  <c r="Z712"/>
  <c r="Z711"/>
  <c r="Z710"/>
  <c r="Z709"/>
  <c r="Z708"/>
  <c r="Z707"/>
  <c r="Z706"/>
  <c r="Z705"/>
  <c r="Z704"/>
  <c r="Z703"/>
  <c r="Z702"/>
  <c r="Z701"/>
  <c r="Z700"/>
  <c r="Z699"/>
  <c r="Z698"/>
  <c r="Z697"/>
  <c r="Z696"/>
  <c r="Z695"/>
  <c r="Z694"/>
  <c r="Z693"/>
  <c r="Z692"/>
  <c r="Z691"/>
  <c r="Z690"/>
  <c r="Z689"/>
  <c r="Z688"/>
  <c r="Z687"/>
  <c r="Z686"/>
  <c r="Z685"/>
  <c r="Z684"/>
  <c r="Z683"/>
  <c r="Z682"/>
  <c r="Z681"/>
  <c r="Z680"/>
  <c r="Z679"/>
  <c r="Z678"/>
  <c r="Z677"/>
  <c r="Z676"/>
  <c r="Z675"/>
  <c r="Z674"/>
  <c r="Z673"/>
  <c r="Z672"/>
  <c r="Z671"/>
  <c r="Z670"/>
  <c r="Z669"/>
  <c r="Z668"/>
  <c r="Z667"/>
  <c r="Z666"/>
  <c r="Z665"/>
  <c r="Z664"/>
  <c r="Z663"/>
  <c r="Z662"/>
  <c r="Z661"/>
  <c r="Z660"/>
  <c r="Z659"/>
  <c r="Z658"/>
  <c r="Z657"/>
  <c r="Z656"/>
  <c r="Z655"/>
  <c r="Z654"/>
  <c r="Z653"/>
  <c r="Z652"/>
  <c r="Z651"/>
  <c r="Z650"/>
  <c r="Z649"/>
  <c r="Z648"/>
  <c r="Z647"/>
  <c r="Z646"/>
  <c r="Z645"/>
  <c r="Z644"/>
  <c r="Z643"/>
  <c r="Z642"/>
  <c r="Z641"/>
  <c r="Z640"/>
  <c r="Z639"/>
  <c r="Z638"/>
  <c r="Z637"/>
  <c r="Z636"/>
  <c r="Z635"/>
  <c r="Z634"/>
  <c r="Z633"/>
  <c r="Z632"/>
  <c r="Z631"/>
  <c r="Z630"/>
  <c r="Z629"/>
  <c r="Z628"/>
  <c r="Z627"/>
  <c r="Z626"/>
  <c r="Z625"/>
  <c r="Z624"/>
  <c r="Z623"/>
  <c r="Z622"/>
  <c r="Z621"/>
  <c r="Z620"/>
  <c r="Z619"/>
  <c r="Z618"/>
  <c r="Z617"/>
  <c r="Z616"/>
  <c r="Z615"/>
  <c r="Z614"/>
  <c r="Z613"/>
  <c r="Z612"/>
  <c r="Z611"/>
  <c r="Z610"/>
  <c r="Z609"/>
  <c r="Z608"/>
  <c r="Z607"/>
  <c r="Z606"/>
  <c r="Z605"/>
  <c r="Z604"/>
  <c r="Z603"/>
  <c r="Z602"/>
  <c r="Z601"/>
  <c r="Z600"/>
  <c r="Z599"/>
  <c r="Z598"/>
  <c r="Z597"/>
  <c r="Z596"/>
  <c r="Z595"/>
  <c r="Z594"/>
  <c r="Z593"/>
  <c r="Z592"/>
  <c r="Z591"/>
  <c r="Z590"/>
  <c r="Z589"/>
  <c r="Z588"/>
  <c r="Z587"/>
  <c r="Z586"/>
  <c r="Z585"/>
  <c r="Z584"/>
  <c r="Z583"/>
  <c r="Z582"/>
  <c r="Z581"/>
  <c r="Z580"/>
  <c r="Z579"/>
  <c r="Z578"/>
  <c r="Z577"/>
  <c r="Z576"/>
  <c r="Z575"/>
  <c r="Z574"/>
  <c r="Z573"/>
  <c r="Z572"/>
  <c r="Z571"/>
  <c r="Z570"/>
  <c r="Z569"/>
  <c r="Z568"/>
  <c r="Z567"/>
  <c r="Z566"/>
  <c r="Z565"/>
  <c r="Z564"/>
  <c r="Z563"/>
  <c r="Z562"/>
  <c r="Z561"/>
  <c r="Z560"/>
  <c r="Z559"/>
  <c r="Z558"/>
  <c r="Z557"/>
  <c r="Z556"/>
  <c r="Z555"/>
  <c r="Z554"/>
  <c r="Z553"/>
  <c r="Z552"/>
  <c r="Z551"/>
  <c r="Z550"/>
  <c r="Z549"/>
  <c r="Z548"/>
  <c r="Z547"/>
  <c r="Z546"/>
  <c r="Z545"/>
  <c r="Z544"/>
  <c r="Z543"/>
  <c r="Z542"/>
  <c r="Z541"/>
  <c r="Z540"/>
  <c r="Z539"/>
  <c r="Z538"/>
  <c r="Z537"/>
  <c r="Z536"/>
  <c r="Z535"/>
  <c r="Z534"/>
  <c r="Z533"/>
  <c r="Z532"/>
  <c r="Z531"/>
  <c r="Z530"/>
  <c r="Z529"/>
  <c r="Z528"/>
  <c r="Z527"/>
  <c r="Z526"/>
  <c r="Z525"/>
  <c r="Z524"/>
  <c r="Z523"/>
  <c r="Z522"/>
  <c r="Z521"/>
  <c r="Z520"/>
  <c r="Z519"/>
  <c r="Z518"/>
  <c r="Z517"/>
  <c r="Z516"/>
  <c r="Z515"/>
  <c r="Z514"/>
  <c r="Z513"/>
  <c r="Z512"/>
  <c r="Z511"/>
  <c r="Z510"/>
  <c r="Z509"/>
  <c r="Z508"/>
  <c r="Z507"/>
  <c r="Z506"/>
  <c r="Z505"/>
  <c r="Z504"/>
  <c r="Z503"/>
  <c r="Z502"/>
  <c r="Z501"/>
  <c r="Z500"/>
  <c r="Z499"/>
  <c r="Z498"/>
  <c r="Z497"/>
  <c r="Z496"/>
  <c r="Z495"/>
  <c r="Z494"/>
  <c r="Z493"/>
  <c r="Z492"/>
  <c r="Z491"/>
  <c r="Z490"/>
  <c r="Z489"/>
  <c r="Z488"/>
  <c r="Z487"/>
  <c r="Z486"/>
  <c r="Z485"/>
  <c r="Z484"/>
  <c r="Z483"/>
  <c r="Z482"/>
  <c r="Z481"/>
  <c r="Z480"/>
  <c r="Z479"/>
  <c r="Z478"/>
  <c r="Z477"/>
  <c r="Z476"/>
  <c r="Z475"/>
  <c r="Z474"/>
  <c r="Z473"/>
  <c r="Z472"/>
  <c r="Z471"/>
  <c r="Z470"/>
  <c r="Z469"/>
  <c r="Z468"/>
  <c r="Z467"/>
  <c r="Z466"/>
  <c r="Z465"/>
  <c r="Z464"/>
  <c r="Z463"/>
  <c r="Z462"/>
  <c r="Z461"/>
  <c r="Z460"/>
  <c r="Z459"/>
  <c r="Z458"/>
  <c r="Z457"/>
  <c r="Z456"/>
  <c r="Z455"/>
  <c r="Z454"/>
  <c r="Z453"/>
  <c r="Z452"/>
  <c r="Z451"/>
  <c r="Z450"/>
  <c r="Z449"/>
  <c r="Z448"/>
  <c r="Z447"/>
  <c r="Z446"/>
  <c r="Z445"/>
  <c r="Z444"/>
  <c r="Z443"/>
  <c r="Z442"/>
  <c r="Z441"/>
  <c r="Z440"/>
  <c r="Z439"/>
  <c r="Z438"/>
  <c r="Z437"/>
  <c r="Z436"/>
  <c r="Z435"/>
  <c r="Z434"/>
  <c r="Z433"/>
  <c r="Z432"/>
  <c r="Z431"/>
  <c r="Z430"/>
  <c r="Z429"/>
  <c r="Z428"/>
  <c r="Z427"/>
  <c r="Z426"/>
  <c r="Z425"/>
  <c r="Z424"/>
  <c r="Z423"/>
  <c r="Z422"/>
  <c r="Z421"/>
  <c r="Z420"/>
  <c r="Z419"/>
  <c r="Z418"/>
  <c r="Z417"/>
  <c r="Z416"/>
  <c r="Z415"/>
  <c r="Z414"/>
  <c r="Z413"/>
  <c r="Z412"/>
  <c r="Z411"/>
  <c r="Y1020"/>
  <c r="Y1019"/>
  <c r="Y1018"/>
  <c r="Y1017"/>
  <c r="Y1016"/>
  <c r="Y1015"/>
  <c r="Y1014"/>
  <c r="Y1013"/>
  <c r="Y1012"/>
  <c r="Y1011"/>
  <c r="Y1010"/>
  <c r="Y1009"/>
  <c r="Y1008"/>
  <c r="Y1007"/>
  <c r="Y1006"/>
  <c r="Y1005"/>
  <c r="Y1004"/>
  <c r="Y1003"/>
  <c r="Y1002"/>
  <c r="Y1001"/>
  <c r="Y1000"/>
  <c r="Y999"/>
  <c r="Y998"/>
  <c r="Y997"/>
  <c r="Y996"/>
  <c r="Y995"/>
  <c r="Y994"/>
  <c r="Y993"/>
  <c r="Y992"/>
  <c r="Y991"/>
  <c r="Y990"/>
  <c r="Y989"/>
  <c r="Y988"/>
  <c r="Y987"/>
  <c r="Y986"/>
  <c r="Y985"/>
  <c r="Y984"/>
  <c r="Y983"/>
  <c r="Y982"/>
  <c r="Y981"/>
  <c r="Y980"/>
  <c r="Y979"/>
  <c r="Y978"/>
  <c r="Y977"/>
  <c r="Y976"/>
  <c r="Y975"/>
  <c r="Y974"/>
  <c r="Y973"/>
  <c r="Y972"/>
  <c r="Y971"/>
  <c r="Y970"/>
  <c r="Y969"/>
  <c r="Y968"/>
  <c r="Y967"/>
  <c r="Y966"/>
  <c r="Y965"/>
  <c r="Y964"/>
  <c r="Y963"/>
  <c r="Y962"/>
  <c r="Y961"/>
  <c r="Y960"/>
  <c r="Y959"/>
  <c r="Y958"/>
  <c r="Y957"/>
  <c r="Y956"/>
  <c r="Y955"/>
  <c r="Y954"/>
  <c r="Y953"/>
  <c r="Y952"/>
  <c r="Y951"/>
  <c r="Y950"/>
  <c r="Y949"/>
  <c r="Y948"/>
  <c r="Y947"/>
  <c r="Y946"/>
  <c r="Y945"/>
  <c r="Y944"/>
  <c r="Y943"/>
  <c r="Y942"/>
  <c r="Y941"/>
  <c r="Y940"/>
  <c r="Y939"/>
  <c r="Y938"/>
  <c r="Y937"/>
  <c r="Y936"/>
  <c r="Y935"/>
  <c r="Y934"/>
  <c r="Y933"/>
  <c r="Y932"/>
  <c r="Y931"/>
  <c r="Y930"/>
  <c r="Y929"/>
  <c r="Y928"/>
  <c r="Y927"/>
  <c r="Y926"/>
  <c r="Y925"/>
  <c r="Y924"/>
  <c r="Y923"/>
  <c r="Y922"/>
  <c r="Y921"/>
  <c r="Y920"/>
  <c r="Y919"/>
  <c r="Y918"/>
  <c r="Y917"/>
  <c r="Y916"/>
  <c r="Y915"/>
  <c r="Y914"/>
  <c r="Y913"/>
  <c r="Y912"/>
  <c r="Y911"/>
  <c r="Y910"/>
  <c r="Y909"/>
  <c r="Y908"/>
  <c r="Y907"/>
  <c r="Y906"/>
  <c r="Y905"/>
  <c r="Y904"/>
  <c r="Y903"/>
  <c r="Y902"/>
  <c r="Y901"/>
  <c r="Y900"/>
  <c r="Y899"/>
  <c r="Y898"/>
  <c r="Y897"/>
  <c r="Y896"/>
  <c r="Y895"/>
  <c r="Y894"/>
  <c r="Y893"/>
  <c r="Y892"/>
  <c r="Y891"/>
  <c r="Y890"/>
  <c r="Y889"/>
  <c r="Y888"/>
  <c r="Y887"/>
  <c r="Y886"/>
  <c r="Y885"/>
  <c r="Y884"/>
  <c r="Y883"/>
  <c r="Y882"/>
  <c r="Y881"/>
  <c r="Y880"/>
  <c r="Y879"/>
  <c r="Y878"/>
  <c r="Y877"/>
  <c r="Y876"/>
  <c r="Y875"/>
  <c r="Y874"/>
  <c r="Y873"/>
  <c r="Y872"/>
  <c r="Y871"/>
  <c r="Y870"/>
  <c r="Y869"/>
  <c r="Y868"/>
  <c r="Y867"/>
  <c r="Y866"/>
  <c r="Y865"/>
  <c r="Y864"/>
  <c r="Y863"/>
  <c r="Y862"/>
  <c r="Y861"/>
  <c r="Y860"/>
  <c r="Y859"/>
  <c r="Y858"/>
  <c r="Y857"/>
  <c r="Y856"/>
  <c r="Y855"/>
  <c r="Y854"/>
  <c r="Y853"/>
  <c r="Y852"/>
  <c r="Y851"/>
  <c r="Y850"/>
  <c r="Y849"/>
  <c r="Y848"/>
  <c r="Y847"/>
  <c r="Y846"/>
  <c r="Y845"/>
  <c r="Y844"/>
  <c r="Y843"/>
  <c r="Y842"/>
  <c r="Y841"/>
  <c r="Y840"/>
  <c r="Y839"/>
  <c r="Y838"/>
  <c r="Y837"/>
  <c r="Y836"/>
  <c r="Y835"/>
  <c r="Y834"/>
  <c r="Y833"/>
  <c r="Y832"/>
  <c r="Y831"/>
  <c r="Y830"/>
  <c r="Y829"/>
  <c r="Y828"/>
  <c r="Y827"/>
  <c r="Y826"/>
  <c r="Y825"/>
  <c r="Y824"/>
  <c r="Y823"/>
  <c r="Y822"/>
  <c r="Y821"/>
  <c r="Y820"/>
  <c r="Y819"/>
  <c r="Y818"/>
  <c r="Y817"/>
  <c r="Y816"/>
  <c r="Y815"/>
  <c r="Y814"/>
  <c r="Y813"/>
  <c r="Y812"/>
  <c r="Y811"/>
  <c r="Y810"/>
  <c r="Y809"/>
  <c r="Y808"/>
  <c r="Y807"/>
  <c r="Y806"/>
  <c r="Y805"/>
  <c r="Y804"/>
  <c r="Y803"/>
  <c r="Y802"/>
  <c r="Y801"/>
  <c r="Y800"/>
  <c r="Y799"/>
  <c r="Y798"/>
  <c r="Y797"/>
  <c r="Y796"/>
  <c r="Y795"/>
  <c r="Y794"/>
  <c r="Y793"/>
  <c r="Y792"/>
  <c r="Y791"/>
  <c r="Y790"/>
  <c r="Y789"/>
  <c r="Y788"/>
  <c r="Y787"/>
  <c r="Y786"/>
  <c r="Y785"/>
  <c r="Y784"/>
  <c r="Y783"/>
  <c r="Y782"/>
  <c r="Y781"/>
  <c r="Y780"/>
  <c r="Y779"/>
  <c r="Y778"/>
  <c r="Y777"/>
  <c r="Y776"/>
  <c r="Y775"/>
  <c r="Y774"/>
  <c r="Y773"/>
  <c r="Y772"/>
  <c r="Y771"/>
  <c r="Y770"/>
  <c r="Y769"/>
  <c r="Y768"/>
  <c r="Y767"/>
  <c r="Y766"/>
  <c r="Y765"/>
  <c r="Y764"/>
  <c r="Y763"/>
  <c r="Y762"/>
  <c r="Y761"/>
  <c r="Y760"/>
  <c r="Y759"/>
  <c r="Y758"/>
  <c r="Y757"/>
  <c r="Y756"/>
  <c r="Y755"/>
  <c r="Y754"/>
  <c r="Y753"/>
  <c r="Y752"/>
  <c r="Y751"/>
  <c r="Y750"/>
  <c r="Y749"/>
  <c r="Y748"/>
  <c r="Y747"/>
  <c r="Y746"/>
  <c r="Y745"/>
  <c r="Y744"/>
  <c r="Y743"/>
  <c r="Y742"/>
  <c r="Y741"/>
  <c r="Y740"/>
  <c r="Y739"/>
  <c r="Y738"/>
  <c r="Y737"/>
  <c r="Y736"/>
  <c r="Y735"/>
  <c r="Y734"/>
  <c r="Y733"/>
  <c r="Y732"/>
  <c r="Y731"/>
  <c r="Y730"/>
  <c r="Y729"/>
  <c r="Y728"/>
  <c r="Y727"/>
  <c r="Y726"/>
  <c r="Y725"/>
  <c r="Y724"/>
  <c r="Y723"/>
  <c r="Y722"/>
  <c r="Y721"/>
  <c r="Y720"/>
  <c r="Y719"/>
  <c r="Y718"/>
  <c r="Y717"/>
  <c r="Y716"/>
  <c r="Y715"/>
  <c r="Y714"/>
  <c r="Y713"/>
  <c r="Y712"/>
  <c r="Y711"/>
  <c r="Y710"/>
  <c r="Y709"/>
  <c r="Y708"/>
  <c r="Y707"/>
  <c r="Y706"/>
  <c r="Y705"/>
  <c r="Y704"/>
  <c r="Y703"/>
  <c r="Y702"/>
  <c r="Y701"/>
  <c r="Y700"/>
  <c r="Y699"/>
  <c r="Y698"/>
  <c r="Y697"/>
  <c r="Y696"/>
  <c r="Y695"/>
  <c r="Y694"/>
  <c r="Y693"/>
  <c r="Y692"/>
  <c r="Y691"/>
  <c r="Y690"/>
  <c r="Y689"/>
  <c r="Y688"/>
  <c r="Y687"/>
  <c r="Y686"/>
  <c r="Y685"/>
  <c r="Y684"/>
  <c r="Y683"/>
  <c r="Y682"/>
  <c r="Y681"/>
  <c r="Y680"/>
  <c r="Y679"/>
  <c r="Y678"/>
  <c r="Y677"/>
  <c r="Y676"/>
  <c r="Y675"/>
  <c r="Y674"/>
  <c r="Y673"/>
  <c r="Y672"/>
  <c r="Y671"/>
  <c r="Y670"/>
  <c r="Y669"/>
  <c r="Y668"/>
  <c r="Y667"/>
  <c r="Y666"/>
  <c r="Y665"/>
  <c r="Y664"/>
  <c r="Y663"/>
  <c r="Y662"/>
  <c r="Y661"/>
  <c r="Y660"/>
  <c r="Y659"/>
  <c r="Y658"/>
  <c r="Y657"/>
  <c r="Y656"/>
  <c r="Y655"/>
  <c r="Y654"/>
  <c r="Y653"/>
  <c r="Y652"/>
  <c r="Y651"/>
  <c r="Y650"/>
  <c r="Y649"/>
  <c r="Y648"/>
  <c r="Y647"/>
  <c r="Y646"/>
  <c r="Y645"/>
  <c r="Y644"/>
  <c r="Y643"/>
  <c r="Y642"/>
  <c r="Y641"/>
  <c r="Y640"/>
  <c r="Y639"/>
  <c r="Y638"/>
  <c r="Y637"/>
  <c r="Y636"/>
  <c r="Y635"/>
  <c r="Y634"/>
  <c r="Y633"/>
  <c r="Y632"/>
  <c r="Y631"/>
  <c r="Y630"/>
  <c r="Y629"/>
  <c r="Y628"/>
  <c r="Y627"/>
  <c r="Y626"/>
  <c r="Y625"/>
  <c r="Y624"/>
  <c r="Y623"/>
  <c r="Y622"/>
  <c r="Y621"/>
  <c r="Y620"/>
  <c r="Y619"/>
  <c r="Y618"/>
  <c r="Y617"/>
  <c r="Y616"/>
  <c r="Y615"/>
  <c r="Y614"/>
  <c r="Y613"/>
  <c r="Y612"/>
  <c r="Y611"/>
  <c r="Y610"/>
  <c r="Y609"/>
  <c r="Y608"/>
  <c r="Y607"/>
  <c r="Y606"/>
  <c r="Y605"/>
  <c r="Y604"/>
  <c r="Y603"/>
  <c r="Y602"/>
  <c r="Y601"/>
  <c r="Y600"/>
  <c r="Y599"/>
  <c r="Y598"/>
  <c r="Y597"/>
  <c r="Y596"/>
  <c r="Y595"/>
  <c r="Y594"/>
  <c r="Y593"/>
  <c r="Y592"/>
  <c r="Y591"/>
  <c r="Y590"/>
  <c r="Y589"/>
  <c r="Y588"/>
  <c r="Y587"/>
  <c r="Y586"/>
  <c r="Y585"/>
  <c r="Y584"/>
  <c r="Y583"/>
  <c r="Y582"/>
  <c r="Y581"/>
  <c r="Y580"/>
  <c r="Y579"/>
  <c r="Y578"/>
  <c r="Y577"/>
  <c r="Y576"/>
  <c r="Y575"/>
  <c r="Y574"/>
  <c r="Y573"/>
  <c r="Y572"/>
  <c r="Y571"/>
  <c r="Y570"/>
  <c r="Y569"/>
  <c r="Y568"/>
  <c r="Y567"/>
  <c r="Y566"/>
  <c r="Y565"/>
  <c r="Y564"/>
  <c r="Y563"/>
  <c r="Y562"/>
  <c r="Y561"/>
  <c r="Y560"/>
  <c r="Y559"/>
  <c r="Y558"/>
  <c r="Y557"/>
  <c r="Y556"/>
  <c r="Y555"/>
  <c r="Y554"/>
  <c r="Y553"/>
  <c r="Y552"/>
  <c r="Y551"/>
  <c r="Y550"/>
  <c r="Y549"/>
  <c r="Y548"/>
  <c r="Y547"/>
  <c r="Y546"/>
  <c r="Y545"/>
  <c r="Y544"/>
  <c r="Y543"/>
  <c r="Y542"/>
  <c r="Y541"/>
  <c r="Y540"/>
  <c r="Y539"/>
  <c r="Y538"/>
  <c r="Y537"/>
  <c r="Y536"/>
  <c r="Y535"/>
  <c r="Y534"/>
  <c r="Y533"/>
  <c r="Y532"/>
  <c r="Y531"/>
  <c r="Y530"/>
  <c r="Y529"/>
  <c r="Y528"/>
  <c r="Y527"/>
  <c r="Y526"/>
  <c r="Y525"/>
  <c r="Y524"/>
  <c r="Y523"/>
  <c r="Y522"/>
  <c r="Y521"/>
  <c r="Y520"/>
  <c r="Y519"/>
  <c r="Y518"/>
  <c r="Y517"/>
  <c r="Y516"/>
  <c r="Y515"/>
  <c r="Y514"/>
  <c r="Y513"/>
  <c r="Y512"/>
  <c r="Y511"/>
  <c r="Y510"/>
  <c r="Y509"/>
  <c r="Y508"/>
  <c r="Y507"/>
  <c r="Y506"/>
  <c r="Y505"/>
  <c r="Y504"/>
  <c r="Y503"/>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L120" i="14"/>
  <c r="M120" s="1"/>
  <c r="K120"/>
  <c r="N120" s="1"/>
  <c r="L119"/>
  <c r="M119" s="1"/>
  <c r="K119"/>
  <c r="L118"/>
  <c r="M118" s="1"/>
  <c r="K118"/>
  <c r="N118" s="1"/>
  <c r="L117"/>
  <c r="M117" s="1"/>
  <c r="K117"/>
  <c r="L116"/>
  <c r="M116" s="1"/>
  <c r="K116"/>
  <c r="N116" s="1"/>
  <c r="L115"/>
  <c r="M115" s="1"/>
  <c r="K115"/>
  <c r="L114"/>
  <c r="M114" s="1"/>
  <c r="K114"/>
  <c r="N114" s="1"/>
  <c r="L113"/>
  <c r="M113" s="1"/>
  <c r="K113"/>
  <c r="L112"/>
  <c r="M112" s="1"/>
  <c r="K112"/>
  <c r="N112" s="1"/>
  <c r="L111"/>
  <c r="M111" s="1"/>
  <c r="K111"/>
  <c r="L110"/>
  <c r="M110" s="1"/>
  <c r="K110"/>
  <c r="N110" s="1"/>
  <c r="L109"/>
  <c r="M109" s="1"/>
  <c r="K109"/>
  <c r="L108"/>
  <c r="M108" s="1"/>
  <c r="K108"/>
  <c r="N108" s="1"/>
  <c r="L107"/>
  <c r="M107" s="1"/>
  <c r="K107"/>
  <c r="N107" s="1"/>
  <c r="L106"/>
  <c r="M106" s="1"/>
  <c r="K106"/>
  <c r="N106" s="1"/>
  <c r="L105"/>
  <c r="M105" s="1"/>
  <c r="K105"/>
  <c r="N105" s="1"/>
  <c r="L104"/>
  <c r="M104" s="1"/>
  <c r="K104"/>
  <c r="N104" s="1"/>
  <c r="L103"/>
  <c r="M103" s="1"/>
  <c r="K103"/>
  <c r="N103" s="1"/>
  <c r="L102"/>
  <c r="M102" s="1"/>
  <c r="K102"/>
  <c r="N102" s="1"/>
  <c r="L101"/>
  <c r="M101" s="1"/>
  <c r="K101"/>
  <c r="N101" s="1"/>
  <c r="L100"/>
  <c r="M100" s="1"/>
  <c r="K100"/>
  <c r="N100" s="1"/>
  <c r="L99"/>
  <c r="M99" s="1"/>
  <c r="K99"/>
  <c r="N99" s="1"/>
  <c r="L98"/>
  <c r="M98" s="1"/>
  <c r="K98"/>
  <c r="N98" s="1"/>
  <c r="L97"/>
  <c r="M97" s="1"/>
  <c r="K97"/>
  <c r="N97" s="1"/>
  <c r="L96"/>
  <c r="M96" s="1"/>
  <c r="K96"/>
  <c r="N96" s="1"/>
  <c r="L95"/>
  <c r="M95" s="1"/>
  <c r="K95"/>
  <c r="N95" s="1"/>
  <c r="L94"/>
  <c r="M94" s="1"/>
  <c r="K94"/>
  <c r="N94" s="1"/>
  <c r="L93"/>
  <c r="M93" s="1"/>
  <c r="K93"/>
  <c r="N93" s="1"/>
  <c r="L92"/>
  <c r="M92" s="1"/>
  <c r="K92"/>
  <c r="N92" s="1"/>
  <c r="L91"/>
  <c r="M91" s="1"/>
  <c r="K91"/>
  <c r="N91" s="1"/>
  <c r="L90"/>
  <c r="M90" s="1"/>
  <c r="K90"/>
  <c r="N90" s="1"/>
  <c r="L89"/>
  <c r="M89" s="1"/>
  <c r="K89"/>
  <c r="N89" s="1"/>
  <c r="L88"/>
  <c r="M88" s="1"/>
  <c r="K88"/>
  <c r="N88" s="1"/>
  <c r="L87"/>
  <c r="M87" s="1"/>
  <c r="K87"/>
  <c r="N87" s="1"/>
  <c r="L86"/>
  <c r="M86" s="1"/>
  <c r="K86"/>
  <c r="N86" s="1"/>
  <c r="L85"/>
  <c r="M85" s="1"/>
  <c r="K85"/>
  <c r="N85" s="1"/>
  <c r="L84"/>
  <c r="M84" s="1"/>
  <c r="K84"/>
  <c r="N84" s="1"/>
  <c r="L83"/>
  <c r="M83" s="1"/>
  <c r="K83"/>
  <c r="N83" s="1"/>
  <c r="L82"/>
  <c r="M82" s="1"/>
  <c r="K82"/>
  <c r="N82" s="1"/>
  <c r="L81"/>
  <c r="M81" s="1"/>
  <c r="K81"/>
  <c r="N81" s="1"/>
  <c r="L80"/>
  <c r="M80" s="1"/>
  <c r="K80"/>
  <c r="N80" s="1"/>
  <c r="L79"/>
  <c r="M79" s="1"/>
  <c r="K79"/>
  <c r="N79" s="1"/>
  <c r="L78"/>
  <c r="M78" s="1"/>
  <c r="K78"/>
  <c r="N78" s="1"/>
  <c r="L77"/>
  <c r="M77" s="1"/>
  <c r="K77"/>
  <c r="N77" s="1"/>
  <c r="L76"/>
  <c r="M76" s="1"/>
  <c r="K76"/>
  <c r="N76" s="1"/>
  <c r="L75"/>
  <c r="M75" s="1"/>
  <c r="K75"/>
  <c r="N75" s="1"/>
  <c r="L74"/>
  <c r="M74" s="1"/>
  <c r="K74"/>
  <c r="N74" s="1"/>
  <c r="L73"/>
  <c r="M73" s="1"/>
  <c r="K73"/>
  <c r="N73" s="1"/>
  <c r="L72"/>
  <c r="M72" s="1"/>
  <c r="K72"/>
  <c r="N72" s="1"/>
  <c r="L71"/>
  <c r="M71" s="1"/>
  <c r="K71"/>
  <c r="N71" s="1"/>
  <c r="L70"/>
  <c r="M70" s="1"/>
  <c r="K70"/>
  <c r="N70" s="1"/>
  <c r="L69"/>
  <c r="M69" s="1"/>
  <c r="K69"/>
  <c r="N69" s="1"/>
  <c r="L68"/>
  <c r="M68" s="1"/>
  <c r="K68"/>
  <c r="N68" s="1"/>
  <c r="L67"/>
  <c r="M67" s="1"/>
  <c r="K67"/>
  <c r="N67" s="1"/>
  <c r="L66"/>
  <c r="M66" s="1"/>
  <c r="K66"/>
  <c r="N66" s="1"/>
  <c r="L65"/>
  <c r="M65" s="1"/>
  <c r="K65"/>
  <c r="N65" s="1"/>
  <c r="L64"/>
  <c r="M64" s="1"/>
  <c r="K64"/>
  <c r="N64" s="1"/>
  <c r="L63"/>
  <c r="M63" s="1"/>
  <c r="K63"/>
  <c r="N63" s="1"/>
  <c r="L62"/>
  <c r="M62" s="1"/>
  <c r="K62"/>
  <c r="N62" s="1"/>
  <c r="L61"/>
  <c r="M61" s="1"/>
  <c r="K61"/>
  <c r="N61" s="1"/>
  <c r="L60"/>
  <c r="M60" s="1"/>
  <c r="K60"/>
  <c r="N60" s="1"/>
  <c r="L59"/>
  <c r="M59" s="1"/>
  <c r="K59"/>
  <c r="N59" s="1"/>
  <c r="L58"/>
  <c r="M58" s="1"/>
  <c r="K58"/>
  <c r="N58" s="1"/>
  <c r="L57"/>
  <c r="M57" s="1"/>
  <c r="K57"/>
  <c r="N57" s="1"/>
  <c r="L56"/>
  <c r="M56" s="1"/>
  <c r="K56"/>
  <c r="N56" s="1"/>
  <c r="L55"/>
  <c r="M55" s="1"/>
  <c r="K55"/>
  <c r="N55" s="1"/>
  <c r="L54"/>
  <c r="M54" s="1"/>
  <c r="K54"/>
  <c r="N54" s="1"/>
  <c r="L53"/>
  <c r="M53" s="1"/>
  <c r="K53"/>
  <c r="N53" s="1"/>
  <c r="L52"/>
  <c r="M52" s="1"/>
  <c r="K52"/>
  <c r="N52" s="1"/>
  <c r="L51"/>
  <c r="M51" s="1"/>
  <c r="K51"/>
  <c r="N51" s="1"/>
  <c r="L50"/>
  <c r="M50" s="1"/>
  <c r="K50"/>
  <c r="N50" s="1"/>
  <c r="L49"/>
  <c r="M49" s="1"/>
  <c r="K49"/>
  <c r="N49" s="1"/>
  <c r="L48"/>
  <c r="M48" s="1"/>
  <c r="K48"/>
  <c r="N48" s="1"/>
  <c r="L47"/>
  <c r="M47" s="1"/>
  <c r="K47"/>
  <c r="N47" s="1"/>
  <c r="L46"/>
  <c r="M46" s="1"/>
  <c r="K46"/>
  <c r="N46" s="1"/>
  <c r="L45"/>
  <c r="M45" s="1"/>
  <c r="K45"/>
  <c r="N45" s="1"/>
  <c r="L44"/>
  <c r="M44" s="1"/>
  <c r="K44"/>
  <c r="N44" s="1"/>
  <c r="L43"/>
  <c r="M43" s="1"/>
  <c r="K43"/>
  <c r="N43" s="1"/>
  <c r="L42"/>
  <c r="M42" s="1"/>
  <c r="K42"/>
  <c r="N42" s="1"/>
  <c r="L41"/>
  <c r="M41" s="1"/>
  <c r="K41"/>
  <c r="N41" s="1"/>
  <c r="L40"/>
  <c r="M40" s="1"/>
  <c r="K40"/>
  <c r="N40" s="1"/>
  <c r="L39"/>
  <c r="M39" s="1"/>
  <c r="K39"/>
  <c r="N39" s="1"/>
  <c r="L38"/>
  <c r="M38" s="1"/>
  <c r="K38"/>
  <c r="N38" s="1"/>
  <c r="L37"/>
  <c r="M37" s="1"/>
  <c r="K37"/>
  <c r="N37" s="1"/>
  <c r="L36"/>
  <c r="M36" s="1"/>
  <c r="K36"/>
  <c r="N36" s="1"/>
  <c r="L35"/>
  <c r="M35" s="1"/>
  <c r="K35"/>
  <c r="N35" s="1"/>
  <c r="L34"/>
  <c r="M34" s="1"/>
  <c r="K34"/>
  <c r="N34" s="1"/>
  <c r="L33"/>
  <c r="M33" s="1"/>
  <c r="K33"/>
  <c r="N33" s="1"/>
  <c r="L32"/>
  <c r="M32" s="1"/>
  <c r="K32"/>
  <c r="N32" s="1"/>
  <c r="L31"/>
  <c r="M31" s="1"/>
  <c r="K31"/>
  <c r="N31" s="1"/>
  <c r="L30"/>
  <c r="M30" s="1"/>
  <c r="K30"/>
  <c r="N30" s="1"/>
  <c r="L29"/>
  <c r="M29" s="1"/>
  <c r="K29"/>
  <c r="N29" s="1"/>
  <c r="L28"/>
  <c r="M28" s="1"/>
  <c r="K28"/>
  <c r="N28" s="1"/>
  <c r="L27"/>
  <c r="M27" s="1"/>
  <c r="K27"/>
  <c r="N27" s="1"/>
  <c r="L26"/>
  <c r="M26" s="1"/>
  <c r="K26"/>
  <c r="N26" s="1"/>
  <c r="L25"/>
  <c r="M25" s="1"/>
  <c r="K25"/>
  <c r="N25" s="1"/>
  <c r="L24"/>
  <c r="M24" s="1"/>
  <c r="K24"/>
  <c r="N24" s="1"/>
  <c r="L23"/>
  <c r="M23" s="1"/>
  <c r="K23"/>
  <c r="N23" s="1"/>
  <c r="L22"/>
  <c r="M22" s="1"/>
  <c r="K22"/>
  <c r="N22" s="1"/>
  <c r="L21"/>
  <c r="M21" s="1"/>
  <c r="K21"/>
  <c r="N21" s="1"/>
  <c r="L20"/>
  <c r="L1020" i="1"/>
  <c r="M1020" s="1"/>
  <c r="K1020"/>
  <c r="L1019"/>
  <c r="M1019" s="1"/>
  <c r="K1019"/>
  <c r="L1018"/>
  <c r="M1018" s="1"/>
  <c r="K1018"/>
  <c r="L1017"/>
  <c r="M1017" s="1"/>
  <c r="K1017"/>
  <c r="L1016"/>
  <c r="M1016" s="1"/>
  <c r="K1016"/>
  <c r="L1015"/>
  <c r="M1015" s="1"/>
  <c r="K1015"/>
  <c r="L1014"/>
  <c r="M1014" s="1"/>
  <c r="K1014"/>
  <c r="L1013"/>
  <c r="M1013" s="1"/>
  <c r="K1013"/>
  <c r="L1012"/>
  <c r="M1012" s="1"/>
  <c r="K1012"/>
  <c r="M1011"/>
  <c r="L1011"/>
  <c r="K1011"/>
  <c r="L1010"/>
  <c r="M1010" s="1"/>
  <c r="K1010"/>
  <c r="L1009"/>
  <c r="M1009" s="1"/>
  <c r="K1009"/>
  <c r="L1008"/>
  <c r="M1008" s="1"/>
  <c r="K1008"/>
  <c r="L1007"/>
  <c r="M1007" s="1"/>
  <c r="K1007"/>
  <c r="L1006"/>
  <c r="M1006" s="1"/>
  <c r="K1006"/>
  <c r="L1005"/>
  <c r="M1005" s="1"/>
  <c r="K1005"/>
  <c r="L1004"/>
  <c r="M1004" s="1"/>
  <c r="K1004"/>
  <c r="L1003"/>
  <c r="M1003" s="1"/>
  <c r="K1003"/>
  <c r="L1002"/>
  <c r="M1002" s="1"/>
  <c r="K1002"/>
  <c r="L1001"/>
  <c r="M1001" s="1"/>
  <c r="K1001"/>
  <c r="L1000"/>
  <c r="M1000" s="1"/>
  <c r="K1000"/>
  <c r="L999"/>
  <c r="M999" s="1"/>
  <c r="K999"/>
  <c r="L998"/>
  <c r="M998" s="1"/>
  <c r="K998"/>
  <c r="L997"/>
  <c r="M997" s="1"/>
  <c r="K997"/>
  <c r="L996"/>
  <c r="M996" s="1"/>
  <c r="K996"/>
  <c r="L995"/>
  <c r="M995" s="1"/>
  <c r="K995"/>
  <c r="L994"/>
  <c r="M994" s="1"/>
  <c r="K994"/>
  <c r="L993"/>
  <c r="M993" s="1"/>
  <c r="K993"/>
  <c r="L992"/>
  <c r="M992" s="1"/>
  <c r="K992"/>
  <c r="L991"/>
  <c r="M991" s="1"/>
  <c r="K991"/>
  <c r="L990"/>
  <c r="M990" s="1"/>
  <c r="K990"/>
  <c r="L989"/>
  <c r="M989" s="1"/>
  <c r="K989"/>
  <c r="L988"/>
  <c r="M988" s="1"/>
  <c r="K988"/>
  <c r="L987"/>
  <c r="M987" s="1"/>
  <c r="K987"/>
  <c r="L986"/>
  <c r="M986" s="1"/>
  <c r="K986"/>
  <c r="L985"/>
  <c r="M985" s="1"/>
  <c r="K985"/>
  <c r="L984"/>
  <c r="M984" s="1"/>
  <c r="K984"/>
  <c r="L983"/>
  <c r="M983" s="1"/>
  <c r="K983"/>
  <c r="L982"/>
  <c r="M982" s="1"/>
  <c r="K982"/>
  <c r="L981"/>
  <c r="M981" s="1"/>
  <c r="K981"/>
  <c r="L980"/>
  <c r="M980" s="1"/>
  <c r="K980"/>
  <c r="L979"/>
  <c r="M979" s="1"/>
  <c r="K979"/>
  <c r="L978"/>
  <c r="M978" s="1"/>
  <c r="K978"/>
  <c r="L977"/>
  <c r="M977" s="1"/>
  <c r="K977"/>
  <c r="L976"/>
  <c r="M976" s="1"/>
  <c r="K976"/>
  <c r="L975"/>
  <c r="M975" s="1"/>
  <c r="K975"/>
  <c r="L974"/>
  <c r="M974" s="1"/>
  <c r="K974"/>
  <c r="L973"/>
  <c r="M973" s="1"/>
  <c r="K973"/>
  <c r="L972"/>
  <c r="M972" s="1"/>
  <c r="K972"/>
  <c r="L971"/>
  <c r="M971" s="1"/>
  <c r="K971"/>
  <c r="L970"/>
  <c r="M970" s="1"/>
  <c r="K970"/>
  <c r="L969"/>
  <c r="M969" s="1"/>
  <c r="K969"/>
  <c r="L968"/>
  <c r="M968" s="1"/>
  <c r="K968"/>
  <c r="L967"/>
  <c r="M967" s="1"/>
  <c r="K967"/>
  <c r="L966"/>
  <c r="M966" s="1"/>
  <c r="K966"/>
  <c r="L965"/>
  <c r="M965" s="1"/>
  <c r="K965"/>
  <c r="L964"/>
  <c r="M964" s="1"/>
  <c r="K964"/>
  <c r="L963"/>
  <c r="M963" s="1"/>
  <c r="K963"/>
  <c r="L962"/>
  <c r="M962" s="1"/>
  <c r="K962"/>
  <c r="L961"/>
  <c r="M961" s="1"/>
  <c r="K961"/>
  <c r="L960"/>
  <c r="M960" s="1"/>
  <c r="K960"/>
  <c r="L959"/>
  <c r="M959" s="1"/>
  <c r="K959"/>
  <c r="L958"/>
  <c r="M958" s="1"/>
  <c r="K958"/>
  <c r="L957"/>
  <c r="M957" s="1"/>
  <c r="K957"/>
  <c r="L956"/>
  <c r="M956" s="1"/>
  <c r="K956"/>
  <c r="L955"/>
  <c r="M955" s="1"/>
  <c r="K955"/>
  <c r="L954"/>
  <c r="M954" s="1"/>
  <c r="K954"/>
  <c r="L953"/>
  <c r="M953" s="1"/>
  <c r="K953"/>
  <c r="L952"/>
  <c r="M952" s="1"/>
  <c r="K952"/>
  <c r="L951"/>
  <c r="M951" s="1"/>
  <c r="K951"/>
  <c r="L950"/>
  <c r="M950" s="1"/>
  <c r="K950"/>
  <c r="L949"/>
  <c r="M949" s="1"/>
  <c r="K949"/>
  <c r="L948"/>
  <c r="M948" s="1"/>
  <c r="K948"/>
  <c r="L947"/>
  <c r="M947" s="1"/>
  <c r="K947"/>
  <c r="L946"/>
  <c r="M946" s="1"/>
  <c r="K946"/>
  <c r="L945"/>
  <c r="M945" s="1"/>
  <c r="K945"/>
  <c r="L944"/>
  <c r="M944" s="1"/>
  <c r="K944"/>
  <c r="L943"/>
  <c r="M943" s="1"/>
  <c r="K943"/>
  <c r="L942"/>
  <c r="M942" s="1"/>
  <c r="K942"/>
  <c r="L941"/>
  <c r="M941" s="1"/>
  <c r="K941"/>
  <c r="L940"/>
  <c r="M940" s="1"/>
  <c r="K940"/>
  <c r="L939"/>
  <c r="M939" s="1"/>
  <c r="K939"/>
  <c r="L938"/>
  <c r="M938" s="1"/>
  <c r="K938"/>
  <c r="L937"/>
  <c r="M937" s="1"/>
  <c r="K937"/>
  <c r="L936"/>
  <c r="M936" s="1"/>
  <c r="K936"/>
  <c r="L935"/>
  <c r="M935" s="1"/>
  <c r="K935"/>
  <c r="L934"/>
  <c r="M934" s="1"/>
  <c r="K934"/>
  <c r="L933"/>
  <c r="M933" s="1"/>
  <c r="K933"/>
  <c r="L932"/>
  <c r="M932" s="1"/>
  <c r="K932"/>
  <c r="L931"/>
  <c r="M931" s="1"/>
  <c r="K931"/>
  <c r="L930"/>
  <c r="M930" s="1"/>
  <c r="K930"/>
  <c r="L929"/>
  <c r="M929" s="1"/>
  <c r="K929"/>
  <c r="L928"/>
  <c r="M928" s="1"/>
  <c r="K928"/>
  <c r="L927"/>
  <c r="M927" s="1"/>
  <c r="K927"/>
  <c r="L926"/>
  <c r="M926" s="1"/>
  <c r="K926"/>
  <c r="L925"/>
  <c r="M925" s="1"/>
  <c r="K925"/>
  <c r="L924"/>
  <c r="M924" s="1"/>
  <c r="K924"/>
  <c r="L923"/>
  <c r="M923" s="1"/>
  <c r="K923"/>
  <c r="L922"/>
  <c r="M922" s="1"/>
  <c r="K922"/>
  <c r="L921"/>
  <c r="M921" s="1"/>
  <c r="K921"/>
  <c r="L920"/>
  <c r="M920" s="1"/>
  <c r="K920"/>
  <c r="L919"/>
  <c r="M919" s="1"/>
  <c r="K919"/>
  <c r="L918"/>
  <c r="M918" s="1"/>
  <c r="K918"/>
  <c r="L917"/>
  <c r="M917" s="1"/>
  <c r="K917"/>
  <c r="L916"/>
  <c r="M916" s="1"/>
  <c r="K916"/>
  <c r="L915"/>
  <c r="M915" s="1"/>
  <c r="K915"/>
  <c r="L914"/>
  <c r="M914" s="1"/>
  <c r="K914"/>
  <c r="L913"/>
  <c r="M913" s="1"/>
  <c r="K913"/>
  <c r="L912"/>
  <c r="M912" s="1"/>
  <c r="K912"/>
  <c r="L911"/>
  <c r="M911" s="1"/>
  <c r="K911"/>
  <c r="L910"/>
  <c r="M910" s="1"/>
  <c r="K910"/>
  <c r="L909"/>
  <c r="M909" s="1"/>
  <c r="K909"/>
  <c r="L908"/>
  <c r="M908" s="1"/>
  <c r="K908"/>
  <c r="L907"/>
  <c r="M907" s="1"/>
  <c r="K907"/>
  <c r="L906"/>
  <c r="M906" s="1"/>
  <c r="K906"/>
  <c r="L905"/>
  <c r="M905" s="1"/>
  <c r="K905"/>
  <c r="L904"/>
  <c r="M904" s="1"/>
  <c r="K904"/>
  <c r="L903"/>
  <c r="M903" s="1"/>
  <c r="K903"/>
  <c r="L902"/>
  <c r="M902" s="1"/>
  <c r="K902"/>
  <c r="L901"/>
  <c r="M901" s="1"/>
  <c r="K901"/>
  <c r="L900"/>
  <c r="M900" s="1"/>
  <c r="K900"/>
  <c r="L899"/>
  <c r="M899" s="1"/>
  <c r="K899"/>
  <c r="L898"/>
  <c r="M898" s="1"/>
  <c r="K898"/>
  <c r="L897"/>
  <c r="M897" s="1"/>
  <c r="K897"/>
  <c r="L896"/>
  <c r="M896" s="1"/>
  <c r="K896"/>
  <c r="L895"/>
  <c r="M895" s="1"/>
  <c r="K895"/>
  <c r="L894"/>
  <c r="M894" s="1"/>
  <c r="K894"/>
  <c r="L893"/>
  <c r="M893" s="1"/>
  <c r="K893"/>
  <c r="L892"/>
  <c r="M892" s="1"/>
  <c r="K892"/>
  <c r="L891"/>
  <c r="M891" s="1"/>
  <c r="K891"/>
  <c r="L890"/>
  <c r="M890" s="1"/>
  <c r="K890"/>
  <c r="L889"/>
  <c r="M889" s="1"/>
  <c r="K889"/>
  <c r="L888"/>
  <c r="M888" s="1"/>
  <c r="K888"/>
  <c r="L887"/>
  <c r="M887" s="1"/>
  <c r="K887"/>
  <c r="L886"/>
  <c r="M886" s="1"/>
  <c r="K886"/>
  <c r="L885"/>
  <c r="M885" s="1"/>
  <c r="K885"/>
  <c r="L884"/>
  <c r="M884" s="1"/>
  <c r="K884"/>
  <c r="M883"/>
  <c r="L883"/>
  <c r="K883"/>
  <c r="L882"/>
  <c r="M882" s="1"/>
  <c r="K882"/>
  <c r="L881"/>
  <c r="M881" s="1"/>
  <c r="K881"/>
  <c r="L880"/>
  <c r="M880" s="1"/>
  <c r="K880"/>
  <c r="L879"/>
  <c r="M879" s="1"/>
  <c r="K879"/>
  <c r="L878"/>
  <c r="M878" s="1"/>
  <c r="K878"/>
  <c r="L877"/>
  <c r="M877" s="1"/>
  <c r="K877"/>
  <c r="L876"/>
  <c r="M876" s="1"/>
  <c r="K876"/>
  <c r="L875"/>
  <c r="M875" s="1"/>
  <c r="K875"/>
  <c r="L874"/>
  <c r="M874" s="1"/>
  <c r="K874"/>
  <c r="L873"/>
  <c r="M873" s="1"/>
  <c r="K873"/>
  <c r="L872"/>
  <c r="M872" s="1"/>
  <c r="K872"/>
  <c r="L871"/>
  <c r="M871" s="1"/>
  <c r="K871"/>
  <c r="L870"/>
  <c r="M870" s="1"/>
  <c r="K870"/>
  <c r="L869"/>
  <c r="M869" s="1"/>
  <c r="K869"/>
  <c r="L868"/>
  <c r="M868" s="1"/>
  <c r="K868"/>
  <c r="L867"/>
  <c r="M867" s="1"/>
  <c r="K867"/>
  <c r="L866"/>
  <c r="M866" s="1"/>
  <c r="K866"/>
  <c r="L865"/>
  <c r="M865" s="1"/>
  <c r="K865"/>
  <c r="L864"/>
  <c r="M864" s="1"/>
  <c r="K864"/>
  <c r="L863"/>
  <c r="M863" s="1"/>
  <c r="K863"/>
  <c r="L862"/>
  <c r="M862" s="1"/>
  <c r="K862"/>
  <c r="L861"/>
  <c r="M861" s="1"/>
  <c r="K861"/>
  <c r="L860"/>
  <c r="M860" s="1"/>
  <c r="K860"/>
  <c r="L859"/>
  <c r="M859" s="1"/>
  <c r="K859"/>
  <c r="L858"/>
  <c r="M858" s="1"/>
  <c r="K858"/>
  <c r="L857"/>
  <c r="M857" s="1"/>
  <c r="K857"/>
  <c r="L856"/>
  <c r="M856" s="1"/>
  <c r="K856"/>
  <c r="L855"/>
  <c r="M855" s="1"/>
  <c r="K855"/>
  <c r="L854"/>
  <c r="M854" s="1"/>
  <c r="K854"/>
  <c r="L853"/>
  <c r="M853" s="1"/>
  <c r="K853"/>
  <c r="L852"/>
  <c r="M852" s="1"/>
  <c r="K852"/>
  <c r="L851"/>
  <c r="M851" s="1"/>
  <c r="K851"/>
  <c r="L850"/>
  <c r="M850" s="1"/>
  <c r="K850"/>
  <c r="L849"/>
  <c r="M849" s="1"/>
  <c r="K849"/>
  <c r="L848"/>
  <c r="M848" s="1"/>
  <c r="K848"/>
  <c r="L847"/>
  <c r="M847" s="1"/>
  <c r="K847"/>
  <c r="L846"/>
  <c r="M846" s="1"/>
  <c r="K846"/>
  <c r="L845"/>
  <c r="M845" s="1"/>
  <c r="K845"/>
  <c r="L844"/>
  <c r="M844" s="1"/>
  <c r="K844"/>
  <c r="L843"/>
  <c r="M843" s="1"/>
  <c r="K843"/>
  <c r="L842"/>
  <c r="M842" s="1"/>
  <c r="K842"/>
  <c r="L841"/>
  <c r="M841" s="1"/>
  <c r="K841"/>
  <c r="L840"/>
  <c r="M840" s="1"/>
  <c r="K840"/>
  <c r="L839"/>
  <c r="M839" s="1"/>
  <c r="K839"/>
  <c r="L838"/>
  <c r="M838" s="1"/>
  <c r="K838"/>
  <c r="L837"/>
  <c r="M837" s="1"/>
  <c r="K837"/>
  <c r="L836"/>
  <c r="M836" s="1"/>
  <c r="K836"/>
  <c r="L835"/>
  <c r="M835" s="1"/>
  <c r="K835"/>
  <c r="L834"/>
  <c r="M834" s="1"/>
  <c r="K834"/>
  <c r="L833"/>
  <c r="M833" s="1"/>
  <c r="K833"/>
  <c r="L832"/>
  <c r="M832" s="1"/>
  <c r="K832"/>
  <c r="L831"/>
  <c r="M831" s="1"/>
  <c r="K831"/>
  <c r="L830"/>
  <c r="M830" s="1"/>
  <c r="K830"/>
  <c r="L829"/>
  <c r="M829" s="1"/>
  <c r="K829"/>
  <c r="L828"/>
  <c r="M828" s="1"/>
  <c r="K828"/>
  <c r="L827"/>
  <c r="M827" s="1"/>
  <c r="K827"/>
  <c r="L826"/>
  <c r="M826" s="1"/>
  <c r="K826"/>
  <c r="L825"/>
  <c r="M825" s="1"/>
  <c r="K825"/>
  <c r="L824"/>
  <c r="M824" s="1"/>
  <c r="K824"/>
  <c r="L823"/>
  <c r="M823" s="1"/>
  <c r="K823"/>
  <c r="L822"/>
  <c r="M822" s="1"/>
  <c r="K822"/>
  <c r="L821"/>
  <c r="M821" s="1"/>
  <c r="K821"/>
  <c r="L820"/>
  <c r="M820" s="1"/>
  <c r="K820"/>
  <c r="L819"/>
  <c r="M819" s="1"/>
  <c r="K819"/>
  <c r="L818"/>
  <c r="M818" s="1"/>
  <c r="K818"/>
  <c r="L817"/>
  <c r="M817" s="1"/>
  <c r="K817"/>
  <c r="L816"/>
  <c r="M816" s="1"/>
  <c r="K816"/>
  <c r="L815"/>
  <c r="M815" s="1"/>
  <c r="K815"/>
  <c r="L814"/>
  <c r="M814" s="1"/>
  <c r="K814"/>
  <c r="L813"/>
  <c r="M813" s="1"/>
  <c r="K813"/>
  <c r="L812"/>
  <c r="M812" s="1"/>
  <c r="K812"/>
  <c r="L811"/>
  <c r="M811" s="1"/>
  <c r="K811"/>
  <c r="L810"/>
  <c r="M810" s="1"/>
  <c r="K810"/>
  <c r="L809"/>
  <c r="M809" s="1"/>
  <c r="K809"/>
  <c r="L808"/>
  <c r="M808" s="1"/>
  <c r="K808"/>
  <c r="L807"/>
  <c r="M807" s="1"/>
  <c r="K807"/>
  <c r="L806"/>
  <c r="M806" s="1"/>
  <c r="K806"/>
  <c r="L805"/>
  <c r="M805" s="1"/>
  <c r="K805"/>
  <c r="L804"/>
  <c r="M804" s="1"/>
  <c r="K804"/>
  <c r="L803"/>
  <c r="M803" s="1"/>
  <c r="K803"/>
  <c r="L802"/>
  <c r="M802" s="1"/>
  <c r="K802"/>
  <c r="L801"/>
  <c r="M801" s="1"/>
  <c r="K801"/>
  <c r="L800"/>
  <c r="M800" s="1"/>
  <c r="K800"/>
  <c r="L799"/>
  <c r="M799" s="1"/>
  <c r="K799"/>
  <c r="L798"/>
  <c r="M798" s="1"/>
  <c r="K798"/>
  <c r="L797"/>
  <c r="M797" s="1"/>
  <c r="K797"/>
  <c r="L796"/>
  <c r="M796" s="1"/>
  <c r="K796"/>
  <c r="L795"/>
  <c r="M795" s="1"/>
  <c r="K795"/>
  <c r="L794"/>
  <c r="M794" s="1"/>
  <c r="K794"/>
  <c r="L793"/>
  <c r="M793" s="1"/>
  <c r="K793"/>
  <c r="L792"/>
  <c r="M792" s="1"/>
  <c r="K792"/>
  <c r="L791"/>
  <c r="M791" s="1"/>
  <c r="K791"/>
  <c r="L790"/>
  <c r="M790" s="1"/>
  <c r="K790"/>
  <c r="L789"/>
  <c r="M789" s="1"/>
  <c r="K789"/>
  <c r="L788"/>
  <c r="M788" s="1"/>
  <c r="K788"/>
  <c r="L787"/>
  <c r="M787" s="1"/>
  <c r="K787"/>
  <c r="L786"/>
  <c r="M786" s="1"/>
  <c r="K786"/>
  <c r="L785"/>
  <c r="M785" s="1"/>
  <c r="K785"/>
  <c r="L784"/>
  <c r="M784" s="1"/>
  <c r="K784"/>
  <c r="L783"/>
  <c r="M783" s="1"/>
  <c r="K783"/>
  <c r="L782"/>
  <c r="M782" s="1"/>
  <c r="K782"/>
  <c r="L781"/>
  <c r="M781" s="1"/>
  <c r="K781"/>
  <c r="L780"/>
  <c r="M780" s="1"/>
  <c r="K780"/>
  <c r="L779"/>
  <c r="M779" s="1"/>
  <c r="K779"/>
  <c r="N779" s="1"/>
  <c r="L778"/>
  <c r="M778" s="1"/>
  <c r="K778"/>
  <c r="L777"/>
  <c r="M777" s="1"/>
  <c r="K777"/>
  <c r="N777" s="1"/>
  <c r="L776"/>
  <c r="M776" s="1"/>
  <c r="K776"/>
  <c r="L775"/>
  <c r="M775" s="1"/>
  <c r="K775"/>
  <c r="N775" s="1"/>
  <c r="L774"/>
  <c r="M774" s="1"/>
  <c r="K774"/>
  <c r="L773"/>
  <c r="M773" s="1"/>
  <c r="K773"/>
  <c r="N773" s="1"/>
  <c r="L772"/>
  <c r="M772" s="1"/>
  <c r="K772"/>
  <c r="L771"/>
  <c r="M771" s="1"/>
  <c r="K771"/>
  <c r="N771" s="1"/>
  <c r="L770"/>
  <c r="M770" s="1"/>
  <c r="K770"/>
  <c r="L769"/>
  <c r="M769" s="1"/>
  <c r="K769"/>
  <c r="N769" s="1"/>
  <c r="L768"/>
  <c r="M768" s="1"/>
  <c r="K768"/>
  <c r="L767"/>
  <c r="M767" s="1"/>
  <c r="K767"/>
  <c r="N767" s="1"/>
  <c r="L766"/>
  <c r="M766" s="1"/>
  <c r="K766"/>
  <c r="L765"/>
  <c r="M765" s="1"/>
  <c r="K765"/>
  <c r="N765" s="1"/>
  <c r="L764"/>
  <c r="M764" s="1"/>
  <c r="K764"/>
  <c r="L763"/>
  <c r="M763" s="1"/>
  <c r="K763"/>
  <c r="N763" s="1"/>
  <c r="L762"/>
  <c r="M762" s="1"/>
  <c r="K762"/>
  <c r="L761"/>
  <c r="M761" s="1"/>
  <c r="K761"/>
  <c r="N761" s="1"/>
  <c r="L760"/>
  <c r="M760" s="1"/>
  <c r="K760"/>
  <c r="L759"/>
  <c r="M759" s="1"/>
  <c r="K759"/>
  <c r="N759" s="1"/>
  <c r="L758"/>
  <c r="M758" s="1"/>
  <c r="K758"/>
  <c r="L757"/>
  <c r="M757" s="1"/>
  <c r="K757"/>
  <c r="N757" s="1"/>
  <c r="L756"/>
  <c r="M756" s="1"/>
  <c r="K756"/>
  <c r="L755"/>
  <c r="M755" s="1"/>
  <c r="K755"/>
  <c r="N755" s="1"/>
  <c r="L754"/>
  <c r="M754" s="1"/>
  <c r="K754"/>
  <c r="L753"/>
  <c r="M753" s="1"/>
  <c r="K753"/>
  <c r="N753" s="1"/>
  <c r="L752"/>
  <c r="M752" s="1"/>
  <c r="K752"/>
  <c r="L751"/>
  <c r="M751" s="1"/>
  <c r="K751"/>
  <c r="N751" s="1"/>
  <c r="L750"/>
  <c r="M750" s="1"/>
  <c r="K750"/>
  <c r="L749"/>
  <c r="M749" s="1"/>
  <c r="K749"/>
  <c r="N749" s="1"/>
  <c r="L748"/>
  <c r="M748" s="1"/>
  <c r="K748"/>
  <c r="L747"/>
  <c r="M747" s="1"/>
  <c r="K747"/>
  <c r="N747" s="1"/>
  <c r="L746"/>
  <c r="M746" s="1"/>
  <c r="K746"/>
  <c r="L745"/>
  <c r="M745" s="1"/>
  <c r="K745"/>
  <c r="N745" s="1"/>
  <c r="L744"/>
  <c r="M744" s="1"/>
  <c r="K744"/>
  <c r="L743"/>
  <c r="M743" s="1"/>
  <c r="K743"/>
  <c r="N743" s="1"/>
  <c r="L742"/>
  <c r="M742" s="1"/>
  <c r="K742"/>
  <c r="L741"/>
  <c r="M741" s="1"/>
  <c r="K741"/>
  <c r="N741" s="1"/>
  <c r="L740"/>
  <c r="M740" s="1"/>
  <c r="K740"/>
  <c r="L739"/>
  <c r="M739" s="1"/>
  <c r="K739"/>
  <c r="N739" s="1"/>
  <c r="L738"/>
  <c r="M738" s="1"/>
  <c r="K738"/>
  <c r="L737"/>
  <c r="M737" s="1"/>
  <c r="K737"/>
  <c r="N737" s="1"/>
  <c r="L736"/>
  <c r="M736" s="1"/>
  <c r="K736"/>
  <c r="L735"/>
  <c r="M735" s="1"/>
  <c r="K735"/>
  <c r="N735" s="1"/>
  <c r="L734"/>
  <c r="M734" s="1"/>
  <c r="K734"/>
  <c r="L733"/>
  <c r="M733" s="1"/>
  <c r="K733"/>
  <c r="N733" s="1"/>
  <c r="L732"/>
  <c r="M732" s="1"/>
  <c r="K732"/>
  <c r="L731"/>
  <c r="M731" s="1"/>
  <c r="K731"/>
  <c r="N731" s="1"/>
  <c r="L730"/>
  <c r="M730" s="1"/>
  <c r="K730"/>
  <c r="L729"/>
  <c r="M729" s="1"/>
  <c r="K729"/>
  <c r="N729" s="1"/>
  <c r="L728"/>
  <c r="M728" s="1"/>
  <c r="K728"/>
  <c r="L727"/>
  <c r="M727" s="1"/>
  <c r="K727"/>
  <c r="N727" s="1"/>
  <c r="L726"/>
  <c r="M726" s="1"/>
  <c r="K726"/>
  <c r="L725"/>
  <c r="M725" s="1"/>
  <c r="K725"/>
  <c r="N725" s="1"/>
  <c r="L724"/>
  <c r="M724" s="1"/>
  <c r="K724"/>
  <c r="L723"/>
  <c r="M723" s="1"/>
  <c r="K723"/>
  <c r="N723" s="1"/>
  <c r="L722"/>
  <c r="M722" s="1"/>
  <c r="K722"/>
  <c r="L721"/>
  <c r="M721" s="1"/>
  <c r="K721"/>
  <c r="N721" s="1"/>
  <c r="L720"/>
  <c r="M720" s="1"/>
  <c r="K720"/>
  <c r="L719"/>
  <c r="M719" s="1"/>
  <c r="K719"/>
  <c r="N719" s="1"/>
  <c r="L718"/>
  <c r="M718" s="1"/>
  <c r="K718"/>
  <c r="L717"/>
  <c r="M717" s="1"/>
  <c r="K717"/>
  <c r="N717" s="1"/>
  <c r="L716"/>
  <c r="M716" s="1"/>
  <c r="K716"/>
  <c r="L715"/>
  <c r="M715" s="1"/>
  <c r="K715"/>
  <c r="N715" s="1"/>
  <c r="L714"/>
  <c r="M714" s="1"/>
  <c r="K714"/>
  <c r="L713"/>
  <c r="M713" s="1"/>
  <c r="K713"/>
  <c r="N713" s="1"/>
  <c r="L712"/>
  <c r="M712" s="1"/>
  <c r="K712"/>
  <c r="L711"/>
  <c r="M711" s="1"/>
  <c r="K711"/>
  <c r="N711" s="1"/>
  <c r="L710"/>
  <c r="M710" s="1"/>
  <c r="K710"/>
  <c r="L709"/>
  <c r="M709" s="1"/>
  <c r="K709"/>
  <c r="N709" s="1"/>
  <c r="L708"/>
  <c r="M708" s="1"/>
  <c r="K708"/>
  <c r="L707"/>
  <c r="M707" s="1"/>
  <c r="K707"/>
  <c r="N707" s="1"/>
  <c r="L706"/>
  <c r="M706" s="1"/>
  <c r="K706"/>
  <c r="L705"/>
  <c r="M705" s="1"/>
  <c r="K705"/>
  <c r="N705" s="1"/>
  <c r="L704"/>
  <c r="M704" s="1"/>
  <c r="K704"/>
  <c r="L703"/>
  <c r="M703" s="1"/>
  <c r="K703"/>
  <c r="N703" s="1"/>
  <c r="L702"/>
  <c r="M702" s="1"/>
  <c r="K702"/>
  <c r="L701"/>
  <c r="M701" s="1"/>
  <c r="K701"/>
  <c r="N701" s="1"/>
  <c r="L700"/>
  <c r="M700" s="1"/>
  <c r="K700"/>
  <c r="L699"/>
  <c r="M699" s="1"/>
  <c r="K699"/>
  <c r="N699" s="1"/>
  <c r="L698"/>
  <c r="M698" s="1"/>
  <c r="K698"/>
  <c r="L697"/>
  <c r="M697" s="1"/>
  <c r="K697"/>
  <c r="N697" s="1"/>
  <c r="L696"/>
  <c r="M696" s="1"/>
  <c r="K696"/>
  <c r="L695"/>
  <c r="M695" s="1"/>
  <c r="K695"/>
  <c r="N695" s="1"/>
  <c r="L694"/>
  <c r="M694" s="1"/>
  <c r="K694"/>
  <c r="L693"/>
  <c r="M693" s="1"/>
  <c r="K693"/>
  <c r="N693" s="1"/>
  <c r="L692"/>
  <c r="M692" s="1"/>
  <c r="K692"/>
  <c r="L691"/>
  <c r="M691" s="1"/>
  <c r="K691"/>
  <c r="N691" s="1"/>
  <c r="L690"/>
  <c r="M690" s="1"/>
  <c r="K690"/>
  <c r="L689"/>
  <c r="M689" s="1"/>
  <c r="K689"/>
  <c r="N689" s="1"/>
  <c r="L688"/>
  <c r="M688" s="1"/>
  <c r="K688"/>
  <c r="L687"/>
  <c r="M687" s="1"/>
  <c r="K687"/>
  <c r="N687" s="1"/>
  <c r="L686"/>
  <c r="M686" s="1"/>
  <c r="K686"/>
  <c r="L685"/>
  <c r="M685" s="1"/>
  <c r="K685"/>
  <c r="N685" s="1"/>
  <c r="L684"/>
  <c r="M684" s="1"/>
  <c r="K684"/>
  <c r="L683"/>
  <c r="M683" s="1"/>
  <c r="K683"/>
  <c r="N683" s="1"/>
  <c r="L682"/>
  <c r="M682" s="1"/>
  <c r="K682"/>
  <c r="L681"/>
  <c r="M681" s="1"/>
  <c r="K681"/>
  <c r="N681" s="1"/>
  <c r="L680"/>
  <c r="M680" s="1"/>
  <c r="K680"/>
  <c r="L679"/>
  <c r="M679" s="1"/>
  <c r="K679"/>
  <c r="N679" s="1"/>
  <c r="L678"/>
  <c r="M678" s="1"/>
  <c r="K678"/>
  <c r="L677"/>
  <c r="M677" s="1"/>
  <c r="K677"/>
  <c r="N677" s="1"/>
  <c r="L676"/>
  <c r="M676" s="1"/>
  <c r="K676"/>
  <c r="L675"/>
  <c r="M675" s="1"/>
  <c r="K675"/>
  <c r="N675" s="1"/>
  <c r="L674"/>
  <c r="M674" s="1"/>
  <c r="K674"/>
  <c r="L673"/>
  <c r="M673" s="1"/>
  <c r="K673"/>
  <c r="N673" s="1"/>
  <c r="L672"/>
  <c r="M672" s="1"/>
  <c r="K672"/>
  <c r="L671"/>
  <c r="M671" s="1"/>
  <c r="K671"/>
  <c r="N671" s="1"/>
  <c r="L670"/>
  <c r="M670" s="1"/>
  <c r="K670"/>
  <c r="L669"/>
  <c r="M669" s="1"/>
  <c r="K669"/>
  <c r="N669" s="1"/>
  <c r="L668"/>
  <c r="M668" s="1"/>
  <c r="K668"/>
  <c r="L667"/>
  <c r="M667" s="1"/>
  <c r="K667"/>
  <c r="N667" s="1"/>
  <c r="L666"/>
  <c r="M666" s="1"/>
  <c r="K666"/>
  <c r="L665"/>
  <c r="M665" s="1"/>
  <c r="K665"/>
  <c r="N665" s="1"/>
  <c r="L664"/>
  <c r="M664" s="1"/>
  <c r="K664"/>
  <c r="L663"/>
  <c r="M663" s="1"/>
  <c r="K663"/>
  <c r="N663" s="1"/>
  <c r="L662"/>
  <c r="M662" s="1"/>
  <c r="K662"/>
  <c r="L661"/>
  <c r="M661" s="1"/>
  <c r="K661"/>
  <c r="N661" s="1"/>
  <c r="L660"/>
  <c r="M660" s="1"/>
  <c r="K660"/>
  <c r="L659"/>
  <c r="M659" s="1"/>
  <c r="K659"/>
  <c r="N659" s="1"/>
  <c r="L658"/>
  <c r="M658" s="1"/>
  <c r="K658"/>
  <c r="L657"/>
  <c r="M657" s="1"/>
  <c r="K657"/>
  <c r="N657" s="1"/>
  <c r="L656"/>
  <c r="M656" s="1"/>
  <c r="K656"/>
  <c r="L655"/>
  <c r="M655" s="1"/>
  <c r="K655"/>
  <c r="N655" s="1"/>
  <c r="L654"/>
  <c r="M654" s="1"/>
  <c r="K654"/>
  <c r="L653"/>
  <c r="M653" s="1"/>
  <c r="K653"/>
  <c r="N653" s="1"/>
  <c r="L652"/>
  <c r="M652" s="1"/>
  <c r="K652"/>
  <c r="L651"/>
  <c r="M651" s="1"/>
  <c r="K651"/>
  <c r="N651" s="1"/>
  <c r="L650"/>
  <c r="M650" s="1"/>
  <c r="K650"/>
  <c r="L649"/>
  <c r="M649" s="1"/>
  <c r="K649"/>
  <c r="N649" s="1"/>
  <c r="L648"/>
  <c r="M648" s="1"/>
  <c r="K648"/>
  <c r="L647"/>
  <c r="M647" s="1"/>
  <c r="K647"/>
  <c r="N647" s="1"/>
  <c r="L646"/>
  <c r="M646" s="1"/>
  <c r="K646"/>
  <c r="L645"/>
  <c r="M645" s="1"/>
  <c r="K645"/>
  <c r="N645" s="1"/>
  <c r="L644"/>
  <c r="M644" s="1"/>
  <c r="K644"/>
  <c r="L643"/>
  <c r="M643" s="1"/>
  <c r="K643"/>
  <c r="N643" s="1"/>
  <c r="L642"/>
  <c r="M642" s="1"/>
  <c r="K642"/>
  <c r="L641"/>
  <c r="M641" s="1"/>
  <c r="K641"/>
  <c r="N641" s="1"/>
  <c r="L640"/>
  <c r="M640" s="1"/>
  <c r="K640"/>
  <c r="L639"/>
  <c r="M639" s="1"/>
  <c r="K639"/>
  <c r="N639" s="1"/>
  <c r="L638"/>
  <c r="M638" s="1"/>
  <c r="K638"/>
  <c r="L637"/>
  <c r="M637" s="1"/>
  <c r="K637"/>
  <c r="N637" s="1"/>
  <c r="L636"/>
  <c r="M636" s="1"/>
  <c r="K636"/>
  <c r="L635"/>
  <c r="M635" s="1"/>
  <c r="K635"/>
  <c r="N635" s="1"/>
  <c r="L634"/>
  <c r="M634" s="1"/>
  <c r="K634"/>
  <c r="L633"/>
  <c r="M633" s="1"/>
  <c r="K633"/>
  <c r="N633" s="1"/>
  <c r="L632"/>
  <c r="M632" s="1"/>
  <c r="K632"/>
  <c r="L631"/>
  <c r="M631" s="1"/>
  <c r="K631"/>
  <c r="N631" s="1"/>
  <c r="L630"/>
  <c r="M630" s="1"/>
  <c r="K630"/>
  <c r="L629"/>
  <c r="M629" s="1"/>
  <c r="K629"/>
  <c r="N629" s="1"/>
  <c r="L628"/>
  <c r="M628" s="1"/>
  <c r="K628"/>
  <c r="L627"/>
  <c r="M627" s="1"/>
  <c r="K627"/>
  <c r="N627" s="1"/>
  <c r="L626"/>
  <c r="M626" s="1"/>
  <c r="K626"/>
  <c r="L625"/>
  <c r="M625" s="1"/>
  <c r="K625"/>
  <c r="N625" s="1"/>
  <c r="L624"/>
  <c r="M624" s="1"/>
  <c r="K624"/>
  <c r="L623"/>
  <c r="M623" s="1"/>
  <c r="K623"/>
  <c r="N623" s="1"/>
  <c r="L622"/>
  <c r="M622" s="1"/>
  <c r="K622"/>
  <c r="L621"/>
  <c r="M621" s="1"/>
  <c r="K621"/>
  <c r="N621" s="1"/>
  <c r="L620"/>
  <c r="M620" s="1"/>
  <c r="K620"/>
  <c r="L619"/>
  <c r="M619" s="1"/>
  <c r="K619"/>
  <c r="N619" s="1"/>
  <c r="L618"/>
  <c r="M618" s="1"/>
  <c r="K618"/>
  <c r="L617"/>
  <c r="M617" s="1"/>
  <c r="K617"/>
  <c r="N617" s="1"/>
  <c r="L616"/>
  <c r="M616" s="1"/>
  <c r="K616"/>
  <c r="L615"/>
  <c r="M615" s="1"/>
  <c r="K615"/>
  <c r="N615" s="1"/>
  <c r="L614"/>
  <c r="M614" s="1"/>
  <c r="K614"/>
  <c r="L613"/>
  <c r="M613" s="1"/>
  <c r="K613"/>
  <c r="N613" s="1"/>
  <c r="L612"/>
  <c r="M612" s="1"/>
  <c r="K612"/>
  <c r="L611"/>
  <c r="M611" s="1"/>
  <c r="K611"/>
  <c r="N611" s="1"/>
  <c r="L610"/>
  <c r="M610" s="1"/>
  <c r="K610"/>
  <c r="L609"/>
  <c r="M609" s="1"/>
  <c r="K609"/>
  <c r="N609" s="1"/>
  <c r="L608"/>
  <c r="M608" s="1"/>
  <c r="K608"/>
  <c r="L607"/>
  <c r="M607" s="1"/>
  <c r="K607"/>
  <c r="N607" s="1"/>
  <c r="L606"/>
  <c r="M606" s="1"/>
  <c r="K606"/>
  <c r="L605"/>
  <c r="M605" s="1"/>
  <c r="K605"/>
  <c r="N605" s="1"/>
  <c r="L604"/>
  <c r="M604" s="1"/>
  <c r="K604"/>
  <c r="L603"/>
  <c r="M603" s="1"/>
  <c r="K603"/>
  <c r="N603" s="1"/>
  <c r="L602"/>
  <c r="M602" s="1"/>
  <c r="K602"/>
  <c r="L601"/>
  <c r="M601" s="1"/>
  <c r="K601"/>
  <c r="N601" s="1"/>
  <c r="L600"/>
  <c r="M600" s="1"/>
  <c r="K600"/>
  <c r="L599"/>
  <c r="M599" s="1"/>
  <c r="K599"/>
  <c r="N599" s="1"/>
  <c r="L598"/>
  <c r="M598" s="1"/>
  <c r="K598"/>
  <c r="L597"/>
  <c r="M597" s="1"/>
  <c r="K597"/>
  <c r="N597" s="1"/>
  <c r="L596"/>
  <c r="M596" s="1"/>
  <c r="K596"/>
  <c r="L595"/>
  <c r="M595" s="1"/>
  <c r="K595"/>
  <c r="N595" s="1"/>
  <c r="L594"/>
  <c r="M594" s="1"/>
  <c r="K594"/>
  <c r="L593"/>
  <c r="M593" s="1"/>
  <c r="K593"/>
  <c r="N593" s="1"/>
  <c r="L592"/>
  <c r="M592" s="1"/>
  <c r="K592"/>
  <c r="L591"/>
  <c r="M591" s="1"/>
  <c r="K591"/>
  <c r="N591" s="1"/>
  <c r="L590"/>
  <c r="M590" s="1"/>
  <c r="K590"/>
  <c r="L589"/>
  <c r="M589" s="1"/>
  <c r="K589"/>
  <c r="N589" s="1"/>
  <c r="L588"/>
  <c r="M588" s="1"/>
  <c r="K588"/>
  <c r="L587"/>
  <c r="M587" s="1"/>
  <c r="K587"/>
  <c r="N587" s="1"/>
  <c r="L586"/>
  <c r="M586" s="1"/>
  <c r="K586"/>
  <c r="L585"/>
  <c r="M585" s="1"/>
  <c r="K585"/>
  <c r="N585" s="1"/>
  <c r="L584"/>
  <c r="M584" s="1"/>
  <c r="K584"/>
  <c r="L583"/>
  <c r="M583" s="1"/>
  <c r="K583"/>
  <c r="L582"/>
  <c r="M582" s="1"/>
  <c r="K582"/>
  <c r="L581"/>
  <c r="M581" s="1"/>
  <c r="K581"/>
  <c r="L580"/>
  <c r="M580" s="1"/>
  <c r="K580"/>
  <c r="L579"/>
  <c r="M579" s="1"/>
  <c r="K579"/>
  <c r="L578"/>
  <c r="M578" s="1"/>
  <c r="K578"/>
  <c r="L577"/>
  <c r="M577" s="1"/>
  <c r="K577"/>
  <c r="L576"/>
  <c r="M576" s="1"/>
  <c r="K576"/>
  <c r="L575"/>
  <c r="M575" s="1"/>
  <c r="K575"/>
  <c r="L574"/>
  <c r="M574" s="1"/>
  <c r="K574"/>
  <c r="L573"/>
  <c r="M573" s="1"/>
  <c r="K573"/>
  <c r="L572"/>
  <c r="M572" s="1"/>
  <c r="K572"/>
  <c r="L571"/>
  <c r="M571" s="1"/>
  <c r="K571"/>
  <c r="L570"/>
  <c r="M570" s="1"/>
  <c r="K570"/>
  <c r="L569"/>
  <c r="M569" s="1"/>
  <c r="K569"/>
  <c r="L568"/>
  <c r="M568" s="1"/>
  <c r="K568"/>
  <c r="L567"/>
  <c r="M567" s="1"/>
  <c r="K567"/>
  <c r="L566"/>
  <c r="M566" s="1"/>
  <c r="K566"/>
  <c r="L565"/>
  <c r="M565" s="1"/>
  <c r="K565"/>
  <c r="L564"/>
  <c r="M564" s="1"/>
  <c r="K564"/>
  <c r="L563"/>
  <c r="M563" s="1"/>
  <c r="K563"/>
  <c r="L562"/>
  <c r="M562" s="1"/>
  <c r="K562"/>
  <c r="L561"/>
  <c r="M561" s="1"/>
  <c r="K561"/>
  <c r="L560"/>
  <c r="M560" s="1"/>
  <c r="K560"/>
  <c r="L559"/>
  <c r="M559" s="1"/>
  <c r="K559"/>
  <c r="L558"/>
  <c r="M558" s="1"/>
  <c r="K558"/>
  <c r="L557"/>
  <c r="M557" s="1"/>
  <c r="K557"/>
  <c r="L556"/>
  <c r="M556" s="1"/>
  <c r="K556"/>
  <c r="L555"/>
  <c r="M555" s="1"/>
  <c r="K555"/>
  <c r="L554"/>
  <c r="M554" s="1"/>
  <c r="K554"/>
  <c r="M553"/>
  <c r="L553"/>
  <c r="K553"/>
  <c r="L552"/>
  <c r="M552" s="1"/>
  <c r="K552"/>
  <c r="L551"/>
  <c r="M551" s="1"/>
  <c r="K551"/>
  <c r="L550"/>
  <c r="M550" s="1"/>
  <c r="K550"/>
  <c r="L549"/>
  <c r="M549" s="1"/>
  <c r="K549"/>
  <c r="L548"/>
  <c r="M548" s="1"/>
  <c r="K548"/>
  <c r="L547"/>
  <c r="M547" s="1"/>
  <c r="K547"/>
  <c r="L546"/>
  <c r="M546" s="1"/>
  <c r="K546"/>
  <c r="L545"/>
  <c r="M545" s="1"/>
  <c r="K545"/>
  <c r="L544"/>
  <c r="M544" s="1"/>
  <c r="K544"/>
  <c r="L543"/>
  <c r="M543" s="1"/>
  <c r="K543"/>
  <c r="L542"/>
  <c r="M542" s="1"/>
  <c r="K542"/>
  <c r="L541"/>
  <c r="M541" s="1"/>
  <c r="K541"/>
  <c r="L540"/>
  <c r="M540" s="1"/>
  <c r="K540"/>
  <c r="L539"/>
  <c r="M539" s="1"/>
  <c r="K539"/>
  <c r="L538"/>
  <c r="M538" s="1"/>
  <c r="K538"/>
  <c r="L537"/>
  <c r="M537" s="1"/>
  <c r="K537"/>
  <c r="L536"/>
  <c r="M536" s="1"/>
  <c r="K536"/>
  <c r="L535"/>
  <c r="M535" s="1"/>
  <c r="K535"/>
  <c r="L534"/>
  <c r="M534" s="1"/>
  <c r="K534"/>
  <c r="L533"/>
  <c r="M533" s="1"/>
  <c r="K533"/>
  <c r="L532"/>
  <c r="M532" s="1"/>
  <c r="K532"/>
  <c r="L531"/>
  <c r="M531" s="1"/>
  <c r="K531"/>
  <c r="L530"/>
  <c r="M530" s="1"/>
  <c r="K530"/>
  <c r="L529"/>
  <c r="M529" s="1"/>
  <c r="K529"/>
  <c r="L528"/>
  <c r="M528" s="1"/>
  <c r="K528"/>
  <c r="L527"/>
  <c r="M527" s="1"/>
  <c r="K527"/>
  <c r="L526"/>
  <c r="M526" s="1"/>
  <c r="K526"/>
  <c r="L525"/>
  <c r="M525" s="1"/>
  <c r="K525"/>
  <c r="L524"/>
  <c r="M524" s="1"/>
  <c r="K524"/>
  <c r="L523"/>
  <c r="M523" s="1"/>
  <c r="K523"/>
  <c r="L522"/>
  <c r="M522" s="1"/>
  <c r="K522"/>
  <c r="M521"/>
  <c r="L521"/>
  <c r="K521"/>
  <c r="L520"/>
  <c r="M520" s="1"/>
  <c r="K520"/>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M489"/>
  <c r="L489"/>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M457"/>
  <c r="L457"/>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M425"/>
  <c r="L425"/>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M393"/>
  <c r="L393"/>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N127" s="1"/>
  <c r="L126"/>
  <c r="M126" s="1"/>
  <c r="K126"/>
  <c r="L125"/>
  <c r="M125" s="1"/>
  <c r="K125"/>
  <c r="L124"/>
  <c r="M124" s="1"/>
  <c r="K124"/>
  <c r="L123"/>
  <c r="M123" s="1"/>
  <c r="K123"/>
  <c r="N123" s="1"/>
  <c r="L122"/>
  <c r="M122" s="1"/>
  <c r="K122"/>
  <c r="L121"/>
  <c r="M121" s="1"/>
  <c r="K121"/>
  <c r="N121" s="1"/>
  <c r="L120"/>
  <c r="M120" s="1"/>
  <c r="K120"/>
  <c r="L119"/>
  <c r="M119" s="1"/>
  <c r="K119"/>
  <c r="N119" s="1"/>
  <c r="L118"/>
  <c r="M118" s="1"/>
  <c r="K118"/>
  <c r="L117"/>
  <c r="M117" s="1"/>
  <c r="K117"/>
  <c r="N117" s="1"/>
  <c r="L116"/>
  <c r="M116" s="1"/>
  <c r="K116"/>
  <c r="L115"/>
  <c r="M115" s="1"/>
  <c r="K115"/>
  <c r="N115" s="1"/>
  <c r="L114"/>
  <c r="M114" s="1"/>
  <c r="K114"/>
  <c r="L113"/>
  <c r="M113" s="1"/>
  <c r="K113"/>
  <c r="N113" s="1"/>
  <c r="L112"/>
  <c r="M112" s="1"/>
  <c r="K112"/>
  <c r="L111"/>
  <c r="M111" s="1"/>
  <c r="K111"/>
  <c r="N111" s="1"/>
  <c r="L110"/>
  <c r="M110" s="1"/>
  <c r="K110"/>
  <c r="L109"/>
  <c r="M109" s="1"/>
  <c r="K109"/>
  <c r="N109" s="1"/>
  <c r="L108"/>
  <c r="M108" s="1"/>
  <c r="K108"/>
  <c r="L107"/>
  <c r="M107" s="1"/>
  <c r="K107"/>
  <c r="N107" s="1"/>
  <c r="L106"/>
  <c r="M106" s="1"/>
  <c r="K106"/>
  <c r="L105"/>
  <c r="M105" s="1"/>
  <c r="K105"/>
  <c r="N105" s="1"/>
  <c r="L104"/>
  <c r="M104" s="1"/>
  <c r="K104"/>
  <c r="L103"/>
  <c r="M103" s="1"/>
  <c r="K103"/>
  <c r="N103" s="1"/>
  <c r="L102"/>
  <c r="M102" s="1"/>
  <c r="K102"/>
  <c r="L101"/>
  <c r="M101" s="1"/>
  <c r="K101"/>
  <c r="N101" s="1"/>
  <c r="L100"/>
  <c r="M100" s="1"/>
  <c r="K100"/>
  <c r="L99"/>
  <c r="M99" s="1"/>
  <c r="K99"/>
  <c r="N99" s="1"/>
  <c r="L98"/>
  <c r="M98" s="1"/>
  <c r="K98"/>
  <c r="L97"/>
  <c r="M97" s="1"/>
  <c r="K97"/>
  <c r="N97" s="1"/>
  <c r="L96"/>
  <c r="M96" s="1"/>
  <c r="K96"/>
  <c r="L95"/>
  <c r="M95" s="1"/>
  <c r="K95"/>
  <c r="N95" s="1"/>
  <c r="L94"/>
  <c r="M94" s="1"/>
  <c r="K94"/>
  <c r="L93"/>
  <c r="M93" s="1"/>
  <c r="K93"/>
  <c r="N93" s="1"/>
  <c r="L92"/>
  <c r="M92" s="1"/>
  <c r="K92"/>
  <c r="L91"/>
  <c r="M91" s="1"/>
  <c r="K91"/>
  <c r="N91" s="1"/>
  <c r="L90"/>
  <c r="M90" s="1"/>
  <c r="K90"/>
  <c r="L89"/>
  <c r="M89" s="1"/>
  <c r="K89"/>
  <c r="N89" s="1"/>
  <c r="L88"/>
  <c r="M88" s="1"/>
  <c r="K88"/>
  <c r="L87"/>
  <c r="M87" s="1"/>
  <c r="K87"/>
  <c r="N87" s="1"/>
  <c r="L86"/>
  <c r="M86" s="1"/>
  <c r="K86"/>
  <c r="L85"/>
  <c r="M85" s="1"/>
  <c r="K85"/>
  <c r="N85" s="1"/>
  <c r="L84"/>
  <c r="M84" s="1"/>
  <c r="K84"/>
  <c r="L83"/>
  <c r="M83" s="1"/>
  <c r="K83"/>
  <c r="N83" s="1"/>
  <c r="L82"/>
  <c r="M82" s="1"/>
  <c r="K82"/>
  <c r="L81"/>
  <c r="M81" s="1"/>
  <c r="K81"/>
  <c r="N81" s="1"/>
  <c r="L80"/>
  <c r="M80" s="1"/>
  <c r="K80"/>
  <c r="L79"/>
  <c r="M79" s="1"/>
  <c r="K79"/>
  <c r="N79" s="1"/>
  <c r="L78"/>
  <c r="M78" s="1"/>
  <c r="K78"/>
  <c r="L77"/>
  <c r="M77" s="1"/>
  <c r="K77"/>
  <c r="N77" s="1"/>
  <c r="L76"/>
  <c r="M76" s="1"/>
  <c r="K76"/>
  <c r="L75"/>
  <c r="M75" s="1"/>
  <c r="K75"/>
  <c r="N75" s="1"/>
  <c r="L74"/>
  <c r="M74" s="1"/>
  <c r="K74"/>
  <c r="L73"/>
  <c r="M73" s="1"/>
  <c r="K73"/>
  <c r="N73" s="1"/>
  <c r="L72"/>
  <c r="M72" s="1"/>
  <c r="K72"/>
  <c r="L71"/>
  <c r="M71" s="1"/>
  <c r="K71"/>
  <c r="N71" s="1"/>
  <c r="L70"/>
  <c r="M70" s="1"/>
  <c r="K70"/>
  <c r="L69"/>
  <c r="M69" s="1"/>
  <c r="K69"/>
  <c r="N69" s="1"/>
  <c r="L68"/>
  <c r="M68" s="1"/>
  <c r="K68"/>
  <c r="L67"/>
  <c r="M67" s="1"/>
  <c r="K67"/>
  <c r="N67" s="1"/>
  <c r="L66"/>
  <c r="M66" s="1"/>
  <c r="K66"/>
  <c r="L65"/>
  <c r="M65" s="1"/>
  <c r="K65"/>
  <c r="N65" s="1"/>
  <c r="L64"/>
  <c r="M64" s="1"/>
  <c r="K64"/>
  <c r="L63"/>
  <c r="M63" s="1"/>
  <c r="K63"/>
  <c r="N63" s="1"/>
  <c r="L62"/>
  <c r="M62" s="1"/>
  <c r="K62"/>
  <c r="L61"/>
  <c r="M61" s="1"/>
  <c r="K61"/>
  <c r="N61" s="1"/>
  <c r="L60"/>
  <c r="M60" s="1"/>
  <c r="K60"/>
  <c r="L59"/>
  <c r="M59" s="1"/>
  <c r="K59"/>
  <c r="N59" s="1"/>
  <c r="L58"/>
  <c r="M58" s="1"/>
  <c r="K58"/>
  <c r="L57"/>
  <c r="M57" s="1"/>
  <c r="K57"/>
  <c r="N57" s="1"/>
  <c r="L56"/>
  <c r="M56" s="1"/>
  <c r="K56"/>
  <c r="L55"/>
  <c r="M55" s="1"/>
  <c r="K55"/>
  <c r="N55" s="1"/>
  <c r="L54"/>
  <c r="M54" s="1"/>
  <c r="K54"/>
  <c r="L53"/>
  <c r="M53" s="1"/>
  <c r="K53"/>
  <c r="N53" s="1"/>
  <c r="L52"/>
  <c r="M52" s="1"/>
  <c r="K52"/>
  <c r="L51"/>
  <c r="M51" s="1"/>
  <c r="K51"/>
  <c r="N51" s="1"/>
  <c r="L50"/>
  <c r="M50" s="1"/>
  <c r="K50"/>
  <c r="L49"/>
  <c r="M49" s="1"/>
  <c r="K49"/>
  <c r="N49" s="1"/>
  <c r="L48"/>
  <c r="M48" s="1"/>
  <c r="K48"/>
  <c r="L47"/>
  <c r="M47" s="1"/>
  <c r="K47"/>
  <c r="N47" s="1"/>
  <c r="L46"/>
  <c r="M46" s="1"/>
  <c r="K46"/>
  <c r="L45"/>
  <c r="M45" s="1"/>
  <c r="K45"/>
  <c r="N45" s="1"/>
  <c r="L44"/>
  <c r="M44" s="1"/>
  <c r="K44"/>
  <c r="L43"/>
  <c r="M43" s="1"/>
  <c r="K43"/>
  <c r="N43" s="1"/>
  <c r="L42"/>
  <c r="M42" s="1"/>
  <c r="K42"/>
  <c r="L41"/>
  <c r="M41" s="1"/>
  <c r="K41"/>
  <c r="N41" s="1"/>
  <c r="L40"/>
  <c r="M40" s="1"/>
  <c r="K40"/>
  <c r="L39"/>
  <c r="M39" s="1"/>
  <c r="K39"/>
  <c r="N39" s="1"/>
  <c r="L38"/>
  <c r="M38" s="1"/>
  <c r="K38"/>
  <c r="L37"/>
  <c r="M37" s="1"/>
  <c r="K37"/>
  <c r="N37" s="1"/>
  <c r="L36"/>
  <c r="M36" s="1"/>
  <c r="K36"/>
  <c r="L35"/>
  <c r="M35" s="1"/>
  <c r="K35"/>
  <c r="N35" s="1"/>
  <c r="L34"/>
  <c r="M34" s="1"/>
  <c r="K34"/>
  <c r="L33"/>
  <c r="M33" s="1"/>
  <c r="K33"/>
  <c r="N33" s="1"/>
  <c r="L32"/>
  <c r="M32" s="1"/>
  <c r="K32"/>
  <c r="L31"/>
  <c r="M31" s="1"/>
  <c r="K31"/>
  <c r="N31" s="1"/>
  <c r="L30"/>
  <c r="M30" s="1"/>
  <c r="K30"/>
  <c r="L29"/>
  <c r="M29" s="1"/>
  <c r="K29"/>
  <c r="N29" s="1"/>
  <c r="L28"/>
  <c r="M28" s="1"/>
  <c r="K28"/>
  <c r="L27"/>
  <c r="M27" s="1"/>
  <c r="K27"/>
  <c r="N27" s="1"/>
  <c r="L26"/>
  <c r="M26" s="1"/>
  <c r="K26"/>
  <c r="L25"/>
  <c r="M25" s="1"/>
  <c r="K25"/>
  <c r="N25" s="1"/>
  <c r="L24"/>
  <c r="M24" s="1"/>
  <c r="K24"/>
  <c r="L23"/>
  <c r="M23" s="1"/>
  <c r="K23"/>
  <c r="N23" s="1"/>
  <c r="L22"/>
  <c r="M22" s="1"/>
  <c r="K22"/>
  <c r="N586" l="1"/>
  <c r="N588"/>
  <c r="N590"/>
  <c r="N592"/>
  <c r="N594"/>
  <c r="N596"/>
  <c r="N598"/>
  <c r="N600"/>
  <c r="N602"/>
  <c r="N604"/>
  <c r="N606"/>
  <c r="N608"/>
  <c r="N610"/>
  <c r="N612"/>
  <c r="N614"/>
  <c r="N616"/>
  <c r="N618"/>
  <c r="N620"/>
  <c r="N622"/>
  <c r="N624"/>
  <c r="N626"/>
  <c r="N628"/>
  <c r="N630"/>
  <c r="N632"/>
  <c r="N634"/>
  <c r="N636"/>
  <c r="N638"/>
  <c r="N640"/>
  <c r="N642"/>
  <c r="N644"/>
  <c r="N646"/>
  <c r="N648"/>
  <c r="N650"/>
  <c r="N652"/>
  <c r="N654"/>
  <c r="N656"/>
  <c r="N658"/>
  <c r="N660"/>
  <c r="N662"/>
  <c r="N664"/>
  <c r="N666"/>
  <c r="N668"/>
  <c r="N670"/>
  <c r="N672"/>
  <c r="N674"/>
  <c r="N676"/>
  <c r="N678"/>
  <c r="N680"/>
  <c r="N682"/>
  <c r="N684"/>
  <c r="N686"/>
  <c r="N688"/>
  <c r="N690"/>
  <c r="N692"/>
  <c r="N694"/>
  <c r="N696"/>
  <c r="N698"/>
  <c r="N700"/>
  <c r="N702"/>
  <c r="N704"/>
  <c r="N706"/>
  <c r="N708"/>
  <c r="N710"/>
  <c r="N712"/>
  <c r="N714"/>
  <c r="N716"/>
  <c r="N718"/>
  <c r="N720"/>
  <c r="N722"/>
  <c r="N724"/>
  <c r="N726"/>
  <c r="N728"/>
  <c r="N730"/>
  <c r="N732"/>
  <c r="N734"/>
  <c r="N736"/>
  <c r="N738"/>
  <c r="N740"/>
  <c r="N742"/>
  <c r="N744"/>
  <c r="N746"/>
  <c r="N748"/>
  <c r="N750"/>
  <c r="N752"/>
  <c r="N754"/>
  <c r="N756"/>
  <c r="N758"/>
  <c r="N760"/>
  <c r="N762"/>
  <c r="N764"/>
  <c r="N766"/>
  <c r="N768"/>
  <c r="N770"/>
  <c r="N772"/>
  <c r="N774"/>
  <c r="N776"/>
  <c r="N778"/>
  <c r="N780"/>
  <c r="N782"/>
  <c r="N784"/>
  <c r="N786"/>
  <c r="N788"/>
  <c r="N790"/>
  <c r="N792"/>
  <c r="N794"/>
  <c r="N796"/>
  <c r="N798"/>
  <c r="N800"/>
  <c r="N802"/>
  <c r="N804"/>
  <c r="N806"/>
  <c r="N808"/>
  <c r="N810"/>
  <c r="N812"/>
  <c r="N814"/>
  <c r="N816"/>
  <c r="N818"/>
  <c r="N820"/>
  <c r="N822"/>
  <c r="N824"/>
  <c r="N826"/>
  <c r="N828"/>
  <c r="N830"/>
  <c r="N832"/>
  <c r="N125"/>
  <c r="N129"/>
  <c r="N131"/>
  <c r="N133"/>
  <c r="N135"/>
  <c r="N137"/>
  <c r="N139"/>
  <c r="N141"/>
  <c r="N143"/>
  <c r="N145"/>
  <c r="N147"/>
  <c r="N149"/>
  <c r="N151"/>
  <c r="N153"/>
  <c r="N155"/>
  <c r="N157"/>
  <c r="N159"/>
  <c r="N161"/>
  <c r="N163"/>
  <c r="N165"/>
  <c r="N167"/>
  <c r="N169"/>
  <c r="N171"/>
  <c r="N173"/>
  <c r="N175"/>
  <c r="N177"/>
  <c r="N179"/>
  <c r="N181"/>
  <c r="N183"/>
  <c r="N185"/>
  <c r="N187"/>
  <c r="N189"/>
  <c r="N191"/>
  <c r="N193"/>
  <c r="N195"/>
  <c r="N197"/>
  <c r="N199"/>
  <c r="N201"/>
  <c r="N203"/>
  <c r="N205"/>
  <c r="N207"/>
  <c r="N209"/>
  <c r="N211"/>
  <c r="N213"/>
  <c r="N215"/>
  <c r="N217"/>
  <c r="N219"/>
  <c r="N221"/>
  <c r="N223"/>
  <c r="N225"/>
  <c r="N227"/>
  <c r="N852"/>
  <c r="N1019"/>
  <c r="N781"/>
  <c r="N229"/>
  <c r="N231"/>
  <c r="N233"/>
  <c r="N235"/>
  <c r="N237"/>
  <c r="N239"/>
  <c r="N241"/>
  <c r="N243"/>
  <c r="N245"/>
  <c r="N247"/>
  <c r="N249"/>
  <c r="N251"/>
  <c r="N253"/>
  <c r="N255"/>
  <c r="N257"/>
  <c r="N259"/>
  <c r="N261"/>
  <c r="N263"/>
  <c r="N265"/>
  <c r="N267"/>
  <c r="N269"/>
  <c r="N271"/>
  <c r="N273"/>
  <c r="N275"/>
  <c r="N277"/>
  <c r="N279"/>
  <c r="N281"/>
  <c r="N283"/>
  <c r="N285"/>
  <c r="N287"/>
  <c r="N289"/>
  <c r="N291"/>
  <c r="N293"/>
  <c r="N295"/>
  <c r="N297"/>
  <c r="N299"/>
  <c r="N857"/>
  <c r="N865"/>
  <c r="N873"/>
  <c r="N881"/>
  <c r="N889"/>
  <c r="N897"/>
  <c r="N905"/>
  <c r="N913"/>
  <c r="N921"/>
  <c r="N929"/>
  <c r="N937"/>
  <c r="N945"/>
  <c r="N953"/>
  <c r="N961"/>
  <c r="N969"/>
  <c r="N977"/>
  <c r="N985"/>
  <c r="N993"/>
  <c r="N1001"/>
  <c r="N1009"/>
  <c r="N845"/>
  <c r="N855"/>
  <c r="N863"/>
  <c r="N871"/>
  <c r="N879"/>
  <c r="N887"/>
  <c r="N895"/>
  <c r="N903"/>
  <c r="N911"/>
  <c r="N919"/>
  <c r="N927"/>
  <c r="N935"/>
  <c r="N943"/>
  <c r="N951"/>
  <c r="N959"/>
  <c r="N967"/>
  <c r="N975"/>
  <c r="N983"/>
  <c r="N991"/>
  <c r="N999"/>
  <c r="N1007"/>
  <c r="N1015"/>
  <c r="N834"/>
  <c r="N836"/>
  <c r="N838"/>
  <c r="N840"/>
  <c r="N893"/>
  <c r="N901"/>
  <c r="N909"/>
  <c r="N917"/>
  <c r="N925"/>
  <c r="N933"/>
  <c r="N941"/>
  <c r="N949"/>
  <c r="N965"/>
  <c r="N973"/>
  <c r="N981"/>
  <c r="N997"/>
  <c r="N1005"/>
  <c r="N1013"/>
  <c r="N371"/>
  <c r="N379"/>
  <c r="N387"/>
  <c r="N395"/>
  <c r="N403"/>
  <c r="N411"/>
  <c r="N419"/>
  <c r="N427"/>
  <c r="N435"/>
  <c r="N443"/>
  <c r="N451"/>
  <c r="N459"/>
  <c r="N467"/>
  <c r="N475"/>
  <c r="N483"/>
  <c r="N491"/>
  <c r="N499"/>
  <c r="N507"/>
  <c r="N515"/>
  <c r="N523"/>
  <c r="N531"/>
  <c r="N539"/>
  <c r="N547"/>
  <c r="N555"/>
  <c r="N563"/>
  <c r="N571"/>
  <c r="N579"/>
  <c r="N841"/>
  <c r="N844"/>
  <c r="N848"/>
  <c r="N851"/>
  <c r="N859"/>
  <c r="N867"/>
  <c r="N875"/>
  <c r="N883"/>
  <c r="N891"/>
  <c r="N899"/>
  <c r="N907"/>
  <c r="N915"/>
  <c r="N923"/>
  <c r="N931"/>
  <c r="N939"/>
  <c r="N947"/>
  <c r="N955"/>
  <c r="N963"/>
  <c r="N971"/>
  <c r="N979"/>
  <c r="N987"/>
  <c r="N995"/>
  <c r="N1003"/>
  <c r="N1011"/>
  <c r="N367"/>
  <c r="N375"/>
  <c r="N383"/>
  <c r="N391"/>
  <c r="N399"/>
  <c r="N407"/>
  <c r="N415"/>
  <c r="N423"/>
  <c r="N431"/>
  <c r="N439"/>
  <c r="N447"/>
  <c r="N455"/>
  <c r="N463"/>
  <c r="N471"/>
  <c r="N479"/>
  <c r="N487"/>
  <c r="N495"/>
  <c r="N503"/>
  <c r="N511"/>
  <c r="N519"/>
  <c r="N527"/>
  <c r="N535"/>
  <c r="N543"/>
  <c r="N551"/>
  <c r="N559"/>
  <c r="N567"/>
  <c r="N575"/>
  <c r="N583"/>
  <c r="N849"/>
  <c r="N843"/>
  <c r="N847"/>
  <c r="N853"/>
  <c r="N861"/>
  <c r="N869"/>
  <c r="N877"/>
  <c r="N885"/>
  <c r="N957"/>
  <c r="N989"/>
  <c r="N846"/>
  <c r="N850"/>
  <c r="N854"/>
  <c r="N858"/>
  <c r="N862"/>
  <c r="N866"/>
  <c r="N870"/>
  <c r="N874"/>
  <c r="N878"/>
  <c r="N882"/>
  <c r="N886"/>
  <c r="N890"/>
  <c r="N894"/>
  <c r="N898"/>
  <c r="N902"/>
  <c r="N906"/>
  <c r="N910"/>
  <c r="N914"/>
  <c r="N918"/>
  <c r="N922"/>
  <c r="N926"/>
  <c r="N930"/>
  <c r="N934"/>
  <c r="N938"/>
  <c r="N942"/>
  <c r="N946"/>
  <c r="N950"/>
  <c r="N954"/>
  <c r="N958"/>
  <c r="N962"/>
  <c r="N966"/>
  <c r="N970"/>
  <c r="N974"/>
  <c r="N978"/>
  <c r="N982"/>
  <c r="N986"/>
  <c r="N990"/>
  <c r="N994"/>
  <c r="N998"/>
  <c r="N1002"/>
  <c r="N1006"/>
  <c r="N1010"/>
  <c r="N1014"/>
  <c r="N1018"/>
  <c r="N856"/>
  <c r="N860"/>
  <c r="N864"/>
  <c r="N868"/>
  <c r="N872"/>
  <c r="N876"/>
  <c r="N880"/>
  <c r="N884"/>
  <c r="N888"/>
  <c r="N892"/>
  <c r="N896"/>
  <c r="N900"/>
  <c r="N904"/>
  <c r="N908"/>
  <c r="N912"/>
  <c r="N916"/>
  <c r="N920"/>
  <c r="N924"/>
  <c r="N928"/>
  <c r="N932"/>
  <c r="N936"/>
  <c r="N940"/>
  <c r="N944"/>
  <c r="N948"/>
  <c r="N952"/>
  <c r="N956"/>
  <c r="N960"/>
  <c r="N964"/>
  <c r="N968"/>
  <c r="N972"/>
  <c r="N976"/>
  <c r="N980"/>
  <c r="N984"/>
  <c r="N988"/>
  <c r="N992"/>
  <c r="N996"/>
  <c r="N1000"/>
  <c r="N1004"/>
  <c r="N1008"/>
  <c r="N1012"/>
  <c r="N1016"/>
  <c r="N1020"/>
  <c r="N1017"/>
  <c r="N109" i="14"/>
  <c r="N111"/>
  <c r="N113"/>
  <c r="N115"/>
  <c r="N117"/>
  <c r="N119"/>
  <c r="N22" i="1"/>
  <c r="N24"/>
  <c r="N26"/>
  <c r="N28"/>
  <c r="N30"/>
  <c r="N32"/>
  <c r="N34"/>
  <c r="N36"/>
  <c r="N38"/>
  <c r="N40"/>
  <c r="N42"/>
  <c r="N44"/>
  <c r="N46"/>
  <c r="N48"/>
  <c r="N50"/>
  <c r="N52"/>
  <c r="N54"/>
  <c r="N56"/>
  <c r="N58"/>
  <c r="N60"/>
  <c r="N62"/>
  <c r="N64"/>
  <c r="N66"/>
  <c r="N68"/>
  <c r="N70"/>
  <c r="N72"/>
  <c r="N74"/>
  <c r="N76"/>
  <c r="N78"/>
  <c r="N80"/>
  <c r="N82"/>
  <c r="N84"/>
  <c r="N86"/>
  <c r="N88"/>
  <c r="N90"/>
  <c r="N92"/>
  <c r="N94"/>
  <c r="N96"/>
  <c r="N98"/>
  <c r="N100"/>
  <c r="N102"/>
  <c r="N104"/>
  <c r="N106"/>
  <c r="N108"/>
  <c r="N110"/>
  <c r="N112"/>
  <c r="N114"/>
  <c r="N116"/>
  <c r="N118"/>
  <c r="N120"/>
  <c r="N122"/>
  <c r="N124"/>
  <c r="N126"/>
  <c r="N128"/>
  <c r="N130"/>
  <c r="N132"/>
  <c r="N134"/>
  <c r="N136"/>
  <c r="N138"/>
  <c r="N140"/>
  <c r="N142"/>
  <c r="N144"/>
  <c r="N146"/>
  <c r="N148"/>
  <c r="N150"/>
  <c r="N152"/>
  <c r="N154"/>
  <c r="N156"/>
  <c r="N158"/>
  <c r="N160"/>
  <c r="N162"/>
  <c r="N164"/>
  <c r="N166"/>
  <c r="N168"/>
  <c r="N170"/>
  <c r="N172"/>
  <c r="N174"/>
  <c r="N176"/>
  <c r="N178"/>
  <c r="N180"/>
  <c r="N182"/>
  <c r="N184"/>
  <c r="N186"/>
  <c r="N188"/>
  <c r="N190"/>
  <c r="N192"/>
  <c r="N194"/>
  <c r="N196"/>
  <c r="N198"/>
  <c r="N200"/>
  <c r="N202"/>
  <c r="N204"/>
  <c r="N206"/>
  <c r="N208"/>
  <c r="N210"/>
  <c r="N212"/>
  <c r="N214"/>
  <c r="N216"/>
  <c r="N218"/>
  <c r="N220"/>
  <c r="N222"/>
  <c r="N224"/>
  <c r="N226"/>
  <c r="N228"/>
  <c r="N230"/>
  <c r="N232"/>
  <c r="N234"/>
  <c r="N236"/>
  <c r="N238"/>
  <c r="N240"/>
  <c r="N242"/>
  <c r="N244"/>
  <c r="N246"/>
  <c r="N248"/>
  <c r="N250"/>
  <c r="N252"/>
  <c r="N254"/>
  <c r="N256"/>
  <c r="N258"/>
  <c r="N260"/>
  <c r="N262"/>
  <c r="N264"/>
  <c r="N266"/>
  <c r="N268"/>
  <c r="N270"/>
  <c r="N272"/>
  <c r="N274"/>
  <c r="N276"/>
  <c r="N278"/>
  <c r="N280"/>
  <c r="N282"/>
  <c r="N284"/>
  <c r="N286"/>
  <c r="N288"/>
  <c r="N290"/>
  <c r="N292"/>
  <c r="N294"/>
  <c r="N296"/>
  <c r="N298"/>
  <c r="N300"/>
  <c r="N302"/>
  <c r="N304"/>
  <c r="N306"/>
  <c r="N308"/>
  <c r="N310"/>
  <c r="N312"/>
  <c r="N314"/>
  <c r="N316"/>
  <c r="N318"/>
  <c r="N320"/>
  <c r="N322"/>
  <c r="N324"/>
  <c r="N326"/>
  <c r="N328"/>
  <c r="N331"/>
  <c r="N333"/>
  <c r="N335"/>
  <c r="N337"/>
  <c r="N339"/>
  <c r="N341"/>
  <c r="N343"/>
  <c r="N346"/>
  <c r="N348"/>
  <c r="N350"/>
  <c r="N352"/>
  <c r="N354"/>
  <c r="N356"/>
  <c r="N358"/>
  <c r="N360"/>
  <c r="N362"/>
  <c r="N363"/>
  <c r="N369"/>
  <c r="N373"/>
  <c r="N381"/>
  <c r="N389"/>
  <c r="N401"/>
  <c r="N409"/>
  <c r="N413"/>
  <c r="N421"/>
  <c r="N425"/>
  <c r="N429"/>
  <c r="N433"/>
  <c r="N437"/>
  <c r="N441"/>
  <c r="N445"/>
  <c r="N449"/>
  <c r="N453"/>
  <c r="N457"/>
  <c r="N461"/>
  <c r="N465"/>
  <c r="N469"/>
  <c r="N473"/>
  <c r="N477"/>
  <c r="N481"/>
  <c r="N485"/>
  <c r="N489"/>
  <c r="N493"/>
  <c r="N497"/>
  <c r="N501"/>
  <c r="N505"/>
  <c r="N509"/>
  <c r="N513"/>
  <c r="N517"/>
  <c r="N521"/>
  <c r="N525"/>
  <c r="N529"/>
  <c r="N533"/>
  <c r="N537"/>
  <c r="N541"/>
  <c r="N545"/>
  <c r="N549"/>
  <c r="N553"/>
  <c r="N557"/>
  <c r="N561"/>
  <c r="N565"/>
  <c r="N569"/>
  <c r="N573"/>
  <c r="N577"/>
  <c r="N581"/>
  <c r="N783"/>
  <c r="N785"/>
  <c r="N787"/>
  <c r="N789"/>
  <c r="N791"/>
  <c r="N793"/>
  <c r="N795"/>
  <c r="N797"/>
  <c r="N799"/>
  <c r="N801"/>
  <c r="N803"/>
  <c r="N805"/>
  <c r="N807"/>
  <c r="N809"/>
  <c r="N811"/>
  <c r="N813"/>
  <c r="N815"/>
  <c r="N817"/>
  <c r="N819"/>
  <c r="N821"/>
  <c r="N823"/>
  <c r="N825"/>
  <c r="N827"/>
  <c r="N829"/>
  <c r="N831"/>
  <c r="N833"/>
  <c r="N835"/>
  <c r="N837"/>
  <c r="N839"/>
  <c r="N842"/>
  <c r="N301"/>
  <c r="N303"/>
  <c r="N305"/>
  <c r="N307"/>
  <c r="N309"/>
  <c r="N311"/>
  <c r="N313"/>
  <c r="N315"/>
  <c r="N317"/>
  <c r="N319"/>
  <c r="N321"/>
  <c r="N323"/>
  <c r="N325"/>
  <c r="N327"/>
  <c r="N329"/>
  <c r="N330"/>
  <c r="N332"/>
  <c r="N334"/>
  <c r="N336"/>
  <c r="N338"/>
  <c r="N340"/>
  <c r="N342"/>
  <c r="N344"/>
  <c r="N345"/>
  <c r="N347"/>
  <c r="N349"/>
  <c r="N351"/>
  <c r="N353"/>
  <c r="N355"/>
  <c r="N357"/>
  <c r="N359"/>
  <c r="N361"/>
  <c r="N365"/>
  <c r="N377"/>
  <c r="N385"/>
  <c r="N393"/>
  <c r="N397"/>
  <c r="N405"/>
  <c r="N417"/>
  <c r="N366"/>
  <c r="N370"/>
  <c r="N374"/>
  <c r="N378"/>
  <c r="N382"/>
  <c r="N386"/>
  <c r="N390"/>
  <c r="N394"/>
  <c r="N398"/>
  <c r="N402"/>
  <c r="N406"/>
  <c r="N410"/>
  <c r="N414"/>
  <c r="N418"/>
  <c r="N422"/>
  <c r="N426"/>
  <c r="N430"/>
  <c r="N434"/>
  <c r="N438"/>
  <c r="N442"/>
  <c r="N446"/>
  <c r="N450"/>
  <c r="N454"/>
  <c r="N458"/>
  <c r="N462"/>
  <c r="N466"/>
  <c r="N470"/>
  <c r="N474"/>
  <c r="N478"/>
  <c r="N482"/>
  <c r="N486"/>
  <c r="N490"/>
  <c r="N494"/>
  <c r="N498"/>
  <c r="N502"/>
  <c r="N506"/>
  <c r="N510"/>
  <c r="N514"/>
  <c r="N518"/>
  <c r="N522"/>
  <c r="N526"/>
  <c r="N530"/>
  <c r="N534"/>
  <c r="N538"/>
  <c r="N542"/>
  <c r="N546"/>
  <c r="N550"/>
  <c r="N554"/>
  <c r="N558"/>
  <c r="N562"/>
  <c r="N566"/>
  <c r="N570"/>
  <c r="N574"/>
  <c r="N578"/>
  <c r="N582"/>
  <c r="N364"/>
  <c r="N368"/>
  <c r="N372"/>
  <c r="N376"/>
  <c r="N380"/>
  <c r="N384"/>
  <c r="N388"/>
  <c r="N392"/>
  <c r="N396"/>
  <c r="N400"/>
  <c r="N404"/>
  <c r="N408"/>
  <c r="N412"/>
  <c r="N416"/>
  <c r="N420"/>
  <c r="N424"/>
  <c r="N428"/>
  <c r="N432"/>
  <c r="N436"/>
  <c r="N440"/>
  <c r="N444"/>
  <c r="N448"/>
  <c r="N452"/>
  <c r="N456"/>
  <c r="N460"/>
  <c r="N464"/>
  <c r="N468"/>
  <c r="N472"/>
  <c r="N476"/>
  <c r="N480"/>
  <c r="N484"/>
  <c r="N488"/>
  <c r="N492"/>
  <c r="N496"/>
  <c r="N500"/>
  <c r="N504"/>
  <c r="N508"/>
  <c r="N512"/>
  <c r="N516"/>
  <c r="N520"/>
  <c r="N524"/>
  <c r="N528"/>
  <c r="N532"/>
  <c r="N536"/>
  <c r="N540"/>
  <c r="N544"/>
  <c r="N548"/>
  <c r="N552"/>
  <c r="N556"/>
  <c r="N560"/>
  <c r="N564"/>
  <c r="N568"/>
  <c r="N572"/>
  <c r="N576"/>
  <c r="N580"/>
  <c r="N584"/>
  <c r="L117" i="24"/>
  <c r="L22" i="13"/>
  <c r="K22"/>
  <c r="Y1020" i="20"/>
  <c r="Y1019"/>
  <c r="Y1018"/>
  <c r="Y1017"/>
  <c r="Y1016"/>
  <c r="Y1015"/>
  <c r="Y1014"/>
  <c r="Y1013"/>
  <c r="Y1012"/>
  <c r="Y1011"/>
  <c r="Y1010"/>
  <c r="Y1009"/>
  <c r="Y1008"/>
  <c r="Y1007"/>
  <c r="Y1006"/>
  <c r="Y1005"/>
  <c r="Y1004"/>
  <c r="Y1003"/>
  <c r="Y1002"/>
  <c r="Y1001"/>
  <c r="Y1000"/>
  <c r="Y999"/>
  <c r="Y998"/>
  <c r="Y997"/>
  <c r="Y996"/>
  <c r="Y995"/>
  <c r="Y994"/>
  <c r="Y993"/>
  <c r="Y992"/>
  <c r="Y991"/>
  <c r="Y990"/>
  <c r="Y989"/>
  <c r="Y988"/>
  <c r="Y987"/>
  <c r="Y986"/>
  <c r="Y985"/>
  <c r="Y984"/>
  <c r="Y983"/>
  <c r="Y982"/>
  <c r="Y981"/>
  <c r="Y980"/>
  <c r="Y979"/>
  <c r="Y978"/>
  <c r="Y977"/>
  <c r="Y976"/>
  <c r="Y975"/>
  <c r="Y974"/>
  <c r="Y973"/>
  <c r="Y972"/>
  <c r="Y971"/>
  <c r="Y970"/>
  <c r="Y969"/>
  <c r="Y968"/>
  <c r="Y967"/>
  <c r="Y966"/>
  <c r="Y965"/>
  <c r="Y964"/>
  <c r="Y963"/>
  <c r="Y962"/>
  <c r="Y961"/>
  <c r="Y960"/>
  <c r="Y959"/>
  <c r="Y958"/>
  <c r="Y957"/>
  <c r="Y956"/>
  <c r="Y955"/>
  <c r="Y954"/>
  <c r="Y953"/>
  <c r="Y952"/>
  <c r="Y951"/>
  <c r="Y950"/>
  <c r="Y949"/>
  <c r="Y948"/>
  <c r="Y947"/>
  <c r="Y946"/>
  <c r="Y945"/>
  <c r="Y944"/>
  <c r="Y943"/>
  <c r="Y942"/>
  <c r="Y941"/>
  <c r="Y940"/>
  <c r="Y939"/>
  <c r="Y938"/>
  <c r="Y937"/>
  <c r="Y936"/>
  <c r="Y935"/>
  <c r="Y934"/>
  <c r="Y933"/>
  <c r="Y932"/>
  <c r="Y931"/>
  <c r="Y930"/>
  <c r="Y929"/>
  <c r="Y928"/>
  <c r="Y927"/>
  <c r="Y926"/>
  <c r="Y925"/>
  <c r="Y924"/>
  <c r="Y923"/>
  <c r="Y922"/>
  <c r="Y921"/>
  <c r="Y920"/>
  <c r="Y919"/>
  <c r="Y918"/>
  <c r="Y917"/>
  <c r="Y916"/>
  <c r="Y915"/>
  <c r="Y914"/>
  <c r="Y913"/>
  <c r="Y912"/>
  <c r="Y911"/>
  <c r="Y910"/>
  <c r="Y909"/>
  <c r="Y908"/>
  <c r="Y907"/>
  <c r="Y906"/>
  <c r="Y905"/>
  <c r="Y904"/>
  <c r="Y903"/>
  <c r="Y902"/>
  <c r="Y901"/>
  <c r="Y900"/>
  <c r="Y899"/>
  <c r="Y898"/>
  <c r="Y897"/>
  <c r="Y896"/>
  <c r="Y895"/>
  <c r="Y894"/>
  <c r="Y893"/>
  <c r="Y892"/>
  <c r="Y891"/>
  <c r="Y890"/>
  <c r="Y889"/>
  <c r="Y888"/>
  <c r="Y887"/>
  <c r="Y886"/>
  <c r="Y885"/>
  <c r="Y884"/>
  <c r="Y883"/>
  <c r="Y882"/>
  <c r="Y881"/>
  <c r="Y880"/>
  <c r="Y879"/>
  <c r="Y878"/>
  <c r="Y877"/>
  <c r="Y876"/>
  <c r="Y875"/>
  <c r="Y874"/>
  <c r="Y873"/>
  <c r="Y872"/>
  <c r="Y871"/>
  <c r="Y870"/>
  <c r="Y869"/>
  <c r="Y868"/>
  <c r="Y867"/>
  <c r="Y866"/>
  <c r="Y865"/>
  <c r="Y864"/>
  <c r="Y863"/>
  <c r="Y862"/>
  <c r="Y861"/>
  <c r="Y860"/>
  <c r="Y859"/>
  <c r="Y858"/>
  <c r="Y857"/>
  <c r="Y856"/>
  <c r="Y855"/>
  <c r="Y854"/>
  <c r="Y853"/>
  <c r="Y852"/>
  <c r="Y851"/>
  <c r="Y850"/>
  <c r="Y849"/>
  <c r="Y848"/>
  <c r="Y847"/>
  <c r="Y846"/>
  <c r="Y845"/>
  <c r="Y844"/>
  <c r="Y843"/>
  <c r="Y842"/>
  <c r="Y841"/>
  <c r="Y840"/>
  <c r="Y839"/>
  <c r="Y838"/>
  <c r="Y837"/>
  <c r="Y836"/>
  <c r="Y835"/>
  <c r="Y834"/>
  <c r="Y833"/>
  <c r="Y832"/>
  <c r="Y831"/>
  <c r="Y830"/>
  <c r="Y829"/>
  <c r="Y828"/>
  <c r="Y827"/>
  <c r="Y826"/>
  <c r="Y825"/>
  <c r="Y824"/>
  <c r="Y823"/>
  <c r="Y822"/>
  <c r="Y821"/>
  <c r="Y820"/>
  <c r="Y819"/>
  <c r="Y818"/>
  <c r="Y817"/>
  <c r="Y816"/>
  <c r="Y815"/>
  <c r="Y814"/>
  <c r="Y813"/>
  <c r="Y812"/>
  <c r="Y811"/>
  <c r="Y810"/>
  <c r="Y809"/>
  <c r="Y808"/>
  <c r="Y807"/>
  <c r="Y806"/>
  <c r="Y805"/>
  <c r="Y804"/>
  <c r="Y803"/>
  <c r="Y802"/>
  <c r="Y801"/>
  <c r="Y800"/>
  <c r="Y799"/>
  <c r="Y798"/>
  <c r="Y797"/>
  <c r="Y796"/>
  <c r="Y795"/>
  <c r="Y794"/>
  <c r="Y793"/>
  <c r="Y792"/>
  <c r="Y791"/>
  <c r="Y790"/>
  <c r="Y789"/>
  <c r="Y788"/>
  <c r="Y787"/>
  <c r="Y786"/>
  <c r="Y785"/>
  <c r="Y784"/>
  <c r="Y783"/>
  <c r="Y782"/>
  <c r="Y781"/>
  <c r="Y780"/>
  <c r="Y779"/>
  <c r="Y778"/>
  <c r="Y777"/>
  <c r="Y776"/>
  <c r="Y775"/>
  <c r="Y774"/>
  <c r="Y773"/>
  <c r="Y772"/>
  <c r="Y771"/>
  <c r="Y770"/>
  <c r="Y769"/>
  <c r="Y768"/>
  <c r="Y767"/>
  <c r="Y766"/>
  <c r="Y765"/>
  <c r="Y764"/>
  <c r="Y763"/>
  <c r="Y762"/>
  <c r="Y761"/>
  <c r="Y760"/>
  <c r="Y759"/>
  <c r="Y758"/>
  <c r="Y757"/>
  <c r="Y756"/>
  <c r="Y755"/>
  <c r="Y754"/>
  <c r="Y753"/>
  <c r="Y752"/>
  <c r="Y751"/>
  <c r="Y750"/>
  <c r="Y749"/>
  <c r="Y748"/>
  <c r="Y747"/>
  <c r="Y746"/>
  <c r="Y745"/>
  <c r="Y744"/>
  <c r="Y743"/>
  <c r="Y742"/>
  <c r="Y741"/>
  <c r="Y740"/>
  <c r="Y739"/>
  <c r="Y738"/>
  <c r="Y737"/>
  <c r="Y736"/>
  <c r="Y735"/>
  <c r="Y734"/>
  <c r="Y733"/>
  <c r="Y732"/>
  <c r="Y731"/>
  <c r="Y730"/>
  <c r="Y729"/>
  <c r="Y728"/>
  <c r="Y727"/>
  <c r="Y726"/>
  <c r="Y725"/>
  <c r="Y724"/>
  <c r="Y723"/>
  <c r="Y722"/>
  <c r="Y721"/>
  <c r="Y720"/>
  <c r="Y719"/>
  <c r="Y718"/>
  <c r="Y717"/>
  <c r="Y716"/>
  <c r="Y715"/>
  <c r="Y714"/>
  <c r="Y713"/>
  <c r="Y712"/>
  <c r="Y711"/>
  <c r="Y710"/>
  <c r="Y709"/>
  <c r="Y708"/>
  <c r="Y707"/>
  <c r="Y706"/>
  <c r="Y705"/>
  <c r="Y704"/>
  <c r="Y703"/>
  <c r="Y702"/>
  <c r="Y701"/>
  <c r="Y700"/>
  <c r="Y699"/>
  <c r="Y698"/>
  <c r="Y697"/>
  <c r="Y696"/>
  <c r="Y695"/>
  <c r="Y694"/>
  <c r="Y693"/>
  <c r="Y692"/>
  <c r="Y691"/>
  <c r="Y690"/>
  <c r="Y689"/>
  <c r="Y688"/>
  <c r="Y687"/>
  <c r="Y686"/>
  <c r="Y685"/>
  <c r="Y684"/>
  <c r="Y683"/>
  <c r="Y682"/>
  <c r="Y681"/>
  <c r="Y680"/>
  <c r="Y679"/>
  <c r="Y678"/>
  <c r="Y677"/>
  <c r="Y676"/>
  <c r="Y675"/>
  <c r="Y674"/>
  <c r="Y673"/>
  <c r="Y672"/>
  <c r="Y671"/>
  <c r="Y670"/>
  <c r="Y669"/>
  <c r="Y668"/>
  <c r="Y667"/>
  <c r="Y666"/>
  <c r="Y665"/>
  <c r="Y664"/>
  <c r="Y663"/>
  <c r="Y662"/>
  <c r="Y661"/>
  <c r="Y660"/>
  <c r="Y659"/>
  <c r="Y658"/>
  <c r="Y657"/>
  <c r="Y656"/>
  <c r="Y655"/>
  <c r="Y654"/>
  <c r="Y653"/>
  <c r="Y652"/>
  <c r="Y651"/>
  <c r="Y650"/>
  <c r="Y649"/>
  <c r="Y648"/>
  <c r="Y647"/>
  <c r="Y646"/>
  <c r="Y645"/>
  <c r="Y644"/>
  <c r="Y643"/>
  <c r="Y642"/>
  <c r="Y641"/>
  <c r="Y640"/>
  <c r="Y639"/>
  <c r="Y638"/>
  <c r="Y637"/>
  <c r="Y636"/>
  <c r="Y635"/>
  <c r="Y634"/>
  <c r="Y633"/>
  <c r="Y632"/>
  <c r="Y631"/>
  <c r="Y630"/>
  <c r="Y629"/>
  <c r="Y628"/>
  <c r="Y627"/>
  <c r="Y626"/>
  <c r="Y625"/>
  <c r="Y624"/>
  <c r="Y623"/>
  <c r="Y622"/>
  <c r="Y621"/>
  <c r="Y620"/>
  <c r="Y619"/>
  <c r="Y618"/>
  <c r="Y617"/>
  <c r="Y616"/>
  <c r="Y615"/>
  <c r="Y614"/>
  <c r="Y613"/>
  <c r="Y612"/>
  <c r="Y611"/>
  <c r="Y610"/>
  <c r="Y609"/>
  <c r="Y608"/>
  <c r="Y607"/>
  <c r="Y606"/>
  <c r="Y605"/>
  <c r="Y604"/>
  <c r="Y603"/>
  <c r="Y602"/>
  <c r="Y601"/>
  <c r="Y600"/>
  <c r="Y599"/>
  <c r="Y598"/>
  <c r="Y597"/>
  <c r="Y596"/>
  <c r="Y595"/>
  <c r="Y594"/>
  <c r="Y593"/>
  <c r="Y592"/>
  <c r="Y591"/>
  <c r="Y590"/>
  <c r="Y589"/>
  <c r="Y588"/>
  <c r="Y587"/>
  <c r="Y586"/>
  <c r="Y585"/>
  <c r="Y584"/>
  <c r="Y583"/>
  <c r="Y582"/>
  <c r="Y581"/>
  <c r="Y580"/>
  <c r="Y579"/>
  <c r="Y578"/>
  <c r="Y577"/>
  <c r="Y576"/>
  <c r="Y575"/>
  <c r="Y574"/>
  <c r="Y573"/>
  <c r="Y572"/>
  <c r="Y571"/>
  <c r="Y570"/>
  <c r="Y569"/>
  <c r="Y568"/>
  <c r="Y567"/>
  <c r="Y566"/>
  <c r="Y565"/>
  <c r="Y564"/>
  <c r="Y563"/>
  <c r="Y562"/>
  <c r="Y561"/>
  <c r="Y560"/>
  <c r="Y559"/>
  <c r="Y558"/>
  <c r="Y557"/>
  <c r="Y556"/>
  <c r="Y555"/>
  <c r="Y554"/>
  <c r="Y553"/>
  <c r="Y552"/>
  <c r="Y551"/>
  <c r="Y550"/>
  <c r="Y549"/>
  <c r="Y548"/>
  <c r="Y547"/>
  <c r="Y546"/>
  <c r="Y545"/>
  <c r="Y544"/>
  <c r="Y543"/>
  <c r="Y542"/>
  <c r="Y541"/>
  <c r="Y540"/>
  <c r="Y539"/>
  <c r="Y538"/>
  <c r="Y537"/>
  <c r="Y536"/>
  <c r="Y535"/>
  <c r="Y534"/>
  <c r="Y533"/>
  <c r="Y532"/>
  <c r="Y531"/>
  <c r="Y530"/>
  <c r="Y529"/>
  <c r="Y528"/>
  <c r="Y527"/>
  <c r="Y526"/>
  <c r="Y525"/>
  <c r="Y524"/>
  <c r="Y523"/>
  <c r="Y522"/>
  <c r="Y521"/>
  <c r="Y520"/>
  <c r="Y519"/>
  <c r="Y518"/>
  <c r="Y517"/>
  <c r="Y516"/>
  <c r="Y515"/>
  <c r="Y514"/>
  <c r="Y513"/>
  <c r="Y512"/>
  <c r="Y511"/>
  <c r="Y510"/>
  <c r="Y509"/>
  <c r="Y508"/>
  <c r="Y507"/>
  <c r="Y506"/>
  <c r="Y505"/>
  <c r="Y504"/>
  <c r="Y503"/>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Y410"/>
  <c r="Y409"/>
  <c r="Y408"/>
  <c r="Y407"/>
  <c r="Y406"/>
  <c r="Y405"/>
  <c r="Y404"/>
  <c r="Y403"/>
  <c r="Y402"/>
  <c r="Y401"/>
  <c r="Y400"/>
  <c r="Y399"/>
  <c r="Y398"/>
  <c r="Y397"/>
  <c r="Y396"/>
  <c r="Y395"/>
  <c r="Y394"/>
  <c r="Y393"/>
  <c r="Y392"/>
  <c r="Y391"/>
  <c r="Y390"/>
  <c r="Y389"/>
  <c r="Y388"/>
  <c r="Y387"/>
  <c r="Y386"/>
  <c r="Y385"/>
  <c r="Y384"/>
  <c r="Y383"/>
  <c r="Y382"/>
  <c r="Y381"/>
  <c r="Y380"/>
  <c r="Y379"/>
  <c r="Y378"/>
  <c r="Y377"/>
  <c r="Y376"/>
  <c r="Y375"/>
  <c r="Y374"/>
  <c r="Y373"/>
  <c r="Y372"/>
  <c r="Y371"/>
  <c r="Y370"/>
  <c r="Y369"/>
  <c r="Y368"/>
  <c r="Y367"/>
  <c r="Y366"/>
  <c r="Y365"/>
  <c r="Y364"/>
  <c r="Y363"/>
  <c r="Y362"/>
  <c r="Y361"/>
  <c r="Y360"/>
  <c r="Y359"/>
  <c r="Y358"/>
  <c r="Y357"/>
  <c r="Y356"/>
  <c r="Y355"/>
  <c r="Y35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X1020"/>
  <c r="X1019"/>
  <c r="X1018"/>
  <c r="X1017"/>
  <c r="X1016"/>
  <c r="X1015"/>
  <c r="X1014"/>
  <c r="X1013"/>
  <c r="X1012"/>
  <c r="X1011"/>
  <c r="X1010"/>
  <c r="X1009"/>
  <c r="X1008"/>
  <c r="X1007"/>
  <c r="X1006"/>
  <c r="X1005"/>
  <c r="X1004"/>
  <c r="X1003"/>
  <c r="X1002"/>
  <c r="X1001"/>
  <c r="X1000"/>
  <c r="X999"/>
  <c r="X998"/>
  <c r="X997"/>
  <c r="X996"/>
  <c r="X995"/>
  <c r="X994"/>
  <c r="X993"/>
  <c r="X992"/>
  <c r="X991"/>
  <c r="X990"/>
  <c r="X989"/>
  <c r="X988"/>
  <c r="X987"/>
  <c r="X986"/>
  <c r="X985"/>
  <c r="X984"/>
  <c r="X983"/>
  <c r="X982"/>
  <c r="X981"/>
  <c r="X980"/>
  <c r="X979"/>
  <c r="X978"/>
  <c r="X977"/>
  <c r="X976"/>
  <c r="X975"/>
  <c r="X974"/>
  <c r="X973"/>
  <c r="X972"/>
  <c r="X971"/>
  <c r="X970"/>
  <c r="X969"/>
  <c r="X968"/>
  <c r="X967"/>
  <c r="X966"/>
  <c r="X965"/>
  <c r="X964"/>
  <c r="X963"/>
  <c r="X962"/>
  <c r="X961"/>
  <c r="X960"/>
  <c r="X959"/>
  <c r="X958"/>
  <c r="X957"/>
  <c r="X956"/>
  <c r="X955"/>
  <c r="X954"/>
  <c r="X953"/>
  <c r="X952"/>
  <c r="X951"/>
  <c r="X950"/>
  <c r="X949"/>
  <c r="X948"/>
  <c r="X947"/>
  <c r="X946"/>
  <c r="X945"/>
  <c r="X944"/>
  <c r="X943"/>
  <c r="X942"/>
  <c r="X941"/>
  <c r="X940"/>
  <c r="X939"/>
  <c r="X938"/>
  <c r="X937"/>
  <c r="X936"/>
  <c r="X935"/>
  <c r="X934"/>
  <c r="X933"/>
  <c r="X932"/>
  <c r="X931"/>
  <c r="X930"/>
  <c r="X929"/>
  <c r="X928"/>
  <c r="X927"/>
  <c r="X926"/>
  <c r="X925"/>
  <c r="X924"/>
  <c r="X923"/>
  <c r="X922"/>
  <c r="X921"/>
  <c r="X920"/>
  <c r="X919"/>
  <c r="X918"/>
  <c r="X917"/>
  <c r="X916"/>
  <c r="X915"/>
  <c r="X914"/>
  <c r="X913"/>
  <c r="X912"/>
  <c r="X911"/>
  <c r="X910"/>
  <c r="X909"/>
  <c r="X908"/>
  <c r="X907"/>
  <c r="X906"/>
  <c r="X905"/>
  <c r="X904"/>
  <c r="X903"/>
  <c r="X902"/>
  <c r="X901"/>
  <c r="X900"/>
  <c r="X899"/>
  <c r="X898"/>
  <c r="X897"/>
  <c r="X896"/>
  <c r="X895"/>
  <c r="X894"/>
  <c r="X893"/>
  <c r="X892"/>
  <c r="X891"/>
  <c r="X890"/>
  <c r="X889"/>
  <c r="X888"/>
  <c r="X887"/>
  <c r="X886"/>
  <c r="X885"/>
  <c r="X884"/>
  <c r="X883"/>
  <c r="X882"/>
  <c r="X881"/>
  <c r="X880"/>
  <c r="X879"/>
  <c r="X878"/>
  <c r="X877"/>
  <c r="X876"/>
  <c r="X875"/>
  <c r="X874"/>
  <c r="X873"/>
  <c r="X872"/>
  <c r="X871"/>
  <c r="X870"/>
  <c r="X869"/>
  <c r="X868"/>
  <c r="X867"/>
  <c r="X866"/>
  <c r="X865"/>
  <c r="X864"/>
  <c r="X863"/>
  <c r="X862"/>
  <c r="X861"/>
  <c r="X860"/>
  <c r="X859"/>
  <c r="X858"/>
  <c r="X857"/>
  <c r="X856"/>
  <c r="X855"/>
  <c r="X854"/>
  <c r="X853"/>
  <c r="X852"/>
  <c r="X851"/>
  <c r="X850"/>
  <c r="X849"/>
  <c r="X848"/>
  <c r="X847"/>
  <c r="X846"/>
  <c r="X845"/>
  <c r="X844"/>
  <c r="X843"/>
  <c r="X842"/>
  <c r="X841"/>
  <c r="X840"/>
  <c r="X839"/>
  <c r="X838"/>
  <c r="X837"/>
  <c r="X836"/>
  <c r="X835"/>
  <c r="X834"/>
  <c r="X833"/>
  <c r="X832"/>
  <c r="X831"/>
  <c r="X830"/>
  <c r="X829"/>
  <c r="X828"/>
  <c r="X827"/>
  <c r="X826"/>
  <c r="X825"/>
  <c r="X824"/>
  <c r="X823"/>
  <c r="X822"/>
  <c r="X821"/>
  <c r="X820"/>
  <c r="X819"/>
  <c r="X818"/>
  <c r="X817"/>
  <c r="X816"/>
  <c r="X815"/>
  <c r="X814"/>
  <c r="X813"/>
  <c r="X812"/>
  <c r="X811"/>
  <c r="X810"/>
  <c r="X809"/>
  <c r="X808"/>
  <c r="X807"/>
  <c r="X806"/>
  <c r="X805"/>
  <c r="X804"/>
  <c r="X803"/>
  <c r="X802"/>
  <c r="X801"/>
  <c r="X800"/>
  <c r="X799"/>
  <c r="X798"/>
  <c r="X797"/>
  <c r="X796"/>
  <c r="X795"/>
  <c r="X794"/>
  <c r="X793"/>
  <c r="X792"/>
  <c r="X791"/>
  <c r="X790"/>
  <c r="X789"/>
  <c r="X788"/>
  <c r="X787"/>
  <c r="X786"/>
  <c r="X785"/>
  <c r="X784"/>
  <c r="X783"/>
  <c r="X782"/>
  <c r="X781"/>
  <c r="X780"/>
  <c r="X779"/>
  <c r="X778"/>
  <c r="X777"/>
  <c r="X776"/>
  <c r="X775"/>
  <c r="X774"/>
  <c r="X773"/>
  <c r="X772"/>
  <c r="X771"/>
  <c r="X770"/>
  <c r="X769"/>
  <c r="X768"/>
  <c r="X767"/>
  <c r="X766"/>
  <c r="X765"/>
  <c r="X764"/>
  <c r="X763"/>
  <c r="X762"/>
  <c r="X761"/>
  <c r="X760"/>
  <c r="X759"/>
  <c r="X758"/>
  <c r="X757"/>
  <c r="X756"/>
  <c r="X755"/>
  <c r="X754"/>
  <c r="X753"/>
  <c r="X752"/>
  <c r="X751"/>
  <c r="X750"/>
  <c r="X749"/>
  <c r="X748"/>
  <c r="X747"/>
  <c r="X746"/>
  <c r="X745"/>
  <c r="X744"/>
  <c r="X743"/>
  <c r="X742"/>
  <c r="X741"/>
  <c r="X740"/>
  <c r="X739"/>
  <c r="X738"/>
  <c r="X737"/>
  <c r="X736"/>
  <c r="X735"/>
  <c r="X734"/>
  <c r="X733"/>
  <c r="X732"/>
  <c r="X731"/>
  <c r="X730"/>
  <c r="X729"/>
  <c r="X728"/>
  <c r="X727"/>
  <c r="X726"/>
  <c r="X725"/>
  <c r="X724"/>
  <c r="X723"/>
  <c r="X722"/>
  <c r="X721"/>
  <c r="X720"/>
  <c r="X719"/>
  <c r="X718"/>
  <c r="X717"/>
  <c r="X716"/>
  <c r="X715"/>
  <c r="X714"/>
  <c r="X713"/>
  <c r="X712"/>
  <c r="X711"/>
  <c r="X710"/>
  <c r="X709"/>
  <c r="X708"/>
  <c r="X707"/>
  <c r="X706"/>
  <c r="X705"/>
  <c r="X704"/>
  <c r="X703"/>
  <c r="X702"/>
  <c r="X701"/>
  <c r="X700"/>
  <c r="X699"/>
  <c r="X698"/>
  <c r="X697"/>
  <c r="X696"/>
  <c r="X695"/>
  <c r="X694"/>
  <c r="X693"/>
  <c r="X692"/>
  <c r="X691"/>
  <c r="X690"/>
  <c r="X689"/>
  <c r="X688"/>
  <c r="X687"/>
  <c r="X686"/>
  <c r="X685"/>
  <c r="X684"/>
  <c r="X683"/>
  <c r="X682"/>
  <c r="X681"/>
  <c r="X680"/>
  <c r="X679"/>
  <c r="X678"/>
  <c r="X677"/>
  <c r="X676"/>
  <c r="X675"/>
  <c r="X674"/>
  <c r="X673"/>
  <c r="X672"/>
  <c r="X671"/>
  <c r="X670"/>
  <c r="X669"/>
  <c r="X668"/>
  <c r="X667"/>
  <c r="X666"/>
  <c r="X665"/>
  <c r="X664"/>
  <c r="X663"/>
  <c r="X662"/>
  <c r="X661"/>
  <c r="X660"/>
  <c r="X659"/>
  <c r="X658"/>
  <c r="X657"/>
  <c r="X656"/>
  <c r="X655"/>
  <c r="X654"/>
  <c r="X653"/>
  <c r="X652"/>
  <c r="X651"/>
  <c r="X650"/>
  <c r="X649"/>
  <c r="X648"/>
  <c r="X647"/>
  <c r="X646"/>
  <c r="X645"/>
  <c r="X644"/>
  <c r="X643"/>
  <c r="X642"/>
  <c r="X641"/>
  <c r="X640"/>
  <c r="X639"/>
  <c r="X638"/>
  <c r="X637"/>
  <c r="X636"/>
  <c r="X635"/>
  <c r="X634"/>
  <c r="X633"/>
  <c r="X632"/>
  <c r="X631"/>
  <c r="X630"/>
  <c r="X629"/>
  <c r="X628"/>
  <c r="X627"/>
  <c r="X626"/>
  <c r="X625"/>
  <c r="X624"/>
  <c r="X623"/>
  <c r="X622"/>
  <c r="X621"/>
  <c r="X620"/>
  <c r="X619"/>
  <c r="X618"/>
  <c r="X617"/>
  <c r="X616"/>
  <c r="X615"/>
  <c r="X614"/>
  <c r="X613"/>
  <c r="X612"/>
  <c r="X611"/>
  <c r="X610"/>
  <c r="X609"/>
  <c r="X608"/>
  <c r="X607"/>
  <c r="X606"/>
  <c r="X605"/>
  <c r="X604"/>
  <c r="X603"/>
  <c r="X602"/>
  <c r="X601"/>
  <c r="X600"/>
  <c r="X599"/>
  <c r="X598"/>
  <c r="X597"/>
  <c r="X596"/>
  <c r="X595"/>
  <c r="X594"/>
  <c r="X593"/>
  <c r="X592"/>
  <c r="X591"/>
  <c r="X590"/>
  <c r="X589"/>
  <c r="X588"/>
  <c r="X587"/>
  <c r="X586"/>
  <c r="X585"/>
  <c r="X584"/>
  <c r="X583"/>
  <c r="X582"/>
  <c r="X581"/>
  <c r="X580"/>
  <c r="X579"/>
  <c r="X578"/>
  <c r="X577"/>
  <c r="X576"/>
  <c r="X575"/>
  <c r="X574"/>
  <c r="X573"/>
  <c r="X572"/>
  <c r="X571"/>
  <c r="X570"/>
  <c r="X569"/>
  <c r="X568"/>
  <c r="X567"/>
  <c r="X566"/>
  <c r="X565"/>
  <c r="X564"/>
  <c r="X563"/>
  <c r="X562"/>
  <c r="X561"/>
  <c r="X560"/>
  <c r="X559"/>
  <c r="X558"/>
  <c r="X557"/>
  <c r="X556"/>
  <c r="X555"/>
  <c r="X554"/>
  <c r="X553"/>
  <c r="X552"/>
  <c r="X551"/>
  <c r="X550"/>
  <c r="X549"/>
  <c r="X548"/>
  <c r="X547"/>
  <c r="X546"/>
  <c r="X545"/>
  <c r="X544"/>
  <c r="X543"/>
  <c r="X542"/>
  <c r="X541"/>
  <c r="X540"/>
  <c r="X539"/>
  <c r="X538"/>
  <c r="X537"/>
  <c r="X536"/>
  <c r="X535"/>
  <c r="X534"/>
  <c r="X533"/>
  <c r="X532"/>
  <c r="X531"/>
  <c r="X530"/>
  <c r="X529"/>
  <c r="X528"/>
  <c r="X527"/>
  <c r="X526"/>
  <c r="X525"/>
  <c r="X524"/>
  <c r="X523"/>
  <c r="X522"/>
  <c r="X521"/>
  <c r="X520"/>
  <c r="X519"/>
  <c r="X518"/>
  <c r="X517"/>
  <c r="X516"/>
  <c r="X515"/>
  <c r="X514"/>
  <c r="X513"/>
  <c r="X512"/>
  <c r="X511"/>
  <c r="X510"/>
  <c r="X509"/>
  <c r="X508"/>
  <c r="X507"/>
  <c r="X506"/>
  <c r="X505"/>
  <c r="X504"/>
  <c r="X503"/>
  <c r="X502"/>
  <c r="X501"/>
  <c r="X500"/>
  <c r="X499"/>
  <c r="X498"/>
  <c r="X497"/>
  <c r="X496"/>
  <c r="X495"/>
  <c r="X494"/>
  <c r="X493"/>
  <c r="X492"/>
  <c r="X491"/>
  <c r="X490"/>
  <c r="X489"/>
  <c r="X488"/>
  <c r="X487"/>
  <c r="X486"/>
  <c r="X485"/>
  <c r="X484"/>
  <c r="X483"/>
  <c r="X482"/>
  <c r="X481"/>
  <c r="X480"/>
  <c r="X479"/>
  <c r="X478"/>
  <c r="X477"/>
  <c r="X476"/>
  <c r="X475"/>
  <c r="X474"/>
  <c r="X473"/>
  <c r="X472"/>
  <c r="X471"/>
  <c r="X470"/>
  <c r="X469"/>
  <c r="X468"/>
  <c r="X467"/>
  <c r="X466"/>
  <c r="X465"/>
  <c r="X464"/>
  <c r="X463"/>
  <c r="X462"/>
  <c r="X461"/>
  <c r="X460"/>
  <c r="X459"/>
  <c r="X458"/>
  <c r="X457"/>
  <c r="X456"/>
  <c r="X455"/>
  <c r="X454"/>
  <c r="X453"/>
  <c r="X452"/>
  <c r="X451"/>
  <c r="X450"/>
  <c r="X449"/>
  <c r="X448"/>
  <c r="X447"/>
  <c r="X446"/>
  <c r="X445"/>
  <c r="X444"/>
  <c r="X443"/>
  <c r="X442"/>
  <c r="X441"/>
  <c r="X440"/>
  <c r="X439"/>
  <c r="X438"/>
  <c r="X437"/>
  <c r="X436"/>
  <c r="X435"/>
  <c r="X434"/>
  <c r="X433"/>
  <c r="X432"/>
  <c r="X431"/>
  <c r="X430"/>
  <c r="X429"/>
  <c r="X428"/>
  <c r="X427"/>
  <c r="X426"/>
  <c r="X425"/>
  <c r="X424"/>
  <c r="X423"/>
  <c r="X422"/>
  <c r="X421"/>
  <c r="X420"/>
  <c r="X419"/>
  <c r="X418"/>
  <c r="X417"/>
  <c r="X416"/>
  <c r="X415"/>
  <c r="X414"/>
  <c r="X413"/>
  <c r="X412"/>
  <c r="X411"/>
  <c r="X410"/>
  <c r="X409"/>
  <c r="X408"/>
  <c r="X407"/>
  <c r="X406"/>
  <c r="X405"/>
  <c r="X404"/>
  <c r="X403"/>
  <c r="X402"/>
  <c r="X401"/>
  <c r="X400"/>
  <c r="X399"/>
  <c r="X398"/>
  <c r="X397"/>
  <c r="X396"/>
  <c r="X395"/>
  <c r="X394"/>
  <c r="X393"/>
  <c r="X392"/>
  <c r="X391"/>
  <c r="X390"/>
  <c r="X389"/>
  <c r="X388"/>
  <c r="X387"/>
  <c r="X386"/>
  <c r="X385"/>
  <c r="X384"/>
  <c r="X383"/>
  <c r="X382"/>
  <c r="X381"/>
  <c r="X380"/>
  <c r="X379"/>
  <c r="X378"/>
  <c r="X377"/>
  <c r="X376"/>
  <c r="X375"/>
  <c r="X374"/>
  <c r="X373"/>
  <c r="X372"/>
  <c r="X371"/>
  <c r="X370"/>
  <c r="X369"/>
  <c r="X368"/>
  <c r="X367"/>
  <c r="X366"/>
  <c r="X365"/>
  <c r="X364"/>
  <c r="X363"/>
  <c r="X362"/>
  <c r="X361"/>
  <c r="X360"/>
  <c r="X359"/>
  <c r="X358"/>
  <c r="X357"/>
  <c r="X356"/>
  <c r="X355"/>
  <c r="X354"/>
  <c r="X353"/>
  <c r="X352"/>
  <c r="X351"/>
  <c r="X350"/>
  <c r="X349"/>
  <c r="X348"/>
  <c r="X347"/>
  <c r="X346"/>
  <c r="X345"/>
  <c r="X344"/>
  <c r="X343"/>
  <c r="X342"/>
  <c r="X341"/>
  <c r="X340"/>
  <c r="X339"/>
  <c r="X338"/>
  <c r="X337"/>
  <c r="X336"/>
  <c r="X335"/>
  <c r="X334"/>
  <c r="X333"/>
  <c r="X332"/>
  <c r="X331"/>
  <c r="X330"/>
  <c r="X329"/>
  <c r="X328"/>
  <c r="X327"/>
  <c r="X326"/>
  <c r="X325"/>
  <c r="X324"/>
  <c r="X323"/>
  <c r="X322"/>
  <c r="X321"/>
  <c r="X320"/>
  <c r="X319"/>
  <c r="X318"/>
  <c r="X317"/>
  <c r="X316"/>
  <c r="X315"/>
  <c r="X314"/>
  <c r="X313"/>
  <c r="X312"/>
  <c r="X311"/>
  <c r="X310"/>
  <c r="X309"/>
  <c r="X308"/>
  <c r="X307"/>
  <c r="X306"/>
  <c r="X305"/>
  <c r="X304"/>
  <c r="X303"/>
  <c r="X302"/>
  <c r="X301"/>
  <c r="X300"/>
  <c r="X299"/>
  <c r="X298"/>
  <c r="X297"/>
  <c r="X296"/>
  <c r="X295"/>
  <c r="X294"/>
  <c r="X293"/>
  <c r="X292"/>
  <c r="X291"/>
  <c r="X290"/>
  <c r="X289"/>
  <c r="X288"/>
  <c r="X287"/>
  <c r="X286"/>
  <c r="X285"/>
  <c r="X284"/>
  <c r="X283"/>
  <c r="X282"/>
  <c r="X281"/>
  <c r="X280"/>
  <c r="X279"/>
  <c r="X278"/>
  <c r="X277"/>
  <c r="X276"/>
  <c r="X275"/>
  <c r="X274"/>
  <c r="X273"/>
  <c r="X272"/>
  <c r="X271"/>
  <c r="X270"/>
  <c r="X269"/>
  <c r="X268"/>
  <c r="X267"/>
  <c r="X266"/>
  <c r="X265"/>
  <c r="X264"/>
  <c r="X263"/>
  <c r="X262"/>
  <c r="X261"/>
  <c r="X260"/>
  <c r="X259"/>
  <c r="X258"/>
  <c r="X257"/>
  <c r="X256"/>
  <c r="X255"/>
  <c r="X254"/>
  <c r="X253"/>
  <c r="X252"/>
  <c r="X251"/>
  <c r="X250"/>
  <c r="X249"/>
  <c r="X248"/>
  <c r="X247"/>
  <c r="X246"/>
  <c r="X245"/>
  <c r="X244"/>
  <c r="X243"/>
  <c r="X242"/>
  <c r="X241"/>
  <c r="X240"/>
  <c r="X239"/>
  <c r="X238"/>
  <c r="X237"/>
  <c r="X236"/>
  <c r="X235"/>
  <c r="X234"/>
  <c r="X233"/>
  <c r="X232"/>
  <c r="X231"/>
  <c r="X230"/>
  <c r="X229"/>
  <c r="X228"/>
  <c r="X227"/>
  <c r="X226"/>
  <c r="X225"/>
  <c r="X224"/>
  <c r="X223"/>
  <c r="X222"/>
  <c r="X221"/>
  <c r="X220"/>
  <c r="X219"/>
  <c r="X218"/>
  <c r="X217"/>
  <c r="X216"/>
  <c r="X215"/>
  <c r="X214"/>
  <c r="X213"/>
  <c r="X212"/>
  <c r="X211"/>
  <c r="X210"/>
  <c r="X209"/>
  <c r="X208"/>
  <c r="X207"/>
  <c r="X206"/>
  <c r="X205"/>
  <c r="X204"/>
  <c r="X203"/>
  <c r="X202"/>
  <c r="X201"/>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N117" i="24" l="1"/>
  <c r="N116"/>
  <c r="N115"/>
  <c r="N114"/>
  <c r="N113"/>
  <c r="N112"/>
  <c r="N111"/>
  <c r="N110"/>
  <c r="N109"/>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J10" l="1"/>
  <c r="I10"/>
  <c r="H10"/>
  <c r="L9"/>
  <c r="K9"/>
  <c r="J9"/>
  <c r="I9"/>
  <c r="H9"/>
  <c r="L8"/>
  <c r="K8"/>
  <c r="J8"/>
  <c r="I8"/>
  <c r="H8"/>
  <c r="L7"/>
  <c r="K7"/>
  <c r="J7"/>
  <c r="I7"/>
  <c r="H7"/>
  <c r="L11"/>
  <c r="K11"/>
  <c r="J11"/>
  <c r="I11"/>
  <c r="H11"/>
  <c r="U1020" i="19"/>
  <c r="U1019"/>
  <c r="U1018"/>
  <c r="U1017"/>
  <c r="U1016"/>
  <c r="U1015"/>
  <c r="U1014"/>
  <c r="U1013"/>
  <c r="U1012"/>
  <c r="U1011"/>
  <c r="U1010"/>
  <c r="U1009"/>
  <c r="U1008"/>
  <c r="U1007"/>
  <c r="U1006"/>
  <c r="U1005"/>
  <c r="U1004"/>
  <c r="U1003"/>
  <c r="U1002"/>
  <c r="U1001"/>
  <c r="U1000"/>
  <c r="U999"/>
  <c r="U998"/>
  <c r="U997"/>
  <c r="U996"/>
  <c r="U995"/>
  <c r="U994"/>
  <c r="U993"/>
  <c r="U992"/>
  <c r="U991"/>
  <c r="U990"/>
  <c r="U989"/>
  <c r="U988"/>
  <c r="U987"/>
  <c r="U986"/>
  <c r="U985"/>
  <c r="U984"/>
  <c r="U983"/>
  <c r="U982"/>
  <c r="U981"/>
  <c r="U980"/>
  <c r="U979"/>
  <c r="U978"/>
  <c r="U977"/>
  <c r="U976"/>
  <c r="U975"/>
  <c r="U974"/>
  <c r="U973"/>
  <c r="U972"/>
  <c r="U971"/>
  <c r="U970"/>
  <c r="U969"/>
  <c r="U968"/>
  <c r="U967"/>
  <c r="U966"/>
  <c r="U965"/>
  <c r="U964"/>
  <c r="U963"/>
  <c r="U962"/>
  <c r="U961"/>
  <c r="U960"/>
  <c r="U959"/>
  <c r="U958"/>
  <c r="U957"/>
  <c r="U956"/>
  <c r="U955"/>
  <c r="U954"/>
  <c r="U953"/>
  <c r="U952"/>
  <c r="U951"/>
  <c r="U950"/>
  <c r="U949"/>
  <c r="U948"/>
  <c r="U947"/>
  <c r="U946"/>
  <c r="U945"/>
  <c r="U944"/>
  <c r="U943"/>
  <c r="U942"/>
  <c r="U941"/>
  <c r="U940"/>
  <c r="U939"/>
  <c r="U938"/>
  <c r="U937"/>
  <c r="U936"/>
  <c r="U935"/>
  <c r="U934"/>
  <c r="U933"/>
  <c r="U932"/>
  <c r="U931"/>
  <c r="U930"/>
  <c r="U929"/>
  <c r="U928"/>
  <c r="U927"/>
  <c r="U926"/>
  <c r="U925"/>
  <c r="U924"/>
  <c r="U923"/>
  <c r="U922"/>
  <c r="U921"/>
  <c r="U920"/>
  <c r="U919"/>
  <c r="U918"/>
  <c r="U917"/>
  <c r="U916"/>
  <c r="U915"/>
  <c r="U914"/>
  <c r="U913"/>
  <c r="U912"/>
  <c r="U911"/>
  <c r="U910"/>
  <c r="U909"/>
  <c r="U908"/>
  <c r="U907"/>
  <c r="U906"/>
  <c r="U905"/>
  <c r="U904"/>
  <c r="U903"/>
  <c r="U902"/>
  <c r="U901"/>
  <c r="U900"/>
  <c r="U899"/>
  <c r="U898"/>
  <c r="U897"/>
  <c r="U896"/>
  <c r="U895"/>
  <c r="U894"/>
  <c r="U893"/>
  <c r="U892"/>
  <c r="U891"/>
  <c r="U890"/>
  <c r="U889"/>
  <c r="U888"/>
  <c r="U887"/>
  <c r="U886"/>
  <c r="U885"/>
  <c r="U884"/>
  <c r="U883"/>
  <c r="U882"/>
  <c r="U881"/>
  <c r="U880"/>
  <c r="U879"/>
  <c r="U878"/>
  <c r="U877"/>
  <c r="U876"/>
  <c r="U875"/>
  <c r="U874"/>
  <c r="U873"/>
  <c r="U872"/>
  <c r="U871"/>
  <c r="U870"/>
  <c r="U869"/>
  <c r="U868"/>
  <c r="U867"/>
  <c r="U866"/>
  <c r="U865"/>
  <c r="U864"/>
  <c r="U863"/>
  <c r="U862"/>
  <c r="U861"/>
  <c r="U860"/>
  <c r="U859"/>
  <c r="U858"/>
  <c r="U857"/>
  <c r="U856"/>
  <c r="U855"/>
  <c r="U854"/>
  <c r="U853"/>
  <c r="U852"/>
  <c r="U851"/>
  <c r="U850"/>
  <c r="U849"/>
  <c r="U848"/>
  <c r="U847"/>
  <c r="U846"/>
  <c r="U845"/>
  <c r="U844"/>
  <c r="U843"/>
  <c r="U842"/>
  <c r="U841"/>
  <c r="U840"/>
  <c r="U839"/>
  <c r="U838"/>
  <c r="U837"/>
  <c r="U836"/>
  <c r="U835"/>
  <c r="U834"/>
  <c r="U833"/>
  <c r="U832"/>
  <c r="U831"/>
  <c r="U830"/>
  <c r="U829"/>
  <c r="U828"/>
  <c r="U827"/>
  <c r="U826"/>
  <c r="U825"/>
  <c r="U824"/>
  <c r="U823"/>
  <c r="U822"/>
  <c r="U821"/>
  <c r="U820"/>
  <c r="U819"/>
  <c r="U818"/>
  <c r="U817"/>
  <c r="U816"/>
  <c r="U815"/>
  <c r="U814"/>
  <c r="U813"/>
  <c r="U812"/>
  <c r="U811"/>
  <c r="U810"/>
  <c r="U809"/>
  <c r="U808"/>
  <c r="U807"/>
  <c r="U806"/>
  <c r="U805"/>
  <c r="U804"/>
  <c r="U803"/>
  <c r="U802"/>
  <c r="U801"/>
  <c r="U800"/>
  <c r="U799"/>
  <c r="U798"/>
  <c r="U797"/>
  <c r="U796"/>
  <c r="U795"/>
  <c r="U794"/>
  <c r="U793"/>
  <c r="U792"/>
  <c r="U791"/>
  <c r="U790"/>
  <c r="U789"/>
  <c r="U788"/>
  <c r="U787"/>
  <c r="U786"/>
  <c r="U785"/>
  <c r="U784"/>
  <c r="U783"/>
  <c r="U782"/>
  <c r="U781"/>
  <c r="U780"/>
  <c r="U779"/>
  <c r="U778"/>
  <c r="U777"/>
  <c r="U776"/>
  <c r="U775"/>
  <c r="U774"/>
  <c r="U773"/>
  <c r="U772"/>
  <c r="U771"/>
  <c r="U770"/>
  <c r="U769"/>
  <c r="U768"/>
  <c r="U767"/>
  <c r="U766"/>
  <c r="U765"/>
  <c r="U764"/>
  <c r="U763"/>
  <c r="U762"/>
  <c r="U761"/>
  <c r="U760"/>
  <c r="U759"/>
  <c r="U758"/>
  <c r="U757"/>
  <c r="U756"/>
  <c r="U755"/>
  <c r="U754"/>
  <c r="U753"/>
  <c r="U752"/>
  <c r="U751"/>
  <c r="U750"/>
  <c r="U749"/>
  <c r="U748"/>
  <c r="U747"/>
  <c r="U746"/>
  <c r="U745"/>
  <c r="U744"/>
  <c r="U743"/>
  <c r="U742"/>
  <c r="U741"/>
  <c r="U740"/>
  <c r="U739"/>
  <c r="U738"/>
  <c r="U737"/>
  <c r="U736"/>
  <c r="U735"/>
  <c r="U734"/>
  <c r="U733"/>
  <c r="U732"/>
  <c r="U731"/>
  <c r="U730"/>
  <c r="U729"/>
  <c r="U728"/>
  <c r="U727"/>
  <c r="U726"/>
  <c r="U725"/>
  <c r="U724"/>
  <c r="U723"/>
  <c r="U722"/>
  <c r="U721"/>
  <c r="U720"/>
  <c r="U719"/>
  <c r="U718"/>
  <c r="U717"/>
  <c r="U716"/>
  <c r="U715"/>
  <c r="U714"/>
  <c r="U713"/>
  <c r="U712"/>
  <c r="U711"/>
  <c r="U710"/>
  <c r="U709"/>
  <c r="U708"/>
  <c r="U707"/>
  <c r="U706"/>
  <c r="U705"/>
  <c r="U704"/>
  <c r="U703"/>
  <c r="U702"/>
  <c r="U701"/>
  <c r="U700"/>
  <c r="U699"/>
  <c r="U698"/>
  <c r="U697"/>
  <c r="U696"/>
  <c r="U695"/>
  <c r="U694"/>
  <c r="U693"/>
  <c r="U692"/>
  <c r="U691"/>
  <c r="U690"/>
  <c r="U689"/>
  <c r="U688"/>
  <c r="U687"/>
  <c r="U686"/>
  <c r="U685"/>
  <c r="U684"/>
  <c r="U683"/>
  <c r="U682"/>
  <c r="U681"/>
  <c r="U680"/>
  <c r="U679"/>
  <c r="U678"/>
  <c r="U677"/>
  <c r="U676"/>
  <c r="U675"/>
  <c r="U674"/>
  <c r="U673"/>
  <c r="U672"/>
  <c r="U671"/>
  <c r="U670"/>
  <c r="U669"/>
  <c r="U668"/>
  <c r="U667"/>
  <c r="U666"/>
  <c r="U665"/>
  <c r="U664"/>
  <c r="U663"/>
  <c r="U662"/>
  <c r="U661"/>
  <c r="U660"/>
  <c r="U659"/>
  <c r="U658"/>
  <c r="U657"/>
  <c r="U656"/>
  <c r="U655"/>
  <c r="U654"/>
  <c r="U653"/>
  <c r="U652"/>
  <c r="U651"/>
  <c r="U650"/>
  <c r="U649"/>
  <c r="U648"/>
  <c r="U647"/>
  <c r="U646"/>
  <c r="U645"/>
  <c r="U644"/>
  <c r="U643"/>
  <c r="U642"/>
  <c r="U641"/>
  <c r="U640"/>
  <c r="U639"/>
  <c r="U638"/>
  <c r="U637"/>
  <c r="U636"/>
  <c r="U635"/>
  <c r="U634"/>
  <c r="U633"/>
  <c r="U632"/>
  <c r="U631"/>
  <c r="U630"/>
  <c r="U629"/>
  <c r="U628"/>
  <c r="U627"/>
  <c r="U626"/>
  <c r="U625"/>
  <c r="U624"/>
  <c r="U623"/>
  <c r="U622"/>
  <c r="U621"/>
  <c r="U620"/>
  <c r="U619"/>
  <c r="U618"/>
  <c r="U617"/>
  <c r="U616"/>
  <c r="U615"/>
  <c r="U614"/>
  <c r="U613"/>
  <c r="U612"/>
  <c r="U611"/>
  <c r="U610"/>
  <c r="U609"/>
  <c r="U608"/>
  <c r="U607"/>
  <c r="U606"/>
  <c r="U605"/>
  <c r="U604"/>
  <c r="U603"/>
  <c r="U602"/>
  <c r="U601"/>
  <c r="U600"/>
  <c r="U599"/>
  <c r="U598"/>
  <c r="U597"/>
  <c r="U596"/>
  <c r="U595"/>
  <c r="U594"/>
  <c r="U593"/>
  <c r="U592"/>
  <c r="U591"/>
  <c r="U590"/>
  <c r="U589"/>
  <c r="U588"/>
  <c r="U587"/>
  <c r="U586"/>
  <c r="U585"/>
  <c r="U584"/>
  <c r="U583"/>
  <c r="U582"/>
  <c r="U581"/>
  <c r="U580"/>
  <c r="U579"/>
  <c r="U578"/>
  <c r="U577"/>
  <c r="U576"/>
  <c r="U575"/>
  <c r="U574"/>
  <c r="U573"/>
  <c r="U572"/>
  <c r="U571"/>
  <c r="U570"/>
  <c r="U569"/>
  <c r="U568"/>
  <c r="U567"/>
  <c r="U566"/>
  <c r="U565"/>
  <c r="U564"/>
  <c r="U563"/>
  <c r="U562"/>
  <c r="U561"/>
  <c r="U560"/>
  <c r="U559"/>
  <c r="U558"/>
  <c r="U557"/>
  <c r="U556"/>
  <c r="U555"/>
  <c r="U554"/>
  <c r="U553"/>
  <c r="U552"/>
  <c r="U551"/>
  <c r="U550"/>
  <c r="U549"/>
  <c r="U548"/>
  <c r="U547"/>
  <c r="U546"/>
  <c r="U545"/>
  <c r="U544"/>
  <c r="U543"/>
  <c r="U542"/>
  <c r="U541"/>
  <c r="U540"/>
  <c r="U539"/>
  <c r="U538"/>
  <c r="U537"/>
  <c r="U536"/>
  <c r="U535"/>
  <c r="U534"/>
  <c r="U533"/>
  <c r="U532"/>
  <c r="U531"/>
  <c r="U530"/>
  <c r="U529"/>
  <c r="U528"/>
  <c r="U527"/>
  <c r="U526"/>
  <c r="U525"/>
  <c r="U524"/>
  <c r="U523"/>
  <c r="U522"/>
  <c r="U521"/>
  <c r="U520"/>
  <c r="U519"/>
  <c r="U518"/>
  <c r="U517"/>
  <c r="U516"/>
  <c r="U515"/>
  <c r="U514"/>
  <c r="U513"/>
  <c r="U512"/>
  <c r="U511"/>
  <c r="U510"/>
  <c r="U509"/>
  <c r="U508"/>
  <c r="U507"/>
  <c r="U506"/>
  <c r="U505"/>
  <c r="U504"/>
  <c r="U503"/>
  <c r="U502"/>
  <c r="U501"/>
  <c r="U500"/>
  <c r="U499"/>
  <c r="U498"/>
  <c r="U497"/>
  <c r="U496"/>
  <c r="U495"/>
  <c r="U494"/>
  <c r="U493"/>
  <c r="U492"/>
  <c r="U491"/>
  <c r="U490"/>
  <c r="U489"/>
  <c r="U488"/>
  <c r="U487"/>
  <c r="U486"/>
  <c r="U485"/>
  <c r="U484"/>
  <c r="U483"/>
  <c r="U482"/>
  <c r="U481"/>
  <c r="U480"/>
  <c r="U479"/>
  <c r="U478"/>
  <c r="U477"/>
  <c r="U476"/>
  <c r="U475"/>
  <c r="U474"/>
  <c r="U473"/>
  <c r="U472"/>
  <c r="U471"/>
  <c r="U470"/>
  <c r="U469"/>
  <c r="U468"/>
  <c r="U467"/>
  <c r="U466"/>
  <c r="U465"/>
  <c r="U464"/>
  <c r="U463"/>
  <c r="U462"/>
  <c r="U461"/>
  <c r="U460"/>
  <c r="U459"/>
  <c r="U458"/>
  <c r="U457"/>
  <c r="U456"/>
  <c r="U455"/>
  <c r="U454"/>
  <c r="U453"/>
  <c r="U452"/>
  <c r="U451"/>
  <c r="U450"/>
  <c r="U449"/>
  <c r="U448"/>
  <c r="U447"/>
  <c r="U446"/>
  <c r="U445"/>
  <c r="U444"/>
  <c r="U443"/>
  <c r="U442"/>
  <c r="U441"/>
  <c r="U440"/>
  <c r="U439"/>
  <c r="U438"/>
  <c r="U437"/>
  <c r="U436"/>
  <c r="U435"/>
  <c r="U434"/>
  <c r="U433"/>
  <c r="U432"/>
  <c r="U431"/>
  <c r="U430"/>
  <c r="U429"/>
  <c r="U428"/>
  <c r="U427"/>
  <c r="U426"/>
  <c r="U425"/>
  <c r="U424"/>
  <c r="U423"/>
  <c r="U422"/>
  <c r="U421"/>
  <c r="U420"/>
  <c r="U419"/>
  <c r="U418"/>
  <c r="U417"/>
  <c r="U416"/>
  <c r="U415"/>
  <c r="U414"/>
  <c r="U413"/>
  <c r="U412"/>
  <c r="U411"/>
  <c r="U410"/>
  <c r="U409"/>
  <c r="U408"/>
  <c r="U407"/>
  <c r="U406"/>
  <c r="U405"/>
  <c r="U404"/>
  <c r="U403"/>
  <c r="U402"/>
  <c r="U401"/>
  <c r="U400"/>
  <c r="U399"/>
  <c r="U398"/>
  <c r="U397"/>
  <c r="U396"/>
  <c r="U395"/>
  <c r="U394"/>
  <c r="U393"/>
  <c r="U392"/>
  <c r="U391"/>
  <c r="U390"/>
  <c r="U389"/>
  <c r="U388"/>
  <c r="U387"/>
  <c r="U386"/>
  <c r="U385"/>
  <c r="U384"/>
  <c r="U383"/>
  <c r="U382"/>
  <c r="U381"/>
  <c r="U380"/>
  <c r="U379"/>
  <c r="U378"/>
  <c r="U377"/>
  <c r="U376"/>
  <c r="U375"/>
  <c r="U374"/>
  <c r="U373"/>
  <c r="U372"/>
  <c r="U371"/>
  <c r="U370"/>
  <c r="U369"/>
  <c r="U368"/>
  <c r="U367"/>
  <c r="U366"/>
  <c r="U365"/>
  <c r="U364"/>
  <c r="U363"/>
  <c r="U362"/>
  <c r="U361"/>
  <c r="U360"/>
  <c r="U359"/>
  <c r="U358"/>
  <c r="U357"/>
  <c r="U356"/>
  <c r="U355"/>
  <c r="U354"/>
  <c r="U353"/>
  <c r="U352"/>
  <c r="U351"/>
  <c r="U350"/>
  <c r="U349"/>
  <c r="U348"/>
  <c r="U347"/>
  <c r="U346"/>
  <c r="U345"/>
  <c r="U344"/>
  <c r="U343"/>
  <c r="U342"/>
  <c r="U341"/>
  <c r="U340"/>
  <c r="U339"/>
  <c r="U338"/>
  <c r="U337"/>
  <c r="U336"/>
  <c r="U335"/>
  <c r="U334"/>
  <c r="U333"/>
  <c r="U332"/>
  <c r="U331"/>
  <c r="U330"/>
  <c r="U329"/>
  <c r="U328"/>
  <c r="U327"/>
  <c r="U326"/>
  <c r="U325"/>
  <c r="U324"/>
  <c r="U323"/>
  <c r="U322"/>
  <c r="U321"/>
  <c r="U320"/>
  <c r="U319"/>
  <c r="U318"/>
  <c r="U317"/>
  <c r="U316"/>
  <c r="U315"/>
  <c r="U314"/>
  <c r="U313"/>
  <c r="U312"/>
  <c r="U311"/>
  <c r="U310"/>
  <c r="U309"/>
  <c r="U308"/>
  <c r="U307"/>
  <c r="U306"/>
  <c r="U305"/>
  <c r="U304"/>
  <c r="U303"/>
  <c r="U302"/>
  <c r="U301"/>
  <c r="U300"/>
  <c r="U299"/>
  <c r="U298"/>
  <c r="U297"/>
  <c r="U296"/>
  <c r="U295"/>
  <c r="U294"/>
  <c r="U293"/>
  <c r="U292"/>
  <c r="U291"/>
  <c r="U290"/>
  <c r="U289"/>
  <c r="U288"/>
  <c r="U287"/>
  <c r="U286"/>
  <c r="U285"/>
  <c r="U284"/>
  <c r="U283"/>
  <c r="U282"/>
  <c r="U281"/>
  <c r="U280"/>
  <c r="U279"/>
  <c r="U278"/>
  <c r="U277"/>
  <c r="U276"/>
  <c r="U275"/>
  <c r="U274"/>
  <c r="U273"/>
  <c r="U272"/>
  <c r="U271"/>
  <c r="U270"/>
  <c r="U269"/>
  <c r="U268"/>
  <c r="U267"/>
  <c r="U266"/>
  <c r="U265"/>
  <c r="U264"/>
  <c r="U263"/>
  <c r="U262"/>
  <c r="U261"/>
  <c r="U260"/>
  <c r="U259"/>
  <c r="U258"/>
  <c r="U257"/>
  <c r="U256"/>
  <c r="U255"/>
  <c r="U254"/>
  <c r="U253"/>
  <c r="U252"/>
  <c r="U251"/>
  <c r="U250"/>
  <c r="U249"/>
  <c r="U248"/>
  <c r="U247"/>
  <c r="U246"/>
  <c r="U245"/>
  <c r="U244"/>
  <c r="U243"/>
  <c r="U242"/>
  <c r="U241"/>
  <c r="U240"/>
  <c r="U239"/>
  <c r="U238"/>
  <c r="U237"/>
  <c r="U236"/>
  <c r="U235"/>
  <c r="U234"/>
  <c r="U233"/>
  <c r="U232"/>
  <c r="U231"/>
  <c r="U230"/>
  <c r="U229"/>
  <c r="U228"/>
  <c r="U227"/>
  <c r="U226"/>
  <c r="U225"/>
  <c r="U224"/>
  <c r="U223"/>
  <c r="U222"/>
  <c r="U221"/>
  <c r="U220"/>
  <c r="U219"/>
  <c r="U218"/>
  <c r="U217"/>
  <c r="U216"/>
  <c r="U215"/>
  <c r="U214"/>
  <c r="U213"/>
  <c r="U212"/>
  <c r="U211"/>
  <c r="U210"/>
  <c r="U209"/>
  <c r="U208"/>
  <c r="U207"/>
  <c r="U206"/>
  <c r="U205"/>
  <c r="U204"/>
  <c r="U203"/>
  <c r="U202"/>
  <c r="U201"/>
  <c r="U200"/>
  <c r="U199"/>
  <c r="U198"/>
  <c r="U197"/>
  <c r="U196"/>
  <c r="U195"/>
  <c r="U194"/>
  <c r="U193"/>
  <c r="U192"/>
  <c r="U191"/>
  <c r="U190"/>
  <c r="U189"/>
  <c r="U188"/>
  <c r="U187"/>
  <c r="U186"/>
  <c r="U185"/>
  <c r="U184"/>
  <c r="U183"/>
  <c r="U182"/>
  <c r="U181"/>
  <c r="U180"/>
  <c r="U179"/>
  <c r="U178"/>
  <c r="U177"/>
  <c r="U176"/>
  <c r="U175"/>
  <c r="U174"/>
  <c r="U173"/>
  <c r="U172"/>
  <c r="U171"/>
  <c r="U170"/>
  <c r="U169"/>
  <c r="U168"/>
  <c r="U167"/>
  <c r="U166"/>
  <c r="U165"/>
  <c r="U164"/>
  <c r="U163"/>
  <c r="U162"/>
  <c r="U161"/>
  <c r="U160"/>
  <c r="U159"/>
  <c r="U158"/>
  <c r="U157"/>
  <c r="U156"/>
  <c r="U155"/>
  <c r="U154"/>
  <c r="U153"/>
  <c r="U152"/>
  <c r="U151"/>
  <c r="U150"/>
  <c r="U149"/>
  <c r="U148"/>
  <c r="U147"/>
  <c r="U146"/>
  <c r="U145"/>
  <c r="U144"/>
  <c r="U143"/>
  <c r="U142"/>
  <c r="U141"/>
  <c r="U140"/>
  <c r="U139"/>
  <c r="U138"/>
  <c r="U137"/>
  <c r="U136"/>
  <c r="U135"/>
  <c r="U134"/>
  <c r="U133"/>
  <c r="U132"/>
  <c r="U131"/>
  <c r="U130"/>
  <c r="U129"/>
  <c r="U128"/>
  <c r="U127"/>
  <c r="U126"/>
  <c r="U125"/>
  <c r="U124"/>
  <c r="U123"/>
  <c r="U122"/>
  <c r="U121"/>
  <c r="U120"/>
  <c r="U119"/>
  <c r="U118"/>
  <c r="U117"/>
  <c r="U116"/>
  <c r="U115"/>
  <c r="U114"/>
  <c r="U113"/>
  <c r="U112"/>
  <c r="U111"/>
  <c r="U110"/>
  <c r="U10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1"/>
  <c r="T1020" i="16"/>
  <c r="T1019"/>
  <c r="T1018"/>
  <c r="T1017"/>
  <c r="T1016"/>
  <c r="T1015"/>
  <c r="T1014"/>
  <c r="T1013"/>
  <c r="T1012"/>
  <c r="T1011"/>
  <c r="T1010"/>
  <c r="T1009"/>
  <c r="T1008"/>
  <c r="T1007"/>
  <c r="T1006"/>
  <c r="T1005"/>
  <c r="T1004"/>
  <c r="T1003"/>
  <c r="T1002"/>
  <c r="T1001"/>
  <c r="T1000"/>
  <c r="T999"/>
  <c r="T998"/>
  <c r="T997"/>
  <c r="T996"/>
  <c r="T995"/>
  <c r="T994"/>
  <c r="T993"/>
  <c r="T992"/>
  <c r="T991"/>
  <c r="T990"/>
  <c r="T989"/>
  <c r="T988"/>
  <c r="T987"/>
  <c r="T986"/>
  <c r="T985"/>
  <c r="T984"/>
  <c r="T983"/>
  <c r="T982"/>
  <c r="T981"/>
  <c r="T980"/>
  <c r="T979"/>
  <c r="T978"/>
  <c r="T977"/>
  <c r="T976"/>
  <c r="T975"/>
  <c r="T974"/>
  <c r="T973"/>
  <c r="T972"/>
  <c r="T971"/>
  <c r="T970"/>
  <c r="T969"/>
  <c r="T968"/>
  <c r="T967"/>
  <c r="T966"/>
  <c r="T965"/>
  <c r="T964"/>
  <c r="T963"/>
  <c r="T962"/>
  <c r="T961"/>
  <c r="T960"/>
  <c r="T959"/>
  <c r="T958"/>
  <c r="T957"/>
  <c r="T956"/>
  <c r="T955"/>
  <c r="T954"/>
  <c r="T953"/>
  <c r="T952"/>
  <c r="T951"/>
  <c r="T950"/>
  <c r="T949"/>
  <c r="T948"/>
  <c r="T947"/>
  <c r="T946"/>
  <c r="T945"/>
  <c r="T944"/>
  <c r="T943"/>
  <c r="T942"/>
  <c r="T941"/>
  <c r="T940"/>
  <c r="T939"/>
  <c r="T938"/>
  <c r="T937"/>
  <c r="T936"/>
  <c r="T935"/>
  <c r="T934"/>
  <c r="T933"/>
  <c r="T932"/>
  <c r="T931"/>
  <c r="T930"/>
  <c r="T929"/>
  <c r="T928"/>
  <c r="T927"/>
  <c r="T926"/>
  <c r="T925"/>
  <c r="T924"/>
  <c r="T923"/>
  <c r="T922"/>
  <c r="T921"/>
  <c r="T920"/>
  <c r="T919"/>
  <c r="T918"/>
  <c r="T917"/>
  <c r="T916"/>
  <c r="T915"/>
  <c r="T914"/>
  <c r="T913"/>
  <c r="T912"/>
  <c r="T911"/>
  <c r="T910"/>
  <c r="T909"/>
  <c r="T908"/>
  <c r="T907"/>
  <c r="T906"/>
  <c r="T905"/>
  <c r="T904"/>
  <c r="T903"/>
  <c r="T902"/>
  <c r="T901"/>
  <c r="T900"/>
  <c r="T899"/>
  <c r="T898"/>
  <c r="T897"/>
  <c r="T896"/>
  <c r="T895"/>
  <c r="T894"/>
  <c r="T893"/>
  <c r="T892"/>
  <c r="T891"/>
  <c r="T890"/>
  <c r="T889"/>
  <c r="T888"/>
  <c r="T887"/>
  <c r="T886"/>
  <c r="T885"/>
  <c r="T884"/>
  <c r="T883"/>
  <c r="T882"/>
  <c r="T881"/>
  <c r="T880"/>
  <c r="T879"/>
  <c r="T878"/>
  <c r="T877"/>
  <c r="T876"/>
  <c r="T875"/>
  <c r="T874"/>
  <c r="T873"/>
  <c r="T872"/>
  <c r="T871"/>
  <c r="T870"/>
  <c r="T869"/>
  <c r="T868"/>
  <c r="T867"/>
  <c r="T866"/>
  <c r="T865"/>
  <c r="T864"/>
  <c r="T863"/>
  <c r="T862"/>
  <c r="T861"/>
  <c r="T860"/>
  <c r="T859"/>
  <c r="T858"/>
  <c r="T857"/>
  <c r="T856"/>
  <c r="T855"/>
  <c r="T854"/>
  <c r="T853"/>
  <c r="T852"/>
  <c r="T851"/>
  <c r="T850"/>
  <c r="T849"/>
  <c r="T848"/>
  <c r="T847"/>
  <c r="T846"/>
  <c r="T845"/>
  <c r="T844"/>
  <c r="T843"/>
  <c r="T842"/>
  <c r="T841"/>
  <c r="T840"/>
  <c r="T839"/>
  <c r="T838"/>
  <c r="T837"/>
  <c r="T836"/>
  <c r="T835"/>
  <c r="T834"/>
  <c r="T833"/>
  <c r="T832"/>
  <c r="T831"/>
  <c r="T830"/>
  <c r="T829"/>
  <c r="T828"/>
  <c r="T827"/>
  <c r="T826"/>
  <c r="T825"/>
  <c r="T824"/>
  <c r="T823"/>
  <c r="T822"/>
  <c r="T821"/>
  <c r="T820"/>
  <c r="T819"/>
  <c r="T818"/>
  <c r="T817"/>
  <c r="T816"/>
  <c r="T815"/>
  <c r="T814"/>
  <c r="T813"/>
  <c r="T812"/>
  <c r="T811"/>
  <c r="T810"/>
  <c r="T809"/>
  <c r="T808"/>
  <c r="T807"/>
  <c r="T806"/>
  <c r="T805"/>
  <c r="T804"/>
  <c r="T803"/>
  <c r="T802"/>
  <c r="T801"/>
  <c r="T800"/>
  <c r="T799"/>
  <c r="T798"/>
  <c r="T797"/>
  <c r="T796"/>
  <c r="T795"/>
  <c r="T794"/>
  <c r="T793"/>
  <c r="T792"/>
  <c r="T791"/>
  <c r="T790"/>
  <c r="T789"/>
  <c r="T788"/>
  <c r="T787"/>
  <c r="T786"/>
  <c r="T785"/>
  <c r="T784"/>
  <c r="T783"/>
  <c r="T782"/>
  <c r="T781"/>
  <c r="T780"/>
  <c r="T779"/>
  <c r="T778"/>
  <c r="T777"/>
  <c r="T776"/>
  <c r="T775"/>
  <c r="T774"/>
  <c r="T773"/>
  <c r="T772"/>
  <c r="T771"/>
  <c r="T770"/>
  <c r="T769"/>
  <c r="T768"/>
  <c r="T767"/>
  <c r="T766"/>
  <c r="T765"/>
  <c r="T764"/>
  <c r="T763"/>
  <c r="T762"/>
  <c r="T761"/>
  <c r="T760"/>
  <c r="T759"/>
  <c r="T758"/>
  <c r="T757"/>
  <c r="T756"/>
  <c r="T755"/>
  <c r="T754"/>
  <c r="T753"/>
  <c r="T752"/>
  <c r="T751"/>
  <c r="T750"/>
  <c r="T749"/>
  <c r="T748"/>
  <c r="T747"/>
  <c r="T746"/>
  <c r="T745"/>
  <c r="T744"/>
  <c r="T743"/>
  <c r="T742"/>
  <c r="T741"/>
  <c r="T740"/>
  <c r="T739"/>
  <c r="T738"/>
  <c r="T737"/>
  <c r="T736"/>
  <c r="T735"/>
  <c r="T734"/>
  <c r="T733"/>
  <c r="T732"/>
  <c r="T731"/>
  <c r="T730"/>
  <c r="T729"/>
  <c r="T728"/>
  <c r="T727"/>
  <c r="T726"/>
  <c r="T725"/>
  <c r="T724"/>
  <c r="T723"/>
  <c r="T722"/>
  <c r="T721"/>
  <c r="T720"/>
  <c r="T719"/>
  <c r="T718"/>
  <c r="T717"/>
  <c r="T716"/>
  <c r="T715"/>
  <c r="T714"/>
  <c r="T713"/>
  <c r="T712"/>
  <c r="T711"/>
  <c r="T710"/>
  <c r="T709"/>
  <c r="T708"/>
  <c r="T707"/>
  <c r="T706"/>
  <c r="T705"/>
  <c r="T704"/>
  <c r="T703"/>
  <c r="T702"/>
  <c r="T701"/>
  <c r="T700"/>
  <c r="T699"/>
  <c r="T698"/>
  <c r="T697"/>
  <c r="T696"/>
  <c r="T695"/>
  <c r="T694"/>
  <c r="T693"/>
  <c r="T692"/>
  <c r="T691"/>
  <c r="T690"/>
  <c r="T689"/>
  <c r="T688"/>
  <c r="T687"/>
  <c r="T686"/>
  <c r="T685"/>
  <c r="T684"/>
  <c r="T683"/>
  <c r="T682"/>
  <c r="T681"/>
  <c r="T680"/>
  <c r="T679"/>
  <c r="T678"/>
  <c r="T677"/>
  <c r="T676"/>
  <c r="T675"/>
  <c r="T674"/>
  <c r="T673"/>
  <c r="T672"/>
  <c r="T671"/>
  <c r="T670"/>
  <c r="T669"/>
  <c r="T668"/>
  <c r="T667"/>
  <c r="T666"/>
  <c r="T665"/>
  <c r="T664"/>
  <c r="T663"/>
  <c r="T662"/>
  <c r="T661"/>
  <c r="T660"/>
  <c r="T659"/>
  <c r="T658"/>
  <c r="T657"/>
  <c r="T656"/>
  <c r="T655"/>
  <c r="T654"/>
  <c r="T653"/>
  <c r="T652"/>
  <c r="T651"/>
  <c r="T650"/>
  <c r="T649"/>
  <c r="T648"/>
  <c r="T647"/>
  <c r="T646"/>
  <c r="T645"/>
  <c r="T644"/>
  <c r="T643"/>
  <c r="T642"/>
  <c r="T641"/>
  <c r="T640"/>
  <c r="T639"/>
  <c r="T638"/>
  <c r="T637"/>
  <c r="T636"/>
  <c r="T635"/>
  <c r="T634"/>
  <c r="T633"/>
  <c r="T632"/>
  <c r="T631"/>
  <c r="T630"/>
  <c r="T629"/>
  <c r="T628"/>
  <c r="T627"/>
  <c r="T626"/>
  <c r="T625"/>
  <c r="T624"/>
  <c r="T623"/>
  <c r="T622"/>
  <c r="T621"/>
  <c r="T620"/>
  <c r="T619"/>
  <c r="T618"/>
  <c r="T617"/>
  <c r="T616"/>
  <c r="T615"/>
  <c r="T614"/>
  <c r="T613"/>
  <c r="T612"/>
  <c r="T611"/>
  <c r="T610"/>
  <c r="T609"/>
  <c r="T608"/>
  <c r="T607"/>
  <c r="T606"/>
  <c r="T605"/>
  <c r="T604"/>
  <c r="T603"/>
  <c r="T602"/>
  <c r="T601"/>
  <c r="T600"/>
  <c r="T599"/>
  <c r="T598"/>
  <c r="T597"/>
  <c r="T596"/>
  <c r="T595"/>
  <c r="T594"/>
  <c r="T593"/>
  <c r="T592"/>
  <c r="T591"/>
  <c r="T590"/>
  <c r="T589"/>
  <c r="T588"/>
  <c r="T587"/>
  <c r="T586"/>
  <c r="T585"/>
  <c r="T584"/>
  <c r="T583"/>
  <c r="T582"/>
  <c r="T581"/>
  <c r="T580"/>
  <c r="T579"/>
  <c r="T578"/>
  <c r="T577"/>
  <c r="T576"/>
  <c r="T575"/>
  <c r="T574"/>
  <c r="T573"/>
  <c r="T572"/>
  <c r="T571"/>
  <c r="T570"/>
  <c r="T569"/>
  <c r="T568"/>
  <c r="T567"/>
  <c r="T566"/>
  <c r="T565"/>
  <c r="T564"/>
  <c r="T563"/>
  <c r="T562"/>
  <c r="T561"/>
  <c r="T560"/>
  <c r="T559"/>
  <c r="T558"/>
  <c r="T557"/>
  <c r="T556"/>
  <c r="T555"/>
  <c r="T554"/>
  <c r="T553"/>
  <c r="T552"/>
  <c r="T551"/>
  <c r="T550"/>
  <c r="T549"/>
  <c r="T548"/>
  <c r="T547"/>
  <c r="T546"/>
  <c r="T545"/>
  <c r="T544"/>
  <c r="T543"/>
  <c r="T542"/>
  <c r="T541"/>
  <c r="T540"/>
  <c r="T539"/>
  <c r="T538"/>
  <c r="T537"/>
  <c r="T536"/>
  <c r="T535"/>
  <c r="T534"/>
  <c r="T533"/>
  <c r="T532"/>
  <c r="T531"/>
  <c r="T530"/>
  <c r="T529"/>
  <c r="T528"/>
  <c r="T527"/>
  <c r="T526"/>
  <c r="T525"/>
  <c r="T524"/>
  <c r="T523"/>
  <c r="T522"/>
  <c r="T521"/>
  <c r="T520"/>
  <c r="T519"/>
  <c r="T518"/>
  <c r="T517"/>
  <c r="T516"/>
  <c r="T515"/>
  <c r="T514"/>
  <c r="T513"/>
  <c r="T512"/>
  <c r="T511"/>
  <c r="T510"/>
  <c r="T509"/>
  <c r="T508"/>
  <c r="T507"/>
  <c r="T506"/>
  <c r="T505"/>
  <c r="T504"/>
  <c r="T503"/>
  <c r="T502"/>
  <c r="T501"/>
  <c r="T500"/>
  <c r="T499"/>
  <c r="T498"/>
  <c r="T497"/>
  <c r="T496"/>
  <c r="T495"/>
  <c r="T494"/>
  <c r="T493"/>
  <c r="T492"/>
  <c r="T491"/>
  <c r="T490"/>
  <c r="T489"/>
  <c r="T488"/>
  <c r="T487"/>
  <c r="T486"/>
  <c r="T485"/>
  <c r="T484"/>
  <c r="T483"/>
  <c r="T482"/>
  <c r="T481"/>
  <c r="T480"/>
  <c r="T479"/>
  <c r="T478"/>
  <c r="T477"/>
  <c r="T476"/>
  <c r="T475"/>
  <c r="T474"/>
  <c r="T473"/>
  <c r="T472"/>
  <c r="T471"/>
  <c r="T470"/>
  <c r="T469"/>
  <c r="T468"/>
  <c r="T467"/>
  <c r="T466"/>
  <c r="T465"/>
  <c r="T464"/>
  <c r="T463"/>
  <c r="T462"/>
  <c r="T461"/>
  <c r="T460"/>
  <c r="T459"/>
  <c r="T458"/>
  <c r="T457"/>
  <c r="T456"/>
  <c r="T455"/>
  <c r="T454"/>
  <c r="T453"/>
  <c r="T452"/>
  <c r="T451"/>
  <c r="T450"/>
  <c r="T449"/>
  <c r="T448"/>
  <c r="T447"/>
  <c r="T446"/>
  <c r="T445"/>
  <c r="T444"/>
  <c r="T443"/>
  <c r="T442"/>
  <c r="T441"/>
  <c r="T440"/>
  <c r="T439"/>
  <c r="T438"/>
  <c r="T437"/>
  <c r="T436"/>
  <c r="T435"/>
  <c r="T434"/>
  <c r="T433"/>
  <c r="T432"/>
  <c r="T431"/>
  <c r="T430"/>
  <c r="T429"/>
  <c r="T428"/>
  <c r="T427"/>
  <c r="T426"/>
  <c r="T425"/>
  <c r="T424"/>
  <c r="T423"/>
  <c r="T422"/>
  <c r="T421"/>
  <c r="T420"/>
  <c r="T419"/>
  <c r="T418"/>
  <c r="T417"/>
  <c r="T416"/>
  <c r="T415"/>
  <c r="T414"/>
  <c r="T413"/>
  <c r="T412"/>
  <c r="T411"/>
  <c r="J13" i="24" l="1"/>
  <c r="J118" s="1"/>
  <c r="I13"/>
  <c r="I118" s="1"/>
  <c r="H13"/>
  <c r="B78" i="4"/>
  <c r="B77"/>
  <c r="B76"/>
  <c r="B75"/>
  <c r="B74"/>
  <c r="B73"/>
  <c r="B72"/>
  <c r="B71"/>
  <c r="B70"/>
  <c r="B69"/>
  <c r="B68"/>
  <c r="B67"/>
  <c r="B66"/>
  <c r="B65"/>
  <c r="B64"/>
  <c r="B63"/>
  <c r="B62"/>
  <c r="B61"/>
  <c r="B51"/>
  <c r="B50"/>
  <c r="B49"/>
  <c r="B48"/>
  <c r="B47"/>
  <c r="B46"/>
  <c r="B45"/>
  <c r="B44"/>
  <c r="B43"/>
  <c r="B42"/>
  <c r="B41"/>
  <c r="B40"/>
  <c r="B39"/>
  <c r="B38"/>
  <c r="B37"/>
  <c r="B36"/>
  <c r="B35"/>
  <c r="B34"/>
  <c r="B25"/>
  <c r="B24"/>
  <c r="B23"/>
  <c r="B22"/>
  <c r="B21"/>
  <c r="B20"/>
  <c r="B19"/>
  <c r="B18"/>
  <c r="B17"/>
  <c r="B16"/>
  <c r="B15"/>
  <c r="B14"/>
  <c r="B13"/>
  <c r="B12"/>
  <c r="B11"/>
  <c r="B10"/>
  <c r="B9"/>
  <c r="B8"/>
  <c r="B4" i="18"/>
  <c r="B4" i="19" l="1"/>
  <c r="B4" i="16"/>
  <c r="C4" i="20"/>
  <c r="B4" i="14"/>
  <c r="B4" i="24"/>
  <c r="B4" i="13"/>
  <c r="B4" i="1"/>
  <c r="H22" i="4"/>
  <c r="T1009" i="19"/>
  <c r="Y1020"/>
  <c r="Y1019"/>
  <c r="Y1018"/>
  <c r="Y1017"/>
  <c r="Y1016"/>
  <c r="Y1015"/>
  <c r="Y1014"/>
  <c r="Y1013"/>
  <c r="Y1012"/>
  <c r="Y1011"/>
  <c r="Y1010"/>
  <c r="Y1009"/>
  <c r="Y1008"/>
  <c r="Y1007"/>
  <c r="Y1006"/>
  <c r="Y1005"/>
  <c r="Y1004"/>
  <c r="Y1003"/>
  <c r="Y1002"/>
  <c r="Y1001"/>
  <c r="Y1000"/>
  <c r="Y999"/>
  <c r="Y998"/>
  <c r="Y997"/>
  <c r="Y996"/>
  <c r="Y995"/>
  <c r="Y994"/>
  <c r="Y993"/>
  <c r="Y992"/>
  <c r="Y991"/>
  <c r="Y990"/>
  <c r="Y989"/>
  <c r="Y988"/>
  <c r="Y987"/>
  <c r="Y986"/>
  <c r="Y985"/>
  <c r="Y984"/>
  <c r="Y983"/>
  <c r="Y982"/>
  <c r="Y981"/>
  <c r="Y980"/>
  <c r="Y979"/>
  <c r="Y978"/>
  <c r="Y977"/>
  <c r="Y976"/>
  <c r="Y975"/>
  <c r="Y974"/>
  <c r="Y973"/>
  <c r="Y972"/>
  <c r="Y971"/>
  <c r="Y970"/>
  <c r="Y969"/>
  <c r="Y968"/>
  <c r="Y967"/>
  <c r="Y966"/>
  <c r="Y965"/>
  <c r="Y964"/>
  <c r="Y963"/>
  <c r="Y962"/>
  <c r="Y961"/>
  <c r="Y960"/>
  <c r="Y959"/>
  <c r="Y958"/>
  <c r="Y957"/>
  <c r="Y956"/>
  <c r="Y955"/>
  <c r="Y954"/>
  <c r="Y953"/>
  <c r="Y952"/>
  <c r="Y951"/>
  <c r="Y950"/>
  <c r="Y949"/>
  <c r="Y948"/>
  <c r="Y947"/>
  <c r="Y946"/>
  <c r="Y945"/>
  <c r="Y944"/>
  <c r="Y943"/>
  <c r="Y942"/>
  <c r="Y941"/>
  <c r="Y940"/>
  <c r="Y939"/>
  <c r="Y938"/>
  <c r="Y937"/>
  <c r="Y936"/>
  <c r="Y935"/>
  <c r="Y934"/>
  <c r="Y933"/>
  <c r="Y932"/>
  <c r="Y931"/>
  <c r="Y930"/>
  <c r="Y929"/>
  <c r="Y928"/>
  <c r="Y927"/>
  <c r="Y926"/>
  <c r="Y925"/>
  <c r="Y924"/>
  <c r="Y923"/>
  <c r="Y922"/>
  <c r="Y921"/>
  <c r="Y920"/>
  <c r="Y919"/>
  <c r="Y918"/>
  <c r="Y917"/>
  <c r="Y916"/>
  <c r="Y915"/>
  <c r="Y914"/>
  <c r="Y913"/>
  <c r="Y912"/>
  <c r="Y911"/>
  <c r="Y910"/>
  <c r="Y909"/>
  <c r="Y908"/>
  <c r="Y907"/>
  <c r="Y906"/>
  <c r="Y905"/>
  <c r="Y904"/>
  <c r="Y903"/>
  <c r="Y902"/>
  <c r="Y901"/>
  <c r="Y900"/>
  <c r="Y899"/>
  <c r="Y898"/>
  <c r="Y897"/>
  <c r="Y896"/>
  <c r="Y895"/>
  <c r="Y894"/>
  <c r="Y893"/>
  <c r="Y892"/>
  <c r="Y891"/>
  <c r="Y890"/>
  <c r="Y889"/>
  <c r="Y888"/>
  <c r="Y887"/>
  <c r="Y886"/>
  <c r="Y885"/>
  <c r="Y884"/>
  <c r="Y883"/>
  <c r="Y882"/>
  <c r="Y881"/>
  <c r="Y880"/>
  <c r="Y879"/>
  <c r="Y878"/>
  <c r="Y877"/>
  <c r="Y876"/>
  <c r="Y875"/>
  <c r="Y874"/>
  <c r="Y873"/>
  <c r="Y872"/>
  <c r="Y871"/>
  <c r="Y870"/>
  <c r="Y869"/>
  <c r="Y868"/>
  <c r="Y867"/>
  <c r="Y866"/>
  <c r="Y865"/>
  <c r="Y864"/>
  <c r="Y863"/>
  <c r="Y862"/>
  <c r="Y861"/>
  <c r="Y860"/>
  <c r="Y859"/>
  <c r="Y858"/>
  <c r="Y857"/>
  <c r="Y856"/>
  <c r="Y855"/>
  <c r="Y854"/>
  <c r="Y853"/>
  <c r="Y852"/>
  <c r="Y851"/>
  <c r="Y850"/>
  <c r="Y849"/>
  <c r="Y848"/>
  <c r="Y847"/>
  <c r="Y846"/>
  <c r="Y845"/>
  <c r="Y844"/>
  <c r="Y843"/>
  <c r="Y842"/>
  <c r="Y841"/>
  <c r="Y840"/>
  <c r="Y839"/>
  <c r="Y838"/>
  <c r="Y837"/>
  <c r="Y836"/>
  <c r="Y835"/>
  <c r="Y834"/>
  <c r="Y833"/>
  <c r="Y832"/>
  <c r="Y831"/>
  <c r="Y830"/>
  <c r="Y829"/>
  <c r="Y828"/>
  <c r="Y827"/>
  <c r="Y826"/>
  <c r="Y825"/>
  <c r="Y824"/>
  <c r="Y823"/>
  <c r="Y822"/>
  <c r="Y821"/>
  <c r="Y820"/>
  <c r="Y819"/>
  <c r="Y818"/>
  <c r="Y817"/>
  <c r="Y816"/>
  <c r="Y815"/>
  <c r="Y814"/>
  <c r="Y813"/>
  <c r="Y812"/>
  <c r="Y811"/>
  <c r="Y810"/>
  <c r="Y809"/>
  <c r="Y808"/>
  <c r="Y807"/>
  <c r="Y806"/>
  <c r="Y805"/>
  <c r="Y804"/>
  <c r="Y803"/>
  <c r="Y802"/>
  <c r="Y801"/>
  <c r="Y800"/>
  <c r="Y799"/>
  <c r="Y798"/>
  <c r="Y797"/>
  <c r="Y796"/>
  <c r="Y795"/>
  <c r="Y794"/>
  <c r="Y793"/>
  <c r="Y792"/>
  <c r="Y791"/>
  <c r="Y790"/>
  <c r="Y789"/>
  <c r="Y788"/>
  <c r="Y787"/>
  <c r="Y786"/>
  <c r="Y785"/>
  <c r="Y784"/>
  <c r="Y783"/>
  <c r="Y782"/>
  <c r="Y781"/>
  <c r="Y780"/>
  <c r="Y779"/>
  <c r="Y778"/>
  <c r="Y777"/>
  <c r="Y776"/>
  <c r="Y775"/>
  <c r="Y774"/>
  <c r="Y773"/>
  <c r="Y772"/>
  <c r="Y771"/>
  <c r="Y770"/>
  <c r="Y769"/>
  <c r="Y768"/>
  <c r="Y767"/>
  <c r="Y766"/>
  <c r="Y765"/>
  <c r="Y764"/>
  <c r="Y763"/>
  <c r="Y762"/>
  <c r="Y761"/>
  <c r="Y760"/>
  <c r="Y759"/>
  <c r="Y758"/>
  <c r="Y757"/>
  <c r="Y756"/>
  <c r="Y755"/>
  <c r="Y754"/>
  <c r="Y753"/>
  <c r="Y752"/>
  <c r="Y751"/>
  <c r="Y750"/>
  <c r="Y749"/>
  <c r="Y748"/>
  <c r="Y747"/>
  <c r="Y746"/>
  <c r="Y745"/>
  <c r="Y744"/>
  <c r="Y743"/>
  <c r="Y742"/>
  <c r="Y741"/>
  <c r="Y740"/>
  <c r="Y739"/>
  <c r="Y738"/>
  <c r="Y737"/>
  <c r="Y736"/>
  <c r="Y735"/>
  <c r="Y734"/>
  <c r="Y733"/>
  <c r="Y732"/>
  <c r="Y731"/>
  <c r="Y730"/>
  <c r="Y729"/>
  <c r="Y728"/>
  <c r="Y727"/>
  <c r="Y726"/>
  <c r="Y725"/>
  <c r="Y724"/>
  <c r="Y723"/>
  <c r="Y722"/>
  <c r="Y721"/>
  <c r="Y720"/>
  <c r="Y719"/>
  <c r="Y718"/>
  <c r="Y717"/>
  <c r="Y716"/>
  <c r="Y715"/>
  <c r="Y714"/>
  <c r="Y713"/>
  <c r="Y712"/>
  <c r="Y711"/>
  <c r="Y710"/>
  <c r="Y709"/>
  <c r="Y708"/>
  <c r="Y707"/>
  <c r="Y706"/>
  <c r="Y705"/>
  <c r="Y704"/>
  <c r="Y703"/>
  <c r="Y702"/>
  <c r="Y701"/>
  <c r="Y700"/>
  <c r="Y699"/>
  <c r="Y698"/>
  <c r="Y697"/>
  <c r="Y696"/>
  <c r="Y695"/>
  <c r="Y694"/>
  <c r="Y693"/>
  <c r="Y692"/>
  <c r="Y691"/>
  <c r="Y690"/>
  <c r="Y689"/>
  <c r="Y688"/>
  <c r="Y687"/>
  <c r="Y686"/>
  <c r="Y685"/>
  <c r="Y684"/>
  <c r="Y683"/>
  <c r="Y682"/>
  <c r="Y681"/>
  <c r="Y680"/>
  <c r="Y679"/>
  <c r="Y678"/>
  <c r="Y677"/>
  <c r="Y676"/>
  <c r="Y675"/>
  <c r="Y674"/>
  <c r="Y673"/>
  <c r="Y672"/>
  <c r="Y671"/>
  <c r="Y670"/>
  <c r="Y669"/>
  <c r="Y668"/>
  <c r="Y667"/>
  <c r="Y666"/>
  <c r="Y665"/>
  <c r="Y664"/>
  <c r="Y663"/>
  <c r="Y662"/>
  <c r="Y661"/>
  <c r="Y660"/>
  <c r="Y659"/>
  <c r="Y658"/>
  <c r="Y657"/>
  <c r="Y656"/>
  <c r="Y655"/>
  <c r="Y654"/>
  <c r="Y653"/>
  <c r="Y652"/>
  <c r="Y651"/>
  <c r="Y650"/>
  <c r="Y649"/>
  <c r="Y648"/>
  <c r="Y647"/>
  <c r="Y646"/>
  <c r="Y645"/>
  <c r="Y644"/>
  <c r="Y643"/>
  <c r="Y642"/>
  <c r="Y641"/>
  <c r="Y640"/>
  <c r="Y639"/>
  <c r="Y638"/>
  <c r="Y637"/>
  <c r="Y636"/>
  <c r="Y635"/>
  <c r="Y634"/>
  <c r="Y633"/>
  <c r="Y632"/>
  <c r="Y631"/>
  <c r="Y630"/>
  <c r="Y629"/>
  <c r="Y628"/>
  <c r="Y627"/>
  <c r="Y626"/>
  <c r="Y625"/>
  <c r="Y624"/>
  <c r="Y623"/>
  <c r="Y622"/>
  <c r="Y621"/>
  <c r="Y620"/>
  <c r="Y619"/>
  <c r="Y618"/>
  <c r="Y617"/>
  <c r="Y616"/>
  <c r="Y615"/>
  <c r="Y614"/>
  <c r="Y613"/>
  <c r="Y612"/>
  <c r="Y611"/>
  <c r="Y610"/>
  <c r="Y609"/>
  <c r="Y608"/>
  <c r="Y607"/>
  <c r="Y606"/>
  <c r="Y605"/>
  <c r="Y604"/>
  <c r="Y603"/>
  <c r="Y602"/>
  <c r="Y601"/>
  <c r="Y600"/>
  <c r="Y599"/>
  <c r="Y598"/>
  <c r="Y597"/>
  <c r="Y596"/>
  <c r="Y595"/>
  <c r="Y594"/>
  <c r="Y593"/>
  <c r="Y592"/>
  <c r="Y591"/>
  <c r="Y590"/>
  <c r="Y589"/>
  <c r="Y588"/>
  <c r="Y587"/>
  <c r="Y586"/>
  <c r="Y585"/>
  <c r="Y584"/>
  <c r="Y583"/>
  <c r="Y582"/>
  <c r="Y581"/>
  <c r="Y580"/>
  <c r="Y579"/>
  <c r="Y578"/>
  <c r="Y577"/>
  <c r="Y576"/>
  <c r="Y575"/>
  <c r="Y574"/>
  <c r="Y573"/>
  <c r="Y572"/>
  <c r="Y571"/>
  <c r="Y570"/>
  <c r="Y569"/>
  <c r="Y568"/>
  <c r="Y567"/>
  <c r="Y566"/>
  <c r="Y565"/>
  <c r="Y564"/>
  <c r="Y563"/>
  <c r="Y562"/>
  <c r="Y561"/>
  <c r="Y560"/>
  <c r="Y559"/>
  <c r="Y558"/>
  <c r="Y557"/>
  <c r="Y556"/>
  <c r="Y555"/>
  <c r="Y554"/>
  <c r="Y553"/>
  <c r="Y552"/>
  <c r="Y551"/>
  <c r="Y550"/>
  <c r="Y549"/>
  <c r="Y548"/>
  <c r="Y547"/>
  <c r="Y546"/>
  <c r="Y545"/>
  <c r="Y544"/>
  <c r="Y543"/>
  <c r="Y542"/>
  <c r="Y541"/>
  <c r="Y540"/>
  <c r="Y539"/>
  <c r="Y538"/>
  <c r="Y537"/>
  <c r="Y536"/>
  <c r="Y535"/>
  <c r="Y534"/>
  <c r="Y533"/>
  <c r="Y532"/>
  <c r="Y531"/>
  <c r="Y530"/>
  <c r="Y529"/>
  <c r="Y528"/>
  <c r="Y527"/>
  <c r="Y526"/>
  <c r="Y525"/>
  <c r="Y524"/>
  <c r="Y523"/>
  <c r="Y522"/>
  <c r="Y521"/>
  <c r="Y520"/>
  <c r="Y519"/>
  <c r="Y518"/>
  <c r="Y517"/>
  <c r="Y516"/>
  <c r="Y515"/>
  <c r="Y514"/>
  <c r="Y513"/>
  <c r="Y512"/>
  <c r="Y511"/>
  <c r="Y510"/>
  <c r="Y509"/>
  <c r="Y508"/>
  <c r="Y507"/>
  <c r="Y506"/>
  <c r="Y505"/>
  <c r="Y504"/>
  <c r="Y503"/>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Y410"/>
  <c r="Y409"/>
  <c r="Y408"/>
  <c r="Y407"/>
  <c r="Y406"/>
  <c r="Y405"/>
  <c r="Y404"/>
  <c r="Y403"/>
  <c r="Y402"/>
  <c r="Y401"/>
  <c r="Y400"/>
  <c r="Y399"/>
  <c r="Y398"/>
  <c r="Y397"/>
  <c r="Y396"/>
  <c r="Y395"/>
  <c r="Y394"/>
  <c r="Y393"/>
  <c r="Y392"/>
  <c r="Y391"/>
  <c r="Y390"/>
  <c r="Y389"/>
  <c r="Y388"/>
  <c r="Y387"/>
  <c r="Y386"/>
  <c r="Y385"/>
  <c r="Y384"/>
  <c r="Y383"/>
  <c r="Y382"/>
  <c r="Y381"/>
  <c r="Y380"/>
  <c r="Y379"/>
  <c r="Y378"/>
  <c r="Y377"/>
  <c r="Y376"/>
  <c r="Y375"/>
  <c r="Y374"/>
  <c r="Y373"/>
  <c r="Y372"/>
  <c r="Y371"/>
  <c r="Y370"/>
  <c r="Y369"/>
  <c r="Y368"/>
  <c r="Y367"/>
  <c r="Y366"/>
  <c r="Y365"/>
  <c r="Y364"/>
  <c r="Y363"/>
  <c r="Y362"/>
  <c r="Y361"/>
  <c r="Y360"/>
  <c r="Y359"/>
  <c r="Y358"/>
  <c r="Y357"/>
  <c r="Y356"/>
  <c r="Y355"/>
  <c r="Y35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T21"/>
  <c r="S1020"/>
  <c r="S1019"/>
  <c r="S1018"/>
  <c r="S1017"/>
  <c r="S1016"/>
  <c r="S1015"/>
  <c r="S1014"/>
  <c r="S1013"/>
  <c r="S1012"/>
  <c r="S1011"/>
  <c r="S1010"/>
  <c r="S1009"/>
  <c r="S1008"/>
  <c r="S1007"/>
  <c r="S1006"/>
  <c r="S1005"/>
  <c r="S1004"/>
  <c r="S1003"/>
  <c r="S1002"/>
  <c r="S1001"/>
  <c r="S1000"/>
  <c r="S999"/>
  <c r="S998"/>
  <c r="S997"/>
  <c r="S996"/>
  <c r="S995"/>
  <c r="S994"/>
  <c r="S993"/>
  <c r="S992"/>
  <c r="S991"/>
  <c r="S990"/>
  <c r="S989"/>
  <c r="S988"/>
  <c r="S987"/>
  <c r="S986"/>
  <c r="S985"/>
  <c r="S984"/>
  <c r="S983"/>
  <c r="S982"/>
  <c r="S981"/>
  <c r="S980"/>
  <c r="S979"/>
  <c r="S978"/>
  <c r="S977"/>
  <c r="S976"/>
  <c r="S975"/>
  <c r="S974"/>
  <c r="S973"/>
  <c r="S972"/>
  <c r="S971"/>
  <c r="S970"/>
  <c r="S969"/>
  <c r="S968"/>
  <c r="S967"/>
  <c r="S966"/>
  <c r="S965"/>
  <c r="S964"/>
  <c r="S963"/>
  <c r="S962"/>
  <c r="S961"/>
  <c r="S960"/>
  <c r="S959"/>
  <c r="S958"/>
  <c r="S957"/>
  <c r="S956"/>
  <c r="S955"/>
  <c r="S954"/>
  <c r="S953"/>
  <c r="S952"/>
  <c r="S951"/>
  <c r="S950"/>
  <c r="S949"/>
  <c r="S948"/>
  <c r="S947"/>
  <c r="S946"/>
  <c r="S945"/>
  <c r="S944"/>
  <c r="S943"/>
  <c r="S942"/>
  <c r="S941"/>
  <c r="S940"/>
  <c r="S939"/>
  <c r="S938"/>
  <c r="S937"/>
  <c r="S936"/>
  <c r="S935"/>
  <c r="S934"/>
  <c r="S933"/>
  <c r="S932"/>
  <c r="S931"/>
  <c r="S930"/>
  <c r="S929"/>
  <c r="S928"/>
  <c r="S927"/>
  <c r="S926"/>
  <c r="S925"/>
  <c r="S924"/>
  <c r="S923"/>
  <c r="S922"/>
  <c r="S921"/>
  <c r="S920"/>
  <c r="S919"/>
  <c r="S918"/>
  <c r="S917"/>
  <c r="S916"/>
  <c r="S915"/>
  <c r="S914"/>
  <c r="S913"/>
  <c r="S912"/>
  <c r="S911"/>
  <c r="S910"/>
  <c r="S909"/>
  <c r="S908"/>
  <c r="S907"/>
  <c r="S906"/>
  <c r="S905"/>
  <c r="S904"/>
  <c r="S903"/>
  <c r="S902"/>
  <c r="S901"/>
  <c r="S900"/>
  <c r="S899"/>
  <c r="S898"/>
  <c r="S897"/>
  <c r="S896"/>
  <c r="S895"/>
  <c r="S894"/>
  <c r="S893"/>
  <c r="S892"/>
  <c r="S891"/>
  <c r="S890"/>
  <c r="S889"/>
  <c r="S888"/>
  <c r="S887"/>
  <c r="S886"/>
  <c r="S885"/>
  <c r="S884"/>
  <c r="S883"/>
  <c r="S882"/>
  <c r="S881"/>
  <c r="S880"/>
  <c r="S879"/>
  <c r="S878"/>
  <c r="S877"/>
  <c r="S876"/>
  <c r="S875"/>
  <c r="S874"/>
  <c r="S873"/>
  <c r="S872"/>
  <c r="S871"/>
  <c r="S870"/>
  <c r="S869"/>
  <c r="S868"/>
  <c r="S867"/>
  <c r="S866"/>
  <c r="S865"/>
  <c r="S864"/>
  <c r="S863"/>
  <c r="S862"/>
  <c r="S861"/>
  <c r="S860"/>
  <c r="S859"/>
  <c r="S858"/>
  <c r="S857"/>
  <c r="S856"/>
  <c r="S855"/>
  <c r="S854"/>
  <c r="S853"/>
  <c r="S852"/>
  <c r="S851"/>
  <c r="S850"/>
  <c r="S849"/>
  <c r="S848"/>
  <c r="S847"/>
  <c r="S846"/>
  <c r="S845"/>
  <c r="S844"/>
  <c r="S843"/>
  <c r="S842"/>
  <c r="S841"/>
  <c r="S840"/>
  <c r="S839"/>
  <c r="S838"/>
  <c r="S837"/>
  <c r="S836"/>
  <c r="S835"/>
  <c r="S834"/>
  <c r="S833"/>
  <c r="S832"/>
  <c r="S831"/>
  <c r="S830"/>
  <c r="S829"/>
  <c r="S828"/>
  <c r="S827"/>
  <c r="S826"/>
  <c r="S825"/>
  <c r="S824"/>
  <c r="S823"/>
  <c r="S822"/>
  <c r="S821"/>
  <c r="S820"/>
  <c r="S819"/>
  <c r="S818"/>
  <c r="S817"/>
  <c r="S816"/>
  <c r="S815"/>
  <c r="S814"/>
  <c r="S813"/>
  <c r="S812"/>
  <c r="S811"/>
  <c r="S810"/>
  <c r="S809"/>
  <c r="S808"/>
  <c r="S807"/>
  <c r="S806"/>
  <c r="S805"/>
  <c r="S804"/>
  <c r="S803"/>
  <c r="S802"/>
  <c r="S801"/>
  <c r="S800"/>
  <c r="S799"/>
  <c r="S798"/>
  <c r="S797"/>
  <c r="S796"/>
  <c r="S795"/>
  <c r="S794"/>
  <c r="S793"/>
  <c r="S792"/>
  <c r="S791"/>
  <c r="S790"/>
  <c r="S789"/>
  <c r="S788"/>
  <c r="S787"/>
  <c r="S786"/>
  <c r="S785"/>
  <c r="S784"/>
  <c r="S783"/>
  <c r="S782"/>
  <c r="S781"/>
  <c r="S780"/>
  <c r="S779"/>
  <c r="S778"/>
  <c r="S777"/>
  <c r="S776"/>
  <c r="S775"/>
  <c r="S774"/>
  <c r="S773"/>
  <c r="S772"/>
  <c r="S771"/>
  <c r="S770"/>
  <c r="S769"/>
  <c r="S768"/>
  <c r="S767"/>
  <c r="S766"/>
  <c r="S765"/>
  <c r="S764"/>
  <c r="S763"/>
  <c r="S762"/>
  <c r="S761"/>
  <c r="S760"/>
  <c r="S759"/>
  <c r="S758"/>
  <c r="S757"/>
  <c r="S756"/>
  <c r="S755"/>
  <c r="S754"/>
  <c r="S753"/>
  <c r="S752"/>
  <c r="S751"/>
  <c r="S750"/>
  <c r="S749"/>
  <c r="S748"/>
  <c r="S747"/>
  <c r="S746"/>
  <c r="S745"/>
  <c r="S744"/>
  <c r="S743"/>
  <c r="S742"/>
  <c r="S741"/>
  <c r="S740"/>
  <c r="S739"/>
  <c r="S738"/>
  <c r="S737"/>
  <c r="S736"/>
  <c r="S735"/>
  <c r="S734"/>
  <c r="S733"/>
  <c r="S732"/>
  <c r="S731"/>
  <c r="S730"/>
  <c r="S729"/>
  <c r="S728"/>
  <c r="S727"/>
  <c r="S726"/>
  <c r="S725"/>
  <c r="S724"/>
  <c r="S723"/>
  <c r="S722"/>
  <c r="S721"/>
  <c r="S720"/>
  <c r="S719"/>
  <c r="S718"/>
  <c r="S717"/>
  <c r="S716"/>
  <c r="S715"/>
  <c r="S714"/>
  <c r="S713"/>
  <c r="S712"/>
  <c r="S711"/>
  <c r="S710"/>
  <c r="S709"/>
  <c r="S708"/>
  <c r="S707"/>
  <c r="S706"/>
  <c r="S705"/>
  <c r="S704"/>
  <c r="S703"/>
  <c r="S702"/>
  <c r="S701"/>
  <c r="S700"/>
  <c r="S699"/>
  <c r="S698"/>
  <c r="S697"/>
  <c r="S696"/>
  <c r="S695"/>
  <c r="S694"/>
  <c r="S693"/>
  <c r="S692"/>
  <c r="S691"/>
  <c r="S690"/>
  <c r="S689"/>
  <c r="S688"/>
  <c r="S687"/>
  <c r="S686"/>
  <c r="S685"/>
  <c r="S684"/>
  <c r="S683"/>
  <c r="S682"/>
  <c r="S681"/>
  <c r="S680"/>
  <c r="S679"/>
  <c r="S678"/>
  <c r="S677"/>
  <c r="S676"/>
  <c r="S675"/>
  <c r="S674"/>
  <c r="S673"/>
  <c r="S672"/>
  <c r="S671"/>
  <c r="S670"/>
  <c r="S669"/>
  <c r="S668"/>
  <c r="S667"/>
  <c r="S666"/>
  <c r="S665"/>
  <c r="S664"/>
  <c r="S663"/>
  <c r="S662"/>
  <c r="S661"/>
  <c r="S660"/>
  <c r="S659"/>
  <c r="S658"/>
  <c r="S657"/>
  <c r="S656"/>
  <c r="S655"/>
  <c r="S654"/>
  <c r="S653"/>
  <c r="S652"/>
  <c r="S651"/>
  <c r="S650"/>
  <c r="S649"/>
  <c r="S648"/>
  <c r="S647"/>
  <c r="S646"/>
  <c r="S645"/>
  <c r="S644"/>
  <c r="S643"/>
  <c r="S642"/>
  <c r="S641"/>
  <c r="S640"/>
  <c r="S639"/>
  <c r="S638"/>
  <c r="S637"/>
  <c r="S636"/>
  <c r="S635"/>
  <c r="S634"/>
  <c r="S633"/>
  <c r="S632"/>
  <c r="S631"/>
  <c r="S630"/>
  <c r="S629"/>
  <c r="S628"/>
  <c r="S627"/>
  <c r="S626"/>
  <c r="S625"/>
  <c r="S624"/>
  <c r="S623"/>
  <c r="S622"/>
  <c r="S621"/>
  <c r="S620"/>
  <c r="S619"/>
  <c r="S618"/>
  <c r="S617"/>
  <c r="S616"/>
  <c r="S615"/>
  <c r="S614"/>
  <c r="S613"/>
  <c r="S612"/>
  <c r="S611"/>
  <c r="S610"/>
  <c r="S609"/>
  <c r="S608"/>
  <c r="S607"/>
  <c r="S606"/>
  <c r="S605"/>
  <c r="S604"/>
  <c r="S603"/>
  <c r="S602"/>
  <c r="S601"/>
  <c r="S600"/>
  <c r="S599"/>
  <c r="S598"/>
  <c r="S597"/>
  <c r="S596"/>
  <c r="S595"/>
  <c r="S594"/>
  <c r="S593"/>
  <c r="S592"/>
  <c r="S591"/>
  <c r="S590"/>
  <c r="S589"/>
  <c r="S588"/>
  <c r="S587"/>
  <c r="S586"/>
  <c r="S585"/>
  <c r="S584"/>
  <c r="S583"/>
  <c r="S582"/>
  <c r="S581"/>
  <c r="S580"/>
  <c r="S579"/>
  <c r="S578"/>
  <c r="S577"/>
  <c r="S576"/>
  <c r="S575"/>
  <c r="S574"/>
  <c r="S573"/>
  <c r="S572"/>
  <c r="S571"/>
  <c r="S570"/>
  <c r="S569"/>
  <c r="S568"/>
  <c r="S567"/>
  <c r="S566"/>
  <c r="S565"/>
  <c r="S564"/>
  <c r="S563"/>
  <c r="S562"/>
  <c r="S561"/>
  <c r="S560"/>
  <c r="S559"/>
  <c r="S558"/>
  <c r="S557"/>
  <c r="S556"/>
  <c r="S555"/>
  <c r="S554"/>
  <c r="S553"/>
  <c r="S552"/>
  <c r="S551"/>
  <c r="S550"/>
  <c r="S549"/>
  <c r="S548"/>
  <c r="S547"/>
  <c r="S546"/>
  <c r="S545"/>
  <c r="S544"/>
  <c r="S543"/>
  <c r="S542"/>
  <c r="S541"/>
  <c r="S540"/>
  <c r="S539"/>
  <c r="S538"/>
  <c r="S537"/>
  <c r="S536"/>
  <c r="S535"/>
  <c r="S534"/>
  <c r="S533"/>
  <c r="S532"/>
  <c r="S531"/>
  <c r="S530"/>
  <c r="S529"/>
  <c r="S528"/>
  <c r="S527"/>
  <c r="S526"/>
  <c r="S525"/>
  <c r="S524"/>
  <c r="S523"/>
  <c r="S522"/>
  <c r="S521"/>
  <c r="S520"/>
  <c r="S519"/>
  <c r="S518"/>
  <c r="S517"/>
  <c r="S516"/>
  <c r="S515"/>
  <c r="S514"/>
  <c r="S513"/>
  <c r="S512"/>
  <c r="S511"/>
  <c r="S510"/>
  <c r="S509"/>
  <c r="S508"/>
  <c r="S507"/>
  <c r="S506"/>
  <c r="S505"/>
  <c r="S504"/>
  <c r="S503"/>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T1020"/>
  <c r="T1019"/>
  <c r="T1018"/>
  <c r="T1017"/>
  <c r="T1016"/>
  <c r="T1015"/>
  <c r="T1014"/>
  <c r="T1013"/>
  <c r="T1012"/>
  <c r="T1011"/>
  <c r="T1010"/>
  <c r="T1008"/>
  <c r="T1007"/>
  <c r="T1006"/>
  <c r="T1005"/>
  <c r="T1004"/>
  <c r="T1003"/>
  <c r="T1002"/>
  <c r="T1001"/>
  <c r="T1000"/>
  <c r="T999"/>
  <c r="T998"/>
  <c r="T997"/>
  <c r="T996"/>
  <c r="T995"/>
  <c r="T994"/>
  <c r="T993"/>
  <c r="T992"/>
  <c r="T991"/>
  <c r="T990"/>
  <c r="T989"/>
  <c r="T988"/>
  <c r="T987"/>
  <c r="T986"/>
  <c r="T985"/>
  <c r="T984"/>
  <c r="T983"/>
  <c r="T982"/>
  <c r="T981"/>
  <c r="T980"/>
  <c r="T979"/>
  <c r="T978"/>
  <c r="T977"/>
  <c r="T976"/>
  <c r="T975"/>
  <c r="T974"/>
  <c r="T973"/>
  <c r="T972"/>
  <c r="T971"/>
  <c r="T970"/>
  <c r="T969"/>
  <c r="T968"/>
  <c r="T967"/>
  <c r="T966"/>
  <c r="T965"/>
  <c r="T964"/>
  <c r="T963"/>
  <c r="T962"/>
  <c r="T961"/>
  <c r="T960"/>
  <c r="T959"/>
  <c r="T958"/>
  <c r="T957"/>
  <c r="T956"/>
  <c r="T955"/>
  <c r="T954"/>
  <c r="T953"/>
  <c r="T952"/>
  <c r="T951"/>
  <c r="T950"/>
  <c r="T949"/>
  <c r="T948"/>
  <c r="T947"/>
  <c r="T946"/>
  <c r="T945"/>
  <c r="T944"/>
  <c r="T943"/>
  <c r="T942"/>
  <c r="T941"/>
  <c r="T940"/>
  <c r="T939"/>
  <c r="T938"/>
  <c r="T937"/>
  <c r="T936"/>
  <c r="T935"/>
  <c r="T934"/>
  <c r="T933"/>
  <c r="T932"/>
  <c r="T931"/>
  <c r="T930"/>
  <c r="T929"/>
  <c r="T928"/>
  <c r="T927"/>
  <c r="T926"/>
  <c r="T925"/>
  <c r="T924"/>
  <c r="T923"/>
  <c r="T922"/>
  <c r="T921"/>
  <c r="T920"/>
  <c r="T919"/>
  <c r="T918"/>
  <c r="T917"/>
  <c r="T916"/>
  <c r="T915"/>
  <c r="T914"/>
  <c r="T913"/>
  <c r="T912"/>
  <c r="T911"/>
  <c r="T910"/>
  <c r="T909"/>
  <c r="T908"/>
  <c r="T907"/>
  <c r="T906"/>
  <c r="T905"/>
  <c r="T904"/>
  <c r="T903"/>
  <c r="T902"/>
  <c r="T901"/>
  <c r="T900"/>
  <c r="T899"/>
  <c r="T898"/>
  <c r="T897"/>
  <c r="T896"/>
  <c r="T895"/>
  <c r="T894"/>
  <c r="T893"/>
  <c r="T892"/>
  <c r="T891"/>
  <c r="T890"/>
  <c r="T889"/>
  <c r="T888"/>
  <c r="T887"/>
  <c r="T886"/>
  <c r="T885"/>
  <c r="T884"/>
  <c r="T883"/>
  <c r="T882"/>
  <c r="T881"/>
  <c r="T880"/>
  <c r="T879"/>
  <c r="T878"/>
  <c r="T877"/>
  <c r="T876"/>
  <c r="T875"/>
  <c r="T874"/>
  <c r="T873"/>
  <c r="T872"/>
  <c r="T871"/>
  <c r="T870"/>
  <c r="T869"/>
  <c r="T868"/>
  <c r="T867"/>
  <c r="T866"/>
  <c r="T865"/>
  <c r="T864"/>
  <c r="T863"/>
  <c r="T862"/>
  <c r="T861"/>
  <c r="T860"/>
  <c r="T859"/>
  <c r="T858"/>
  <c r="T857"/>
  <c r="T856"/>
  <c r="T855"/>
  <c r="T854"/>
  <c r="T853"/>
  <c r="T852"/>
  <c r="T851"/>
  <c r="T850"/>
  <c r="T849"/>
  <c r="T848"/>
  <c r="T847"/>
  <c r="T846"/>
  <c r="T845"/>
  <c r="T844"/>
  <c r="T843"/>
  <c r="T842"/>
  <c r="T841"/>
  <c r="T840"/>
  <c r="T839"/>
  <c r="T838"/>
  <c r="T837"/>
  <c r="T836"/>
  <c r="T835"/>
  <c r="T834"/>
  <c r="T833"/>
  <c r="T832"/>
  <c r="T831"/>
  <c r="T830"/>
  <c r="T829"/>
  <c r="T828"/>
  <c r="T827"/>
  <c r="T826"/>
  <c r="T825"/>
  <c r="T824"/>
  <c r="T823"/>
  <c r="T822"/>
  <c r="T821"/>
  <c r="T820"/>
  <c r="T819"/>
  <c r="T818"/>
  <c r="T817"/>
  <c r="T816"/>
  <c r="T815"/>
  <c r="T814"/>
  <c r="T813"/>
  <c r="T812"/>
  <c r="T811"/>
  <c r="T810"/>
  <c r="T809"/>
  <c r="T808"/>
  <c r="T807"/>
  <c r="T806"/>
  <c r="T805"/>
  <c r="T804"/>
  <c r="T803"/>
  <c r="T802"/>
  <c r="T801"/>
  <c r="T800"/>
  <c r="T799"/>
  <c r="T798"/>
  <c r="T797"/>
  <c r="T796"/>
  <c r="T795"/>
  <c r="T794"/>
  <c r="T793"/>
  <c r="T792"/>
  <c r="T791"/>
  <c r="T790"/>
  <c r="T789"/>
  <c r="T788"/>
  <c r="T787"/>
  <c r="T786"/>
  <c r="T785"/>
  <c r="T784"/>
  <c r="T783"/>
  <c r="T782"/>
  <c r="T781"/>
  <c r="T780"/>
  <c r="T779"/>
  <c r="T778"/>
  <c r="T777"/>
  <c r="T776"/>
  <c r="T775"/>
  <c r="T774"/>
  <c r="T773"/>
  <c r="T772"/>
  <c r="T771"/>
  <c r="T770"/>
  <c r="T769"/>
  <c r="T768"/>
  <c r="T767"/>
  <c r="T766"/>
  <c r="T765"/>
  <c r="T764"/>
  <c r="T763"/>
  <c r="T762"/>
  <c r="T761"/>
  <c r="T760"/>
  <c r="T759"/>
  <c r="T758"/>
  <c r="T757"/>
  <c r="T756"/>
  <c r="T755"/>
  <c r="T754"/>
  <c r="T753"/>
  <c r="T752"/>
  <c r="T751"/>
  <c r="T750"/>
  <c r="T749"/>
  <c r="T748"/>
  <c r="T747"/>
  <c r="T746"/>
  <c r="T745"/>
  <c r="T744"/>
  <c r="T743"/>
  <c r="T742"/>
  <c r="T741"/>
  <c r="T740"/>
  <c r="T739"/>
  <c r="T738"/>
  <c r="T737"/>
  <c r="T736"/>
  <c r="T735"/>
  <c r="T734"/>
  <c r="T733"/>
  <c r="T732"/>
  <c r="T731"/>
  <c r="T730"/>
  <c r="T729"/>
  <c r="T728"/>
  <c r="T727"/>
  <c r="T726"/>
  <c r="T725"/>
  <c r="T724"/>
  <c r="T723"/>
  <c r="T722"/>
  <c r="T721"/>
  <c r="T720"/>
  <c r="T719"/>
  <c r="T718"/>
  <c r="T717"/>
  <c r="T716"/>
  <c r="T715"/>
  <c r="T714"/>
  <c r="T713"/>
  <c r="T712"/>
  <c r="T711"/>
  <c r="T710"/>
  <c r="T709"/>
  <c r="T708"/>
  <c r="T707"/>
  <c r="T706"/>
  <c r="T705"/>
  <c r="T704"/>
  <c r="T703"/>
  <c r="T702"/>
  <c r="T701"/>
  <c r="T700"/>
  <c r="T699"/>
  <c r="T698"/>
  <c r="T697"/>
  <c r="T696"/>
  <c r="T695"/>
  <c r="T694"/>
  <c r="T693"/>
  <c r="T692"/>
  <c r="T691"/>
  <c r="T690"/>
  <c r="T689"/>
  <c r="T688"/>
  <c r="T687"/>
  <c r="T686"/>
  <c r="T685"/>
  <c r="T684"/>
  <c r="T683"/>
  <c r="T682"/>
  <c r="T681"/>
  <c r="T680"/>
  <c r="T679"/>
  <c r="T678"/>
  <c r="T677"/>
  <c r="T676"/>
  <c r="T675"/>
  <c r="T674"/>
  <c r="T673"/>
  <c r="T672"/>
  <c r="T671"/>
  <c r="T670"/>
  <c r="T669"/>
  <c r="T668"/>
  <c r="T667"/>
  <c r="T666"/>
  <c r="T665"/>
  <c r="T664"/>
  <c r="T663"/>
  <c r="T662"/>
  <c r="T661"/>
  <c r="T660"/>
  <c r="T659"/>
  <c r="T658"/>
  <c r="T657"/>
  <c r="T656"/>
  <c r="T655"/>
  <c r="T654"/>
  <c r="T653"/>
  <c r="T652"/>
  <c r="T651"/>
  <c r="T650"/>
  <c r="T649"/>
  <c r="T648"/>
  <c r="T647"/>
  <c r="T646"/>
  <c r="T645"/>
  <c r="T644"/>
  <c r="T643"/>
  <c r="T642"/>
  <c r="T641"/>
  <c r="T640"/>
  <c r="T639"/>
  <c r="T638"/>
  <c r="T637"/>
  <c r="T636"/>
  <c r="T635"/>
  <c r="T634"/>
  <c r="T633"/>
  <c r="T632"/>
  <c r="T631"/>
  <c r="T630"/>
  <c r="T629"/>
  <c r="T628"/>
  <c r="T627"/>
  <c r="T626"/>
  <c r="T625"/>
  <c r="T624"/>
  <c r="T623"/>
  <c r="T622"/>
  <c r="T621"/>
  <c r="T620"/>
  <c r="T619"/>
  <c r="T618"/>
  <c r="T617"/>
  <c r="T616"/>
  <c r="T615"/>
  <c r="T614"/>
  <c r="T613"/>
  <c r="T612"/>
  <c r="T611"/>
  <c r="T610"/>
  <c r="T609"/>
  <c r="T608"/>
  <c r="T607"/>
  <c r="T606"/>
  <c r="T605"/>
  <c r="T604"/>
  <c r="T603"/>
  <c r="T602"/>
  <c r="T601"/>
  <c r="T600"/>
  <c r="T599"/>
  <c r="T598"/>
  <c r="T597"/>
  <c r="T596"/>
  <c r="T595"/>
  <c r="T594"/>
  <c r="T593"/>
  <c r="T592"/>
  <c r="T591"/>
  <c r="T590"/>
  <c r="T589"/>
  <c r="T588"/>
  <c r="T587"/>
  <c r="T586"/>
  <c r="T585"/>
  <c r="T584"/>
  <c r="T583"/>
  <c r="T582"/>
  <c r="T581"/>
  <c r="T580"/>
  <c r="T579"/>
  <c r="T578"/>
  <c r="T577"/>
  <c r="T576"/>
  <c r="T575"/>
  <c r="T574"/>
  <c r="T573"/>
  <c r="T572"/>
  <c r="T571"/>
  <c r="T570"/>
  <c r="T569"/>
  <c r="T568"/>
  <c r="T567"/>
  <c r="T566"/>
  <c r="T565"/>
  <c r="T564"/>
  <c r="T563"/>
  <c r="T562"/>
  <c r="T561"/>
  <c r="T560"/>
  <c r="T559"/>
  <c r="T558"/>
  <c r="T557"/>
  <c r="T556"/>
  <c r="T555"/>
  <c r="T554"/>
  <c r="T553"/>
  <c r="T552"/>
  <c r="T551"/>
  <c r="T550"/>
  <c r="T549"/>
  <c r="T548"/>
  <c r="T547"/>
  <c r="T546"/>
  <c r="T545"/>
  <c r="T544"/>
  <c r="T543"/>
  <c r="T542"/>
  <c r="T541"/>
  <c r="T540"/>
  <c r="T539"/>
  <c r="T538"/>
  <c r="T537"/>
  <c r="T536"/>
  <c r="T535"/>
  <c r="T534"/>
  <c r="T533"/>
  <c r="T532"/>
  <c r="T531"/>
  <c r="T530"/>
  <c r="T529"/>
  <c r="T528"/>
  <c r="T527"/>
  <c r="T526"/>
  <c r="T525"/>
  <c r="T524"/>
  <c r="T523"/>
  <c r="T522"/>
  <c r="T521"/>
  <c r="T520"/>
  <c r="T519"/>
  <c r="T518"/>
  <c r="T517"/>
  <c r="T516"/>
  <c r="T515"/>
  <c r="T514"/>
  <c r="T513"/>
  <c r="T512"/>
  <c r="T511"/>
  <c r="T510"/>
  <c r="T509"/>
  <c r="T508"/>
  <c r="T507"/>
  <c r="T506"/>
  <c r="T505"/>
  <c r="T504"/>
  <c r="T503"/>
  <c r="T502"/>
  <c r="T501"/>
  <c r="T500"/>
  <c r="T499"/>
  <c r="T498"/>
  <c r="T497"/>
  <c r="T496"/>
  <c r="T495"/>
  <c r="T494"/>
  <c r="T493"/>
  <c r="T492"/>
  <c r="T491"/>
  <c r="T490"/>
  <c r="T489"/>
  <c r="T488"/>
  <c r="T487"/>
  <c r="T486"/>
  <c r="T485"/>
  <c r="T484"/>
  <c r="T483"/>
  <c r="T482"/>
  <c r="T481"/>
  <c r="T480"/>
  <c r="T479"/>
  <c r="T478"/>
  <c r="T477"/>
  <c r="T476"/>
  <c r="T475"/>
  <c r="T474"/>
  <c r="T473"/>
  <c r="T472"/>
  <c r="T471"/>
  <c r="T470"/>
  <c r="T469"/>
  <c r="T468"/>
  <c r="T467"/>
  <c r="T466"/>
  <c r="T465"/>
  <c r="T464"/>
  <c r="T463"/>
  <c r="T462"/>
  <c r="T461"/>
  <c r="T460"/>
  <c r="T459"/>
  <c r="T458"/>
  <c r="T457"/>
  <c r="T456"/>
  <c r="T455"/>
  <c r="T454"/>
  <c r="T453"/>
  <c r="T452"/>
  <c r="T451"/>
  <c r="T450"/>
  <c r="T449"/>
  <c r="T448"/>
  <c r="T447"/>
  <c r="T446"/>
  <c r="T445"/>
  <c r="T444"/>
  <c r="T443"/>
  <c r="T442"/>
  <c r="T441"/>
  <c r="T440"/>
  <c r="T439"/>
  <c r="T438"/>
  <c r="T437"/>
  <c r="T436"/>
  <c r="T435"/>
  <c r="T434"/>
  <c r="T433"/>
  <c r="T432"/>
  <c r="T431"/>
  <c r="T430"/>
  <c r="T429"/>
  <c r="T428"/>
  <c r="T427"/>
  <c r="T426"/>
  <c r="T425"/>
  <c r="T424"/>
  <c r="T423"/>
  <c r="T422"/>
  <c r="T421"/>
  <c r="T420"/>
  <c r="T419"/>
  <c r="T418"/>
  <c r="T417"/>
  <c r="T416"/>
  <c r="T415"/>
  <c r="T414"/>
  <c r="T413"/>
  <c r="T412"/>
  <c r="T411"/>
  <c r="T410"/>
  <c r="T409"/>
  <c r="T408"/>
  <c r="T407"/>
  <c r="T406"/>
  <c r="T405"/>
  <c r="T404"/>
  <c r="T403"/>
  <c r="T402"/>
  <c r="T401"/>
  <c r="T400"/>
  <c r="T399"/>
  <c r="T398"/>
  <c r="T397"/>
  <c r="T396"/>
  <c r="T395"/>
  <c r="T394"/>
  <c r="T393"/>
  <c r="T392"/>
  <c r="T391"/>
  <c r="T390"/>
  <c r="T389"/>
  <c r="T388"/>
  <c r="T387"/>
  <c r="T386"/>
  <c r="T385"/>
  <c r="T384"/>
  <c r="T383"/>
  <c r="T382"/>
  <c r="T381"/>
  <c r="T380"/>
  <c r="T379"/>
  <c r="T378"/>
  <c r="T377"/>
  <c r="T376"/>
  <c r="T375"/>
  <c r="T374"/>
  <c r="T373"/>
  <c r="T372"/>
  <c r="T371"/>
  <c r="T370"/>
  <c r="T369"/>
  <c r="T368"/>
  <c r="T367"/>
  <c r="T366"/>
  <c r="T365"/>
  <c r="T364"/>
  <c r="T363"/>
  <c r="T362"/>
  <c r="T361"/>
  <c r="T360"/>
  <c r="T359"/>
  <c r="T358"/>
  <c r="T357"/>
  <c r="T356"/>
  <c r="T355"/>
  <c r="T354"/>
  <c r="T353"/>
  <c r="T352"/>
  <c r="T351"/>
  <c r="T350"/>
  <c r="T349"/>
  <c r="T348"/>
  <c r="T347"/>
  <c r="T346"/>
  <c r="T345"/>
  <c r="T344"/>
  <c r="T343"/>
  <c r="T342"/>
  <c r="T341"/>
  <c r="T340"/>
  <c r="T339"/>
  <c r="T338"/>
  <c r="T337"/>
  <c r="T336"/>
  <c r="T335"/>
  <c r="T334"/>
  <c r="T333"/>
  <c r="T332"/>
  <c r="T331"/>
  <c r="T330"/>
  <c r="T329"/>
  <c r="T328"/>
  <c r="T327"/>
  <c r="T326"/>
  <c r="T325"/>
  <c r="T324"/>
  <c r="T323"/>
  <c r="T322"/>
  <c r="T321"/>
  <c r="T320"/>
  <c r="T319"/>
  <c r="T318"/>
  <c r="T317"/>
  <c r="T316"/>
  <c r="T315"/>
  <c r="T314"/>
  <c r="T313"/>
  <c r="T312"/>
  <c r="T311"/>
  <c r="T310"/>
  <c r="T309"/>
  <c r="T308"/>
  <c r="T307"/>
  <c r="T306"/>
  <c r="T305"/>
  <c r="T304"/>
  <c r="T303"/>
  <c r="T302"/>
  <c r="T301"/>
  <c r="T300"/>
  <c r="T299"/>
  <c r="T298"/>
  <c r="T297"/>
  <c r="T296"/>
  <c r="T295"/>
  <c r="T294"/>
  <c r="T293"/>
  <c r="T292"/>
  <c r="T291"/>
  <c r="T290"/>
  <c r="T289"/>
  <c r="T288"/>
  <c r="T287"/>
  <c r="T286"/>
  <c r="T285"/>
  <c r="T284"/>
  <c r="T283"/>
  <c r="T282"/>
  <c r="T281"/>
  <c r="T280"/>
  <c r="T279"/>
  <c r="T278"/>
  <c r="T277"/>
  <c r="T276"/>
  <c r="T275"/>
  <c r="T274"/>
  <c r="T273"/>
  <c r="T272"/>
  <c r="T271"/>
  <c r="T270"/>
  <c r="T269"/>
  <c r="T268"/>
  <c r="T267"/>
  <c r="T266"/>
  <c r="T265"/>
  <c r="T264"/>
  <c r="T263"/>
  <c r="T262"/>
  <c r="T261"/>
  <c r="T260"/>
  <c r="T259"/>
  <c r="T258"/>
  <c r="T257"/>
  <c r="T256"/>
  <c r="T255"/>
  <c r="T254"/>
  <c r="T253"/>
  <c r="T252"/>
  <c r="T251"/>
  <c r="T250"/>
  <c r="T249"/>
  <c r="T248"/>
  <c r="T247"/>
  <c r="T246"/>
  <c r="T245"/>
  <c r="T244"/>
  <c r="T243"/>
  <c r="T242"/>
  <c r="T241"/>
  <c r="T240"/>
  <c r="T239"/>
  <c r="T238"/>
  <c r="T237"/>
  <c r="T236"/>
  <c r="T235"/>
  <c r="T234"/>
  <c r="T233"/>
  <c r="T232"/>
  <c r="T231"/>
  <c r="T230"/>
  <c r="T229"/>
  <c r="T228"/>
  <c r="T227"/>
  <c r="T226"/>
  <c r="T225"/>
  <c r="T224"/>
  <c r="T223"/>
  <c r="T222"/>
  <c r="T221"/>
  <c r="T220"/>
  <c r="T219"/>
  <c r="T218"/>
  <c r="T217"/>
  <c r="T216"/>
  <c r="T215"/>
  <c r="T214"/>
  <c r="T213"/>
  <c r="T212"/>
  <c r="T211"/>
  <c r="T210"/>
  <c r="T209"/>
  <c r="T208"/>
  <c r="T207"/>
  <c r="T206"/>
  <c r="T205"/>
  <c r="T204"/>
  <c r="T203"/>
  <c r="T202"/>
  <c r="T201"/>
  <c r="T200"/>
  <c r="T199"/>
  <c r="T198"/>
  <c r="T197"/>
  <c r="T196"/>
  <c r="T195"/>
  <c r="T194"/>
  <c r="T193"/>
  <c r="T192"/>
  <c r="T191"/>
  <c r="T190"/>
  <c r="T189"/>
  <c r="T188"/>
  <c r="T187"/>
  <c r="T186"/>
  <c r="T185"/>
  <c r="T184"/>
  <c r="T183"/>
  <c r="T182"/>
  <c r="T181"/>
  <c r="T180"/>
  <c r="T179"/>
  <c r="T178"/>
  <c r="T177"/>
  <c r="T176"/>
  <c r="T175"/>
  <c r="T174"/>
  <c r="T173"/>
  <c r="T172"/>
  <c r="T171"/>
  <c r="T170"/>
  <c r="T169"/>
  <c r="T168"/>
  <c r="T167"/>
  <c r="T166"/>
  <c r="T165"/>
  <c r="T164"/>
  <c r="T163"/>
  <c r="T162"/>
  <c r="T161"/>
  <c r="T160"/>
  <c r="T159"/>
  <c r="T158"/>
  <c r="T157"/>
  <c r="T156"/>
  <c r="T155"/>
  <c r="T154"/>
  <c r="T153"/>
  <c r="T152"/>
  <c r="T151"/>
  <c r="T150"/>
  <c r="T149"/>
  <c r="T148"/>
  <c r="T147"/>
  <c r="T146"/>
  <c r="T145"/>
  <c r="T144"/>
  <c r="T143"/>
  <c r="T142"/>
  <c r="T141"/>
  <c r="T140"/>
  <c r="T139"/>
  <c r="T138"/>
  <c r="T137"/>
  <c r="T136"/>
  <c r="T135"/>
  <c r="T134"/>
  <c r="T133"/>
  <c r="T132"/>
  <c r="T131"/>
  <c r="T130"/>
  <c r="T129"/>
  <c r="T128"/>
  <c r="T127"/>
  <c r="T126"/>
  <c r="T125"/>
  <c r="T124"/>
  <c r="T123"/>
  <c r="T122"/>
  <c r="T121"/>
  <c r="T120"/>
  <c r="T119"/>
  <c r="T118"/>
  <c r="T117"/>
  <c r="T116"/>
  <c r="T115"/>
  <c r="T114"/>
  <c r="T113"/>
  <c r="T112"/>
  <c r="T111"/>
  <c r="T110"/>
  <c r="T109"/>
  <c r="T108"/>
  <c r="T107"/>
  <c r="T106"/>
  <c r="T105"/>
  <c r="T104"/>
  <c r="T103"/>
  <c r="T102"/>
  <c r="T101"/>
  <c r="T100"/>
  <c r="T99"/>
  <c r="T98"/>
  <c r="T97"/>
  <c r="T96"/>
  <c r="T95"/>
  <c r="T94"/>
  <c r="T93"/>
  <c r="T92"/>
  <c r="T91"/>
  <c r="T90"/>
  <c r="T89"/>
  <c r="T88"/>
  <c r="T87"/>
  <c r="T86"/>
  <c r="T85"/>
  <c r="T84"/>
  <c r="T83"/>
  <c r="T82"/>
  <c r="T81"/>
  <c r="T80"/>
  <c r="T79"/>
  <c r="T78"/>
  <c r="T77"/>
  <c r="T76"/>
  <c r="T75"/>
  <c r="T74"/>
  <c r="T73"/>
  <c r="T72"/>
  <c r="T71"/>
  <c r="T70"/>
  <c r="T69"/>
  <c r="T68"/>
  <c r="T67"/>
  <c r="T66"/>
  <c r="T65"/>
  <c r="T64"/>
  <c r="T63"/>
  <c r="T62"/>
  <c r="T61"/>
  <c r="T60"/>
  <c r="T59"/>
  <c r="T58"/>
  <c r="T57"/>
  <c r="T56"/>
  <c r="T55"/>
  <c r="T54"/>
  <c r="T53"/>
  <c r="T52"/>
  <c r="T51"/>
  <c r="T50"/>
  <c r="T49"/>
  <c r="T48"/>
  <c r="T47"/>
  <c r="T46"/>
  <c r="T45"/>
  <c r="T44"/>
  <c r="T43"/>
  <c r="T42"/>
  <c r="T41"/>
  <c r="T40"/>
  <c r="T39"/>
  <c r="T38"/>
  <c r="T37"/>
  <c r="T36"/>
  <c r="T35"/>
  <c r="T34"/>
  <c r="T33"/>
  <c r="T32"/>
  <c r="T31"/>
  <c r="T30"/>
  <c r="T29"/>
  <c r="T28"/>
  <c r="T27"/>
  <c r="T26"/>
  <c r="T25"/>
  <c r="T24"/>
  <c r="T23"/>
  <c r="T22"/>
  <c r="S21"/>
  <c r="S1020" i="16"/>
  <c r="S1019"/>
  <c r="S1018"/>
  <c r="S1017"/>
  <c r="S1016"/>
  <c r="S1015"/>
  <c r="S1014"/>
  <c r="S1013"/>
  <c r="S1012"/>
  <c r="S1011"/>
  <c r="S1010"/>
  <c r="S1009"/>
  <c r="S1008"/>
  <c r="S1007"/>
  <c r="S1006"/>
  <c r="S1005"/>
  <c r="S1004"/>
  <c r="S1003"/>
  <c r="S1002"/>
  <c r="S1001"/>
  <c r="S1000"/>
  <c r="S999"/>
  <c r="S998"/>
  <c r="S997"/>
  <c r="S996"/>
  <c r="S995"/>
  <c r="S994"/>
  <c r="S993"/>
  <c r="S992"/>
  <c r="S991"/>
  <c r="S990"/>
  <c r="S989"/>
  <c r="S988"/>
  <c r="S987"/>
  <c r="S986"/>
  <c r="S985"/>
  <c r="S984"/>
  <c r="S983"/>
  <c r="S982"/>
  <c r="S981"/>
  <c r="S980"/>
  <c r="S979"/>
  <c r="S978"/>
  <c r="S977"/>
  <c r="S976"/>
  <c r="S975"/>
  <c r="S974"/>
  <c r="S973"/>
  <c r="S972"/>
  <c r="S971"/>
  <c r="S970"/>
  <c r="S969"/>
  <c r="S968"/>
  <c r="S967"/>
  <c r="S966"/>
  <c r="S965"/>
  <c r="S964"/>
  <c r="S963"/>
  <c r="S962"/>
  <c r="S961"/>
  <c r="S960"/>
  <c r="S959"/>
  <c r="S958"/>
  <c r="S957"/>
  <c r="S956"/>
  <c r="S955"/>
  <c r="S954"/>
  <c r="S953"/>
  <c r="S952"/>
  <c r="S951"/>
  <c r="S950"/>
  <c r="S949"/>
  <c r="S948"/>
  <c r="S947"/>
  <c r="S946"/>
  <c r="S945"/>
  <c r="S944"/>
  <c r="S943"/>
  <c r="S942"/>
  <c r="S941"/>
  <c r="S940"/>
  <c r="S939"/>
  <c r="S938"/>
  <c r="S937"/>
  <c r="S936"/>
  <c r="S935"/>
  <c r="S934"/>
  <c r="S933"/>
  <c r="S932"/>
  <c r="S931"/>
  <c r="S930"/>
  <c r="S929"/>
  <c r="S928"/>
  <c r="S927"/>
  <c r="S926"/>
  <c r="S925"/>
  <c r="S924"/>
  <c r="S923"/>
  <c r="S922"/>
  <c r="S921"/>
  <c r="S920"/>
  <c r="S919"/>
  <c r="S918"/>
  <c r="S917"/>
  <c r="S916"/>
  <c r="S915"/>
  <c r="S914"/>
  <c r="S913"/>
  <c r="S912"/>
  <c r="S911"/>
  <c r="S910"/>
  <c r="S909"/>
  <c r="S908"/>
  <c r="S907"/>
  <c r="S906"/>
  <c r="S905"/>
  <c r="S904"/>
  <c r="S903"/>
  <c r="S902"/>
  <c r="S901"/>
  <c r="S900"/>
  <c r="S899"/>
  <c r="S898"/>
  <c r="S897"/>
  <c r="S896"/>
  <c r="S895"/>
  <c r="S894"/>
  <c r="S893"/>
  <c r="S892"/>
  <c r="S891"/>
  <c r="S890"/>
  <c r="S889"/>
  <c r="S888"/>
  <c r="S887"/>
  <c r="S886"/>
  <c r="S885"/>
  <c r="S884"/>
  <c r="S883"/>
  <c r="S882"/>
  <c r="S881"/>
  <c r="S880"/>
  <c r="S879"/>
  <c r="S878"/>
  <c r="S877"/>
  <c r="S876"/>
  <c r="S875"/>
  <c r="S874"/>
  <c r="S873"/>
  <c r="S872"/>
  <c r="S871"/>
  <c r="S870"/>
  <c r="S869"/>
  <c r="S868"/>
  <c r="S867"/>
  <c r="S866"/>
  <c r="S865"/>
  <c r="S864"/>
  <c r="S863"/>
  <c r="S862"/>
  <c r="S861"/>
  <c r="S860"/>
  <c r="S859"/>
  <c r="S858"/>
  <c r="S857"/>
  <c r="S856"/>
  <c r="S855"/>
  <c r="S854"/>
  <c r="S853"/>
  <c r="S852"/>
  <c r="S851"/>
  <c r="S850"/>
  <c r="S849"/>
  <c r="S848"/>
  <c r="S847"/>
  <c r="S846"/>
  <c r="S845"/>
  <c r="S844"/>
  <c r="S843"/>
  <c r="S842"/>
  <c r="S841"/>
  <c r="S840"/>
  <c r="S839"/>
  <c r="S838"/>
  <c r="S837"/>
  <c r="S836"/>
  <c r="S835"/>
  <c r="S834"/>
  <c r="S833"/>
  <c r="S832"/>
  <c r="S831"/>
  <c r="S830"/>
  <c r="S829"/>
  <c r="S828"/>
  <c r="S827"/>
  <c r="S826"/>
  <c r="S825"/>
  <c r="S824"/>
  <c r="S823"/>
  <c r="S822"/>
  <c r="S821"/>
  <c r="S820"/>
  <c r="S819"/>
  <c r="S818"/>
  <c r="S817"/>
  <c r="S816"/>
  <c r="S815"/>
  <c r="S814"/>
  <c r="S813"/>
  <c r="S812"/>
  <c r="S811"/>
  <c r="S810"/>
  <c r="S809"/>
  <c r="S808"/>
  <c r="S807"/>
  <c r="S806"/>
  <c r="S805"/>
  <c r="S804"/>
  <c r="S803"/>
  <c r="S802"/>
  <c r="S801"/>
  <c r="S800"/>
  <c r="S799"/>
  <c r="S798"/>
  <c r="S797"/>
  <c r="S796"/>
  <c r="S795"/>
  <c r="S794"/>
  <c r="S793"/>
  <c r="S792"/>
  <c r="S791"/>
  <c r="S790"/>
  <c r="S789"/>
  <c r="S788"/>
  <c r="S787"/>
  <c r="S786"/>
  <c r="S785"/>
  <c r="S784"/>
  <c r="S783"/>
  <c r="S782"/>
  <c r="S781"/>
  <c r="S780"/>
  <c r="S779"/>
  <c r="S778"/>
  <c r="S777"/>
  <c r="S776"/>
  <c r="S775"/>
  <c r="S774"/>
  <c r="S773"/>
  <c r="S772"/>
  <c r="S771"/>
  <c r="S770"/>
  <c r="S769"/>
  <c r="S768"/>
  <c r="S767"/>
  <c r="S766"/>
  <c r="S765"/>
  <c r="S764"/>
  <c r="S763"/>
  <c r="S762"/>
  <c r="S761"/>
  <c r="S760"/>
  <c r="S759"/>
  <c r="S758"/>
  <c r="S757"/>
  <c r="S756"/>
  <c r="S755"/>
  <c r="S754"/>
  <c r="S753"/>
  <c r="S752"/>
  <c r="S751"/>
  <c r="S750"/>
  <c r="S749"/>
  <c r="S748"/>
  <c r="S747"/>
  <c r="S746"/>
  <c r="S745"/>
  <c r="S744"/>
  <c r="S743"/>
  <c r="S742"/>
  <c r="S741"/>
  <c r="S740"/>
  <c r="S739"/>
  <c r="S738"/>
  <c r="S737"/>
  <c r="S736"/>
  <c r="S735"/>
  <c r="S734"/>
  <c r="S733"/>
  <c r="S732"/>
  <c r="S731"/>
  <c r="S730"/>
  <c r="S729"/>
  <c r="S728"/>
  <c r="S727"/>
  <c r="S726"/>
  <c r="S725"/>
  <c r="S724"/>
  <c r="S723"/>
  <c r="S722"/>
  <c r="S721"/>
  <c r="S720"/>
  <c r="S719"/>
  <c r="S718"/>
  <c r="S717"/>
  <c r="S716"/>
  <c r="S715"/>
  <c r="S714"/>
  <c r="S713"/>
  <c r="S712"/>
  <c r="S711"/>
  <c r="S710"/>
  <c r="S709"/>
  <c r="S708"/>
  <c r="S707"/>
  <c r="S706"/>
  <c r="S705"/>
  <c r="S704"/>
  <c r="S703"/>
  <c r="S702"/>
  <c r="S701"/>
  <c r="S700"/>
  <c r="S699"/>
  <c r="S698"/>
  <c r="S697"/>
  <c r="S696"/>
  <c r="S695"/>
  <c r="S694"/>
  <c r="S693"/>
  <c r="S692"/>
  <c r="S691"/>
  <c r="S690"/>
  <c r="S689"/>
  <c r="S688"/>
  <c r="S687"/>
  <c r="S686"/>
  <c r="S685"/>
  <c r="S684"/>
  <c r="S683"/>
  <c r="S682"/>
  <c r="S681"/>
  <c r="S680"/>
  <c r="S679"/>
  <c r="S678"/>
  <c r="S677"/>
  <c r="S676"/>
  <c r="S675"/>
  <c r="S674"/>
  <c r="S673"/>
  <c r="S672"/>
  <c r="S671"/>
  <c r="S670"/>
  <c r="S669"/>
  <c r="S668"/>
  <c r="S667"/>
  <c r="S666"/>
  <c r="S665"/>
  <c r="S664"/>
  <c r="S663"/>
  <c r="S662"/>
  <c r="S661"/>
  <c r="S660"/>
  <c r="S659"/>
  <c r="S658"/>
  <c r="S657"/>
  <c r="S656"/>
  <c r="S655"/>
  <c r="S654"/>
  <c r="S653"/>
  <c r="S652"/>
  <c r="S651"/>
  <c r="S650"/>
  <c r="S649"/>
  <c r="S648"/>
  <c r="S647"/>
  <c r="S646"/>
  <c r="S645"/>
  <c r="S644"/>
  <c r="S643"/>
  <c r="S642"/>
  <c r="S641"/>
  <c r="S640"/>
  <c r="S639"/>
  <c r="S638"/>
  <c r="S637"/>
  <c r="S636"/>
  <c r="S635"/>
  <c r="S634"/>
  <c r="S633"/>
  <c r="S632"/>
  <c r="S631"/>
  <c r="S630"/>
  <c r="S629"/>
  <c r="S628"/>
  <c r="S627"/>
  <c r="S626"/>
  <c r="S625"/>
  <c r="S624"/>
  <c r="S623"/>
  <c r="S622"/>
  <c r="S621"/>
  <c r="S620"/>
  <c r="S619"/>
  <c r="S618"/>
  <c r="S617"/>
  <c r="S616"/>
  <c r="S615"/>
  <c r="S614"/>
  <c r="S613"/>
  <c r="S612"/>
  <c r="S611"/>
  <c r="S610"/>
  <c r="S609"/>
  <c r="S608"/>
  <c r="S607"/>
  <c r="S606"/>
  <c r="S605"/>
  <c r="S604"/>
  <c r="S603"/>
  <c r="S602"/>
  <c r="S601"/>
  <c r="S600"/>
  <c r="S599"/>
  <c r="S598"/>
  <c r="S597"/>
  <c r="S596"/>
  <c r="S595"/>
  <c r="S594"/>
  <c r="S593"/>
  <c r="S592"/>
  <c r="S591"/>
  <c r="S590"/>
  <c r="S589"/>
  <c r="S588"/>
  <c r="S587"/>
  <c r="S586"/>
  <c r="S585"/>
  <c r="S584"/>
  <c r="S583"/>
  <c r="S582"/>
  <c r="S581"/>
  <c r="S580"/>
  <c r="S579"/>
  <c r="S578"/>
  <c r="S577"/>
  <c r="S576"/>
  <c r="S575"/>
  <c r="S574"/>
  <c r="S573"/>
  <c r="S572"/>
  <c r="S571"/>
  <c r="S570"/>
  <c r="S569"/>
  <c r="S568"/>
  <c r="S567"/>
  <c r="S566"/>
  <c r="S565"/>
  <c r="S564"/>
  <c r="S563"/>
  <c r="S562"/>
  <c r="S561"/>
  <c r="S560"/>
  <c r="S559"/>
  <c r="S558"/>
  <c r="S557"/>
  <c r="S556"/>
  <c r="S555"/>
  <c r="S554"/>
  <c r="S553"/>
  <c r="S552"/>
  <c r="S551"/>
  <c r="S550"/>
  <c r="S549"/>
  <c r="S548"/>
  <c r="S547"/>
  <c r="S546"/>
  <c r="S545"/>
  <c r="S544"/>
  <c r="S543"/>
  <c r="S542"/>
  <c r="S541"/>
  <c r="S540"/>
  <c r="S539"/>
  <c r="S538"/>
  <c r="S537"/>
  <c r="S536"/>
  <c r="S535"/>
  <c r="S534"/>
  <c r="S533"/>
  <c r="S532"/>
  <c r="S531"/>
  <c r="S530"/>
  <c r="S529"/>
  <c r="S528"/>
  <c r="S527"/>
  <c r="S526"/>
  <c r="S525"/>
  <c r="S524"/>
  <c r="S523"/>
  <c r="S522"/>
  <c r="S521"/>
  <c r="S520"/>
  <c r="S519"/>
  <c r="S518"/>
  <c r="S517"/>
  <c r="S516"/>
  <c r="S515"/>
  <c r="S514"/>
  <c r="S513"/>
  <c r="S512"/>
  <c r="S511"/>
  <c r="S510"/>
  <c r="S509"/>
  <c r="S508"/>
  <c r="S507"/>
  <c r="S506"/>
  <c r="S505"/>
  <c r="S504"/>
  <c r="S503"/>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R1020"/>
  <c r="R1019"/>
  <c r="R1018"/>
  <c r="R1017"/>
  <c r="R1016"/>
  <c r="R1015"/>
  <c r="R1014"/>
  <c r="R1013"/>
  <c r="R1012"/>
  <c r="R1011"/>
  <c r="R1010"/>
  <c r="R1009"/>
  <c r="R1008"/>
  <c r="R1007"/>
  <c r="R1006"/>
  <c r="R1005"/>
  <c r="R1004"/>
  <c r="R1003"/>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U1020" i="20"/>
  <c r="U1019"/>
  <c r="U1018"/>
  <c r="U1017"/>
  <c r="U1016"/>
  <c r="U1015"/>
  <c r="U1014"/>
  <c r="U1013"/>
  <c r="U1012"/>
  <c r="U1011"/>
  <c r="U1010"/>
  <c r="U1009"/>
  <c r="U1008"/>
  <c r="U1007"/>
  <c r="U1006"/>
  <c r="U1005"/>
  <c r="U1004"/>
  <c r="U1003"/>
  <c r="U1002"/>
  <c r="U1001"/>
  <c r="U1000"/>
  <c r="U999"/>
  <c r="U998"/>
  <c r="U997"/>
  <c r="U996"/>
  <c r="U995"/>
  <c r="U994"/>
  <c r="U993"/>
  <c r="U992"/>
  <c r="U991"/>
  <c r="U990"/>
  <c r="U989"/>
  <c r="U988"/>
  <c r="U987"/>
  <c r="U986"/>
  <c r="U985"/>
  <c r="U984"/>
  <c r="U983"/>
  <c r="U982"/>
  <c r="U981"/>
  <c r="U980"/>
  <c r="U979"/>
  <c r="U978"/>
  <c r="U977"/>
  <c r="U976"/>
  <c r="U975"/>
  <c r="U974"/>
  <c r="U973"/>
  <c r="U972"/>
  <c r="U971"/>
  <c r="U970"/>
  <c r="U969"/>
  <c r="U968"/>
  <c r="U967"/>
  <c r="U966"/>
  <c r="U965"/>
  <c r="U964"/>
  <c r="U963"/>
  <c r="U962"/>
  <c r="U961"/>
  <c r="U960"/>
  <c r="U959"/>
  <c r="U958"/>
  <c r="U957"/>
  <c r="U956"/>
  <c r="U955"/>
  <c r="U954"/>
  <c r="U953"/>
  <c r="U952"/>
  <c r="U951"/>
  <c r="U950"/>
  <c r="U949"/>
  <c r="U948"/>
  <c r="U947"/>
  <c r="U946"/>
  <c r="U945"/>
  <c r="U944"/>
  <c r="U943"/>
  <c r="U942"/>
  <c r="U941"/>
  <c r="U940"/>
  <c r="U939"/>
  <c r="U938"/>
  <c r="U937"/>
  <c r="U936"/>
  <c r="U935"/>
  <c r="U934"/>
  <c r="U933"/>
  <c r="U932"/>
  <c r="U931"/>
  <c r="U930"/>
  <c r="U929"/>
  <c r="U928"/>
  <c r="U927"/>
  <c r="U926"/>
  <c r="U925"/>
  <c r="U924"/>
  <c r="U923"/>
  <c r="U922"/>
  <c r="U921"/>
  <c r="U920"/>
  <c r="U919"/>
  <c r="U918"/>
  <c r="U917"/>
  <c r="U916"/>
  <c r="U915"/>
  <c r="U914"/>
  <c r="U913"/>
  <c r="U912"/>
  <c r="U911"/>
  <c r="U910"/>
  <c r="U909"/>
  <c r="U908"/>
  <c r="U907"/>
  <c r="U906"/>
  <c r="U905"/>
  <c r="U904"/>
  <c r="U903"/>
  <c r="U902"/>
  <c r="U901"/>
  <c r="U900"/>
  <c r="U899"/>
  <c r="U898"/>
  <c r="U897"/>
  <c r="U896"/>
  <c r="U895"/>
  <c r="U894"/>
  <c r="U893"/>
  <c r="U892"/>
  <c r="U891"/>
  <c r="U890"/>
  <c r="U889"/>
  <c r="U888"/>
  <c r="U887"/>
  <c r="U886"/>
  <c r="U885"/>
  <c r="U884"/>
  <c r="U883"/>
  <c r="U882"/>
  <c r="U881"/>
  <c r="U880"/>
  <c r="U879"/>
  <c r="U878"/>
  <c r="U877"/>
  <c r="U876"/>
  <c r="U875"/>
  <c r="U874"/>
  <c r="U873"/>
  <c r="U872"/>
  <c r="U871"/>
  <c r="U870"/>
  <c r="U869"/>
  <c r="U868"/>
  <c r="U867"/>
  <c r="U866"/>
  <c r="U865"/>
  <c r="U864"/>
  <c r="U863"/>
  <c r="U862"/>
  <c r="U861"/>
  <c r="U860"/>
  <c r="U859"/>
  <c r="U858"/>
  <c r="U857"/>
  <c r="U856"/>
  <c r="U855"/>
  <c r="U854"/>
  <c r="U853"/>
  <c r="U852"/>
  <c r="U851"/>
  <c r="U850"/>
  <c r="U849"/>
  <c r="U848"/>
  <c r="U847"/>
  <c r="U846"/>
  <c r="U845"/>
  <c r="U844"/>
  <c r="U843"/>
  <c r="U842"/>
  <c r="U841"/>
  <c r="U840"/>
  <c r="U839"/>
  <c r="U838"/>
  <c r="U837"/>
  <c r="U836"/>
  <c r="U835"/>
  <c r="U834"/>
  <c r="U833"/>
  <c r="U832"/>
  <c r="U831"/>
  <c r="U830"/>
  <c r="U829"/>
  <c r="U828"/>
  <c r="U827"/>
  <c r="U826"/>
  <c r="U825"/>
  <c r="U824"/>
  <c r="U823"/>
  <c r="U822"/>
  <c r="U821"/>
  <c r="U820"/>
  <c r="U819"/>
  <c r="U818"/>
  <c r="U817"/>
  <c r="U816"/>
  <c r="U815"/>
  <c r="U814"/>
  <c r="U813"/>
  <c r="U812"/>
  <c r="U811"/>
  <c r="U810"/>
  <c r="U809"/>
  <c r="U808"/>
  <c r="U807"/>
  <c r="U806"/>
  <c r="U805"/>
  <c r="U804"/>
  <c r="U803"/>
  <c r="U802"/>
  <c r="U801"/>
  <c r="U800"/>
  <c r="U799"/>
  <c r="U798"/>
  <c r="U797"/>
  <c r="U796"/>
  <c r="U795"/>
  <c r="U794"/>
  <c r="U793"/>
  <c r="U792"/>
  <c r="U791"/>
  <c r="U790"/>
  <c r="U789"/>
  <c r="U788"/>
  <c r="U787"/>
  <c r="U786"/>
  <c r="U785"/>
  <c r="U784"/>
  <c r="U783"/>
  <c r="U782"/>
  <c r="U781"/>
  <c r="U780"/>
  <c r="U779"/>
  <c r="U778"/>
  <c r="U777"/>
  <c r="U776"/>
  <c r="U775"/>
  <c r="U774"/>
  <c r="U773"/>
  <c r="U772"/>
  <c r="U771"/>
  <c r="U770"/>
  <c r="U769"/>
  <c r="U768"/>
  <c r="U767"/>
  <c r="U766"/>
  <c r="U765"/>
  <c r="U764"/>
  <c r="U763"/>
  <c r="U762"/>
  <c r="U761"/>
  <c r="U760"/>
  <c r="U759"/>
  <c r="U758"/>
  <c r="U757"/>
  <c r="U756"/>
  <c r="U755"/>
  <c r="U754"/>
  <c r="U753"/>
  <c r="U752"/>
  <c r="U751"/>
  <c r="U750"/>
  <c r="U749"/>
  <c r="U748"/>
  <c r="U747"/>
  <c r="U746"/>
  <c r="U745"/>
  <c r="U744"/>
  <c r="U743"/>
  <c r="U742"/>
  <c r="U741"/>
  <c r="U740"/>
  <c r="U739"/>
  <c r="U738"/>
  <c r="U737"/>
  <c r="U736"/>
  <c r="U735"/>
  <c r="U734"/>
  <c r="U733"/>
  <c r="U732"/>
  <c r="U731"/>
  <c r="U730"/>
  <c r="U729"/>
  <c r="U728"/>
  <c r="U727"/>
  <c r="U726"/>
  <c r="U725"/>
  <c r="U724"/>
  <c r="U723"/>
  <c r="U722"/>
  <c r="U721"/>
  <c r="U720"/>
  <c r="U719"/>
  <c r="U718"/>
  <c r="U717"/>
  <c r="U716"/>
  <c r="U715"/>
  <c r="U714"/>
  <c r="U713"/>
  <c r="U712"/>
  <c r="U711"/>
  <c r="U710"/>
  <c r="U709"/>
  <c r="U708"/>
  <c r="U707"/>
  <c r="U706"/>
  <c r="U705"/>
  <c r="U704"/>
  <c r="U703"/>
  <c r="U702"/>
  <c r="U701"/>
  <c r="U700"/>
  <c r="U699"/>
  <c r="U698"/>
  <c r="U697"/>
  <c r="U696"/>
  <c r="U695"/>
  <c r="U694"/>
  <c r="U693"/>
  <c r="U692"/>
  <c r="U691"/>
  <c r="U690"/>
  <c r="U689"/>
  <c r="U688"/>
  <c r="U687"/>
  <c r="U686"/>
  <c r="U685"/>
  <c r="U684"/>
  <c r="U683"/>
  <c r="U682"/>
  <c r="U681"/>
  <c r="U680"/>
  <c r="U679"/>
  <c r="U678"/>
  <c r="U677"/>
  <c r="U676"/>
  <c r="U675"/>
  <c r="U674"/>
  <c r="U673"/>
  <c r="U672"/>
  <c r="U671"/>
  <c r="U670"/>
  <c r="U669"/>
  <c r="U668"/>
  <c r="U667"/>
  <c r="U666"/>
  <c r="U665"/>
  <c r="U664"/>
  <c r="U663"/>
  <c r="U662"/>
  <c r="U661"/>
  <c r="U660"/>
  <c r="U659"/>
  <c r="U658"/>
  <c r="U657"/>
  <c r="U656"/>
  <c r="U655"/>
  <c r="U654"/>
  <c r="U653"/>
  <c r="U652"/>
  <c r="U651"/>
  <c r="U650"/>
  <c r="U649"/>
  <c r="U648"/>
  <c r="U647"/>
  <c r="U646"/>
  <c r="U645"/>
  <c r="U644"/>
  <c r="U643"/>
  <c r="U642"/>
  <c r="U641"/>
  <c r="U640"/>
  <c r="U639"/>
  <c r="U638"/>
  <c r="U637"/>
  <c r="U636"/>
  <c r="U635"/>
  <c r="U634"/>
  <c r="U633"/>
  <c r="U632"/>
  <c r="U631"/>
  <c r="U630"/>
  <c r="U629"/>
  <c r="U628"/>
  <c r="U627"/>
  <c r="U626"/>
  <c r="U625"/>
  <c r="U624"/>
  <c r="U623"/>
  <c r="U622"/>
  <c r="U621"/>
  <c r="U620"/>
  <c r="U619"/>
  <c r="U618"/>
  <c r="U617"/>
  <c r="U616"/>
  <c r="U615"/>
  <c r="U614"/>
  <c r="U613"/>
  <c r="U612"/>
  <c r="U611"/>
  <c r="U610"/>
  <c r="U609"/>
  <c r="U608"/>
  <c r="U607"/>
  <c r="U606"/>
  <c r="U605"/>
  <c r="U604"/>
  <c r="U603"/>
  <c r="U602"/>
  <c r="U601"/>
  <c r="U600"/>
  <c r="U599"/>
  <c r="U598"/>
  <c r="U597"/>
  <c r="U596"/>
  <c r="U595"/>
  <c r="U594"/>
  <c r="U593"/>
  <c r="U592"/>
  <c r="U591"/>
  <c r="U590"/>
  <c r="U589"/>
  <c r="U588"/>
  <c r="U587"/>
  <c r="U586"/>
  <c r="U585"/>
  <c r="U584"/>
  <c r="U583"/>
  <c r="U582"/>
  <c r="U581"/>
  <c r="U580"/>
  <c r="U579"/>
  <c r="U578"/>
  <c r="U577"/>
  <c r="U576"/>
  <c r="U575"/>
  <c r="U574"/>
  <c r="U573"/>
  <c r="U572"/>
  <c r="U571"/>
  <c r="U570"/>
  <c r="U569"/>
  <c r="U568"/>
  <c r="U567"/>
  <c r="U566"/>
  <c r="U565"/>
  <c r="U564"/>
  <c r="U563"/>
  <c r="U562"/>
  <c r="U561"/>
  <c r="U560"/>
  <c r="U559"/>
  <c r="U558"/>
  <c r="U557"/>
  <c r="U556"/>
  <c r="U555"/>
  <c r="U554"/>
  <c r="U553"/>
  <c r="U552"/>
  <c r="U551"/>
  <c r="U550"/>
  <c r="U549"/>
  <c r="U548"/>
  <c r="U547"/>
  <c r="U546"/>
  <c r="U545"/>
  <c r="U544"/>
  <c r="U543"/>
  <c r="U542"/>
  <c r="U541"/>
  <c r="U540"/>
  <c r="U539"/>
  <c r="U538"/>
  <c r="U537"/>
  <c r="U536"/>
  <c r="U535"/>
  <c r="U534"/>
  <c r="U533"/>
  <c r="U532"/>
  <c r="U531"/>
  <c r="U530"/>
  <c r="U529"/>
  <c r="U528"/>
  <c r="U527"/>
  <c r="U526"/>
  <c r="U525"/>
  <c r="U524"/>
  <c r="U523"/>
  <c r="U522"/>
  <c r="U521"/>
  <c r="U520"/>
  <c r="U519"/>
  <c r="U518"/>
  <c r="U517"/>
  <c r="U516"/>
  <c r="U515"/>
  <c r="U514"/>
  <c r="U513"/>
  <c r="U512"/>
  <c r="U511"/>
  <c r="U510"/>
  <c r="U509"/>
  <c r="U508"/>
  <c r="U507"/>
  <c r="U506"/>
  <c r="U505"/>
  <c r="U504"/>
  <c r="U503"/>
  <c r="U502"/>
  <c r="U501"/>
  <c r="U500"/>
  <c r="U499"/>
  <c r="U498"/>
  <c r="U497"/>
  <c r="U496"/>
  <c r="U495"/>
  <c r="U494"/>
  <c r="U493"/>
  <c r="U492"/>
  <c r="U491"/>
  <c r="U490"/>
  <c r="U489"/>
  <c r="U488"/>
  <c r="U487"/>
  <c r="U486"/>
  <c r="U485"/>
  <c r="U484"/>
  <c r="U483"/>
  <c r="U482"/>
  <c r="U481"/>
  <c r="U480"/>
  <c r="U479"/>
  <c r="U478"/>
  <c r="U477"/>
  <c r="U476"/>
  <c r="U475"/>
  <c r="U474"/>
  <c r="U473"/>
  <c r="U472"/>
  <c r="U471"/>
  <c r="U470"/>
  <c r="U469"/>
  <c r="U468"/>
  <c r="U467"/>
  <c r="U466"/>
  <c r="U465"/>
  <c r="U464"/>
  <c r="U463"/>
  <c r="U462"/>
  <c r="U461"/>
  <c r="U460"/>
  <c r="U459"/>
  <c r="U458"/>
  <c r="U457"/>
  <c r="U456"/>
  <c r="U455"/>
  <c r="U454"/>
  <c r="U453"/>
  <c r="U452"/>
  <c r="U451"/>
  <c r="U450"/>
  <c r="U449"/>
  <c r="U448"/>
  <c r="U447"/>
  <c r="U446"/>
  <c r="U445"/>
  <c r="U444"/>
  <c r="U443"/>
  <c r="U442"/>
  <c r="U441"/>
  <c r="U440"/>
  <c r="U439"/>
  <c r="U438"/>
  <c r="U437"/>
  <c r="U436"/>
  <c r="U435"/>
  <c r="U434"/>
  <c r="U433"/>
  <c r="U432"/>
  <c r="U431"/>
  <c r="U430"/>
  <c r="U429"/>
  <c r="U428"/>
  <c r="U427"/>
  <c r="U426"/>
  <c r="U425"/>
  <c r="U424"/>
  <c r="U423"/>
  <c r="U422"/>
  <c r="U421"/>
  <c r="U420"/>
  <c r="U419"/>
  <c r="U418"/>
  <c r="U417"/>
  <c r="U416"/>
  <c r="U415"/>
  <c r="U414"/>
  <c r="U413"/>
  <c r="U412"/>
  <c r="U411"/>
  <c r="U410"/>
  <c r="U409"/>
  <c r="U408"/>
  <c r="U407"/>
  <c r="U406"/>
  <c r="U405"/>
  <c r="U404"/>
  <c r="U403"/>
  <c r="U402"/>
  <c r="U401"/>
  <c r="U400"/>
  <c r="U399"/>
  <c r="U398"/>
  <c r="U397"/>
  <c r="U396"/>
  <c r="U395"/>
  <c r="U394"/>
  <c r="U393"/>
  <c r="U392"/>
  <c r="U391"/>
  <c r="U390"/>
  <c r="U389"/>
  <c r="U388"/>
  <c r="U387"/>
  <c r="U386"/>
  <c r="U385"/>
  <c r="U384"/>
  <c r="U383"/>
  <c r="U382"/>
  <c r="U381"/>
  <c r="U380"/>
  <c r="U379"/>
  <c r="U378"/>
  <c r="U377"/>
  <c r="U376"/>
  <c r="U375"/>
  <c r="U374"/>
  <c r="U373"/>
  <c r="U372"/>
  <c r="U371"/>
  <c r="U370"/>
  <c r="U369"/>
  <c r="U368"/>
  <c r="U367"/>
  <c r="U366"/>
  <c r="U365"/>
  <c r="U364"/>
  <c r="U363"/>
  <c r="U362"/>
  <c r="U361"/>
  <c r="U360"/>
  <c r="U359"/>
  <c r="U358"/>
  <c r="U357"/>
  <c r="U356"/>
  <c r="U355"/>
  <c r="U354"/>
  <c r="U353"/>
  <c r="U352"/>
  <c r="U351"/>
  <c r="U350"/>
  <c r="U349"/>
  <c r="U348"/>
  <c r="U347"/>
  <c r="U346"/>
  <c r="U345"/>
  <c r="U344"/>
  <c r="U343"/>
  <c r="U342"/>
  <c r="U341"/>
  <c r="U340"/>
  <c r="U339"/>
  <c r="U338"/>
  <c r="U337"/>
  <c r="U336"/>
  <c r="U335"/>
  <c r="U334"/>
  <c r="U333"/>
  <c r="U332"/>
  <c r="U331"/>
  <c r="U330"/>
  <c r="U329"/>
  <c r="U328"/>
  <c r="U327"/>
  <c r="U326"/>
  <c r="U325"/>
  <c r="U324"/>
  <c r="U323"/>
  <c r="U322"/>
  <c r="U321"/>
  <c r="U320"/>
  <c r="U319"/>
  <c r="U318"/>
  <c r="U317"/>
  <c r="U316"/>
  <c r="U315"/>
  <c r="U314"/>
  <c r="U313"/>
  <c r="U312"/>
  <c r="U311"/>
  <c r="U310"/>
  <c r="U309"/>
  <c r="U308"/>
  <c r="U307"/>
  <c r="U306"/>
  <c r="U305"/>
  <c r="U304"/>
  <c r="U303"/>
  <c r="U302"/>
  <c r="U301"/>
  <c r="U300"/>
  <c r="U299"/>
  <c r="U298"/>
  <c r="U297"/>
  <c r="U296"/>
  <c r="U295"/>
  <c r="U294"/>
  <c r="U293"/>
  <c r="U292"/>
  <c r="U291"/>
  <c r="U290"/>
  <c r="U289"/>
  <c r="U288"/>
  <c r="U287"/>
  <c r="U286"/>
  <c r="U285"/>
  <c r="U284"/>
  <c r="U283"/>
  <c r="U282"/>
  <c r="U281"/>
  <c r="U280"/>
  <c r="U279"/>
  <c r="U278"/>
  <c r="U277"/>
  <c r="U276"/>
  <c r="U275"/>
  <c r="U274"/>
  <c r="U273"/>
  <c r="U272"/>
  <c r="U271"/>
  <c r="U270"/>
  <c r="U269"/>
  <c r="U268"/>
  <c r="U267"/>
  <c r="U266"/>
  <c r="U265"/>
  <c r="U264"/>
  <c r="U263"/>
  <c r="U262"/>
  <c r="U261"/>
  <c r="U260"/>
  <c r="U259"/>
  <c r="U258"/>
  <c r="U257"/>
  <c r="U256"/>
  <c r="U255"/>
  <c r="U254"/>
  <c r="U253"/>
  <c r="U252"/>
  <c r="U251"/>
  <c r="U250"/>
  <c r="U249"/>
  <c r="U248"/>
  <c r="U247"/>
  <c r="U246"/>
  <c r="U245"/>
  <c r="U244"/>
  <c r="U243"/>
  <c r="U242"/>
  <c r="U241"/>
  <c r="U240"/>
  <c r="U239"/>
  <c r="U238"/>
  <c r="U237"/>
  <c r="U236"/>
  <c r="U235"/>
  <c r="U234"/>
  <c r="U233"/>
  <c r="U232"/>
  <c r="U231"/>
  <c r="U230"/>
  <c r="U229"/>
  <c r="U228"/>
  <c r="U227"/>
  <c r="U226"/>
  <c r="U225"/>
  <c r="U224"/>
  <c r="U223"/>
  <c r="U222"/>
  <c r="U221"/>
  <c r="U220"/>
  <c r="U219"/>
  <c r="U218"/>
  <c r="U217"/>
  <c r="U216"/>
  <c r="U215"/>
  <c r="U214"/>
  <c r="U213"/>
  <c r="U212"/>
  <c r="U211"/>
  <c r="U210"/>
  <c r="U209"/>
  <c r="U208"/>
  <c r="U207"/>
  <c r="U206"/>
  <c r="U205"/>
  <c r="U204"/>
  <c r="U203"/>
  <c r="U202"/>
  <c r="U201"/>
  <c r="U200"/>
  <c r="U199"/>
  <c r="U198"/>
  <c r="U197"/>
  <c r="U196"/>
  <c r="U195"/>
  <c r="U194"/>
  <c r="U193"/>
  <c r="U192"/>
  <c r="U191"/>
  <c r="U190"/>
  <c r="U189"/>
  <c r="U188"/>
  <c r="U187"/>
  <c r="U186"/>
  <c r="U185"/>
  <c r="U184"/>
  <c r="U183"/>
  <c r="U182"/>
  <c r="U181"/>
  <c r="U180"/>
  <c r="U179"/>
  <c r="U178"/>
  <c r="U177"/>
  <c r="U176"/>
  <c r="U175"/>
  <c r="U174"/>
  <c r="U173"/>
  <c r="U172"/>
  <c r="U171"/>
  <c r="U170"/>
  <c r="U169"/>
  <c r="U168"/>
  <c r="U167"/>
  <c r="U166"/>
  <c r="U165"/>
  <c r="U164"/>
  <c r="U163"/>
  <c r="U162"/>
  <c r="U161"/>
  <c r="U160"/>
  <c r="U159"/>
  <c r="U158"/>
  <c r="U157"/>
  <c r="U156"/>
  <c r="U155"/>
  <c r="U154"/>
  <c r="U153"/>
  <c r="U152"/>
  <c r="U151"/>
  <c r="U150"/>
  <c r="U149"/>
  <c r="U148"/>
  <c r="U147"/>
  <c r="U146"/>
  <c r="U145"/>
  <c r="U144"/>
  <c r="U143"/>
  <c r="U142"/>
  <c r="U141"/>
  <c r="U140"/>
  <c r="U139"/>
  <c r="U138"/>
  <c r="U137"/>
  <c r="U136"/>
  <c r="U135"/>
  <c r="U134"/>
  <c r="U133"/>
  <c r="U132"/>
  <c r="U131"/>
  <c r="U130"/>
  <c r="U129"/>
  <c r="U128"/>
  <c r="U127"/>
  <c r="U126"/>
  <c r="U125"/>
  <c r="U124"/>
  <c r="U123"/>
  <c r="U122"/>
  <c r="U121"/>
  <c r="U120"/>
  <c r="U119"/>
  <c r="U118"/>
  <c r="U117"/>
  <c r="U116"/>
  <c r="U115"/>
  <c r="U114"/>
  <c r="U113"/>
  <c r="U112"/>
  <c r="U111"/>
  <c r="U110"/>
  <c r="U10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T1020"/>
  <c r="T1019"/>
  <c r="T1018"/>
  <c r="T1017"/>
  <c r="T1016"/>
  <c r="T1015"/>
  <c r="T1014"/>
  <c r="T1013"/>
  <c r="T1012"/>
  <c r="T1011"/>
  <c r="T1010"/>
  <c r="T1009"/>
  <c r="T1008"/>
  <c r="T1007"/>
  <c r="T1006"/>
  <c r="T1005"/>
  <c r="T1004"/>
  <c r="T1003"/>
  <c r="T1002"/>
  <c r="T1001"/>
  <c r="T1000"/>
  <c r="T999"/>
  <c r="T998"/>
  <c r="T997"/>
  <c r="T996"/>
  <c r="T995"/>
  <c r="T994"/>
  <c r="T993"/>
  <c r="T992"/>
  <c r="T991"/>
  <c r="T990"/>
  <c r="T989"/>
  <c r="T988"/>
  <c r="T987"/>
  <c r="T986"/>
  <c r="T985"/>
  <c r="T984"/>
  <c r="T983"/>
  <c r="T982"/>
  <c r="T981"/>
  <c r="T980"/>
  <c r="T979"/>
  <c r="T978"/>
  <c r="T977"/>
  <c r="T976"/>
  <c r="T975"/>
  <c r="T974"/>
  <c r="T973"/>
  <c r="T972"/>
  <c r="T971"/>
  <c r="T970"/>
  <c r="T969"/>
  <c r="T968"/>
  <c r="T967"/>
  <c r="T966"/>
  <c r="T965"/>
  <c r="T964"/>
  <c r="T963"/>
  <c r="T962"/>
  <c r="T961"/>
  <c r="T960"/>
  <c r="T959"/>
  <c r="T958"/>
  <c r="T957"/>
  <c r="T956"/>
  <c r="T955"/>
  <c r="T954"/>
  <c r="T953"/>
  <c r="T952"/>
  <c r="T951"/>
  <c r="T950"/>
  <c r="T949"/>
  <c r="T948"/>
  <c r="T947"/>
  <c r="T946"/>
  <c r="T945"/>
  <c r="T944"/>
  <c r="T943"/>
  <c r="T942"/>
  <c r="T941"/>
  <c r="T940"/>
  <c r="T939"/>
  <c r="T938"/>
  <c r="T937"/>
  <c r="T936"/>
  <c r="T935"/>
  <c r="T934"/>
  <c r="T933"/>
  <c r="T932"/>
  <c r="T931"/>
  <c r="T930"/>
  <c r="T929"/>
  <c r="T928"/>
  <c r="T927"/>
  <c r="T926"/>
  <c r="T925"/>
  <c r="T924"/>
  <c r="T923"/>
  <c r="T922"/>
  <c r="T921"/>
  <c r="T920"/>
  <c r="T919"/>
  <c r="T918"/>
  <c r="T917"/>
  <c r="T916"/>
  <c r="T915"/>
  <c r="T914"/>
  <c r="T913"/>
  <c r="T912"/>
  <c r="T911"/>
  <c r="T910"/>
  <c r="T909"/>
  <c r="T908"/>
  <c r="T907"/>
  <c r="T906"/>
  <c r="T905"/>
  <c r="T904"/>
  <c r="T903"/>
  <c r="T902"/>
  <c r="T901"/>
  <c r="T900"/>
  <c r="T899"/>
  <c r="T898"/>
  <c r="T897"/>
  <c r="T896"/>
  <c r="T895"/>
  <c r="T894"/>
  <c r="T893"/>
  <c r="T892"/>
  <c r="T891"/>
  <c r="T890"/>
  <c r="T889"/>
  <c r="T888"/>
  <c r="T887"/>
  <c r="T886"/>
  <c r="T885"/>
  <c r="T884"/>
  <c r="T883"/>
  <c r="T882"/>
  <c r="T881"/>
  <c r="T880"/>
  <c r="T879"/>
  <c r="T878"/>
  <c r="T877"/>
  <c r="T876"/>
  <c r="T875"/>
  <c r="T874"/>
  <c r="T873"/>
  <c r="T872"/>
  <c r="T871"/>
  <c r="T870"/>
  <c r="T869"/>
  <c r="T868"/>
  <c r="T867"/>
  <c r="T866"/>
  <c r="T865"/>
  <c r="T864"/>
  <c r="T863"/>
  <c r="T862"/>
  <c r="T861"/>
  <c r="T860"/>
  <c r="T859"/>
  <c r="T858"/>
  <c r="T857"/>
  <c r="T856"/>
  <c r="T855"/>
  <c r="T854"/>
  <c r="T853"/>
  <c r="T852"/>
  <c r="T851"/>
  <c r="T850"/>
  <c r="T849"/>
  <c r="T848"/>
  <c r="T847"/>
  <c r="T846"/>
  <c r="T845"/>
  <c r="T844"/>
  <c r="T843"/>
  <c r="T842"/>
  <c r="T841"/>
  <c r="T840"/>
  <c r="T839"/>
  <c r="T838"/>
  <c r="T837"/>
  <c r="T836"/>
  <c r="T835"/>
  <c r="T834"/>
  <c r="T833"/>
  <c r="T832"/>
  <c r="T831"/>
  <c r="T830"/>
  <c r="T829"/>
  <c r="T828"/>
  <c r="T827"/>
  <c r="T826"/>
  <c r="T825"/>
  <c r="T824"/>
  <c r="T823"/>
  <c r="T822"/>
  <c r="T821"/>
  <c r="T820"/>
  <c r="T819"/>
  <c r="T818"/>
  <c r="T817"/>
  <c r="T816"/>
  <c r="T815"/>
  <c r="T814"/>
  <c r="T813"/>
  <c r="T812"/>
  <c r="T811"/>
  <c r="T810"/>
  <c r="T809"/>
  <c r="T808"/>
  <c r="T807"/>
  <c r="T806"/>
  <c r="T805"/>
  <c r="T804"/>
  <c r="T803"/>
  <c r="T802"/>
  <c r="T801"/>
  <c r="T800"/>
  <c r="T799"/>
  <c r="T798"/>
  <c r="T797"/>
  <c r="T796"/>
  <c r="T795"/>
  <c r="T794"/>
  <c r="T793"/>
  <c r="T792"/>
  <c r="T791"/>
  <c r="T790"/>
  <c r="T789"/>
  <c r="T788"/>
  <c r="T787"/>
  <c r="T786"/>
  <c r="T785"/>
  <c r="T784"/>
  <c r="T783"/>
  <c r="T782"/>
  <c r="T781"/>
  <c r="T780"/>
  <c r="T779"/>
  <c r="T778"/>
  <c r="T777"/>
  <c r="T776"/>
  <c r="T775"/>
  <c r="T774"/>
  <c r="T773"/>
  <c r="T772"/>
  <c r="T771"/>
  <c r="T770"/>
  <c r="T769"/>
  <c r="T768"/>
  <c r="T767"/>
  <c r="T766"/>
  <c r="T765"/>
  <c r="T764"/>
  <c r="T763"/>
  <c r="T762"/>
  <c r="T761"/>
  <c r="T760"/>
  <c r="T759"/>
  <c r="T758"/>
  <c r="T757"/>
  <c r="T756"/>
  <c r="T755"/>
  <c r="T754"/>
  <c r="T753"/>
  <c r="T752"/>
  <c r="T751"/>
  <c r="T750"/>
  <c r="T749"/>
  <c r="T748"/>
  <c r="T747"/>
  <c r="T746"/>
  <c r="T745"/>
  <c r="T744"/>
  <c r="T743"/>
  <c r="T742"/>
  <c r="T741"/>
  <c r="T740"/>
  <c r="T739"/>
  <c r="T738"/>
  <c r="T737"/>
  <c r="T736"/>
  <c r="T735"/>
  <c r="T734"/>
  <c r="T733"/>
  <c r="T732"/>
  <c r="T731"/>
  <c r="T730"/>
  <c r="T729"/>
  <c r="T728"/>
  <c r="T727"/>
  <c r="T726"/>
  <c r="T725"/>
  <c r="T724"/>
  <c r="T723"/>
  <c r="T722"/>
  <c r="T721"/>
  <c r="T720"/>
  <c r="T719"/>
  <c r="T718"/>
  <c r="T717"/>
  <c r="T716"/>
  <c r="T715"/>
  <c r="T714"/>
  <c r="T713"/>
  <c r="T712"/>
  <c r="T711"/>
  <c r="T710"/>
  <c r="T709"/>
  <c r="T708"/>
  <c r="T707"/>
  <c r="T706"/>
  <c r="T705"/>
  <c r="T704"/>
  <c r="T703"/>
  <c r="T702"/>
  <c r="T701"/>
  <c r="T700"/>
  <c r="T699"/>
  <c r="T698"/>
  <c r="T697"/>
  <c r="T696"/>
  <c r="T695"/>
  <c r="T694"/>
  <c r="T693"/>
  <c r="T692"/>
  <c r="T691"/>
  <c r="T690"/>
  <c r="T689"/>
  <c r="T688"/>
  <c r="T687"/>
  <c r="T686"/>
  <c r="T685"/>
  <c r="T684"/>
  <c r="T683"/>
  <c r="T682"/>
  <c r="T681"/>
  <c r="T680"/>
  <c r="T679"/>
  <c r="T678"/>
  <c r="T677"/>
  <c r="T676"/>
  <c r="T675"/>
  <c r="T674"/>
  <c r="T673"/>
  <c r="T672"/>
  <c r="T671"/>
  <c r="T670"/>
  <c r="T669"/>
  <c r="T668"/>
  <c r="T667"/>
  <c r="T666"/>
  <c r="T665"/>
  <c r="T664"/>
  <c r="T663"/>
  <c r="T662"/>
  <c r="T661"/>
  <c r="T660"/>
  <c r="T659"/>
  <c r="T658"/>
  <c r="T657"/>
  <c r="T656"/>
  <c r="T655"/>
  <c r="T654"/>
  <c r="T653"/>
  <c r="T652"/>
  <c r="T651"/>
  <c r="T650"/>
  <c r="T649"/>
  <c r="T648"/>
  <c r="T647"/>
  <c r="T646"/>
  <c r="T645"/>
  <c r="T644"/>
  <c r="T643"/>
  <c r="T642"/>
  <c r="T641"/>
  <c r="T640"/>
  <c r="T639"/>
  <c r="T638"/>
  <c r="T637"/>
  <c r="T636"/>
  <c r="T635"/>
  <c r="T634"/>
  <c r="T633"/>
  <c r="T632"/>
  <c r="T631"/>
  <c r="T630"/>
  <c r="T629"/>
  <c r="T628"/>
  <c r="T627"/>
  <c r="T626"/>
  <c r="T625"/>
  <c r="T624"/>
  <c r="T623"/>
  <c r="T622"/>
  <c r="T621"/>
  <c r="T620"/>
  <c r="T619"/>
  <c r="T618"/>
  <c r="T617"/>
  <c r="T616"/>
  <c r="T615"/>
  <c r="T614"/>
  <c r="T613"/>
  <c r="T612"/>
  <c r="T611"/>
  <c r="T610"/>
  <c r="T609"/>
  <c r="T608"/>
  <c r="T607"/>
  <c r="T606"/>
  <c r="T605"/>
  <c r="T604"/>
  <c r="T603"/>
  <c r="T602"/>
  <c r="T601"/>
  <c r="T600"/>
  <c r="T599"/>
  <c r="T598"/>
  <c r="T597"/>
  <c r="T596"/>
  <c r="T595"/>
  <c r="T594"/>
  <c r="T593"/>
  <c r="T592"/>
  <c r="T591"/>
  <c r="T590"/>
  <c r="T589"/>
  <c r="T588"/>
  <c r="T587"/>
  <c r="T586"/>
  <c r="T585"/>
  <c r="T584"/>
  <c r="T583"/>
  <c r="T582"/>
  <c r="T581"/>
  <c r="T580"/>
  <c r="T579"/>
  <c r="T578"/>
  <c r="T577"/>
  <c r="T576"/>
  <c r="T575"/>
  <c r="T574"/>
  <c r="T573"/>
  <c r="T572"/>
  <c r="T571"/>
  <c r="T570"/>
  <c r="T569"/>
  <c r="T568"/>
  <c r="T567"/>
  <c r="T566"/>
  <c r="T565"/>
  <c r="T564"/>
  <c r="T563"/>
  <c r="T562"/>
  <c r="T561"/>
  <c r="T560"/>
  <c r="T559"/>
  <c r="T558"/>
  <c r="T557"/>
  <c r="T556"/>
  <c r="T555"/>
  <c r="T554"/>
  <c r="T553"/>
  <c r="T552"/>
  <c r="T551"/>
  <c r="T550"/>
  <c r="T549"/>
  <c r="T548"/>
  <c r="T547"/>
  <c r="T546"/>
  <c r="T545"/>
  <c r="T544"/>
  <c r="T543"/>
  <c r="T542"/>
  <c r="T541"/>
  <c r="T540"/>
  <c r="T539"/>
  <c r="T538"/>
  <c r="T537"/>
  <c r="T536"/>
  <c r="T535"/>
  <c r="T534"/>
  <c r="T533"/>
  <c r="T532"/>
  <c r="T531"/>
  <c r="T530"/>
  <c r="T529"/>
  <c r="T528"/>
  <c r="T527"/>
  <c r="T526"/>
  <c r="T525"/>
  <c r="T524"/>
  <c r="T523"/>
  <c r="T522"/>
  <c r="T521"/>
  <c r="T520"/>
  <c r="T519"/>
  <c r="T518"/>
  <c r="T517"/>
  <c r="T516"/>
  <c r="T515"/>
  <c r="T514"/>
  <c r="T513"/>
  <c r="T512"/>
  <c r="T511"/>
  <c r="T510"/>
  <c r="T509"/>
  <c r="T508"/>
  <c r="T507"/>
  <c r="T506"/>
  <c r="T505"/>
  <c r="T504"/>
  <c r="T503"/>
  <c r="T502"/>
  <c r="T501"/>
  <c r="T500"/>
  <c r="T499"/>
  <c r="T498"/>
  <c r="T497"/>
  <c r="T496"/>
  <c r="T495"/>
  <c r="T494"/>
  <c r="T493"/>
  <c r="T492"/>
  <c r="T491"/>
  <c r="T490"/>
  <c r="T489"/>
  <c r="T488"/>
  <c r="T487"/>
  <c r="T486"/>
  <c r="T485"/>
  <c r="T484"/>
  <c r="T483"/>
  <c r="T482"/>
  <c r="T481"/>
  <c r="T480"/>
  <c r="T479"/>
  <c r="T478"/>
  <c r="T477"/>
  <c r="T476"/>
  <c r="T475"/>
  <c r="T474"/>
  <c r="T473"/>
  <c r="T472"/>
  <c r="T471"/>
  <c r="T470"/>
  <c r="T469"/>
  <c r="T468"/>
  <c r="T467"/>
  <c r="T466"/>
  <c r="T465"/>
  <c r="T464"/>
  <c r="T463"/>
  <c r="T462"/>
  <c r="T461"/>
  <c r="T460"/>
  <c r="T459"/>
  <c r="T458"/>
  <c r="T457"/>
  <c r="T456"/>
  <c r="T455"/>
  <c r="T454"/>
  <c r="T453"/>
  <c r="T452"/>
  <c r="T451"/>
  <c r="T450"/>
  <c r="T449"/>
  <c r="T448"/>
  <c r="T447"/>
  <c r="T446"/>
  <c r="T445"/>
  <c r="T444"/>
  <c r="T443"/>
  <c r="T442"/>
  <c r="T441"/>
  <c r="T440"/>
  <c r="T439"/>
  <c r="T438"/>
  <c r="T437"/>
  <c r="T436"/>
  <c r="T435"/>
  <c r="T434"/>
  <c r="T433"/>
  <c r="T432"/>
  <c r="T431"/>
  <c r="T430"/>
  <c r="T429"/>
  <c r="T428"/>
  <c r="T427"/>
  <c r="T426"/>
  <c r="T425"/>
  <c r="T424"/>
  <c r="T423"/>
  <c r="T422"/>
  <c r="T421"/>
  <c r="T420"/>
  <c r="T419"/>
  <c r="T418"/>
  <c r="T417"/>
  <c r="T416"/>
  <c r="T415"/>
  <c r="T414"/>
  <c r="T413"/>
  <c r="T412"/>
  <c r="T411"/>
  <c r="T410"/>
  <c r="T409"/>
  <c r="T408"/>
  <c r="T407"/>
  <c r="T406"/>
  <c r="T405"/>
  <c r="T404"/>
  <c r="T403"/>
  <c r="T402"/>
  <c r="T401"/>
  <c r="T400"/>
  <c r="T399"/>
  <c r="T398"/>
  <c r="T397"/>
  <c r="T396"/>
  <c r="T395"/>
  <c r="T394"/>
  <c r="T393"/>
  <c r="T392"/>
  <c r="T391"/>
  <c r="T390"/>
  <c r="T389"/>
  <c r="T388"/>
  <c r="T387"/>
  <c r="T386"/>
  <c r="T385"/>
  <c r="T384"/>
  <c r="T383"/>
  <c r="T382"/>
  <c r="T381"/>
  <c r="T380"/>
  <c r="T379"/>
  <c r="T378"/>
  <c r="T377"/>
  <c r="T376"/>
  <c r="T375"/>
  <c r="T374"/>
  <c r="T373"/>
  <c r="T372"/>
  <c r="T371"/>
  <c r="T370"/>
  <c r="T369"/>
  <c r="T368"/>
  <c r="T367"/>
  <c r="T366"/>
  <c r="T365"/>
  <c r="T364"/>
  <c r="T363"/>
  <c r="T362"/>
  <c r="T361"/>
  <c r="T360"/>
  <c r="T359"/>
  <c r="T358"/>
  <c r="T357"/>
  <c r="T356"/>
  <c r="T355"/>
  <c r="T354"/>
  <c r="T353"/>
  <c r="T352"/>
  <c r="T351"/>
  <c r="T350"/>
  <c r="T349"/>
  <c r="T348"/>
  <c r="T347"/>
  <c r="T346"/>
  <c r="T345"/>
  <c r="T344"/>
  <c r="T343"/>
  <c r="T342"/>
  <c r="T341"/>
  <c r="T340"/>
  <c r="T339"/>
  <c r="T338"/>
  <c r="T337"/>
  <c r="T336"/>
  <c r="T335"/>
  <c r="T334"/>
  <c r="T333"/>
  <c r="T332"/>
  <c r="T331"/>
  <c r="T330"/>
  <c r="T329"/>
  <c r="T328"/>
  <c r="T327"/>
  <c r="T326"/>
  <c r="T325"/>
  <c r="T324"/>
  <c r="T323"/>
  <c r="T322"/>
  <c r="T321"/>
  <c r="T320"/>
  <c r="T319"/>
  <c r="T318"/>
  <c r="T317"/>
  <c r="T316"/>
  <c r="T315"/>
  <c r="T314"/>
  <c r="T313"/>
  <c r="T312"/>
  <c r="T311"/>
  <c r="T310"/>
  <c r="T309"/>
  <c r="T308"/>
  <c r="T307"/>
  <c r="T306"/>
  <c r="T305"/>
  <c r="T304"/>
  <c r="T303"/>
  <c r="T302"/>
  <c r="T301"/>
  <c r="T300"/>
  <c r="T299"/>
  <c r="T298"/>
  <c r="T297"/>
  <c r="T296"/>
  <c r="T295"/>
  <c r="T294"/>
  <c r="T293"/>
  <c r="T292"/>
  <c r="T291"/>
  <c r="T290"/>
  <c r="T289"/>
  <c r="T288"/>
  <c r="T287"/>
  <c r="T286"/>
  <c r="T285"/>
  <c r="T284"/>
  <c r="T283"/>
  <c r="T282"/>
  <c r="T281"/>
  <c r="T280"/>
  <c r="T279"/>
  <c r="T278"/>
  <c r="T277"/>
  <c r="T276"/>
  <c r="T275"/>
  <c r="T274"/>
  <c r="T273"/>
  <c r="T272"/>
  <c r="T271"/>
  <c r="T270"/>
  <c r="T269"/>
  <c r="T268"/>
  <c r="T267"/>
  <c r="T266"/>
  <c r="T265"/>
  <c r="T264"/>
  <c r="T263"/>
  <c r="T262"/>
  <c r="T261"/>
  <c r="T260"/>
  <c r="T259"/>
  <c r="T258"/>
  <c r="T257"/>
  <c r="T256"/>
  <c r="T255"/>
  <c r="T254"/>
  <c r="T253"/>
  <c r="T252"/>
  <c r="T251"/>
  <c r="T250"/>
  <c r="T249"/>
  <c r="T248"/>
  <c r="T247"/>
  <c r="T246"/>
  <c r="T245"/>
  <c r="T244"/>
  <c r="T243"/>
  <c r="T242"/>
  <c r="T241"/>
  <c r="T240"/>
  <c r="T239"/>
  <c r="T238"/>
  <c r="T237"/>
  <c r="T236"/>
  <c r="T235"/>
  <c r="T234"/>
  <c r="T233"/>
  <c r="T232"/>
  <c r="T231"/>
  <c r="T230"/>
  <c r="T229"/>
  <c r="T228"/>
  <c r="T227"/>
  <c r="T226"/>
  <c r="T225"/>
  <c r="T224"/>
  <c r="T223"/>
  <c r="T222"/>
  <c r="T221"/>
  <c r="T220"/>
  <c r="T219"/>
  <c r="T218"/>
  <c r="T217"/>
  <c r="T216"/>
  <c r="T215"/>
  <c r="T214"/>
  <c r="T213"/>
  <c r="T212"/>
  <c r="T211"/>
  <c r="T210"/>
  <c r="T209"/>
  <c r="T208"/>
  <c r="T207"/>
  <c r="T206"/>
  <c r="T205"/>
  <c r="T204"/>
  <c r="T203"/>
  <c r="T202"/>
  <c r="T201"/>
  <c r="T200"/>
  <c r="T199"/>
  <c r="T198"/>
  <c r="T197"/>
  <c r="T196"/>
  <c r="T195"/>
  <c r="T194"/>
  <c r="T193"/>
  <c r="T192"/>
  <c r="T191"/>
  <c r="T190"/>
  <c r="T189"/>
  <c r="T188"/>
  <c r="T187"/>
  <c r="T186"/>
  <c r="T185"/>
  <c r="T184"/>
  <c r="T183"/>
  <c r="T182"/>
  <c r="T181"/>
  <c r="T180"/>
  <c r="T179"/>
  <c r="T178"/>
  <c r="T177"/>
  <c r="T176"/>
  <c r="T175"/>
  <c r="T174"/>
  <c r="T173"/>
  <c r="T172"/>
  <c r="T171"/>
  <c r="T170"/>
  <c r="T169"/>
  <c r="T168"/>
  <c r="T167"/>
  <c r="T166"/>
  <c r="T165"/>
  <c r="T164"/>
  <c r="T163"/>
  <c r="T162"/>
  <c r="T161"/>
  <c r="T160"/>
  <c r="T159"/>
  <c r="T158"/>
  <c r="T157"/>
  <c r="T156"/>
  <c r="T155"/>
  <c r="T154"/>
  <c r="T153"/>
  <c r="T152"/>
  <c r="T151"/>
  <c r="T150"/>
  <c r="T149"/>
  <c r="T148"/>
  <c r="T147"/>
  <c r="T146"/>
  <c r="T145"/>
  <c r="T144"/>
  <c r="T143"/>
  <c r="T142"/>
  <c r="T141"/>
  <c r="T140"/>
  <c r="T139"/>
  <c r="T138"/>
  <c r="T137"/>
  <c r="T136"/>
  <c r="T135"/>
  <c r="T134"/>
  <c r="T133"/>
  <c r="T132"/>
  <c r="T131"/>
  <c r="T130"/>
  <c r="T129"/>
  <c r="T128"/>
  <c r="T127"/>
  <c r="T126"/>
  <c r="T125"/>
  <c r="T124"/>
  <c r="T123"/>
  <c r="T122"/>
  <c r="T121"/>
  <c r="T120"/>
  <c r="T119"/>
  <c r="T118"/>
  <c r="T117"/>
  <c r="T116"/>
  <c r="T115"/>
  <c r="T114"/>
  <c r="T113"/>
  <c r="T112"/>
  <c r="T111"/>
  <c r="T110"/>
  <c r="T109"/>
  <c r="T108"/>
  <c r="T107"/>
  <c r="T106"/>
  <c r="T105"/>
  <c r="T104"/>
  <c r="T103"/>
  <c r="T102"/>
  <c r="T101"/>
  <c r="T100"/>
  <c r="T99"/>
  <c r="T98"/>
  <c r="T97"/>
  <c r="T96"/>
  <c r="T95"/>
  <c r="T94"/>
  <c r="T93"/>
  <c r="T92"/>
  <c r="T91"/>
  <c r="T90"/>
  <c r="T89"/>
  <c r="T88"/>
  <c r="T87"/>
  <c r="T86"/>
  <c r="T85"/>
  <c r="T84"/>
  <c r="T83"/>
  <c r="T82"/>
  <c r="T81"/>
  <c r="T80"/>
  <c r="T79"/>
  <c r="T78"/>
  <c r="T77"/>
  <c r="T76"/>
  <c r="T75"/>
  <c r="T74"/>
  <c r="T73"/>
  <c r="T72"/>
  <c r="T71"/>
  <c r="T70"/>
  <c r="T69"/>
  <c r="T68"/>
  <c r="T67"/>
  <c r="T66"/>
  <c r="T65"/>
  <c r="T64"/>
  <c r="T63"/>
  <c r="T62"/>
  <c r="T61"/>
  <c r="T60"/>
  <c r="T59"/>
  <c r="T58"/>
  <c r="T57"/>
  <c r="T56"/>
  <c r="T55"/>
  <c r="T54"/>
  <c r="T53"/>
  <c r="T52"/>
  <c r="T51"/>
  <c r="T50"/>
  <c r="T49"/>
  <c r="T48"/>
  <c r="T47"/>
  <c r="T46"/>
  <c r="T45"/>
  <c r="T44"/>
  <c r="T43"/>
  <c r="T42"/>
  <c r="T41"/>
  <c r="T40"/>
  <c r="T39"/>
  <c r="T38"/>
  <c r="T37"/>
  <c r="T36"/>
  <c r="T35"/>
  <c r="T34"/>
  <c r="T33"/>
  <c r="T32"/>
  <c r="T31"/>
  <c r="T30"/>
  <c r="T29"/>
  <c r="T28"/>
  <c r="T27"/>
  <c r="T26"/>
  <c r="T25"/>
  <c r="T24"/>
  <c r="T23"/>
  <c r="T22"/>
  <c r="U21"/>
  <c r="T21"/>
  <c r="X21"/>
  <c r="Y21"/>
  <c r="P15" i="19"/>
  <c r="P14"/>
  <c r="P13"/>
  <c r="P12"/>
  <c r="P11"/>
  <c r="O11"/>
  <c r="N11"/>
  <c r="M11"/>
  <c r="L11"/>
  <c r="O15"/>
  <c r="O14"/>
  <c r="O13"/>
  <c r="O12"/>
  <c r="N15"/>
  <c r="N14"/>
  <c r="N13"/>
  <c r="N12"/>
  <c r="M15"/>
  <c r="M14"/>
  <c r="M13"/>
  <c r="M12"/>
  <c r="L15"/>
  <c r="L14"/>
  <c r="L13"/>
  <c r="L12"/>
  <c r="W1020"/>
  <c r="W1019"/>
  <c r="W1018"/>
  <c r="W1017"/>
  <c r="W1016"/>
  <c r="W1015"/>
  <c r="W1014"/>
  <c r="W1013"/>
  <c r="W1012"/>
  <c r="W1011"/>
  <c r="W1010"/>
  <c r="W1009"/>
  <c r="W1008"/>
  <c r="W1007"/>
  <c r="W1006"/>
  <c r="W1005"/>
  <c r="W1004"/>
  <c r="W1003"/>
  <c r="W1002"/>
  <c r="W1001"/>
  <c r="W1000"/>
  <c r="W999"/>
  <c r="W998"/>
  <c r="W997"/>
  <c r="W996"/>
  <c r="W995"/>
  <c r="W994"/>
  <c r="W993"/>
  <c r="W992"/>
  <c r="W991"/>
  <c r="W990"/>
  <c r="W989"/>
  <c r="W988"/>
  <c r="W987"/>
  <c r="W986"/>
  <c r="W985"/>
  <c r="W984"/>
  <c r="W983"/>
  <c r="W982"/>
  <c r="W981"/>
  <c r="W980"/>
  <c r="W979"/>
  <c r="W978"/>
  <c r="W977"/>
  <c r="W976"/>
  <c r="W975"/>
  <c r="W974"/>
  <c r="W973"/>
  <c r="W972"/>
  <c r="W971"/>
  <c r="W970"/>
  <c r="W969"/>
  <c r="W968"/>
  <c r="W967"/>
  <c r="W966"/>
  <c r="W965"/>
  <c r="W964"/>
  <c r="W963"/>
  <c r="W962"/>
  <c r="W961"/>
  <c r="W960"/>
  <c r="W959"/>
  <c r="W958"/>
  <c r="W957"/>
  <c r="W956"/>
  <c r="W955"/>
  <c r="W954"/>
  <c r="W953"/>
  <c r="W952"/>
  <c r="W951"/>
  <c r="W950"/>
  <c r="W949"/>
  <c r="W948"/>
  <c r="W947"/>
  <c r="W946"/>
  <c r="W945"/>
  <c r="W944"/>
  <c r="W943"/>
  <c r="W942"/>
  <c r="W941"/>
  <c r="W940"/>
  <c r="W939"/>
  <c r="W938"/>
  <c r="W937"/>
  <c r="W936"/>
  <c r="W935"/>
  <c r="W934"/>
  <c r="W933"/>
  <c r="W932"/>
  <c r="W931"/>
  <c r="W930"/>
  <c r="W929"/>
  <c r="W928"/>
  <c r="W927"/>
  <c r="W926"/>
  <c r="W925"/>
  <c r="W924"/>
  <c r="W923"/>
  <c r="W922"/>
  <c r="W921"/>
  <c r="W920"/>
  <c r="W919"/>
  <c r="W918"/>
  <c r="W917"/>
  <c r="W916"/>
  <c r="W915"/>
  <c r="W914"/>
  <c r="W913"/>
  <c r="W912"/>
  <c r="W911"/>
  <c r="W910"/>
  <c r="W909"/>
  <c r="W908"/>
  <c r="W907"/>
  <c r="W906"/>
  <c r="W905"/>
  <c r="W904"/>
  <c r="W903"/>
  <c r="W902"/>
  <c r="W901"/>
  <c r="W900"/>
  <c r="W899"/>
  <c r="W898"/>
  <c r="W897"/>
  <c r="W896"/>
  <c r="W895"/>
  <c r="W894"/>
  <c r="W893"/>
  <c r="W892"/>
  <c r="W891"/>
  <c r="W890"/>
  <c r="W889"/>
  <c r="W888"/>
  <c r="W887"/>
  <c r="W886"/>
  <c r="W885"/>
  <c r="W884"/>
  <c r="W883"/>
  <c r="W882"/>
  <c r="W881"/>
  <c r="W880"/>
  <c r="W879"/>
  <c r="W878"/>
  <c r="W877"/>
  <c r="W876"/>
  <c r="W875"/>
  <c r="W874"/>
  <c r="W873"/>
  <c r="W872"/>
  <c r="W871"/>
  <c r="W870"/>
  <c r="W869"/>
  <c r="W868"/>
  <c r="W867"/>
  <c r="W866"/>
  <c r="W865"/>
  <c r="W864"/>
  <c r="W863"/>
  <c r="W862"/>
  <c r="W861"/>
  <c r="W860"/>
  <c r="W859"/>
  <c r="W858"/>
  <c r="W857"/>
  <c r="W856"/>
  <c r="W855"/>
  <c r="W854"/>
  <c r="W853"/>
  <c r="W852"/>
  <c r="W851"/>
  <c r="W850"/>
  <c r="W849"/>
  <c r="W848"/>
  <c r="W847"/>
  <c r="W846"/>
  <c r="W845"/>
  <c r="W844"/>
  <c r="W843"/>
  <c r="W842"/>
  <c r="W841"/>
  <c r="W840"/>
  <c r="W839"/>
  <c r="W838"/>
  <c r="W837"/>
  <c r="W836"/>
  <c r="W835"/>
  <c r="W834"/>
  <c r="W833"/>
  <c r="W832"/>
  <c r="W831"/>
  <c r="W830"/>
  <c r="W829"/>
  <c r="W828"/>
  <c r="W827"/>
  <c r="W826"/>
  <c r="W825"/>
  <c r="W824"/>
  <c r="W823"/>
  <c r="W822"/>
  <c r="W821"/>
  <c r="W820"/>
  <c r="W819"/>
  <c r="W818"/>
  <c r="W817"/>
  <c r="W816"/>
  <c r="W815"/>
  <c r="W814"/>
  <c r="W813"/>
  <c r="W812"/>
  <c r="W811"/>
  <c r="W810"/>
  <c r="W809"/>
  <c r="W808"/>
  <c r="W807"/>
  <c r="W806"/>
  <c r="W805"/>
  <c r="W804"/>
  <c r="W803"/>
  <c r="W802"/>
  <c r="W801"/>
  <c r="W800"/>
  <c r="W799"/>
  <c r="W798"/>
  <c r="W797"/>
  <c r="W796"/>
  <c r="W795"/>
  <c r="W794"/>
  <c r="W793"/>
  <c r="W792"/>
  <c r="W791"/>
  <c r="W790"/>
  <c r="W789"/>
  <c r="W788"/>
  <c r="W787"/>
  <c r="W786"/>
  <c r="W785"/>
  <c r="W784"/>
  <c r="W783"/>
  <c r="W782"/>
  <c r="W781"/>
  <c r="W780"/>
  <c r="W779"/>
  <c r="W778"/>
  <c r="W777"/>
  <c r="W776"/>
  <c r="W775"/>
  <c r="W774"/>
  <c r="W773"/>
  <c r="W772"/>
  <c r="W771"/>
  <c r="W770"/>
  <c r="W769"/>
  <c r="W768"/>
  <c r="W767"/>
  <c r="W766"/>
  <c r="W765"/>
  <c r="W764"/>
  <c r="W763"/>
  <c r="W762"/>
  <c r="W761"/>
  <c r="W760"/>
  <c r="W759"/>
  <c r="W758"/>
  <c r="W757"/>
  <c r="W756"/>
  <c r="W755"/>
  <c r="W754"/>
  <c r="W753"/>
  <c r="W752"/>
  <c r="W751"/>
  <c r="W750"/>
  <c r="W749"/>
  <c r="W748"/>
  <c r="W747"/>
  <c r="W746"/>
  <c r="W745"/>
  <c r="W744"/>
  <c r="W743"/>
  <c r="W742"/>
  <c r="W741"/>
  <c r="W740"/>
  <c r="W739"/>
  <c r="W738"/>
  <c r="W737"/>
  <c r="W736"/>
  <c r="W735"/>
  <c r="W734"/>
  <c r="W733"/>
  <c r="W732"/>
  <c r="W731"/>
  <c r="W730"/>
  <c r="W729"/>
  <c r="W728"/>
  <c r="W727"/>
  <c r="W726"/>
  <c r="W725"/>
  <c r="W724"/>
  <c r="W723"/>
  <c r="W722"/>
  <c r="W721"/>
  <c r="W720"/>
  <c r="W719"/>
  <c r="W718"/>
  <c r="W717"/>
  <c r="W716"/>
  <c r="W715"/>
  <c r="W714"/>
  <c r="W713"/>
  <c r="W712"/>
  <c r="W711"/>
  <c r="W710"/>
  <c r="W709"/>
  <c r="W708"/>
  <c r="W707"/>
  <c r="W706"/>
  <c r="W705"/>
  <c r="W704"/>
  <c r="W703"/>
  <c r="W702"/>
  <c r="W701"/>
  <c r="W700"/>
  <c r="W699"/>
  <c r="W698"/>
  <c r="W697"/>
  <c r="W696"/>
  <c r="W695"/>
  <c r="W694"/>
  <c r="W693"/>
  <c r="W692"/>
  <c r="W691"/>
  <c r="W690"/>
  <c r="W689"/>
  <c r="W688"/>
  <c r="W687"/>
  <c r="W686"/>
  <c r="W685"/>
  <c r="W684"/>
  <c r="W683"/>
  <c r="W682"/>
  <c r="W681"/>
  <c r="W680"/>
  <c r="W679"/>
  <c r="W678"/>
  <c r="W677"/>
  <c r="W676"/>
  <c r="W675"/>
  <c r="W674"/>
  <c r="W673"/>
  <c r="W672"/>
  <c r="W671"/>
  <c r="W670"/>
  <c r="W669"/>
  <c r="W668"/>
  <c r="W667"/>
  <c r="W666"/>
  <c r="W665"/>
  <c r="W664"/>
  <c r="W663"/>
  <c r="W662"/>
  <c r="W661"/>
  <c r="W660"/>
  <c r="W659"/>
  <c r="W658"/>
  <c r="W657"/>
  <c r="W656"/>
  <c r="W655"/>
  <c r="W654"/>
  <c r="W653"/>
  <c r="W652"/>
  <c r="W651"/>
  <c r="W650"/>
  <c r="W649"/>
  <c r="W648"/>
  <c r="W647"/>
  <c r="W646"/>
  <c r="W645"/>
  <c r="W644"/>
  <c r="W643"/>
  <c r="W642"/>
  <c r="W641"/>
  <c r="W640"/>
  <c r="W639"/>
  <c r="W638"/>
  <c r="W637"/>
  <c r="W636"/>
  <c r="W635"/>
  <c r="W634"/>
  <c r="W633"/>
  <c r="W632"/>
  <c r="W631"/>
  <c r="W630"/>
  <c r="W629"/>
  <c r="W628"/>
  <c r="W627"/>
  <c r="W626"/>
  <c r="W625"/>
  <c r="W624"/>
  <c r="W623"/>
  <c r="W622"/>
  <c r="W621"/>
  <c r="W620"/>
  <c r="W619"/>
  <c r="W618"/>
  <c r="W617"/>
  <c r="W616"/>
  <c r="W615"/>
  <c r="W614"/>
  <c r="W613"/>
  <c r="W612"/>
  <c r="W611"/>
  <c r="W610"/>
  <c r="W609"/>
  <c r="W608"/>
  <c r="W607"/>
  <c r="W606"/>
  <c r="W605"/>
  <c r="W604"/>
  <c r="W603"/>
  <c r="W602"/>
  <c r="W601"/>
  <c r="W600"/>
  <c r="W599"/>
  <c r="W598"/>
  <c r="W597"/>
  <c r="W596"/>
  <c r="W595"/>
  <c r="W594"/>
  <c r="W593"/>
  <c r="W592"/>
  <c r="W591"/>
  <c r="W590"/>
  <c r="W589"/>
  <c r="W588"/>
  <c r="W587"/>
  <c r="W586"/>
  <c r="W585"/>
  <c r="W584"/>
  <c r="W583"/>
  <c r="W582"/>
  <c r="W581"/>
  <c r="W580"/>
  <c r="W579"/>
  <c r="W578"/>
  <c r="W577"/>
  <c r="W576"/>
  <c r="W575"/>
  <c r="W574"/>
  <c r="W573"/>
  <c r="W572"/>
  <c r="W571"/>
  <c r="W570"/>
  <c r="W569"/>
  <c r="W568"/>
  <c r="W567"/>
  <c r="W566"/>
  <c r="W565"/>
  <c r="W564"/>
  <c r="W563"/>
  <c r="W562"/>
  <c r="W561"/>
  <c r="W560"/>
  <c r="W559"/>
  <c r="W558"/>
  <c r="W557"/>
  <c r="W556"/>
  <c r="W555"/>
  <c r="W554"/>
  <c r="W553"/>
  <c r="W552"/>
  <c r="W551"/>
  <c r="W550"/>
  <c r="W549"/>
  <c r="W548"/>
  <c r="W547"/>
  <c r="W546"/>
  <c r="W545"/>
  <c r="W544"/>
  <c r="W543"/>
  <c r="W542"/>
  <c r="W541"/>
  <c r="W540"/>
  <c r="W539"/>
  <c r="W538"/>
  <c r="W537"/>
  <c r="W536"/>
  <c r="W535"/>
  <c r="W534"/>
  <c r="W533"/>
  <c r="W532"/>
  <c r="W531"/>
  <c r="W530"/>
  <c r="W529"/>
  <c r="W528"/>
  <c r="W527"/>
  <c r="W526"/>
  <c r="W525"/>
  <c r="W524"/>
  <c r="W523"/>
  <c r="W522"/>
  <c r="W521"/>
  <c r="W520"/>
  <c r="W519"/>
  <c r="W518"/>
  <c r="W517"/>
  <c r="W516"/>
  <c r="W515"/>
  <c r="W514"/>
  <c r="W513"/>
  <c r="W512"/>
  <c r="W511"/>
  <c r="W510"/>
  <c r="W509"/>
  <c r="W508"/>
  <c r="W507"/>
  <c r="W506"/>
  <c r="W505"/>
  <c r="W504"/>
  <c r="W503"/>
  <c r="W502"/>
  <c r="W501"/>
  <c r="W500"/>
  <c r="W499"/>
  <c r="W498"/>
  <c r="W497"/>
  <c r="W496"/>
  <c r="W495"/>
  <c r="W494"/>
  <c r="W493"/>
  <c r="W492"/>
  <c r="W491"/>
  <c r="W490"/>
  <c r="W489"/>
  <c r="W488"/>
  <c r="W487"/>
  <c r="W486"/>
  <c r="W485"/>
  <c r="W484"/>
  <c r="W483"/>
  <c r="W482"/>
  <c r="W481"/>
  <c r="W480"/>
  <c r="W479"/>
  <c r="W478"/>
  <c r="W477"/>
  <c r="W476"/>
  <c r="W475"/>
  <c r="W474"/>
  <c r="W473"/>
  <c r="W472"/>
  <c r="W471"/>
  <c r="W470"/>
  <c r="W469"/>
  <c r="W468"/>
  <c r="W467"/>
  <c r="W466"/>
  <c r="W465"/>
  <c r="W464"/>
  <c r="W463"/>
  <c r="W462"/>
  <c r="W461"/>
  <c r="W460"/>
  <c r="W459"/>
  <c r="W458"/>
  <c r="W457"/>
  <c r="W456"/>
  <c r="W455"/>
  <c r="W454"/>
  <c r="W453"/>
  <c r="W452"/>
  <c r="W451"/>
  <c r="W450"/>
  <c r="W449"/>
  <c r="W448"/>
  <c r="W447"/>
  <c r="W446"/>
  <c r="W445"/>
  <c r="W444"/>
  <c r="W443"/>
  <c r="W442"/>
  <c r="W441"/>
  <c r="W440"/>
  <c r="W439"/>
  <c r="W438"/>
  <c r="W437"/>
  <c r="W436"/>
  <c r="W435"/>
  <c r="W434"/>
  <c r="W433"/>
  <c r="W432"/>
  <c r="W431"/>
  <c r="W430"/>
  <c r="W429"/>
  <c r="W428"/>
  <c r="W427"/>
  <c r="W426"/>
  <c r="W425"/>
  <c r="W424"/>
  <c r="W423"/>
  <c r="W422"/>
  <c r="W421"/>
  <c r="W420"/>
  <c r="W419"/>
  <c r="W418"/>
  <c r="W417"/>
  <c r="W416"/>
  <c r="W415"/>
  <c r="W414"/>
  <c r="W413"/>
  <c r="W412"/>
  <c r="W411"/>
  <c r="W410"/>
  <c r="W409"/>
  <c r="W408"/>
  <c r="W407"/>
  <c r="W406"/>
  <c r="W405"/>
  <c r="W404"/>
  <c r="W403"/>
  <c r="W402"/>
  <c r="W401"/>
  <c r="W400"/>
  <c r="W399"/>
  <c r="W398"/>
  <c r="W397"/>
  <c r="W396"/>
  <c r="W395"/>
  <c r="W394"/>
  <c r="W393"/>
  <c r="W392"/>
  <c r="W391"/>
  <c r="W390"/>
  <c r="W389"/>
  <c r="W388"/>
  <c r="W387"/>
  <c r="W386"/>
  <c r="W385"/>
  <c r="W384"/>
  <c r="W383"/>
  <c r="W382"/>
  <c r="W381"/>
  <c r="W380"/>
  <c r="W379"/>
  <c r="W378"/>
  <c r="W377"/>
  <c r="W376"/>
  <c r="W375"/>
  <c r="W374"/>
  <c r="W373"/>
  <c r="W372"/>
  <c r="W371"/>
  <c r="W370"/>
  <c r="W369"/>
  <c r="W368"/>
  <c r="W367"/>
  <c r="W366"/>
  <c r="W365"/>
  <c r="W364"/>
  <c r="W363"/>
  <c r="W362"/>
  <c r="W361"/>
  <c r="W360"/>
  <c r="W359"/>
  <c r="W358"/>
  <c r="W357"/>
  <c r="W356"/>
  <c r="W355"/>
  <c r="W354"/>
  <c r="W353"/>
  <c r="W352"/>
  <c r="W351"/>
  <c r="W350"/>
  <c r="W349"/>
  <c r="W348"/>
  <c r="W347"/>
  <c r="W346"/>
  <c r="W345"/>
  <c r="W344"/>
  <c r="W343"/>
  <c r="W342"/>
  <c r="W341"/>
  <c r="W340"/>
  <c r="W339"/>
  <c r="W338"/>
  <c r="W337"/>
  <c r="W336"/>
  <c r="W335"/>
  <c r="W334"/>
  <c r="W333"/>
  <c r="W332"/>
  <c r="W331"/>
  <c r="W330"/>
  <c r="W329"/>
  <c r="W328"/>
  <c r="W327"/>
  <c r="W326"/>
  <c r="W325"/>
  <c r="W324"/>
  <c r="W323"/>
  <c r="W322"/>
  <c r="W321"/>
  <c r="W320"/>
  <c r="W319"/>
  <c r="W318"/>
  <c r="W317"/>
  <c r="W316"/>
  <c r="W315"/>
  <c r="W314"/>
  <c r="W313"/>
  <c r="W312"/>
  <c r="W311"/>
  <c r="W310"/>
  <c r="W309"/>
  <c r="W308"/>
  <c r="W307"/>
  <c r="W306"/>
  <c r="W305"/>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W221"/>
  <c r="W220"/>
  <c r="W219"/>
  <c r="W218"/>
  <c r="W217"/>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1"/>
  <c r="W180"/>
  <c r="W179"/>
  <c r="W178"/>
  <c r="W177"/>
  <c r="W176"/>
  <c r="W175"/>
  <c r="W174"/>
  <c r="W173"/>
  <c r="W172"/>
  <c r="W171"/>
  <c r="W170"/>
  <c r="W169"/>
  <c r="W168"/>
  <c r="W167"/>
  <c r="W166"/>
  <c r="W165"/>
  <c r="W164"/>
  <c r="W163"/>
  <c r="W162"/>
  <c r="W161"/>
  <c r="W160"/>
  <c r="W159"/>
  <c r="W158"/>
  <c r="W157"/>
  <c r="W156"/>
  <c r="W155"/>
  <c r="W154"/>
  <c r="W153"/>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1"/>
  <c r="W110"/>
  <c r="W109"/>
  <c r="W108"/>
  <c r="W107"/>
  <c r="W106"/>
  <c r="W105"/>
  <c r="W104"/>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W22"/>
  <c r="W21"/>
  <c r="W1020" i="16"/>
  <c r="V1020"/>
  <c r="W1019"/>
  <c r="V1019"/>
  <c r="W1018"/>
  <c r="V1018"/>
  <c r="W1017"/>
  <c r="V1017"/>
  <c r="W1016"/>
  <c r="V1016"/>
  <c r="W1015"/>
  <c r="V1015"/>
  <c r="W1014"/>
  <c r="V1014"/>
  <c r="W1013"/>
  <c r="V1013"/>
  <c r="W1012"/>
  <c r="V1012"/>
  <c r="W1011"/>
  <c r="V1011"/>
  <c r="W1010"/>
  <c r="V1010"/>
  <c r="W1009"/>
  <c r="V1009"/>
  <c r="W1008"/>
  <c r="V1008"/>
  <c r="W1007"/>
  <c r="V1007"/>
  <c r="W1006"/>
  <c r="V1006"/>
  <c r="W1005"/>
  <c r="V1005"/>
  <c r="W1004"/>
  <c r="V1004"/>
  <c r="W1003"/>
  <c r="V1003"/>
  <c r="W1002"/>
  <c r="V1002"/>
  <c r="W1001"/>
  <c r="V1001"/>
  <c r="W1000"/>
  <c r="V1000"/>
  <c r="W999"/>
  <c r="V999"/>
  <c r="W998"/>
  <c r="V998"/>
  <c r="W997"/>
  <c r="V997"/>
  <c r="W996"/>
  <c r="V996"/>
  <c r="W995"/>
  <c r="V995"/>
  <c r="W994"/>
  <c r="V994"/>
  <c r="W993"/>
  <c r="V993"/>
  <c r="W992"/>
  <c r="V992"/>
  <c r="W991"/>
  <c r="V991"/>
  <c r="W990"/>
  <c r="V990"/>
  <c r="W989"/>
  <c r="V989"/>
  <c r="W988"/>
  <c r="V988"/>
  <c r="W987"/>
  <c r="V987"/>
  <c r="W986"/>
  <c r="V986"/>
  <c r="W985"/>
  <c r="V985"/>
  <c r="W984"/>
  <c r="V984"/>
  <c r="W983"/>
  <c r="V983"/>
  <c r="W982"/>
  <c r="V982"/>
  <c r="W981"/>
  <c r="V981"/>
  <c r="W980"/>
  <c r="V980"/>
  <c r="W979"/>
  <c r="V979"/>
  <c r="W978"/>
  <c r="V978"/>
  <c r="W977"/>
  <c r="V977"/>
  <c r="W976"/>
  <c r="V976"/>
  <c r="W975"/>
  <c r="V975"/>
  <c r="W974"/>
  <c r="V974"/>
  <c r="W973"/>
  <c r="V973"/>
  <c r="W972"/>
  <c r="V972"/>
  <c r="W971"/>
  <c r="V971"/>
  <c r="W970"/>
  <c r="V970"/>
  <c r="W969"/>
  <c r="V969"/>
  <c r="W968"/>
  <c r="V968"/>
  <c r="W967"/>
  <c r="V967"/>
  <c r="W966"/>
  <c r="V966"/>
  <c r="W965"/>
  <c r="V965"/>
  <c r="W964"/>
  <c r="V964"/>
  <c r="W963"/>
  <c r="V963"/>
  <c r="W962"/>
  <c r="V962"/>
  <c r="W961"/>
  <c r="V961"/>
  <c r="W960"/>
  <c r="V960"/>
  <c r="W959"/>
  <c r="V959"/>
  <c r="W958"/>
  <c r="V958"/>
  <c r="W957"/>
  <c r="V957"/>
  <c r="W956"/>
  <c r="V956"/>
  <c r="W955"/>
  <c r="V955"/>
  <c r="W954"/>
  <c r="V954"/>
  <c r="W953"/>
  <c r="V953"/>
  <c r="W952"/>
  <c r="V952"/>
  <c r="W951"/>
  <c r="V951"/>
  <c r="W950"/>
  <c r="V950"/>
  <c r="W949"/>
  <c r="V949"/>
  <c r="W948"/>
  <c r="V948"/>
  <c r="W947"/>
  <c r="V947"/>
  <c r="W946"/>
  <c r="V946"/>
  <c r="W945"/>
  <c r="V945"/>
  <c r="W944"/>
  <c r="V944"/>
  <c r="W943"/>
  <c r="V943"/>
  <c r="W942"/>
  <c r="V942"/>
  <c r="W941"/>
  <c r="V941"/>
  <c r="W940"/>
  <c r="V940"/>
  <c r="W939"/>
  <c r="V939"/>
  <c r="W938"/>
  <c r="V938"/>
  <c r="W937"/>
  <c r="V937"/>
  <c r="W936"/>
  <c r="V936"/>
  <c r="W935"/>
  <c r="V935"/>
  <c r="W934"/>
  <c r="V934"/>
  <c r="W933"/>
  <c r="V933"/>
  <c r="W932"/>
  <c r="V932"/>
  <c r="W931"/>
  <c r="V931"/>
  <c r="W930"/>
  <c r="V930"/>
  <c r="W929"/>
  <c r="V929"/>
  <c r="W928"/>
  <c r="V928"/>
  <c r="W927"/>
  <c r="V927"/>
  <c r="W926"/>
  <c r="V926"/>
  <c r="W925"/>
  <c r="V925"/>
  <c r="W924"/>
  <c r="V924"/>
  <c r="W923"/>
  <c r="V923"/>
  <c r="W922"/>
  <c r="V922"/>
  <c r="W921"/>
  <c r="V921"/>
  <c r="W920"/>
  <c r="V920"/>
  <c r="W919"/>
  <c r="V919"/>
  <c r="W918"/>
  <c r="V918"/>
  <c r="W917"/>
  <c r="V917"/>
  <c r="W916"/>
  <c r="V916"/>
  <c r="W915"/>
  <c r="V915"/>
  <c r="W914"/>
  <c r="V914"/>
  <c r="W913"/>
  <c r="V913"/>
  <c r="W912"/>
  <c r="V912"/>
  <c r="W911"/>
  <c r="V911"/>
  <c r="W910"/>
  <c r="V910"/>
  <c r="W909"/>
  <c r="V909"/>
  <c r="W908"/>
  <c r="V908"/>
  <c r="W907"/>
  <c r="V907"/>
  <c r="W906"/>
  <c r="V906"/>
  <c r="W905"/>
  <c r="V905"/>
  <c r="W904"/>
  <c r="V904"/>
  <c r="W903"/>
  <c r="V903"/>
  <c r="W902"/>
  <c r="V902"/>
  <c r="W901"/>
  <c r="V901"/>
  <c r="W900"/>
  <c r="V900"/>
  <c r="W899"/>
  <c r="V899"/>
  <c r="W898"/>
  <c r="V898"/>
  <c r="W897"/>
  <c r="V897"/>
  <c r="W896"/>
  <c r="V896"/>
  <c r="W895"/>
  <c r="V895"/>
  <c r="W894"/>
  <c r="V894"/>
  <c r="W893"/>
  <c r="V893"/>
  <c r="W892"/>
  <c r="V892"/>
  <c r="W891"/>
  <c r="V891"/>
  <c r="W890"/>
  <c r="V890"/>
  <c r="W889"/>
  <c r="V889"/>
  <c r="W888"/>
  <c r="V888"/>
  <c r="W887"/>
  <c r="V887"/>
  <c r="W886"/>
  <c r="V886"/>
  <c r="W885"/>
  <c r="V885"/>
  <c r="W884"/>
  <c r="V884"/>
  <c r="W883"/>
  <c r="V883"/>
  <c r="W882"/>
  <c r="V882"/>
  <c r="W881"/>
  <c r="V881"/>
  <c r="W880"/>
  <c r="V880"/>
  <c r="W879"/>
  <c r="V879"/>
  <c r="W878"/>
  <c r="V878"/>
  <c r="W877"/>
  <c r="V877"/>
  <c r="W876"/>
  <c r="V876"/>
  <c r="W875"/>
  <c r="V875"/>
  <c r="W874"/>
  <c r="V874"/>
  <c r="W873"/>
  <c r="V873"/>
  <c r="W872"/>
  <c r="V872"/>
  <c r="W871"/>
  <c r="V871"/>
  <c r="W870"/>
  <c r="V870"/>
  <c r="W869"/>
  <c r="V869"/>
  <c r="W868"/>
  <c r="V868"/>
  <c r="W867"/>
  <c r="V867"/>
  <c r="W866"/>
  <c r="V866"/>
  <c r="W865"/>
  <c r="V865"/>
  <c r="W864"/>
  <c r="V864"/>
  <c r="W863"/>
  <c r="V863"/>
  <c r="W862"/>
  <c r="V862"/>
  <c r="W861"/>
  <c r="V861"/>
  <c r="W860"/>
  <c r="V860"/>
  <c r="W859"/>
  <c r="V859"/>
  <c r="W858"/>
  <c r="V858"/>
  <c r="W857"/>
  <c r="V857"/>
  <c r="W856"/>
  <c r="V856"/>
  <c r="W855"/>
  <c r="V855"/>
  <c r="W854"/>
  <c r="V854"/>
  <c r="W853"/>
  <c r="V853"/>
  <c r="W852"/>
  <c r="V852"/>
  <c r="W851"/>
  <c r="V851"/>
  <c r="W850"/>
  <c r="V850"/>
  <c r="W849"/>
  <c r="V849"/>
  <c r="W848"/>
  <c r="V848"/>
  <c r="W847"/>
  <c r="V847"/>
  <c r="W846"/>
  <c r="V846"/>
  <c r="W845"/>
  <c r="V845"/>
  <c r="W844"/>
  <c r="V844"/>
  <c r="W843"/>
  <c r="V843"/>
  <c r="W842"/>
  <c r="V842"/>
  <c r="W841"/>
  <c r="V841"/>
  <c r="W840"/>
  <c r="V840"/>
  <c r="W839"/>
  <c r="V839"/>
  <c r="W838"/>
  <c r="V838"/>
  <c r="W837"/>
  <c r="V837"/>
  <c r="W836"/>
  <c r="V836"/>
  <c r="W835"/>
  <c r="V835"/>
  <c r="W834"/>
  <c r="V834"/>
  <c r="W833"/>
  <c r="V833"/>
  <c r="W832"/>
  <c r="V832"/>
  <c r="W831"/>
  <c r="V831"/>
  <c r="W830"/>
  <c r="V830"/>
  <c r="W829"/>
  <c r="V829"/>
  <c r="W828"/>
  <c r="V828"/>
  <c r="W827"/>
  <c r="V827"/>
  <c r="W826"/>
  <c r="V826"/>
  <c r="W825"/>
  <c r="V825"/>
  <c r="W824"/>
  <c r="V824"/>
  <c r="W823"/>
  <c r="V823"/>
  <c r="W822"/>
  <c r="V822"/>
  <c r="W821"/>
  <c r="V821"/>
  <c r="W820"/>
  <c r="V820"/>
  <c r="W819"/>
  <c r="V819"/>
  <c r="W818"/>
  <c r="V818"/>
  <c r="W817"/>
  <c r="V817"/>
  <c r="W816"/>
  <c r="V816"/>
  <c r="W815"/>
  <c r="V815"/>
  <c r="W814"/>
  <c r="V814"/>
  <c r="W813"/>
  <c r="V813"/>
  <c r="W812"/>
  <c r="V812"/>
  <c r="W811"/>
  <c r="V811"/>
  <c r="W810"/>
  <c r="V810"/>
  <c r="W809"/>
  <c r="V809"/>
  <c r="W808"/>
  <c r="V808"/>
  <c r="W807"/>
  <c r="V807"/>
  <c r="W806"/>
  <c r="V806"/>
  <c r="W805"/>
  <c r="V805"/>
  <c r="W804"/>
  <c r="V804"/>
  <c r="W803"/>
  <c r="V803"/>
  <c r="W802"/>
  <c r="V802"/>
  <c r="W801"/>
  <c r="V801"/>
  <c r="W800"/>
  <c r="V800"/>
  <c r="W799"/>
  <c r="V799"/>
  <c r="W798"/>
  <c r="V798"/>
  <c r="W797"/>
  <c r="V797"/>
  <c r="W796"/>
  <c r="V796"/>
  <c r="W795"/>
  <c r="V795"/>
  <c r="W794"/>
  <c r="V794"/>
  <c r="W793"/>
  <c r="V793"/>
  <c r="W792"/>
  <c r="V792"/>
  <c r="W791"/>
  <c r="V791"/>
  <c r="W790"/>
  <c r="V790"/>
  <c r="W789"/>
  <c r="V789"/>
  <c r="W788"/>
  <c r="V788"/>
  <c r="W787"/>
  <c r="V787"/>
  <c r="W786"/>
  <c r="V786"/>
  <c r="W785"/>
  <c r="V785"/>
  <c r="W784"/>
  <c r="V784"/>
  <c r="W783"/>
  <c r="V783"/>
  <c r="W782"/>
  <c r="V782"/>
  <c r="W781"/>
  <c r="V781"/>
  <c r="W780"/>
  <c r="V780"/>
  <c r="W779"/>
  <c r="V779"/>
  <c r="W778"/>
  <c r="V778"/>
  <c r="W777"/>
  <c r="V777"/>
  <c r="W776"/>
  <c r="V776"/>
  <c r="W775"/>
  <c r="V775"/>
  <c r="W774"/>
  <c r="V774"/>
  <c r="W773"/>
  <c r="V773"/>
  <c r="W772"/>
  <c r="V772"/>
  <c r="W771"/>
  <c r="V771"/>
  <c r="W770"/>
  <c r="V770"/>
  <c r="W769"/>
  <c r="V769"/>
  <c r="W768"/>
  <c r="V768"/>
  <c r="W767"/>
  <c r="V767"/>
  <c r="W766"/>
  <c r="V766"/>
  <c r="W765"/>
  <c r="V765"/>
  <c r="W764"/>
  <c r="V764"/>
  <c r="W763"/>
  <c r="V763"/>
  <c r="W762"/>
  <c r="V762"/>
  <c r="W761"/>
  <c r="V761"/>
  <c r="W760"/>
  <c r="V760"/>
  <c r="W759"/>
  <c r="V759"/>
  <c r="W758"/>
  <c r="V758"/>
  <c r="W757"/>
  <c r="V757"/>
  <c r="W756"/>
  <c r="V756"/>
  <c r="W755"/>
  <c r="V755"/>
  <c r="W754"/>
  <c r="V754"/>
  <c r="W753"/>
  <c r="V753"/>
  <c r="W752"/>
  <c r="V752"/>
  <c r="W751"/>
  <c r="V751"/>
  <c r="W750"/>
  <c r="V750"/>
  <c r="W749"/>
  <c r="V749"/>
  <c r="W748"/>
  <c r="V748"/>
  <c r="W747"/>
  <c r="V747"/>
  <c r="W746"/>
  <c r="V746"/>
  <c r="W745"/>
  <c r="V745"/>
  <c r="W744"/>
  <c r="V744"/>
  <c r="W743"/>
  <c r="V743"/>
  <c r="W742"/>
  <c r="V742"/>
  <c r="W741"/>
  <c r="V741"/>
  <c r="W740"/>
  <c r="V740"/>
  <c r="W739"/>
  <c r="V739"/>
  <c r="W738"/>
  <c r="V738"/>
  <c r="W737"/>
  <c r="V737"/>
  <c r="W736"/>
  <c r="V736"/>
  <c r="W735"/>
  <c r="V735"/>
  <c r="W734"/>
  <c r="V734"/>
  <c r="W733"/>
  <c r="V733"/>
  <c r="W732"/>
  <c r="V732"/>
  <c r="W731"/>
  <c r="V731"/>
  <c r="W730"/>
  <c r="V730"/>
  <c r="W729"/>
  <c r="V729"/>
  <c r="W728"/>
  <c r="V728"/>
  <c r="W727"/>
  <c r="V727"/>
  <c r="W726"/>
  <c r="V726"/>
  <c r="W725"/>
  <c r="V725"/>
  <c r="W724"/>
  <c r="V724"/>
  <c r="W723"/>
  <c r="V723"/>
  <c r="W722"/>
  <c r="V722"/>
  <c r="W721"/>
  <c r="V721"/>
  <c r="W720"/>
  <c r="V720"/>
  <c r="W719"/>
  <c r="V719"/>
  <c r="W718"/>
  <c r="V718"/>
  <c r="W717"/>
  <c r="V717"/>
  <c r="W716"/>
  <c r="V716"/>
  <c r="W715"/>
  <c r="V715"/>
  <c r="W714"/>
  <c r="V714"/>
  <c r="W713"/>
  <c r="V713"/>
  <c r="W712"/>
  <c r="V712"/>
  <c r="W711"/>
  <c r="V711"/>
  <c r="W710"/>
  <c r="V710"/>
  <c r="W709"/>
  <c r="V709"/>
  <c r="W708"/>
  <c r="V708"/>
  <c r="W707"/>
  <c r="V707"/>
  <c r="W706"/>
  <c r="V706"/>
  <c r="W705"/>
  <c r="V705"/>
  <c r="W704"/>
  <c r="V704"/>
  <c r="W703"/>
  <c r="V703"/>
  <c r="W702"/>
  <c r="V702"/>
  <c r="W701"/>
  <c r="V701"/>
  <c r="W700"/>
  <c r="V700"/>
  <c r="W699"/>
  <c r="V699"/>
  <c r="W698"/>
  <c r="V698"/>
  <c r="W697"/>
  <c r="V697"/>
  <c r="W696"/>
  <c r="V696"/>
  <c r="W695"/>
  <c r="V695"/>
  <c r="W694"/>
  <c r="V694"/>
  <c r="W693"/>
  <c r="V693"/>
  <c r="W692"/>
  <c r="V692"/>
  <c r="W691"/>
  <c r="V691"/>
  <c r="W690"/>
  <c r="V690"/>
  <c r="W689"/>
  <c r="V689"/>
  <c r="W688"/>
  <c r="V688"/>
  <c r="W687"/>
  <c r="V687"/>
  <c r="W686"/>
  <c r="V686"/>
  <c r="W685"/>
  <c r="V685"/>
  <c r="W684"/>
  <c r="V684"/>
  <c r="W683"/>
  <c r="V683"/>
  <c r="W682"/>
  <c r="V682"/>
  <c r="W681"/>
  <c r="V681"/>
  <c r="W680"/>
  <c r="V680"/>
  <c r="W679"/>
  <c r="V679"/>
  <c r="W678"/>
  <c r="V678"/>
  <c r="W677"/>
  <c r="V677"/>
  <c r="W676"/>
  <c r="V676"/>
  <c r="W675"/>
  <c r="V675"/>
  <c r="W674"/>
  <c r="V674"/>
  <c r="W673"/>
  <c r="V673"/>
  <c r="W672"/>
  <c r="V672"/>
  <c r="W671"/>
  <c r="V671"/>
  <c r="W670"/>
  <c r="V670"/>
  <c r="W669"/>
  <c r="V669"/>
  <c r="W668"/>
  <c r="V668"/>
  <c r="W667"/>
  <c r="V667"/>
  <c r="W666"/>
  <c r="V666"/>
  <c r="W665"/>
  <c r="V665"/>
  <c r="W664"/>
  <c r="V664"/>
  <c r="W663"/>
  <c r="V663"/>
  <c r="W662"/>
  <c r="V662"/>
  <c r="W661"/>
  <c r="V661"/>
  <c r="W660"/>
  <c r="V660"/>
  <c r="W659"/>
  <c r="V659"/>
  <c r="W658"/>
  <c r="V658"/>
  <c r="W657"/>
  <c r="V657"/>
  <c r="W656"/>
  <c r="V656"/>
  <c r="W655"/>
  <c r="V655"/>
  <c r="W654"/>
  <c r="V654"/>
  <c r="W653"/>
  <c r="V653"/>
  <c r="W652"/>
  <c r="V652"/>
  <c r="W651"/>
  <c r="V651"/>
  <c r="W650"/>
  <c r="V650"/>
  <c r="W649"/>
  <c r="V649"/>
  <c r="W648"/>
  <c r="V648"/>
  <c r="W647"/>
  <c r="V647"/>
  <c r="W646"/>
  <c r="V646"/>
  <c r="W645"/>
  <c r="V645"/>
  <c r="W644"/>
  <c r="V644"/>
  <c r="W643"/>
  <c r="V643"/>
  <c r="W642"/>
  <c r="V642"/>
  <c r="W641"/>
  <c r="V641"/>
  <c r="W640"/>
  <c r="V640"/>
  <c r="W639"/>
  <c r="V639"/>
  <c r="W638"/>
  <c r="V638"/>
  <c r="W637"/>
  <c r="V637"/>
  <c r="W636"/>
  <c r="V636"/>
  <c r="W635"/>
  <c r="V635"/>
  <c r="W634"/>
  <c r="V634"/>
  <c r="W633"/>
  <c r="V633"/>
  <c r="W632"/>
  <c r="V632"/>
  <c r="W631"/>
  <c r="V631"/>
  <c r="W630"/>
  <c r="V630"/>
  <c r="W629"/>
  <c r="V629"/>
  <c r="W628"/>
  <c r="V628"/>
  <c r="W627"/>
  <c r="V627"/>
  <c r="W626"/>
  <c r="V626"/>
  <c r="W625"/>
  <c r="V625"/>
  <c r="W624"/>
  <c r="V624"/>
  <c r="W623"/>
  <c r="V623"/>
  <c r="W622"/>
  <c r="V622"/>
  <c r="W621"/>
  <c r="V621"/>
  <c r="W620"/>
  <c r="V620"/>
  <c r="W619"/>
  <c r="V619"/>
  <c r="W618"/>
  <c r="V618"/>
  <c r="W617"/>
  <c r="V617"/>
  <c r="W616"/>
  <c r="V616"/>
  <c r="W615"/>
  <c r="V615"/>
  <c r="W614"/>
  <c r="V614"/>
  <c r="W613"/>
  <c r="V613"/>
  <c r="W612"/>
  <c r="V612"/>
  <c r="W611"/>
  <c r="V611"/>
  <c r="W610"/>
  <c r="V610"/>
  <c r="W609"/>
  <c r="V609"/>
  <c r="W608"/>
  <c r="V608"/>
  <c r="W607"/>
  <c r="V607"/>
  <c r="W606"/>
  <c r="V606"/>
  <c r="W605"/>
  <c r="V605"/>
  <c r="W604"/>
  <c r="V604"/>
  <c r="W603"/>
  <c r="V603"/>
  <c r="W602"/>
  <c r="V602"/>
  <c r="W601"/>
  <c r="V601"/>
  <c r="W600"/>
  <c r="V600"/>
  <c r="W599"/>
  <c r="V599"/>
  <c r="W598"/>
  <c r="V598"/>
  <c r="W597"/>
  <c r="V597"/>
  <c r="W596"/>
  <c r="V596"/>
  <c r="W595"/>
  <c r="V595"/>
  <c r="W594"/>
  <c r="V594"/>
  <c r="W593"/>
  <c r="V593"/>
  <c r="W592"/>
  <c r="V592"/>
  <c r="W591"/>
  <c r="V591"/>
  <c r="W590"/>
  <c r="V590"/>
  <c r="W589"/>
  <c r="V589"/>
  <c r="W588"/>
  <c r="V588"/>
  <c r="W587"/>
  <c r="V587"/>
  <c r="W586"/>
  <c r="V586"/>
  <c r="W585"/>
  <c r="V585"/>
  <c r="W584"/>
  <c r="V584"/>
  <c r="W583"/>
  <c r="V583"/>
  <c r="W582"/>
  <c r="V582"/>
  <c r="W581"/>
  <c r="V581"/>
  <c r="W580"/>
  <c r="V580"/>
  <c r="W579"/>
  <c r="V579"/>
  <c r="W578"/>
  <c r="V578"/>
  <c r="W577"/>
  <c r="V577"/>
  <c r="W576"/>
  <c r="V576"/>
  <c r="W575"/>
  <c r="V575"/>
  <c r="W574"/>
  <c r="V574"/>
  <c r="W573"/>
  <c r="V573"/>
  <c r="W572"/>
  <c r="V572"/>
  <c r="W571"/>
  <c r="V571"/>
  <c r="W570"/>
  <c r="V570"/>
  <c r="W569"/>
  <c r="V569"/>
  <c r="W568"/>
  <c r="V568"/>
  <c r="W567"/>
  <c r="V567"/>
  <c r="W566"/>
  <c r="V566"/>
  <c r="W565"/>
  <c r="V565"/>
  <c r="W564"/>
  <c r="V564"/>
  <c r="W563"/>
  <c r="V563"/>
  <c r="W562"/>
  <c r="V562"/>
  <c r="W561"/>
  <c r="V561"/>
  <c r="W560"/>
  <c r="V560"/>
  <c r="W559"/>
  <c r="V559"/>
  <c r="W558"/>
  <c r="V558"/>
  <c r="W557"/>
  <c r="V557"/>
  <c r="W556"/>
  <c r="V556"/>
  <c r="W555"/>
  <c r="V555"/>
  <c r="W554"/>
  <c r="V554"/>
  <c r="W553"/>
  <c r="V553"/>
  <c r="W552"/>
  <c r="V552"/>
  <c r="W551"/>
  <c r="V551"/>
  <c r="W550"/>
  <c r="V550"/>
  <c r="W549"/>
  <c r="V549"/>
  <c r="W548"/>
  <c r="V548"/>
  <c r="W547"/>
  <c r="V547"/>
  <c r="W546"/>
  <c r="V546"/>
  <c r="W545"/>
  <c r="V545"/>
  <c r="W544"/>
  <c r="V544"/>
  <c r="W543"/>
  <c r="V543"/>
  <c r="W542"/>
  <c r="V542"/>
  <c r="W541"/>
  <c r="V541"/>
  <c r="W540"/>
  <c r="V540"/>
  <c r="W539"/>
  <c r="V539"/>
  <c r="W538"/>
  <c r="V538"/>
  <c r="W537"/>
  <c r="V537"/>
  <c r="W536"/>
  <c r="V536"/>
  <c r="W535"/>
  <c r="V535"/>
  <c r="W534"/>
  <c r="V534"/>
  <c r="W533"/>
  <c r="V533"/>
  <c r="W532"/>
  <c r="V532"/>
  <c r="W531"/>
  <c r="V531"/>
  <c r="W530"/>
  <c r="V530"/>
  <c r="W529"/>
  <c r="V529"/>
  <c r="W528"/>
  <c r="V528"/>
  <c r="W527"/>
  <c r="V527"/>
  <c r="W526"/>
  <c r="V526"/>
  <c r="W525"/>
  <c r="V525"/>
  <c r="W524"/>
  <c r="V524"/>
  <c r="W523"/>
  <c r="V523"/>
  <c r="W522"/>
  <c r="V522"/>
  <c r="W521"/>
  <c r="V521"/>
  <c r="W520"/>
  <c r="V520"/>
  <c r="W519"/>
  <c r="V519"/>
  <c r="W518"/>
  <c r="V518"/>
  <c r="W517"/>
  <c r="V517"/>
  <c r="W516"/>
  <c r="V516"/>
  <c r="W515"/>
  <c r="V515"/>
  <c r="W514"/>
  <c r="V514"/>
  <c r="W513"/>
  <c r="V513"/>
  <c r="W512"/>
  <c r="V512"/>
  <c r="W511"/>
  <c r="V511"/>
  <c r="W510"/>
  <c r="V510"/>
  <c r="W509"/>
  <c r="V509"/>
  <c r="W508"/>
  <c r="V508"/>
  <c r="W507"/>
  <c r="V507"/>
  <c r="W506"/>
  <c r="V506"/>
  <c r="W505"/>
  <c r="V505"/>
  <c r="W504"/>
  <c r="V504"/>
  <c r="W503"/>
  <c r="V503"/>
  <c r="W502"/>
  <c r="V502"/>
  <c r="W501"/>
  <c r="V501"/>
  <c r="W500"/>
  <c r="V500"/>
  <c r="W499"/>
  <c r="V499"/>
  <c r="W498"/>
  <c r="V498"/>
  <c r="W497"/>
  <c r="V497"/>
  <c r="W496"/>
  <c r="V496"/>
  <c r="W495"/>
  <c r="V495"/>
  <c r="W494"/>
  <c r="V494"/>
  <c r="W493"/>
  <c r="V493"/>
  <c r="W492"/>
  <c r="V492"/>
  <c r="W491"/>
  <c r="V491"/>
  <c r="W490"/>
  <c r="V490"/>
  <c r="W489"/>
  <c r="V489"/>
  <c r="W488"/>
  <c r="V488"/>
  <c r="W487"/>
  <c r="V487"/>
  <c r="W486"/>
  <c r="V486"/>
  <c r="W485"/>
  <c r="V485"/>
  <c r="W484"/>
  <c r="V484"/>
  <c r="W483"/>
  <c r="V483"/>
  <c r="W482"/>
  <c r="V482"/>
  <c r="W481"/>
  <c r="V481"/>
  <c r="W480"/>
  <c r="V480"/>
  <c r="W479"/>
  <c r="V479"/>
  <c r="W478"/>
  <c r="V478"/>
  <c r="W477"/>
  <c r="V477"/>
  <c r="W476"/>
  <c r="V476"/>
  <c r="W475"/>
  <c r="V475"/>
  <c r="W474"/>
  <c r="V474"/>
  <c r="W473"/>
  <c r="V473"/>
  <c r="W472"/>
  <c r="V472"/>
  <c r="W471"/>
  <c r="V471"/>
  <c r="W470"/>
  <c r="V470"/>
  <c r="W469"/>
  <c r="V469"/>
  <c r="W468"/>
  <c r="V468"/>
  <c r="W467"/>
  <c r="V467"/>
  <c r="W466"/>
  <c r="V466"/>
  <c r="W465"/>
  <c r="V465"/>
  <c r="W464"/>
  <c r="V464"/>
  <c r="W463"/>
  <c r="V463"/>
  <c r="W462"/>
  <c r="V462"/>
  <c r="W461"/>
  <c r="V461"/>
  <c r="W460"/>
  <c r="V460"/>
  <c r="W459"/>
  <c r="V459"/>
  <c r="W458"/>
  <c r="V458"/>
  <c r="W457"/>
  <c r="V457"/>
  <c r="W456"/>
  <c r="V456"/>
  <c r="W455"/>
  <c r="V455"/>
  <c r="W454"/>
  <c r="V454"/>
  <c r="W453"/>
  <c r="V453"/>
  <c r="W452"/>
  <c r="V452"/>
  <c r="W451"/>
  <c r="V451"/>
  <c r="W450"/>
  <c r="V450"/>
  <c r="W449"/>
  <c r="V449"/>
  <c r="W448"/>
  <c r="V448"/>
  <c r="W447"/>
  <c r="V447"/>
  <c r="W446"/>
  <c r="V446"/>
  <c r="W445"/>
  <c r="V445"/>
  <c r="W444"/>
  <c r="V444"/>
  <c r="W443"/>
  <c r="V443"/>
  <c r="W442"/>
  <c r="V442"/>
  <c r="W441"/>
  <c r="V441"/>
  <c r="W440"/>
  <c r="V440"/>
  <c r="W439"/>
  <c r="V439"/>
  <c r="W438"/>
  <c r="V438"/>
  <c r="W437"/>
  <c r="V437"/>
  <c r="W436"/>
  <c r="V436"/>
  <c r="W435"/>
  <c r="V435"/>
  <c r="W434"/>
  <c r="V434"/>
  <c r="W433"/>
  <c r="V433"/>
  <c r="W432"/>
  <c r="V432"/>
  <c r="W431"/>
  <c r="V431"/>
  <c r="W430"/>
  <c r="V430"/>
  <c r="W429"/>
  <c r="V429"/>
  <c r="W428"/>
  <c r="V428"/>
  <c r="W427"/>
  <c r="V427"/>
  <c r="W426"/>
  <c r="V426"/>
  <c r="W425"/>
  <c r="V425"/>
  <c r="W424"/>
  <c r="V424"/>
  <c r="W423"/>
  <c r="V423"/>
  <c r="W422"/>
  <c r="V422"/>
  <c r="W421"/>
  <c r="V421"/>
  <c r="W420"/>
  <c r="V420"/>
  <c r="W419"/>
  <c r="V419"/>
  <c r="W418"/>
  <c r="V418"/>
  <c r="W417"/>
  <c r="V417"/>
  <c r="W416"/>
  <c r="V416"/>
  <c r="W415"/>
  <c r="V415"/>
  <c r="W414"/>
  <c r="V414"/>
  <c r="W413"/>
  <c r="V413"/>
  <c r="W412"/>
  <c r="V412"/>
  <c r="W411"/>
  <c r="V411"/>
  <c r="W410"/>
  <c r="V410"/>
  <c r="W409"/>
  <c r="V409"/>
  <c r="W408"/>
  <c r="V408"/>
  <c r="W407"/>
  <c r="V407"/>
  <c r="W406"/>
  <c r="V406"/>
  <c r="W405"/>
  <c r="V405"/>
  <c r="W404"/>
  <c r="V404"/>
  <c r="W403"/>
  <c r="V403"/>
  <c r="W402"/>
  <c r="V402"/>
  <c r="W401"/>
  <c r="V401"/>
  <c r="W400"/>
  <c r="V400"/>
  <c r="W399"/>
  <c r="V399"/>
  <c r="W398"/>
  <c r="V398"/>
  <c r="W397"/>
  <c r="V397"/>
  <c r="W396"/>
  <c r="V396"/>
  <c r="W395"/>
  <c r="V395"/>
  <c r="W394"/>
  <c r="V394"/>
  <c r="W393"/>
  <c r="V393"/>
  <c r="W392"/>
  <c r="V392"/>
  <c r="W391"/>
  <c r="V391"/>
  <c r="W390"/>
  <c r="V390"/>
  <c r="W389"/>
  <c r="V389"/>
  <c r="W388"/>
  <c r="V388"/>
  <c r="W387"/>
  <c r="V387"/>
  <c r="W386"/>
  <c r="V386"/>
  <c r="W385"/>
  <c r="V385"/>
  <c r="W384"/>
  <c r="V384"/>
  <c r="W383"/>
  <c r="V383"/>
  <c r="W382"/>
  <c r="V382"/>
  <c r="W381"/>
  <c r="V381"/>
  <c r="W380"/>
  <c r="V380"/>
  <c r="W379"/>
  <c r="V379"/>
  <c r="W378"/>
  <c r="V378"/>
  <c r="W377"/>
  <c r="V377"/>
  <c r="W376"/>
  <c r="V376"/>
  <c r="W375"/>
  <c r="V375"/>
  <c r="W374"/>
  <c r="V374"/>
  <c r="W373"/>
  <c r="V373"/>
  <c r="W372"/>
  <c r="V372"/>
  <c r="W371"/>
  <c r="V371"/>
  <c r="W370"/>
  <c r="V370"/>
  <c r="W369"/>
  <c r="V369"/>
  <c r="W368"/>
  <c r="V368"/>
  <c r="W367"/>
  <c r="V367"/>
  <c r="W366"/>
  <c r="V366"/>
  <c r="W365"/>
  <c r="V365"/>
  <c r="W364"/>
  <c r="V364"/>
  <c r="W363"/>
  <c r="V363"/>
  <c r="W362"/>
  <c r="V362"/>
  <c r="W361"/>
  <c r="V361"/>
  <c r="W360"/>
  <c r="V360"/>
  <c r="W359"/>
  <c r="V359"/>
  <c r="W358"/>
  <c r="V358"/>
  <c r="W357"/>
  <c r="V357"/>
  <c r="W356"/>
  <c r="V356"/>
  <c r="W355"/>
  <c r="V355"/>
  <c r="W354"/>
  <c r="V354"/>
  <c r="W353"/>
  <c r="V353"/>
  <c r="W352"/>
  <c r="V352"/>
  <c r="W351"/>
  <c r="V351"/>
  <c r="W350"/>
  <c r="V350"/>
  <c r="W349"/>
  <c r="V349"/>
  <c r="W348"/>
  <c r="V348"/>
  <c r="W347"/>
  <c r="V347"/>
  <c r="W346"/>
  <c r="V346"/>
  <c r="W345"/>
  <c r="V345"/>
  <c r="W344"/>
  <c r="V344"/>
  <c r="W343"/>
  <c r="V343"/>
  <c r="W342"/>
  <c r="V342"/>
  <c r="W341"/>
  <c r="V341"/>
  <c r="W340"/>
  <c r="V340"/>
  <c r="W339"/>
  <c r="V339"/>
  <c r="W338"/>
  <c r="V338"/>
  <c r="W337"/>
  <c r="V337"/>
  <c r="W336"/>
  <c r="V336"/>
  <c r="W335"/>
  <c r="V335"/>
  <c r="W334"/>
  <c r="V334"/>
  <c r="W333"/>
  <c r="V333"/>
  <c r="W332"/>
  <c r="V332"/>
  <c r="W331"/>
  <c r="V331"/>
  <c r="W330"/>
  <c r="V330"/>
  <c r="W329"/>
  <c r="V329"/>
  <c r="W328"/>
  <c r="V328"/>
  <c r="W327"/>
  <c r="V327"/>
  <c r="W326"/>
  <c r="V326"/>
  <c r="W325"/>
  <c r="V325"/>
  <c r="W324"/>
  <c r="V324"/>
  <c r="W323"/>
  <c r="V323"/>
  <c r="W322"/>
  <c r="V322"/>
  <c r="W321"/>
  <c r="V321"/>
  <c r="W320"/>
  <c r="V320"/>
  <c r="W319"/>
  <c r="V319"/>
  <c r="W318"/>
  <c r="V318"/>
  <c r="W317"/>
  <c r="V317"/>
  <c r="W316"/>
  <c r="V316"/>
  <c r="W315"/>
  <c r="V315"/>
  <c r="W314"/>
  <c r="V314"/>
  <c r="W313"/>
  <c r="V313"/>
  <c r="W312"/>
  <c r="V312"/>
  <c r="W311"/>
  <c r="V311"/>
  <c r="W310"/>
  <c r="V310"/>
  <c r="W309"/>
  <c r="V309"/>
  <c r="W308"/>
  <c r="V308"/>
  <c r="W307"/>
  <c r="V307"/>
  <c r="W306"/>
  <c r="V306"/>
  <c r="W305"/>
  <c r="V305"/>
  <c r="W304"/>
  <c r="V304"/>
  <c r="W303"/>
  <c r="V303"/>
  <c r="W302"/>
  <c r="V302"/>
  <c r="W301"/>
  <c r="V301"/>
  <c r="W300"/>
  <c r="V300"/>
  <c r="W299"/>
  <c r="V299"/>
  <c r="W298"/>
  <c r="V298"/>
  <c r="W297"/>
  <c r="V297"/>
  <c r="W296"/>
  <c r="V296"/>
  <c r="W295"/>
  <c r="V295"/>
  <c r="W294"/>
  <c r="V294"/>
  <c r="W293"/>
  <c r="V293"/>
  <c r="W292"/>
  <c r="V292"/>
  <c r="W291"/>
  <c r="V291"/>
  <c r="W290"/>
  <c r="V290"/>
  <c r="W289"/>
  <c r="V289"/>
  <c r="W288"/>
  <c r="V288"/>
  <c r="W287"/>
  <c r="V287"/>
  <c r="W286"/>
  <c r="V286"/>
  <c r="W285"/>
  <c r="V285"/>
  <c r="W284"/>
  <c r="V284"/>
  <c r="W283"/>
  <c r="V283"/>
  <c r="W282"/>
  <c r="V282"/>
  <c r="W281"/>
  <c r="V281"/>
  <c r="W280"/>
  <c r="V280"/>
  <c r="W279"/>
  <c r="V279"/>
  <c r="W278"/>
  <c r="V278"/>
  <c r="W277"/>
  <c r="V277"/>
  <c r="W276"/>
  <c r="V276"/>
  <c r="W275"/>
  <c r="V275"/>
  <c r="W274"/>
  <c r="V274"/>
  <c r="W273"/>
  <c r="V273"/>
  <c r="W272"/>
  <c r="V272"/>
  <c r="W271"/>
  <c r="V271"/>
  <c r="W270"/>
  <c r="V270"/>
  <c r="W269"/>
  <c r="V269"/>
  <c r="W268"/>
  <c r="V268"/>
  <c r="W267"/>
  <c r="V267"/>
  <c r="W266"/>
  <c r="V266"/>
  <c r="W265"/>
  <c r="V265"/>
  <c r="W264"/>
  <c r="V264"/>
  <c r="W263"/>
  <c r="V263"/>
  <c r="W262"/>
  <c r="V262"/>
  <c r="W261"/>
  <c r="V261"/>
  <c r="W260"/>
  <c r="V260"/>
  <c r="W259"/>
  <c r="V259"/>
  <c r="W258"/>
  <c r="V258"/>
  <c r="W257"/>
  <c r="V257"/>
  <c r="W256"/>
  <c r="V256"/>
  <c r="W255"/>
  <c r="V255"/>
  <c r="W254"/>
  <c r="V254"/>
  <c r="W253"/>
  <c r="V253"/>
  <c r="W252"/>
  <c r="V252"/>
  <c r="W251"/>
  <c r="V251"/>
  <c r="W250"/>
  <c r="V250"/>
  <c r="W249"/>
  <c r="V249"/>
  <c r="W248"/>
  <c r="V248"/>
  <c r="W247"/>
  <c r="V247"/>
  <c r="W246"/>
  <c r="V246"/>
  <c r="W245"/>
  <c r="V245"/>
  <c r="W244"/>
  <c r="V244"/>
  <c r="W243"/>
  <c r="V243"/>
  <c r="W242"/>
  <c r="V242"/>
  <c r="W241"/>
  <c r="V241"/>
  <c r="W240"/>
  <c r="V240"/>
  <c r="W239"/>
  <c r="V239"/>
  <c r="W238"/>
  <c r="V238"/>
  <c r="W237"/>
  <c r="V237"/>
  <c r="W236"/>
  <c r="V236"/>
  <c r="W235"/>
  <c r="V235"/>
  <c r="W234"/>
  <c r="V234"/>
  <c r="W233"/>
  <c r="V233"/>
  <c r="W232"/>
  <c r="V232"/>
  <c r="W231"/>
  <c r="V231"/>
  <c r="W230"/>
  <c r="V230"/>
  <c r="W229"/>
  <c r="V229"/>
  <c r="W228"/>
  <c r="V228"/>
  <c r="W227"/>
  <c r="V227"/>
  <c r="W226"/>
  <c r="V226"/>
  <c r="W225"/>
  <c r="V225"/>
  <c r="W224"/>
  <c r="V224"/>
  <c r="W223"/>
  <c r="V223"/>
  <c r="W222"/>
  <c r="V222"/>
  <c r="W221"/>
  <c r="V221"/>
  <c r="W220"/>
  <c r="V220"/>
  <c r="W219"/>
  <c r="V219"/>
  <c r="W218"/>
  <c r="V218"/>
  <c r="W217"/>
  <c r="V217"/>
  <c r="W216"/>
  <c r="V216"/>
  <c r="W215"/>
  <c r="V215"/>
  <c r="W214"/>
  <c r="V214"/>
  <c r="W213"/>
  <c r="V213"/>
  <c r="W212"/>
  <c r="V212"/>
  <c r="W211"/>
  <c r="V211"/>
  <c r="W210"/>
  <c r="V210"/>
  <c r="W209"/>
  <c r="V209"/>
  <c r="W208"/>
  <c r="V208"/>
  <c r="W207"/>
  <c r="V207"/>
  <c r="W206"/>
  <c r="V206"/>
  <c r="W205"/>
  <c r="V205"/>
  <c r="W204"/>
  <c r="V204"/>
  <c r="W203"/>
  <c r="V203"/>
  <c r="W202"/>
  <c r="V202"/>
  <c r="W201"/>
  <c r="V201"/>
  <c r="W200"/>
  <c r="V200"/>
  <c r="W199"/>
  <c r="V199"/>
  <c r="W198"/>
  <c r="V198"/>
  <c r="W197"/>
  <c r="V197"/>
  <c r="W196"/>
  <c r="V196"/>
  <c r="W195"/>
  <c r="V195"/>
  <c r="W194"/>
  <c r="V194"/>
  <c r="W193"/>
  <c r="V193"/>
  <c r="W192"/>
  <c r="V192"/>
  <c r="W191"/>
  <c r="V191"/>
  <c r="W190"/>
  <c r="V190"/>
  <c r="W189"/>
  <c r="V189"/>
  <c r="W188"/>
  <c r="V188"/>
  <c r="W187"/>
  <c r="V187"/>
  <c r="W186"/>
  <c r="V186"/>
  <c r="W185"/>
  <c r="V185"/>
  <c r="W184"/>
  <c r="V184"/>
  <c r="W183"/>
  <c r="V183"/>
  <c r="W182"/>
  <c r="V182"/>
  <c r="W181"/>
  <c r="V181"/>
  <c r="W180"/>
  <c r="V180"/>
  <c r="W179"/>
  <c r="V179"/>
  <c r="W178"/>
  <c r="V178"/>
  <c r="W177"/>
  <c r="V177"/>
  <c r="W176"/>
  <c r="V176"/>
  <c r="W175"/>
  <c r="V175"/>
  <c r="W174"/>
  <c r="V174"/>
  <c r="W173"/>
  <c r="V173"/>
  <c r="W172"/>
  <c r="V172"/>
  <c r="W171"/>
  <c r="V171"/>
  <c r="W170"/>
  <c r="V170"/>
  <c r="W169"/>
  <c r="V169"/>
  <c r="W168"/>
  <c r="V168"/>
  <c r="W167"/>
  <c r="V167"/>
  <c r="W166"/>
  <c r="V166"/>
  <c r="W165"/>
  <c r="V165"/>
  <c r="W164"/>
  <c r="V164"/>
  <c r="W163"/>
  <c r="V163"/>
  <c r="W162"/>
  <c r="V162"/>
  <c r="W161"/>
  <c r="V161"/>
  <c r="W160"/>
  <c r="V160"/>
  <c r="W159"/>
  <c r="V159"/>
  <c r="W158"/>
  <c r="V158"/>
  <c r="W157"/>
  <c r="V157"/>
  <c r="W156"/>
  <c r="V156"/>
  <c r="W155"/>
  <c r="V155"/>
  <c r="W154"/>
  <c r="V154"/>
  <c r="W153"/>
  <c r="V153"/>
  <c r="W152"/>
  <c r="V152"/>
  <c r="W151"/>
  <c r="V151"/>
  <c r="W150"/>
  <c r="V150"/>
  <c r="W149"/>
  <c r="V149"/>
  <c r="W148"/>
  <c r="V148"/>
  <c r="W147"/>
  <c r="V147"/>
  <c r="W146"/>
  <c r="V146"/>
  <c r="W145"/>
  <c r="V145"/>
  <c r="W144"/>
  <c r="V144"/>
  <c r="W143"/>
  <c r="V143"/>
  <c r="W142"/>
  <c r="V142"/>
  <c r="W141"/>
  <c r="V141"/>
  <c r="W140"/>
  <c r="V140"/>
  <c r="W139"/>
  <c r="V139"/>
  <c r="W138"/>
  <c r="V138"/>
  <c r="W137"/>
  <c r="V137"/>
  <c r="W136"/>
  <c r="V136"/>
  <c r="W135"/>
  <c r="V135"/>
  <c r="W134"/>
  <c r="V134"/>
  <c r="W133"/>
  <c r="V133"/>
  <c r="W132"/>
  <c r="V132"/>
  <c r="W131"/>
  <c r="V131"/>
  <c r="W130"/>
  <c r="V130"/>
  <c r="W129"/>
  <c r="V129"/>
  <c r="W128"/>
  <c r="V128"/>
  <c r="W127"/>
  <c r="V127"/>
  <c r="W126"/>
  <c r="V126"/>
  <c r="W125"/>
  <c r="V125"/>
  <c r="W124"/>
  <c r="V124"/>
  <c r="W123"/>
  <c r="V123"/>
  <c r="W122"/>
  <c r="V122"/>
  <c r="W121"/>
  <c r="V121"/>
  <c r="W120"/>
  <c r="V120"/>
  <c r="W119"/>
  <c r="V119"/>
  <c r="W118"/>
  <c r="V118"/>
  <c r="W117"/>
  <c r="V117"/>
  <c r="W116"/>
  <c r="V116"/>
  <c r="W115"/>
  <c r="V115"/>
  <c r="W114"/>
  <c r="V114"/>
  <c r="W113"/>
  <c r="V113"/>
  <c r="W112"/>
  <c r="V112"/>
  <c r="W111"/>
  <c r="V111"/>
  <c r="W110"/>
  <c r="V110"/>
  <c r="W109"/>
  <c r="V109"/>
  <c r="W108"/>
  <c r="V108"/>
  <c r="W107"/>
  <c r="V107"/>
  <c r="W106"/>
  <c r="V106"/>
  <c r="W105"/>
  <c r="V105"/>
  <c r="W104"/>
  <c r="V104"/>
  <c r="W103"/>
  <c r="V103"/>
  <c r="W102"/>
  <c r="V102"/>
  <c r="W101"/>
  <c r="V101"/>
  <c r="W100"/>
  <c r="V100"/>
  <c r="W99"/>
  <c r="V99"/>
  <c r="W98"/>
  <c r="V98"/>
  <c r="W97"/>
  <c r="V97"/>
  <c r="W96"/>
  <c r="V96"/>
  <c r="W95"/>
  <c r="V95"/>
  <c r="W94"/>
  <c r="V94"/>
  <c r="W93"/>
  <c r="V93"/>
  <c r="W92"/>
  <c r="V92"/>
  <c r="W91"/>
  <c r="V91"/>
  <c r="W90"/>
  <c r="V90"/>
  <c r="W89"/>
  <c r="V89"/>
  <c r="W88"/>
  <c r="V88"/>
  <c r="W87"/>
  <c r="V87"/>
  <c r="W86"/>
  <c r="V86"/>
  <c r="W85"/>
  <c r="V85"/>
  <c r="W84"/>
  <c r="V84"/>
  <c r="W83"/>
  <c r="V83"/>
  <c r="W82"/>
  <c r="V82"/>
  <c r="W81"/>
  <c r="V81"/>
  <c r="W80"/>
  <c r="V80"/>
  <c r="W79"/>
  <c r="V79"/>
  <c r="W78"/>
  <c r="V78"/>
  <c r="W77"/>
  <c r="V77"/>
  <c r="W76"/>
  <c r="V76"/>
  <c r="W75"/>
  <c r="V75"/>
  <c r="W74"/>
  <c r="V74"/>
  <c r="W73"/>
  <c r="V73"/>
  <c r="W72"/>
  <c r="V72"/>
  <c r="W71"/>
  <c r="V71"/>
  <c r="W70"/>
  <c r="V70"/>
  <c r="W69"/>
  <c r="V69"/>
  <c r="W68"/>
  <c r="V68"/>
  <c r="W67"/>
  <c r="V67"/>
  <c r="W66"/>
  <c r="V66"/>
  <c r="W65"/>
  <c r="V65"/>
  <c r="W64"/>
  <c r="V64"/>
  <c r="W63"/>
  <c r="V63"/>
  <c r="W62"/>
  <c r="V62"/>
  <c r="W61"/>
  <c r="V61"/>
  <c r="W60"/>
  <c r="V60"/>
  <c r="W59"/>
  <c r="V59"/>
  <c r="W58"/>
  <c r="V58"/>
  <c r="W57"/>
  <c r="V57"/>
  <c r="W56"/>
  <c r="V56"/>
  <c r="W55"/>
  <c r="V55"/>
  <c r="W54"/>
  <c r="V54"/>
  <c r="W53"/>
  <c r="V53"/>
  <c r="W52"/>
  <c r="V52"/>
  <c r="W51"/>
  <c r="V51"/>
  <c r="W50"/>
  <c r="V50"/>
  <c r="W49"/>
  <c r="V49"/>
  <c r="W48"/>
  <c r="V48"/>
  <c r="W47"/>
  <c r="V47"/>
  <c r="W46"/>
  <c r="V46"/>
  <c r="W45"/>
  <c r="V45"/>
  <c r="W44"/>
  <c r="V44"/>
  <c r="W43"/>
  <c r="V43"/>
  <c r="W42"/>
  <c r="V42"/>
  <c r="W41"/>
  <c r="V41"/>
  <c r="W40"/>
  <c r="V40"/>
  <c r="W39"/>
  <c r="V39"/>
  <c r="W38"/>
  <c r="V38"/>
  <c r="W37"/>
  <c r="V37"/>
  <c r="W36"/>
  <c r="V36"/>
  <c r="W35"/>
  <c r="V35"/>
  <c r="W34"/>
  <c r="V34"/>
  <c r="W33"/>
  <c r="V33"/>
  <c r="W32"/>
  <c r="V32"/>
  <c r="W31"/>
  <c r="V31"/>
  <c r="W30"/>
  <c r="V30"/>
  <c r="W29"/>
  <c r="V29"/>
  <c r="W28"/>
  <c r="V28"/>
  <c r="W27"/>
  <c r="V27"/>
  <c r="W26"/>
  <c r="V26"/>
  <c r="W25"/>
  <c r="V25"/>
  <c r="W24"/>
  <c r="V24"/>
  <c r="W23"/>
  <c r="V23"/>
  <c r="W22"/>
  <c r="V22"/>
  <c r="W21"/>
  <c r="V21"/>
  <c r="O1007"/>
  <c r="P17" i="19" l="1"/>
  <c r="O17"/>
  <c r="N17"/>
  <c r="M17"/>
  <c r="L17"/>
  <c r="L6" i="20"/>
  <c r="M6"/>
  <c r="N6"/>
  <c r="M6" i="16"/>
  <c r="N6"/>
  <c r="L6"/>
  <c r="N6" i="19"/>
  <c r="O6"/>
  <c r="P6"/>
  <c r="L6"/>
  <c r="M6"/>
  <c r="M7"/>
  <c r="N7"/>
  <c r="O7"/>
  <c r="P7"/>
  <c r="L7"/>
  <c r="Y21" i="16"/>
  <c r="T21"/>
  <c r="H89" i="7"/>
  <c r="I89"/>
  <c r="J89"/>
  <c r="V21" i="20"/>
  <c r="B3" i="24" l="1"/>
  <c r="B2"/>
  <c r="N17" l="1"/>
  <c r="K10"/>
  <c r="K13" s="1"/>
  <c r="K118" s="1"/>
  <c r="H118"/>
  <c r="L10" l="1"/>
  <c r="L13" s="1"/>
  <c r="L118" s="1"/>
  <c r="F7" i="12"/>
  <c r="J151" i="13"/>
  <c r="J122"/>
  <c r="E114" i="17"/>
  <c r="V1017" i="20"/>
  <c r="V1016"/>
  <c r="V1015"/>
  <c r="V1013"/>
  <c r="V1012"/>
  <c r="V1011"/>
  <c r="V1009"/>
  <c r="V1008"/>
  <c r="V1007"/>
  <c r="V1005"/>
  <c r="V1004"/>
  <c r="V1003"/>
  <c r="V1001"/>
  <c r="V1000"/>
  <c r="V999"/>
  <c r="V997"/>
  <c r="V996"/>
  <c r="V995"/>
  <c r="V993"/>
  <c r="V992"/>
  <c r="V991"/>
  <c r="V989"/>
  <c r="V988"/>
  <c r="V987"/>
  <c r="V985"/>
  <c r="V984"/>
  <c r="V983"/>
  <c r="V981"/>
  <c r="V980"/>
  <c r="V979"/>
  <c r="V977"/>
  <c r="V976"/>
  <c r="V975"/>
  <c r="V973"/>
  <c r="V972"/>
  <c r="V971"/>
  <c r="V969"/>
  <c r="V968"/>
  <c r="V967"/>
  <c r="V965"/>
  <c r="V964"/>
  <c r="V963"/>
  <c r="V961"/>
  <c r="V960"/>
  <c r="V959"/>
  <c r="V957"/>
  <c r="V956"/>
  <c r="V955"/>
  <c r="V953"/>
  <c r="V952"/>
  <c r="V951"/>
  <c r="V949"/>
  <c r="V948"/>
  <c r="V947"/>
  <c r="V945"/>
  <c r="V944"/>
  <c r="V943"/>
  <c r="V941"/>
  <c r="V940"/>
  <c r="V939"/>
  <c r="V937"/>
  <c r="V936"/>
  <c r="V935"/>
  <c r="V933"/>
  <c r="V932"/>
  <c r="V931"/>
  <c r="V929"/>
  <c r="V928"/>
  <c r="V927"/>
  <c r="V925"/>
  <c r="V924"/>
  <c r="V923"/>
  <c r="V921"/>
  <c r="V920"/>
  <c r="V919"/>
  <c r="V917"/>
  <c r="V916"/>
  <c r="V915"/>
  <c r="V913"/>
  <c r="V912"/>
  <c r="V911"/>
  <c r="V909"/>
  <c r="V908"/>
  <c r="V907"/>
  <c r="V905"/>
  <c r="V904"/>
  <c r="V903"/>
  <c r="V901"/>
  <c r="V900"/>
  <c r="V899"/>
  <c r="V897"/>
  <c r="V896"/>
  <c r="V895"/>
  <c r="V893"/>
  <c r="V892"/>
  <c r="V891"/>
  <c r="V889"/>
  <c r="V888"/>
  <c r="V887"/>
  <c r="V885"/>
  <c r="V884"/>
  <c r="V883"/>
  <c r="V881"/>
  <c r="V880"/>
  <c r="V879"/>
  <c r="V877"/>
  <c r="V876"/>
  <c r="V875"/>
  <c r="V873"/>
  <c r="V872"/>
  <c r="V871"/>
  <c r="V869"/>
  <c r="V868"/>
  <c r="V867"/>
  <c r="V865"/>
  <c r="V864"/>
  <c r="V863"/>
  <c r="V861"/>
  <c r="V860"/>
  <c r="V859"/>
  <c r="V857"/>
  <c r="V856"/>
  <c r="V855"/>
  <c r="V853"/>
  <c r="V852"/>
  <c r="V851"/>
  <c r="V849"/>
  <c r="V848"/>
  <c r="V847"/>
  <c r="V845"/>
  <c r="V844"/>
  <c r="V843"/>
  <c r="V841"/>
  <c r="V840"/>
  <c r="V839"/>
  <c r="V837"/>
  <c r="V836"/>
  <c r="V835"/>
  <c r="V833"/>
  <c r="V832"/>
  <c r="V831"/>
  <c r="V829"/>
  <c r="V828"/>
  <c r="V827"/>
  <c r="V825"/>
  <c r="V824"/>
  <c r="V823"/>
  <c r="V821"/>
  <c r="V820"/>
  <c r="V819"/>
  <c r="V817"/>
  <c r="V816"/>
  <c r="V815"/>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0"/>
  <c r="V598"/>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2"/>
  <c r="V441"/>
  <c r="V440"/>
  <c r="V438"/>
  <c r="V437"/>
  <c r="V436"/>
  <c r="V434"/>
  <c r="V433"/>
  <c r="V432"/>
  <c r="V430"/>
  <c r="V429"/>
  <c r="V428"/>
  <c r="V426"/>
  <c r="V425"/>
  <c r="V424"/>
  <c r="V422"/>
  <c r="V421"/>
  <c r="V420"/>
  <c r="V418"/>
  <c r="V417"/>
  <c r="V416"/>
  <c r="V414"/>
  <c r="V413"/>
  <c r="V412"/>
  <c r="V410"/>
  <c r="V409"/>
  <c r="V408"/>
  <c r="V406"/>
  <c r="V405"/>
  <c r="V404"/>
  <c r="V402"/>
  <c r="V401"/>
  <c r="V400"/>
  <c r="V398"/>
  <c r="V397"/>
  <c r="V396"/>
  <c r="V394"/>
  <c r="V393"/>
  <c r="V392"/>
  <c r="V390"/>
  <c r="V389"/>
  <c r="V388"/>
  <c r="V386"/>
  <c r="V385"/>
  <c r="V384"/>
  <c r="V382"/>
  <c r="V381"/>
  <c r="V380"/>
  <c r="V378"/>
  <c r="V377"/>
  <c r="V376"/>
  <c r="V374"/>
  <c r="V373"/>
  <c r="V372"/>
  <c r="V370"/>
  <c r="V369"/>
  <c r="V368"/>
  <c r="V366"/>
  <c r="V365"/>
  <c r="V364"/>
  <c r="V362"/>
  <c r="V361"/>
  <c r="V360"/>
  <c r="V358"/>
  <c r="V357"/>
  <c r="V356"/>
  <c r="V354"/>
  <c r="V353"/>
  <c r="V352"/>
  <c r="V350"/>
  <c r="V349"/>
  <c r="V348"/>
  <c r="V346"/>
  <c r="V345"/>
  <c r="V344"/>
  <c r="V342"/>
  <c r="V341"/>
  <c r="V340"/>
  <c r="V338"/>
  <c r="V337"/>
  <c r="V336"/>
  <c r="V334"/>
  <c r="V333"/>
  <c r="V332"/>
  <c r="V330"/>
  <c r="V329"/>
  <c r="V328"/>
  <c r="V326"/>
  <c r="V325"/>
  <c r="V324"/>
  <c r="V322"/>
  <c r="V321"/>
  <c r="V320"/>
  <c r="V318"/>
  <c r="V317"/>
  <c r="V316"/>
  <c r="V314"/>
  <c r="V313"/>
  <c r="V312"/>
  <c r="V310"/>
  <c r="V309"/>
  <c r="V308"/>
  <c r="V306"/>
  <c r="V305"/>
  <c r="V304"/>
  <c r="V302"/>
  <c r="V301"/>
  <c r="V300"/>
  <c r="V298"/>
  <c r="V297"/>
  <c r="V296"/>
  <c r="V294"/>
  <c r="V293"/>
  <c r="V292"/>
  <c r="V290"/>
  <c r="V289"/>
  <c r="V288"/>
  <c r="V286"/>
  <c r="V285"/>
  <c r="V284"/>
  <c r="V282"/>
  <c r="V281"/>
  <c r="V280"/>
  <c r="V278"/>
  <c r="V277"/>
  <c r="V276"/>
  <c r="V274"/>
  <c r="V273"/>
  <c r="V272"/>
  <c r="V270"/>
  <c r="V269"/>
  <c r="V268"/>
  <c r="V266"/>
  <c r="V265"/>
  <c r="V264"/>
  <c r="V262"/>
  <c r="V261"/>
  <c r="V260"/>
  <c r="V258"/>
  <c r="V257"/>
  <c r="V256"/>
  <c r="V254"/>
  <c r="V253"/>
  <c r="V252"/>
  <c r="V250"/>
  <c r="V249"/>
  <c r="V248"/>
  <c r="V246"/>
  <c r="V245"/>
  <c r="V244"/>
  <c r="V242"/>
  <c r="V241"/>
  <c r="V240"/>
  <c r="V238"/>
  <c r="V237"/>
  <c r="V236"/>
  <c r="V234"/>
  <c r="V233"/>
  <c r="V232"/>
  <c r="V230"/>
  <c r="V229"/>
  <c r="V228"/>
  <c r="V226"/>
  <c r="V225"/>
  <c r="V224"/>
  <c r="V222"/>
  <c r="V221"/>
  <c r="V220"/>
  <c r="V218"/>
  <c r="V217"/>
  <c r="V215"/>
  <c r="V214"/>
  <c r="V213"/>
  <c r="V210"/>
  <c r="V209"/>
  <c r="V207"/>
  <c r="V206"/>
  <c r="V205"/>
  <c r="V203"/>
  <c r="V202"/>
  <c r="V201"/>
  <c r="V198"/>
  <c r="V197"/>
  <c r="V195"/>
  <c r="V194"/>
  <c r="V193"/>
  <c r="V191"/>
  <c r="V190"/>
  <c r="V189"/>
  <c r="V187"/>
  <c r="V186"/>
  <c r="V184"/>
  <c r="V183"/>
  <c r="V182"/>
  <c r="V180"/>
  <c r="V179"/>
  <c r="V178"/>
  <c r="V176"/>
  <c r="V175"/>
  <c r="V174"/>
  <c r="V172"/>
  <c r="V171"/>
  <c r="V170"/>
  <c r="V168"/>
  <c r="V167"/>
  <c r="V166"/>
  <c r="V164"/>
  <c r="V163"/>
  <c r="V162"/>
  <c r="V160"/>
  <c r="V159"/>
  <c r="V158"/>
  <c r="V156"/>
  <c r="V155"/>
  <c r="V154"/>
  <c r="V152"/>
  <c r="V151"/>
  <c r="V150"/>
  <c r="V148"/>
  <c r="V147"/>
  <c r="V146"/>
  <c r="V144"/>
  <c r="V143"/>
  <c r="V142"/>
  <c r="V140"/>
  <c r="V139"/>
  <c r="V138"/>
  <c r="V136"/>
  <c r="V135"/>
  <c r="V134"/>
  <c r="V132"/>
  <c r="V131"/>
  <c r="V130"/>
  <c r="V128"/>
  <c r="V127"/>
  <c r="V126"/>
  <c r="V124"/>
  <c r="V123"/>
  <c r="V122"/>
  <c r="V120"/>
  <c r="V119"/>
  <c r="V118"/>
  <c r="V116"/>
  <c r="V115"/>
  <c r="V114"/>
  <c r="V112"/>
  <c r="V111"/>
  <c r="V110"/>
  <c r="V108"/>
  <c r="V107"/>
  <c r="V106"/>
  <c r="V104"/>
  <c r="V103"/>
  <c r="V102"/>
  <c r="V100"/>
  <c r="V99"/>
  <c r="V98"/>
  <c r="V96"/>
  <c r="V95"/>
  <c r="V94"/>
  <c r="V92"/>
  <c r="V91"/>
  <c r="V90"/>
  <c r="V88"/>
  <c r="V87"/>
  <c r="V86"/>
  <c r="V84"/>
  <c r="V83"/>
  <c r="V82"/>
  <c r="V80"/>
  <c r="V79"/>
  <c r="V78"/>
  <c r="V76"/>
  <c r="V75"/>
  <c r="V74"/>
  <c r="V72"/>
  <c r="V71"/>
  <c r="V70"/>
  <c r="V68"/>
  <c r="V67"/>
  <c r="V66"/>
  <c r="V64"/>
  <c r="V63"/>
  <c r="V62"/>
  <c r="V60"/>
  <c r="V59"/>
  <c r="V58"/>
  <c r="V56"/>
  <c r="V55"/>
  <c r="V54"/>
  <c r="V52"/>
  <c r="V51"/>
  <c r="V50"/>
  <c r="V48"/>
  <c r="V47"/>
  <c r="V46"/>
  <c r="V44"/>
  <c r="V43"/>
  <c r="V42"/>
  <c r="V40"/>
  <c r="V39"/>
  <c r="V38"/>
  <c r="V36"/>
  <c r="V35"/>
  <c r="V34"/>
  <c r="V31"/>
  <c r="V30"/>
  <c r="V28"/>
  <c r="V27"/>
  <c r="V26"/>
  <c r="V24"/>
  <c r="V23"/>
  <c r="Z21" i="19"/>
  <c r="O15" i="20"/>
  <c r="N15"/>
  <c r="M15"/>
  <c r="L15"/>
  <c r="G15"/>
  <c r="F15"/>
  <c r="E15"/>
  <c r="D15"/>
  <c r="O14"/>
  <c r="N14"/>
  <c r="M14"/>
  <c r="L14"/>
  <c r="G14"/>
  <c r="F14"/>
  <c r="E14"/>
  <c r="D14"/>
  <c r="O13"/>
  <c r="N13"/>
  <c r="M13"/>
  <c r="L13"/>
  <c r="G13"/>
  <c r="F13"/>
  <c r="E13"/>
  <c r="D13"/>
  <c r="P12"/>
  <c r="O12"/>
  <c r="N12"/>
  <c r="M12"/>
  <c r="L12"/>
  <c r="G12"/>
  <c r="F12"/>
  <c r="F17" s="1"/>
  <c r="E12"/>
  <c r="E17" s="1"/>
  <c r="D12"/>
  <c r="P11"/>
  <c r="O11"/>
  <c r="N11"/>
  <c r="M11"/>
  <c r="L11"/>
  <c r="O10"/>
  <c r="N10"/>
  <c r="M10"/>
  <c r="L10"/>
  <c r="O9"/>
  <c r="N9"/>
  <c r="M9"/>
  <c r="L9"/>
  <c r="O8"/>
  <c r="O17" s="1"/>
  <c r="N8"/>
  <c r="N17" s="1"/>
  <c r="M8"/>
  <c r="M17" s="1"/>
  <c r="L8"/>
  <c r="L17" s="1"/>
  <c r="C3"/>
  <c r="C2"/>
  <c r="I89" i="17"/>
  <c r="I14"/>
  <c r="F8" i="12"/>
  <c r="G113" i="17"/>
  <c r="G111"/>
  <c r="G110"/>
  <c r="G108"/>
  <c r="G107"/>
  <c r="G106"/>
  <c r="G105"/>
  <c r="G104"/>
  <c r="G103"/>
  <c r="G102"/>
  <c r="G101"/>
  <c r="I101" s="1"/>
  <c r="G100"/>
  <c r="E113"/>
  <c r="E112"/>
  <c r="E111"/>
  <c r="E110"/>
  <c r="E109"/>
  <c r="E108"/>
  <c r="E107"/>
  <c r="E106"/>
  <c r="E105"/>
  <c r="E104"/>
  <c r="E103"/>
  <c r="E102"/>
  <c r="E101"/>
  <c r="E100"/>
  <c r="J9" i="12"/>
  <c r="C6" i="17"/>
  <c r="C5"/>
  <c r="D5" i="7"/>
  <c r="D4"/>
  <c r="B3" i="18"/>
  <c r="B3" i="19"/>
  <c r="B3" i="16"/>
  <c r="B3" i="14"/>
  <c r="B3" i="13"/>
  <c r="B3" i="1"/>
  <c r="L1021"/>
  <c r="M1021" s="1"/>
  <c r="K1021"/>
  <c r="B2" i="19"/>
  <c r="J6" i="1"/>
  <c r="J17" i="12"/>
  <c r="J15"/>
  <c r="J11"/>
  <c r="N1020" i="18"/>
  <c r="Q1020" s="1"/>
  <c r="N1019"/>
  <c r="Q1019" s="1"/>
  <c r="N1018"/>
  <c r="N1017"/>
  <c r="Q1017" s="1"/>
  <c r="N1016"/>
  <c r="Q1016" s="1"/>
  <c r="N1015"/>
  <c r="Q1015" s="1"/>
  <c r="N1014"/>
  <c r="N1013"/>
  <c r="Q1013" s="1"/>
  <c r="N1012"/>
  <c r="Q1012" s="1"/>
  <c r="N1011"/>
  <c r="Q1011" s="1"/>
  <c r="N1010"/>
  <c r="N1009"/>
  <c r="Q1009" s="1"/>
  <c r="N1008"/>
  <c r="Q1008" s="1"/>
  <c r="N1007"/>
  <c r="Q1007" s="1"/>
  <c r="N1006"/>
  <c r="N1005"/>
  <c r="Q1005" s="1"/>
  <c r="N1004"/>
  <c r="Q1004" s="1"/>
  <c r="N1003"/>
  <c r="Q1003" s="1"/>
  <c r="N1002"/>
  <c r="N1001"/>
  <c r="Q1001" s="1"/>
  <c r="N1000"/>
  <c r="Q1000" s="1"/>
  <c r="N999"/>
  <c r="Q999" s="1"/>
  <c r="N998"/>
  <c r="N997"/>
  <c r="Q997" s="1"/>
  <c r="N996"/>
  <c r="Q996" s="1"/>
  <c r="N995"/>
  <c r="Q995" s="1"/>
  <c r="N994"/>
  <c r="N993"/>
  <c r="Q993" s="1"/>
  <c r="N992"/>
  <c r="Q992" s="1"/>
  <c r="N991"/>
  <c r="Q991" s="1"/>
  <c r="N990"/>
  <c r="N989"/>
  <c r="Q989" s="1"/>
  <c r="N988"/>
  <c r="Q988" s="1"/>
  <c r="N987"/>
  <c r="Q987" s="1"/>
  <c r="N986"/>
  <c r="N985"/>
  <c r="Q985" s="1"/>
  <c r="N984"/>
  <c r="Q984" s="1"/>
  <c r="N983"/>
  <c r="Q983" s="1"/>
  <c r="N982"/>
  <c r="N981"/>
  <c r="Q981" s="1"/>
  <c r="N980"/>
  <c r="Q980" s="1"/>
  <c r="N979"/>
  <c r="Q979" s="1"/>
  <c r="N978"/>
  <c r="N977"/>
  <c r="Q977" s="1"/>
  <c r="N976"/>
  <c r="Q976" s="1"/>
  <c r="N975"/>
  <c r="Q975" s="1"/>
  <c r="N974"/>
  <c r="N973"/>
  <c r="Q973" s="1"/>
  <c r="N972"/>
  <c r="Q972" s="1"/>
  <c r="N971"/>
  <c r="Q971" s="1"/>
  <c r="N970"/>
  <c r="N969"/>
  <c r="Q969" s="1"/>
  <c r="N968"/>
  <c r="Q968" s="1"/>
  <c r="N967"/>
  <c r="Q967" s="1"/>
  <c r="N966"/>
  <c r="N965"/>
  <c r="Q965" s="1"/>
  <c r="N964"/>
  <c r="Q964" s="1"/>
  <c r="N963"/>
  <c r="Q963" s="1"/>
  <c r="N962"/>
  <c r="Q962" s="1"/>
  <c r="N961"/>
  <c r="Q961" s="1"/>
  <c r="O960"/>
  <c r="N960"/>
  <c r="Q960" s="1"/>
  <c r="O959"/>
  <c r="N959"/>
  <c r="Q959" s="1"/>
  <c r="O958"/>
  <c r="N958"/>
  <c r="Q958" s="1"/>
  <c r="N957"/>
  <c r="Q957" s="1"/>
  <c r="N956"/>
  <c r="Q956" s="1"/>
  <c r="N955"/>
  <c r="Q955" s="1"/>
  <c r="N954"/>
  <c r="Q954" s="1"/>
  <c r="N953"/>
  <c r="Q953" s="1"/>
  <c r="O952"/>
  <c r="N952"/>
  <c r="Q952" s="1"/>
  <c r="O951"/>
  <c r="N951"/>
  <c r="Q951" s="1"/>
  <c r="O950"/>
  <c r="N950"/>
  <c r="Q950" s="1"/>
  <c r="N949"/>
  <c r="Q949" s="1"/>
  <c r="N948"/>
  <c r="Q948" s="1"/>
  <c r="N947"/>
  <c r="Q947" s="1"/>
  <c r="N946"/>
  <c r="N945"/>
  <c r="Q945" s="1"/>
  <c r="N944"/>
  <c r="Q944" s="1"/>
  <c r="N943"/>
  <c r="Q943" s="1"/>
  <c r="N942"/>
  <c r="Q942" s="1"/>
  <c r="N941"/>
  <c r="Q941" s="1"/>
  <c r="O940"/>
  <c r="N940"/>
  <c r="Q940" s="1"/>
  <c r="O939"/>
  <c r="N939"/>
  <c r="Q939" s="1"/>
  <c r="O938"/>
  <c r="N938"/>
  <c r="Q938" s="1"/>
  <c r="N937"/>
  <c r="Q937" s="1"/>
  <c r="N936"/>
  <c r="Q936" s="1"/>
  <c r="N935"/>
  <c r="Q935" s="1"/>
  <c r="N934"/>
  <c r="Q934" s="1"/>
  <c r="N933"/>
  <c r="Q933" s="1"/>
  <c r="O932"/>
  <c r="N932"/>
  <c r="Q932" s="1"/>
  <c r="O931"/>
  <c r="N931"/>
  <c r="Q931" s="1"/>
  <c r="O930"/>
  <c r="N930"/>
  <c r="Q930" s="1"/>
  <c r="N929"/>
  <c r="Q929" s="1"/>
  <c r="N928"/>
  <c r="Q928" s="1"/>
  <c r="N927"/>
  <c r="Q927" s="1"/>
  <c r="N926"/>
  <c r="Q926" s="1"/>
  <c r="N925"/>
  <c r="Q925" s="1"/>
  <c r="O924"/>
  <c r="N924"/>
  <c r="Q924" s="1"/>
  <c r="O923"/>
  <c r="N923"/>
  <c r="Q923" s="1"/>
  <c r="O922"/>
  <c r="N922"/>
  <c r="Q922" s="1"/>
  <c r="N921"/>
  <c r="Q921" s="1"/>
  <c r="N920"/>
  <c r="Q920" s="1"/>
  <c r="N919"/>
  <c r="Q919" s="1"/>
  <c r="N918"/>
  <c r="Q918" s="1"/>
  <c r="N917"/>
  <c r="Q917" s="1"/>
  <c r="O916"/>
  <c r="N916"/>
  <c r="Q916" s="1"/>
  <c r="O915"/>
  <c r="N915"/>
  <c r="Q915" s="1"/>
  <c r="O914"/>
  <c r="N914"/>
  <c r="Q914" s="1"/>
  <c r="N913"/>
  <c r="Q913" s="1"/>
  <c r="N912"/>
  <c r="Q912" s="1"/>
  <c r="N911"/>
  <c r="Q911" s="1"/>
  <c r="N910"/>
  <c r="Q910" s="1"/>
  <c r="N909"/>
  <c r="Q909" s="1"/>
  <c r="O908"/>
  <c r="N908"/>
  <c r="Q908" s="1"/>
  <c r="O907"/>
  <c r="N907"/>
  <c r="Q907" s="1"/>
  <c r="O906"/>
  <c r="N906"/>
  <c r="Q906" s="1"/>
  <c r="N905"/>
  <c r="Q905" s="1"/>
  <c r="N904"/>
  <c r="Q904" s="1"/>
  <c r="N903"/>
  <c r="Q903" s="1"/>
  <c r="N902"/>
  <c r="Q902" s="1"/>
  <c r="N901"/>
  <c r="Q901" s="1"/>
  <c r="O900"/>
  <c r="N900"/>
  <c r="Q900" s="1"/>
  <c r="O899"/>
  <c r="N899"/>
  <c r="Q899" s="1"/>
  <c r="O898"/>
  <c r="N898"/>
  <c r="Q898" s="1"/>
  <c r="N897"/>
  <c r="Q897" s="1"/>
  <c r="N896"/>
  <c r="Q896" s="1"/>
  <c r="N895"/>
  <c r="Q895" s="1"/>
  <c r="N894"/>
  <c r="Q894" s="1"/>
  <c r="N893"/>
  <c r="Q893" s="1"/>
  <c r="O892"/>
  <c r="N892"/>
  <c r="Q892" s="1"/>
  <c r="O891"/>
  <c r="N891"/>
  <c r="Q891" s="1"/>
  <c r="O890"/>
  <c r="N890"/>
  <c r="Q890" s="1"/>
  <c r="N889"/>
  <c r="Q889" s="1"/>
  <c r="N888"/>
  <c r="Q888" s="1"/>
  <c r="N887"/>
  <c r="Q887" s="1"/>
  <c r="N886"/>
  <c r="N885"/>
  <c r="Q885" s="1"/>
  <c r="N884"/>
  <c r="Q884" s="1"/>
  <c r="N883"/>
  <c r="Q883" s="1"/>
  <c r="N882"/>
  <c r="N881"/>
  <c r="Q881" s="1"/>
  <c r="N880"/>
  <c r="Q880" s="1"/>
  <c r="N879"/>
  <c r="Q879" s="1"/>
  <c r="N878"/>
  <c r="N877"/>
  <c r="Q877" s="1"/>
  <c r="N876"/>
  <c r="Q876" s="1"/>
  <c r="N875"/>
  <c r="Q875" s="1"/>
  <c r="N874"/>
  <c r="N873"/>
  <c r="Q873" s="1"/>
  <c r="N872"/>
  <c r="Q872" s="1"/>
  <c r="N871"/>
  <c r="Q871" s="1"/>
  <c r="N870"/>
  <c r="N869"/>
  <c r="Q869" s="1"/>
  <c r="N868"/>
  <c r="Q868" s="1"/>
  <c r="N867"/>
  <c r="Q867" s="1"/>
  <c r="N866"/>
  <c r="N865"/>
  <c r="Q865" s="1"/>
  <c r="N864"/>
  <c r="Q864" s="1"/>
  <c r="N863"/>
  <c r="Q863" s="1"/>
  <c r="N862"/>
  <c r="N861"/>
  <c r="Q861" s="1"/>
  <c r="N860"/>
  <c r="Q860" s="1"/>
  <c r="N859"/>
  <c r="Q859" s="1"/>
  <c r="N858"/>
  <c r="N857"/>
  <c r="Q857" s="1"/>
  <c r="N856"/>
  <c r="Q856" s="1"/>
  <c r="N855"/>
  <c r="Q855" s="1"/>
  <c r="N854"/>
  <c r="N853"/>
  <c r="Q853" s="1"/>
  <c r="N852"/>
  <c r="Q852" s="1"/>
  <c r="N851"/>
  <c r="Q851" s="1"/>
  <c r="N850"/>
  <c r="Q850" s="1"/>
  <c r="N849"/>
  <c r="Q849" s="1"/>
  <c r="O848"/>
  <c r="N848"/>
  <c r="Q848" s="1"/>
  <c r="O847"/>
  <c r="N847"/>
  <c r="Q847" s="1"/>
  <c r="O846"/>
  <c r="N846"/>
  <c r="Q846" s="1"/>
  <c r="N845"/>
  <c r="Q845" s="1"/>
  <c r="N844"/>
  <c r="Q844" s="1"/>
  <c r="N843"/>
  <c r="Q843" s="1"/>
  <c r="N842"/>
  <c r="Q842" s="1"/>
  <c r="N841"/>
  <c r="Q841" s="1"/>
  <c r="O840"/>
  <c r="N840"/>
  <c r="Q840" s="1"/>
  <c r="O839"/>
  <c r="N839"/>
  <c r="Q839" s="1"/>
  <c r="O838"/>
  <c r="N838"/>
  <c r="Q838" s="1"/>
  <c r="N837"/>
  <c r="Q837" s="1"/>
  <c r="N836"/>
  <c r="Q836" s="1"/>
  <c r="N835"/>
  <c r="Q835" s="1"/>
  <c r="N834"/>
  <c r="Q834" s="1"/>
  <c r="N833"/>
  <c r="Q833" s="1"/>
  <c r="O832"/>
  <c r="N832"/>
  <c r="Q832" s="1"/>
  <c r="O831"/>
  <c r="N831"/>
  <c r="Q831" s="1"/>
  <c r="N830"/>
  <c r="N829"/>
  <c r="Q829" s="1"/>
  <c r="O828"/>
  <c r="N828"/>
  <c r="Q828" s="1"/>
  <c r="O827"/>
  <c r="N827"/>
  <c r="Q827" s="1"/>
  <c r="N826"/>
  <c r="N825"/>
  <c r="Q825" s="1"/>
  <c r="O824"/>
  <c r="N824"/>
  <c r="Q824" s="1"/>
  <c r="O823"/>
  <c r="N823"/>
  <c r="Q823" s="1"/>
  <c r="O822"/>
  <c r="N822"/>
  <c r="Q822" s="1"/>
  <c r="N821"/>
  <c r="Q821" s="1"/>
  <c r="N820"/>
  <c r="Q820" s="1"/>
  <c r="N819"/>
  <c r="Q819" s="1"/>
  <c r="N818"/>
  <c r="Q818" s="1"/>
  <c r="N817"/>
  <c r="Q817" s="1"/>
  <c r="O816"/>
  <c r="N816"/>
  <c r="Q816" s="1"/>
  <c r="O815"/>
  <c r="N815"/>
  <c r="Q815" s="1"/>
  <c r="O814"/>
  <c r="N814"/>
  <c r="Q814" s="1"/>
  <c r="N813"/>
  <c r="Q813" s="1"/>
  <c r="N812"/>
  <c r="Q812" s="1"/>
  <c r="N811"/>
  <c r="Q811" s="1"/>
  <c r="N810"/>
  <c r="Q810" s="1"/>
  <c r="N809"/>
  <c r="Q809" s="1"/>
  <c r="O808"/>
  <c r="N808"/>
  <c r="Q808" s="1"/>
  <c r="O807"/>
  <c r="N807"/>
  <c r="Q807" s="1"/>
  <c r="O806"/>
  <c r="N806"/>
  <c r="Q806" s="1"/>
  <c r="N805"/>
  <c r="Q805" s="1"/>
  <c r="N804"/>
  <c r="Q804" s="1"/>
  <c r="N803"/>
  <c r="Q803" s="1"/>
  <c r="N802"/>
  <c r="Q802" s="1"/>
  <c r="N801"/>
  <c r="Q801" s="1"/>
  <c r="O800"/>
  <c r="N800"/>
  <c r="Q800" s="1"/>
  <c r="O799"/>
  <c r="N799"/>
  <c r="Q799" s="1"/>
  <c r="O798"/>
  <c r="N798"/>
  <c r="Q798" s="1"/>
  <c r="N797"/>
  <c r="Q797" s="1"/>
  <c r="N796"/>
  <c r="Q796" s="1"/>
  <c r="N795"/>
  <c r="Q795" s="1"/>
  <c r="N794"/>
  <c r="Q794" s="1"/>
  <c r="N793"/>
  <c r="Q793" s="1"/>
  <c r="O792"/>
  <c r="N792"/>
  <c r="Q792" s="1"/>
  <c r="O791"/>
  <c r="N791"/>
  <c r="Q791" s="1"/>
  <c r="O790"/>
  <c r="N790"/>
  <c r="Q790" s="1"/>
  <c r="N789"/>
  <c r="Q789" s="1"/>
  <c r="N788"/>
  <c r="Q788" s="1"/>
  <c r="N787"/>
  <c r="Q787" s="1"/>
  <c r="N786"/>
  <c r="Q786" s="1"/>
  <c r="N785"/>
  <c r="Q785" s="1"/>
  <c r="O784"/>
  <c r="N784"/>
  <c r="Q784" s="1"/>
  <c r="O783"/>
  <c r="N783"/>
  <c r="Q783" s="1"/>
  <c r="O782"/>
  <c r="N782"/>
  <c r="Q782" s="1"/>
  <c r="N781"/>
  <c r="Q781" s="1"/>
  <c r="N780"/>
  <c r="Q780" s="1"/>
  <c r="N779"/>
  <c r="Q779" s="1"/>
  <c r="N778"/>
  <c r="Q778" s="1"/>
  <c r="N777"/>
  <c r="Q777" s="1"/>
  <c r="O776"/>
  <c r="N776"/>
  <c r="Q776" s="1"/>
  <c r="O775"/>
  <c r="N775"/>
  <c r="Q775" s="1"/>
  <c r="O774"/>
  <c r="N774"/>
  <c r="Q774" s="1"/>
  <c r="N773"/>
  <c r="Q773" s="1"/>
  <c r="N772"/>
  <c r="Q772" s="1"/>
  <c r="N771"/>
  <c r="Q771" s="1"/>
  <c r="N770"/>
  <c r="Q770" s="1"/>
  <c r="N769"/>
  <c r="Q769" s="1"/>
  <c r="O768"/>
  <c r="N768"/>
  <c r="Q768" s="1"/>
  <c r="O767"/>
  <c r="N767"/>
  <c r="Q767" s="1"/>
  <c r="O766"/>
  <c r="N766"/>
  <c r="Q766" s="1"/>
  <c r="N765"/>
  <c r="Q765" s="1"/>
  <c r="N764"/>
  <c r="Q764" s="1"/>
  <c r="N763"/>
  <c r="Q763" s="1"/>
  <c r="N762"/>
  <c r="Q762" s="1"/>
  <c r="N761"/>
  <c r="Q761" s="1"/>
  <c r="O760"/>
  <c r="N760"/>
  <c r="Q760" s="1"/>
  <c r="O759"/>
  <c r="N759"/>
  <c r="Q759" s="1"/>
  <c r="O758"/>
  <c r="N758"/>
  <c r="Q758" s="1"/>
  <c r="N757"/>
  <c r="Q757" s="1"/>
  <c r="N756"/>
  <c r="Q756" s="1"/>
  <c r="N755"/>
  <c r="Q755" s="1"/>
  <c r="N754"/>
  <c r="N753"/>
  <c r="Q753" s="1"/>
  <c r="N752"/>
  <c r="Q752" s="1"/>
  <c r="N751"/>
  <c r="Q751" s="1"/>
  <c r="N750"/>
  <c r="N749"/>
  <c r="Q749" s="1"/>
  <c r="N748"/>
  <c r="Q748" s="1"/>
  <c r="N747"/>
  <c r="Q747" s="1"/>
  <c r="N746"/>
  <c r="Q746" s="1"/>
  <c r="N745"/>
  <c r="Q745" s="1"/>
  <c r="O744"/>
  <c r="N744"/>
  <c r="Q744" s="1"/>
  <c r="O743"/>
  <c r="N743"/>
  <c r="Q743" s="1"/>
  <c r="O742"/>
  <c r="N742"/>
  <c r="Q742" s="1"/>
  <c r="N741"/>
  <c r="Q741" s="1"/>
  <c r="N740"/>
  <c r="Q740" s="1"/>
  <c r="N739"/>
  <c r="Q739" s="1"/>
  <c r="N738"/>
  <c r="Q738" s="1"/>
  <c r="N737"/>
  <c r="Q737" s="1"/>
  <c r="N736"/>
  <c r="Q736" s="1"/>
  <c r="N735"/>
  <c r="Q735" s="1"/>
  <c r="N734"/>
  <c r="Q734" s="1"/>
  <c r="N733"/>
  <c r="Q733" s="1"/>
  <c r="N732"/>
  <c r="Q732" s="1"/>
  <c r="N731"/>
  <c r="Q731" s="1"/>
  <c r="N730"/>
  <c r="Q730" s="1"/>
  <c r="N729"/>
  <c r="Q729" s="1"/>
  <c r="O728"/>
  <c r="N728"/>
  <c r="Q728" s="1"/>
  <c r="O727"/>
  <c r="N727"/>
  <c r="Q727" s="1"/>
  <c r="O726"/>
  <c r="N726"/>
  <c r="Q726" s="1"/>
  <c r="N725"/>
  <c r="Q725" s="1"/>
  <c r="N724"/>
  <c r="Q724" s="1"/>
  <c r="N723"/>
  <c r="Q723" s="1"/>
  <c r="N722"/>
  <c r="Q722" s="1"/>
  <c r="N721"/>
  <c r="Q721" s="1"/>
  <c r="N720"/>
  <c r="Q720" s="1"/>
  <c r="N719"/>
  <c r="Q719" s="1"/>
  <c r="N718"/>
  <c r="Q718" s="1"/>
  <c r="N717"/>
  <c r="Q717" s="1"/>
  <c r="N716"/>
  <c r="Q716" s="1"/>
  <c r="N715"/>
  <c r="Q715" s="1"/>
  <c r="N714"/>
  <c r="Q714" s="1"/>
  <c r="N713"/>
  <c r="Q713" s="1"/>
  <c r="O712"/>
  <c r="N712"/>
  <c r="Q712" s="1"/>
  <c r="O711"/>
  <c r="N711"/>
  <c r="Q711" s="1"/>
  <c r="O710"/>
  <c r="N710"/>
  <c r="Q710" s="1"/>
  <c r="N709"/>
  <c r="Q709" s="1"/>
  <c r="N708"/>
  <c r="Q708" s="1"/>
  <c r="N707"/>
  <c r="Q707" s="1"/>
  <c r="N706"/>
  <c r="Q706" s="1"/>
  <c r="N705"/>
  <c r="Q705" s="1"/>
  <c r="N704"/>
  <c r="Q704" s="1"/>
  <c r="N703"/>
  <c r="Q703" s="1"/>
  <c r="N702"/>
  <c r="Q702" s="1"/>
  <c r="N701"/>
  <c r="Q701" s="1"/>
  <c r="N700"/>
  <c r="Q700" s="1"/>
  <c r="N699"/>
  <c r="Q699" s="1"/>
  <c r="N698"/>
  <c r="Q698" s="1"/>
  <c r="N697"/>
  <c r="Q697" s="1"/>
  <c r="O696"/>
  <c r="N696"/>
  <c r="Q696" s="1"/>
  <c r="O695"/>
  <c r="N695"/>
  <c r="Q695" s="1"/>
  <c r="O694"/>
  <c r="N694"/>
  <c r="Q694" s="1"/>
  <c r="N693"/>
  <c r="Q693" s="1"/>
  <c r="N692"/>
  <c r="Q692" s="1"/>
  <c r="N691"/>
  <c r="Q691" s="1"/>
  <c r="N690"/>
  <c r="Q690" s="1"/>
  <c r="N689"/>
  <c r="Q689" s="1"/>
  <c r="N688"/>
  <c r="Q688" s="1"/>
  <c r="N687"/>
  <c r="Q687" s="1"/>
  <c r="N686"/>
  <c r="Q686" s="1"/>
  <c r="N685"/>
  <c r="Q685" s="1"/>
  <c r="N684"/>
  <c r="Q684" s="1"/>
  <c r="N683"/>
  <c r="Q683" s="1"/>
  <c r="N682"/>
  <c r="Q682" s="1"/>
  <c r="N681"/>
  <c r="Q681" s="1"/>
  <c r="O680"/>
  <c r="N680"/>
  <c r="Q680" s="1"/>
  <c r="O679"/>
  <c r="N679"/>
  <c r="Q679" s="1"/>
  <c r="O678"/>
  <c r="N678"/>
  <c r="Q678" s="1"/>
  <c r="N677"/>
  <c r="Q677" s="1"/>
  <c r="N676"/>
  <c r="Q676" s="1"/>
  <c r="N675"/>
  <c r="Q675" s="1"/>
  <c r="N674"/>
  <c r="Q674" s="1"/>
  <c r="N673"/>
  <c r="Q673" s="1"/>
  <c r="N672"/>
  <c r="Q672" s="1"/>
  <c r="N671"/>
  <c r="Q671" s="1"/>
  <c r="N670"/>
  <c r="Q670" s="1"/>
  <c r="N669"/>
  <c r="Q669" s="1"/>
  <c r="N668"/>
  <c r="Q668" s="1"/>
  <c r="N667"/>
  <c r="Q667" s="1"/>
  <c r="N666"/>
  <c r="Q666" s="1"/>
  <c r="N665"/>
  <c r="Q665" s="1"/>
  <c r="O664"/>
  <c r="N664"/>
  <c r="Q664" s="1"/>
  <c r="O663"/>
  <c r="N663"/>
  <c r="Q663" s="1"/>
  <c r="O662"/>
  <c r="N662"/>
  <c r="Q662" s="1"/>
  <c r="N661"/>
  <c r="Q661" s="1"/>
  <c r="N660"/>
  <c r="Q660" s="1"/>
  <c r="N659"/>
  <c r="Q659" s="1"/>
  <c r="N658"/>
  <c r="Q658" s="1"/>
  <c r="N657"/>
  <c r="Q657" s="1"/>
  <c r="N656"/>
  <c r="Q656" s="1"/>
  <c r="N655"/>
  <c r="Q655" s="1"/>
  <c r="N654"/>
  <c r="Q654" s="1"/>
  <c r="N653"/>
  <c r="Q653" s="1"/>
  <c r="N652"/>
  <c r="Q652" s="1"/>
  <c r="N651"/>
  <c r="Q651" s="1"/>
  <c r="N650"/>
  <c r="Q650" s="1"/>
  <c r="N649"/>
  <c r="Q649" s="1"/>
  <c r="O648"/>
  <c r="N648"/>
  <c r="Q648" s="1"/>
  <c r="O647"/>
  <c r="N647"/>
  <c r="Q647" s="1"/>
  <c r="O646"/>
  <c r="N646"/>
  <c r="Q646" s="1"/>
  <c r="N645"/>
  <c r="Q645" s="1"/>
  <c r="N644"/>
  <c r="Q644" s="1"/>
  <c r="N643"/>
  <c r="Q643" s="1"/>
  <c r="N642"/>
  <c r="Q642" s="1"/>
  <c r="N641"/>
  <c r="Q641" s="1"/>
  <c r="N640"/>
  <c r="Q640" s="1"/>
  <c r="N639"/>
  <c r="Q639" s="1"/>
  <c r="N638"/>
  <c r="Q638" s="1"/>
  <c r="N637"/>
  <c r="Q637" s="1"/>
  <c r="N636"/>
  <c r="Q636" s="1"/>
  <c r="N635"/>
  <c r="Q635" s="1"/>
  <c r="N634"/>
  <c r="Q634" s="1"/>
  <c r="N633"/>
  <c r="Q633" s="1"/>
  <c r="O632"/>
  <c r="N632"/>
  <c r="Q632" s="1"/>
  <c r="O631"/>
  <c r="N631"/>
  <c r="Q631" s="1"/>
  <c r="O630"/>
  <c r="N630"/>
  <c r="Q630" s="1"/>
  <c r="N629"/>
  <c r="Q629" s="1"/>
  <c r="N628"/>
  <c r="Q628" s="1"/>
  <c r="N627"/>
  <c r="Q627" s="1"/>
  <c r="N626"/>
  <c r="Q626" s="1"/>
  <c r="N625"/>
  <c r="Q625" s="1"/>
  <c r="N624"/>
  <c r="Q624" s="1"/>
  <c r="N623"/>
  <c r="Q623" s="1"/>
  <c r="N622"/>
  <c r="Q622" s="1"/>
  <c r="N621"/>
  <c r="Q621" s="1"/>
  <c r="N620"/>
  <c r="Q620" s="1"/>
  <c r="N619"/>
  <c r="Q619" s="1"/>
  <c r="N618"/>
  <c r="Q618" s="1"/>
  <c r="N617"/>
  <c r="Q617" s="1"/>
  <c r="O616"/>
  <c r="N616"/>
  <c r="Q616" s="1"/>
  <c r="O615"/>
  <c r="N615"/>
  <c r="Q615" s="1"/>
  <c r="O614"/>
  <c r="N614"/>
  <c r="Q614" s="1"/>
  <c r="N613"/>
  <c r="Q613" s="1"/>
  <c r="N612"/>
  <c r="Q612" s="1"/>
  <c r="N611"/>
  <c r="Q611" s="1"/>
  <c r="N610"/>
  <c r="Q610" s="1"/>
  <c r="N609"/>
  <c r="Q609" s="1"/>
  <c r="N608"/>
  <c r="Q608" s="1"/>
  <c r="N607"/>
  <c r="Q607" s="1"/>
  <c r="N606"/>
  <c r="Q606" s="1"/>
  <c r="N605"/>
  <c r="Q605" s="1"/>
  <c r="N604"/>
  <c r="Q604" s="1"/>
  <c r="N603"/>
  <c r="Q603" s="1"/>
  <c r="N602"/>
  <c r="Q602" s="1"/>
  <c r="N601"/>
  <c r="Q601" s="1"/>
  <c r="O600"/>
  <c r="N600"/>
  <c r="Q600" s="1"/>
  <c r="O599"/>
  <c r="N599"/>
  <c r="Q599" s="1"/>
  <c r="O598"/>
  <c r="N598"/>
  <c r="Q598" s="1"/>
  <c r="N597"/>
  <c r="Q597" s="1"/>
  <c r="N596"/>
  <c r="Q596" s="1"/>
  <c r="N595"/>
  <c r="Q595" s="1"/>
  <c r="N594"/>
  <c r="Q594" s="1"/>
  <c r="N593"/>
  <c r="Q593" s="1"/>
  <c r="N592"/>
  <c r="Q592" s="1"/>
  <c r="N591"/>
  <c r="Q591" s="1"/>
  <c r="N590"/>
  <c r="Q590" s="1"/>
  <c r="N589"/>
  <c r="Q589" s="1"/>
  <c r="N588"/>
  <c r="Q588" s="1"/>
  <c r="N587"/>
  <c r="Q587" s="1"/>
  <c r="N586"/>
  <c r="Q586" s="1"/>
  <c r="N585"/>
  <c r="Q585" s="1"/>
  <c r="O584"/>
  <c r="N584"/>
  <c r="Q584" s="1"/>
  <c r="O583"/>
  <c r="N583"/>
  <c r="Q583" s="1"/>
  <c r="O582"/>
  <c r="N582"/>
  <c r="Q582" s="1"/>
  <c r="N581"/>
  <c r="Q581" s="1"/>
  <c r="N580"/>
  <c r="Q580" s="1"/>
  <c r="N579"/>
  <c r="Q579" s="1"/>
  <c r="N578"/>
  <c r="Q578" s="1"/>
  <c r="N577"/>
  <c r="N576"/>
  <c r="Q576" s="1"/>
  <c r="N575"/>
  <c r="O574"/>
  <c r="N574"/>
  <c r="Q574" s="1"/>
  <c r="N573"/>
  <c r="N572"/>
  <c r="Q572" s="1"/>
  <c r="N571"/>
  <c r="Q571" s="1"/>
  <c r="N570"/>
  <c r="Q570" s="1"/>
  <c r="N569"/>
  <c r="N568"/>
  <c r="Q568" s="1"/>
  <c r="N567"/>
  <c r="O566"/>
  <c r="N566"/>
  <c r="Q566" s="1"/>
  <c r="N565"/>
  <c r="N564"/>
  <c r="Q564" s="1"/>
  <c r="N563"/>
  <c r="Q563" s="1"/>
  <c r="N562"/>
  <c r="Q562" s="1"/>
  <c r="N561"/>
  <c r="N560"/>
  <c r="Q560" s="1"/>
  <c r="N559"/>
  <c r="O558"/>
  <c r="N558"/>
  <c r="Q558" s="1"/>
  <c r="N557"/>
  <c r="N556"/>
  <c r="Q556" s="1"/>
  <c r="N555"/>
  <c r="Q555" s="1"/>
  <c r="N554"/>
  <c r="Q554" s="1"/>
  <c r="N553"/>
  <c r="N552"/>
  <c r="Q552" s="1"/>
  <c r="N551"/>
  <c r="O550"/>
  <c r="N550"/>
  <c r="Q550" s="1"/>
  <c r="N549"/>
  <c r="N548"/>
  <c r="Q548" s="1"/>
  <c r="N547"/>
  <c r="Q547" s="1"/>
  <c r="N546"/>
  <c r="Q546" s="1"/>
  <c r="N545"/>
  <c r="N544"/>
  <c r="Q544" s="1"/>
  <c r="N543"/>
  <c r="O542"/>
  <c r="N542"/>
  <c r="Q542" s="1"/>
  <c r="N541"/>
  <c r="N540"/>
  <c r="Q540" s="1"/>
  <c r="N539"/>
  <c r="Q539" s="1"/>
  <c r="N538"/>
  <c r="Q538" s="1"/>
  <c r="N537"/>
  <c r="N536"/>
  <c r="Q536" s="1"/>
  <c r="N535"/>
  <c r="O534"/>
  <c r="N534"/>
  <c r="Q534" s="1"/>
  <c r="N533"/>
  <c r="N532"/>
  <c r="Q532" s="1"/>
  <c r="N531"/>
  <c r="Q531" s="1"/>
  <c r="N530"/>
  <c r="Q530" s="1"/>
  <c r="N529"/>
  <c r="N528"/>
  <c r="Q528" s="1"/>
  <c r="N527"/>
  <c r="O526"/>
  <c r="N526"/>
  <c r="Q526" s="1"/>
  <c r="N525"/>
  <c r="N524"/>
  <c r="Q524" s="1"/>
  <c r="N523"/>
  <c r="Q523" s="1"/>
  <c r="N522"/>
  <c r="Q522" s="1"/>
  <c r="N521"/>
  <c r="N520"/>
  <c r="Q520" s="1"/>
  <c r="N519"/>
  <c r="O518"/>
  <c r="N518"/>
  <c r="Q518" s="1"/>
  <c r="N517"/>
  <c r="N516"/>
  <c r="Q516" s="1"/>
  <c r="N515"/>
  <c r="Q515" s="1"/>
  <c r="N514"/>
  <c r="Q514" s="1"/>
  <c r="O513"/>
  <c r="N513"/>
  <c r="Q513" s="1"/>
  <c r="O512"/>
  <c r="N512"/>
  <c r="Q512" s="1"/>
  <c r="N511"/>
  <c r="N510"/>
  <c r="O509"/>
  <c r="N509"/>
  <c r="Q509" s="1"/>
  <c r="O508"/>
  <c r="N508"/>
  <c r="Q508" s="1"/>
  <c r="N507"/>
  <c r="O507" s="1"/>
  <c r="N506"/>
  <c r="O506" s="1"/>
  <c r="O505"/>
  <c r="N505"/>
  <c r="Q505" s="1"/>
  <c r="O504"/>
  <c r="N504"/>
  <c r="Q504" s="1"/>
  <c r="N503"/>
  <c r="O503" s="1"/>
  <c r="N502"/>
  <c r="O502" s="1"/>
  <c r="O501"/>
  <c r="N501"/>
  <c r="Q501" s="1"/>
  <c r="O500"/>
  <c r="N500"/>
  <c r="Q500" s="1"/>
  <c r="N499"/>
  <c r="O499" s="1"/>
  <c r="N498"/>
  <c r="O498" s="1"/>
  <c r="O497"/>
  <c r="N497"/>
  <c r="Q497" s="1"/>
  <c r="O496"/>
  <c r="N496"/>
  <c r="Q496" s="1"/>
  <c r="N495"/>
  <c r="O495" s="1"/>
  <c r="N494"/>
  <c r="O494" s="1"/>
  <c r="O493"/>
  <c r="N493"/>
  <c r="Q493" s="1"/>
  <c r="O492"/>
  <c r="N492"/>
  <c r="Q492" s="1"/>
  <c r="N491"/>
  <c r="O491" s="1"/>
  <c r="N490"/>
  <c r="O490" s="1"/>
  <c r="O489"/>
  <c r="N489"/>
  <c r="Q489" s="1"/>
  <c r="O488"/>
  <c r="N488"/>
  <c r="Q488" s="1"/>
  <c r="N487"/>
  <c r="O487" s="1"/>
  <c r="N486"/>
  <c r="O486" s="1"/>
  <c r="O485"/>
  <c r="N485"/>
  <c r="Q485" s="1"/>
  <c r="O484"/>
  <c r="N484"/>
  <c r="Q484" s="1"/>
  <c r="N483"/>
  <c r="O483" s="1"/>
  <c r="N482"/>
  <c r="O482" s="1"/>
  <c r="O481"/>
  <c r="N481"/>
  <c r="Q481" s="1"/>
  <c r="O480"/>
  <c r="N480"/>
  <c r="Q480" s="1"/>
  <c r="N479"/>
  <c r="O479" s="1"/>
  <c r="N478"/>
  <c r="O478" s="1"/>
  <c r="O477"/>
  <c r="N477"/>
  <c r="Q477" s="1"/>
  <c r="O476"/>
  <c r="N476"/>
  <c r="Q476" s="1"/>
  <c r="N475"/>
  <c r="O475" s="1"/>
  <c r="N474"/>
  <c r="O474" s="1"/>
  <c r="O473"/>
  <c r="N473"/>
  <c r="Q473" s="1"/>
  <c r="O472"/>
  <c r="N472"/>
  <c r="Q472" s="1"/>
  <c r="N471"/>
  <c r="O471" s="1"/>
  <c r="N470"/>
  <c r="O470" s="1"/>
  <c r="O469"/>
  <c r="N469"/>
  <c r="Q469" s="1"/>
  <c r="O468"/>
  <c r="N468"/>
  <c r="Q468" s="1"/>
  <c r="N467"/>
  <c r="O467" s="1"/>
  <c r="N466"/>
  <c r="O466" s="1"/>
  <c r="O465"/>
  <c r="N465"/>
  <c r="Q465" s="1"/>
  <c r="O464"/>
  <c r="N464"/>
  <c r="Q464" s="1"/>
  <c r="N463"/>
  <c r="O463" s="1"/>
  <c r="N462"/>
  <c r="O462" s="1"/>
  <c r="O461"/>
  <c r="N461"/>
  <c r="Q461" s="1"/>
  <c r="O460"/>
  <c r="N460"/>
  <c r="Q460" s="1"/>
  <c r="N459"/>
  <c r="O459" s="1"/>
  <c r="N458"/>
  <c r="O458" s="1"/>
  <c r="O457"/>
  <c r="N457"/>
  <c r="Q457" s="1"/>
  <c r="O456"/>
  <c r="N456"/>
  <c r="Q456" s="1"/>
  <c r="N455"/>
  <c r="O455" s="1"/>
  <c r="N454"/>
  <c r="O454" s="1"/>
  <c r="O453"/>
  <c r="N453"/>
  <c r="Q453" s="1"/>
  <c r="O452"/>
  <c r="N452"/>
  <c r="Q452" s="1"/>
  <c r="N451"/>
  <c r="O451" s="1"/>
  <c r="N450"/>
  <c r="O450" s="1"/>
  <c r="O449"/>
  <c r="N449"/>
  <c r="Q449" s="1"/>
  <c r="O448"/>
  <c r="N448"/>
  <c r="Q448" s="1"/>
  <c r="N447"/>
  <c r="O447" s="1"/>
  <c r="N446"/>
  <c r="O446" s="1"/>
  <c r="O445"/>
  <c r="N445"/>
  <c r="Q445" s="1"/>
  <c r="O444"/>
  <c r="N444"/>
  <c r="Q444" s="1"/>
  <c r="N443"/>
  <c r="O443" s="1"/>
  <c r="N442"/>
  <c r="O442" s="1"/>
  <c r="O441"/>
  <c r="N441"/>
  <c r="Q441" s="1"/>
  <c r="O440"/>
  <c r="N440"/>
  <c r="Q440" s="1"/>
  <c r="N439"/>
  <c r="O439" s="1"/>
  <c r="N438"/>
  <c r="O438" s="1"/>
  <c r="O437"/>
  <c r="N437"/>
  <c r="Q437" s="1"/>
  <c r="O436"/>
  <c r="N436"/>
  <c r="Q436" s="1"/>
  <c r="N435"/>
  <c r="O435" s="1"/>
  <c r="N434"/>
  <c r="O434" s="1"/>
  <c r="O433"/>
  <c r="N433"/>
  <c r="Q433" s="1"/>
  <c r="O432"/>
  <c r="N432"/>
  <c r="Q432" s="1"/>
  <c r="N431"/>
  <c r="O431" s="1"/>
  <c r="N430"/>
  <c r="O430" s="1"/>
  <c r="O429"/>
  <c r="N429"/>
  <c r="Q429" s="1"/>
  <c r="O428"/>
  <c r="N428"/>
  <c r="Q428" s="1"/>
  <c r="N427"/>
  <c r="O427" s="1"/>
  <c r="N426"/>
  <c r="O426" s="1"/>
  <c r="O425"/>
  <c r="N425"/>
  <c r="Q425" s="1"/>
  <c r="O424"/>
  <c r="N424"/>
  <c r="Q424" s="1"/>
  <c r="N423"/>
  <c r="O423" s="1"/>
  <c r="N422"/>
  <c r="O422" s="1"/>
  <c r="O421"/>
  <c r="N421"/>
  <c r="Q421" s="1"/>
  <c r="O420"/>
  <c r="N420"/>
  <c r="Q420" s="1"/>
  <c r="N419"/>
  <c r="O419" s="1"/>
  <c r="N418"/>
  <c r="O418" s="1"/>
  <c r="O417"/>
  <c r="N417"/>
  <c r="Q417" s="1"/>
  <c r="O416"/>
  <c r="N416"/>
  <c r="Q416" s="1"/>
  <c r="N415"/>
  <c r="O415" s="1"/>
  <c r="N414"/>
  <c r="O414" s="1"/>
  <c r="O413"/>
  <c r="N413"/>
  <c r="Q413" s="1"/>
  <c r="O412"/>
  <c r="N412"/>
  <c r="Q412" s="1"/>
  <c r="N411"/>
  <c r="O411" s="1"/>
  <c r="N410"/>
  <c r="O410" s="1"/>
  <c r="O409"/>
  <c r="N409"/>
  <c r="Q409" s="1"/>
  <c r="O408"/>
  <c r="N408"/>
  <c r="Q408" s="1"/>
  <c r="N407"/>
  <c r="O407" s="1"/>
  <c r="N406"/>
  <c r="O406" s="1"/>
  <c r="O405"/>
  <c r="N405"/>
  <c r="Q405" s="1"/>
  <c r="O404"/>
  <c r="N404"/>
  <c r="Q404" s="1"/>
  <c r="N403"/>
  <c r="O403" s="1"/>
  <c r="N402"/>
  <c r="O402" s="1"/>
  <c r="O401"/>
  <c r="N401"/>
  <c r="Q401" s="1"/>
  <c r="O400"/>
  <c r="N400"/>
  <c r="Q400" s="1"/>
  <c r="N399"/>
  <c r="O399" s="1"/>
  <c r="N398"/>
  <c r="O398" s="1"/>
  <c r="O397"/>
  <c r="N397"/>
  <c r="Q397" s="1"/>
  <c r="O396"/>
  <c r="N396"/>
  <c r="Q396" s="1"/>
  <c r="N395"/>
  <c r="O395" s="1"/>
  <c r="N394"/>
  <c r="O394" s="1"/>
  <c r="O393"/>
  <c r="N393"/>
  <c r="Q393" s="1"/>
  <c r="O392"/>
  <c r="N392"/>
  <c r="Q392" s="1"/>
  <c r="N391"/>
  <c r="O391" s="1"/>
  <c r="N390"/>
  <c r="O390" s="1"/>
  <c r="O389"/>
  <c r="N389"/>
  <c r="Q389" s="1"/>
  <c r="O388"/>
  <c r="N388"/>
  <c r="Q388" s="1"/>
  <c r="N387"/>
  <c r="O387" s="1"/>
  <c r="N386"/>
  <c r="O386" s="1"/>
  <c r="O385"/>
  <c r="N385"/>
  <c r="Q385" s="1"/>
  <c r="O384"/>
  <c r="N384"/>
  <c r="Q384" s="1"/>
  <c r="N383"/>
  <c r="O383" s="1"/>
  <c r="N382"/>
  <c r="O382" s="1"/>
  <c r="O381"/>
  <c r="N381"/>
  <c r="Q381" s="1"/>
  <c r="O380"/>
  <c r="N380"/>
  <c r="Q380" s="1"/>
  <c r="N379"/>
  <c r="O379" s="1"/>
  <c r="N378"/>
  <c r="O378" s="1"/>
  <c r="O377"/>
  <c r="N377"/>
  <c r="Q377" s="1"/>
  <c r="O376"/>
  <c r="N376"/>
  <c r="Q376" s="1"/>
  <c r="N375"/>
  <c r="O375" s="1"/>
  <c r="N374"/>
  <c r="O374" s="1"/>
  <c r="O373"/>
  <c r="N373"/>
  <c r="Q373" s="1"/>
  <c r="O372"/>
  <c r="N372"/>
  <c r="Q372" s="1"/>
  <c r="N371"/>
  <c r="O371" s="1"/>
  <c r="N370"/>
  <c r="O370" s="1"/>
  <c r="O369"/>
  <c r="N369"/>
  <c r="Q369" s="1"/>
  <c r="O368"/>
  <c r="N368"/>
  <c r="Q368" s="1"/>
  <c r="N367"/>
  <c r="O367" s="1"/>
  <c r="N366"/>
  <c r="O366" s="1"/>
  <c r="O365"/>
  <c r="N365"/>
  <c r="Q365" s="1"/>
  <c r="O364"/>
  <c r="N364"/>
  <c r="Q364" s="1"/>
  <c r="N363"/>
  <c r="O363" s="1"/>
  <c r="N362"/>
  <c r="O362" s="1"/>
  <c r="O361"/>
  <c r="N361"/>
  <c r="Q361" s="1"/>
  <c r="O360"/>
  <c r="N360"/>
  <c r="Q360" s="1"/>
  <c r="N359"/>
  <c r="O359" s="1"/>
  <c r="N358"/>
  <c r="O358" s="1"/>
  <c r="O357"/>
  <c r="N357"/>
  <c r="Q357" s="1"/>
  <c r="O356"/>
  <c r="N356"/>
  <c r="Q356" s="1"/>
  <c r="N355"/>
  <c r="O355" s="1"/>
  <c r="N354"/>
  <c r="O354" s="1"/>
  <c r="O353"/>
  <c r="N353"/>
  <c r="Q353" s="1"/>
  <c r="O352"/>
  <c r="N352"/>
  <c r="Q352" s="1"/>
  <c r="N351"/>
  <c r="O351" s="1"/>
  <c r="N350"/>
  <c r="O350" s="1"/>
  <c r="O349"/>
  <c r="N349"/>
  <c r="Q349" s="1"/>
  <c r="O348"/>
  <c r="N348"/>
  <c r="Q348" s="1"/>
  <c r="N347"/>
  <c r="O347" s="1"/>
  <c r="N346"/>
  <c r="O346" s="1"/>
  <c r="O345"/>
  <c r="N345"/>
  <c r="Q345" s="1"/>
  <c r="O344"/>
  <c r="N344"/>
  <c r="Q344" s="1"/>
  <c r="N343"/>
  <c r="O343" s="1"/>
  <c r="N342"/>
  <c r="O342" s="1"/>
  <c r="O341"/>
  <c r="N341"/>
  <c r="Q341" s="1"/>
  <c r="O340"/>
  <c r="N340"/>
  <c r="Q340" s="1"/>
  <c r="N339"/>
  <c r="O339" s="1"/>
  <c r="N338"/>
  <c r="O338" s="1"/>
  <c r="O337"/>
  <c r="N337"/>
  <c r="Q337" s="1"/>
  <c r="O336"/>
  <c r="N336"/>
  <c r="Q336" s="1"/>
  <c r="N335"/>
  <c r="O335" s="1"/>
  <c r="N334"/>
  <c r="O334" s="1"/>
  <c r="O333"/>
  <c r="N333"/>
  <c r="Q333" s="1"/>
  <c r="O332"/>
  <c r="N332"/>
  <c r="Q332" s="1"/>
  <c r="N331"/>
  <c r="O331" s="1"/>
  <c r="N330"/>
  <c r="O330" s="1"/>
  <c r="O329"/>
  <c r="N329"/>
  <c r="Q329" s="1"/>
  <c r="O328"/>
  <c r="N328"/>
  <c r="Q328" s="1"/>
  <c r="N327"/>
  <c r="O327" s="1"/>
  <c r="N326"/>
  <c r="O326" s="1"/>
  <c r="O325"/>
  <c r="N325"/>
  <c r="Q325" s="1"/>
  <c r="O324"/>
  <c r="N324"/>
  <c r="Q324" s="1"/>
  <c r="N323"/>
  <c r="O323" s="1"/>
  <c r="N322"/>
  <c r="O322" s="1"/>
  <c r="O321"/>
  <c r="N321"/>
  <c r="Q321" s="1"/>
  <c r="O320"/>
  <c r="N320"/>
  <c r="Q320" s="1"/>
  <c r="N319"/>
  <c r="O319" s="1"/>
  <c r="N318"/>
  <c r="O318" s="1"/>
  <c r="O317"/>
  <c r="N317"/>
  <c r="Q317" s="1"/>
  <c r="O316"/>
  <c r="N316"/>
  <c r="Q316" s="1"/>
  <c r="N315"/>
  <c r="O315" s="1"/>
  <c r="N314"/>
  <c r="O314" s="1"/>
  <c r="O313"/>
  <c r="N313"/>
  <c r="Q313" s="1"/>
  <c r="O312"/>
  <c r="N312"/>
  <c r="Q312" s="1"/>
  <c r="N311"/>
  <c r="O311" s="1"/>
  <c r="N310"/>
  <c r="O310" s="1"/>
  <c r="O309"/>
  <c r="N309"/>
  <c r="Q309" s="1"/>
  <c r="O308"/>
  <c r="N308"/>
  <c r="Q308" s="1"/>
  <c r="N307"/>
  <c r="O307" s="1"/>
  <c r="N306"/>
  <c r="O306" s="1"/>
  <c r="O305"/>
  <c r="N305"/>
  <c r="Q305" s="1"/>
  <c r="O304"/>
  <c r="N304"/>
  <c r="Q304" s="1"/>
  <c r="N303"/>
  <c r="O303" s="1"/>
  <c r="N302"/>
  <c r="O302" s="1"/>
  <c r="O301"/>
  <c r="N301"/>
  <c r="Q301" s="1"/>
  <c r="O300"/>
  <c r="N300"/>
  <c r="Q300" s="1"/>
  <c r="N299"/>
  <c r="O299" s="1"/>
  <c r="N298"/>
  <c r="O298" s="1"/>
  <c r="O297"/>
  <c r="N297"/>
  <c r="Q297" s="1"/>
  <c r="O296"/>
  <c r="N296"/>
  <c r="Q296" s="1"/>
  <c r="N295"/>
  <c r="O295" s="1"/>
  <c r="N294"/>
  <c r="O294" s="1"/>
  <c r="O293"/>
  <c r="N293"/>
  <c r="Q293" s="1"/>
  <c r="O292"/>
  <c r="N292"/>
  <c r="Q292" s="1"/>
  <c r="N291"/>
  <c r="O291" s="1"/>
  <c r="N290"/>
  <c r="O290" s="1"/>
  <c r="O289"/>
  <c r="N289"/>
  <c r="Q289" s="1"/>
  <c r="O288"/>
  <c r="N288"/>
  <c r="Q288" s="1"/>
  <c r="N287"/>
  <c r="O287" s="1"/>
  <c r="N286"/>
  <c r="O286" s="1"/>
  <c r="O285"/>
  <c r="N285"/>
  <c r="Q285" s="1"/>
  <c r="O284"/>
  <c r="N284"/>
  <c r="Q284" s="1"/>
  <c r="N283"/>
  <c r="O283" s="1"/>
  <c r="N282"/>
  <c r="O282" s="1"/>
  <c r="O281"/>
  <c r="N281"/>
  <c r="Q281" s="1"/>
  <c r="O280"/>
  <c r="N280"/>
  <c r="Q280" s="1"/>
  <c r="N279"/>
  <c r="O279" s="1"/>
  <c r="N278"/>
  <c r="O278" s="1"/>
  <c r="O277"/>
  <c r="N277"/>
  <c r="Q277" s="1"/>
  <c r="O276"/>
  <c r="N276"/>
  <c r="Q276" s="1"/>
  <c r="N275"/>
  <c r="O275" s="1"/>
  <c r="N274"/>
  <c r="O274" s="1"/>
  <c r="O273"/>
  <c r="N273"/>
  <c r="Q273" s="1"/>
  <c r="O272"/>
  <c r="N272"/>
  <c r="Q272" s="1"/>
  <c r="N271"/>
  <c r="O271" s="1"/>
  <c r="N270"/>
  <c r="O270" s="1"/>
  <c r="O269"/>
  <c r="N269"/>
  <c r="Q269" s="1"/>
  <c r="O268"/>
  <c r="N268"/>
  <c r="Q268" s="1"/>
  <c r="N267"/>
  <c r="O267" s="1"/>
  <c r="N266"/>
  <c r="O266" s="1"/>
  <c r="O265"/>
  <c r="N265"/>
  <c r="Q265" s="1"/>
  <c r="O264"/>
  <c r="N264"/>
  <c r="Q264" s="1"/>
  <c r="N263"/>
  <c r="O263" s="1"/>
  <c r="N262"/>
  <c r="O262" s="1"/>
  <c r="O261"/>
  <c r="N261"/>
  <c r="Q261" s="1"/>
  <c r="O260"/>
  <c r="N260"/>
  <c r="Q260" s="1"/>
  <c r="N259"/>
  <c r="O259" s="1"/>
  <c r="N258"/>
  <c r="O258" s="1"/>
  <c r="O257"/>
  <c r="N257"/>
  <c r="Q257" s="1"/>
  <c r="O256"/>
  <c r="N256"/>
  <c r="Q256" s="1"/>
  <c r="N255"/>
  <c r="O255" s="1"/>
  <c r="N254"/>
  <c r="O254" s="1"/>
  <c r="O253"/>
  <c r="N253"/>
  <c r="Q253" s="1"/>
  <c r="O252"/>
  <c r="N252"/>
  <c r="Q252" s="1"/>
  <c r="N251"/>
  <c r="O251" s="1"/>
  <c r="N250"/>
  <c r="O250" s="1"/>
  <c r="O249"/>
  <c r="N249"/>
  <c r="Q249" s="1"/>
  <c r="O248"/>
  <c r="N248"/>
  <c r="Q248" s="1"/>
  <c r="N247"/>
  <c r="O247" s="1"/>
  <c r="N246"/>
  <c r="O246" s="1"/>
  <c r="O245"/>
  <c r="N245"/>
  <c r="Q245" s="1"/>
  <c r="O244"/>
  <c r="N244"/>
  <c r="Q244" s="1"/>
  <c r="N243"/>
  <c r="O243" s="1"/>
  <c r="N242"/>
  <c r="O242" s="1"/>
  <c r="O241"/>
  <c r="N241"/>
  <c r="Q241" s="1"/>
  <c r="O240"/>
  <c r="N240"/>
  <c r="Q240" s="1"/>
  <c r="N239"/>
  <c r="O239" s="1"/>
  <c r="N238"/>
  <c r="O238" s="1"/>
  <c r="O237"/>
  <c r="N237"/>
  <c r="Q237" s="1"/>
  <c r="O236"/>
  <c r="N236"/>
  <c r="Q236" s="1"/>
  <c r="N235"/>
  <c r="O235" s="1"/>
  <c r="N234"/>
  <c r="O234" s="1"/>
  <c r="O233"/>
  <c r="N233"/>
  <c r="Q233" s="1"/>
  <c r="O232"/>
  <c r="N232"/>
  <c r="Q232" s="1"/>
  <c r="N231"/>
  <c r="O231" s="1"/>
  <c r="N230"/>
  <c r="O230" s="1"/>
  <c r="O229"/>
  <c r="N229"/>
  <c r="Q229" s="1"/>
  <c r="O228"/>
  <c r="N228"/>
  <c r="Q228" s="1"/>
  <c r="N227"/>
  <c r="O227" s="1"/>
  <c r="N226"/>
  <c r="O226" s="1"/>
  <c r="O225"/>
  <c r="N225"/>
  <c r="Q225" s="1"/>
  <c r="O224"/>
  <c r="N224"/>
  <c r="Q224" s="1"/>
  <c r="N223"/>
  <c r="O223" s="1"/>
  <c r="N222"/>
  <c r="O222" s="1"/>
  <c r="O221"/>
  <c r="N221"/>
  <c r="Q221" s="1"/>
  <c r="O220"/>
  <c r="N220"/>
  <c r="Q220" s="1"/>
  <c r="N219"/>
  <c r="O219" s="1"/>
  <c r="N218"/>
  <c r="O218" s="1"/>
  <c r="O217"/>
  <c r="N217"/>
  <c r="Q217" s="1"/>
  <c r="O216"/>
  <c r="N216"/>
  <c r="Q216" s="1"/>
  <c r="N215"/>
  <c r="O215" s="1"/>
  <c r="N214"/>
  <c r="O214" s="1"/>
  <c r="O213"/>
  <c r="N213"/>
  <c r="Q213" s="1"/>
  <c r="O212"/>
  <c r="N212"/>
  <c r="Q212" s="1"/>
  <c r="N211"/>
  <c r="O211" s="1"/>
  <c r="N210"/>
  <c r="O210" s="1"/>
  <c r="O209"/>
  <c r="N209"/>
  <c r="Q209" s="1"/>
  <c r="O208"/>
  <c r="N208"/>
  <c r="Q208" s="1"/>
  <c r="N207"/>
  <c r="O207" s="1"/>
  <c r="N206"/>
  <c r="O206" s="1"/>
  <c r="O205"/>
  <c r="N205"/>
  <c r="Q205" s="1"/>
  <c r="O204"/>
  <c r="N204"/>
  <c r="Q204" s="1"/>
  <c r="N203"/>
  <c r="O203" s="1"/>
  <c r="N202"/>
  <c r="O202" s="1"/>
  <c r="O201"/>
  <c r="N201"/>
  <c r="Q201" s="1"/>
  <c r="O200"/>
  <c r="N200"/>
  <c r="Q200" s="1"/>
  <c r="N199"/>
  <c r="O199" s="1"/>
  <c r="N198"/>
  <c r="O198" s="1"/>
  <c r="O197"/>
  <c r="N197"/>
  <c r="Q197" s="1"/>
  <c r="O196"/>
  <c r="N196"/>
  <c r="Q196" s="1"/>
  <c r="N195"/>
  <c r="O195" s="1"/>
  <c r="N194"/>
  <c r="O194" s="1"/>
  <c r="O193"/>
  <c r="N193"/>
  <c r="Q193" s="1"/>
  <c r="O192"/>
  <c r="N192"/>
  <c r="Q192" s="1"/>
  <c r="N191"/>
  <c r="O191" s="1"/>
  <c r="N190"/>
  <c r="O190" s="1"/>
  <c r="O189"/>
  <c r="N189"/>
  <c r="Q189" s="1"/>
  <c r="O188"/>
  <c r="N188"/>
  <c r="Q188" s="1"/>
  <c r="N187"/>
  <c r="O187" s="1"/>
  <c r="N186"/>
  <c r="O186" s="1"/>
  <c r="O185"/>
  <c r="N185"/>
  <c r="Q185" s="1"/>
  <c r="O184"/>
  <c r="N184"/>
  <c r="Q184" s="1"/>
  <c r="N183"/>
  <c r="O183" s="1"/>
  <c r="N182"/>
  <c r="O182" s="1"/>
  <c r="O181"/>
  <c r="N181"/>
  <c r="Q181" s="1"/>
  <c r="O180"/>
  <c r="N180"/>
  <c r="Q180" s="1"/>
  <c r="N179"/>
  <c r="O179" s="1"/>
  <c r="N178"/>
  <c r="O178" s="1"/>
  <c r="O177"/>
  <c r="N177"/>
  <c r="Q177" s="1"/>
  <c r="O176"/>
  <c r="N176"/>
  <c r="Q176" s="1"/>
  <c r="N175"/>
  <c r="O175" s="1"/>
  <c r="N174"/>
  <c r="O174" s="1"/>
  <c r="O173"/>
  <c r="N173"/>
  <c r="Q173" s="1"/>
  <c r="O172"/>
  <c r="N172"/>
  <c r="Q172" s="1"/>
  <c r="N171"/>
  <c r="O171" s="1"/>
  <c r="N170"/>
  <c r="O170" s="1"/>
  <c r="O169"/>
  <c r="N169"/>
  <c r="Q169" s="1"/>
  <c r="O168"/>
  <c r="N168"/>
  <c r="Q168" s="1"/>
  <c r="N167"/>
  <c r="O167" s="1"/>
  <c r="N166"/>
  <c r="O166" s="1"/>
  <c r="O165"/>
  <c r="N165"/>
  <c r="Q165" s="1"/>
  <c r="O164"/>
  <c r="N164"/>
  <c r="Q164" s="1"/>
  <c r="N163"/>
  <c r="O163" s="1"/>
  <c r="N162"/>
  <c r="O162" s="1"/>
  <c r="O161"/>
  <c r="N161"/>
  <c r="Q161" s="1"/>
  <c r="O160"/>
  <c r="N160"/>
  <c r="Q160" s="1"/>
  <c r="N159"/>
  <c r="O159" s="1"/>
  <c r="N158"/>
  <c r="O158" s="1"/>
  <c r="O157"/>
  <c r="N157"/>
  <c r="Q157" s="1"/>
  <c r="O156"/>
  <c r="N156"/>
  <c r="Q156" s="1"/>
  <c r="N155"/>
  <c r="O155" s="1"/>
  <c r="N154"/>
  <c r="O154" s="1"/>
  <c r="O153"/>
  <c r="N153"/>
  <c r="Q153" s="1"/>
  <c r="O152"/>
  <c r="N152"/>
  <c r="Q152" s="1"/>
  <c r="N151"/>
  <c r="O151" s="1"/>
  <c r="N150"/>
  <c r="O150" s="1"/>
  <c r="O149"/>
  <c r="N149"/>
  <c r="Q149" s="1"/>
  <c r="O148"/>
  <c r="N148"/>
  <c r="Q148" s="1"/>
  <c r="N147"/>
  <c r="O147" s="1"/>
  <c r="N146"/>
  <c r="O146" s="1"/>
  <c r="O145"/>
  <c r="N145"/>
  <c r="Q145" s="1"/>
  <c r="O144"/>
  <c r="N144"/>
  <c r="Q144" s="1"/>
  <c r="N143"/>
  <c r="O143" s="1"/>
  <c r="N142"/>
  <c r="O142" s="1"/>
  <c r="O141"/>
  <c r="N141"/>
  <c r="Q141" s="1"/>
  <c r="O140"/>
  <c r="N140"/>
  <c r="Q140" s="1"/>
  <c r="N139"/>
  <c r="O139" s="1"/>
  <c r="N138"/>
  <c r="O138" s="1"/>
  <c r="O137"/>
  <c r="N137"/>
  <c r="Q137" s="1"/>
  <c r="O136"/>
  <c r="N136"/>
  <c r="Q136" s="1"/>
  <c r="N135"/>
  <c r="O135" s="1"/>
  <c r="N134"/>
  <c r="O134" s="1"/>
  <c r="O133"/>
  <c r="N133"/>
  <c r="Q133" s="1"/>
  <c r="O132"/>
  <c r="N132"/>
  <c r="Q132" s="1"/>
  <c r="N131"/>
  <c r="O131" s="1"/>
  <c r="N130"/>
  <c r="O130" s="1"/>
  <c r="O129"/>
  <c r="N129"/>
  <c r="Q129" s="1"/>
  <c r="O128"/>
  <c r="N128"/>
  <c r="Q128" s="1"/>
  <c r="N127"/>
  <c r="O127" s="1"/>
  <c r="N126"/>
  <c r="O126" s="1"/>
  <c r="O125"/>
  <c r="N125"/>
  <c r="Q125" s="1"/>
  <c r="O124"/>
  <c r="N124"/>
  <c r="Q124" s="1"/>
  <c r="N123"/>
  <c r="O123" s="1"/>
  <c r="N122"/>
  <c r="O122" s="1"/>
  <c r="O121"/>
  <c r="N121"/>
  <c r="Q121" s="1"/>
  <c r="O120"/>
  <c r="N120"/>
  <c r="Q120" s="1"/>
  <c r="N119"/>
  <c r="O119" s="1"/>
  <c r="N118"/>
  <c r="O118" s="1"/>
  <c r="O117"/>
  <c r="N117"/>
  <c r="Q117" s="1"/>
  <c r="O116"/>
  <c r="N116"/>
  <c r="Q116" s="1"/>
  <c r="N115"/>
  <c r="O115" s="1"/>
  <c r="N114"/>
  <c r="O114" s="1"/>
  <c r="O113"/>
  <c r="N113"/>
  <c r="Q113" s="1"/>
  <c r="O112"/>
  <c r="N112"/>
  <c r="Q112" s="1"/>
  <c r="N111"/>
  <c r="O111" s="1"/>
  <c r="N110"/>
  <c r="O110" s="1"/>
  <c r="O109"/>
  <c r="N109"/>
  <c r="Q109" s="1"/>
  <c r="O108"/>
  <c r="N108"/>
  <c r="Q108" s="1"/>
  <c r="N107"/>
  <c r="O107" s="1"/>
  <c r="N106"/>
  <c r="O106" s="1"/>
  <c r="O105"/>
  <c r="N105"/>
  <c r="Q105" s="1"/>
  <c r="O104"/>
  <c r="N104"/>
  <c r="Q104" s="1"/>
  <c r="N103"/>
  <c r="O103" s="1"/>
  <c r="N102"/>
  <c r="O102" s="1"/>
  <c r="O101"/>
  <c r="N101"/>
  <c r="Q101" s="1"/>
  <c r="O100"/>
  <c r="N100"/>
  <c r="Q100" s="1"/>
  <c r="N99"/>
  <c r="O99" s="1"/>
  <c r="N98"/>
  <c r="O98" s="1"/>
  <c r="O97"/>
  <c r="N97"/>
  <c r="Q97" s="1"/>
  <c r="O96"/>
  <c r="N96"/>
  <c r="Q96" s="1"/>
  <c r="N95"/>
  <c r="O95" s="1"/>
  <c r="N94"/>
  <c r="O94" s="1"/>
  <c r="O93"/>
  <c r="N93"/>
  <c r="Q93" s="1"/>
  <c r="O92"/>
  <c r="N92"/>
  <c r="Q92" s="1"/>
  <c r="N91"/>
  <c r="O91" s="1"/>
  <c r="N90"/>
  <c r="O90" s="1"/>
  <c r="O89"/>
  <c r="N89"/>
  <c r="Q89" s="1"/>
  <c r="O88"/>
  <c r="N88"/>
  <c r="Q88" s="1"/>
  <c r="N87"/>
  <c r="O87" s="1"/>
  <c r="N86"/>
  <c r="O86" s="1"/>
  <c r="O85"/>
  <c r="N85"/>
  <c r="Q85" s="1"/>
  <c r="O84"/>
  <c r="N84"/>
  <c r="Q84" s="1"/>
  <c r="N83"/>
  <c r="O83" s="1"/>
  <c r="N82"/>
  <c r="O82" s="1"/>
  <c r="O81"/>
  <c r="N81"/>
  <c r="Q81" s="1"/>
  <c r="O80"/>
  <c r="N80"/>
  <c r="Q80" s="1"/>
  <c r="N79"/>
  <c r="O79" s="1"/>
  <c r="N78"/>
  <c r="O78" s="1"/>
  <c r="O77"/>
  <c r="N77"/>
  <c r="Q77" s="1"/>
  <c r="O76"/>
  <c r="N76"/>
  <c r="Q76" s="1"/>
  <c r="N75"/>
  <c r="O75" s="1"/>
  <c r="N74"/>
  <c r="O74" s="1"/>
  <c r="O73"/>
  <c r="N73"/>
  <c r="Q73" s="1"/>
  <c r="O72"/>
  <c r="N72"/>
  <c r="Q72" s="1"/>
  <c r="N71"/>
  <c r="O71" s="1"/>
  <c r="N70"/>
  <c r="O70" s="1"/>
  <c r="O69"/>
  <c r="N69"/>
  <c r="Q69" s="1"/>
  <c r="O68"/>
  <c r="N68"/>
  <c r="Q68" s="1"/>
  <c r="N67"/>
  <c r="O67" s="1"/>
  <c r="N66"/>
  <c r="O66" s="1"/>
  <c r="O65"/>
  <c r="N65"/>
  <c r="Q65" s="1"/>
  <c r="O64"/>
  <c r="N64"/>
  <c r="Q64" s="1"/>
  <c r="N63"/>
  <c r="Q63" s="1"/>
  <c r="N62"/>
  <c r="O62" s="1"/>
  <c r="O61"/>
  <c r="N61"/>
  <c r="Q61" s="1"/>
  <c r="O60"/>
  <c r="N60"/>
  <c r="Q60" s="1"/>
  <c r="N59"/>
  <c r="Q59" s="1"/>
  <c r="N58"/>
  <c r="O58" s="1"/>
  <c r="O57"/>
  <c r="N57"/>
  <c r="Q57" s="1"/>
  <c r="O56"/>
  <c r="N56"/>
  <c r="Q56" s="1"/>
  <c r="N55"/>
  <c r="Q55" s="1"/>
  <c r="N54"/>
  <c r="O54" s="1"/>
  <c r="O53"/>
  <c r="N53"/>
  <c r="Q53" s="1"/>
  <c r="O52"/>
  <c r="N52"/>
  <c r="Q52" s="1"/>
  <c r="N51"/>
  <c r="Q51" s="1"/>
  <c r="N50"/>
  <c r="O50" s="1"/>
  <c r="O49"/>
  <c r="N49"/>
  <c r="Q49" s="1"/>
  <c r="O48"/>
  <c r="N48"/>
  <c r="Q48" s="1"/>
  <c r="N47"/>
  <c r="Q47" s="1"/>
  <c r="N46"/>
  <c r="O46" s="1"/>
  <c r="O45"/>
  <c r="N45"/>
  <c r="Q45" s="1"/>
  <c r="N44"/>
  <c r="Q44" s="1"/>
  <c r="N43"/>
  <c r="Q43" s="1"/>
  <c r="N42"/>
  <c r="O42" s="1"/>
  <c r="N41"/>
  <c r="O41" s="1"/>
  <c r="N40"/>
  <c r="Q40" s="1"/>
  <c r="N39"/>
  <c r="Q39" s="1"/>
  <c r="N38"/>
  <c r="O38" s="1"/>
  <c r="O37"/>
  <c r="N37"/>
  <c r="Q37" s="1"/>
  <c r="N36"/>
  <c r="Q36" s="1"/>
  <c r="N35"/>
  <c r="O35" s="1"/>
  <c r="N34"/>
  <c r="O34" s="1"/>
  <c r="N33"/>
  <c r="O33" s="1"/>
  <c r="N32"/>
  <c r="Q32" s="1"/>
  <c r="N31"/>
  <c r="Q31" s="1"/>
  <c r="N30"/>
  <c r="O30" s="1"/>
  <c r="N29"/>
  <c r="O29" s="1"/>
  <c r="N28"/>
  <c r="Q28" s="1"/>
  <c r="N27"/>
  <c r="Q27" s="1"/>
  <c r="N26"/>
  <c r="Q26" s="1"/>
  <c r="O25"/>
  <c r="N25"/>
  <c r="Q25" s="1"/>
  <c r="N24"/>
  <c r="O24" s="1"/>
  <c r="N23"/>
  <c r="Q23" s="1"/>
  <c r="N22"/>
  <c r="O22" s="1"/>
  <c r="N21"/>
  <c r="O21" s="1"/>
  <c r="M15"/>
  <c r="I116" i="7" s="1"/>
  <c r="L15" i="18"/>
  <c r="H116" i="7" s="1"/>
  <c r="K15" i="18"/>
  <c r="G15"/>
  <c r="F15"/>
  <c r="E15"/>
  <c r="D15"/>
  <c r="C15"/>
  <c r="O14"/>
  <c r="N14"/>
  <c r="M14"/>
  <c r="L14"/>
  <c r="K14"/>
  <c r="F14"/>
  <c r="E14"/>
  <c r="D14"/>
  <c r="C14"/>
  <c r="O13"/>
  <c r="N13"/>
  <c r="M13"/>
  <c r="L13"/>
  <c r="K13"/>
  <c r="G13"/>
  <c r="F13"/>
  <c r="E13"/>
  <c r="D13"/>
  <c r="C13"/>
  <c r="O12"/>
  <c r="N12"/>
  <c r="M12"/>
  <c r="L12"/>
  <c r="K12"/>
  <c r="G12"/>
  <c r="F12"/>
  <c r="E12"/>
  <c r="D12"/>
  <c r="D17" s="1"/>
  <c r="D1021" s="1"/>
  <c r="C12"/>
  <c r="C17" s="1"/>
  <c r="C1021" s="1"/>
  <c r="O11"/>
  <c r="N11"/>
  <c r="M11"/>
  <c r="L11"/>
  <c r="K11"/>
  <c r="O10"/>
  <c r="N10"/>
  <c r="M10"/>
  <c r="L10"/>
  <c r="K10"/>
  <c r="O9"/>
  <c r="N9"/>
  <c r="M9"/>
  <c r="L9"/>
  <c r="K9"/>
  <c r="O8"/>
  <c r="N8"/>
  <c r="J117" i="7" s="1"/>
  <c r="M8" i="18"/>
  <c r="I117" i="7" s="1"/>
  <c r="L8" i="18"/>
  <c r="H117" i="7" s="1"/>
  <c r="K8" i="18"/>
  <c r="K17" s="1"/>
  <c r="K1021" s="1"/>
  <c r="B2"/>
  <c r="B3" i="4"/>
  <c r="H15" i="16"/>
  <c r="G15"/>
  <c r="F15"/>
  <c r="E15"/>
  <c r="D15"/>
  <c r="F14"/>
  <c r="E14"/>
  <c r="D14"/>
  <c r="H13"/>
  <c r="G13"/>
  <c r="F13"/>
  <c r="E13"/>
  <c r="D13"/>
  <c r="D12"/>
  <c r="G16" i="1"/>
  <c r="F16"/>
  <c r="E16"/>
  <c r="D16"/>
  <c r="C16"/>
  <c r="C15"/>
  <c r="G14"/>
  <c r="F14"/>
  <c r="E14"/>
  <c r="D14"/>
  <c r="C14"/>
  <c r="C13"/>
  <c r="G12"/>
  <c r="F12"/>
  <c r="E12"/>
  <c r="D12"/>
  <c r="C12"/>
  <c r="D14" i="14"/>
  <c r="C14"/>
  <c r="G13"/>
  <c r="F13"/>
  <c r="E13"/>
  <c r="D13"/>
  <c r="C13"/>
  <c r="G12"/>
  <c r="F12"/>
  <c r="E12"/>
  <c r="D12"/>
  <c r="C12"/>
  <c r="N14"/>
  <c r="M14"/>
  <c r="L14"/>
  <c r="K14"/>
  <c r="J14"/>
  <c r="N13"/>
  <c r="M13"/>
  <c r="L13"/>
  <c r="K13"/>
  <c r="J13"/>
  <c r="K12"/>
  <c r="J12"/>
  <c r="K11"/>
  <c r="J11"/>
  <c r="N10"/>
  <c r="M10"/>
  <c r="L10"/>
  <c r="K10"/>
  <c r="J10"/>
  <c r="N9"/>
  <c r="M9"/>
  <c r="L9"/>
  <c r="K9"/>
  <c r="J9"/>
  <c r="N8"/>
  <c r="M8"/>
  <c r="L8"/>
  <c r="K8"/>
  <c r="J8"/>
  <c r="M7"/>
  <c r="L7"/>
  <c r="K7"/>
  <c r="J7"/>
  <c r="L6"/>
  <c r="K6"/>
  <c r="J6"/>
  <c r="N15" i="16"/>
  <c r="I78" i="7" s="1"/>
  <c r="M15" i="16"/>
  <c r="H78" i="7" s="1"/>
  <c r="H79" s="1"/>
  <c r="L15" i="16"/>
  <c r="N14"/>
  <c r="M14"/>
  <c r="L14"/>
  <c r="N13"/>
  <c r="N5" s="1"/>
  <c r="M13"/>
  <c r="L13"/>
  <c r="P12"/>
  <c r="O12"/>
  <c r="N12"/>
  <c r="M12"/>
  <c r="H59" i="7" s="1"/>
  <c r="L12" i="16"/>
  <c r="P11"/>
  <c r="O11"/>
  <c r="N11"/>
  <c r="M11"/>
  <c r="L11"/>
  <c r="N10"/>
  <c r="M10"/>
  <c r="L10"/>
  <c r="L9"/>
  <c r="N8"/>
  <c r="M8"/>
  <c r="L8"/>
  <c r="F12"/>
  <c r="E12"/>
  <c r="E17" s="1"/>
  <c r="N16" i="1"/>
  <c r="M16"/>
  <c r="L16"/>
  <c r="K16"/>
  <c r="J16"/>
  <c r="N15"/>
  <c r="M15"/>
  <c r="L15"/>
  <c r="K15"/>
  <c r="J15"/>
  <c r="N14"/>
  <c r="M14"/>
  <c r="L14"/>
  <c r="K14"/>
  <c r="J14"/>
  <c r="N13"/>
  <c r="M13"/>
  <c r="L13"/>
  <c r="K13"/>
  <c r="J13"/>
  <c r="N12"/>
  <c r="M12"/>
  <c r="L12"/>
  <c r="K12"/>
  <c r="J12"/>
  <c r="N11"/>
  <c r="M11"/>
  <c r="L11"/>
  <c r="K11"/>
  <c r="J11"/>
  <c r="N10"/>
  <c r="M10"/>
  <c r="L10"/>
  <c r="K10"/>
  <c r="J10"/>
  <c r="N9"/>
  <c r="M9"/>
  <c r="L9"/>
  <c r="K9"/>
  <c r="J9"/>
  <c r="N8"/>
  <c r="M8"/>
  <c r="L8"/>
  <c r="K8"/>
  <c r="J8"/>
  <c r="J7"/>
  <c r="L5" i="16" l="1"/>
  <c r="M5"/>
  <c r="G17" i="20"/>
  <c r="V32"/>
  <c r="V599"/>
  <c r="V435"/>
  <c r="V439"/>
  <c r="V443"/>
  <c r="V814"/>
  <c r="V818"/>
  <c r="V822"/>
  <c r="V826"/>
  <c r="V830"/>
  <c r="V834"/>
  <c r="V838"/>
  <c r="V842"/>
  <c r="V846"/>
  <c r="V850"/>
  <c r="V854"/>
  <c r="V858"/>
  <c r="V862"/>
  <c r="V866"/>
  <c r="V870"/>
  <c r="V874"/>
  <c r="V878"/>
  <c r="V882"/>
  <c r="V886"/>
  <c r="V890"/>
  <c r="V894"/>
  <c r="V898"/>
  <c r="V902"/>
  <c r="V906"/>
  <c r="V910"/>
  <c r="V914"/>
  <c r="V918"/>
  <c r="V922"/>
  <c r="V926"/>
  <c r="V930"/>
  <c r="V934"/>
  <c r="V938"/>
  <c r="V942"/>
  <c r="V946"/>
  <c r="V950"/>
  <c r="V954"/>
  <c r="V958"/>
  <c r="V962"/>
  <c r="V966"/>
  <c r="V970"/>
  <c r="V974"/>
  <c r="V978"/>
  <c r="V982"/>
  <c r="V986"/>
  <c r="V990"/>
  <c r="V994"/>
  <c r="V998"/>
  <c r="V1002"/>
  <c r="V1006"/>
  <c r="V1010"/>
  <c r="V1014"/>
  <c r="V1018"/>
  <c r="V597"/>
  <c r="V601"/>
  <c r="L17" i="16"/>
  <c r="F17"/>
  <c r="V22" i="20"/>
  <c r="Z21" i="16"/>
  <c r="Z94" i="19"/>
  <c r="V25" i="20"/>
  <c r="Z29" i="19"/>
  <c r="V29" i="20"/>
  <c r="Z98" i="19"/>
  <c r="V33" i="20"/>
  <c r="Z79" i="19"/>
  <c r="V37" i="20"/>
  <c r="Z62" i="19"/>
  <c r="V41" i="20"/>
  <c r="Z209" i="19"/>
  <c r="V45" i="20"/>
  <c r="V49"/>
  <c r="Z110" i="19"/>
  <c r="V53" i="20"/>
  <c r="Z112" i="19"/>
  <c r="V57" i="20"/>
  <c r="Z97" i="19"/>
  <c r="V61" i="20"/>
  <c r="V65"/>
  <c r="Z138" i="19"/>
  <c r="V69" i="20"/>
  <c r="Z143" i="19"/>
  <c r="V73" i="20"/>
  <c r="Z170" i="19"/>
  <c r="V77" i="20"/>
  <c r="Z127" i="19"/>
  <c r="V81" i="20"/>
  <c r="Z144" i="19"/>
  <c r="V85" i="20"/>
  <c r="V89"/>
  <c r="Z200" i="19"/>
  <c r="V93" i="20"/>
  <c r="V97"/>
  <c r="V101"/>
  <c r="Z168" i="19"/>
  <c r="V105" i="20"/>
  <c r="Z184" i="19"/>
  <c r="V109" i="20"/>
  <c r="Z159" i="19"/>
  <c r="V113" i="20"/>
  <c r="Z167" i="19"/>
  <c r="V117" i="20"/>
  <c r="Z245" i="19"/>
  <c r="V121" i="20"/>
  <c r="Z259" i="19"/>
  <c r="V125" i="20"/>
  <c r="Z280" i="19"/>
  <c r="V129" i="20"/>
  <c r="Z423" i="19"/>
  <c r="V133" i="20"/>
  <c r="Z270" i="19"/>
  <c r="V137" i="20"/>
  <c r="Z278" i="19"/>
  <c r="V141" i="20"/>
  <c r="Z254" i="19"/>
  <c r="V145" i="20"/>
  <c r="V149"/>
  <c r="V153"/>
  <c r="Z370" i="19"/>
  <c r="V157" i="20"/>
  <c r="Z238" i="19"/>
  <c r="V161" i="20"/>
  <c r="Z302" i="19"/>
  <c r="V165" i="20"/>
  <c r="Z411" i="19"/>
  <c r="V169" i="20"/>
  <c r="V173"/>
  <c r="Z417" i="19"/>
  <c r="V177" i="20"/>
  <c r="Z295" i="19"/>
  <c r="V181" i="20"/>
  <c r="Z524" i="19"/>
  <c r="V185" i="20"/>
  <c r="Z404" i="19"/>
  <c r="V188" i="20"/>
  <c r="Z427" i="19"/>
  <c r="V192" i="20"/>
  <c r="Z481" i="19"/>
  <c r="V196" i="20"/>
  <c r="Z376" i="19"/>
  <c r="V200" i="20"/>
  <c r="Z194" i="19"/>
  <c r="V204" i="20"/>
  <c r="Z412" i="19"/>
  <c r="V208" i="20"/>
  <c r="Z462" i="19"/>
  <c r="V212" i="20"/>
  <c r="Z303" i="19"/>
  <c r="V216" i="20"/>
  <c r="Z428" i="19"/>
  <c r="V199" i="20"/>
  <c r="Z448" i="19"/>
  <c r="V211" i="20"/>
  <c r="Z306" i="19"/>
  <c r="V219" i="20"/>
  <c r="Z310" i="19"/>
  <c r="V223" i="20"/>
  <c r="Z314" i="19"/>
  <c r="V227" i="20"/>
  <c r="Z318" i="19"/>
  <c r="V231" i="20"/>
  <c r="Z322" i="19"/>
  <c r="V235" i="20"/>
  <c r="Z447" i="19"/>
  <c r="V239" i="20"/>
  <c r="V243"/>
  <c r="Z515" i="19"/>
  <c r="V247" i="20"/>
  <c r="Z436" i="19"/>
  <c r="V251" i="20"/>
  <c r="Z434" i="19"/>
  <c r="V255" i="20"/>
  <c r="Z474" i="19"/>
  <c r="V259" i="20"/>
  <c r="V263"/>
  <c r="V267"/>
  <c r="V271"/>
  <c r="V275"/>
  <c r="V279"/>
  <c r="V283"/>
  <c r="V287"/>
  <c r="V291"/>
  <c r="Z88" i="19"/>
  <c r="V295" i="20"/>
  <c r="Z38" i="19"/>
  <c r="V299" i="20"/>
  <c r="V303"/>
  <c r="Z39" i="19"/>
  <c r="V307" i="20"/>
  <c r="Z89" i="19"/>
  <c r="V311" i="20"/>
  <c r="V315"/>
  <c r="V319"/>
  <c r="V323"/>
  <c r="V327"/>
  <c r="Z54" i="19"/>
  <c r="V331" i="20"/>
  <c r="V335"/>
  <c r="V339"/>
  <c r="V343"/>
  <c r="V347"/>
  <c r="V351"/>
  <c r="V355"/>
  <c r="Z52" i="19"/>
  <c r="V359" i="20"/>
  <c r="V363"/>
  <c r="V367"/>
  <c r="V371"/>
  <c r="V375"/>
  <c r="V379"/>
  <c r="V383"/>
  <c r="V387"/>
  <c r="V391"/>
  <c r="V395"/>
  <c r="V399"/>
  <c r="V403"/>
  <c r="V407"/>
  <c r="Z25" i="19"/>
  <c r="V411" i="20"/>
  <c r="V415"/>
  <c r="V419"/>
  <c r="V423"/>
  <c r="V427"/>
  <c r="V431"/>
  <c r="K16" i="14"/>
  <c r="D16"/>
  <c r="E1021" i="20"/>
  <c r="D17"/>
  <c r="D1021" s="1"/>
  <c r="O511" i="18"/>
  <c r="Q511"/>
  <c r="O517"/>
  <c r="Q517"/>
  <c r="O521"/>
  <c r="Q521"/>
  <c r="O525"/>
  <c r="Q525"/>
  <c r="O529"/>
  <c r="Q529"/>
  <c r="O533"/>
  <c r="Q533"/>
  <c r="O537"/>
  <c r="Q537"/>
  <c r="O541"/>
  <c r="Q541"/>
  <c r="O545"/>
  <c r="Q545"/>
  <c r="O549"/>
  <c r="Q549"/>
  <c r="O553"/>
  <c r="Q553"/>
  <c r="O557"/>
  <c r="Q557"/>
  <c r="O561"/>
  <c r="Q561"/>
  <c r="O565"/>
  <c r="Q565"/>
  <c r="O569"/>
  <c r="Q569"/>
  <c r="O573"/>
  <c r="Q573"/>
  <c r="O577"/>
  <c r="Q577"/>
  <c r="O826"/>
  <c r="Q826"/>
  <c r="O830"/>
  <c r="Q830"/>
  <c r="Q29"/>
  <c r="Q33"/>
  <c r="Q35"/>
  <c r="Q41"/>
  <c r="Q67"/>
  <c r="Q71"/>
  <c r="Q75"/>
  <c r="Q79"/>
  <c r="Q83"/>
  <c r="Q87"/>
  <c r="Q91"/>
  <c r="Q95"/>
  <c r="Q99"/>
  <c r="Q103"/>
  <c r="Q107"/>
  <c r="Q111"/>
  <c r="Q115"/>
  <c r="Q119"/>
  <c r="Q123"/>
  <c r="Q127"/>
  <c r="Q131"/>
  <c r="Q135"/>
  <c r="Q139"/>
  <c r="Q143"/>
  <c r="Q147"/>
  <c r="Q151"/>
  <c r="Q155"/>
  <c r="Q159"/>
  <c r="Q163"/>
  <c r="Q167"/>
  <c r="Q171"/>
  <c r="Q175"/>
  <c r="Q179"/>
  <c r="Q183"/>
  <c r="Q187"/>
  <c r="Q191"/>
  <c r="Q195"/>
  <c r="Q199"/>
  <c r="Q203"/>
  <c r="Q207"/>
  <c r="Q211"/>
  <c r="Q215"/>
  <c r="Q219"/>
  <c r="Q223"/>
  <c r="Q227"/>
  <c r="Q231"/>
  <c r="Q235"/>
  <c r="Q239"/>
  <c r="Q243"/>
  <c r="Q247"/>
  <c r="Q251"/>
  <c r="Q255"/>
  <c r="Q259"/>
  <c r="Q263"/>
  <c r="Q267"/>
  <c r="Q271"/>
  <c r="Q275"/>
  <c r="Q279"/>
  <c r="Q283"/>
  <c r="Q287"/>
  <c r="Q291"/>
  <c r="Q295"/>
  <c r="Q299"/>
  <c r="Q303"/>
  <c r="Q307"/>
  <c r="Q311"/>
  <c r="Q315"/>
  <c r="Q319"/>
  <c r="Q323"/>
  <c r="Q327"/>
  <c r="Q331"/>
  <c r="Q335"/>
  <c r="Q339"/>
  <c r="Q343"/>
  <c r="Q347"/>
  <c r="Q351"/>
  <c r="Q355"/>
  <c r="Q359"/>
  <c r="Q363"/>
  <c r="Q367"/>
  <c r="Q371"/>
  <c r="Q375"/>
  <c r="Q379"/>
  <c r="Q383"/>
  <c r="Q387"/>
  <c r="Q391"/>
  <c r="Q395"/>
  <c r="Q399"/>
  <c r="Q403"/>
  <c r="Q407"/>
  <c r="Q411"/>
  <c r="Q415"/>
  <c r="Q419"/>
  <c r="Q423"/>
  <c r="Q427"/>
  <c r="Q431"/>
  <c r="Q435"/>
  <c r="Q439"/>
  <c r="Q443"/>
  <c r="Q447"/>
  <c r="Q451"/>
  <c r="Q455"/>
  <c r="Q459"/>
  <c r="Q463"/>
  <c r="Q467"/>
  <c r="Q471"/>
  <c r="Q475"/>
  <c r="Q479"/>
  <c r="Q483"/>
  <c r="Q487"/>
  <c r="Q491"/>
  <c r="Q495"/>
  <c r="Q499"/>
  <c r="Q503"/>
  <c r="Q507"/>
  <c r="O510"/>
  <c r="Q510"/>
  <c r="O519"/>
  <c r="Q519"/>
  <c r="O527"/>
  <c r="Q527"/>
  <c r="O535"/>
  <c r="Q535"/>
  <c r="O543"/>
  <c r="Q543"/>
  <c r="O551"/>
  <c r="Q551"/>
  <c r="O559"/>
  <c r="Q559"/>
  <c r="O567"/>
  <c r="Q567"/>
  <c r="O575"/>
  <c r="Q575"/>
  <c r="O750"/>
  <c r="Q750"/>
  <c r="O754"/>
  <c r="Q754"/>
  <c r="O854"/>
  <c r="Q854"/>
  <c r="O858"/>
  <c r="Q858"/>
  <c r="O862"/>
  <c r="Q862"/>
  <c r="O866"/>
  <c r="Q866"/>
  <c r="O870"/>
  <c r="Q870"/>
  <c r="O874"/>
  <c r="Q874"/>
  <c r="O878"/>
  <c r="Q878"/>
  <c r="O882"/>
  <c r="Q882"/>
  <c r="O886"/>
  <c r="Q886"/>
  <c r="O946"/>
  <c r="Q946"/>
  <c r="O966"/>
  <c r="Q966"/>
  <c r="O970"/>
  <c r="Q970"/>
  <c r="O974"/>
  <c r="Q974"/>
  <c r="O978"/>
  <c r="Q978"/>
  <c r="O982"/>
  <c r="Q982"/>
  <c r="O986"/>
  <c r="Q986"/>
  <c r="O990"/>
  <c r="Q990"/>
  <c r="O994"/>
  <c r="Q994"/>
  <c r="O998"/>
  <c r="Q998"/>
  <c r="O1002"/>
  <c r="Q1002"/>
  <c r="O1006"/>
  <c r="Q1006"/>
  <c r="O1010"/>
  <c r="Q1010"/>
  <c r="O1014"/>
  <c r="Q1014"/>
  <c r="O1018"/>
  <c r="Q1018"/>
  <c r="O515"/>
  <c r="O516"/>
  <c r="O520"/>
  <c r="O523"/>
  <c r="O524"/>
  <c r="O528"/>
  <c r="O531"/>
  <c r="O532"/>
  <c r="O536"/>
  <c r="O539"/>
  <c r="O540"/>
  <c r="O544"/>
  <c r="O547"/>
  <c r="O548"/>
  <c r="O552"/>
  <c r="O555"/>
  <c r="O556"/>
  <c r="O560"/>
  <c r="O563"/>
  <c r="O564"/>
  <c r="O568"/>
  <c r="O571"/>
  <c r="O572"/>
  <c r="O576"/>
  <c r="O579"/>
  <c r="O580"/>
  <c r="O586"/>
  <c r="O587"/>
  <c r="O588"/>
  <c r="O591"/>
  <c r="O592"/>
  <c r="O595"/>
  <c r="O596"/>
  <c r="O602"/>
  <c r="O603"/>
  <c r="O604"/>
  <c r="O607"/>
  <c r="O608"/>
  <c r="O611"/>
  <c r="O612"/>
  <c r="O618"/>
  <c r="O619"/>
  <c r="O620"/>
  <c r="O623"/>
  <c r="O624"/>
  <c r="O627"/>
  <c r="O628"/>
  <c r="O634"/>
  <c r="O635"/>
  <c r="O636"/>
  <c r="O639"/>
  <c r="O640"/>
  <c r="O643"/>
  <c r="O644"/>
  <c r="O650"/>
  <c r="O651"/>
  <c r="O652"/>
  <c r="O655"/>
  <c r="O656"/>
  <c r="O659"/>
  <c r="O660"/>
  <c r="O666"/>
  <c r="O667"/>
  <c r="O668"/>
  <c r="O671"/>
  <c r="O672"/>
  <c r="O675"/>
  <c r="O676"/>
  <c r="O682"/>
  <c r="O683"/>
  <c r="O684"/>
  <c r="O687"/>
  <c r="O688"/>
  <c r="O691"/>
  <c r="O692"/>
  <c r="O698"/>
  <c r="O699"/>
  <c r="O700"/>
  <c r="O703"/>
  <c r="O704"/>
  <c r="O707"/>
  <c r="O708"/>
  <c r="O714"/>
  <c r="O715"/>
  <c r="O716"/>
  <c r="O719"/>
  <c r="O720"/>
  <c r="O723"/>
  <c r="O724"/>
  <c r="O730"/>
  <c r="O731"/>
  <c r="O732"/>
  <c r="O735"/>
  <c r="O736"/>
  <c r="O739"/>
  <c r="O740"/>
  <c r="O746"/>
  <c r="O747"/>
  <c r="O748"/>
  <c r="O751"/>
  <c r="O752"/>
  <c r="O755"/>
  <c r="O756"/>
  <c r="O762"/>
  <c r="O763"/>
  <c r="O764"/>
  <c r="O770"/>
  <c r="O771"/>
  <c r="O772"/>
  <c r="O778"/>
  <c r="O779"/>
  <c r="O780"/>
  <c r="O786"/>
  <c r="O787"/>
  <c r="O788"/>
  <c r="O794"/>
  <c r="O795"/>
  <c r="O796"/>
  <c r="O802"/>
  <c r="O803"/>
  <c r="O804"/>
  <c r="O810"/>
  <c r="O811"/>
  <c r="O812"/>
  <c r="O818"/>
  <c r="O819"/>
  <c r="O820"/>
  <c r="O834"/>
  <c r="O835"/>
  <c r="O836"/>
  <c r="O842"/>
  <c r="O843"/>
  <c r="O844"/>
  <c r="O850"/>
  <c r="O851"/>
  <c r="O852"/>
  <c r="O855"/>
  <c r="O856"/>
  <c r="O859"/>
  <c r="O860"/>
  <c r="O863"/>
  <c r="O864"/>
  <c r="O867"/>
  <c r="O868"/>
  <c r="O871"/>
  <c r="O872"/>
  <c r="O875"/>
  <c r="O876"/>
  <c r="O879"/>
  <c r="O880"/>
  <c r="O883"/>
  <c r="O884"/>
  <c r="O887"/>
  <c r="O888"/>
  <c r="O894"/>
  <c r="O895"/>
  <c r="O896"/>
  <c r="O902"/>
  <c r="O903"/>
  <c r="O904"/>
  <c r="O910"/>
  <c r="O911"/>
  <c r="O912"/>
  <c r="O918"/>
  <c r="O919"/>
  <c r="O920"/>
  <c r="O926"/>
  <c r="O927"/>
  <c r="O928"/>
  <c r="O934"/>
  <c r="O935"/>
  <c r="O936"/>
  <c r="O942"/>
  <c r="O943"/>
  <c r="O944"/>
  <c r="O947"/>
  <c r="O948"/>
  <c r="O954"/>
  <c r="O955"/>
  <c r="O956"/>
  <c r="O962"/>
  <c r="O963"/>
  <c r="O964"/>
  <c r="O967"/>
  <c r="O968"/>
  <c r="O971"/>
  <c r="O972"/>
  <c r="O975"/>
  <c r="O976"/>
  <c r="O979"/>
  <c r="O980"/>
  <c r="O983"/>
  <c r="O984"/>
  <c r="O987"/>
  <c r="O988"/>
  <c r="O991"/>
  <c r="O992"/>
  <c r="O995"/>
  <c r="O996"/>
  <c r="O999"/>
  <c r="O1000"/>
  <c r="O1003"/>
  <c r="O1004"/>
  <c r="O1007"/>
  <c r="O1008"/>
  <c r="O1011"/>
  <c r="O1012"/>
  <c r="O1015"/>
  <c r="O1016"/>
  <c r="O1019"/>
  <c r="O1020"/>
  <c r="Q22"/>
  <c r="Q24"/>
  <c r="Q30"/>
  <c r="Q34"/>
  <c r="Q38"/>
  <c r="Q42"/>
  <c r="Q46"/>
  <c r="Q50"/>
  <c r="Q54"/>
  <c r="Q58"/>
  <c r="Q62"/>
  <c r="Q66"/>
  <c r="Q70"/>
  <c r="Q74"/>
  <c r="Q78"/>
  <c r="Q82"/>
  <c r="Q86"/>
  <c r="Q90"/>
  <c r="Q94"/>
  <c r="Q98"/>
  <c r="Q102"/>
  <c r="Q106"/>
  <c r="Q110"/>
  <c r="Q114"/>
  <c r="Q118"/>
  <c r="Q122"/>
  <c r="Q126"/>
  <c r="Q130"/>
  <c r="Q134"/>
  <c r="Q138"/>
  <c r="Q142"/>
  <c r="Q146"/>
  <c r="Q150"/>
  <c r="Q154"/>
  <c r="Q158"/>
  <c r="Q162"/>
  <c r="Q166"/>
  <c r="Q170"/>
  <c r="Q174"/>
  <c r="Q178"/>
  <c r="Q182"/>
  <c r="Q186"/>
  <c r="Q190"/>
  <c r="Q194"/>
  <c r="Q198"/>
  <c r="Q202"/>
  <c r="Q206"/>
  <c r="Q210"/>
  <c r="Q214"/>
  <c r="Q218"/>
  <c r="Q222"/>
  <c r="Q226"/>
  <c r="Q230"/>
  <c r="Q234"/>
  <c r="Q238"/>
  <c r="Q242"/>
  <c r="Q246"/>
  <c r="Q250"/>
  <c r="Q254"/>
  <c r="Q258"/>
  <c r="Q262"/>
  <c r="Q266"/>
  <c r="Q270"/>
  <c r="Q274"/>
  <c r="Q278"/>
  <c r="Q282"/>
  <c r="Q286"/>
  <c r="Q290"/>
  <c r="Q294"/>
  <c r="Q298"/>
  <c r="Q302"/>
  <c r="Q306"/>
  <c r="Q310"/>
  <c r="Q314"/>
  <c r="Q318"/>
  <c r="Q322"/>
  <c r="Q326"/>
  <c r="Q330"/>
  <c r="Q334"/>
  <c r="Q338"/>
  <c r="Q342"/>
  <c r="Q346"/>
  <c r="Q350"/>
  <c r="Q354"/>
  <c r="Q358"/>
  <c r="Q362"/>
  <c r="Q366"/>
  <c r="Q370"/>
  <c r="Q374"/>
  <c r="Q378"/>
  <c r="Q382"/>
  <c r="Q386"/>
  <c r="Q390"/>
  <c r="Q394"/>
  <c r="Q398"/>
  <c r="Q402"/>
  <c r="Q406"/>
  <c r="Q410"/>
  <c r="Q414"/>
  <c r="Q418"/>
  <c r="Q422"/>
  <c r="Q426"/>
  <c r="Q430"/>
  <c r="Q434"/>
  <c r="Q438"/>
  <c r="Q442"/>
  <c r="Q446"/>
  <c r="Q450"/>
  <c r="Q454"/>
  <c r="Q458"/>
  <c r="Q462"/>
  <c r="Q466"/>
  <c r="Q470"/>
  <c r="Q474"/>
  <c r="Q478"/>
  <c r="Q482"/>
  <c r="Q486"/>
  <c r="Q490"/>
  <c r="Q494"/>
  <c r="Q498"/>
  <c r="Q502"/>
  <c r="Q506"/>
  <c r="Z111" i="19"/>
  <c r="Z523"/>
  <c r="L1021" i="20"/>
  <c r="Z93" i="19"/>
  <c r="Z61"/>
  <c r="Z141"/>
  <c r="Z169"/>
  <c r="Z269"/>
  <c r="Z409"/>
  <c r="Z464"/>
  <c r="Z320"/>
  <c r="Z321"/>
  <c r="Z526"/>
  <c r="Z426"/>
  <c r="Z514"/>
  <c r="Z507"/>
  <c r="Z277"/>
  <c r="Z210"/>
  <c r="Z289"/>
  <c r="Z211"/>
  <c r="Z381"/>
  <c r="Z215"/>
  <c r="Z477"/>
  <c r="Z416"/>
  <c r="Z31"/>
  <c r="Z90"/>
  <c r="Z55"/>
  <c r="Z28"/>
  <c r="Z30"/>
  <c r="Z96"/>
  <c r="Z137"/>
  <c r="Z106"/>
  <c r="Z199"/>
  <c r="Z189"/>
  <c r="Z183"/>
  <c r="Z212"/>
  <c r="Z398"/>
  <c r="Z152"/>
  <c r="Z164"/>
  <c r="Z504"/>
  <c r="Z383"/>
  <c r="Z388"/>
  <c r="Z154"/>
  <c r="Z420"/>
  <c r="Z192"/>
  <c r="Z193"/>
  <c r="Z196"/>
  <c r="Z508"/>
  <c r="Z441"/>
  <c r="Z473"/>
  <c r="Z466"/>
  <c r="Z499"/>
  <c r="Z435"/>
  <c r="Z37"/>
  <c r="Z73"/>
  <c r="Z91"/>
  <c r="Z56"/>
  <c r="Z53"/>
  <c r="Z64"/>
  <c r="Z65"/>
  <c r="Z24"/>
  <c r="Z45"/>
  <c r="Z46"/>
  <c r="M1021" i="20"/>
  <c r="Z80" i="19"/>
  <c r="Z40"/>
  <c r="Z99"/>
  <c r="Z205"/>
  <c r="Z63"/>
  <c r="Z71"/>
  <c r="Z74"/>
  <c r="Z126"/>
  <c r="Z101"/>
  <c r="Z134"/>
  <c r="Z139"/>
  <c r="Z116"/>
  <c r="Z206"/>
  <c r="Z142"/>
  <c r="Z171"/>
  <c r="Z161"/>
  <c r="Z185"/>
  <c r="Z166"/>
  <c r="Z180"/>
  <c r="Z175"/>
  <c r="Z529"/>
  <c r="Z231"/>
  <c r="Z237"/>
  <c r="Z281"/>
  <c r="Z294"/>
  <c r="Z271"/>
  <c r="Z69"/>
  <c r="Z253"/>
  <c r="Z392"/>
  <c r="Z239"/>
  <c r="Z252"/>
  <c r="Z424"/>
  <c r="Z418"/>
  <c r="Z397"/>
  <c r="Z525"/>
  <c r="Z369"/>
  <c r="Z479"/>
  <c r="Z425"/>
  <c r="Z305"/>
  <c r="Z308"/>
  <c r="Z309"/>
  <c r="Z312"/>
  <c r="Z313"/>
  <c r="Z316"/>
  <c r="Z317"/>
  <c r="Z500"/>
  <c r="Z496"/>
  <c r="Z129"/>
  <c r="Z130"/>
  <c r="Z70"/>
  <c r="H95" i="7"/>
  <c r="L122" i="13"/>
  <c r="K122"/>
  <c r="Z66" i="19"/>
  <c r="G10" i="12"/>
  <c r="G19" s="1"/>
  <c r="Z276" i="19"/>
  <c r="Z465"/>
  <c r="Z92"/>
  <c r="Z81"/>
  <c r="Z42"/>
  <c r="Z100"/>
  <c r="Z60"/>
  <c r="Z32"/>
  <c r="Z34"/>
  <c r="Z121"/>
  <c r="Z128"/>
  <c r="Z158"/>
  <c r="Z120"/>
  <c r="Z140"/>
  <c r="Z117"/>
  <c r="Z176"/>
  <c r="Z186"/>
  <c r="Z208"/>
  <c r="Z172"/>
  <c r="Z177"/>
  <c r="Z197"/>
  <c r="Z207"/>
  <c r="Z182"/>
  <c r="Z163"/>
  <c r="Z233"/>
  <c r="Z228"/>
  <c r="Z262"/>
  <c r="Z268"/>
  <c r="Z272"/>
  <c r="Z149"/>
  <c r="Z503"/>
  <c r="Z382"/>
  <c r="Z394"/>
  <c r="Z536"/>
  <c r="Z487"/>
  <c r="Z408"/>
  <c r="Z405"/>
  <c r="Z371"/>
  <c r="Z419"/>
  <c r="Z519"/>
  <c r="Z374"/>
  <c r="Z399"/>
  <c r="Z478"/>
  <c r="Z430"/>
  <c r="Z195"/>
  <c r="Z410"/>
  <c r="Z463"/>
  <c r="Z304"/>
  <c r="Z307"/>
  <c r="Z311"/>
  <c r="Z315"/>
  <c r="Z319"/>
  <c r="Z323"/>
  <c r="Z471"/>
  <c r="Z490"/>
  <c r="Z497"/>
  <c r="Z498"/>
  <c r="H10" i="12"/>
  <c r="H19" s="1"/>
  <c r="N7" i="14"/>
  <c r="O32" i="18"/>
  <c r="F17"/>
  <c r="F1021" s="1"/>
  <c r="Q21"/>
  <c r="O23"/>
  <c r="O28"/>
  <c r="M17"/>
  <c r="M1021" s="1"/>
  <c r="E17"/>
  <c r="E1021" s="1"/>
  <c r="O31"/>
  <c r="O36"/>
  <c r="L17"/>
  <c r="L1021" s="1"/>
  <c r="O27"/>
  <c r="O40"/>
  <c r="O44"/>
  <c r="O26"/>
  <c r="N15"/>
  <c r="O39"/>
  <c r="O43"/>
  <c r="O47"/>
  <c r="O51"/>
  <c r="O55"/>
  <c r="O59"/>
  <c r="O63"/>
  <c r="O585"/>
  <c r="O601"/>
  <c r="O617"/>
  <c r="O633"/>
  <c r="O649"/>
  <c r="O665"/>
  <c r="O681"/>
  <c r="O697"/>
  <c r="O713"/>
  <c r="O729"/>
  <c r="O745"/>
  <c r="O514"/>
  <c r="O522"/>
  <c r="O530"/>
  <c r="O538"/>
  <c r="O546"/>
  <c r="O554"/>
  <c r="O562"/>
  <c r="O570"/>
  <c r="O578"/>
  <c r="O594"/>
  <c r="O610"/>
  <c r="O626"/>
  <c r="O642"/>
  <c r="O658"/>
  <c r="O674"/>
  <c r="O690"/>
  <c r="O706"/>
  <c r="O722"/>
  <c r="O738"/>
  <c r="O581"/>
  <c r="O597"/>
  <c r="O613"/>
  <c r="O629"/>
  <c r="O645"/>
  <c r="O661"/>
  <c r="O677"/>
  <c r="O693"/>
  <c r="O709"/>
  <c r="O725"/>
  <c r="O741"/>
  <c r="O590"/>
  <c r="O606"/>
  <c r="O622"/>
  <c r="O638"/>
  <c r="O654"/>
  <c r="O670"/>
  <c r="O686"/>
  <c r="O702"/>
  <c r="O718"/>
  <c r="O734"/>
  <c r="O593"/>
  <c r="O609"/>
  <c r="O625"/>
  <c r="O641"/>
  <c r="O657"/>
  <c r="O673"/>
  <c r="O689"/>
  <c r="O705"/>
  <c r="O721"/>
  <c r="O737"/>
  <c r="O589"/>
  <c r="O605"/>
  <c r="O621"/>
  <c r="O637"/>
  <c r="O653"/>
  <c r="O669"/>
  <c r="O685"/>
  <c r="O701"/>
  <c r="O717"/>
  <c r="O733"/>
  <c r="O749"/>
  <c r="O753"/>
  <c r="O757"/>
  <c r="O761"/>
  <c r="O765"/>
  <c r="O769"/>
  <c r="O773"/>
  <c r="O777"/>
  <c r="O781"/>
  <c r="O785"/>
  <c r="O789"/>
  <c r="O793"/>
  <c r="O797"/>
  <c r="O801"/>
  <c r="O805"/>
  <c r="O809"/>
  <c r="O813"/>
  <c r="O817"/>
  <c r="O821"/>
  <c r="O825"/>
  <c r="O829"/>
  <c r="O833"/>
  <c r="O837"/>
  <c r="O841"/>
  <c r="O845"/>
  <c r="O849"/>
  <c r="O853"/>
  <c r="O857"/>
  <c r="O861"/>
  <c r="O865"/>
  <c r="O869"/>
  <c r="O873"/>
  <c r="O877"/>
  <c r="O881"/>
  <c r="O885"/>
  <c r="O889"/>
  <c r="O893"/>
  <c r="O897"/>
  <c r="O901"/>
  <c r="O905"/>
  <c r="O909"/>
  <c r="O913"/>
  <c r="O917"/>
  <c r="O921"/>
  <c r="O925"/>
  <c r="O929"/>
  <c r="O933"/>
  <c r="O937"/>
  <c r="O941"/>
  <c r="O945"/>
  <c r="O949"/>
  <c r="O953"/>
  <c r="O957"/>
  <c r="O961"/>
  <c r="O965"/>
  <c r="O969"/>
  <c r="O973"/>
  <c r="O977"/>
  <c r="O981"/>
  <c r="O985"/>
  <c r="O989"/>
  <c r="O993"/>
  <c r="O997"/>
  <c r="O1001"/>
  <c r="O1005"/>
  <c r="O1009"/>
  <c r="O1013"/>
  <c r="O1017"/>
  <c r="N9" i="16"/>
  <c r="I48" i="7" s="1"/>
  <c r="M9" i="16"/>
  <c r="H48" i="7" s="1"/>
  <c r="I113" i="17"/>
  <c r="I111"/>
  <c r="I110"/>
  <c r="I107"/>
  <c r="I108"/>
  <c r="I106"/>
  <c r="I105"/>
  <c r="I104"/>
  <c r="I103"/>
  <c r="I102"/>
  <c r="I116"/>
  <c r="I100"/>
  <c r="J66"/>
  <c r="J68" s="1"/>
  <c r="I29"/>
  <c r="I37" s="1"/>
  <c r="C7"/>
  <c r="C8" s="1"/>
  <c r="D6" i="7"/>
  <c r="D7" s="1"/>
  <c r="Z102" i="19" l="1"/>
  <c r="Z103"/>
  <c r="H12" i="20"/>
  <c r="Z187" i="19"/>
  <c r="Z132"/>
  <c r="Z133"/>
  <c r="H13" i="20"/>
  <c r="Z530" i="19"/>
  <c r="Z190"/>
  <c r="Z191"/>
  <c r="Z104"/>
  <c r="Z105"/>
  <c r="H15" i="20"/>
  <c r="N17" i="16"/>
  <c r="M17"/>
  <c r="P15" i="20"/>
  <c r="P13"/>
  <c r="H14"/>
  <c r="P9"/>
  <c r="P8"/>
  <c r="P14"/>
  <c r="P10"/>
  <c r="N17" i="18"/>
  <c r="N1021" s="1"/>
  <c r="J116" i="7"/>
  <c r="I91" i="17"/>
  <c r="I92" s="1"/>
  <c r="H91" i="7"/>
  <c r="I91"/>
  <c r="G14" i="18"/>
  <c r="G17" s="1"/>
  <c r="G1021" s="1"/>
  <c r="O15"/>
  <c r="O17" s="1"/>
  <c r="O1021" s="1"/>
  <c r="K51" i="4"/>
  <c r="J51"/>
  <c r="I51"/>
  <c r="H51"/>
  <c r="K50"/>
  <c r="J50"/>
  <c r="I50"/>
  <c r="H50"/>
  <c r="K49"/>
  <c r="J49"/>
  <c r="I49"/>
  <c r="H49"/>
  <c r="K48"/>
  <c r="J48"/>
  <c r="I48"/>
  <c r="H48"/>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H35"/>
  <c r="H34"/>
  <c r="O78"/>
  <c r="N78"/>
  <c r="M78"/>
  <c r="O77"/>
  <c r="N77"/>
  <c r="O76"/>
  <c r="N76"/>
  <c r="M76"/>
  <c r="N75"/>
  <c r="M75"/>
  <c r="O74"/>
  <c r="N74"/>
  <c r="M74"/>
  <c r="O73"/>
  <c r="N73"/>
  <c r="M73"/>
  <c r="O72"/>
  <c r="N72"/>
  <c r="M72"/>
  <c r="O71"/>
  <c r="N71"/>
  <c r="M71"/>
  <c r="O70"/>
  <c r="N70"/>
  <c r="M70"/>
  <c r="O69"/>
  <c r="N69"/>
  <c r="M69"/>
  <c r="O68"/>
  <c r="N68"/>
  <c r="M68"/>
  <c r="O67"/>
  <c r="N67"/>
  <c r="M67"/>
  <c r="O66"/>
  <c r="N66"/>
  <c r="M66"/>
  <c r="O65"/>
  <c r="N65"/>
  <c r="M65"/>
  <c r="O64"/>
  <c r="N64"/>
  <c r="M64"/>
  <c r="O63"/>
  <c r="N63"/>
  <c r="M63"/>
  <c r="O62"/>
  <c r="N62"/>
  <c r="M62"/>
  <c r="O61"/>
  <c r="N61"/>
  <c r="M61"/>
  <c r="H25"/>
  <c r="K24"/>
  <c r="J24"/>
  <c r="I24"/>
  <c r="H24"/>
  <c r="K23"/>
  <c r="J23"/>
  <c r="I23"/>
  <c r="H23"/>
  <c r="K22"/>
  <c r="J22"/>
  <c r="I22"/>
  <c r="K21"/>
  <c r="J21"/>
  <c r="I21"/>
  <c r="H21"/>
  <c r="K20"/>
  <c r="J20"/>
  <c r="I20"/>
  <c r="H20"/>
  <c r="H19"/>
  <c r="K18"/>
  <c r="J18"/>
  <c r="I18"/>
  <c r="H18"/>
  <c r="K17"/>
  <c r="J17"/>
  <c r="I17"/>
  <c r="H17"/>
  <c r="K16"/>
  <c r="J16"/>
  <c r="I16"/>
  <c r="H16"/>
  <c r="H15"/>
  <c r="K14"/>
  <c r="J14"/>
  <c r="I14"/>
  <c r="H14"/>
  <c r="H13"/>
  <c r="K12"/>
  <c r="J12"/>
  <c r="I12"/>
  <c r="H12"/>
  <c r="K11"/>
  <c r="J11"/>
  <c r="I11"/>
  <c r="H11"/>
  <c r="K10"/>
  <c r="J10"/>
  <c r="I10"/>
  <c r="H10"/>
  <c r="K9"/>
  <c r="J9"/>
  <c r="I9"/>
  <c r="H9"/>
  <c r="J8"/>
  <c r="I8"/>
  <c r="H8"/>
  <c r="F78"/>
  <c r="M77"/>
  <c r="F77"/>
  <c r="F76"/>
  <c r="O75"/>
  <c r="F75"/>
  <c r="F74"/>
  <c r="F73"/>
  <c r="F72"/>
  <c r="F71"/>
  <c r="F70"/>
  <c r="F69"/>
  <c r="F68"/>
  <c r="F67"/>
  <c r="F66"/>
  <c r="F65"/>
  <c r="F64"/>
  <c r="F63"/>
  <c r="F62"/>
  <c r="F61"/>
  <c r="B56"/>
  <c r="B29"/>
  <c r="H17" i="20" l="1"/>
  <c r="P17"/>
  <c r="J91" i="7"/>
  <c r="P73" i="4"/>
  <c r="P71"/>
  <c r="P67"/>
  <c r="P69"/>
  <c r="P72"/>
  <c r="P74"/>
  <c r="P75"/>
  <c r="O1020" i="16"/>
  <c r="O1019"/>
  <c r="O1018"/>
  <c r="O1017"/>
  <c r="O1016"/>
  <c r="O1015"/>
  <c r="O1014"/>
  <c r="O1013"/>
  <c r="O1012"/>
  <c r="O1011"/>
  <c r="O1010"/>
  <c r="O1009"/>
  <c r="O1008"/>
  <c r="O1006"/>
  <c r="O1005"/>
  <c r="O1004"/>
  <c r="O1003"/>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T410"/>
  <c r="T409"/>
  <c r="T408"/>
  <c r="T407"/>
  <c r="T406"/>
  <c r="T405"/>
  <c r="T404"/>
  <c r="T403"/>
  <c r="T402"/>
  <c r="T401"/>
  <c r="T400"/>
  <c r="T399"/>
  <c r="T398"/>
  <c r="T397"/>
  <c r="T396"/>
  <c r="T395"/>
  <c r="T394"/>
  <c r="T393"/>
  <c r="T392"/>
  <c r="T391"/>
  <c r="T390"/>
  <c r="T389"/>
  <c r="T388"/>
  <c r="T387"/>
  <c r="T386"/>
  <c r="T385"/>
  <c r="T384"/>
  <c r="T383"/>
  <c r="T382"/>
  <c r="T381"/>
  <c r="T380"/>
  <c r="T379"/>
  <c r="T378"/>
  <c r="T377"/>
  <c r="T376"/>
  <c r="T375"/>
  <c r="T374"/>
  <c r="T373"/>
  <c r="T372"/>
  <c r="T371"/>
  <c r="T370"/>
  <c r="T369"/>
  <c r="T368"/>
  <c r="T367"/>
  <c r="T366"/>
  <c r="T365"/>
  <c r="T364"/>
  <c r="T363"/>
  <c r="T362"/>
  <c r="T361"/>
  <c r="T360"/>
  <c r="T359"/>
  <c r="T358"/>
  <c r="T357"/>
  <c r="T356"/>
  <c r="T355"/>
  <c r="T354"/>
  <c r="T353"/>
  <c r="T352"/>
  <c r="T351"/>
  <c r="T350"/>
  <c r="T349"/>
  <c r="T348"/>
  <c r="T347"/>
  <c r="T346"/>
  <c r="T345"/>
  <c r="T344"/>
  <c r="T343"/>
  <c r="T342"/>
  <c r="T341"/>
  <c r="T340"/>
  <c r="T339"/>
  <c r="T338"/>
  <c r="T337"/>
  <c r="T336"/>
  <c r="T335"/>
  <c r="T334"/>
  <c r="T333"/>
  <c r="T332"/>
  <c r="T331"/>
  <c r="T330"/>
  <c r="T329"/>
  <c r="T328"/>
  <c r="T327"/>
  <c r="T326"/>
  <c r="T325"/>
  <c r="T324"/>
  <c r="T323"/>
  <c r="T322"/>
  <c r="T321"/>
  <c r="T320"/>
  <c r="T319"/>
  <c r="T318"/>
  <c r="T317"/>
  <c r="T316"/>
  <c r="T315"/>
  <c r="T314"/>
  <c r="T313"/>
  <c r="T312"/>
  <c r="T311"/>
  <c r="T310"/>
  <c r="T309"/>
  <c r="T308"/>
  <c r="T307"/>
  <c r="T306"/>
  <c r="T305"/>
  <c r="T304"/>
  <c r="T303"/>
  <c r="T302"/>
  <c r="T301"/>
  <c r="T300"/>
  <c r="T299"/>
  <c r="T298"/>
  <c r="T297"/>
  <c r="T296"/>
  <c r="T295"/>
  <c r="T294"/>
  <c r="T293"/>
  <c r="T292"/>
  <c r="T291"/>
  <c r="T290"/>
  <c r="T289"/>
  <c r="T288"/>
  <c r="T287"/>
  <c r="T286"/>
  <c r="T285"/>
  <c r="T284"/>
  <c r="T283"/>
  <c r="T282"/>
  <c r="T281"/>
  <c r="T280"/>
  <c r="T279"/>
  <c r="T278"/>
  <c r="T277"/>
  <c r="T276"/>
  <c r="T275"/>
  <c r="T274"/>
  <c r="T273"/>
  <c r="T272"/>
  <c r="T271"/>
  <c r="T270"/>
  <c r="T269"/>
  <c r="T268"/>
  <c r="T267"/>
  <c r="T266"/>
  <c r="T265"/>
  <c r="T264"/>
  <c r="T263"/>
  <c r="T262"/>
  <c r="T261"/>
  <c r="T259"/>
  <c r="T258"/>
  <c r="T257"/>
  <c r="T256"/>
  <c r="T254"/>
  <c r="T253"/>
  <c r="T252"/>
  <c r="T251"/>
  <c r="T250"/>
  <c r="T249"/>
  <c r="T248"/>
  <c r="T247"/>
  <c r="T246"/>
  <c r="T245"/>
  <c r="T244"/>
  <c r="T243"/>
  <c r="T242"/>
  <c r="T241"/>
  <c r="T240"/>
  <c r="T239"/>
  <c r="T238"/>
  <c r="T237"/>
  <c r="T236"/>
  <c r="T235"/>
  <c r="T234"/>
  <c r="T233"/>
  <c r="T232"/>
  <c r="T231"/>
  <c r="T230"/>
  <c r="T229"/>
  <c r="T228"/>
  <c r="T227"/>
  <c r="T226"/>
  <c r="T225"/>
  <c r="T224"/>
  <c r="T223"/>
  <c r="T222"/>
  <c r="T221"/>
  <c r="T220"/>
  <c r="T219"/>
  <c r="T218"/>
  <c r="T217"/>
  <c r="T216"/>
  <c r="T215"/>
  <c r="T214"/>
  <c r="T213"/>
  <c r="T212"/>
  <c r="T211"/>
  <c r="T210"/>
  <c r="T209"/>
  <c r="T208"/>
  <c r="T207"/>
  <c r="T206"/>
  <c r="T205"/>
  <c r="T204"/>
  <c r="T203"/>
  <c r="T202"/>
  <c r="T201"/>
  <c r="T200"/>
  <c r="T199"/>
  <c r="T198"/>
  <c r="T197"/>
  <c r="T196"/>
  <c r="T195"/>
  <c r="T194"/>
  <c r="T193"/>
  <c r="T192"/>
  <c r="T191"/>
  <c r="T190"/>
  <c r="T189"/>
  <c r="T188"/>
  <c r="T187"/>
  <c r="T186"/>
  <c r="T185"/>
  <c r="T184"/>
  <c r="T183"/>
  <c r="T182"/>
  <c r="T181"/>
  <c r="T180"/>
  <c r="T179"/>
  <c r="T178"/>
  <c r="T177"/>
  <c r="T176"/>
  <c r="T175"/>
  <c r="T174"/>
  <c r="T173"/>
  <c r="T172"/>
  <c r="T171"/>
  <c r="T170"/>
  <c r="T169"/>
  <c r="T168"/>
  <c r="T167"/>
  <c r="T166"/>
  <c r="T165"/>
  <c r="T164"/>
  <c r="T163"/>
  <c r="T161"/>
  <c r="T160"/>
  <c r="T159"/>
  <c r="T158"/>
  <c r="T157"/>
  <c r="T156"/>
  <c r="T155"/>
  <c r="T154"/>
  <c r="T153"/>
  <c r="T152"/>
  <c r="T151"/>
  <c r="T150"/>
  <c r="T149"/>
  <c r="T148"/>
  <c r="T147"/>
  <c r="T146"/>
  <c r="T145"/>
  <c r="T144"/>
  <c r="T143"/>
  <c r="T142"/>
  <c r="T141"/>
  <c r="T140"/>
  <c r="T139"/>
  <c r="T138"/>
  <c r="T137"/>
  <c r="T136"/>
  <c r="T135"/>
  <c r="T134"/>
  <c r="T133"/>
  <c r="T132"/>
  <c r="T131"/>
  <c r="T130"/>
  <c r="T129"/>
  <c r="T128"/>
  <c r="T127"/>
  <c r="T126"/>
  <c r="T125"/>
  <c r="T124"/>
  <c r="T123"/>
  <c r="T122"/>
  <c r="T121"/>
  <c r="T120"/>
  <c r="T119"/>
  <c r="T118"/>
  <c r="T117"/>
  <c r="T116"/>
  <c r="T115"/>
  <c r="T114"/>
  <c r="T113"/>
  <c r="T112"/>
  <c r="T111"/>
  <c r="T110"/>
  <c r="T109"/>
  <c r="T107"/>
  <c r="T106"/>
  <c r="T105"/>
  <c r="T104"/>
  <c r="T103"/>
  <c r="T102"/>
  <c r="T101"/>
  <c r="T100"/>
  <c r="T99"/>
  <c r="T98"/>
  <c r="T97"/>
  <c r="T96"/>
  <c r="T95"/>
  <c r="T94"/>
  <c r="T93"/>
  <c r="T92"/>
  <c r="T91"/>
  <c r="T90"/>
  <c r="T89"/>
  <c r="T88"/>
  <c r="T87"/>
  <c r="T86"/>
  <c r="T85"/>
  <c r="T84"/>
  <c r="T83"/>
  <c r="T82"/>
  <c r="T81"/>
  <c r="T80"/>
  <c r="T79"/>
  <c r="T78"/>
  <c r="T77"/>
  <c r="T76"/>
  <c r="T75"/>
  <c r="T74"/>
  <c r="T73"/>
  <c r="T72"/>
  <c r="T71"/>
  <c r="T70"/>
  <c r="T69"/>
  <c r="T68"/>
  <c r="T67"/>
  <c r="T66"/>
  <c r="T65"/>
  <c r="T64"/>
  <c r="T63"/>
  <c r="T62"/>
  <c r="T61"/>
  <c r="T60"/>
  <c r="T59"/>
  <c r="T58"/>
  <c r="T57"/>
  <c r="T56"/>
  <c r="T55"/>
  <c r="T54"/>
  <c r="T53"/>
  <c r="T52"/>
  <c r="T51"/>
  <c r="T50"/>
  <c r="T49"/>
  <c r="T48"/>
  <c r="T47"/>
  <c r="T46"/>
  <c r="T45"/>
  <c r="T44"/>
  <c r="T43"/>
  <c r="T42"/>
  <c r="T41"/>
  <c r="T40"/>
  <c r="T37"/>
  <c r="T36"/>
  <c r="T35"/>
  <c r="T34"/>
  <c r="T33"/>
  <c r="T32"/>
  <c r="T31"/>
  <c r="T30"/>
  <c r="T28"/>
  <c r="T27"/>
  <c r="T26"/>
  <c r="T25"/>
  <c r="T24"/>
  <c r="T23"/>
  <c r="T22" l="1"/>
  <c r="O6"/>
  <c r="T38"/>
  <c r="O14"/>
  <c r="T29"/>
  <c r="O10"/>
  <c r="G114" i="17"/>
  <c r="I114" s="1"/>
  <c r="T108" i="16"/>
  <c r="P64" i="4"/>
  <c r="T39" i="16"/>
  <c r="O13"/>
  <c r="O5" s="1"/>
  <c r="T255"/>
  <c r="G112" i="17"/>
  <c r="I112" s="1"/>
  <c r="T162" i="16"/>
  <c r="P66" i="4"/>
  <c r="T260" i="16"/>
  <c r="G109" i="17"/>
  <c r="I109" s="1"/>
  <c r="P70" i="4"/>
  <c r="P76"/>
  <c r="P63"/>
  <c r="P62"/>
  <c r="O8" i="16"/>
  <c r="P65" i="4"/>
  <c r="O15" i="16"/>
  <c r="J78" i="7" s="1"/>
  <c r="P78" i="4"/>
  <c r="P68"/>
  <c r="O9" i="16"/>
  <c r="J51" i="7" s="1"/>
  <c r="P77" i="4"/>
  <c r="G14" i="16"/>
  <c r="P61" i="4"/>
  <c r="G12" i="16"/>
  <c r="P938"/>
  <c r="P936"/>
  <c r="P934"/>
  <c r="P932"/>
  <c r="P930"/>
  <c r="P928"/>
  <c r="P926"/>
  <c r="P924"/>
  <c r="P922"/>
  <c r="P920"/>
  <c r="P918"/>
  <c r="P916"/>
  <c r="P914"/>
  <c r="P912"/>
  <c r="P910"/>
  <c r="P908"/>
  <c r="P906"/>
  <c r="P904"/>
  <c r="P902"/>
  <c r="P900"/>
  <c r="P898"/>
  <c r="P896"/>
  <c r="P894"/>
  <c r="P892"/>
  <c r="P890"/>
  <c r="P888"/>
  <c r="P886"/>
  <c r="P884"/>
  <c r="P882"/>
  <c r="P880"/>
  <c r="P878"/>
  <c r="P876"/>
  <c r="P874"/>
  <c r="P872"/>
  <c r="P870"/>
  <c r="P868"/>
  <c r="P866"/>
  <c r="P864"/>
  <c r="P862"/>
  <c r="P860"/>
  <c r="P858"/>
  <c r="P856"/>
  <c r="P854"/>
  <c r="P852"/>
  <c r="P850"/>
  <c r="P848"/>
  <c r="P846"/>
  <c r="P844"/>
  <c r="P842"/>
  <c r="P840"/>
  <c r="P838"/>
  <c r="P836"/>
  <c r="P834"/>
  <c r="P832"/>
  <c r="P830"/>
  <c r="P809"/>
  <c r="P637"/>
  <c r="P621"/>
  <c r="P606"/>
  <c r="H58" i="7"/>
  <c r="H51"/>
  <c r="H49"/>
  <c r="H60"/>
  <c r="J54"/>
  <c r="I54"/>
  <c r="H54"/>
  <c r="J50"/>
  <c r="I50"/>
  <c r="H50"/>
  <c r="B2" i="16"/>
  <c r="B55" i="4" s="1"/>
  <c r="O17" i="16" l="1"/>
  <c r="Y23"/>
  <c r="Z23"/>
  <c r="G17"/>
  <c r="J48" i="7"/>
  <c r="I49"/>
  <c r="I51"/>
  <c r="D17" i="16"/>
  <c r="D1021" s="1"/>
  <c r="E115" i="17"/>
  <c r="F1021" i="16"/>
  <c r="P503"/>
  <c r="P505"/>
  <c r="P511"/>
  <c r="P513"/>
  <c r="P519"/>
  <c r="P521"/>
  <c r="P529"/>
  <c r="P534"/>
  <c r="P538"/>
  <c r="P542"/>
  <c r="P554"/>
  <c r="P558"/>
  <c r="P566"/>
  <c r="P570"/>
  <c r="P574"/>
  <c r="P650"/>
  <c r="P654"/>
  <c r="P662"/>
  <c r="P666"/>
  <c r="P670"/>
  <c r="P682"/>
  <c r="P686"/>
  <c r="P694"/>
  <c r="P698"/>
  <c r="P702"/>
  <c r="P766"/>
  <c r="P774"/>
  <c r="P798"/>
  <c r="P806"/>
  <c r="P705"/>
  <c r="P707"/>
  <c r="P711"/>
  <c r="P713"/>
  <c r="P715"/>
  <c r="P721"/>
  <c r="P731"/>
  <c r="P733"/>
  <c r="P735"/>
  <c r="P743"/>
  <c r="P589"/>
  <c r="P605"/>
  <c r="P518"/>
  <c r="P557"/>
  <c r="P573"/>
  <c r="P618"/>
  <c r="P622"/>
  <c r="P630"/>
  <c r="P634"/>
  <c r="P685"/>
  <c r="P701"/>
  <c r="P718"/>
  <c r="P734"/>
  <c r="P742"/>
  <c r="P829"/>
  <c r="P831"/>
  <c r="P833"/>
  <c r="P835"/>
  <c r="P837"/>
  <c r="P839"/>
  <c r="P841"/>
  <c r="P843"/>
  <c r="P845"/>
  <c r="P847"/>
  <c r="P849"/>
  <c r="P851"/>
  <c r="P853"/>
  <c r="P855"/>
  <c r="P857"/>
  <c r="P859"/>
  <c r="P861"/>
  <c r="P863"/>
  <c r="P865"/>
  <c r="P867"/>
  <c r="P869"/>
  <c r="P871"/>
  <c r="P873"/>
  <c r="P875"/>
  <c r="P877"/>
  <c r="P879"/>
  <c r="P881"/>
  <c r="P883"/>
  <c r="P885"/>
  <c r="P887"/>
  <c r="P889"/>
  <c r="P891"/>
  <c r="P893"/>
  <c r="P895"/>
  <c r="P897"/>
  <c r="P899"/>
  <c r="P901"/>
  <c r="P903"/>
  <c r="P905"/>
  <c r="P907"/>
  <c r="P909"/>
  <c r="P911"/>
  <c r="P913"/>
  <c r="P915"/>
  <c r="P917"/>
  <c r="P919"/>
  <c r="P921"/>
  <c r="P923"/>
  <c r="P925"/>
  <c r="P927"/>
  <c r="P929"/>
  <c r="P931"/>
  <c r="P933"/>
  <c r="P935"/>
  <c r="P937"/>
  <c r="P939"/>
  <c r="P941"/>
  <c r="P943"/>
  <c r="P945"/>
  <c r="P947"/>
  <c r="P949"/>
  <c r="P951"/>
  <c r="P953"/>
  <c r="P955"/>
  <c r="P957"/>
  <c r="P959"/>
  <c r="P961"/>
  <c r="P963"/>
  <c r="P965"/>
  <c r="P967"/>
  <c r="P969"/>
  <c r="P971"/>
  <c r="P973"/>
  <c r="P975"/>
  <c r="P977"/>
  <c r="P979"/>
  <c r="P981"/>
  <c r="P983"/>
  <c r="P985"/>
  <c r="P502"/>
  <c r="P541"/>
  <c r="P586"/>
  <c r="P590"/>
  <c r="P598"/>
  <c r="P602"/>
  <c r="P653"/>
  <c r="P669"/>
  <c r="P710"/>
  <c r="P714"/>
  <c r="P765"/>
  <c r="P767"/>
  <c r="P775"/>
  <c r="P777"/>
  <c r="P793"/>
  <c r="P797"/>
  <c r="P799"/>
  <c r="P801"/>
  <c r="P807"/>
  <c r="P638"/>
  <c r="P509"/>
  <c r="P510"/>
  <c r="P514"/>
  <c r="P516"/>
  <c r="P525"/>
  <c r="P526"/>
  <c r="P530"/>
  <c r="P549"/>
  <c r="P550"/>
  <c r="P562"/>
  <c r="P581"/>
  <c r="P582"/>
  <c r="P594"/>
  <c r="P613"/>
  <c r="P614"/>
  <c r="P626"/>
  <c r="P645"/>
  <c r="P646"/>
  <c r="P658"/>
  <c r="P677"/>
  <c r="P678"/>
  <c r="P690"/>
  <c r="P723"/>
  <c r="P727"/>
  <c r="P729"/>
  <c r="P750"/>
  <c r="P758"/>
  <c r="P759"/>
  <c r="P781"/>
  <c r="P783"/>
  <c r="P785"/>
  <c r="P791"/>
  <c r="P814"/>
  <c r="P822"/>
  <c r="P825"/>
  <c r="E1021"/>
  <c r="P501"/>
  <c r="P506"/>
  <c r="P508"/>
  <c r="P517"/>
  <c r="P522"/>
  <c r="P533"/>
  <c r="P546"/>
  <c r="P565"/>
  <c r="P578"/>
  <c r="P597"/>
  <c r="P610"/>
  <c r="P629"/>
  <c r="P642"/>
  <c r="P661"/>
  <c r="P674"/>
  <c r="P693"/>
  <c r="P717"/>
  <c r="P726"/>
  <c r="P730"/>
  <c r="P749"/>
  <c r="P751"/>
  <c r="P782"/>
  <c r="P790"/>
  <c r="P813"/>
  <c r="P815"/>
  <c r="P817"/>
  <c r="P823"/>
  <c r="P411"/>
  <c r="P419"/>
  <c r="P427"/>
  <c r="P435"/>
  <c r="P443"/>
  <c r="P451"/>
  <c r="P459"/>
  <c r="P467"/>
  <c r="P475"/>
  <c r="P483"/>
  <c r="P498"/>
  <c r="P940"/>
  <c r="P942"/>
  <c r="P944"/>
  <c r="P946"/>
  <c r="P948"/>
  <c r="P950"/>
  <c r="P952"/>
  <c r="P954"/>
  <c r="P986"/>
  <c r="P990"/>
  <c r="P994"/>
  <c r="P998"/>
  <c r="P1002"/>
  <c r="P1006"/>
  <c r="P1010"/>
  <c r="P1014"/>
  <c r="P1018"/>
  <c r="P417"/>
  <c r="P425"/>
  <c r="P433"/>
  <c r="P441"/>
  <c r="P449"/>
  <c r="P457"/>
  <c r="P465"/>
  <c r="P473"/>
  <c r="P481"/>
  <c r="P487"/>
  <c r="P491"/>
  <c r="P495"/>
  <c r="P499"/>
  <c r="P524"/>
  <c r="P527"/>
  <c r="P532"/>
  <c r="P535"/>
  <c r="P540"/>
  <c r="P543"/>
  <c r="P548"/>
  <c r="P551"/>
  <c r="P556"/>
  <c r="P559"/>
  <c r="P564"/>
  <c r="P567"/>
  <c r="P572"/>
  <c r="P575"/>
  <c r="P580"/>
  <c r="P583"/>
  <c r="P588"/>
  <c r="P591"/>
  <c r="P596"/>
  <c r="P599"/>
  <c r="P604"/>
  <c r="P607"/>
  <c r="P612"/>
  <c r="P615"/>
  <c r="P620"/>
  <c r="P623"/>
  <c r="P628"/>
  <c r="P631"/>
  <c r="P636"/>
  <c r="P639"/>
  <c r="P644"/>
  <c r="P647"/>
  <c r="P652"/>
  <c r="P655"/>
  <c r="P660"/>
  <c r="P663"/>
  <c r="P668"/>
  <c r="P671"/>
  <c r="P676"/>
  <c r="P679"/>
  <c r="P684"/>
  <c r="P687"/>
  <c r="P692"/>
  <c r="P695"/>
  <c r="P737"/>
  <c r="P739"/>
  <c r="P753"/>
  <c r="P755"/>
  <c r="P769"/>
  <c r="P771"/>
  <c r="P778"/>
  <c r="P787"/>
  <c r="P794"/>
  <c r="P803"/>
  <c r="P810"/>
  <c r="P819"/>
  <c r="P826"/>
  <c r="P987"/>
  <c r="P991"/>
  <c r="P995"/>
  <c r="P999"/>
  <c r="P1003"/>
  <c r="P1007"/>
  <c r="P1011"/>
  <c r="P1015"/>
  <c r="P1019"/>
  <c r="P415"/>
  <c r="P423"/>
  <c r="P431"/>
  <c r="P439"/>
  <c r="P447"/>
  <c r="P455"/>
  <c r="P463"/>
  <c r="P471"/>
  <c r="P479"/>
  <c r="P488"/>
  <c r="P492"/>
  <c r="P496"/>
  <c r="P500"/>
  <c r="P988"/>
  <c r="P992"/>
  <c r="P996"/>
  <c r="P1000"/>
  <c r="P1004"/>
  <c r="P1008"/>
  <c r="P1012"/>
  <c r="P1016"/>
  <c r="P1020"/>
  <c r="P413"/>
  <c r="P421"/>
  <c r="P429"/>
  <c r="P437"/>
  <c r="P445"/>
  <c r="P453"/>
  <c r="P461"/>
  <c r="P469"/>
  <c r="P485"/>
  <c r="P489"/>
  <c r="P497"/>
  <c r="P504"/>
  <c r="P507"/>
  <c r="P512"/>
  <c r="P515"/>
  <c r="P520"/>
  <c r="P523"/>
  <c r="P528"/>
  <c r="P531"/>
  <c r="P536"/>
  <c r="P537"/>
  <c r="P539"/>
  <c r="P544"/>
  <c r="P545"/>
  <c r="P547"/>
  <c r="P552"/>
  <c r="P553"/>
  <c r="P555"/>
  <c r="P560"/>
  <c r="P561"/>
  <c r="P563"/>
  <c r="P568"/>
  <c r="P569"/>
  <c r="P571"/>
  <c r="P576"/>
  <c r="P577"/>
  <c r="P579"/>
  <c r="P584"/>
  <c r="P585"/>
  <c r="P587"/>
  <c r="P592"/>
  <c r="P593"/>
  <c r="P595"/>
  <c r="P600"/>
  <c r="P601"/>
  <c r="P603"/>
  <c r="P608"/>
  <c r="P609"/>
  <c r="P611"/>
  <c r="P616"/>
  <c r="P617"/>
  <c r="P619"/>
  <c r="P624"/>
  <c r="P625"/>
  <c r="P627"/>
  <c r="P632"/>
  <c r="P633"/>
  <c r="P635"/>
  <c r="P640"/>
  <c r="P641"/>
  <c r="P643"/>
  <c r="P648"/>
  <c r="P649"/>
  <c r="P651"/>
  <c r="P656"/>
  <c r="P657"/>
  <c r="P659"/>
  <c r="P664"/>
  <c r="P665"/>
  <c r="P667"/>
  <c r="P672"/>
  <c r="P673"/>
  <c r="P675"/>
  <c r="P680"/>
  <c r="P681"/>
  <c r="P683"/>
  <c r="P688"/>
  <c r="P689"/>
  <c r="P691"/>
  <c r="P696"/>
  <c r="P697"/>
  <c r="P699"/>
  <c r="P703"/>
  <c r="P706"/>
  <c r="P709"/>
  <c r="P719"/>
  <c r="P722"/>
  <c r="P725"/>
  <c r="P741"/>
  <c r="P745"/>
  <c r="P747"/>
  <c r="P757"/>
  <c r="P761"/>
  <c r="P763"/>
  <c r="P773"/>
  <c r="P779"/>
  <c r="P786"/>
  <c r="P789"/>
  <c r="P795"/>
  <c r="P802"/>
  <c r="P805"/>
  <c r="P811"/>
  <c r="P818"/>
  <c r="P821"/>
  <c r="P827"/>
  <c r="P989"/>
  <c r="P993"/>
  <c r="P997"/>
  <c r="P1001"/>
  <c r="P1005"/>
  <c r="P1009"/>
  <c r="P1013"/>
  <c r="P1017"/>
  <c r="P414"/>
  <c r="P418"/>
  <c r="P422"/>
  <c r="P426"/>
  <c r="P430"/>
  <c r="P434"/>
  <c r="P438"/>
  <c r="P442"/>
  <c r="P446"/>
  <c r="P450"/>
  <c r="P454"/>
  <c r="P458"/>
  <c r="P462"/>
  <c r="P466"/>
  <c r="P470"/>
  <c r="P474"/>
  <c r="P478"/>
  <c r="P482"/>
  <c r="P486"/>
  <c r="P490"/>
  <c r="P494"/>
  <c r="P412"/>
  <c r="P416"/>
  <c r="P420"/>
  <c r="P424"/>
  <c r="P428"/>
  <c r="P432"/>
  <c r="P436"/>
  <c r="P440"/>
  <c r="P444"/>
  <c r="P448"/>
  <c r="P452"/>
  <c r="P456"/>
  <c r="P460"/>
  <c r="P464"/>
  <c r="P468"/>
  <c r="P472"/>
  <c r="P476"/>
  <c r="P480"/>
  <c r="P484"/>
  <c r="P477"/>
  <c r="P493"/>
  <c r="P780"/>
  <c r="P796"/>
  <c r="P812"/>
  <c r="P700"/>
  <c r="P704"/>
  <c r="P708"/>
  <c r="P712"/>
  <c r="P716"/>
  <c r="P720"/>
  <c r="P724"/>
  <c r="P728"/>
  <c r="P732"/>
  <c r="P740"/>
  <c r="P748"/>
  <c r="P756"/>
  <c r="P764"/>
  <c r="P776"/>
  <c r="P792"/>
  <c r="P808"/>
  <c r="P824"/>
  <c r="P772"/>
  <c r="P788"/>
  <c r="P804"/>
  <c r="P820"/>
  <c r="P736"/>
  <c r="P744"/>
  <c r="P752"/>
  <c r="P760"/>
  <c r="P768"/>
  <c r="P784"/>
  <c r="P800"/>
  <c r="P816"/>
  <c r="P738"/>
  <c r="P746"/>
  <c r="P754"/>
  <c r="P762"/>
  <c r="P770"/>
  <c r="P956"/>
  <c r="P958"/>
  <c r="P960"/>
  <c r="P962"/>
  <c r="P964"/>
  <c r="P966"/>
  <c r="P968"/>
  <c r="P970"/>
  <c r="P972"/>
  <c r="P974"/>
  <c r="P976"/>
  <c r="P978"/>
  <c r="P980"/>
  <c r="P982"/>
  <c r="P984"/>
  <c r="P828"/>
  <c r="P6" l="1"/>
  <c r="Z384"/>
  <c r="Y384"/>
  <c r="Z336"/>
  <c r="Y336"/>
  <c r="Z382"/>
  <c r="Y382"/>
  <c r="Z334"/>
  <c r="Y334"/>
  <c r="Z101"/>
  <c r="Y101"/>
  <c r="Z80"/>
  <c r="Y80"/>
  <c r="Z397"/>
  <c r="Y397"/>
  <c r="Z333"/>
  <c r="Y333"/>
  <c r="Z274"/>
  <c r="Y274"/>
  <c r="Z210"/>
  <c r="Y210"/>
  <c r="Z178"/>
  <c r="Y178"/>
  <c r="Y383"/>
  <c r="Z383"/>
  <c r="Z297"/>
  <c r="Y297"/>
  <c r="Z233"/>
  <c r="Y233"/>
  <c r="Z217"/>
  <c r="Y217"/>
  <c r="Z201"/>
  <c r="Y201"/>
  <c r="Z153"/>
  <c r="Y153"/>
  <c r="Y103"/>
  <c r="Z103"/>
  <c r="Z292"/>
  <c r="Y292"/>
  <c r="Z276"/>
  <c r="Y276"/>
  <c r="Z208"/>
  <c r="Y208"/>
  <c r="Y347"/>
  <c r="Z347"/>
  <c r="Y279"/>
  <c r="Z279"/>
  <c r="Z392"/>
  <c r="Y392"/>
  <c r="Z360"/>
  <c r="Y360"/>
  <c r="Z328"/>
  <c r="Y328"/>
  <c r="Z406"/>
  <c r="Y406"/>
  <c r="Z374"/>
  <c r="Y374"/>
  <c r="Z342"/>
  <c r="Y342"/>
  <c r="Z310"/>
  <c r="Y310"/>
  <c r="Z93"/>
  <c r="Y93"/>
  <c r="Z76"/>
  <c r="Y76"/>
  <c r="Z349"/>
  <c r="Y349"/>
  <c r="Z298"/>
  <c r="Y298"/>
  <c r="Z266"/>
  <c r="Y266"/>
  <c r="Z234"/>
  <c r="Y234"/>
  <c r="Z202"/>
  <c r="Y202"/>
  <c r="Z170"/>
  <c r="Y170"/>
  <c r="Z144"/>
  <c r="Y144"/>
  <c r="Y367"/>
  <c r="Z367"/>
  <c r="Z305"/>
  <c r="Y305"/>
  <c r="Z273"/>
  <c r="Y273"/>
  <c r="Z257"/>
  <c r="Y257"/>
  <c r="Z225"/>
  <c r="Y225"/>
  <c r="Z193"/>
  <c r="Y193"/>
  <c r="Z161"/>
  <c r="Y161"/>
  <c r="Z112"/>
  <c r="Y112"/>
  <c r="Z300"/>
  <c r="Y300"/>
  <c r="Z268"/>
  <c r="Y268"/>
  <c r="Z224"/>
  <c r="Y224"/>
  <c r="Y395"/>
  <c r="Z395"/>
  <c r="Y331"/>
  <c r="Z331"/>
  <c r="Y303"/>
  <c r="Z303"/>
  <c r="Y271"/>
  <c r="Z271"/>
  <c r="Y255"/>
  <c r="Z255"/>
  <c r="Y223"/>
  <c r="Z223"/>
  <c r="Y207"/>
  <c r="Z207"/>
  <c r="Y191"/>
  <c r="Z191"/>
  <c r="Y159"/>
  <c r="Z159"/>
  <c r="Y127"/>
  <c r="Z127"/>
  <c r="Z104"/>
  <c r="Y104"/>
  <c r="Z329"/>
  <c r="Y329"/>
  <c r="Z168"/>
  <c r="Y168"/>
  <c r="Z353"/>
  <c r="Y353"/>
  <c r="Z244"/>
  <c r="Y244"/>
  <c r="Z188"/>
  <c r="Y188"/>
  <c r="Z156"/>
  <c r="Y156"/>
  <c r="Y147"/>
  <c r="Z147"/>
  <c r="Y139"/>
  <c r="Z139"/>
  <c r="Y115"/>
  <c r="Z115"/>
  <c r="Z81"/>
  <c r="Y81"/>
  <c r="Z73"/>
  <c r="Y73"/>
  <c r="Z65"/>
  <c r="Y65"/>
  <c r="Z57"/>
  <c r="Y57"/>
  <c r="Z140"/>
  <c r="Y140"/>
  <c r="Z126"/>
  <c r="Y126"/>
  <c r="Z114"/>
  <c r="Y114"/>
  <c r="Z100"/>
  <c r="Y100"/>
  <c r="Z68"/>
  <c r="Y68"/>
  <c r="Z60"/>
  <c r="Y60"/>
  <c r="Z52"/>
  <c r="Y52"/>
  <c r="Z44"/>
  <c r="Y44"/>
  <c r="Z36"/>
  <c r="Y36"/>
  <c r="Z28"/>
  <c r="Y28"/>
  <c r="Z45"/>
  <c r="Y45"/>
  <c r="Z37"/>
  <c r="Y37"/>
  <c r="Z29"/>
  <c r="Y29"/>
  <c r="P10"/>
  <c r="Z396"/>
  <c r="Y396"/>
  <c r="Z380"/>
  <c r="Y380"/>
  <c r="Z364"/>
  <c r="Y364"/>
  <c r="Z348"/>
  <c r="Y348"/>
  <c r="Z332"/>
  <c r="Y332"/>
  <c r="Z316"/>
  <c r="Y316"/>
  <c r="Z410"/>
  <c r="Y410"/>
  <c r="Z394"/>
  <c r="Y394"/>
  <c r="Z378"/>
  <c r="Y378"/>
  <c r="Z362"/>
  <c r="Y362"/>
  <c r="Z346"/>
  <c r="Y346"/>
  <c r="Z330"/>
  <c r="Y330"/>
  <c r="Z314"/>
  <c r="Y314"/>
  <c r="Z113"/>
  <c r="Y113"/>
  <c r="Z97"/>
  <c r="Y97"/>
  <c r="Z86"/>
  <c r="Y86"/>
  <c r="Z78"/>
  <c r="Y78"/>
  <c r="Z70"/>
  <c r="Y70"/>
  <c r="Z389"/>
  <c r="Y389"/>
  <c r="Z357"/>
  <c r="Y357"/>
  <c r="Z325"/>
  <c r="Y325"/>
  <c r="Z302"/>
  <c r="Y302"/>
  <c r="Z286"/>
  <c r="Y286"/>
  <c r="Z270"/>
  <c r="Y270"/>
  <c r="Z254"/>
  <c r="Y254"/>
  <c r="Z238"/>
  <c r="Y238"/>
  <c r="Z222"/>
  <c r="Y222"/>
  <c r="Z206"/>
  <c r="Y206"/>
  <c r="Z190"/>
  <c r="Y190"/>
  <c r="Z174"/>
  <c r="Y174"/>
  <c r="Z158"/>
  <c r="Y158"/>
  <c r="Z146"/>
  <c r="Y146"/>
  <c r="Y407"/>
  <c r="Z407"/>
  <c r="Y375"/>
  <c r="Z375"/>
  <c r="Y343"/>
  <c r="Z343"/>
  <c r="Y311"/>
  <c r="Z311"/>
  <c r="Z293"/>
  <c r="Y293"/>
  <c r="Z277"/>
  <c r="Y277"/>
  <c r="Z261"/>
  <c r="Y261"/>
  <c r="Z245"/>
  <c r="Y245"/>
  <c r="Z229"/>
  <c r="Y229"/>
  <c r="Z213"/>
  <c r="Y213"/>
  <c r="Z197"/>
  <c r="Y197"/>
  <c r="Z181"/>
  <c r="Y181"/>
  <c r="Z165"/>
  <c r="Y165"/>
  <c r="Z138"/>
  <c r="Y138"/>
  <c r="Z122"/>
  <c r="Y122"/>
  <c r="Z96"/>
  <c r="Y96"/>
  <c r="Z409"/>
  <c r="Y409"/>
  <c r="Z304"/>
  <c r="Y304"/>
  <c r="Z288"/>
  <c r="Y288"/>
  <c r="Z272"/>
  <c r="Y272"/>
  <c r="Z256"/>
  <c r="Y256"/>
  <c r="Z228"/>
  <c r="Y228"/>
  <c r="Y403"/>
  <c r="Z403"/>
  <c r="Y371"/>
  <c r="Z371"/>
  <c r="Y339"/>
  <c r="Z339"/>
  <c r="Y307"/>
  <c r="Z307"/>
  <c r="Y291"/>
  <c r="Z291"/>
  <c r="Y275"/>
  <c r="Z275"/>
  <c r="Y259"/>
  <c r="Z259"/>
  <c r="Y243"/>
  <c r="Z243"/>
  <c r="Y227"/>
  <c r="Z227"/>
  <c r="Y211"/>
  <c r="Z211"/>
  <c r="Y195"/>
  <c r="Z195"/>
  <c r="Y179"/>
  <c r="Z179"/>
  <c r="Y163"/>
  <c r="Z163"/>
  <c r="Z136"/>
  <c r="Y136"/>
  <c r="Y111"/>
  <c r="Z111"/>
  <c r="Z345"/>
  <c r="Y345"/>
  <c r="Z216"/>
  <c r="Y216"/>
  <c r="Z176"/>
  <c r="Y176"/>
  <c r="Z369"/>
  <c r="Y369"/>
  <c r="Z252"/>
  <c r="Y252"/>
  <c r="Z196"/>
  <c r="Y196"/>
  <c r="Z164"/>
  <c r="Y164"/>
  <c r="Z149"/>
  <c r="Y149"/>
  <c r="Z141"/>
  <c r="Y141"/>
  <c r="Y119"/>
  <c r="Z119"/>
  <c r="Y91"/>
  <c r="Z91"/>
  <c r="Y83"/>
  <c r="Z83"/>
  <c r="Y75"/>
  <c r="Z75"/>
  <c r="Y67"/>
  <c r="Z67"/>
  <c r="Y59"/>
  <c r="Z59"/>
  <c r="Y51"/>
  <c r="Z51"/>
  <c r="Z142"/>
  <c r="Y142"/>
  <c r="Z130"/>
  <c r="Y130"/>
  <c r="Z116"/>
  <c r="Y116"/>
  <c r="Z102"/>
  <c r="Y102"/>
  <c r="Z92"/>
  <c r="Y92"/>
  <c r="Z62"/>
  <c r="Y62"/>
  <c r="Z54"/>
  <c r="Y54"/>
  <c r="Z46"/>
  <c r="Y46"/>
  <c r="Z38"/>
  <c r="Y38"/>
  <c r="P14"/>
  <c r="Z30"/>
  <c r="Y30"/>
  <c r="Z22"/>
  <c r="Y22"/>
  <c r="Y47"/>
  <c r="Z47"/>
  <c r="Y39"/>
  <c r="Z39"/>
  <c r="P13"/>
  <c r="Y31"/>
  <c r="Z31"/>
  <c r="Z368"/>
  <c r="Y368"/>
  <c r="Z366"/>
  <c r="Y366"/>
  <c r="Z117"/>
  <c r="Y117"/>
  <c r="Z290"/>
  <c r="Y290"/>
  <c r="Z226"/>
  <c r="Y226"/>
  <c r="Z162"/>
  <c r="Y162"/>
  <c r="Z281"/>
  <c r="Y281"/>
  <c r="Z169"/>
  <c r="Y169"/>
  <c r="Z232"/>
  <c r="Y232"/>
  <c r="Y379"/>
  <c r="Z379"/>
  <c r="Y315"/>
  <c r="Z315"/>
  <c r="Y295"/>
  <c r="Z295"/>
  <c r="Y263"/>
  <c r="Z263"/>
  <c r="Y247"/>
  <c r="Z247"/>
  <c r="Y215"/>
  <c r="Z215"/>
  <c r="Y199"/>
  <c r="Z199"/>
  <c r="Y183"/>
  <c r="Z183"/>
  <c r="Y167"/>
  <c r="Z167"/>
  <c r="Y151"/>
  <c r="Z151"/>
  <c r="Z120"/>
  <c r="Y120"/>
  <c r="Z361"/>
  <c r="Y361"/>
  <c r="Z248"/>
  <c r="Y248"/>
  <c r="Z152"/>
  <c r="Y152"/>
  <c r="Z321"/>
  <c r="Y321"/>
  <c r="Z204"/>
  <c r="Y204"/>
  <c r="Z172"/>
  <c r="Y172"/>
  <c r="Z129"/>
  <c r="Y129"/>
  <c r="Y143"/>
  <c r="Z143"/>
  <c r="Y123"/>
  <c r="Z123"/>
  <c r="Y99"/>
  <c r="Z99"/>
  <c r="Z85"/>
  <c r="Y85"/>
  <c r="Z77"/>
  <c r="Y77"/>
  <c r="Z69"/>
  <c r="Y69"/>
  <c r="Z61"/>
  <c r="Y61"/>
  <c r="Z53"/>
  <c r="Y53"/>
  <c r="Z132"/>
  <c r="Y132"/>
  <c r="Z108"/>
  <c r="Y108"/>
  <c r="Z94"/>
  <c r="Y94"/>
  <c r="Z64"/>
  <c r="Y64"/>
  <c r="Z56"/>
  <c r="Y56"/>
  <c r="Z48"/>
  <c r="Y48"/>
  <c r="Z40"/>
  <c r="Y40"/>
  <c r="Z32"/>
  <c r="Y32"/>
  <c r="Z24"/>
  <c r="Y24"/>
  <c r="Z49"/>
  <c r="Y49"/>
  <c r="Z41"/>
  <c r="Y41"/>
  <c r="Z33"/>
  <c r="Y33"/>
  <c r="Z25"/>
  <c r="Y25"/>
  <c r="Z352"/>
  <c r="Y352"/>
  <c r="Z350"/>
  <c r="Y350"/>
  <c r="Z88"/>
  <c r="Y88"/>
  <c r="Z365"/>
  <c r="Y365"/>
  <c r="Z258"/>
  <c r="Y258"/>
  <c r="Z194"/>
  <c r="Y194"/>
  <c r="Y351"/>
  <c r="Z351"/>
  <c r="Z249"/>
  <c r="Y249"/>
  <c r="Z128"/>
  <c r="Y128"/>
  <c r="Z385"/>
  <c r="Y385"/>
  <c r="Z260"/>
  <c r="Y260"/>
  <c r="Y231"/>
  <c r="Z231"/>
  <c r="Z118"/>
  <c r="Y118"/>
  <c r="Z404"/>
  <c r="Y404"/>
  <c r="Z388"/>
  <c r="Y388"/>
  <c r="Z372"/>
  <c r="Y372"/>
  <c r="Z356"/>
  <c r="Y356"/>
  <c r="Z340"/>
  <c r="Y340"/>
  <c r="Z324"/>
  <c r="Y324"/>
  <c r="Z308"/>
  <c r="Y308"/>
  <c r="Z402"/>
  <c r="Y402"/>
  <c r="Z386"/>
  <c r="Y386"/>
  <c r="Z370"/>
  <c r="Y370"/>
  <c r="Z354"/>
  <c r="Y354"/>
  <c r="Z338"/>
  <c r="Y338"/>
  <c r="Z322"/>
  <c r="Y322"/>
  <c r="Z121"/>
  <c r="Y121"/>
  <c r="Z105"/>
  <c r="Y105"/>
  <c r="Z90"/>
  <c r="Y90"/>
  <c r="Z82"/>
  <c r="Y82"/>
  <c r="Z74"/>
  <c r="Y74"/>
  <c r="Z405"/>
  <c r="Y405"/>
  <c r="Z373"/>
  <c r="Y373"/>
  <c r="Z341"/>
  <c r="Y341"/>
  <c r="Z309"/>
  <c r="Y309"/>
  <c r="Z294"/>
  <c r="Y294"/>
  <c r="Z278"/>
  <c r="Y278"/>
  <c r="Z262"/>
  <c r="Y262"/>
  <c r="Z246"/>
  <c r="Y246"/>
  <c r="Z230"/>
  <c r="Y230"/>
  <c r="Z214"/>
  <c r="Y214"/>
  <c r="Z198"/>
  <c r="Y198"/>
  <c r="Z182"/>
  <c r="Y182"/>
  <c r="Z166"/>
  <c r="Y166"/>
  <c r="Z150"/>
  <c r="Y150"/>
  <c r="Y391"/>
  <c r="Z391"/>
  <c r="Y359"/>
  <c r="Z359"/>
  <c r="Y327"/>
  <c r="Z327"/>
  <c r="Z301"/>
  <c r="Y301"/>
  <c r="Z285"/>
  <c r="Y285"/>
  <c r="Z269"/>
  <c r="Y269"/>
  <c r="Z253"/>
  <c r="Y253"/>
  <c r="Z237"/>
  <c r="Y237"/>
  <c r="Z221"/>
  <c r="Y221"/>
  <c r="Z205"/>
  <c r="Y205"/>
  <c r="Z189"/>
  <c r="Y189"/>
  <c r="Z173"/>
  <c r="Y173"/>
  <c r="Z157"/>
  <c r="Y157"/>
  <c r="Z133"/>
  <c r="Y133"/>
  <c r="Z106"/>
  <c r="Y106"/>
  <c r="Z393"/>
  <c r="Y393"/>
  <c r="Z296"/>
  <c r="Y296"/>
  <c r="Z280"/>
  <c r="Y280"/>
  <c r="Z264"/>
  <c r="Y264"/>
  <c r="Z236"/>
  <c r="Y236"/>
  <c r="Z220"/>
  <c r="Y220"/>
  <c r="Y387"/>
  <c r="Z387"/>
  <c r="Y355"/>
  <c r="Z355"/>
  <c r="Y323"/>
  <c r="Z323"/>
  <c r="Y299"/>
  <c r="Z299"/>
  <c r="Y283"/>
  <c r="Z283"/>
  <c r="Y267"/>
  <c r="Z267"/>
  <c r="Y251"/>
  <c r="Z251"/>
  <c r="Y235"/>
  <c r="Z235"/>
  <c r="Y219"/>
  <c r="Z219"/>
  <c r="Y203"/>
  <c r="Z203"/>
  <c r="Y187"/>
  <c r="Z187"/>
  <c r="Y171"/>
  <c r="Z171"/>
  <c r="Y155"/>
  <c r="Z155"/>
  <c r="Z125"/>
  <c r="Y125"/>
  <c r="Y95"/>
  <c r="Z95"/>
  <c r="Z377"/>
  <c r="Y377"/>
  <c r="Z313"/>
  <c r="Y313"/>
  <c r="Z192"/>
  <c r="Y192"/>
  <c r="Z160"/>
  <c r="Y160"/>
  <c r="Z337"/>
  <c r="Y337"/>
  <c r="Z212"/>
  <c r="Y212"/>
  <c r="Z180"/>
  <c r="Y180"/>
  <c r="Z137"/>
  <c r="Y137"/>
  <c r="Z145"/>
  <c r="Y145"/>
  <c r="Y131"/>
  <c r="Z131"/>
  <c r="Y107"/>
  <c r="Z107"/>
  <c r="Y87"/>
  <c r="Z87"/>
  <c r="Y79"/>
  <c r="Z79"/>
  <c r="Y71"/>
  <c r="Z71"/>
  <c r="Y63"/>
  <c r="Z63"/>
  <c r="Y55"/>
  <c r="Z55"/>
  <c r="Z134"/>
  <c r="Y134"/>
  <c r="Z124"/>
  <c r="Y124"/>
  <c r="Z110"/>
  <c r="Y110"/>
  <c r="Z98"/>
  <c r="Y98"/>
  <c r="Z66"/>
  <c r="Y66"/>
  <c r="Z58"/>
  <c r="Y58"/>
  <c r="Z50"/>
  <c r="Y50"/>
  <c r="Z42"/>
  <c r="Y42"/>
  <c r="Z34"/>
  <c r="Y34"/>
  <c r="Z26"/>
  <c r="Y26"/>
  <c r="Y43"/>
  <c r="Z43"/>
  <c r="Y35"/>
  <c r="Z35"/>
  <c r="Y27"/>
  <c r="Z27"/>
  <c r="Z400"/>
  <c r="Y400"/>
  <c r="Z320"/>
  <c r="Y320"/>
  <c r="Z398"/>
  <c r="Y398"/>
  <c r="Z318"/>
  <c r="Y318"/>
  <c r="Z72"/>
  <c r="Y72"/>
  <c r="Z306"/>
  <c r="Y306"/>
  <c r="Z242"/>
  <c r="Y242"/>
  <c r="Z148"/>
  <c r="Y148"/>
  <c r="Y319"/>
  <c r="Z319"/>
  <c r="Z265"/>
  <c r="Y265"/>
  <c r="Z185"/>
  <c r="Y185"/>
  <c r="Z184"/>
  <c r="Y184"/>
  <c r="Z408"/>
  <c r="Y408"/>
  <c r="Z376"/>
  <c r="Y376"/>
  <c r="Z344"/>
  <c r="Y344"/>
  <c r="Z312"/>
  <c r="Y312"/>
  <c r="Z390"/>
  <c r="Y390"/>
  <c r="Z358"/>
  <c r="Y358"/>
  <c r="Z326"/>
  <c r="Y326"/>
  <c r="Z109"/>
  <c r="Y109"/>
  <c r="Z84"/>
  <c r="Y84"/>
  <c r="Z381"/>
  <c r="Y381"/>
  <c r="Z317"/>
  <c r="Y317"/>
  <c r="Z282"/>
  <c r="Y282"/>
  <c r="Z250"/>
  <c r="Y250"/>
  <c r="Z218"/>
  <c r="Y218"/>
  <c r="Z186"/>
  <c r="Y186"/>
  <c r="Z154"/>
  <c r="Y154"/>
  <c r="Y399"/>
  <c r="Z399"/>
  <c r="Y335"/>
  <c r="Z335"/>
  <c r="Z289"/>
  <c r="Y289"/>
  <c r="Z241"/>
  <c r="Y241"/>
  <c r="Z209"/>
  <c r="Y209"/>
  <c r="Z177"/>
  <c r="Y177"/>
  <c r="Y135"/>
  <c r="Z135"/>
  <c r="Z401"/>
  <c r="Y401"/>
  <c r="Z284"/>
  <c r="Y284"/>
  <c r="Z240"/>
  <c r="Y240"/>
  <c r="Y363"/>
  <c r="Z363"/>
  <c r="Y287"/>
  <c r="Z287"/>
  <c r="Y239"/>
  <c r="Z239"/>
  <c r="Y175"/>
  <c r="Z175"/>
  <c r="Z200"/>
  <c r="Y200"/>
  <c r="Z89"/>
  <c r="Y89"/>
  <c r="J8" i="12"/>
  <c r="P8" i="16"/>
  <c r="L1021"/>
  <c r="P15"/>
  <c r="H14"/>
  <c r="H12"/>
  <c r="P9"/>
  <c r="M1021"/>
  <c r="G1021"/>
  <c r="I47" i="4"/>
  <c r="I35"/>
  <c r="L12" i="14"/>
  <c r="E56" i="17"/>
  <c r="H54"/>
  <c r="G54"/>
  <c r="I54"/>
  <c r="E54"/>
  <c r="G52"/>
  <c r="E52"/>
  <c r="B2" i="14"/>
  <c r="B28" i="4" s="1"/>
  <c r="I151" i="13"/>
  <c r="H151"/>
  <c r="G151"/>
  <c r="F151"/>
  <c r="E151"/>
  <c r="D151"/>
  <c r="B151"/>
  <c r="C151"/>
  <c r="M22"/>
  <c r="M122" s="1"/>
  <c r="B2"/>
  <c r="B2" i="1"/>
  <c r="I15" i="4"/>
  <c r="P5" i="16" l="1"/>
  <c r="H17"/>
  <c r="H1021" s="1"/>
  <c r="P17"/>
  <c r="P1021" s="1"/>
  <c r="L11" i="14"/>
  <c r="L16" s="1"/>
  <c r="E14"/>
  <c r="E16" s="1"/>
  <c r="J25" i="4"/>
  <c r="L6" i="1"/>
  <c r="I25" i="4"/>
  <c r="K6" i="1"/>
  <c r="L7"/>
  <c r="E15"/>
  <c r="E13"/>
  <c r="J19" i="4"/>
  <c r="D15" i="1"/>
  <c r="K7"/>
  <c r="D13"/>
  <c r="I19" i="4"/>
  <c r="M16" i="13"/>
  <c r="J11"/>
  <c r="G19" i="7" s="1"/>
  <c r="M8" i="13"/>
  <c r="J7"/>
  <c r="G11" i="7" s="1"/>
  <c r="M13" i="13"/>
  <c r="L10"/>
  <c r="I20" i="7" s="1"/>
  <c r="J8" i="13"/>
  <c r="G13" i="7" s="1"/>
  <c r="J13" i="13"/>
  <c r="N9"/>
  <c r="N16"/>
  <c r="K15"/>
  <c r="J12"/>
  <c r="G33" i="7" s="1"/>
  <c r="M9" i="13"/>
  <c r="K8"/>
  <c r="H13" i="7" s="1"/>
  <c r="J6" i="13"/>
  <c r="K16"/>
  <c r="L15"/>
  <c r="M14"/>
  <c r="N13"/>
  <c r="J9"/>
  <c r="G14" i="7" s="1"/>
  <c r="L16" i="13"/>
  <c r="M15"/>
  <c r="N14"/>
  <c r="J14"/>
  <c r="G27" i="7" s="1"/>
  <c r="K13" i="13"/>
  <c r="L12"/>
  <c r="N10"/>
  <c r="J10"/>
  <c r="G20" i="7" s="1"/>
  <c r="K9" i="13"/>
  <c r="H14" i="7" s="1"/>
  <c r="L8" i="13"/>
  <c r="N15"/>
  <c r="J15"/>
  <c r="G29" i="7" s="1"/>
  <c r="K14" i="13"/>
  <c r="L13"/>
  <c r="M12"/>
  <c r="K10"/>
  <c r="H20" i="7" s="1"/>
  <c r="L9" i="13"/>
  <c r="J16"/>
  <c r="G30" i="7" s="1"/>
  <c r="L14" i="13"/>
  <c r="N12"/>
  <c r="N8"/>
  <c r="K12"/>
  <c r="M10"/>
  <c r="J20" i="7" s="1"/>
  <c r="C12" i="13"/>
  <c r="F14"/>
  <c r="H53" i="17" s="1"/>
  <c r="G13" i="13"/>
  <c r="C13"/>
  <c r="G14"/>
  <c r="C14"/>
  <c r="D13"/>
  <c r="C15"/>
  <c r="D14"/>
  <c r="E13"/>
  <c r="C16"/>
  <c r="E57" i="17" s="1"/>
  <c r="E14" i="13"/>
  <c r="G53" i="17" s="1"/>
  <c r="F13" i="13"/>
  <c r="J47" i="4"/>
  <c r="J35"/>
  <c r="I34"/>
  <c r="M20" i="14"/>
  <c r="M6" s="1"/>
  <c r="J34" i="4"/>
  <c r="J15"/>
  <c r="J13"/>
  <c r="I13"/>
  <c r="N1021" i="16"/>
  <c r="G115" i="17"/>
  <c r="I115" s="1"/>
  <c r="I117" s="1"/>
  <c r="J49" i="7"/>
  <c r="M151" i="13"/>
  <c r="M11" s="1"/>
  <c r="J19" i="7" s="1"/>
  <c r="K151" i="13"/>
  <c r="K11" s="1"/>
  <c r="H19" i="7" s="1"/>
  <c r="L151" i="13"/>
  <c r="L11" s="1"/>
  <c r="I19" i="7" s="1"/>
  <c r="I52" i="17"/>
  <c r="H52"/>
  <c r="I56"/>
  <c r="C16" i="14"/>
  <c r="C121" s="1"/>
  <c r="J16"/>
  <c r="N1021" i="1"/>
  <c r="N22" i="13"/>
  <c r="G13" i="1"/>
  <c r="D18" l="1"/>
  <c r="E18"/>
  <c r="K18"/>
  <c r="L18"/>
  <c r="G12" i="7"/>
  <c r="J18" i="13"/>
  <c r="G26" i="7"/>
  <c r="I39" i="17"/>
  <c r="I41" s="1"/>
  <c r="N122" i="13"/>
  <c r="F12" i="12"/>
  <c r="J121" i="14"/>
  <c r="G12" i="12"/>
  <c r="K121" i="14"/>
  <c r="I10" i="12"/>
  <c r="I19" s="1"/>
  <c r="K8" i="4"/>
  <c r="I51" i="17"/>
  <c r="G51"/>
  <c r="F14" i="14"/>
  <c r="M12"/>
  <c r="K34" i="4"/>
  <c r="M11" i="14"/>
  <c r="K25" i="4"/>
  <c r="M6" i="1"/>
  <c r="M18" s="1"/>
  <c r="M7"/>
  <c r="F15"/>
  <c r="F13"/>
  <c r="K19" i="4"/>
  <c r="E12" i="13"/>
  <c r="D12"/>
  <c r="K7"/>
  <c r="H11" i="7" s="1"/>
  <c r="L7" i="13"/>
  <c r="I11" i="7" s="1"/>
  <c r="K6" i="13"/>
  <c r="L6"/>
  <c r="F16"/>
  <c r="H57" i="17" s="1"/>
  <c r="E16" i="13"/>
  <c r="G57" i="17" s="1"/>
  <c r="D16" i="13"/>
  <c r="I57" i="17" s="1"/>
  <c r="D15" i="13"/>
  <c r="E15"/>
  <c r="C18"/>
  <c r="E55" i="17"/>
  <c r="E53"/>
  <c r="I53"/>
  <c r="E51"/>
  <c r="K47" i="4"/>
  <c r="N20" i="14"/>
  <c r="K35" i="4"/>
  <c r="E121" i="14"/>
  <c r="G56" i="17"/>
  <c r="F12" i="13"/>
  <c r="K15" i="4"/>
  <c r="K13"/>
  <c r="H17" i="7"/>
  <c r="G17"/>
  <c r="O1021" i="16"/>
  <c r="D121" i="14"/>
  <c r="L18" i="13" l="1"/>
  <c r="K18"/>
  <c r="H51" i="17"/>
  <c r="F18" i="1"/>
  <c r="M16" i="14"/>
  <c r="M121" s="1"/>
  <c r="H56" i="17"/>
  <c r="F16" i="14"/>
  <c r="F121" s="1"/>
  <c r="D18" i="13"/>
  <c r="E18"/>
  <c r="I12" i="7"/>
  <c r="H12"/>
  <c r="N12" i="14"/>
  <c r="N6"/>
  <c r="H12" i="12"/>
  <c r="L121" i="14"/>
  <c r="M7" i="13"/>
  <c r="J11" i="7" s="1"/>
  <c r="F15" i="13"/>
  <c r="F18" s="1"/>
  <c r="M6"/>
  <c r="N11" i="14"/>
  <c r="G14"/>
  <c r="I55" i="17"/>
  <c r="I66" s="1"/>
  <c r="G55"/>
  <c r="G66" s="1"/>
  <c r="I17" i="7"/>
  <c r="M18" i="13" l="1"/>
  <c r="G16" i="14"/>
  <c r="G121" s="1"/>
  <c r="N16"/>
  <c r="N121" s="1"/>
  <c r="J12" i="7"/>
  <c r="I12" i="12"/>
  <c r="J12" s="1"/>
  <c r="J17" i="7"/>
  <c r="H55" i="17"/>
  <c r="H66" s="1"/>
  <c r="K1022" i="1"/>
  <c r="J18"/>
  <c r="J1022" l="1"/>
  <c r="H14" i="24"/>
  <c r="I14"/>
  <c r="J23" i="7"/>
  <c r="G37"/>
  <c r="H96"/>
  <c r="H97" s="1"/>
  <c r="H98" s="1"/>
  <c r="H99" s="1"/>
  <c r="H68"/>
  <c r="I68"/>
  <c r="J68"/>
  <c r="I79"/>
  <c r="J79"/>
  <c r="I99"/>
  <c r="J99"/>
  <c r="L1022" i="1" l="1"/>
  <c r="J14" i="24"/>
  <c r="F23" i="12"/>
  <c r="I23" i="7"/>
  <c r="G23"/>
  <c r="I90"/>
  <c r="I92" s="1"/>
  <c r="H90"/>
  <c r="H92" s="1"/>
  <c r="I63"/>
  <c r="I69" s="1"/>
  <c r="I80" s="1"/>
  <c r="H63"/>
  <c r="H64" s="1"/>
  <c r="H23"/>
  <c r="G32"/>
  <c r="G38" s="1"/>
  <c r="E1022" i="1" l="1"/>
  <c r="D1022"/>
  <c r="J90" i="7"/>
  <c r="J92" s="1"/>
  <c r="J63"/>
  <c r="J69" s="1"/>
  <c r="J80" s="1"/>
  <c r="I64"/>
  <c r="H69"/>
  <c r="H80" s="1"/>
  <c r="E79" i="4"/>
  <c r="D79"/>
  <c r="C79"/>
  <c r="E52"/>
  <c r="D52"/>
  <c r="C52"/>
  <c r="O51"/>
  <c r="N51"/>
  <c r="M51"/>
  <c r="F51"/>
  <c r="P51" s="1"/>
  <c r="O50"/>
  <c r="N50"/>
  <c r="M50"/>
  <c r="F50"/>
  <c r="O49"/>
  <c r="N49"/>
  <c r="M49"/>
  <c r="F49"/>
  <c r="P49" s="1"/>
  <c r="O48"/>
  <c r="N48"/>
  <c r="M48"/>
  <c r="F48"/>
  <c r="P48" s="1"/>
  <c r="O47"/>
  <c r="N47"/>
  <c r="M47"/>
  <c r="F47"/>
  <c r="P47" s="1"/>
  <c r="M46"/>
  <c r="F46"/>
  <c r="M45"/>
  <c r="F45"/>
  <c r="M44"/>
  <c r="F44"/>
  <c r="M43"/>
  <c r="F43"/>
  <c r="M42"/>
  <c r="F42"/>
  <c r="M41"/>
  <c r="F41"/>
  <c r="M40"/>
  <c r="F40"/>
  <c r="M39"/>
  <c r="F39"/>
  <c r="M38"/>
  <c r="F38"/>
  <c r="M37"/>
  <c r="F37"/>
  <c r="M36"/>
  <c r="F36"/>
  <c r="M35"/>
  <c r="F35"/>
  <c r="F34"/>
  <c r="O45"/>
  <c r="N44"/>
  <c r="O41"/>
  <c r="N40"/>
  <c r="O37"/>
  <c r="N36"/>
  <c r="O25"/>
  <c r="N25"/>
  <c r="M25"/>
  <c r="O24"/>
  <c r="N24"/>
  <c r="O23"/>
  <c r="N23"/>
  <c r="O22"/>
  <c r="N22"/>
  <c r="O21"/>
  <c r="N21"/>
  <c r="O20"/>
  <c r="N20"/>
  <c r="O19"/>
  <c r="N19"/>
  <c r="O18"/>
  <c r="N18"/>
  <c r="O17"/>
  <c r="N17"/>
  <c r="O16"/>
  <c r="N16"/>
  <c r="O15"/>
  <c r="N15"/>
  <c r="O14"/>
  <c r="N14"/>
  <c r="O13"/>
  <c r="N13"/>
  <c r="O12"/>
  <c r="N12"/>
  <c r="O11"/>
  <c r="N11"/>
  <c r="O10"/>
  <c r="N10"/>
  <c r="O9"/>
  <c r="N9"/>
  <c r="M24"/>
  <c r="M23"/>
  <c r="M22"/>
  <c r="M21"/>
  <c r="M20"/>
  <c r="M19"/>
  <c r="M18"/>
  <c r="M17"/>
  <c r="M16"/>
  <c r="M15"/>
  <c r="M14"/>
  <c r="M13"/>
  <c r="M12"/>
  <c r="M11"/>
  <c r="M10"/>
  <c r="N34"/>
  <c r="M9"/>
  <c r="O8"/>
  <c r="N8"/>
  <c r="M8"/>
  <c r="E26"/>
  <c r="D26"/>
  <c r="B2"/>
  <c r="F24"/>
  <c r="F23"/>
  <c r="F22"/>
  <c r="F21"/>
  <c r="F20"/>
  <c r="F19"/>
  <c r="F18"/>
  <c r="F17"/>
  <c r="F16"/>
  <c r="F15"/>
  <c r="F14"/>
  <c r="F13"/>
  <c r="F12"/>
  <c r="F11"/>
  <c r="F10"/>
  <c r="F9"/>
  <c r="F25"/>
  <c r="C26"/>
  <c r="F8"/>
  <c r="M1022" i="1" l="1"/>
  <c r="K14" i="24"/>
  <c r="F22" i="12"/>
  <c r="I93" i="17"/>
  <c r="I94" s="1"/>
  <c r="F1022" i="1"/>
  <c r="J64" i="7"/>
  <c r="P50" i="4"/>
  <c r="P25"/>
  <c r="H79"/>
  <c r="P35"/>
  <c r="O36"/>
  <c r="N37"/>
  <c r="P39"/>
  <c r="O40"/>
  <c r="N41"/>
  <c r="P43"/>
  <c r="O44"/>
  <c r="N45"/>
  <c r="P34"/>
  <c r="O35"/>
  <c r="P38"/>
  <c r="O39"/>
  <c r="P42"/>
  <c r="O43"/>
  <c r="P46"/>
  <c r="O34"/>
  <c r="N35"/>
  <c r="P37"/>
  <c r="O38"/>
  <c r="N39"/>
  <c r="P41"/>
  <c r="O42"/>
  <c r="N43"/>
  <c r="P45"/>
  <c r="O46"/>
  <c r="P36"/>
  <c r="N38"/>
  <c r="P40"/>
  <c r="N42"/>
  <c r="P44"/>
  <c r="N46"/>
  <c r="M79"/>
  <c r="F79"/>
  <c r="F52"/>
  <c r="F26"/>
  <c r="H52"/>
  <c r="P10"/>
  <c r="P14"/>
  <c r="P18"/>
  <c r="P21"/>
  <c r="P11"/>
  <c r="P15"/>
  <c r="P19"/>
  <c r="P22"/>
  <c r="P23"/>
  <c r="P9"/>
  <c r="P13"/>
  <c r="P17"/>
  <c r="P24"/>
  <c r="P20"/>
  <c r="M34"/>
  <c r="M52" s="1"/>
  <c r="N26"/>
  <c r="J26"/>
  <c r="I26"/>
  <c r="H26"/>
  <c r="P8"/>
  <c r="O26"/>
  <c r="M26"/>
  <c r="J7" i="12" l="1"/>
  <c r="I118" i="17"/>
  <c r="I119" s="1"/>
  <c r="P79" i="4"/>
  <c r="P16"/>
  <c r="P12"/>
  <c r="J79"/>
  <c r="N52"/>
  <c r="O52"/>
  <c r="O79"/>
  <c r="I52"/>
  <c r="K52"/>
  <c r="P52"/>
  <c r="I79"/>
  <c r="J52"/>
  <c r="N79"/>
  <c r="J18" i="7"/>
  <c r="J24" s="1"/>
  <c r="H67" i="17" s="1"/>
  <c r="H68" s="1"/>
  <c r="I18" i="7"/>
  <c r="I24" s="1"/>
  <c r="G67" i="17" s="1"/>
  <c r="G68" s="1"/>
  <c r="H18" i="7"/>
  <c r="H24" s="1"/>
  <c r="I67" i="17" s="1"/>
  <c r="I68" s="1"/>
  <c r="G18" i="7"/>
  <c r="G24" s="1"/>
  <c r="I42" i="17" s="1"/>
  <c r="N6" i="1"/>
  <c r="J10" i="12" l="1"/>
  <c r="N7" i="1"/>
  <c r="N18" s="1"/>
  <c r="G15"/>
  <c r="G18" s="1"/>
  <c r="H39" i="7"/>
  <c r="H118" s="1"/>
  <c r="D103"/>
  <c r="J39"/>
  <c r="J118" s="1"/>
  <c r="D105"/>
  <c r="I39"/>
  <c r="I118" s="1"/>
  <c r="D104"/>
  <c r="N151" i="13"/>
  <c r="G39" i="7"/>
  <c r="G118" s="1"/>
  <c r="I30" i="17" s="1"/>
  <c r="I31" s="1"/>
  <c r="I43"/>
  <c r="K79" i="4"/>
  <c r="P26"/>
  <c r="K26"/>
  <c r="N7" i="13" l="1"/>
  <c r="N11"/>
  <c r="F24" i="12"/>
  <c r="F25" s="1"/>
  <c r="J19"/>
  <c r="G16" i="13"/>
  <c r="N6"/>
  <c r="G12"/>
  <c r="G15"/>
  <c r="G1022" i="1"/>
  <c r="C18"/>
  <c r="C1022" s="1"/>
  <c r="N18" i="13" l="1"/>
  <c r="L14" i="24" s="1"/>
  <c r="G18" i="13"/>
  <c r="N1022" i="1"/>
  <c r="O1020" i="20"/>
  <c r="V1020" s="1"/>
  <c r="F1021"/>
  <c r="P1020" l="1"/>
  <c r="S1020" s="1"/>
  <c r="O1019"/>
  <c r="O5" s="1"/>
  <c r="N1021"/>
  <c r="M5" l="1"/>
  <c r="N5"/>
  <c r="L5"/>
  <c r="O6"/>
  <c r="G1021"/>
  <c r="O1021"/>
  <c r="V1019"/>
  <c r="P1019"/>
  <c r="P5" s="1"/>
  <c r="P6" l="1"/>
  <c r="P1021"/>
  <c r="H1021"/>
</calcChain>
</file>

<file path=xl/comments1.xml><?xml version="1.0" encoding="utf-8"?>
<comments xmlns="http://schemas.openxmlformats.org/spreadsheetml/2006/main">
  <authors>
    <author>ashishg</author>
  </authors>
  <commentList>
    <comment ref="L19" authorId="0">
      <text>
        <r>
          <rPr>
            <b/>
            <sz val="11"/>
            <color indexed="81"/>
            <rFont val="Calibri"/>
            <family val="2"/>
            <scheme val="minor"/>
          </rPr>
          <t>ITC booked in earlier Financial Years claimed in current Financial Year</t>
        </r>
      </text>
    </comment>
  </commentList>
</comments>
</file>

<file path=xl/sharedStrings.xml><?xml version="1.0" encoding="utf-8"?>
<sst xmlns="http://schemas.openxmlformats.org/spreadsheetml/2006/main" count="3846" uniqueCount="3436">
  <si>
    <t>Party Name</t>
  </si>
  <si>
    <t>Place of Supply</t>
  </si>
  <si>
    <t>SGST</t>
  </si>
  <si>
    <t>IGST</t>
  </si>
  <si>
    <t>Month</t>
  </si>
  <si>
    <t>GST Number</t>
  </si>
  <si>
    <t>Invoice Number</t>
  </si>
  <si>
    <t>Invoice Date</t>
  </si>
  <si>
    <t>Tax Rate</t>
  </si>
  <si>
    <t>Taxable Value</t>
  </si>
  <si>
    <t xml:space="preserve">CGST </t>
  </si>
  <si>
    <t>Total Invoice Value</t>
  </si>
  <si>
    <t>Remark (if any)</t>
  </si>
  <si>
    <t>Transaction Type</t>
  </si>
  <si>
    <t>B2B</t>
  </si>
  <si>
    <t>B2C</t>
  </si>
  <si>
    <t>Credit Note</t>
  </si>
  <si>
    <t>Debit Note</t>
  </si>
  <si>
    <t>Total</t>
  </si>
  <si>
    <t>CGST</t>
  </si>
  <si>
    <t>Capital Goods</t>
  </si>
  <si>
    <t>As per ITC Register</t>
  </si>
  <si>
    <t>Difference</t>
  </si>
  <si>
    <t>Import of Service</t>
  </si>
  <si>
    <t>Legal Services</t>
  </si>
  <si>
    <t>Rent a Cab</t>
  </si>
  <si>
    <t>Security Services</t>
  </si>
  <si>
    <t>Ocean Freight</t>
  </si>
  <si>
    <t>Nature</t>
  </si>
  <si>
    <t>Other</t>
  </si>
  <si>
    <t>Pt. I</t>
  </si>
  <si>
    <t>Basic Details</t>
  </si>
  <si>
    <t>Financial Year</t>
  </si>
  <si>
    <t xml:space="preserve">GSTIN </t>
  </si>
  <si>
    <t>3A</t>
  </si>
  <si>
    <t>Legal Name</t>
  </si>
  <si>
    <t>3B</t>
  </si>
  <si>
    <t>Trade Name (if any)</t>
  </si>
  <si>
    <t>Pt. II                                                                                Details of Outward and inward supplies made during the financial year</t>
  </si>
  <si>
    <t>Nature of Supplies</t>
  </si>
  <si>
    <t>Central Tax</t>
  </si>
  <si>
    <t>State Tax /UT Tax</t>
  </si>
  <si>
    <t>Integrated Tax</t>
  </si>
  <si>
    <t>Cess</t>
  </si>
  <si>
    <t>4.  Details of advances, inward and outward supplies made during the financial year on which tax is payable</t>
  </si>
  <si>
    <t>A. Supplies made to un-registered persons (B2C)</t>
  </si>
  <si>
    <t>B. Supplies made to registered persons(B2B)</t>
  </si>
  <si>
    <t>C. Zero rated supply (Export) on payment of tax (except supplies to SEZs)</t>
  </si>
  <si>
    <t>D.  Supply to SEZs on payment of tax</t>
  </si>
  <si>
    <t>E.  Deemed Exports</t>
  </si>
  <si>
    <t>G. Inward supplies on which tax is to be paid on reverse charge basis</t>
  </si>
  <si>
    <t>H.  Sub-total (A to G above)</t>
  </si>
  <si>
    <t>I.  Credit Notes issued in respect of transactions specified in (B) to (E) above (-)</t>
  </si>
  <si>
    <t>J.  Debit Notes issued in respect of transactions specified in (B) to (E) above (+)</t>
  </si>
  <si>
    <t>K.  Supplies / tax declared through Amendments (+)</t>
  </si>
  <si>
    <t>L.  Supplies / tax reduced through Amendments (-)</t>
  </si>
  <si>
    <t>M.  Sub-total (I to L above)</t>
  </si>
  <si>
    <t>N.  Supplies and advances on which tax is to be paid (H + M) above</t>
  </si>
  <si>
    <t>5. Details of Outward supplies made during the financial year on which tax is not payable</t>
  </si>
  <si>
    <t>A. Zero rated supply (Export) without payment of tax</t>
  </si>
  <si>
    <t>B. Supply to SEZs without payment of tax</t>
  </si>
  <si>
    <t>C. Supplies on which tax is to be paid by the recipient on reverse charge basis</t>
  </si>
  <si>
    <t>D. Exempted</t>
  </si>
  <si>
    <t>E. Nil Rated</t>
  </si>
  <si>
    <t>F. Non-GST supply</t>
  </si>
  <si>
    <t>G. Sub-total (A to F above)</t>
  </si>
  <si>
    <t>H. Credit Notes issued in respect of transactions specified in A to F above (-)</t>
  </si>
  <si>
    <t>I. Debit Notes issued in respect of transactions specified in A to F above (+)</t>
  </si>
  <si>
    <t>J. Supplies declared through Amendments (+)</t>
  </si>
  <si>
    <t>K. Supplies reduced through Amendments (-)</t>
  </si>
  <si>
    <t>L. Sub-Total (H to K above)</t>
  </si>
  <si>
    <t>M. Turnover on which tax is not to be paid (G + L above)</t>
  </si>
  <si>
    <t>N. Total Turnover (including advances)(4N + 5M - 4G above)</t>
  </si>
  <si>
    <t>Part III                                                                               Details of ITC for the financial year</t>
  </si>
  <si>
    <t>Description</t>
  </si>
  <si>
    <t>Type</t>
  </si>
  <si>
    <t>6. Details of ITC availed during the financial year</t>
  </si>
  <si>
    <t>A. Total amount of input tax credit availed through FORM GSTR-3B (sum total of Table 4A of FORM GSTR-3B)</t>
  </si>
  <si>
    <t>B. Inward supplies (other than imports and inward supplies liable to reverse charge but includes services received  from SEZs)</t>
  </si>
  <si>
    <t>Inputs</t>
  </si>
  <si>
    <t>Input Services</t>
  </si>
  <si>
    <t>C. Inward supplies received from unregistered persons liable to reverse charge  (other than B above) on which tax is paid &amp; ITC availed</t>
  </si>
  <si>
    <t>D. Inward supplies received from registered persons liable to reverse charge(other than B above) on which tax is paid and ITC availed</t>
  </si>
  <si>
    <t>E. Import of goods (including supplies from SEZs)</t>
  </si>
  <si>
    <t>F. Import of services (excluding inward supplies from SEZs)</t>
  </si>
  <si>
    <t>G. Input Tax credit received from ISD</t>
  </si>
  <si>
    <t>H. Amount of ITC reclaimed (other than B above) under  the provisions of the Act</t>
  </si>
  <si>
    <t>I. Sub-total (B to H above)</t>
  </si>
  <si>
    <t>J. Difference (I - A above)</t>
  </si>
  <si>
    <t>K. Transition Credit through TRAN-I (including revisions if any)</t>
  </si>
  <si>
    <t>L. Transition Credit through TRAN-II</t>
  </si>
  <si>
    <t>M. Input Tax credit received from ISD specified above</t>
  </si>
  <si>
    <t>N. Sub-total (K to M above)</t>
  </si>
  <si>
    <t>O. Total ITC availed (I + N above)</t>
  </si>
  <si>
    <t>7. Details of ITC Reversed and Ineligible ITC for the financial year</t>
  </si>
  <si>
    <t>A. As per Rule 37</t>
  </si>
  <si>
    <t>B. As per Rule 39</t>
  </si>
  <si>
    <t>C. As per Rule 42</t>
  </si>
  <si>
    <t>D. As per Rule 43</t>
  </si>
  <si>
    <t>E. As per section 17(5)</t>
  </si>
  <si>
    <t>F. Reversal of TRAN-I credit</t>
  </si>
  <si>
    <t>G. Reversal of TRAN-II credit</t>
  </si>
  <si>
    <t>H. Other reversals (pl. specify)</t>
  </si>
  <si>
    <t>I. Total ITC Reversed (A to H above)</t>
  </si>
  <si>
    <t>J. Net ITC Available for Utilization (6O - 7I)</t>
  </si>
  <si>
    <t>8. Other ITC related information</t>
  </si>
  <si>
    <t>A.  ITC as per GSTR-2A (Table 3 &amp; 5 thereof)</t>
  </si>
  <si>
    <t>B. ITC as per sum total of 6(B) and 6(H) above</t>
  </si>
  <si>
    <t>D. Difference [A-(B+C)]</t>
  </si>
  <si>
    <t>E. ITC available but not availed (out of D)</t>
  </si>
  <si>
    <t>F. ITC available but ineligible (out of D)</t>
  </si>
  <si>
    <t>G. IGST paid on import of goods (including supplies from SEZ)</t>
  </si>
  <si>
    <t xml:space="preserve">H. IGST credit availed on import of goods (as per 6(E)above) </t>
  </si>
  <si>
    <t>I. Difference (G-H)</t>
  </si>
  <si>
    <t>J. ITC available but not availed on import of goods (Equal to I)</t>
  </si>
  <si>
    <t>K. Total ITC to be lapsed in current financial year (E + F + J)</t>
  </si>
  <si>
    <t>Pt.IV                                                                              Details of tax paid as declared in returns filed during the financial year</t>
  </si>
  <si>
    <t>Tax Payable</t>
  </si>
  <si>
    <t>Paid through cash</t>
  </si>
  <si>
    <t>Paid through ITC</t>
  </si>
  <si>
    <t>State/UT Tax</t>
  </si>
  <si>
    <t>Interest</t>
  </si>
  <si>
    <t>Late fee</t>
  </si>
  <si>
    <t>Penalty</t>
  </si>
  <si>
    <t>Pt. V  Particulars of the transactions for the previous FY declared in returns of April to September of current FY or upto date of filing of annual return of previous FY whichever is earlier</t>
  </si>
  <si>
    <t>State Tax/UT Tax</t>
  </si>
  <si>
    <t>10. Supplies / tax declared through Amendments (+) (net of debit notes)</t>
  </si>
  <si>
    <t>11. Supplies / tax reduced through Amendments (-) (net of credit notes)</t>
  </si>
  <si>
    <t>12. Reversal of ITC availed during previous financial year</t>
  </si>
  <si>
    <t>13. ITC availed for the previous financial year</t>
  </si>
  <si>
    <t>Total Turnover(5N+10-11)</t>
  </si>
  <si>
    <t>14. Differential tax paid on account of declaration in 10 &amp; 11 above</t>
  </si>
  <si>
    <t>Payable</t>
  </si>
  <si>
    <t>Paid</t>
  </si>
  <si>
    <t xml:space="preserve">Pt.VI                                                                                                                      Other Information  </t>
  </si>
  <si>
    <t xml:space="preserve">15. Particulars of Demands and Refunds
</t>
  </si>
  <si>
    <t>Details</t>
  </si>
  <si>
    <t>A. Total Refund claimed</t>
  </si>
  <si>
    <t>B. Total Refund sanctioned</t>
  </si>
  <si>
    <t>C. Total Refund Rejected</t>
  </si>
  <si>
    <t>D. Total Refund Pending</t>
  </si>
  <si>
    <t>E. Total demand of taxes</t>
  </si>
  <si>
    <t>F. Total taxes paid in respect of E above</t>
  </si>
  <si>
    <t>G. Total demands pending out of E above</t>
  </si>
  <si>
    <t xml:space="preserve">16. Information on supplies received from composition taxpayers, deemed supply under section 143 and goods sent on approval basis
</t>
  </si>
  <si>
    <t>A. Supplies received from Composition taxpayers</t>
  </si>
  <si>
    <t>B. Deemed supply under Section 143</t>
  </si>
  <si>
    <t>C. Goods sent on approval basis but not returned</t>
  </si>
  <si>
    <t xml:space="preserve">19. Late fee payable and paid
</t>
  </si>
  <si>
    <t>A. Central Tax</t>
  </si>
  <si>
    <t>B. State Tax</t>
  </si>
  <si>
    <t>FORM GSTR-9 (See rule 80) Annual Return</t>
  </si>
  <si>
    <t>Interest / Late Fees</t>
  </si>
  <si>
    <t>Export With Payment</t>
  </si>
  <si>
    <t>Export Without Payment</t>
  </si>
  <si>
    <t>SEZ Without Payment</t>
  </si>
  <si>
    <t>SEZ With Payment</t>
  </si>
  <si>
    <t>F.  Advances on which tax has been paid but invoice has not been issued (not covered above)</t>
  </si>
  <si>
    <t>C. ITC on inward supplies (other than imports and inward supplies liable to reverse charge but includes services received from SEZs) received during 2018-19 but availed during April to September, 2019</t>
  </si>
  <si>
    <t>Block cells</t>
  </si>
  <si>
    <t>Editable cells / Input Required</t>
  </si>
  <si>
    <t>As per Sales Register</t>
  </si>
  <si>
    <t>As per RCM Register</t>
  </si>
  <si>
    <t>Credit Note UR</t>
  </si>
  <si>
    <t>Annual</t>
  </si>
  <si>
    <t>Exempt</t>
  </si>
  <si>
    <t>Nil Rated</t>
  </si>
  <si>
    <t>Total Value</t>
  </si>
  <si>
    <t>Rate</t>
  </si>
  <si>
    <t>Months</t>
  </si>
  <si>
    <t>01-Jammu and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</si>
  <si>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</si>
  <si>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</si>
  <si>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</si>
  <si>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</si>
  <si>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</si>
  <si>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</si>
  <si>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</si>
  <si>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</si>
  <si>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</si>
  <si>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</si>
  <si>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</si>
  <si>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</si>
  <si>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</si>
  <si>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</si>
  <si>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</si>
  <si>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</si>
  <si>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</si>
  <si>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</si>
  <si>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</si>
  <si>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21-Odisha</t>
  </si>
  <si>
    <t>22-Chhattisgarh</t>
  </si>
  <si>
    <t>23-Madhya Pradesh</t>
  </si>
  <si>
    <t>24-Gujarat</t>
  </si>
  <si>
    <t>25-Daman and Diu</t>
  </si>
  <si>
    <t>26-Dadra and Nagar Haveli and Daman and Diu</t>
  </si>
  <si>
    <t>27-Maharashtra</t>
  </si>
  <si>
    <t>29-Karnataka</t>
  </si>
  <si>
    <t>30-Goa</t>
  </si>
  <si>
    <t>31-Lakshadweep</t>
  </si>
  <si>
    <t>32-Kerala</t>
  </si>
  <si>
    <t>33-Tamil Nadu</t>
  </si>
  <si>
    <t>34-Puducherry</t>
  </si>
  <si>
    <t>35-Andaman and Nicobar Islands</t>
  </si>
  <si>
    <t>36-Telangana</t>
  </si>
  <si>
    <t>37-Andhra Pradesh</t>
  </si>
  <si>
    <t>38-Ladakh</t>
  </si>
  <si>
    <t>96-Foreign Country</t>
  </si>
  <si>
    <t>97-Other Territory</t>
  </si>
  <si>
    <t>Use Drop Down List</t>
  </si>
  <si>
    <t>Non Editable</t>
  </si>
  <si>
    <t>Manual Data</t>
  </si>
  <si>
    <t>3B Months</t>
  </si>
  <si>
    <t>Dealer Name</t>
  </si>
  <si>
    <t>GSTIN No.</t>
  </si>
  <si>
    <t>Amendment Effects</t>
  </si>
  <si>
    <t>RCM List</t>
  </si>
  <si>
    <t>Transport (GTA)</t>
  </si>
  <si>
    <t>Sponsorship</t>
  </si>
  <si>
    <t>Director Services</t>
  </si>
  <si>
    <t>ITC Transaction Type</t>
  </si>
  <si>
    <t>RCM Input Services</t>
  </si>
  <si>
    <t>RCM Import Services</t>
  </si>
  <si>
    <t>Import of Goods</t>
  </si>
  <si>
    <t>Reversal</t>
  </si>
  <si>
    <t>Import of CG</t>
  </si>
  <si>
    <t>2A/B Month</t>
  </si>
  <si>
    <t>FORM GSTR-9C
(See rule 80)(3) 
PART – A - Reconciliation Statement</t>
  </si>
  <si>
    <t/>
  </si>
  <si>
    <t>Are you liable to audit under any Act?</t>
  </si>
  <si>
    <t>Is the person making reconciliation statement (FORM GSTR-9C) is same person who had conducted the audit of mentioned GSTIN</t>
  </si>
  <si>
    <t>Yes</t>
  </si>
  <si>
    <t>Pt. II   Reconciliation of turnover declared in audited Annual Financial Statement with turnover declared in Annual Return (GSTR9)</t>
  </si>
  <si>
    <t>5.  Reconciliation of Gross Turnover</t>
  </si>
  <si>
    <t>Amount</t>
  </si>
  <si>
    <t>A. Turnover (including exports) as per audited financial statements for the State / UT (For multi-GSTIN units under same PAN the turnover shall be derived from the audited Annual Financial Statement)</t>
  </si>
  <si>
    <t>B. Unbilled revenue at the beginning of Financial Year</t>
  </si>
  <si>
    <t>(+)</t>
  </si>
  <si>
    <t>C. Unadjusted advances at the end of the Financial Year</t>
  </si>
  <si>
    <t>D. Deemed Supply under Schedule I</t>
  </si>
  <si>
    <t>E. Credit Notes issued after the end of the financial year but reflected in the annual return</t>
  </si>
  <si>
    <t>F. Trade Discounts accounted for in the audited Annual Financial Statement but are not permissible under GST</t>
  </si>
  <si>
    <t>G. Turnover from April 2017 to June 2017</t>
  </si>
  <si>
    <t>(-)</t>
  </si>
  <si>
    <t>H. Unbilled revenue at the end of Financial Year</t>
  </si>
  <si>
    <t>I. Unadjusted Advances at the beginning of the Financial Year</t>
  </si>
  <si>
    <t>J. Credit notes accounted for in the audited Annual Financial Statement but are not permissible under GST</t>
  </si>
  <si>
    <t>K. Adjustments on account of supply of goods by SEZ units to DTA Units</t>
  </si>
  <si>
    <t>L. Turnover for the period under composition scheme</t>
  </si>
  <si>
    <t>M. Adjustments in turnover under section 15 and rules thereunder</t>
  </si>
  <si>
    <t>(+/-)</t>
  </si>
  <si>
    <t>N. Adjustments in turnover due to foreign exchange fluctuations</t>
  </si>
  <si>
    <t>O. Adjustments in turnover due to reasons not listed above</t>
  </si>
  <si>
    <t>P.  Annual turnover after adjustments as above (A+B+C+D-E+F-G-H-I+J-K-L+M+N+O)</t>
  </si>
  <si>
    <t>Q. Turnover as declared in Annual Return (GSTR9)</t>
  </si>
  <si>
    <t>R.  Un-Reconciled turnover (Q - P)</t>
  </si>
  <si>
    <t>6.  Reasons for Un - Reconciled difference in Annual Gross Turnover</t>
  </si>
  <si>
    <t>A. Reason 1</t>
  </si>
  <si>
    <t>B. Reason 2</t>
  </si>
  <si>
    <t>7.  Reconciliation of Taxable Turnover</t>
  </si>
  <si>
    <t>A.  Annual turnover after adjustments (from 5P above)</t>
  </si>
  <si>
    <t>B.  Value of Exempted, Nil Rated, Non-GST supplies, No-Supply turnover</t>
  </si>
  <si>
    <t>C.  Zero rated supplies without payment of tax</t>
  </si>
  <si>
    <t>D. Supplies on which tax is to be paid by the recipient on reverse charge basis</t>
  </si>
  <si>
    <t>E. Taxable turnover as per adjustments above (A-B-C-D)</t>
  </si>
  <si>
    <t>F. Taxable turnover as per liability declared in Annual Return (GSTR9)</t>
  </si>
  <si>
    <t>G. Unreconciled taxable turnover (F-E)</t>
  </si>
  <si>
    <t>8.  Reasons for Un - Reconciled difference in taxable turnover</t>
  </si>
  <si>
    <t xml:space="preserve">Pt. III  Reconciliation of tax paid </t>
  </si>
  <si>
    <t>9.  Reconciliation of rate wise liability and amount payable thereon Tax</t>
  </si>
  <si>
    <t>Tax payable</t>
  </si>
  <si>
    <t>Cess, if applicable</t>
  </si>
  <si>
    <t>A.  5%</t>
  </si>
  <si>
    <t>B.  5% (RC)</t>
  </si>
  <si>
    <t>C. 12%</t>
  </si>
  <si>
    <t>D. 12% (RC)</t>
  </si>
  <si>
    <t>E.  18%</t>
  </si>
  <si>
    <t>F.  18% (RC)</t>
  </si>
  <si>
    <t>G.  28%</t>
  </si>
  <si>
    <t>H.  28% (RC)</t>
  </si>
  <si>
    <t>I.    3%</t>
  </si>
  <si>
    <t>J.   0.25%</t>
  </si>
  <si>
    <t>K.  0.10%</t>
  </si>
  <si>
    <t>L.   Interest</t>
  </si>
  <si>
    <t>M. Late Fee</t>
  </si>
  <si>
    <t>N.  Penalty</t>
  </si>
  <si>
    <t>O.  Others</t>
  </si>
  <si>
    <t>P.   Total amount to be paid as per tables above (A to O)</t>
  </si>
  <si>
    <t>Q.  Total amount paid as declared in Annual Return (GSTR 9)</t>
  </si>
  <si>
    <t>R.   Un-reconciled payment of amount (Q-P)</t>
  </si>
  <si>
    <t>10.  Reasons for un-reconciled payment of amount</t>
  </si>
  <si>
    <t>11.  Additional amount payable but not paid (due to reasons specified under Tables 6,8 and 10 above)</t>
  </si>
  <si>
    <t>To be paid through Cash</t>
  </si>
  <si>
    <t>A. 5%</t>
  </si>
  <si>
    <t>B. 12%</t>
  </si>
  <si>
    <t>C. 18%</t>
  </si>
  <si>
    <t>D. 28%</t>
  </si>
  <si>
    <t>E. 3%</t>
  </si>
  <si>
    <t>F. 0.25%</t>
  </si>
  <si>
    <t>G. 0.1%</t>
  </si>
  <si>
    <t>H. Interest</t>
  </si>
  <si>
    <t>I.  Late Fee</t>
  </si>
  <si>
    <t>J.  Penalty</t>
  </si>
  <si>
    <t>K. Others(please specify)</t>
  </si>
  <si>
    <t>Pt. IV  Reconciliation of Input Tax Credit (ITC)</t>
  </si>
  <si>
    <t>12.   Reconciliation of Net Input Tax Credit (ITC)</t>
  </si>
  <si>
    <t>A.  ITC availed as per audited Annual Financial Statement for the State/ UT (For multi-GSTIN units under same PAN this should be derived from books of accounts)</t>
  </si>
  <si>
    <t>B.  ITC booked in earlier Financial Years claimed in current Financial Year</t>
  </si>
  <si>
    <t>C.  ITC booked in current Financial Year to be claimed in subsequent Financial Years</t>
  </si>
  <si>
    <t>D.  ITC availed as per audited financial statements or books of account (A + B - C)</t>
  </si>
  <si>
    <t>E.  ITC claimed in Annual Return (GSTR9)</t>
  </si>
  <si>
    <t>F.   Un-reconciled ITC (E-D)</t>
  </si>
  <si>
    <t>13.   Reasons for un-reconciled difference in ITC</t>
  </si>
  <si>
    <t>14.   Reconciliation of ITC declared in Annual Return (GSTR9) with ITC availed on expenses as per audited Annual Financial Statement or books of account</t>
  </si>
  <si>
    <t>Value</t>
  </si>
  <si>
    <t>Amount of Total ITC</t>
  </si>
  <si>
    <t>Amount of eligible ITC availed</t>
  </si>
  <si>
    <t>A. Purchases</t>
  </si>
  <si>
    <t>B. Freight / Carriage</t>
  </si>
  <si>
    <t>C. Power and Fuel</t>
  </si>
  <si>
    <t>D. Imported goods (Including received from SEZs)</t>
  </si>
  <si>
    <t>E. Rent and Insurance</t>
  </si>
  <si>
    <t>F. Goods lost, stolen, destroyed, written off or disposed of by way of gift or free samples</t>
  </si>
  <si>
    <t>G. Royalties</t>
  </si>
  <si>
    <t>I.   Conveyance charges</t>
  </si>
  <si>
    <t>J.   Bank Charges</t>
  </si>
  <si>
    <t>K.  Entertainment charges</t>
  </si>
  <si>
    <t>L.   Stationery Expenses (including postage etc.)</t>
  </si>
  <si>
    <t>M. Repair and Maintenance</t>
  </si>
  <si>
    <t>N. Other Miscellaneous expenses</t>
  </si>
  <si>
    <t>O. Capital goods</t>
  </si>
  <si>
    <t>P.  Any other expense 1</t>
  </si>
  <si>
    <t>Q. Any other expense 2</t>
  </si>
  <si>
    <t>R. Total amount of eligible ITC availed (A to Q)</t>
  </si>
  <si>
    <t>S.  ITC claimed in Annual Return (GSTR9)</t>
  </si>
  <si>
    <t>T.  Un-reconciled ITC (S-R)</t>
  </si>
  <si>
    <t>15.   Reasons for un - reconciled difference in ITC</t>
  </si>
  <si>
    <t>16.   Tax payable on un-reconciled difference in ITC (due to reasons specified in 13 and 15 above)</t>
  </si>
  <si>
    <t>Amount Payable</t>
  </si>
  <si>
    <t>Pt. V  Auditor's recommendation on additional Liability due to non-reconciliation</t>
  </si>
  <si>
    <t xml:space="preserve"> Value</t>
  </si>
  <si>
    <t>F.  0.25%</t>
  </si>
  <si>
    <t>G. 0.10%</t>
  </si>
  <si>
    <t>H.Input Tax Credit</t>
  </si>
  <si>
    <t>I. Interest</t>
  </si>
  <si>
    <t>J. Late Fee</t>
  </si>
  <si>
    <t>K.Penalty</t>
  </si>
  <si>
    <t>L. Any other amount paid for supplies not included in Annual Return (GSTR-9)</t>
  </si>
  <si>
    <t>M. Erroneous refund to be paid back</t>
  </si>
  <si>
    <t>N. Outstanding demands to be settled</t>
  </si>
  <si>
    <t>O. Other (Pl. specify)</t>
  </si>
  <si>
    <t>Income Tax &amp; Companies Act</t>
  </si>
  <si>
    <t>H. Employees Cost (Salaries, wages, Bonus etc.)</t>
  </si>
  <si>
    <t>User ID</t>
  </si>
  <si>
    <t>Password</t>
  </si>
  <si>
    <t>Reversed</t>
  </si>
  <si>
    <t>Particulars</t>
  </si>
  <si>
    <t>Integrated Tax Amt</t>
  </si>
  <si>
    <t>Central Tax Amt</t>
  </si>
  <si>
    <t>State Tax Amt</t>
  </si>
  <si>
    <t>Total Tax Amt</t>
  </si>
  <si>
    <t>RCM Payables</t>
  </si>
  <si>
    <t>Period</t>
  </si>
  <si>
    <t>Output Tax Payables</t>
  </si>
  <si>
    <t>Less: Inputs Tax Credit</t>
  </si>
  <si>
    <t>Total Tax Payable</t>
  </si>
  <si>
    <t>Net Normal Tax Payables (Excluding RCM)</t>
  </si>
  <si>
    <t>Dealer State</t>
  </si>
  <si>
    <t>Less: Inputs Tax Credit (Reversal)</t>
  </si>
  <si>
    <t>Invoice Value</t>
  </si>
  <si>
    <t>Error</t>
  </si>
  <si>
    <t>Interhead Adjustment</t>
  </si>
  <si>
    <t>Normal Tax Payables / (carry forward)</t>
  </si>
  <si>
    <t>ITC as per Books</t>
  </si>
  <si>
    <t>3B Month</t>
  </si>
  <si>
    <t>Balance of GST Cash Ledger</t>
  </si>
  <si>
    <t>Balance of GST Credit Ledger</t>
  </si>
  <si>
    <t>Taxable Amount</t>
  </si>
  <si>
    <t>HSN/SAC Code</t>
  </si>
  <si>
    <t>Remark</t>
  </si>
  <si>
    <t>Item Description</t>
  </si>
  <si>
    <t>UQC</t>
  </si>
  <si>
    <t>Total Quantity</t>
  </si>
  <si>
    <t>Instructions</t>
  </si>
  <si>
    <t>Do Not use formula / reversed formula for taxable Value or tax in ITC.</t>
  </si>
  <si>
    <t>Do Not Use Copy Paste instead use copy &amp; paste Special option.</t>
  </si>
  <si>
    <t>Complete Basic Information in Summary Sheet.</t>
  </si>
  <si>
    <t>Only Sales, Amendment, HSN, RCM &amp; ITC-Books Sheet to be filed.</t>
  </si>
  <si>
    <t>All rows to be filed completely.</t>
  </si>
  <si>
    <t>In case any specific comments, use Remark column.</t>
  </si>
  <si>
    <t>In case of more than one HSN/SAC Code, use Remark column.</t>
  </si>
  <si>
    <t>Custom duty or reversal of ITC Proper Rate &amp; value to be mentioned.</t>
  </si>
  <si>
    <t>Turnover as per Books</t>
  </si>
  <si>
    <t>In case of General comment, use Remark at summary sheet.</t>
  </si>
  <si>
    <t>In ITC- HSN/SAC Code Column, Only One code to be mentioned.</t>
  </si>
  <si>
    <t>Books Month</t>
  </si>
  <si>
    <t>2A/B Error</t>
  </si>
  <si>
    <t>Books Error</t>
  </si>
  <si>
    <t>No.</t>
  </si>
  <si>
    <t>Books</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</si>
  <si>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</si>
  <si>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</si>
  <si>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</si>
  <si>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</si>
  <si>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</si>
  <si>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</si>
  <si>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</si>
  <si>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</si>
  <si>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</si>
  <si>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</si>
  <si>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</si>
  <si>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</si>
  <si>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</si>
  <si>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</si>
  <si>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</si>
  <si>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</si>
  <si>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</si>
  <si>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</si>
  <si>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</si>
  <si>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</si>
  <si>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</si>
  <si>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</si>
  <si>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</si>
  <si>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</si>
  <si>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</si>
  <si>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</si>
  <si>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</si>
  <si>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</si>
  <si>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</si>
  <si>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</si>
  <si>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</si>
  <si>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</si>
  <si>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</si>
  <si>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</si>
  <si>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</si>
  <si>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</si>
  <si>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</si>
  <si>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</si>
  <si>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</si>
  <si>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</si>
  <si>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</si>
  <si>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</si>
  <si>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</si>
  <si>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</si>
  <si>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</si>
  <si>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</si>
  <si>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</si>
  <si>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</si>
  <si>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</si>
  <si>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</si>
  <si>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</si>
  <si>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</si>
  <si>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</si>
  <si>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</si>
  <si>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</si>
  <si>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</si>
  <si>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</si>
  <si>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</si>
  <si>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</si>
  <si>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</si>
  <si>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</si>
  <si>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</si>
  <si>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</si>
  <si>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</si>
  <si>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</si>
  <si>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</si>
  <si>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</si>
  <si>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</si>
  <si>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</si>
  <si>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</si>
  <si>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</si>
  <si>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</si>
  <si>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</si>
  <si>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</si>
  <si>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</si>
  <si>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</si>
  <si>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</si>
  <si>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</si>
  <si>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</si>
  <si>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</si>
  <si>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</si>
  <si>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</si>
  <si>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</si>
  <si>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</si>
  <si>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</si>
  <si>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</si>
  <si>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</si>
  <si>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</si>
  <si>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</si>
  <si>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</si>
  <si>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</si>
  <si>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</si>
  <si>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</si>
  <si>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</si>
  <si>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</si>
  <si>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</si>
  <si>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</si>
  <si>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</si>
  <si>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</si>
  <si>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</si>
  <si>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</si>
  <si>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</si>
  <si>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</si>
  <si>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</si>
  <si>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</si>
  <si>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</si>
  <si>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</si>
  <si>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</si>
  <si>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</si>
  <si>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</si>
  <si>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</si>
  <si>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</si>
  <si>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</si>
  <si>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</si>
  <si>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</si>
  <si>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</si>
  <si>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</si>
  <si>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</si>
  <si>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</si>
  <si>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</si>
  <si>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</si>
  <si>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</si>
  <si>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</si>
  <si>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</si>
  <si>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</si>
  <si>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</si>
  <si>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</si>
  <si>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</si>
  <si>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</si>
  <si>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</si>
  <si>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</si>
  <si>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</si>
  <si>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</si>
  <si>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</si>
  <si>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</si>
  <si>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</si>
  <si>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</si>
  <si>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</si>
  <si>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</si>
  <si>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</si>
  <si>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</si>
  <si>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</si>
  <si>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</si>
  <si>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</si>
  <si>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</si>
  <si>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</si>
  <si>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</si>
  <si>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</si>
  <si>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</si>
  <si>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</si>
  <si>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</si>
  <si>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</si>
  <si>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</si>
  <si>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</si>
  <si>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</si>
  <si>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</si>
  <si>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</si>
  <si>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</si>
  <si>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</si>
  <si>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</si>
  <si>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</si>
  <si>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</si>
  <si>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</si>
  <si>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</si>
  <si>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</si>
  <si>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</si>
  <si>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</si>
  <si>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</si>
  <si>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</si>
  <si>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</si>
  <si>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</si>
  <si>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</si>
  <si>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</si>
  <si>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</si>
  <si>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</si>
  <si>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</si>
  <si>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</si>
  <si>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</si>
  <si>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</si>
  <si>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</si>
  <si>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</si>
  <si>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</si>
  <si>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</si>
  <si>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</si>
  <si>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</si>
  <si>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</si>
  <si>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</si>
  <si>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</si>
  <si>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</si>
  <si>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</si>
  <si>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</si>
  <si>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</si>
  <si>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</si>
  <si>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</si>
  <si>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</si>
  <si>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</si>
  <si>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</si>
  <si>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</si>
  <si>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</si>
  <si>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</si>
  <si>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</si>
  <si>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</si>
  <si>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</si>
  <si>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</si>
  <si>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</si>
  <si>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</si>
  <si>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</si>
  <si>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</si>
  <si>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</si>
  <si>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</si>
  <si>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</si>
  <si>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</si>
  <si>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</si>
  <si>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</si>
  <si>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</si>
  <si>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</si>
  <si>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</si>
  <si>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</si>
  <si>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</si>
  <si>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</si>
  <si>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</si>
  <si>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</si>
  <si>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</si>
  <si>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</si>
  <si>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</si>
  <si>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</si>
  <si>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</si>
  <si>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</si>
  <si>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</si>
  <si>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</si>
  <si>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</si>
  <si>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</si>
  <si>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</si>
  <si>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</si>
  <si>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</si>
  <si>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</si>
  <si>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</si>
  <si>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</si>
  <si>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</si>
  <si>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</si>
  <si>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</si>
  <si>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</si>
  <si>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</si>
  <si>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</si>
  <si>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</si>
  <si>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</si>
  <si>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</si>
  <si>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</si>
  <si>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</si>
  <si>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</si>
  <si>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</si>
  <si>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</si>
  <si>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</si>
  <si>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</si>
  <si>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</si>
  <si>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</si>
  <si>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</si>
  <si>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</si>
  <si>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</si>
  <si>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</si>
  <si>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</si>
  <si>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</si>
  <si>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</si>
  <si>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</si>
  <si>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</si>
  <si>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</si>
  <si>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</si>
  <si>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</si>
  <si>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</si>
  <si>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</si>
  <si>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</si>
  <si>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</si>
  <si>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</si>
  <si>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</si>
  <si>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</si>
  <si>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</si>
  <si>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</si>
  <si>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</si>
  <si>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</si>
  <si>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</si>
  <si>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</si>
  <si>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</si>
  <si>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</si>
  <si>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</si>
  <si>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</si>
  <si>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</si>
  <si>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</si>
  <si>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</si>
  <si>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</si>
  <si>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</si>
  <si>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</si>
  <si>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</si>
  <si>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</si>
  <si>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</si>
  <si>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</si>
  <si>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</si>
  <si>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</si>
  <si>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</si>
  <si>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</si>
  <si>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</si>
  <si>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</si>
  <si>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</si>
  <si>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</si>
  <si>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</si>
  <si>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</si>
  <si>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</si>
  <si>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</si>
  <si>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</si>
  <si>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</si>
  <si>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</si>
  <si>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</si>
  <si>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</si>
  <si>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</si>
  <si>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</si>
  <si>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</si>
  <si>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</si>
  <si>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</si>
  <si>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</si>
  <si>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</si>
  <si>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</si>
  <si>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</si>
  <si>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</si>
  <si>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</si>
  <si>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</si>
  <si>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</si>
  <si>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</si>
  <si>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</si>
  <si>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</si>
  <si>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</si>
  <si>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</si>
  <si>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</si>
  <si>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</si>
  <si>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</si>
  <si>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</si>
  <si>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</si>
  <si>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</si>
  <si>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</si>
  <si>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</si>
  <si>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</si>
  <si>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</si>
  <si>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</si>
  <si>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</si>
  <si>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</si>
  <si>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</si>
  <si>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</si>
  <si>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</si>
  <si>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</si>
  <si>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</si>
  <si>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</si>
  <si>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</si>
  <si>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</si>
  <si>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</si>
  <si>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</si>
  <si>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</si>
  <si>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</si>
  <si>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</si>
  <si>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</si>
  <si>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</si>
  <si>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</si>
  <si>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A360</t>
  </si>
  <si>
    <t>A361</t>
  </si>
  <si>
    <t>A362</t>
  </si>
  <si>
    <t>A363</t>
  </si>
  <si>
    <t>A364</t>
  </si>
  <si>
    <t>A365</t>
  </si>
  <si>
    <t>A366</t>
  </si>
  <si>
    <t>A367</t>
  </si>
  <si>
    <t>A368</t>
  </si>
  <si>
    <t>A369</t>
  </si>
  <si>
    <t>A370</t>
  </si>
  <si>
    <t>A371</t>
  </si>
  <si>
    <t>A372</t>
  </si>
  <si>
    <t>A373</t>
  </si>
  <si>
    <t>A374</t>
  </si>
  <si>
    <t>A375</t>
  </si>
  <si>
    <t>A376</t>
  </si>
  <si>
    <t>A377</t>
  </si>
  <si>
    <t>A378</t>
  </si>
  <si>
    <t>A379</t>
  </si>
  <si>
    <t>A380</t>
  </si>
  <si>
    <t>A381</t>
  </si>
  <si>
    <t>A382</t>
  </si>
  <si>
    <t>A383</t>
  </si>
  <si>
    <t>A384</t>
  </si>
  <si>
    <t>A385</t>
  </si>
  <si>
    <t>A386</t>
  </si>
  <si>
    <t>A387</t>
  </si>
  <si>
    <t>A388</t>
  </si>
  <si>
    <t>A389</t>
  </si>
  <si>
    <t>A390</t>
  </si>
  <si>
    <t>A391</t>
  </si>
  <si>
    <t>A392</t>
  </si>
  <si>
    <t>A393</t>
  </si>
  <si>
    <t>A394</t>
  </si>
  <si>
    <t>A395</t>
  </si>
  <si>
    <t>A396</t>
  </si>
  <si>
    <t>A397</t>
  </si>
  <si>
    <t>A398</t>
  </si>
  <si>
    <t>A399</t>
  </si>
  <si>
    <t>A400</t>
  </si>
  <si>
    <t>A401</t>
  </si>
  <si>
    <t>A402</t>
  </si>
  <si>
    <t>A403</t>
  </si>
  <si>
    <t>A404</t>
  </si>
  <si>
    <t>A405</t>
  </si>
  <si>
    <t>A406</t>
  </si>
  <si>
    <t>A407</t>
  </si>
  <si>
    <t>A408</t>
  </si>
  <si>
    <t>A409</t>
  </si>
  <si>
    <t>A410</t>
  </si>
  <si>
    <t>A411</t>
  </si>
  <si>
    <t>A412</t>
  </si>
  <si>
    <t>A413</t>
  </si>
  <si>
    <t>A414</t>
  </si>
  <si>
    <t>A415</t>
  </si>
  <si>
    <t>A416</t>
  </si>
  <si>
    <t>A417</t>
  </si>
  <si>
    <t>A418</t>
  </si>
  <si>
    <t>A419</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</si>
  <si>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</si>
  <si>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</si>
  <si>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</si>
  <si>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</si>
  <si>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</si>
  <si>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</si>
  <si>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</si>
  <si>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</si>
  <si>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</si>
  <si>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</si>
  <si>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</si>
  <si>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</si>
  <si>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</si>
  <si>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</si>
  <si>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</si>
  <si>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</si>
  <si>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</si>
  <si>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</si>
  <si>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</si>
  <si>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</si>
  <si>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</si>
  <si>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</si>
  <si>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</si>
  <si>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</si>
  <si>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</si>
  <si>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</si>
  <si>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</si>
  <si>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A447</t>
  </si>
  <si>
    <t>A448</t>
  </si>
  <si>
    <t>A449</t>
  </si>
  <si>
    <t>A450</t>
  </si>
  <si>
    <t>A451</t>
  </si>
  <si>
    <t>A452</t>
  </si>
  <si>
    <t>A453</t>
  </si>
  <si>
    <t>A454</t>
  </si>
  <si>
    <t>A455</t>
  </si>
  <si>
    <t>A456</t>
  </si>
  <si>
    <t>A457</t>
  </si>
  <si>
    <t>A458</t>
  </si>
  <si>
    <t>A459</t>
  </si>
  <si>
    <t>A460</t>
  </si>
  <si>
    <t>A461</t>
  </si>
  <si>
    <t>A462</t>
  </si>
  <si>
    <t>A463</t>
  </si>
  <si>
    <t>A464</t>
  </si>
  <si>
    <t>A465</t>
  </si>
  <si>
    <t>A466</t>
  </si>
  <si>
    <t>A467</t>
  </si>
  <si>
    <t>A468</t>
  </si>
  <si>
    <t>A469</t>
  </si>
  <si>
    <t>A470</t>
  </si>
  <si>
    <t>A471</t>
  </si>
  <si>
    <t>A472</t>
  </si>
  <si>
    <t>A473</t>
  </si>
  <si>
    <t>A474</t>
  </si>
  <si>
    <t>A475</t>
  </si>
  <si>
    <t>A476</t>
  </si>
  <si>
    <t>A477</t>
  </si>
  <si>
    <t>A478</t>
  </si>
  <si>
    <t>A479</t>
  </si>
  <si>
    <t>A480</t>
  </si>
  <si>
    <t>A481</t>
  </si>
  <si>
    <t>A482</t>
  </si>
  <si>
    <t>A483</t>
  </si>
  <si>
    <t>A484</t>
  </si>
  <si>
    <t>A485</t>
  </si>
  <si>
    <t>A486</t>
  </si>
  <si>
    <t>A487</t>
  </si>
  <si>
    <t>A488</t>
  </si>
  <si>
    <t>A489</t>
  </si>
  <si>
    <t>A490</t>
  </si>
  <si>
    <t>A491</t>
  </si>
  <si>
    <t>A492</t>
  </si>
  <si>
    <t>A493</t>
  </si>
  <si>
    <t>A494</t>
  </si>
  <si>
    <t>A495</t>
  </si>
  <si>
    <t>A496</t>
  </si>
  <si>
    <t>A497</t>
  </si>
  <si>
    <t>A498</t>
  </si>
  <si>
    <t>A499</t>
  </si>
  <si>
    <t>A500</t>
  </si>
  <si>
    <t>A501</t>
  </si>
  <si>
    <t>A502</t>
  </si>
  <si>
    <t>A503</t>
  </si>
  <si>
    <t>A504</t>
  </si>
  <si>
    <t>A505</t>
  </si>
  <si>
    <t>A506</t>
  </si>
  <si>
    <t>A507</t>
  </si>
  <si>
    <t>A508</t>
  </si>
  <si>
    <t>A509</t>
  </si>
  <si>
    <t>A510</t>
  </si>
  <si>
    <t>A511</t>
  </si>
  <si>
    <t>A512</t>
  </si>
  <si>
    <t>A513</t>
  </si>
  <si>
    <t>A514</t>
  </si>
  <si>
    <t>A515</t>
  </si>
  <si>
    <t>A516</t>
  </si>
  <si>
    <t>A517</t>
  </si>
  <si>
    <t>A518</t>
  </si>
  <si>
    <t>A519</t>
  </si>
  <si>
    <t>A520</t>
  </si>
  <si>
    <t>A521</t>
  </si>
  <si>
    <t>A522</t>
  </si>
  <si>
    <t>A523</t>
  </si>
  <si>
    <t>A524</t>
  </si>
  <si>
    <t>A525</t>
  </si>
  <si>
    <t>A526</t>
  </si>
  <si>
    <t>A527</t>
  </si>
  <si>
    <t>A528</t>
  </si>
  <si>
    <t>A529</t>
  </si>
  <si>
    <t>A530</t>
  </si>
  <si>
    <t>A531</t>
  </si>
  <si>
    <t>A532</t>
  </si>
  <si>
    <t>A533</t>
  </si>
  <si>
    <t>A534</t>
  </si>
  <si>
    <t>A535</t>
  </si>
  <si>
    <t>A536</t>
  </si>
  <si>
    <t>A537</t>
  </si>
  <si>
    <t>A538</t>
  </si>
  <si>
    <t>A539</t>
  </si>
  <si>
    <t>A540</t>
  </si>
  <si>
    <t>A541</t>
  </si>
  <si>
    <t>A542</t>
  </si>
  <si>
    <t>A543</t>
  </si>
  <si>
    <t>A544</t>
  </si>
  <si>
    <t>A545</t>
  </si>
  <si>
    <t>A546</t>
  </si>
  <si>
    <t>A547</t>
  </si>
  <si>
    <t>A548</t>
  </si>
  <si>
    <t>A549</t>
  </si>
  <si>
    <t>A550</t>
  </si>
  <si>
    <t>A551</t>
  </si>
  <si>
    <t>A552</t>
  </si>
  <si>
    <t>A553</t>
  </si>
  <si>
    <t>A554</t>
  </si>
  <si>
    <t>A555</t>
  </si>
  <si>
    <t>A556</t>
  </si>
  <si>
    <t>A557</t>
  </si>
  <si>
    <t>A558</t>
  </si>
  <si>
    <t>A559</t>
  </si>
  <si>
    <t>A560</t>
  </si>
  <si>
    <t>A561</t>
  </si>
  <si>
    <t>A562</t>
  </si>
  <si>
    <t>A563</t>
  </si>
  <si>
    <t>A564</t>
  </si>
  <si>
    <t>A565</t>
  </si>
  <si>
    <t>A566</t>
  </si>
  <si>
    <t>A567</t>
  </si>
  <si>
    <t>A568</t>
  </si>
  <si>
    <t>A569</t>
  </si>
  <si>
    <t>A570</t>
  </si>
  <si>
    <t>A571</t>
  </si>
  <si>
    <t>A572</t>
  </si>
  <si>
    <t>A573</t>
  </si>
  <si>
    <t>A574</t>
  </si>
  <si>
    <t>A575</t>
  </si>
  <si>
    <t>A576</t>
  </si>
  <si>
    <t>A577</t>
  </si>
  <si>
    <t>A578</t>
  </si>
  <si>
    <t>A579</t>
  </si>
  <si>
    <t>A580</t>
  </si>
  <si>
    <t>A581</t>
  </si>
  <si>
    <t>A582</t>
  </si>
  <si>
    <t>A583</t>
  </si>
  <si>
    <t>A584</t>
  </si>
  <si>
    <t>A585</t>
  </si>
  <si>
    <t>A586</t>
  </si>
  <si>
    <t>A587</t>
  </si>
  <si>
    <t>A588</t>
  </si>
  <si>
    <t>A589</t>
  </si>
  <si>
    <t>A590</t>
  </si>
  <si>
    <t>A591</t>
  </si>
  <si>
    <t>A592</t>
  </si>
  <si>
    <t>A593</t>
  </si>
  <si>
    <t>A594</t>
  </si>
  <si>
    <t>A595</t>
  </si>
  <si>
    <t>A596</t>
  </si>
  <si>
    <t>A597</t>
  </si>
  <si>
    <t>A598</t>
  </si>
  <si>
    <t>A599</t>
  </si>
  <si>
    <t>A600</t>
  </si>
  <si>
    <t>A601</t>
  </si>
  <si>
    <t>A602</t>
  </si>
  <si>
    <t>A603</t>
  </si>
  <si>
    <t>A604</t>
  </si>
  <si>
    <t>A605</t>
  </si>
  <si>
    <t>A606</t>
  </si>
  <si>
    <t>A607</t>
  </si>
  <si>
    <t>A608</t>
  </si>
  <si>
    <t>A609</t>
  </si>
  <si>
    <t>A610</t>
  </si>
  <si>
    <t>A611</t>
  </si>
  <si>
    <t>A612</t>
  </si>
  <si>
    <t>A613</t>
  </si>
  <si>
    <t>A614</t>
  </si>
  <si>
    <t>A615</t>
  </si>
  <si>
    <t>A616</t>
  </si>
  <si>
    <t>A617</t>
  </si>
  <si>
    <t>A618</t>
  </si>
  <si>
    <t>A619</t>
  </si>
  <si>
    <t>A620</t>
  </si>
  <si>
    <t>A621</t>
  </si>
  <si>
    <t>A622</t>
  </si>
  <si>
    <t>A623</t>
  </si>
  <si>
    <t>A624</t>
  </si>
  <si>
    <t>A625</t>
  </si>
  <si>
    <t>A626</t>
  </si>
  <si>
    <t>A627</t>
  </si>
  <si>
    <t>A628</t>
  </si>
  <si>
    <t>A629</t>
  </si>
  <si>
    <t>A630</t>
  </si>
  <si>
    <t>A631</t>
  </si>
  <si>
    <t>A632</t>
  </si>
  <si>
    <t>A633</t>
  </si>
  <si>
    <t>A634</t>
  </si>
  <si>
    <t>A635</t>
  </si>
  <si>
    <t>A636</t>
  </si>
  <si>
    <t>A637</t>
  </si>
  <si>
    <t>A638</t>
  </si>
  <si>
    <t>A639</t>
  </si>
  <si>
    <t>A640</t>
  </si>
  <si>
    <t>A641</t>
  </si>
  <si>
    <t>A642</t>
  </si>
  <si>
    <t>A643</t>
  </si>
  <si>
    <t>A644</t>
  </si>
  <si>
    <t>A645</t>
  </si>
  <si>
    <t>A646</t>
  </si>
  <si>
    <t>A647</t>
  </si>
  <si>
    <t>A648</t>
  </si>
  <si>
    <t>A649</t>
  </si>
  <si>
    <t>A650</t>
  </si>
  <si>
    <t>A651</t>
  </si>
  <si>
    <t>A652</t>
  </si>
  <si>
    <t>A653</t>
  </si>
  <si>
    <t>A654</t>
  </si>
  <si>
    <t>A655</t>
  </si>
  <si>
    <t>A656</t>
  </si>
  <si>
    <t>A657</t>
  </si>
  <si>
    <t>A658</t>
  </si>
  <si>
    <t>A659</t>
  </si>
  <si>
    <t>A660</t>
  </si>
  <si>
    <t>A661</t>
  </si>
  <si>
    <t>A662</t>
  </si>
  <si>
    <t>A663</t>
  </si>
  <si>
    <t>A664</t>
  </si>
  <si>
    <t>A665</t>
  </si>
  <si>
    <t>A666</t>
  </si>
  <si>
    <t>A667</t>
  </si>
  <si>
    <t>A668</t>
  </si>
  <si>
    <t>A669</t>
  </si>
  <si>
    <t>A670</t>
  </si>
  <si>
    <t>A671</t>
  </si>
  <si>
    <t>A672</t>
  </si>
  <si>
    <t>A673</t>
  </si>
  <si>
    <t>A674</t>
  </si>
  <si>
    <t>A675</t>
  </si>
  <si>
    <t>A676</t>
  </si>
  <si>
    <t>A677</t>
  </si>
  <si>
    <t>A678</t>
  </si>
  <si>
    <t>A679</t>
  </si>
  <si>
    <t>A680</t>
  </si>
  <si>
    <t>A681</t>
  </si>
  <si>
    <t>A682</t>
  </si>
  <si>
    <t>A683</t>
  </si>
  <si>
    <t>A684</t>
  </si>
  <si>
    <t>A685</t>
  </si>
  <si>
    <t>A686</t>
  </si>
  <si>
    <t>A687</t>
  </si>
  <si>
    <t>A688</t>
  </si>
  <si>
    <t>A689</t>
  </si>
  <si>
    <t>A690</t>
  </si>
  <si>
    <t>A691</t>
  </si>
  <si>
    <t>A692</t>
  </si>
  <si>
    <t>A693</t>
  </si>
  <si>
    <t>A694</t>
  </si>
  <si>
    <t>A695</t>
  </si>
  <si>
    <t>A696</t>
  </si>
  <si>
    <t>A697</t>
  </si>
  <si>
    <t>A698</t>
  </si>
  <si>
    <t>A699</t>
  </si>
  <si>
    <t>A700</t>
  </si>
  <si>
    <t>A701</t>
  </si>
  <si>
    <t>A702</t>
  </si>
  <si>
    <t>A703</t>
  </si>
  <si>
    <t>A704</t>
  </si>
  <si>
    <t>A705</t>
  </si>
  <si>
    <t>A706</t>
  </si>
  <si>
    <t>A707</t>
  </si>
  <si>
    <t>A708</t>
  </si>
  <si>
    <t>A709</t>
  </si>
  <si>
    <t>A710</t>
  </si>
  <si>
    <t>A711</t>
  </si>
  <si>
    <t>A712</t>
  </si>
  <si>
    <t>A713</t>
  </si>
  <si>
    <t>A714</t>
  </si>
  <si>
    <t>A715</t>
  </si>
  <si>
    <t>A716</t>
  </si>
  <si>
    <t>A717</t>
  </si>
  <si>
    <t>A718</t>
  </si>
  <si>
    <t>A719</t>
  </si>
  <si>
    <t>A720</t>
  </si>
  <si>
    <t>A721</t>
  </si>
  <si>
    <t>A722</t>
  </si>
  <si>
    <t>A723</t>
  </si>
  <si>
    <t>A724</t>
  </si>
  <si>
    <t>A725</t>
  </si>
  <si>
    <t>A726</t>
  </si>
  <si>
    <t>A727</t>
  </si>
  <si>
    <t>A728</t>
  </si>
  <si>
    <t>A729</t>
  </si>
  <si>
    <t>A730</t>
  </si>
  <si>
    <t>A731</t>
  </si>
  <si>
    <t>A732</t>
  </si>
  <si>
    <t>A733</t>
  </si>
  <si>
    <t>A734</t>
  </si>
  <si>
    <t>A735</t>
  </si>
  <si>
    <t>A736</t>
  </si>
  <si>
    <t>A737</t>
  </si>
  <si>
    <t>A738</t>
  </si>
  <si>
    <t>A739</t>
  </si>
  <si>
    <t>A740</t>
  </si>
  <si>
    <t>A741</t>
  </si>
  <si>
    <t>A742</t>
  </si>
  <si>
    <t>A743</t>
  </si>
  <si>
    <t>A744</t>
  </si>
  <si>
    <t>A745</t>
  </si>
  <si>
    <t>A746</t>
  </si>
  <si>
    <t>A747</t>
  </si>
  <si>
    <t>A748</t>
  </si>
  <si>
    <t>A749</t>
  </si>
  <si>
    <t>A750</t>
  </si>
  <si>
    <t>A751</t>
  </si>
  <si>
    <t>A752</t>
  </si>
  <si>
    <t>A753</t>
  </si>
  <si>
    <t>A754</t>
  </si>
  <si>
    <t>A755</t>
  </si>
  <si>
    <t>A756</t>
  </si>
  <si>
    <t>A757</t>
  </si>
  <si>
    <t>A758</t>
  </si>
  <si>
    <t>A759</t>
  </si>
  <si>
    <t>A760</t>
  </si>
  <si>
    <t>A761</t>
  </si>
  <si>
    <t>A762</t>
  </si>
  <si>
    <t>A763</t>
  </si>
  <si>
    <t>A764</t>
  </si>
  <si>
    <t>A765</t>
  </si>
  <si>
    <t>A766</t>
  </si>
  <si>
    <t>A767</t>
  </si>
  <si>
    <t>A768</t>
  </si>
  <si>
    <t>A769</t>
  </si>
  <si>
    <t>A770</t>
  </si>
  <si>
    <t>A771</t>
  </si>
  <si>
    <t>A772</t>
  </si>
  <si>
    <t>A773</t>
  </si>
  <si>
    <t>A774</t>
  </si>
  <si>
    <t>A775</t>
  </si>
  <si>
    <t>A776</t>
  </si>
  <si>
    <t>A777</t>
  </si>
  <si>
    <t>A778</t>
  </si>
  <si>
    <t>A779</t>
  </si>
  <si>
    <t>A780</t>
  </si>
  <si>
    <t>A781</t>
  </si>
  <si>
    <t>A782</t>
  </si>
  <si>
    <t>A783</t>
  </si>
  <si>
    <t>A784</t>
  </si>
  <si>
    <t>A785</t>
  </si>
  <si>
    <t>A786</t>
  </si>
  <si>
    <t>A787</t>
  </si>
  <si>
    <t>A788</t>
  </si>
  <si>
    <t>A789</t>
  </si>
  <si>
    <t>A790</t>
  </si>
  <si>
    <t>A791</t>
  </si>
  <si>
    <t>A792</t>
  </si>
  <si>
    <t>A793</t>
  </si>
  <si>
    <t>A794</t>
  </si>
  <si>
    <t>A795</t>
  </si>
  <si>
    <t>A796</t>
  </si>
  <si>
    <t>A797</t>
  </si>
  <si>
    <t>A798</t>
  </si>
  <si>
    <t>A799</t>
  </si>
  <si>
    <t>A800</t>
  </si>
  <si>
    <t>A801</t>
  </si>
  <si>
    <t>A802</t>
  </si>
  <si>
    <t>A803</t>
  </si>
  <si>
    <t>A804</t>
  </si>
  <si>
    <t>A805</t>
  </si>
  <si>
    <t>A806</t>
  </si>
  <si>
    <t>A807</t>
  </si>
  <si>
    <t>A808</t>
  </si>
  <si>
    <t>A809</t>
  </si>
  <si>
    <t>A810</t>
  </si>
  <si>
    <t>A811</t>
  </si>
  <si>
    <t>A812</t>
  </si>
  <si>
    <t>A813</t>
  </si>
  <si>
    <t>A814</t>
  </si>
  <si>
    <t>A815</t>
  </si>
  <si>
    <t>A816</t>
  </si>
  <si>
    <t>A817</t>
  </si>
  <si>
    <t>A818</t>
  </si>
  <si>
    <t>A819</t>
  </si>
  <si>
    <t>A820</t>
  </si>
  <si>
    <t>A821</t>
  </si>
  <si>
    <t>A822</t>
  </si>
  <si>
    <t>A823</t>
  </si>
  <si>
    <t>A824</t>
  </si>
  <si>
    <t>A825</t>
  </si>
  <si>
    <t>A826</t>
  </si>
  <si>
    <t>A827</t>
  </si>
  <si>
    <t>A828</t>
  </si>
  <si>
    <t>A829</t>
  </si>
  <si>
    <t>A830</t>
  </si>
  <si>
    <t>A831</t>
  </si>
  <si>
    <t>A832</t>
  </si>
  <si>
    <t>A833</t>
  </si>
  <si>
    <t>A834</t>
  </si>
  <si>
    <t>A835</t>
  </si>
  <si>
    <t>A836</t>
  </si>
  <si>
    <t>A837</t>
  </si>
  <si>
    <t>A838</t>
  </si>
  <si>
    <t>A839</t>
  </si>
  <si>
    <t>A840</t>
  </si>
  <si>
    <t>A841</t>
  </si>
  <si>
    <t>A842</t>
  </si>
  <si>
    <t>A843</t>
  </si>
  <si>
    <t>A844</t>
  </si>
  <si>
    <t>A845</t>
  </si>
  <si>
    <t>A846</t>
  </si>
  <si>
    <t>A847</t>
  </si>
  <si>
    <t>A848</t>
  </si>
  <si>
    <t>A849</t>
  </si>
  <si>
    <t>A850</t>
  </si>
  <si>
    <t>A851</t>
  </si>
  <si>
    <t>A852</t>
  </si>
  <si>
    <t>A853</t>
  </si>
  <si>
    <t>A854</t>
  </si>
  <si>
    <t>A855</t>
  </si>
  <si>
    <t>A856</t>
  </si>
  <si>
    <t>A857</t>
  </si>
  <si>
    <t>A858</t>
  </si>
  <si>
    <t>A859</t>
  </si>
  <si>
    <t>A860</t>
  </si>
  <si>
    <t>A861</t>
  </si>
  <si>
    <t>A862</t>
  </si>
  <si>
    <t>A863</t>
  </si>
  <si>
    <t>A864</t>
  </si>
  <si>
    <t>A865</t>
  </si>
  <si>
    <t>A866</t>
  </si>
  <si>
    <t>A867</t>
  </si>
  <si>
    <t>A868</t>
  </si>
  <si>
    <t>A869</t>
  </si>
  <si>
    <t>A870</t>
  </si>
  <si>
    <t>A871</t>
  </si>
  <si>
    <t>A872</t>
  </si>
  <si>
    <t>A873</t>
  </si>
  <si>
    <t>A874</t>
  </si>
  <si>
    <t>A875</t>
  </si>
  <si>
    <t>A876</t>
  </si>
  <si>
    <t>A877</t>
  </si>
  <si>
    <t>A878</t>
  </si>
  <si>
    <t>A879</t>
  </si>
  <si>
    <t>A880</t>
  </si>
  <si>
    <t>A881</t>
  </si>
  <si>
    <t>A882</t>
  </si>
  <si>
    <t>A883</t>
  </si>
  <si>
    <t>A884</t>
  </si>
  <si>
    <t>A885</t>
  </si>
  <si>
    <t>A886</t>
  </si>
  <si>
    <t>A887</t>
  </si>
  <si>
    <t>A888</t>
  </si>
  <si>
    <t>A889</t>
  </si>
  <si>
    <t>A890</t>
  </si>
  <si>
    <t>A891</t>
  </si>
  <si>
    <t>A892</t>
  </si>
  <si>
    <t>A893</t>
  </si>
  <si>
    <t>A894</t>
  </si>
  <si>
    <t>A895</t>
  </si>
  <si>
    <t>A896</t>
  </si>
  <si>
    <t>A897</t>
  </si>
  <si>
    <t>A898</t>
  </si>
  <si>
    <t>A899</t>
  </si>
  <si>
    <t>A900</t>
  </si>
  <si>
    <t>A901</t>
  </si>
  <si>
    <t>A902</t>
  </si>
  <si>
    <t>A903</t>
  </si>
  <si>
    <t>A904</t>
  </si>
  <si>
    <t>A905</t>
  </si>
  <si>
    <t>A906</t>
  </si>
  <si>
    <t>A907</t>
  </si>
  <si>
    <t>A908</t>
  </si>
  <si>
    <t>A909</t>
  </si>
  <si>
    <t>A910</t>
  </si>
  <si>
    <t>A911</t>
  </si>
  <si>
    <t>A912</t>
  </si>
  <si>
    <t>A913</t>
  </si>
  <si>
    <t>A914</t>
  </si>
  <si>
    <t>A915</t>
  </si>
  <si>
    <t>A916</t>
  </si>
  <si>
    <t>A917</t>
  </si>
  <si>
    <t>A918</t>
  </si>
  <si>
    <t>A919</t>
  </si>
  <si>
    <t>A920</t>
  </si>
  <si>
    <t>A921</t>
  </si>
  <si>
    <t>A922</t>
  </si>
  <si>
    <t>A923</t>
  </si>
  <si>
    <t>A924</t>
  </si>
  <si>
    <t>A925</t>
  </si>
  <si>
    <t>A926</t>
  </si>
  <si>
    <t>A927</t>
  </si>
  <si>
    <t>A928</t>
  </si>
  <si>
    <t>A929</t>
  </si>
  <si>
    <t>A930</t>
  </si>
  <si>
    <t>A931</t>
  </si>
  <si>
    <t>A932</t>
  </si>
  <si>
    <t>A933</t>
  </si>
  <si>
    <t>A934</t>
  </si>
  <si>
    <t>A935</t>
  </si>
  <si>
    <t>A936</t>
  </si>
  <si>
    <t>A937</t>
  </si>
  <si>
    <t>A938</t>
  </si>
  <si>
    <t>A939</t>
  </si>
  <si>
    <t>A940</t>
  </si>
  <si>
    <t>A941</t>
  </si>
  <si>
    <t>A942</t>
  </si>
  <si>
    <t>A943</t>
  </si>
  <si>
    <t>A944</t>
  </si>
  <si>
    <t>A945</t>
  </si>
  <si>
    <t>A946</t>
  </si>
  <si>
    <t>A947</t>
  </si>
  <si>
    <t>A948</t>
  </si>
  <si>
    <t>A949</t>
  </si>
  <si>
    <t>A950</t>
  </si>
  <si>
    <t>A951</t>
  </si>
  <si>
    <t>A952</t>
  </si>
  <si>
    <t>A953</t>
  </si>
  <si>
    <t>A954</t>
  </si>
  <si>
    <t>A955</t>
  </si>
  <si>
    <t>A956</t>
  </si>
  <si>
    <t>A957</t>
  </si>
  <si>
    <t>A958</t>
  </si>
  <si>
    <t>A959</t>
  </si>
  <si>
    <t>A960</t>
  </si>
  <si>
    <t>A961</t>
  </si>
  <si>
    <t>A962</t>
  </si>
  <si>
    <t>A963</t>
  </si>
  <si>
    <t>A964</t>
  </si>
  <si>
    <t>A965</t>
  </si>
  <si>
    <t>A966</t>
  </si>
  <si>
    <t>A967</t>
  </si>
  <si>
    <t>A968</t>
  </si>
  <si>
    <t>A969</t>
  </si>
  <si>
    <t>A970</t>
  </si>
  <si>
    <t>A971</t>
  </si>
  <si>
    <t>A972</t>
  </si>
  <si>
    <t>A973</t>
  </si>
  <si>
    <t>A974</t>
  </si>
  <si>
    <t>A975</t>
  </si>
  <si>
    <t>A976</t>
  </si>
  <si>
    <t>A977</t>
  </si>
  <si>
    <t>A978</t>
  </si>
  <si>
    <t>A979</t>
  </si>
  <si>
    <t>A980</t>
  </si>
  <si>
    <t>A981</t>
  </si>
  <si>
    <t>A982</t>
  </si>
  <si>
    <t>A983</t>
  </si>
  <si>
    <t>A984</t>
  </si>
  <si>
    <t>A985</t>
  </si>
  <si>
    <t>A986</t>
  </si>
  <si>
    <t>A987</t>
  </si>
  <si>
    <t>A988</t>
  </si>
  <si>
    <t>A989</t>
  </si>
  <si>
    <t>A990</t>
  </si>
  <si>
    <t>A991</t>
  </si>
  <si>
    <t>A992</t>
  </si>
  <si>
    <t>A993</t>
  </si>
  <si>
    <t>A994</t>
  </si>
  <si>
    <t>A995</t>
  </si>
  <si>
    <t>A996</t>
  </si>
  <si>
    <t>A997</t>
  </si>
  <si>
    <t>A998</t>
  </si>
  <si>
    <t>A999</t>
  </si>
  <si>
    <t>A1000</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</si>
  <si>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</si>
  <si>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</si>
  <si>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</si>
  <si>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</si>
  <si>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</si>
  <si>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</si>
  <si>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</si>
  <si>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</si>
  <si>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</si>
  <si>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</si>
  <si>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</si>
  <si>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</si>
  <si>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</si>
  <si>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</si>
  <si>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</si>
  <si>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</si>
  <si>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</si>
  <si>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</si>
  <si>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</si>
  <si>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</si>
  <si>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</si>
  <si>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</si>
  <si>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</si>
  <si>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</si>
  <si>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</si>
  <si>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</si>
  <si>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</si>
  <si>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</si>
  <si>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</si>
  <si>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</si>
  <si>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</si>
  <si>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</si>
  <si>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</si>
  <si>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</si>
  <si>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</si>
  <si>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</si>
  <si>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</si>
  <si>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</si>
  <si>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</si>
  <si>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</si>
  <si>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</si>
  <si>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</si>
  <si>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</si>
  <si>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</si>
  <si>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</si>
  <si>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</si>
  <si>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</si>
  <si>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</si>
  <si>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</si>
  <si>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</si>
  <si>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</si>
  <si>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</si>
  <si>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</si>
  <si>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</si>
  <si>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</si>
  <si>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</si>
  <si>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</si>
  <si>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</si>
  <si>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</si>
  <si>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</si>
  <si>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</si>
  <si>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</si>
  <si>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</si>
  <si>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</si>
  <si>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</si>
  <si>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</si>
  <si>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</si>
  <si>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</si>
  <si>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</si>
  <si>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</si>
  <si>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</si>
  <si>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</si>
  <si>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</si>
  <si>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</si>
  <si>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</si>
  <si>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</si>
  <si>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</si>
  <si>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</si>
  <si>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</si>
  <si>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</si>
  <si>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</si>
  <si>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</si>
  <si>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</si>
  <si>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B84</t>
  </si>
  <si>
    <t>B85</t>
  </si>
  <si>
    <t>B86</t>
  </si>
  <si>
    <t>B87</t>
  </si>
  <si>
    <t>B88</t>
  </si>
  <si>
    <t>B89</t>
  </si>
  <si>
    <t>B90</t>
  </si>
  <si>
    <t>B91</t>
  </si>
  <si>
    <t>B92</t>
  </si>
  <si>
    <t>B93</t>
  </si>
  <si>
    <t>B94</t>
  </si>
  <si>
    <t>B95</t>
  </si>
  <si>
    <t>B96</t>
  </si>
  <si>
    <t>B97</t>
  </si>
  <si>
    <t>B98</t>
  </si>
  <si>
    <t>B99</t>
  </si>
  <si>
    <t>B100</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</si>
  <si>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</si>
  <si>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</si>
  <si>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</si>
  <si>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</si>
  <si>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</si>
  <si>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</si>
  <si>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</si>
  <si>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</si>
  <si>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</si>
  <si>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</si>
  <si>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</si>
  <si>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</si>
  <si>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</si>
  <si>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</si>
  <si>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</si>
  <si>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</si>
  <si>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</si>
  <si>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</si>
  <si>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</si>
  <si>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</si>
  <si>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</si>
  <si>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</si>
  <si>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</si>
  <si>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</si>
  <si>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</si>
  <si>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</si>
  <si>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</si>
  <si>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</si>
  <si>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</si>
  <si>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</si>
  <si>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</si>
  <si>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</si>
  <si>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</si>
  <si>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</si>
  <si>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</si>
  <si>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</si>
  <si>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</si>
  <si>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</si>
  <si>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</si>
  <si>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</si>
  <si>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</si>
  <si>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</si>
  <si>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</si>
  <si>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</si>
  <si>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</si>
  <si>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</si>
  <si>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</si>
  <si>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</si>
  <si>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</si>
  <si>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</si>
  <si>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</si>
  <si>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</si>
  <si>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</si>
  <si>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</si>
  <si>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</si>
  <si>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</si>
  <si>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</si>
  <si>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</si>
  <si>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</si>
  <si>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</si>
  <si>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</si>
  <si>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</si>
  <si>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</si>
  <si>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</si>
  <si>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B165</t>
  </si>
  <si>
    <t>B166</t>
  </si>
  <si>
    <t>B167</t>
  </si>
  <si>
    <t>B168</t>
  </si>
  <si>
    <t>B169</t>
  </si>
  <si>
    <t>B170</t>
  </si>
  <si>
    <t>B171</t>
  </si>
  <si>
    <t>B172</t>
  </si>
  <si>
    <t>B173</t>
  </si>
  <si>
    <t>B174</t>
  </si>
  <si>
    <t>B175</t>
  </si>
  <si>
    <t>B176</t>
  </si>
  <si>
    <t>B177</t>
  </si>
  <si>
    <t>B178</t>
  </si>
  <si>
    <t>B179</t>
  </si>
  <si>
    <t>B180</t>
  </si>
  <si>
    <t>B181</t>
  </si>
  <si>
    <t>B182</t>
  </si>
  <si>
    <t>B183</t>
  </si>
  <si>
    <t>B184</t>
  </si>
  <si>
    <t>B185</t>
  </si>
  <si>
    <t>B186</t>
  </si>
  <si>
    <t>B187</t>
  </si>
  <si>
    <t>B188</t>
  </si>
  <si>
    <t>B189</t>
  </si>
  <si>
    <t>B190</t>
  </si>
  <si>
    <t>B191</t>
  </si>
  <si>
    <t>B192</t>
  </si>
  <si>
    <t>B193</t>
  </si>
  <si>
    <t>B194</t>
  </si>
  <si>
    <t>B195</t>
  </si>
  <si>
    <t>B196</t>
  </si>
  <si>
    <t>B197</t>
  </si>
  <si>
    <t>B198</t>
  </si>
  <si>
    <t>B199</t>
  </si>
  <si>
    <t>B200</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</si>
  <si>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</si>
  <si>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</si>
  <si>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</si>
  <si>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</si>
  <si>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</si>
  <si>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</si>
  <si>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</si>
  <si>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</si>
  <si>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</si>
  <si>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</si>
  <si>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</si>
  <si>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</si>
  <si>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</si>
  <si>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</si>
  <si>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</si>
  <si>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</si>
  <si>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</si>
  <si>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</si>
  <si>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</si>
  <si>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</si>
  <si>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</si>
  <si>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</si>
  <si>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B223</t>
  </si>
  <si>
    <t>B224</t>
  </si>
  <si>
    <t>B225</t>
  </si>
  <si>
    <t>B226</t>
  </si>
  <si>
    <t>B227</t>
  </si>
  <si>
    <t>B228</t>
  </si>
  <si>
    <t>B229</t>
  </si>
  <si>
    <t>B230</t>
  </si>
  <si>
    <t>B231</t>
  </si>
  <si>
    <t>B232</t>
  </si>
  <si>
    <t>B233</t>
  </si>
  <si>
    <t>B234</t>
  </si>
  <si>
    <t>B235</t>
  </si>
  <si>
    <t>B236</t>
  </si>
  <si>
    <t>B237</t>
  </si>
  <si>
    <t>B238</t>
  </si>
  <si>
    <t>B239</t>
  </si>
  <si>
    <t>B240</t>
  </si>
  <si>
    <t>B241</t>
  </si>
  <si>
    <t>B242</t>
  </si>
  <si>
    <t>B243</t>
  </si>
  <si>
    <t>B244</t>
  </si>
  <si>
    <t>B245</t>
  </si>
  <si>
    <t>B246</t>
  </si>
  <si>
    <t>B247</t>
  </si>
  <si>
    <t>B248</t>
  </si>
  <si>
    <t>B249</t>
  </si>
  <si>
    <t>B250</t>
  </si>
  <si>
    <t>B251</t>
  </si>
  <si>
    <t>B252</t>
  </si>
  <si>
    <t>B253</t>
  </si>
  <si>
    <t>B254</t>
  </si>
  <si>
    <t>B255</t>
  </si>
  <si>
    <t>B256</t>
  </si>
  <si>
    <t>B257</t>
  </si>
  <si>
    <t>B258</t>
  </si>
  <si>
    <t>B259</t>
  </si>
  <si>
    <t>B260</t>
  </si>
  <si>
    <t>B261</t>
  </si>
  <si>
    <t>B262</t>
  </si>
  <si>
    <t>B263</t>
  </si>
  <si>
    <t>B264</t>
  </si>
  <si>
    <t>B265</t>
  </si>
  <si>
    <t>B266</t>
  </si>
  <si>
    <t>B267</t>
  </si>
  <si>
    <t>B268</t>
  </si>
  <si>
    <t>B269</t>
  </si>
  <si>
    <t>B270</t>
  </si>
  <si>
    <t>B271</t>
  </si>
  <si>
    <t>B272</t>
  </si>
  <si>
    <t>B273</t>
  </si>
  <si>
    <t>B274</t>
  </si>
  <si>
    <t>B275</t>
  </si>
  <si>
    <t>B276</t>
  </si>
  <si>
    <t>B277</t>
  </si>
  <si>
    <t>B278</t>
  </si>
  <si>
    <t>B279</t>
  </si>
  <si>
    <t>B280</t>
  </si>
  <si>
    <t>B281</t>
  </si>
  <si>
    <t>B282</t>
  </si>
  <si>
    <t>B283</t>
  </si>
  <si>
    <t>B284</t>
  </si>
  <si>
    <t>B285</t>
  </si>
  <si>
    <t>B286</t>
  </si>
  <si>
    <t>B287</t>
  </si>
  <si>
    <t>B288</t>
  </si>
  <si>
    <t>B289</t>
  </si>
  <si>
    <t>B290</t>
  </si>
  <si>
    <t>B291</t>
  </si>
  <si>
    <t>B292</t>
  </si>
  <si>
    <t>B293</t>
  </si>
  <si>
    <t>B294</t>
  </si>
  <si>
    <t>B295</t>
  </si>
  <si>
    <t>B296</t>
  </si>
  <si>
    <t>B297</t>
  </si>
  <si>
    <t>B298</t>
  </si>
  <si>
    <t>B299</t>
  </si>
  <si>
    <t>B300</t>
  </si>
  <si>
    <t>B301</t>
  </si>
  <si>
    <t>B302</t>
  </si>
  <si>
    <t>B303</t>
  </si>
  <si>
    <t>B304</t>
  </si>
  <si>
    <t>B305</t>
  </si>
  <si>
    <t>B306</t>
  </si>
  <si>
    <t>B307</t>
  </si>
  <si>
    <t>B308</t>
  </si>
  <si>
    <t>B309</t>
  </si>
  <si>
    <t>B310</t>
  </si>
  <si>
    <t>B311</t>
  </si>
  <si>
    <t>B312</t>
  </si>
  <si>
    <t>B313</t>
  </si>
  <si>
    <t>B314</t>
  </si>
  <si>
    <t>B315</t>
  </si>
  <si>
    <t>B316</t>
  </si>
  <si>
    <t>B317</t>
  </si>
  <si>
    <t>B318</t>
  </si>
  <si>
    <t>B319</t>
  </si>
  <si>
    <t>B320</t>
  </si>
  <si>
    <t>B321</t>
  </si>
  <si>
    <t>B322</t>
  </si>
  <si>
    <t>B323</t>
  </si>
  <si>
    <t>B324</t>
  </si>
  <si>
    <t>B325</t>
  </si>
  <si>
    <t>B326</t>
  </si>
  <si>
    <t>B327</t>
  </si>
  <si>
    <t>B328</t>
  </si>
  <si>
    <t>B329</t>
  </si>
  <si>
    <t>B330</t>
  </si>
  <si>
    <t>B331</t>
  </si>
  <si>
    <t>B332</t>
  </si>
  <si>
    <t>B333</t>
  </si>
  <si>
    <t>B334</t>
  </si>
  <si>
    <t>B335</t>
  </si>
  <si>
    <t>B336</t>
  </si>
  <si>
    <t>B337</t>
  </si>
  <si>
    <t>B338</t>
  </si>
  <si>
    <t>B339</t>
  </si>
  <si>
    <t>B340</t>
  </si>
  <si>
    <t>B341</t>
  </si>
  <si>
    <t>B342</t>
  </si>
  <si>
    <t>B343</t>
  </si>
  <si>
    <t>B344</t>
  </si>
  <si>
    <t>B345</t>
  </si>
  <si>
    <t>B346</t>
  </si>
  <si>
    <t>B347</t>
  </si>
  <si>
    <t>B348</t>
  </si>
  <si>
    <t>B349</t>
  </si>
  <si>
    <t>B350</t>
  </si>
  <si>
    <t>B351</t>
  </si>
  <si>
    <t>B352</t>
  </si>
  <si>
    <t>B353</t>
  </si>
  <si>
    <t>B354</t>
  </si>
  <si>
    <t>B355</t>
  </si>
  <si>
    <t>B356</t>
  </si>
  <si>
    <t>B357</t>
  </si>
  <si>
    <t>B358</t>
  </si>
  <si>
    <t>B359</t>
  </si>
  <si>
    <t>B360</t>
  </si>
  <si>
    <t>B361</t>
  </si>
  <si>
    <t>B362</t>
  </si>
  <si>
    <t>B363</t>
  </si>
  <si>
    <t>B364</t>
  </si>
  <si>
    <t>B365</t>
  </si>
  <si>
    <t>B366</t>
  </si>
  <si>
    <t>B367</t>
  </si>
  <si>
    <t>B368</t>
  </si>
  <si>
    <t>B369</t>
  </si>
  <si>
    <t>B370</t>
  </si>
  <si>
    <t>B371</t>
  </si>
  <si>
    <t>B372</t>
  </si>
  <si>
    <t>B373</t>
  </si>
  <si>
    <t>B374</t>
  </si>
  <si>
    <t>B375</t>
  </si>
  <si>
    <t>B376</t>
  </si>
  <si>
    <t>B377</t>
  </si>
  <si>
    <t>B378</t>
  </si>
  <si>
    <t>B379</t>
  </si>
  <si>
    <t>B380</t>
  </si>
  <si>
    <t>B381</t>
  </si>
  <si>
    <t>B382</t>
  </si>
  <si>
    <t>B383</t>
  </si>
  <si>
    <t>B384</t>
  </si>
  <si>
    <t>B385</t>
  </si>
  <si>
    <t>B386</t>
  </si>
  <si>
    <t>B387</t>
  </si>
  <si>
    <t>B388</t>
  </si>
  <si>
    <t>B389</t>
  </si>
  <si>
    <t>B390</t>
  </si>
  <si>
    <t>B391</t>
  </si>
  <si>
    <t>B392</t>
  </si>
  <si>
    <t>B393</t>
  </si>
  <si>
    <t>B394</t>
  </si>
  <si>
    <t>B395</t>
  </si>
  <si>
    <t>B396</t>
  </si>
  <si>
    <t>B397</t>
  </si>
  <si>
    <t>B398</t>
  </si>
  <si>
    <t>B399</t>
  </si>
  <si>
    <t>B400</t>
  </si>
  <si>
    <t>B401</t>
  </si>
  <si>
    <t>B402</t>
  </si>
  <si>
    <t>B403</t>
  </si>
  <si>
    <t>B404</t>
  </si>
  <si>
    <t>B405</t>
  </si>
  <si>
    <t>B406</t>
  </si>
  <si>
    <t>B407</t>
  </si>
  <si>
    <t>B408</t>
  </si>
  <si>
    <t>B409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</si>
  <si>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</si>
  <si>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</si>
  <si>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</si>
  <si>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</si>
  <si>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</si>
  <si>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</si>
  <si>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</si>
  <si>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</si>
  <si>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</si>
  <si>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</si>
  <si>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</si>
  <si>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</si>
  <si>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</si>
  <si>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</si>
  <si>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</si>
  <si>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</si>
  <si>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</si>
  <si>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</si>
  <si>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</si>
  <si>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</si>
  <si>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</si>
  <si>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</si>
  <si>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</si>
  <si>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B433</t>
  </si>
  <si>
    <t>B434</t>
  </si>
  <si>
    <t>B435</t>
  </si>
  <si>
    <t>B436</t>
  </si>
  <si>
    <t>B437</t>
  </si>
  <si>
    <t>B438</t>
  </si>
  <si>
    <t>B439</t>
  </si>
  <si>
    <t>B440</t>
  </si>
  <si>
    <t>B441</t>
  </si>
  <si>
    <t>B442</t>
  </si>
  <si>
    <t>B443</t>
  </si>
  <si>
    <t>B444</t>
  </si>
  <si>
    <t>B445</t>
  </si>
  <si>
    <t>B446</t>
  </si>
  <si>
    <t>B447</t>
  </si>
  <si>
    <t>B448</t>
  </si>
  <si>
    <t>B449</t>
  </si>
  <si>
    <t>B450</t>
  </si>
  <si>
    <t>B451</t>
  </si>
  <si>
    <t>B452</t>
  </si>
  <si>
    <t>B453</t>
  </si>
  <si>
    <t>B454</t>
  </si>
  <si>
    <t>B455</t>
  </si>
  <si>
    <t>B456</t>
  </si>
  <si>
    <t>B457</t>
  </si>
  <si>
    <t>B458</t>
  </si>
  <si>
    <t>B459</t>
  </si>
  <si>
    <t>B460</t>
  </si>
  <si>
    <t>B461</t>
  </si>
  <si>
    <t>B462</t>
  </si>
  <si>
    <t>B463</t>
  </si>
  <si>
    <t>B464</t>
  </si>
  <si>
    <t>B465</t>
  </si>
  <si>
    <t>B466</t>
  </si>
  <si>
    <t>B467</t>
  </si>
  <si>
    <t>B468</t>
  </si>
  <si>
    <t>B469</t>
  </si>
  <si>
    <t>B470</t>
  </si>
  <si>
    <t>B471</t>
  </si>
  <si>
    <t>B472</t>
  </si>
  <si>
    <t>B473</t>
  </si>
  <si>
    <t>B474</t>
  </si>
  <si>
    <t>B475</t>
  </si>
  <si>
    <t>B476</t>
  </si>
  <si>
    <t>B477</t>
  </si>
  <si>
    <t>B478</t>
  </si>
  <si>
    <t>B479</t>
  </si>
  <si>
    <t>B480</t>
  </si>
  <si>
    <t>B481</t>
  </si>
  <si>
    <t>B482</t>
  </si>
  <si>
    <t>B483</t>
  </si>
  <si>
    <t>B484</t>
  </si>
  <si>
    <t>B485</t>
  </si>
  <si>
    <t>B486</t>
  </si>
  <si>
    <t>B487</t>
  </si>
  <si>
    <t>B488</t>
  </si>
  <si>
    <t>B489</t>
  </si>
  <si>
    <t>B490</t>
  </si>
  <si>
    <t>B491</t>
  </si>
  <si>
    <t>B492</t>
  </si>
  <si>
    <t>B493</t>
  </si>
  <si>
    <t>B494</t>
  </si>
  <si>
    <t>B495</t>
  </si>
  <si>
    <t>B496</t>
  </si>
  <si>
    <t>B497</t>
  </si>
  <si>
    <t>B498</t>
  </si>
  <si>
    <t>B499</t>
  </si>
  <si>
    <t>B500</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</si>
  <si>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</si>
  <si>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</si>
  <si>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</si>
  <si>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</si>
  <si>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</si>
  <si>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</si>
  <si>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</si>
  <si>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</si>
  <si>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</si>
  <si>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</si>
  <si>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</si>
  <si>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</si>
  <si>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</si>
  <si>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</si>
  <si>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</si>
  <si>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</si>
  <si>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</si>
  <si>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</si>
  <si>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</si>
  <si>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</si>
  <si>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</si>
  <si>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</si>
  <si>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</si>
  <si>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</si>
  <si>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</si>
  <si>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</si>
  <si>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</si>
  <si>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</si>
  <si>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</si>
  <si>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</si>
  <si>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</si>
  <si>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</si>
  <si>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B533</t>
  </si>
  <si>
    <t>B534</t>
  </si>
  <si>
    <t>B535</t>
  </si>
  <si>
    <t>B536</t>
  </si>
  <si>
    <t>B537</t>
  </si>
  <si>
    <t>B538</t>
  </si>
  <si>
    <t>B539</t>
  </si>
  <si>
    <t>B540</t>
  </si>
  <si>
    <t>B541</t>
  </si>
  <si>
    <t>B542</t>
  </si>
  <si>
    <t>B543</t>
  </si>
  <si>
    <t>B544</t>
  </si>
  <si>
    <t>B545</t>
  </si>
  <si>
    <t>B546</t>
  </si>
  <si>
    <t>B547</t>
  </si>
  <si>
    <t>B548</t>
  </si>
  <si>
    <t>B549</t>
  </si>
  <si>
    <t>B550</t>
  </si>
  <si>
    <t>B551</t>
  </si>
  <si>
    <t>B552</t>
  </si>
  <si>
    <t>B553</t>
  </si>
  <si>
    <t>B554</t>
  </si>
  <si>
    <t>B555</t>
  </si>
  <si>
    <t>B556</t>
  </si>
  <si>
    <t>B557</t>
  </si>
  <si>
    <t>B558</t>
  </si>
  <si>
    <t>B559</t>
  </si>
  <si>
    <t>B560</t>
  </si>
  <si>
    <t>B561</t>
  </si>
  <si>
    <t>B562</t>
  </si>
  <si>
    <t>B563</t>
  </si>
  <si>
    <t>B564</t>
  </si>
  <si>
    <t>B565</t>
  </si>
  <si>
    <t>B566</t>
  </si>
  <si>
    <t>B567</t>
  </si>
  <si>
    <t>B568</t>
  </si>
  <si>
    <t>B569</t>
  </si>
  <si>
    <t>B570</t>
  </si>
  <si>
    <t>B571</t>
  </si>
  <si>
    <t>B572</t>
  </si>
  <si>
    <t>B573</t>
  </si>
  <si>
    <t>B574</t>
  </si>
  <si>
    <t>B575</t>
  </si>
  <si>
    <t>B576</t>
  </si>
  <si>
    <t>B577</t>
  </si>
  <si>
    <t>B578</t>
  </si>
  <si>
    <t>B579</t>
  </si>
  <si>
    <t>B580</t>
  </si>
  <si>
    <t>B581</t>
  </si>
  <si>
    <t>B582</t>
  </si>
  <si>
    <t>B583</t>
  </si>
  <si>
    <t>B584</t>
  </si>
  <si>
    <t>B585</t>
  </si>
  <si>
    <t>B586</t>
  </si>
  <si>
    <t>B587</t>
  </si>
  <si>
    <t>B588</t>
  </si>
  <si>
    <t>B589</t>
  </si>
  <si>
    <t>B590</t>
  </si>
  <si>
    <t>B591</t>
  </si>
  <si>
    <t>B592</t>
  </si>
  <si>
    <t>B593</t>
  </si>
  <si>
    <t>B594</t>
  </si>
  <si>
    <t>B595</t>
  </si>
  <si>
    <t>B596</t>
  </si>
  <si>
    <t>B597</t>
  </si>
  <si>
    <t>B598</t>
  </si>
  <si>
    <t>B599</t>
  </si>
  <si>
    <t>B600</t>
  </si>
  <si>
    <t>B601</t>
  </si>
  <si>
    <t>B602</t>
  </si>
  <si>
    <t>B603</t>
  </si>
  <si>
    <t>B604</t>
  </si>
  <si>
    <t>B605</t>
  </si>
  <si>
    <t>B606</t>
  </si>
  <si>
    <t>B607</t>
  </si>
  <si>
    <t>B608</t>
  </si>
  <si>
    <t>B609</t>
  </si>
  <si>
    <t>B610</t>
  </si>
  <si>
    <t>B611</t>
  </si>
  <si>
    <t>B612</t>
  </si>
  <si>
    <t>B613</t>
  </si>
  <si>
    <t>B614</t>
  </si>
  <si>
    <t>B615</t>
  </si>
  <si>
    <t>B616</t>
  </si>
  <si>
    <t>B617</t>
  </si>
  <si>
    <t>B618</t>
  </si>
  <si>
    <t>B619</t>
  </si>
  <si>
    <t>B620</t>
  </si>
  <si>
    <t>B621</t>
  </si>
  <si>
    <t>B622</t>
  </si>
  <si>
    <t>B623</t>
  </si>
  <si>
    <t>B624</t>
  </si>
  <si>
    <t>B625</t>
  </si>
  <si>
    <t>B626</t>
  </si>
  <si>
    <t>B627</t>
  </si>
  <si>
    <t>B628</t>
  </si>
  <si>
    <t>B629</t>
  </si>
  <si>
    <t>B630</t>
  </si>
  <si>
    <t>B631</t>
  </si>
  <si>
    <t>B632</t>
  </si>
  <si>
    <t>B633</t>
  </si>
  <si>
    <t>B634</t>
  </si>
  <si>
    <t>B635</t>
  </si>
  <si>
    <t>B636</t>
  </si>
  <si>
    <t>B637</t>
  </si>
  <si>
    <t>B638</t>
  </si>
  <si>
    <t>B639</t>
  </si>
  <si>
    <t>B640</t>
  </si>
  <si>
    <t>B641</t>
  </si>
  <si>
    <t>B642</t>
  </si>
  <si>
    <t>B643</t>
  </si>
  <si>
    <t>B644</t>
  </si>
  <si>
    <t>B645</t>
  </si>
  <si>
    <t>B646</t>
  </si>
  <si>
    <t>B647</t>
  </si>
  <si>
    <t>B648</t>
  </si>
  <si>
    <t>B649</t>
  </si>
  <si>
    <t>B650</t>
  </si>
  <si>
    <t>B651</t>
  </si>
  <si>
    <t>B652</t>
  </si>
  <si>
    <t>B653</t>
  </si>
  <si>
    <t>B654</t>
  </si>
  <si>
    <t>B655</t>
  </si>
  <si>
    <t>B656</t>
  </si>
  <si>
    <t>B657</t>
  </si>
  <si>
    <t>B658</t>
  </si>
  <si>
    <t>B659</t>
  </si>
  <si>
    <t>B660</t>
  </si>
  <si>
    <t>B661</t>
  </si>
  <si>
    <t>B662</t>
  </si>
  <si>
    <t>B663</t>
  </si>
  <si>
    <t>B664</t>
  </si>
  <si>
    <t>B665</t>
  </si>
  <si>
    <t>B666</t>
  </si>
  <si>
    <t>B667</t>
  </si>
  <si>
    <t>B668</t>
  </si>
  <si>
    <t>B669</t>
  </si>
  <si>
    <t>B670</t>
  </si>
  <si>
    <t>B671</t>
  </si>
  <si>
    <t>B672</t>
  </si>
  <si>
    <t>B673</t>
  </si>
  <si>
    <t>B674</t>
  </si>
  <si>
    <t>B675</t>
  </si>
  <si>
    <t>B676</t>
  </si>
  <si>
    <t>B677</t>
  </si>
  <si>
    <t>B678</t>
  </si>
  <si>
    <t>B679</t>
  </si>
  <si>
    <t>B680</t>
  </si>
  <si>
    <t>B681</t>
  </si>
  <si>
    <t>B682</t>
  </si>
  <si>
    <t>B683</t>
  </si>
  <si>
    <t>B684</t>
  </si>
  <si>
    <t>B685</t>
  </si>
  <si>
    <t>B686</t>
  </si>
  <si>
    <t>B687</t>
  </si>
  <si>
    <t>B688</t>
  </si>
  <si>
    <t>B689</t>
  </si>
  <si>
    <t>B690</t>
  </si>
  <si>
    <t>B691</t>
  </si>
  <si>
    <t>B692</t>
  </si>
  <si>
    <t>B693</t>
  </si>
  <si>
    <t>B694</t>
  </si>
  <si>
    <t>B695</t>
  </si>
  <si>
    <t>B696</t>
  </si>
  <si>
    <t>B697</t>
  </si>
  <si>
    <t>B698</t>
  </si>
  <si>
    <t>B699</t>
  </si>
  <si>
    <t>B700</t>
  </si>
  <si>
    <t>B701</t>
  </si>
  <si>
    <t>B702</t>
  </si>
  <si>
    <t>B703</t>
  </si>
  <si>
    <t>B704</t>
  </si>
  <si>
    <t>B705</t>
  </si>
  <si>
    <t>B706</t>
  </si>
  <si>
    <t>B707</t>
  </si>
  <si>
    <t>B708</t>
  </si>
  <si>
    <t>B709</t>
  </si>
  <si>
    <t>B710</t>
  </si>
  <si>
    <t>B711</t>
  </si>
  <si>
    <t>B712</t>
  </si>
  <si>
    <t>B713</t>
  </si>
  <si>
    <t>B714</t>
  </si>
  <si>
    <t>B715</t>
  </si>
  <si>
    <t>B716</t>
  </si>
  <si>
    <t>B717</t>
  </si>
  <si>
    <t>B718</t>
  </si>
  <si>
    <t>B719</t>
  </si>
  <si>
    <t>B720</t>
  </si>
  <si>
    <t>B721</t>
  </si>
  <si>
    <t>B722</t>
  </si>
  <si>
    <t>B723</t>
  </si>
  <si>
    <t>B724</t>
  </si>
  <si>
    <t>B725</t>
  </si>
  <si>
    <t>B726</t>
  </si>
  <si>
    <t>B727</t>
  </si>
  <si>
    <t>B728</t>
  </si>
  <si>
    <t>B729</t>
  </si>
  <si>
    <t>B730</t>
  </si>
  <si>
    <t>B731</t>
  </si>
  <si>
    <t>B732</t>
  </si>
  <si>
    <t>B733</t>
  </si>
  <si>
    <t>B734</t>
  </si>
  <si>
    <t>B735</t>
  </si>
  <si>
    <t>B736</t>
  </si>
  <si>
    <t>B737</t>
  </si>
  <si>
    <t>B738</t>
  </si>
  <si>
    <t>B739</t>
  </si>
  <si>
    <t>B740</t>
  </si>
  <si>
    <t>B741</t>
  </si>
  <si>
    <t>B742</t>
  </si>
  <si>
    <t>B743</t>
  </si>
  <si>
    <t>B744</t>
  </si>
  <si>
    <t>B745</t>
  </si>
  <si>
    <t>B746</t>
  </si>
  <si>
    <t>B747</t>
  </si>
  <si>
    <t>B748</t>
  </si>
  <si>
    <t>B749</t>
  </si>
  <si>
    <t>B750</t>
  </si>
  <si>
    <t>B751</t>
  </si>
  <si>
    <t>B752</t>
  </si>
  <si>
    <t>B753</t>
  </si>
  <si>
    <t>B754</t>
  </si>
  <si>
    <t>B755</t>
  </si>
  <si>
    <t>B756</t>
  </si>
  <si>
    <t>B757</t>
  </si>
  <si>
    <t>B758</t>
  </si>
  <si>
    <t>B759</t>
  </si>
  <si>
    <t>B760</t>
  </si>
  <si>
    <t>B761</t>
  </si>
  <si>
    <t>B762</t>
  </si>
  <si>
    <t>B763</t>
  </si>
  <si>
    <t>B764</t>
  </si>
  <si>
    <t>B765</t>
  </si>
  <si>
    <t>B766</t>
  </si>
  <si>
    <t>B767</t>
  </si>
  <si>
    <t>B768</t>
  </si>
  <si>
    <t>B769</t>
  </si>
  <si>
    <t>B770</t>
  </si>
  <si>
    <t>B771</t>
  </si>
  <si>
    <t>B772</t>
  </si>
  <si>
    <t>B773</t>
  </si>
  <si>
    <t>B774</t>
  </si>
  <si>
    <t>B775</t>
  </si>
  <si>
    <t>B776</t>
  </si>
  <si>
    <t>B777</t>
  </si>
  <si>
    <t>B778</t>
  </si>
  <si>
    <t>B779</t>
  </si>
  <si>
    <t>B780</t>
  </si>
  <si>
    <t>B781</t>
  </si>
  <si>
    <t>B782</t>
  </si>
  <si>
    <t>B783</t>
  </si>
  <si>
    <t>B784</t>
  </si>
  <si>
    <t>B785</t>
  </si>
  <si>
    <t>B786</t>
  </si>
  <si>
    <t>B787</t>
  </si>
  <si>
    <t>B788</t>
  </si>
  <si>
    <t>B789</t>
  </si>
  <si>
    <t>B790</t>
  </si>
  <si>
    <t>B791</t>
  </si>
  <si>
    <t>B792</t>
  </si>
  <si>
    <t>B793</t>
  </si>
  <si>
    <t>B794</t>
  </si>
  <si>
    <t>B795</t>
  </si>
  <si>
    <t>B796</t>
  </si>
  <si>
    <t>B797</t>
  </si>
  <si>
    <t>B798</t>
  </si>
  <si>
    <t>B799</t>
  </si>
  <si>
    <t>B800</t>
  </si>
  <si>
    <t>B801</t>
  </si>
  <si>
    <t>B802</t>
  </si>
  <si>
    <t>B803</t>
  </si>
  <si>
    <t>B804</t>
  </si>
  <si>
    <t>B805</t>
  </si>
  <si>
    <t>B806</t>
  </si>
  <si>
    <t>B807</t>
  </si>
  <si>
    <t>B808</t>
  </si>
  <si>
    <t>B809</t>
  </si>
  <si>
    <t>B810</t>
  </si>
  <si>
    <t>B811</t>
  </si>
  <si>
    <t>B812</t>
  </si>
  <si>
    <t>B813</t>
  </si>
  <si>
    <t>B814</t>
  </si>
  <si>
    <t>B815</t>
  </si>
  <si>
    <t>B816</t>
  </si>
  <si>
    <t>B817</t>
  </si>
  <si>
    <t>B818</t>
  </si>
  <si>
    <t>B819</t>
  </si>
  <si>
    <t>B820</t>
  </si>
  <si>
    <t>B821</t>
  </si>
  <si>
    <t>B822</t>
  </si>
  <si>
    <t>B823</t>
  </si>
  <si>
    <t>B824</t>
  </si>
  <si>
    <t>B825</t>
  </si>
  <si>
    <t>B826</t>
  </si>
  <si>
    <t>B827</t>
  </si>
  <si>
    <t>B828</t>
  </si>
  <si>
    <t>B829</t>
  </si>
  <si>
    <t>B830</t>
  </si>
  <si>
    <t>B831</t>
  </si>
  <si>
    <t>B832</t>
  </si>
  <si>
    <t>B833</t>
  </si>
  <si>
    <t>B834</t>
  </si>
  <si>
    <t>B835</t>
  </si>
  <si>
    <t>B836</t>
  </si>
  <si>
    <t>B837</t>
  </si>
  <si>
    <t>B838</t>
  </si>
  <si>
    <t>B839</t>
  </si>
  <si>
    <t>B840</t>
  </si>
  <si>
    <t>B841</t>
  </si>
  <si>
    <t>B842</t>
  </si>
  <si>
    <t>B843</t>
  </si>
  <si>
    <t>B844</t>
  </si>
  <si>
    <t>B845</t>
  </si>
  <si>
    <t>B846</t>
  </si>
  <si>
    <t>B847</t>
  </si>
  <si>
    <t>B848</t>
  </si>
  <si>
    <t>B849</t>
  </si>
  <si>
    <t>B850</t>
  </si>
  <si>
    <t>B851</t>
  </si>
  <si>
    <t>B852</t>
  </si>
  <si>
    <t>B853</t>
  </si>
  <si>
    <t>B854</t>
  </si>
  <si>
    <t>B855</t>
  </si>
  <si>
    <t>B856</t>
  </si>
  <si>
    <t>B857</t>
  </si>
  <si>
    <t>B858</t>
  </si>
  <si>
    <t>B859</t>
  </si>
  <si>
    <t>B860</t>
  </si>
  <si>
    <t>B861</t>
  </si>
  <si>
    <t>B862</t>
  </si>
  <si>
    <t>B863</t>
  </si>
  <si>
    <t>B864</t>
  </si>
  <si>
    <t>B865</t>
  </si>
  <si>
    <t>B866</t>
  </si>
  <si>
    <t>B867</t>
  </si>
  <si>
    <t>B868</t>
  </si>
  <si>
    <t>B869</t>
  </si>
  <si>
    <t>B870</t>
  </si>
  <si>
    <t>B871</t>
  </si>
  <si>
    <t>B872</t>
  </si>
  <si>
    <t>B873</t>
  </si>
  <si>
    <t>B874</t>
  </si>
  <si>
    <t>B875</t>
  </si>
  <si>
    <t>B876</t>
  </si>
  <si>
    <t>B877</t>
  </si>
  <si>
    <t>B878</t>
  </si>
  <si>
    <t>B879</t>
  </si>
  <si>
    <t>B880</t>
  </si>
  <si>
    <t>B881</t>
  </si>
  <si>
    <t>B882</t>
  </si>
  <si>
    <t>B883</t>
  </si>
  <si>
    <t>B884</t>
  </si>
  <si>
    <t>B885</t>
  </si>
  <si>
    <t>B886</t>
  </si>
  <si>
    <t>B887</t>
  </si>
  <si>
    <t>B888</t>
  </si>
  <si>
    <t>B889</t>
  </si>
  <si>
    <t>B890</t>
  </si>
  <si>
    <t>B891</t>
  </si>
  <si>
    <t>B892</t>
  </si>
  <si>
    <t>B893</t>
  </si>
  <si>
    <t>B894</t>
  </si>
  <si>
    <t>B895</t>
  </si>
  <si>
    <t>B896</t>
  </si>
  <si>
    <t>B897</t>
  </si>
  <si>
    <t>B898</t>
  </si>
  <si>
    <t>B899</t>
  </si>
  <si>
    <t>B900</t>
  </si>
  <si>
    <t>B901</t>
  </si>
  <si>
    <t>B902</t>
  </si>
  <si>
    <t>B903</t>
  </si>
  <si>
    <t>B904</t>
  </si>
  <si>
    <t>B905</t>
  </si>
  <si>
    <t>B906</t>
  </si>
  <si>
    <t>B907</t>
  </si>
  <si>
    <t>B908</t>
  </si>
  <si>
    <t>B909</t>
  </si>
  <si>
    <t>B910</t>
  </si>
  <si>
    <t>B911</t>
  </si>
  <si>
    <t>B912</t>
  </si>
  <si>
    <t>B913</t>
  </si>
  <si>
    <t>B914</t>
  </si>
  <si>
    <t>B915</t>
  </si>
  <si>
    <t>B916</t>
  </si>
  <si>
    <t>B917</t>
  </si>
  <si>
    <t>B918</t>
  </si>
  <si>
    <t>B919</t>
  </si>
  <si>
    <t>B920</t>
  </si>
  <si>
    <t>B921</t>
  </si>
  <si>
    <t>B922</t>
  </si>
  <si>
    <t>B923</t>
  </si>
  <si>
    <t>B924</t>
  </si>
  <si>
    <t>B925</t>
  </si>
  <si>
    <t>B926</t>
  </si>
  <si>
    <t>B927</t>
  </si>
  <si>
    <t>B928</t>
  </si>
  <si>
    <t>B929</t>
  </si>
  <si>
    <t>B930</t>
  </si>
  <si>
    <t>B931</t>
  </si>
  <si>
    <t>B932</t>
  </si>
  <si>
    <t>B933</t>
  </si>
  <si>
    <t>B934</t>
  </si>
  <si>
    <t>B935</t>
  </si>
  <si>
    <t>B936</t>
  </si>
  <si>
    <t>B937</t>
  </si>
  <si>
    <t>B938</t>
  </si>
  <si>
    <t>B939</t>
  </si>
  <si>
    <t>B940</t>
  </si>
  <si>
    <t>B941</t>
  </si>
  <si>
    <t>B942</t>
  </si>
  <si>
    <t>B943</t>
  </si>
  <si>
    <t>B944</t>
  </si>
  <si>
    <t>B945</t>
  </si>
  <si>
    <t>B946</t>
  </si>
  <si>
    <t>B947</t>
  </si>
  <si>
    <t>B948</t>
  </si>
  <si>
    <t>B949</t>
  </si>
  <si>
    <t>B950</t>
  </si>
  <si>
    <t>B951</t>
  </si>
  <si>
    <t>B952</t>
  </si>
  <si>
    <t>B953</t>
  </si>
  <si>
    <t>B954</t>
  </si>
  <si>
    <t>B955</t>
  </si>
  <si>
    <t>B956</t>
  </si>
  <si>
    <t>B957</t>
  </si>
  <si>
    <t>B958</t>
  </si>
  <si>
    <t>B959</t>
  </si>
  <si>
    <t>B960</t>
  </si>
  <si>
    <t>B961</t>
  </si>
  <si>
    <t>B962</t>
  </si>
  <si>
    <t>B963</t>
  </si>
  <si>
    <t>B964</t>
  </si>
  <si>
    <t>B965</t>
  </si>
  <si>
    <t>B966</t>
  </si>
  <si>
    <t>B967</t>
  </si>
  <si>
    <t>B968</t>
  </si>
  <si>
    <t>B969</t>
  </si>
  <si>
    <t>B970</t>
  </si>
  <si>
    <t>B971</t>
  </si>
  <si>
    <t>B972</t>
  </si>
  <si>
    <t>B973</t>
  </si>
  <si>
    <t>B974</t>
  </si>
  <si>
    <t>B975</t>
  </si>
  <si>
    <t>B976</t>
  </si>
  <si>
    <t>B977</t>
  </si>
  <si>
    <t>B978</t>
  </si>
  <si>
    <t>B979</t>
  </si>
  <si>
    <t>B980</t>
  </si>
  <si>
    <t>B981</t>
  </si>
  <si>
    <t>B982</t>
  </si>
  <si>
    <t>B983</t>
  </si>
  <si>
    <t>B984</t>
  </si>
  <si>
    <t>B985</t>
  </si>
  <si>
    <t>B986</t>
  </si>
  <si>
    <t>B987</t>
  </si>
  <si>
    <t>B988</t>
  </si>
  <si>
    <t>B989</t>
  </si>
  <si>
    <t>B990</t>
  </si>
  <si>
    <t>B991</t>
  </si>
  <si>
    <t>B992</t>
  </si>
  <si>
    <t>B993</t>
  </si>
  <si>
    <t>B994</t>
  </si>
  <si>
    <t>B995</t>
  </si>
  <si>
    <t>B996</t>
  </si>
  <si>
    <t>B997</t>
  </si>
  <si>
    <t>B998</t>
  </si>
  <si>
    <t>B999</t>
  </si>
  <si>
    <t>B1000</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</si>
  <si>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</si>
  <si>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</si>
  <si>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</si>
  <si>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</si>
  <si>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</si>
  <si>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</si>
  <si>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</si>
  <si>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</si>
  <si>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</si>
  <si>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</si>
  <si>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</si>
  <si>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</si>
  <si>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</si>
  <si>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</si>
  <si>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</si>
  <si>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</si>
  <si>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</si>
  <si>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</si>
  <si>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</si>
  <si>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</si>
  <si>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</si>
  <si>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</si>
  <si>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</si>
  <si>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</si>
  <si>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</si>
  <si>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</si>
  <si>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</si>
  <si>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</si>
  <si>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</si>
  <si>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</si>
  <si>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</si>
  <si>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</si>
  <si>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</si>
  <si>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</si>
  <si>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</si>
  <si>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</si>
  <si>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</si>
  <si>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</si>
  <si>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</si>
  <si>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</si>
  <si>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</si>
  <si>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</si>
  <si>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</si>
  <si>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</si>
  <si>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</si>
  <si>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</si>
  <si>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</si>
  <si>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</si>
  <si>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</si>
  <si>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</si>
  <si>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</si>
  <si>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</si>
  <si>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</si>
  <si>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</si>
  <si>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</si>
  <si>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</si>
  <si>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</si>
  <si>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</si>
  <si>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</si>
  <si>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</si>
  <si>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</si>
  <si>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</si>
  <si>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</si>
  <si>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</si>
  <si>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</si>
  <si>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</si>
  <si>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</si>
  <si>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</si>
  <si>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</si>
  <si>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</si>
  <si>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</si>
  <si>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</si>
  <si>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</si>
  <si>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</si>
  <si>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</si>
  <si>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</si>
  <si>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</si>
  <si>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</si>
  <si>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</si>
  <si>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</si>
  <si>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</si>
  <si>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</si>
  <si>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</si>
  <si>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</si>
  <si>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</si>
  <si>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</si>
  <si>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</si>
  <si>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</si>
  <si>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</si>
  <si>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</si>
  <si>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</si>
  <si>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</si>
  <si>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</si>
  <si>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</si>
  <si>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</si>
  <si>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</si>
  <si>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</si>
  <si>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</si>
  <si>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</si>
  <si>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</si>
  <si>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</si>
  <si>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</si>
  <si>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</si>
  <si>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</si>
  <si>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</si>
  <si>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C106</t>
  </si>
  <si>
    <t>C107</t>
  </si>
  <si>
    <t>C108</t>
  </si>
  <si>
    <t>C109</t>
  </si>
  <si>
    <t>C110</t>
  </si>
  <si>
    <t>C111</t>
  </si>
  <si>
    <t>C112</t>
  </si>
  <si>
    <t>C113</t>
  </si>
  <si>
    <t>C114</t>
  </si>
  <si>
    <t>C115</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</si>
  <si>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</si>
  <si>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</si>
  <si>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</si>
  <si>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</si>
  <si>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</si>
  <si>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</si>
  <si>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</si>
  <si>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</si>
  <si>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</si>
  <si>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</si>
  <si>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</si>
  <si>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</si>
  <si>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</si>
  <si>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</si>
  <si>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</si>
  <si>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</si>
  <si>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</si>
  <si>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</si>
  <si>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</si>
  <si>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</si>
  <si>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</si>
  <si>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</si>
  <si>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</si>
  <si>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</si>
  <si>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</si>
  <si>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</si>
  <si>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</si>
  <si>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</si>
  <si>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</si>
  <si>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</si>
  <si>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</si>
  <si>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</si>
  <si>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</si>
  <si>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</si>
  <si>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</si>
  <si>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</si>
  <si>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</si>
  <si>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</si>
  <si>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</si>
  <si>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</si>
  <si>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</si>
  <si>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</si>
  <si>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</si>
  <si>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</si>
  <si>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</si>
  <si>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</si>
  <si>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</si>
  <si>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</si>
  <si>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</si>
  <si>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C165</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</si>
  <si>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</si>
  <si>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</si>
  <si>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</si>
  <si>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</si>
  <si>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</si>
  <si>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</si>
  <si>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</si>
  <si>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</si>
  <si>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</si>
  <si>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</si>
  <si>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</si>
  <si>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</si>
  <si>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</si>
  <si>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</si>
  <si>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</si>
  <si>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</si>
  <si>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</si>
  <si>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</si>
  <si>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</si>
  <si>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</si>
  <si>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</si>
  <si>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</si>
  <si>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</si>
  <si>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</si>
  <si>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</si>
  <si>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</si>
  <si>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</si>
  <si>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</si>
  <si>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</si>
  <si>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</si>
  <si>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</si>
  <si>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</si>
  <si>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</si>
  <si>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</si>
  <si>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</si>
  <si>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</si>
  <si>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</si>
  <si>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</si>
  <si>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</si>
  <si>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</si>
  <si>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</si>
  <si>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</si>
  <si>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</si>
  <si>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</si>
  <si>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</si>
  <si>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</si>
  <si>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</si>
  <si>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</si>
  <si>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</si>
  <si>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</si>
  <si>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</si>
  <si>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</si>
  <si>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</si>
  <si>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</si>
  <si>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</si>
  <si>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</si>
  <si>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</si>
  <si>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</si>
  <si>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C224</t>
  </si>
  <si>
    <t>C225</t>
  </si>
  <si>
    <t>C226</t>
  </si>
  <si>
    <t>C227</t>
  </si>
  <si>
    <t>C228</t>
  </si>
  <si>
    <t>C229</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</si>
  <si>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</si>
  <si>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</si>
  <si>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</si>
  <si>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</si>
  <si>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</si>
  <si>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</si>
  <si>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</si>
  <si>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</si>
  <si>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</si>
  <si>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</si>
  <si>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</si>
  <si>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</si>
  <si>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</si>
  <si>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</si>
  <si>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</si>
  <si>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</si>
  <si>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</si>
  <si>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</si>
  <si>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</si>
  <si>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</si>
  <si>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</si>
  <si>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</si>
  <si>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</si>
  <si>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</si>
  <si>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</si>
  <si>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</si>
  <si>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</si>
  <si>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</si>
  <si>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</si>
  <si>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</si>
  <si>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</si>
  <si>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</si>
  <si>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</si>
  <si>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</si>
  <si>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</si>
  <si>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</si>
  <si>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</si>
  <si>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</si>
  <si>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</si>
  <si>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</si>
  <si>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</si>
  <si>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</si>
  <si>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</si>
  <si>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</si>
  <si>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</si>
  <si>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</si>
  <si>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</si>
  <si>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</si>
  <si>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</si>
  <si>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</si>
  <si>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</si>
  <si>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</si>
  <si>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</si>
  <si>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</si>
  <si>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</si>
  <si>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</si>
  <si>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</si>
  <si>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</si>
  <si>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</si>
  <si>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</si>
  <si>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</si>
  <si>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</si>
  <si>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</si>
  <si>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</si>
  <si>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</si>
  <si>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</si>
  <si>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</si>
  <si>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</si>
  <si>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</si>
  <si>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</si>
  <si>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</si>
  <si>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</si>
  <si>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</si>
  <si>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</si>
  <si>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</si>
  <si>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</si>
  <si>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</si>
  <si>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</si>
  <si>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</si>
  <si>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</si>
  <si>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</si>
  <si>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</si>
  <si>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</si>
  <si>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</si>
  <si>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</si>
  <si>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</si>
  <si>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</si>
  <si>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</si>
  <si>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</si>
  <si>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</si>
  <si>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</si>
  <si>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</si>
  <si>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</si>
  <si>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</si>
  <si>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</si>
  <si>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</si>
  <si>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</si>
  <si>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</si>
  <si>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</si>
  <si>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</si>
  <si>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</si>
  <si>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</si>
  <si>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</si>
  <si>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</si>
  <si>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</si>
  <si>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</si>
  <si>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</si>
  <si>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</si>
  <si>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</si>
  <si>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</si>
  <si>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</si>
  <si>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</si>
  <si>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</si>
  <si>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</si>
  <si>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</si>
  <si>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</si>
  <si>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</si>
  <si>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</si>
  <si>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</si>
  <si>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</si>
  <si>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</si>
  <si>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</si>
  <si>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</si>
  <si>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</si>
  <si>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</si>
  <si>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</si>
  <si>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</si>
  <si>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</si>
  <si>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</si>
  <si>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</si>
  <si>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</si>
  <si>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</si>
  <si>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</si>
  <si>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</si>
  <si>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</si>
  <si>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</si>
  <si>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</si>
  <si>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</si>
  <si>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</si>
  <si>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</si>
  <si>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</si>
  <si>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</si>
  <si>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</si>
  <si>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</si>
  <si>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</si>
  <si>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</si>
  <si>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</si>
  <si>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</si>
  <si>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</si>
  <si>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</si>
  <si>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</si>
  <si>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</si>
  <si>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</si>
  <si>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</si>
  <si>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</si>
  <si>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t>C385</t>
  </si>
  <si>
    <t>C386</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</si>
  <si>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</si>
  <si>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</si>
  <si>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</si>
  <si>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</si>
  <si>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</si>
  <si>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</si>
  <si>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</si>
  <si>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</si>
  <si>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</si>
  <si>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</si>
  <si>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</si>
  <si>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</si>
  <si>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</si>
  <si>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</si>
  <si>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</si>
  <si>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</si>
  <si>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</si>
  <si>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</si>
  <si>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</si>
  <si>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</si>
  <si>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</si>
  <si>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</si>
  <si>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</si>
  <si>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</si>
  <si>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</si>
  <si>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</si>
  <si>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</si>
  <si>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</si>
  <si>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</si>
  <si>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</si>
  <si>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</si>
  <si>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</si>
  <si>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</si>
  <si>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</si>
  <si>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</si>
  <si>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</si>
  <si>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</si>
  <si>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</si>
  <si>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</si>
  <si>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</si>
  <si>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</si>
  <si>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</si>
  <si>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</si>
  <si>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</si>
  <si>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</si>
  <si>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</si>
  <si>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</si>
  <si>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</si>
  <si>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</si>
  <si>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</si>
  <si>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</si>
  <si>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</si>
  <si>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</si>
  <si>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</si>
  <si>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</si>
  <si>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</si>
  <si>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</si>
  <si>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</si>
  <si>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</si>
  <si>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</si>
  <si>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</si>
  <si>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</si>
  <si>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</si>
  <si>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</si>
  <si>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</si>
  <si>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</si>
  <si>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</si>
  <si>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</si>
  <si>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</si>
  <si>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</si>
  <si>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</si>
  <si>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</si>
  <si>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</si>
  <si>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</si>
  <si>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</si>
  <si>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</si>
  <si>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</si>
  <si>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</si>
  <si>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</si>
  <si>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</si>
  <si>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</si>
  <si>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</si>
  <si>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</si>
  <si>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</si>
  <si>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</si>
  <si>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</si>
  <si>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</si>
  <si>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</si>
  <si>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</si>
  <si>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</si>
  <si>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</si>
  <si>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</si>
  <si>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</si>
  <si>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</si>
  <si>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</si>
  <si>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</si>
  <si>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</si>
  <si>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</si>
  <si>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</si>
  <si>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</si>
  <si>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</si>
  <si>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</si>
  <si>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</si>
  <si>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</si>
  <si>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</si>
  <si>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</si>
  <si>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</si>
  <si>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</si>
  <si>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</si>
  <si>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</si>
  <si>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</si>
  <si>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</si>
  <si>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</si>
  <si>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</si>
  <si>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</si>
  <si>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</si>
  <si>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</si>
  <si>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</si>
  <si>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</si>
  <si>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</si>
  <si>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</si>
  <si>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</si>
  <si>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</si>
  <si>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</si>
  <si>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</si>
  <si>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</si>
  <si>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</si>
  <si>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</si>
  <si>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</si>
  <si>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</si>
  <si>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</si>
  <si>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</si>
  <si>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</si>
  <si>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</si>
  <si>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</si>
  <si>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</si>
  <si>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</si>
  <si>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</si>
  <si>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C525</t>
  </si>
  <si>
    <t>C526</t>
  </si>
  <si>
    <t>C527</t>
  </si>
  <si>
    <t>C528</t>
  </si>
  <si>
    <t>C529</t>
  </si>
  <si>
    <t>C530</t>
  </si>
  <si>
    <t>C531</t>
  </si>
  <si>
    <t>C532</t>
  </si>
  <si>
    <t>C533</t>
  </si>
  <si>
    <t>C534</t>
  </si>
  <si>
    <t>C535</t>
  </si>
  <si>
    <t>C536</t>
  </si>
  <si>
    <t>C537</t>
  </si>
  <si>
    <t>C538</t>
  </si>
  <si>
    <t>C539</t>
  </si>
  <si>
    <t>C540</t>
  </si>
  <si>
    <t>C541</t>
  </si>
  <si>
    <t>C542</t>
  </si>
  <si>
    <t>C543</t>
  </si>
  <si>
    <t>C544</t>
  </si>
  <si>
    <t>C545</t>
  </si>
  <si>
    <t>C546</t>
  </si>
  <si>
    <t>C547</t>
  </si>
  <si>
    <t>C548</t>
  </si>
  <si>
    <t>C549</t>
  </si>
  <si>
    <t>C550</t>
  </si>
  <si>
    <t>C551</t>
  </si>
  <si>
    <t>C552</t>
  </si>
  <si>
    <t>C553</t>
  </si>
  <si>
    <t>C554</t>
  </si>
  <si>
    <t>C555</t>
  </si>
  <si>
    <t>C556</t>
  </si>
  <si>
    <t>C557</t>
  </si>
  <si>
    <t>C558</t>
  </si>
  <si>
    <t>C559</t>
  </si>
  <si>
    <t>C560</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</si>
  <si>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</si>
  <si>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</si>
  <si>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</si>
  <si>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</si>
  <si>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</si>
  <si>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</si>
  <si>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</si>
  <si>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</si>
  <si>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</si>
  <si>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</si>
  <si>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</si>
  <si>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</si>
  <si>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</si>
  <si>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</si>
  <si>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</si>
  <si>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</si>
  <si>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</si>
  <si>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</si>
  <si>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</si>
  <si>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</si>
  <si>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</si>
  <si>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</si>
  <si>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</si>
  <si>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</si>
  <si>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</si>
  <si>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</si>
  <si>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</si>
  <si>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</si>
  <si>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</si>
  <si>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</si>
  <si>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</si>
  <si>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</si>
  <si>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</si>
  <si>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</si>
  <si>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</si>
  <si>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</si>
  <si>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</si>
  <si>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</si>
  <si>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</si>
  <si>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</si>
  <si>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</si>
  <si>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</si>
  <si>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</si>
  <si>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</si>
  <si>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</si>
  <si>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</si>
  <si>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</si>
  <si>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</si>
  <si>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</si>
  <si>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</si>
  <si>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</si>
  <si>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</si>
  <si>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</si>
  <si>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</si>
  <si>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</si>
  <si>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</si>
  <si>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</si>
  <si>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</si>
  <si>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</si>
  <si>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</si>
  <si>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</si>
  <si>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</si>
  <si>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</si>
  <si>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</si>
  <si>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</si>
  <si>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</si>
  <si>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</si>
  <si>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</si>
  <si>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</si>
  <si>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</si>
  <si>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</si>
  <si>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</si>
  <si>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</si>
  <si>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</si>
  <si>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</si>
  <si>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</si>
  <si>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</si>
  <si>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</si>
  <si>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</si>
  <si>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</si>
  <si>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C641</t>
  </si>
  <si>
    <t>C642</t>
  </si>
  <si>
    <t>C643</t>
  </si>
  <si>
    <t>C644</t>
  </si>
  <si>
    <t>C645</t>
  </si>
  <si>
    <t>C646</t>
  </si>
  <si>
    <t>C647</t>
  </si>
  <si>
    <t>C648</t>
  </si>
  <si>
    <t>C649</t>
  </si>
  <si>
    <t>C650</t>
  </si>
  <si>
    <t>C651</t>
  </si>
  <si>
    <t>C652</t>
  </si>
  <si>
    <t>C653</t>
  </si>
  <si>
    <t>C654</t>
  </si>
  <si>
    <t>C655</t>
  </si>
  <si>
    <t>C656</t>
  </si>
  <si>
    <t>C657</t>
  </si>
  <si>
    <t>C658</t>
  </si>
  <si>
    <t>C659</t>
  </si>
  <si>
    <t>C660</t>
  </si>
  <si>
    <t>C661</t>
  </si>
  <si>
    <t>C662</t>
  </si>
  <si>
    <t>C663</t>
  </si>
  <si>
    <t>C664</t>
  </si>
  <si>
    <t>C665</t>
  </si>
  <si>
    <t>C666</t>
  </si>
  <si>
    <t>C667</t>
  </si>
  <si>
    <t>C668</t>
  </si>
  <si>
    <t>C669</t>
  </si>
  <si>
    <t>C670</t>
  </si>
  <si>
    <t>C671</t>
  </si>
  <si>
    <t>C672</t>
  </si>
  <si>
    <t>C673</t>
  </si>
  <si>
    <t>C674</t>
  </si>
  <si>
    <t>C675</t>
  </si>
  <si>
    <t>C676</t>
  </si>
  <si>
    <t>C677</t>
  </si>
  <si>
    <t>C678</t>
  </si>
  <si>
    <t>C679</t>
  </si>
  <si>
    <t>C680</t>
  </si>
  <si>
    <t>C681</t>
  </si>
  <si>
    <t>C682</t>
  </si>
  <si>
    <t>C683</t>
  </si>
  <si>
    <t>C684</t>
  </si>
  <si>
    <t>C685</t>
  </si>
  <si>
    <t>C686</t>
  </si>
  <si>
    <t>C687</t>
  </si>
  <si>
    <t>C688</t>
  </si>
  <si>
    <t>C689</t>
  </si>
  <si>
    <t>C690</t>
  </si>
  <si>
    <t>C691</t>
  </si>
  <si>
    <t>C692</t>
  </si>
  <si>
    <t>C693</t>
  </si>
  <si>
    <t>C694</t>
  </si>
  <si>
    <t>C695</t>
  </si>
  <si>
    <t>C696</t>
  </si>
  <si>
    <t>C697</t>
  </si>
  <si>
    <t>C698</t>
  </si>
  <si>
    <t>C699</t>
  </si>
  <si>
    <t>C700</t>
  </si>
  <si>
    <t>C701</t>
  </si>
  <si>
    <t>C702</t>
  </si>
  <si>
    <t>C703</t>
  </si>
  <si>
    <t>C704</t>
  </si>
  <si>
    <t>C705</t>
  </si>
  <si>
    <t>C706</t>
  </si>
  <si>
    <t>C707</t>
  </si>
  <si>
    <t>C708</t>
  </si>
  <si>
    <t>C709</t>
  </si>
  <si>
    <t>C710</t>
  </si>
  <si>
    <t>C711</t>
  </si>
  <si>
    <t>C712</t>
  </si>
  <si>
    <t>C713</t>
  </si>
  <si>
    <t>C714</t>
  </si>
  <si>
    <t>C715</t>
  </si>
  <si>
    <t>C716</t>
  </si>
  <si>
    <t>C717</t>
  </si>
  <si>
    <t>C718</t>
  </si>
  <si>
    <t>C719</t>
  </si>
  <si>
    <t>C720</t>
  </si>
  <si>
    <t>C721</t>
  </si>
  <si>
    <t>C722</t>
  </si>
  <si>
    <t>C723</t>
  </si>
  <si>
    <t>C724</t>
  </si>
  <si>
    <t>C725</t>
  </si>
  <si>
    <t>C726</t>
  </si>
  <si>
    <t>C727</t>
  </si>
  <si>
    <t>C728</t>
  </si>
  <si>
    <t>C729</t>
  </si>
  <si>
    <t>C730</t>
  </si>
  <si>
    <t>C731</t>
  </si>
  <si>
    <t>C732</t>
  </si>
  <si>
    <t>C733</t>
  </si>
  <si>
    <t>C734</t>
  </si>
  <si>
    <t>C735</t>
  </si>
  <si>
    <t>C736</t>
  </si>
  <si>
    <t>C737</t>
  </si>
  <si>
    <t>C738</t>
  </si>
  <si>
    <t>C739</t>
  </si>
  <si>
    <t>C740</t>
  </si>
  <si>
    <t>C741</t>
  </si>
  <si>
    <t>C742</t>
  </si>
  <si>
    <t>C743</t>
  </si>
  <si>
    <t>C744</t>
  </si>
  <si>
    <t>C745</t>
  </si>
  <si>
    <t>C746</t>
  </si>
  <si>
    <t>C747</t>
  </si>
  <si>
    <t>C748</t>
  </si>
  <si>
    <t>C749</t>
  </si>
  <si>
    <t>C750</t>
  </si>
  <si>
    <t>C751</t>
  </si>
  <si>
    <t>C752</t>
  </si>
  <si>
    <t>C753</t>
  </si>
  <si>
    <t>C754</t>
  </si>
  <si>
    <t>C755</t>
  </si>
  <si>
    <t>C756</t>
  </si>
  <si>
    <t>C757</t>
  </si>
  <si>
    <t>C758</t>
  </si>
  <si>
    <t>C759</t>
  </si>
  <si>
    <t>C760</t>
  </si>
  <si>
    <t>C761</t>
  </si>
  <si>
    <t>C762</t>
  </si>
  <si>
    <t>C763</t>
  </si>
  <si>
    <t>C764</t>
  </si>
  <si>
    <t>C765</t>
  </si>
  <si>
    <t>C766</t>
  </si>
  <si>
    <t>C767</t>
  </si>
  <si>
    <t>C768</t>
  </si>
  <si>
    <t>C769</t>
  </si>
  <si>
    <t>C770</t>
  </si>
  <si>
    <t>C771</t>
  </si>
  <si>
    <t>C772</t>
  </si>
  <si>
    <t>C773</t>
  </si>
  <si>
    <t>C774</t>
  </si>
  <si>
    <t>C775</t>
  </si>
  <si>
    <t>C776</t>
  </si>
  <si>
    <t>C777</t>
  </si>
  <si>
    <t>C778</t>
  </si>
  <si>
    <t>C779</t>
  </si>
  <si>
    <t>C780</t>
  </si>
  <si>
    <t>C781</t>
  </si>
  <si>
    <t>C782</t>
  </si>
  <si>
    <t>C783</t>
  </si>
  <si>
    <t>C784</t>
  </si>
  <si>
    <t>C785</t>
  </si>
  <si>
    <t>C786</t>
  </si>
  <si>
    <t>C787</t>
  </si>
  <si>
    <t>C788</t>
  </si>
  <si>
    <t>C789</t>
  </si>
  <si>
    <t>C790</t>
  </si>
  <si>
    <t>C791</t>
  </si>
  <si>
    <t>C792</t>
  </si>
  <si>
    <t>C793</t>
  </si>
  <si>
    <t>C794</t>
  </si>
  <si>
    <t>C795</t>
  </si>
  <si>
    <t>C796</t>
  </si>
  <si>
    <t>C797</t>
  </si>
  <si>
    <t>C798</t>
  </si>
  <si>
    <t>C799</t>
  </si>
  <si>
    <t>C800</t>
  </si>
  <si>
    <t>C801</t>
  </si>
  <si>
    <t>C802</t>
  </si>
  <si>
    <t>C803</t>
  </si>
  <si>
    <t>C804</t>
  </si>
  <si>
    <t>C805</t>
  </si>
  <si>
    <t>C806</t>
  </si>
  <si>
    <t>C807</t>
  </si>
  <si>
    <t>C808</t>
  </si>
  <si>
    <t>C809</t>
  </si>
  <si>
    <t>C810</t>
  </si>
  <si>
    <t>C811</t>
  </si>
  <si>
    <t>C812</t>
  </si>
  <si>
    <t>C813</t>
  </si>
  <si>
    <t>C814</t>
  </si>
  <si>
    <t>C815</t>
  </si>
  <si>
    <t>C816</t>
  </si>
  <si>
    <t>C817</t>
  </si>
  <si>
    <t>C818</t>
  </si>
  <si>
    <t>C819</t>
  </si>
  <si>
    <t>C820</t>
  </si>
  <si>
    <t>C821</t>
  </si>
  <si>
    <t>C822</t>
  </si>
  <si>
    <t>C823</t>
  </si>
  <si>
    <t>C824</t>
  </si>
  <si>
    <t>C825</t>
  </si>
  <si>
    <t>C826</t>
  </si>
  <si>
    <t>C827</t>
  </si>
  <si>
    <t>C828</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</si>
  <si>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</si>
  <si>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</si>
  <si>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</si>
  <si>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</si>
  <si>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</si>
  <si>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</si>
  <si>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</si>
  <si>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</si>
  <si>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</si>
  <si>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</si>
  <si>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</si>
  <si>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</si>
  <si>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</si>
  <si>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</si>
  <si>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</si>
  <si>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</si>
  <si>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</si>
  <si>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</si>
  <si>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</si>
  <si>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</si>
  <si>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</si>
  <si>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</si>
  <si>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</si>
  <si>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</si>
  <si>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C853</t>
  </si>
  <si>
    <t>C854</t>
  </si>
  <si>
    <t>C855</t>
  </si>
  <si>
    <t>C856</t>
  </si>
  <si>
    <t>C857</t>
  </si>
  <si>
    <t>C858</t>
  </si>
  <si>
    <t>C859</t>
  </si>
  <si>
    <t>C860</t>
  </si>
  <si>
    <t>C861</t>
  </si>
  <si>
    <t>C862</t>
  </si>
  <si>
    <t>C863</t>
  </si>
  <si>
    <t>C864</t>
  </si>
  <si>
    <t>C865</t>
  </si>
  <si>
    <t>C866</t>
  </si>
  <si>
    <t>C867</t>
  </si>
  <si>
    <t>C868</t>
  </si>
  <si>
    <t>C869</t>
  </si>
  <si>
    <t>C870</t>
  </si>
  <si>
    <t>C871</t>
  </si>
  <si>
    <t>C872</t>
  </si>
  <si>
    <t>C873</t>
  </si>
  <si>
    <t>C874</t>
  </si>
  <si>
    <t>C875</t>
  </si>
  <si>
    <t>C876</t>
  </si>
  <si>
    <t>C877</t>
  </si>
  <si>
    <t>C878</t>
  </si>
  <si>
    <t>C879</t>
  </si>
  <si>
    <t>C880</t>
  </si>
  <si>
    <t>C881</t>
  </si>
  <si>
    <t>C882</t>
  </si>
  <si>
    <t>C883</t>
  </si>
  <si>
    <t>C884</t>
  </si>
  <si>
    <t>C885</t>
  </si>
  <si>
    <t>C886</t>
  </si>
  <si>
    <t>C887</t>
  </si>
  <si>
    <t>C888</t>
  </si>
  <si>
    <t>C889</t>
  </si>
  <si>
    <t>C890</t>
  </si>
  <si>
    <t>C891</t>
  </si>
  <si>
    <t>C892</t>
  </si>
  <si>
    <t>C893</t>
  </si>
  <si>
    <t>C894</t>
  </si>
  <si>
    <t>C895</t>
  </si>
  <si>
    <t>C896</t>
  </si>
  <si>
    <t>C897</t>
  </si>
  <si>
    <t>C898</t>
  </si>
  <si>
    <t>C899</t>
  </si>
  <si>
    <t>C900</t>
  </si>
  <si>
    <t>C901</t>
  </si>
  <si>
    <t>C902</t>
  </si>
  <si>
    <t>C903</t>
  </si>
  <si>
    <t>C904</t>
  </si>
  <si>
    <t>C905</t>
  </si>
  <si>
    <t>C906</t>
  </si>
  <si>
    <t>C907</t>
  </si>
  <si>
    <t>C908</t>
  </si>
  <si>
    <t>C909</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</si>
  <si>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</si>
  <si>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</si>
  <si>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</si>
  <si>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</si>
  <si>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</si>
  <si>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</si>
  <si>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</si>
  <si>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</si>
  <si>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</si>
  <si>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</si>
  <si>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</si>
  <si>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</si>
  <si>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</si>
  <si>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</si>
  <si>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</si>
  <si>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</si>
  <si>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</si>
  <si>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</si>
  <si>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</si>
  <si>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</si>
  <si>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</si>
  <si>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</si>
  <si>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</si>
  <si>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</si>
  <si>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C934</t>
  </si>
  <si>
    <t>C935</t>
  </si>
  <si>
    <t>C936</t>
  </si>
  <si>
    <t>C937</t>
  </si>
  <si>
    <t>C938</t>
  </si>
  <si>
    <t>C939</t>
  </si>
  <si>
    <t>C940</t>
  </si>
  <si>
    <t>C941</t>
  </si>
  <si>
    <t>C942</t>
  </si>
  <si>
    <t>C943</t>
  </si>
  <si>
    <t>C944</t>
  </si>
  <si>
    <t>C945</t>
  </si>
  <si>
    <t>C946</t>
  </si>
  <si>
    <t>C947</t>
  </si>
  <si>
    <t>C948</t>
  </si>
  <si>
    <t>C949</t>
  </si>
  <si>
    <t>C950</t>
  </si>
  <si>
    <t>C951</t>
  </si>
  <si>
    <t>C952</t>
  </si>
  <si>
    <t>C953</t>
  </si>
  <si>
    <t>C954</t>
  </si>
  <si>
    <t>C955</t>
  </si>
  <si>
    <t>C956</t>
  </si>
  <si>
    <t>C957</t>
  </si>
  <si>
    <t>C958</t>
  </si>
  <si>
    <t>C959</t>
  </si>
  <si>
    <t>C960</t>
  </si>
  <si>
    <t>C961</t>
  </si>
  <si>
    <t>C962</t>
  </si>
  <si>
    <t>C963</t>
  </si>
  <si>
    <t>C964</t>
  </si>
  <si>
    <t>C965</t>
  </si>
  <si>
    <t>C966</t>
  </si>
  <si>
    <t>C967</t>
  </si>
  <si>
    <t>C968</t>
  </si>
  <si>
    <t>C969</t>
  </si>
  <si>
    <t>C970</t>
  </si>
  <si>
    <t>C971</t>
  </si>
  <si>
    <t>C972</t>
  </si>
  <si>
    <t>C973</t>
  </si>
  <si>
    <t>C974</t>
  </si>
  <si>
    <t>C975</t>
  </si>
  <si>
    <t>C976</t>
  </si>
  <si>
    <t>C977</t>
  </si>
  <si>
    <t>C978</t>
  </si>
  <si>
    <t>C979</t>
  </si>
  <si>
    <t>C980</t>
  </si>
  <si>
    <t>C981</t>
  </si>
  <si>
    <t>C982</t>
  </si>
  <si>
    <t>C983</t>
  </si>
  <si>
    <t>C984</t>
  </si>
  <si>
    <t>C985</t>
  </si>
  <si>
    <t>C986</t>
  </si>
  <si>
    <t>C987</t>
  </si>
  <si>
    <t>C988</t>
  </si>
  <si>
    <t>C989</t>
  </si>
  <si>
    <t>C990</t>
  </si>
  <si>
    <t>C991</t>
  </si>
  <si>
    <t>C992</t>
  </si>
  <si>
    <t>C993</t>
  </si>
  <si>
    <t>C994</t>
  </si>
  <si>
    <t>C995</t>
  </si>
  <si>
    <t>C996</t>
  </si>
  <si>
    <t>C997</t>
  </si>
  <si>
    <t>C998</t>
  </si>
  <si>
    <t>C999</t>
  </si>
  <si>
    <t>C1000</t>
  </si>
  <si>
    <t>RCM</t>
  </si>
  <si>
    <t>GSTR 1 Date</t>
  </si>
  <si>
    <t>E Invoice</t>
  </si>
  <si>
    <t>2A-2B</t>
  </si>
  <si>
    <t>ITC-3B Month</t>
  </si>
  <si>
    <t>ITC-Books Month</t>
  </si>
  <si>
    <t>Not in Books</t>
  </si>
  <si>
    <t>Not in 2A-2B</t>
  </si>
  <si>
    <t>Not in 3B</t>
  </si>
  <si>
    <t>Other Details</t>
  </si>
  <si>
    <t>2021-2022</t>
  </si>
  <si>
    <t>Ignore - Last Year ITC</t>
  </si>
  <si>
    <t>Ignore - RCM Credit</t>
  </si>
  <si>
    <t>Ignore - ITC Reversed</t>
  </si>
  <si>
    <t>To be Reversed in Books</t>
  </si>
  <si>
    <t>To be reversed in 3B and books</t>
  </si>
  <si>
    <t>To be claim in 3B</t>
  </si>
  <si>
    <t>ITC Claimed in Next Year</t>
  </si>
  <si>
    <t>Ignore</t>
  </si>
  <si>
    <t>Ignore - ineligible</t>
  </si>
  <si>
    <t>-</t>
  </si>
  <si>
    <t>ITC Avail as per Tally</t>
  </si>
  <si>
    <t>ITC Reversed in tally</t>
  </si>
  <si>
    <t>Net ITC Availed</t>
  </si>
  <si>
    <t>ITC as per Books Sheet</t>
  </si>
  <si>
    <t xml:space="preserve">To be Reversed in Tally </t>
  </si>
  <si>
    <t>Last Year ITC availed in ITC Books, Pending to be accounted in tally</t>
  </si>
  <si>
    <t>Last Year ITC availed in ITC Books, Accounted in tally Last year</t>
  </si>
  <si>
    <t>Rounding off</t>
  </si>
  <si>
    <t>Net Difference</t>
  </si>
  <si>
    <t>Transfer Entry</t>
  </si>
  <si>
    <t>As per Books</t>
  </si>
  <si>
    <t>Payment Date</t>
  </si>
  <si>
    <t>Payment Error</t>
  </si>
  <si>
    <t>By CA Ashish Gandhi</t>
  </si>
  <si>
    <t>Email : gandhiah07@gmail.com</t>
  </si>
</sst>
</file>

<file path=xl/styles.xml><?xml version="1.0" encoding="utf-8"?>
<styleSheet xmlns="http://schemas.openxmlformats.org/spreadsheetml/2006/main">
  <numFmts count="9">
    <numFmt numFmtId="41" formatCode="_-* #,##0_-;\-* #,##0_-;_-* &quot;-&quot;_-;_-@_-"/>
    <numFmt numFmtId="43" formatCode="_-* #,##0.00_-;\-* #,##0.00_-;_-* &quot;-&quot;??_-;_-@_-"/>
    <numFmt numFmtId="164" formatCode="_(* #,##0_);_(* \(#,##0\);_(* &quot;-&quot;_);_(@_)"/>
    <numFmt numFmtId="165" formatCode="_(* #,##0.00_);_(* \(#,##0.00\);_(* &quot;-&quot;??_);_(@_)"/>
    <numFmt numFmtId="166" formatCode="_ * #,##0.00_ ;_ * \-#,##0.00_ ;_ * &quot;-&quot;??_ ;_ @_ "/>
    <numFmt numFmtId="167" formatCode="[$-409]mmmm\-yy;@"/>
    <numFmt numFmtId="168" formatCode="dd/mm/yyyy;@"/>
    <numFmt numFmtId="169" formatCode="_(* #,##0.00_);_(* \(#,##0.00\);_(* &quot;-&quot;_);_(@_)"/>
    <numFmt numFmtId="170"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b/>
      <sz val="10"/>
      <color theme="1"/>
      <name val="Calibri"/>
      <family val="2"/>
    </font>
    <font>
      <sz val="10"/>
      <color theme="1"/>
      <name val="Calibri"/>
      <family val="2"/>
    </font>
    <font>
      <sz val="13"/>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5"/>
      <name val="Calibri"/>
      <family val="2"/>
      <scheme val="minor"/>
    </font>
    <font>
      <sz val="11"/>
      <color theme="5"/>
      <name val="Calibri"/>
      <family val="2"/>
      <scheme val="minor"/>
    </font>
    <font>
      <sz val="10"/>
      <color theme="1"/>
      <name val="Calibri"/>
      <family val="2"/>
      <scheme val="minor"/>
    </font>
    <font>
      <sz val="11"/>
      <color theme="5" tint="-0.249977111117893"/>
      <name val="Calibri"/>
      <family val="2"/>
      <scheme val="minor"/>
    </font>
    <font>
      <b/>
      <sz val="11"/>
      <color theme="5" tint="-0.249977111117893"/>
      <name val="Calibri"/>
      <family val="2"/>
      <scheme val="minor"/>
    </font>
    <font>
      <b/>
      <sz val="11"/>
      <color indexed="81"/>
      <name val="Calibri"/>
      <family val="2"/>
      <scheme val="minor"/>
    </font>
  </fonts>
  <fills count="15">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rgb="FFD58D8B"/>
        <bgColor indexed="64"/>
      </patternFill>
    </fill>
    <fill>
      <patternFill patternType="solid">
        <fgColor theme="0" tint="-4.9989318521683403E-2"/>
        <bgColor indexed="64"/>
      </patternFill>
    </fill>
    <fill>
      <patternFill patternType="solid">
        <fgColor rgb="FF99FF99"/>
        <bgColor indexed="64"/>
      </patternFill>
    </fill>
    <fill>
      <patternFill patternType="solid">
        <fgColor theme="9" tint="0.39997558519241921"/>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cellStyleXfs>
  <cellXfs count="301">
    <xf numFmtId="0" fontId="0" fillId="0" borderId="0" xfId="0"/>
    <xf numFmtId="166" fontId="4" fillId="0" borderId="0" xfId="5" applyNumberFormat="1" applyFont="1" applyAlignment="1">
      <alignment horizontal="center" vertical="center"/>
    </xf>
    <xf numFmtId="0" fontId="5" fillId="0" borderId="0" xfId="0" applyFont="1" applyAlignment="1">
      <alignment horizontal="center" vertical="center"/>
    </xf>
    <xf numFmtId="166" fontId="4" fillId="0" borderId="6" xfId="5" applyNumberFormat="1" applyFont="1" applyBorder="1" applyAlignment="1">
      <alignment horizontal="center" vertical="center"/>
    </xf>
    <xf numFmtId="0" fontId="4" fillId="0" borderId="7" xfId="0" applyFont="1" applyBorder="1" applyAlignment="1">
      <alignment horizontal="center" vertical="center"/>
    </xf>
    <xf numFmtId="166" fontId="4" fillId="0" borderId="1" xfId="5" applyNumberFormat="1" applyFont="1" applyBorder="1" applyAlignment="1">
      <alignment horizontal="center" vertical="center"/>
    </xf>
    <xf numFmtId="166" fontId="5" fillId="0" borderId="8" xfId="5" applyNumberFormat="1" applyFont="1" applyBorder="1" applyAlignment="1">
      <alignment vertical="center"/>
    </xf>
    <xf numFmtId="166" fontId="5" fillId="0" borderId="0" xfId="5" applyNumberFormat="1" applyFont="1" applyAlignment="1">
      <alignment vertical="center"/>
    </xf>
    <xf numFmtId="0" fontId="5" fillId="0" borderId="0" xfId="0" applyFont="1" applyAlignment="1">
      <alignment vertical="center"/>
    </xf>
    <xf numFmtId="166" fontId="5" fillId="0" borderId="9" xfId="5" applyNumberFormat="1" applyFont="1" applyBorder="1" applyAlignment="1">
      <alignment vertical="center"/>
    </xf>
    <xf numFmtId="0" fontId="4" fillId="0" borderId="0" xfId="0" applyFont="1" applyAlignment="1">
      <alignment horizontal="center" vertical="center"/>
    </xf>
    <xf numFmtId="166" fontId="4" fillId="0" borderId="0" xfId="5" applyNumberFormat="1" applyFont="1" applyAlignment="1">
      <alignment vertical="center"/>
    </xf>
    <xf numFmtId="0" fontId="3" fillId="0" borderId="0" xfId="0" applyFont="1" applyFill="1" applyAlignment="1">
      <alignment vertical="center"/>
    </xf>
    <xf numFmtId="43" fontId="0" fillId="0" borderId="0" xfId="1" applyFont="1" applyAlignment="1" applyProtection="1">
      <alignment vertical="center"/>
    </xf>
    <xf numFmtId="0" fontId="0" fillId="0" borderId="0" xfId="0"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0" fillId="0" borderId="0" xfId="0" applyAlignment="1" applyProtection="1">
      <alignment horizontal="center" vertical="center"/>
    </xf>
    <xf numFmtId="167" fontId="0" fillId="0" borderId="0" xfId="0" applyNumberFormat="1" applyAlignment="1" applyProtection="1">
      <alignment horizontal="center" vertical="center"/>
    </xf>
    <xf numFmtId="168" fontId="0" fillId="0" borderId="0" xfId="0" applyNumberFormat="1" applyAlignment="1" applyProtection="1">
      <alignment horizontal="center" vertical="center"/>
    </xf>
    <xf numFmtId="10" fontId="0" fillId="0" borderId="0" xfId="2" applyNumberFormat="1" applyFont="1" applyAlignment="1" applyProtection="1">
      <alignment horizontal="center" vertical="center"/>
    </xf>
    <xf numFmtId="1" fontId="0" fillId="0" borderId="0" xfId="2" applyNumberFormat="1" applyFont="1" applyAlignment="1" applyProtection="1">
      <alignment horizontal="center" vertical="center"/>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xf>
    <xf numFmtId="43" fontId="2" fillId="3" borderId="1" xfId="1" applyFont="1" applyFill="1" applyBorder="1" applyAlignment="1" applyProtection="1">
      <alignment horizontal="center" vertical="center"/>
    </xf>
    <xf numFmtId="43" fontId="2" fillId="3" borderId="1" xfId="1" applyFont="1" applyFill="1" applyBorder="1" applyAlignment="1" applyProtection="1">
      <alignment horizontal="center" vertical="center" wrapText="1"/>
    </xf>
    <xf numFmtId="43" fontId="0" fillId="0" borderId="6" xfId="1" applyFont="1" applyFill="1" applyBorder="1" applyAlignment="1" applyProtection="1">
      <alignment horizontal="right" vertical="center"/>
    </xf>
    <xf numFmtId="43" fontId="0" fillId="5" borderId="6" xfId="1" applyFont="1" applyFill="1" applyBorder="1" applyAlignment="1" applyProtection="1">
      <alignment horizontal="right" vertical="center"/>
    </xf>
    <xf numFmtId="43" fontId="0" fillId="6" borderId="6" xfId="1" applyFont="1" applyFill="1" applyBorder="1" applyAlignment="1" applyProtection="1">
      <alignment horizontal="right" vertical="center"/>
    </xf>
    <xf numFmtId="43" fontId="2" fillId="3" borderId="6" xfId="1" applyFont="1" applyFill="1" applyBorder="1" applyAlignment="1" applyProtection="1">
      <alignment horizontal="center" vertical="center"/>
    </xf>
    <xf numFmtId="43" fontId="2" fillId="3" borderId="6" xfId="1" applyFont="1" applyFill="1" applyBorder="1" applyAlignment="1" applyProtection="1">
      <alignment horizontal="center" vertical="center" wrapText="1"/>
    </xf>
    <xf numFmtId="43" fontId="0" fillId="0" borderId="6" xfId="1" applyFont="1" applyFill="1" applyBorder="1" applyAlignment="1" applyProtection="1">
      <alignment vertical="center"/>
    </xf>
    <xf numFmtId="43" fontId="2" fillId="3" borderId="4" xfId="1" applyFont="1" applyFill="1" applyBorder="1" applyAlignment="1" applyProtection="1">
      <alignment horizontal="center" vertical="center"/>
    </xf>
    <xf numFmtId="43" fontId="2" fillId="3" borderId="6" xfId="1" applyFont="1" applyFill="1" applyBorder="1" applyAlignment="1" applyProtection="1">
      <alignment vertical="center"/>
    </xf>
    <xf numFmtId="43" fontId="2" fillId="6" borderId="6" xfId="1" applyFont="1" applyFill="1" applyBorder="1" applyAlignment="1" applyProtection="1">
      <alignment horizontal="right" vertical="center"/>
    </xf>
    <xf numFmtId="165" fontId="7" fillId="0" borderId="6" xfId="1"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left" vertical="center"/>
    </xf>
    <xf numFmtId="43" fontId="8" fillId="0" borderId="0" xfId="1" applyFont="1" applyFill="1" applyBorder="1" applyAlignment="1" applyProtection="1">
      <alignment horizontal="right" vertical="center"/>
    </xf>
    <xf numFmtId="43" fontId="9" fillId="6" borderId="6" xfId="1" applyFont="1" applyFill="1" applyBorder="1" applyAlignment="1" applyProtection="1">
      <alignment horizontal="right" vertical="center"/>
    </xf>
    <xf numFmtId="0" fontId="7" fillId="0" borderId="0" xfId="0" applyNumberFormat="1" applyFont="1" applyFill="1" applyBorder="1" applyAlignment="1" applyProtection="1">
      <alignment vertical="center"/>
    </xf>
    <xf numFmtId="43" fontId="11" fillId="8" borderId="6" xfId="1" applyFont="1" applyFill="1" applyBorder="1" applyAlignment="1" applyProtection="1">
      <alignment horizontal="right" vertical="center"/>
    </xf>
    <xf numFmtId="43" fontId="10" fillId="8" borderId="6" xfId="1" applyFont="1" applyFill="1" applyBorder="1" applyAlignment="1" applyProtection="1">
      <alignment horizontal="right" vertical="center"/>
    </xf>
    <xf numFmtId="167" fontId="12" fillId="0" borderId="8" xfId="0" applyNumberFormat="1" applyFont="1" applyBorder="1" applyAlignment="1" applyProtection="1">
      <alignment horizontal="center" vertical="center"/>
    </xf>
    <xf numFmtId="167" fontId="12" fillId="0" borderId="9" xfId="0" applyNumberFormat="1" applyFont="1" applyBorder="1" applyAlignment="1" applyProtection="1">
      <alignment horizontal="center" vertical="center"/>
    </xf>
    <xf numFmtId="0" fontId="0" fillId="0" borderId="0" xfId="0" applyNumberFormat="1" applyFont="1" applyFill="1" applyBorder="1" applyAlignment="1" applyProtection="1">
      <alignment vertical="center"/>
    </xf>
    <xf numFmtId="2" fontId="0" fillId="0" borderId="0" xfId="0" applyNumberFormat="1" applyFont="1" applyFill="1" applyBorder="1" applyAlignment="1" applyProtection="1">
      <alignment horizontal="right" vertical="center"/>
    </xf>
    <xf numFmtId="43" fontId="0" fillId="0" borderId="0" xfId="1" applyFont="1" applyFill="1" applyBorder="1" applyAlignment="1" applyProtection="1">
      <alignment horizontal="right" vertical="center"/>
    </xf>
    <xf numFmtId="0" fontId="2" fillId="0" borderId="0" xfId="0" applyFont="1" applyAlignment="1">
      <alignment horizontal="center" vertical="center"/>
    </xf>
    <xf numFmtId="0" fontId="0" fillId="0" borderId="0" xfId="0" applyAlignment="1">
      <alignment horizontal="center"/>
    </xf>
    <xf numFmtId="0" fontId="0" fillId="0" borderId="0" xfId="0" applyNumberFormat="1" applyAlignment="1" applyProtection="1">
      <alignment horizontal="center" vertical="center"/>
    </xf>
    <xf numFmtId="43" fontId="0" fillId="0" borderId="0" xfId="1" applyFont="1" applyAlignment="1" applyProtection="1">
      <alignment vertical="center"/>
      <protection hidden="1"/>
    </xf>
    <xf numFmtId="169" fontId="7" fillId="0" borderId="0" xfId="6" applyNumberFormat="1" applyFont="1" applyAlignment="1" applyProtection="1">
      <alignment vertical="center"/>
      <protection hidden="1"/>
    </xf>
    <xf numFmtId="43" fontId="2" fillId="0" borderId="0" xfId="1" applyFont="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168"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0" fontId="0" fillId="0" borderId="0" xfId="2" applyNumberFormat="1" applyFont="1" applyAlignment="1" applyProtection="1">
      <alignment horizontal="center" vertical="center"/>
      <protection hidden="1"/>
    </xf>
    <xf numFmtId="1" fontId="0" fillId="0" borderId="0" xfId="2" applyNumberFormat="1" applyFont="1" applyAlignment="1" applyProtection="1">
      <alignment horizontal="center" vertical="center"/>
      <protection hidden="1"/>
    </xf>
    <xf numFmtId="167" fontId="2" fillId="0" borderId="0" xfId="0" applyNumberFormat="1" applyFont="1" applyAlignment="1" applyProtection="1">
      <alignment vertical="center"/>
      <protection hidden="1"/>
    </xf>
    <xf numFmtId="0" fontId="3" fillId="0" borderId="0" xfId="0"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3" fillId="0" borderId="0" xfId="0" applyFont="1" applyFill="1" applyAlignment="1" applyProtection="1">
      <alignment horizontal="center" vertical="center"/>
      <protection hidden="1"/>
    </xf>
    <xf numFmtId="43" fontId="3" fillId="0" borderId="0" xfId="1" applyFont="1" applyFill="1" applyAlignment="1" applyProtection="1">
      <alignment horizontal="center" vertical="center"/>
      <protection hidden="1"/>
    </xf>
    <xf numFmtId="167" fontId="0" fillId="0" borderId="6"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165" fontId="7" fillId="0" borderId="0" xfId="1" applyNumberFormat="1" applyFont="1" applyFill="1" applyAlignment="1" applyProtection="1">
      <alignment vertical="center"/>
      <protection hidden="1"/>
    </xf>
    <xf numFmtId="43" fontId="2" fillId="0" borderId="18" xfId="1" applyFont="1" applyBorder="1" applyAlignment="1" applyProtection="1">
      <alignment vertical="center"/>
      <protection hidden="1"/>
    </xf>
    <xf numFmtId="1" fontId="2" fillId="0" borderId="18" xfId="2" applyNumberFormat="1" applyFont="1" applyBorder="1" applyAlignment="1" applyProtection="1">
      <alignment horizontal="center" vertical="center"/>
      <protection hidden="1"/>
    </xf>
    <xf numFmtId="164" fontId="7" fillId="0" borderId="0" xfId="6"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168" fontId="2" fillId="0" borderId="0" xfId="0" applyNumberFormat="1" applyFont="1" applyAlignment="1" applyProtection="1">
      <alignment horizontal="center" vertical="center"/>
      <protection hidden="1"/>
    </xf>
    <xf numFmtId="10" fontId="2" fillId="0" borderId="0" xfId="2" applyNumberFormat="1" applyFont="1" applyAlignment="1" applyProtection="1">
      <alignment horizontal="center" vertical="center"/>
      <protection hidden="1"/>
    </xf>
    <xf numFmtId="1" fontId="2" fillId="0" borderId="0" xfId="2" applyNumberFormat="1" applyFont="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9" borderId="6" xfId="0" applyNumberFormat="1" applyFill="1" applyBorder="1" applyAlignment="1" applyProtection="1">
      <alignment horizontal="center" vertical="center"/>
    </xf>
    <xf numFmtId="0" fontId="0" fillId="0" borderId="6" xfId="0" applyBorder="1" applyAlignment="1" applyProtection="1">
      <alignment horizontal="center" vertical="center"/>
    </xf>
    <xf numFmtId="168" fontId="0" fillId="10" borderId="6" xfId="0" applyNumberFormat="1" applyFill="1" applyBorder="1" applyAlignment="1" applyProtection="1">
      <alignment horizontal="center" vertical="center"/>
    </xf>
    <xf numFmtId="10" fontId="0" fillId="0" borderId="6" xfId="2" applyNumberFormat="1" applyFont="1" applyBorder="1" applyAlignment="1" applyProtection="1">
      <alignment horizontal="center" vertical="center"/>
    </xf>
    <xf numFmtId="165" fontId="0" fillId="10" borderId="6" xfId="1" applyNumberFormat="1" applyFont="1" applyFill="1" applyBorder="1" applyAlignment="1" applyProtection="1">
      <alignmen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5" fontId="8" fillId="0" borderId="18" xfId="1" applyNumberFormat="1" applyFont="1" applyFill="1" applyBorder="1" applyAlignment="1" applyProtection="1">
      <alignment vertical="center"/>
      <protection hidden="1"/>
    </xf>
    <xf numFmtId="0" fontId="0" fillId="0" borderId="6" xfId="0" applyNumberFormat="1" applyFont="1" applyFill="1" applyBorder="1" applyAlignment="1" applyProtection="1">
      <alignment vertical="center"/>
    </xf>
    <xf numFmtId="0" fontId="2" fillId="3"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6"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wrapText="1"/>
    </xf>
    <xf numFmtId="43" fontId="0" fillId="3" borderId="6" xfId="1" applyFont="1" applyFill="1" applyBorder="1" applyAlignment="1" applyProtection="1">
      <alignment horizontal="right" vertical="center"/>
    </xf>
    <xf numFmtId="43" fontId="0" fillId="3" borderId="6" xfId="1" applyFont="1" applyFill="1" applyBorder="1" applyAlignment="1" applyProtection="1">
      <alignment vertical="center"/>
    </xf>
    <xf numFmtId="43" fontId="13" fillId="8" borderId="6" xfId="1" applyFont="1" applyFill="1" applyBorder="1" applyAlignment="1" applyProtection="1">
      <alignment horizontal="right" vertical="center"/>
    </xf>
    <xf numFmtId="0" fontId="0" fillId="11" borderId="0" xfId="0" applyNumberFormat="1" applyFont="1" applyFill="1" applyBorder="1" applyProtection="1"/>
    <xf numFmtId="43" fontId="0" fillId="0" borderId="6" xfId="1" applyFont="1" applyFill="1" applyBorder="1" applyAlignment="1" applyProtection="1">
      <alignment horizontal="righ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0" fontId="7" fillId="0" borderId="0" xfId="2"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165" fontId="7" fillId="0" borderId="0" xfId="1" applyNumberFormat="1" applyFont="1" applyFill="1" applyAlignment="1" applyProtection="1">
      <alignment vertical="center"/>
    </xf>
    <xf numFmtId="43" fontId="2" fillId="0" borderId="0" xfId="1" applyFont="1" applyAlignment="1" applyProtection="1">
      <alignment horizontal="center" vertical="center"/>
    </xf>
    <xf numFmtId="169" fontId="7" fillId="0" borderId="0" xfId="6" applyNumberFormat="1" applyFont="1" applyAlignment="1" applyProtection="1">
      <alignment vertical="center"/>
    </xf>
    <xf numFmtId="165" fontId="8" fillId="0" borderId="0" xfId="1" applyNumberFormat="1" applyFont="1" applyFill="1" applyAlignment="1" applyProtection="1">
      <alignment vertical="center"/>
    </xf>
    <xf numFmtId="0" fontId="0" fillId="12" borderId="0" xfId="1" applyNumberFormat="1" applyFont="1" applyFill="1" applyAlignment="1" applyProtection="1">
      <alignment horizontal="center" vertical="center"/>
    </xf>
    <xf numFmtId="168" fontId="0" fillId="12" borderId="0" xfId="0" applyNumberFormat="1" applyFill="1" applyAlignment="1" applyProtection="1">
      <alignment horizontal="center" vertical="center"/>
    </xf>
    <xf numFmtId="0" fontId="0" fillId="12" borderId="0" xfId="0" applyFill="1" applyAlignment="1" applyProtection="1">
      <alignment vertical="center"/>
    </xf>
    <xf numFmtId="0" fontId="0" fillId="12" borderId="0" xfId="0" applyFill="1" applyAlignment="1" applyProtection="1">
      <alignment horizontal="center" vertical="center"/>
    </xf>
    <xf numFmtId="165" fontId="0" fillId="12" borderId="0" xfId="1" applyNumberFormat="1" applyFont="1" applyFill="1" applyAlignment="1" applyProtection="1">
      <alignment vertical="center"/>
    </xf>
    <xf numFmtId="167" fontId="0" fillId="13" borderId="0" xfId="0" applyNumberFormat="1" applyFill="1" applyAlignment="1" applyProtection="1">
      <alignment horizontal="center" vertical="center"/>
    </xf>
    <xf numFmtId="0" fontId="0" fillId="13" borderId="0" xfId="0" applyFill="1" applyAlignment="1" applyProtection="1">
      <alignment horizontal="center" vertical="center"/>
    </xf>
    <xf numFmtId="10" fontId="0" fillId="13" borderId="0" xfId="2" applyNumberFormat="1" applyFont="1" applyFill="1" applyAlignment="1" applyProtection="1">
      <alignment horizontal="center" vertical="center"/>
    </xf>
    <xf numFmtId="1" fontId="0" fillId="13" borderId="0" xfId="2" applyNumberFormat="1" applyFont="1" applyFill="1" applyAlignment="1" applyProtection="1">
      <alignment horizontal="center" vertical="center"/>
    </xf>
    <xf numFmtId="167" fontId="0" fillId="13" borderId="6" xfId="0" applyNumberFormat="1" applyFill="1" applyBorder="1" applyAlignment="1" applyProtection="1">
      <alignment horizontal="center" vertical="center"/>
      <protection hidden="1"/>
    </xf>
    <xf numFmtId="0" fontId="7" fillId="13" borderId="0" xfId="0" applyFont="1" applyFill="1" applyAlignment="1" applyProtection="1">
      <alignment horizontal="center" vertical="center"/>
    </xf>
    <xf numFmtId="0" fontId="7" fillId="12" borderId="6" xfId="0" applyFont="1" applyFill="1" applyBorder="1" applyAlignment="1" applyProtection="1">
      <alignment horizontal="center" vertical="center"/>
    </xf>
    <xf numFmtId="167" fontId="0" fillId="12" borderId="6" xfId="0" applyNumberFormat="1" applyFill="1" applyBorder="1" applyAlignment="1" applyProtection="1">
      <alignment horizontal="center" vertical="center"/>
      <protection hidden="1"/>
    </xf>
    <xf numFmtId="167" fontId="0" fillId="0" borderId="0" xfId="0" applyNumberFormat="1" applyFill="1" applyAlignment="1" applyProtection="1">
      <alignment vertical="center"/>
    </xf>
    <xf numFmtId="167" fontId="2" fillId="0" borderId="0" xfId="0" applyNumberFormat="1" applyFont="1" applyAlignment="1" applyProtection="1">
      <alignment horizontal="center" vertical="center"/>
      <protection hidden="1"/>
    </xf>
    <xf numFmtId="167" fontId="0" fillId="0" borderId="0" xfId="0" applyNumberFormat="1" applyFill="1" applyAlignment="1" applyProtection="1">
      <alignment horizontal="center" vertical="center"/>
    </xf>
    <xf numFmtId="167" fontId="7" fillId="13" borderId="0" xfId="0" applyNumberFormat="1" applyFont="1" applyFill="1" applyAlignment="1" applyProtection="1">
      <alignment horizontal="center" vertical="center"/>
    </xf>
    <xf numFmtId="43" fontId="2" fillId="0" borderId="0" xfId="1" applyFont="1" applyBorder="1" applyAlignment="1" applyProtection="1">
      <alignment vertical="center"/>
      <protection hidden="1"/>
    </xf>
    <xf numFmtId="0" fontId="0" fillId="0" borderId="0" xfId="0" applyAlignment="1">
      <alignment vertical="center"/>
    </xf>
    <xf numFmtId="0" fontId="0" fillId="13" borderId="6" xfId="0" applyFill="1" applyBorder="1" applyAlignment="1">
      <alignment vertical="center"/>
    </xf>
    <xf numFmtId="0" fontId="0" fillId="12" borderId="0" xfId="0" applyFill="1" applyAlignment="1">
      <alignment vertical="center"/>
    </xf>
    <xf numFmtId="0" fontId="2" fillId="0" borderId="19" xfId="0" applyFont="1" applyFill="1" applyBorder="1" applyAlignment="1">
      <alignment horizontal="center" vertical="center"/>
    </xf>
    <xf numFmtId="49" fontId="2" fillId="0" borderId="25" xfId="0" applyNumberFormat="1" applyFont="1" applyFill="1" applyBorder="1" applyAlignment="1">
      <alignment horizontal="center" vertical="center"/>
    </xf>
    <xf numFmtId="49" fontId="2" fillId="0" borderId="22" xfId="0" applyNumberFormat="1" applyFont="1" applyFill="1" applyBorder="1" applyAlignment="1">
      <alignment horizontal="center" vertical="center"/>
    </xf>
    <xf numFmtId="0" fontId="0" fillId="0" borderId="20" xfId="0" applyBorder="1" applyAlignment="1">
      <alignment vertical="center"/>
    </xf>
    <xf numFmtId="170" fontId="0" fillId="0" borderId="26" xfId="1" applyNumberFormat="1" applyFont="1" applyBorder="1" applyAlignment="1">
      <alignment vertical="center"/>
    </xf>
    <xf numFmtId="170" fontId="0" fillId="0" borderId="23" xfId="1" applyNumberFormat="1" applyFont="1" applyBorder="1" applyAlignment="1">
      <alignment vertical="center"/>
    </xf>
    <xf numFmtId="0" fontId="7" fillId="12" borderId="20" xfId="0" applyFont="1" applyFill="1" applyBorder="1" applyAlignment="1">
      <alignment vertical="center"/>
    </xf>
    <xf numFmtId="170" fontId="0" fillId="12" borderId="26" xfId="1" applyNumberFormat="1" applyFont="1" applyFill="1" applyBorder="1" applyAlignment="1">
      <alignment vertical="center"/>
    </xf>
    <xf numFmtId="170" fontId="0" fillId="12" borderId="23" xfId="1" applyNumberFormat="1" applyFont="1" applyFill="1" applyBorder="1" applyAlignment="1">
      <alignment vertical="center"/>
    </xf>
    <xf numFmtId="0" fontId="2" fillId="0" borderId="20" xfId="0" applyFont="1" applyFill="1" applyBorder="1" applyAlignment="1">
      <alignment vertical="center"/>
    </xf>
    <xf numFmtId="170" fontId="2" fillId="0" borderId="26" xfId="1" applyNumberFormat="1" applyFont="1" applyBorder="1" applyAlignment="1">
      <alignment vertical="center"/>
    </xf>
    <xf numFmtId="170" fontId="2" fillId="0" borderId="23" xfId="1" applyNumberFormat="1" applyFont="1" applyBorder="1" applyAlignment="1">
      <alignment vertical="center"/>
    </xf>
    <xf numFmtId="0" fontId="0" fillId="0" borderId="20" xfId="0" applyFill="1" applyBorder="1" applyAlignment="1">
      <alignment vertical="center"/>
    </xf>
    <xf numFmtId="0" fontId="0" fillId="0" borderId="21" xfId="0" applyBorder="1" applyAlignment="1">
      <alignment vertical="center"/>
    </xf>
    <xf numFmtId="0" fontId="0" fillId="0" borderId="27" xfId="0" applyBorder="1" applyAlignment="1">
      <alignment vertical="center"/>
    </xf>
    <xf numFmtId="170" fontId="0" fillId="0" borderId="27" xfId="1" applyNumberFormat="1" applyFont="1" applyBorder="1" applyAlignment="1">
      <alignment vertical="center"/>
    </xf>
    <xf numFmtId="170" fontId="0" fillId="0" borderId="24" xfId="1" applyNumberFormat="1" applyFont="1" applyBorder="1" applyAlignment="1">
      <alignment vertical="center"/>
    </xf>
    <xf numFmtId="0" fontId="0" fillId="0" borderId="0" xfId="0" applyBorder="1" applyAlignment="1">
      <alignment vertical="center"/>
    </xf>
    <xf numFmtId="170" fontId="0" fillId="0" borderId="0" xfId="1" applyNumberFormat="1" applyFont="1" applyBorder="1" applyAlignment="1">
      <alignment vertical="center"/>
    </xf>
    <xf numFmtId="170" fontId="2" fillId="0" borderId="0" xfId="1" applyNumberFormat="1" applyFont="1" applyBorder="1" applyAlignment="1">
      <alignment vertical="center"/>
    </xf>
    <xf numFmtId="0" fontId="0" fillId="12" borderId="25" xfId="0" applyFill="1" applyBorder="1" applyAlignment="1">
      <alignment vertical="center"/>
    </xf>
    <xf numFmtId="170" fontId="0" fillId="12" borderId="25" xfId="1" applyNumberFormat="1" applyFont="1" applyFill="1" applyBorder="1" applyAlignment="1">
      <alignment vertical="center"/>
    </xf>
    <xf numFmtId="170" fontId="2" fillId="12" borderId="25" xfId="1" applyNumberFormat="1" applyFont="1" applyFill="1" applyBorder="1" applyAlignment="1">
      <alignment vertical="center"/>
    </xf>
    <xf numFmtId="0" fontId="0" fillId="12" borderId="28" xfId="0" applyFill="1" applyBorder="1" applyAlignment="1">
      <alignment vertical="center"/>
    </xf>
    <xf numFmtId="170" fontId="0" fillId="12" borderId="28" xfId="1" applyNumberFormat="1" applyFont="1" applyFill="1" applyBorder="1" applyAlignment="1">
      <alignment vertical="center"/>
    </xf>
    <xf numFmtId="170" fontId="2" fillId="12" borderId="28" xfId="1" applyNumberFormat="1" applyFont="1" applyFill="1" applyBorder="1" applyAlignment="1">
      <alignment vertical="center"/>
    </xf>
    <xf numFmtId="0" fontId="0" fillId="12" borderId="27" xfId="0" applyFill="1" applyBorder="1" applyAlignment="1">
      <alignment vertical="center"/>
    </xf>
    <xf numFmtId="170" fontId="0" fillId="12" borderId="27" xfId="1" applyNumberFormat="1" applyFont="1" applyFill="1" applyBorder="1" applyAlignment="1">
      <alignment vertical="center"/>
    </xf>
    <xf numFmtId="170" fontId="2" fillId="12" borderId="27" xfId="1" applyNumberFormat="1" applyFont="1" applyFill="1" applyBorder="1" applyAlignment="1">
      <alignment vertical="center"/>
    </xf>
    <xf numFmtId="0" fontId="2" fillId="0" borderId="6" xfId="0" applyFont="1" applyFill="1" applyBorder="1" applyAlignment="1">
      <alignment vertical="center"/>
    </xf>
    <xf numFmtId="170" fontId="2" fillId="0" borderId="6" xfId="1" applyNumberFormat="1" applyFont="1" applyFill="1" applyBorder="1" applyAlignment="1">
      <alignment vertical="center"/>
    </xf>
    <xf numFmtId="0" fontId="2" fillId="0" borderId="0" xfId="0" applyFont="1" applyFill="1" applyBorder="1" applyAlignment="1">
      <alignment vertical="center"/>
    </xf>
    <xf numFmtId="0" fontId="0" fillId="0" borderId="6" xfId="0" applyBorder="1" applyAlignment="1">
      <alignment vertical="center"/>
    </xf>
    <xf numFmtId="170" fontId="0" fillId="0" borderId="6" xfId="0" applyNumberFormat="1" applyBorder="1" applyAlignment="1">
      <alignment vertical="center"/>
    </xf>
    <xf numFmtId="170" fontId="2" fillId="0" borderId="6" xfId="0" applyNumberFormat="1" applyFont="1" applyBorder="1" applyAlignment="1">
      <alignment vertical="center"/>
    </xf>
    <xf numFmtId="0" fontId="2" fillId="0" borderId="0" xfId="0" applyFont="1" applyAlignment="1">
      <alignment vertical="center"/>
    </xf>
    <xf numFmtId="1" fontId="0" fillId="0" borderId="0" xfId="0" applyNumberFormat="1" applyAlignment="1">
      <alignment horizontal="center" vertical="center"/>
    </xf>
    <xf numFmtId="0" fontId="7" fillId="14" borderId="0" xfId="0" applyFont="1" applyFill="1" applyAlignment="1">
      <alignment vertical="center"/>
    </xf>
    <xf numFmtId="167" fontId="2" fillId="13" borderId="0" xfId="0" applyNumberFormat="1" applyFont="1" applyFill="1" applyAlignment="1" applyProtection="1">
      <alignment horizontal="center" vertical="center"/>
    </xf>
    <xf numFmtId="1" fontId="0" fillId="0" borderId="0" xfId="0" applyNumberFormat="1" applyAlignment="1" applyProtection="1">
      <alignment horizontal="center" vertical="center"/>
    </xf>
    <xf numFmtId="1" fontId="0" fillId="0" borderId="0" xfId="0" applyNumberFormat="1" applyFill="1" applyAlignment="1" applyProtection="1">
      <alignment horizontal="center" vertical="center"/>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0" fillId="0" borderId="0" xfId="0" applyBorder="1" applyAlignment="1" applyProtection="1">
      <alignment horizontal="center" vertical="center"/>
      <protection hidden="1"/>
    </xf>
    <xf numFmtId="43" fontId="0" fillId="12" borderId="0" xfId="1" applyFont="1" applyFill="1" applyAlignment="1" applyProtection="1">
      <alignment horizontal="center" vertical="center"/>
    </xf>
    <xf numFmtId="164" fontId="7" fillId="0" borderId="0" xfId="6" applyNumberFormat="1" applyFont="1" applyAlignment="1" applyProtection="1">
      <alignment horizontal="center" vertical="center"/>
      <protection hidden="1"/>
    </xf>
    <xf numFmtId="169" fontId="7" fillId="0" borderId="0" xfId="6" applyNumberFormat="1" applyFont="1" applyAlignment="1" applyProtection="1">
      <alignment horizontal="center" vertical="center"/>
      <protection hidden="1"/>
    </xf>
    <xf numFmtId="2" fontId="0" fillId="0" borderId="0" xfId="2" applyNumberFormat="1" applyFont="1" applyAlignment="1" applyProtection="1">
      <alignment horizontal="center" vertical="center"/>
      <protection hidden="1"/>
    </xf>
    <xf numFmtId="14" fontId="0" fillId="12" borderId="0" xfId="0" applyNumberFormat="1" applyFill="1" applyAlignment="1" applyProtection="1">
      <alignment horizontal="center" vertical="center"/>
    </xf>
    <xf numFmtId="2" fontId="7" fillId="0" borderId="0" xfId="2" applyNumberFormat="1" applyFont="1" applyAlignment="1" applyProtection="1">
      <alignment horizontal="center" vertical="center"/>
    </xf>
    <xf numFmtId="167" fontId="2" fillId="0" borderId="0" xfId="0" applyNumberFormat="1" applyFont="1" applyFill="1" applyAlignment="1" applyProtection="1">
      <alignment vertical="center"/>
      <protection hidden="1"/>
    </xf>
    <xf numFmtId="0" fontId="3" fillId="0" borderId="0" xfId="0" applyFont="1" applyFill="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49" fontId="0" fillId="12" borderId="0" xfId="0" applyNumberFormat="1" applyFill="1" applyAlignment="1" applyProtection="1">
      <alignment horizontal="center" vertical="center"/>
    </xf>
    <xf numFmtId="0" fontId="3" fillId="0" borderId="0" xfId="0" applyFont="1" applyFill="1" applyAlignment="1" applyProtection="1">
      <alignment horizontal="center" vertical="center"/>
      <protection hidden="1"/>
    </xf>
    <xf numFmtId="49" fontId="0" fillId="12" borderId="0" xfId="0" quotePrefix="1" applyNumberFormat="1" applyFill="1" applyAlignment="1" applyProtection="1">
      <alignment horizontal="center" vertical="center"/>
    </xf>
    <xf numFmtId="0" fontId="0" fillId="13" borderId="0" xfId="2" applyNumberFormat="1" applyFont="1" applyFill="1" applyAlignment="1" applyProtection="1">
      <alignment horizontal="center" vertical="center"/>
    </xf>
    <xf numFmtId="167" fontId="7" fillId="12" borderId="0" xfId="1" applyNumberFormat="1" applyFont="1" applyFill="1" applyAlignment="1" applyProtection="1">
      <alignment horizontal="center" vertical="center"/>
    </xf>
    <xf numFmtId="43" fontId="0" fillId="13" borderId="0" xfId="1" applyFont="1" applyFill="1" applyAlignment="1" applyProtection="1">
      <alignment vertical="center"/>
    </xf>
    <xf numFmtId="43" fontId="0" fillId="0" borderId="0" xfId="1" applyFont="1" applyAlignment="1">
      <alignment horizontal="center" vertical="center"/>
    </xf>
    <xf numFmtId="43" fontId="0" fillId="0" borderId="0" xfId="1" applyFont="1" applyAlignment="1">
      <alignment vertical="center"/>
    </xf>
    <xf numFmtId="43" fontId="2" fillId="0" borderId="0" xfId="1" applyFont="1" applyAlignment="1">
      <alignment horizontal="center" vertical="center"/>
    </xf>
    <xf numFmtId="165" fontId="1" fillId="0" borderId="0" xfId="1" applyNumberFormat="1" applyFont="1" applyBorder="1" applyAlignment="1">
      <alignment vertical="center"/>
    </xf>
    <xf numFmtId="165" fontId="2" fillId="0" borderId="0" xfId="0" applyNumberFormat="1" applyFont="1" applyAlignment="1">
      <alignment vertical="center"/>
    </xf>
    <xf numFmtId="165" fontId="2" fillId="0" borderId="0" xfId="1" applyNumberFormat="1" applyFont="1" applyBorder="1" applyAlignment="1">
      <alignment vertical="center"/>
    </xf>
    <xf numFmtId="165" fontId="0" fillId="0" borderId="0" xfId="0" applyNumberFormat="1" applyAlignment="1">
      <alignment vertical="center"/>
    </xf>
    <xf numFmtId="165" fontId="0" fillId="12" borderId="0" xfId="0" applyNumberFormat="1" applyFill="1" applyAlignment="1">
      <alignment vertical="center"/>
    </xf>
    <xf numFmtId="0" fontId="2" fillId="0" borderId="0" xfId="0" applyFont="1" applyFill="1" applyAlignment="1">
      <alignment vertical="center"/>
    </xf>
    <xf numFmtId="167" fontId="2" fillId="0" borderId="0" xfId="0" applyNumberFormat="1"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3" fillId="0" borderId="0" xfId="0" applyFont="1" applyFill="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166" fontId="4" fillId="0" borderId="2" xfId="5" applyNumberFormat="1" applyFont="1" applyBorder="1" applyAlignment="1">
      <alignment horizontal="center" vertical="center"/>
    </xf>
    <xf numFmtId="166" fontId="4" fillId="0" borderId="3" xfId="5" applyNumberFormat="1" applyFont="1" applyBorder="1" applyAlignment="1">
      <alignment horizontal="center" vertical="center"/>
    </xf>
    <xf numFmtId="166" fontId="4" fillId="0" borderId="4" xfId="5" applyNumberFormat="1" applyFont="1" applyBorder="1" applyAlignment="1">
      <alignment horizontal="center" vertical="center"/>
    </xf>
    <xf numFmtId="0" fontId="0" fillId="0" borderId="6" xfId="0" applyNumberFormat="1" applyFont="1" applyFill="1" applyBorder="1" applyAlignment="1" applyProtection="1">
      <alignment vertical="center"/>
    </xf>
    <xf numFmtId="43" fontId="0" fillId="8" borderId="2" xfId="1" applyFont="1" applyFill="1" applyBorder="1" applyAlignment="1" applyProtection="1">
      <alignment horizontal="right" vertical="center"/>
    </xf>
    <xf numFmtId="43" fontId="0" fillId="8" borderId="3" xfId="1" applyFont="1" applyFill="1" applyBorder="1" applyAlignment="1" applyProtection="1">
      <alignment horizontal="right" vertical="center"/>
    </xf>
    <xf numFmtId="43" fontId="0" fillId="8" borderId="4" xfId="1" applyFont="1" applyFill="1" applyBorder="1" applyAlignment="1" applyProtection="1">
      <alignment horizontal="right"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4" borderId="6" xfId="0" applyNumberFormat="1" applyFont="1" applyFill="1" applyBorder="1" applyAlignment="1" applyProtection="1">
      <alignment horizontal="left" vertical="center"/>
    </xf>
    <xf numFmtId="0" fontId="2" fillId="3" borderId="6" xfId="0" applyNumberFormat="1" applyFont="1" applyFill="1" applyBorder="1" applyAlignment="1" applyProtection="1">
      <alignment horizontal="center" vertical="center"/>
    </xf>
    <xf numFmtId="43" fontId="0" fillId="0" borderId="2" xfId="1" applyFont="1" applyFill="1" applyBorder="1" applyAlignment="1" applyProtection="1">
      <alignment horizontal="right" vertical="center"/>
    </xf>
    <xf numFmtId="43" fontId="0" fillId="0" borderId="3" xfId="1" applyFont="1" applyFill="1" applyBorder="1" applyAlignment="1" applyProtection="1">
      <alignment horizontal="right" vertical="center"/>
    </xf>
    <xf numFmtId="43" fontId="0" fillId="0" borderId="4" xfId="1" applyFont="1" applyFill="1" applyBorder="1" applyAlignment="1" applyProtection="1">
      <alignment horizontal="right" vertical="center"/>
    </xf>
    <xf numFmtId="0" fontId="6" fillId="2" borderId="2" xfId="0" applyNumberFormat="1" applyFont="1" applyFill="1" applyBorder="1" applyAlignment="1" applyProtection="1">
      <alignment horizontal="left" vertical="center" wrapText="1"/>
    </xf>
    <xf numFmtId="0" fontId="6" fillId="2" borderId="3"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horizontal="left" vertical="center" wrapText="1"/>
    </xf>
    <xf numFmtId="0" fontId="2" fillId="3" borderId="6"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vertical="center"/>
    </xf>
    <xf numFmtId="0" fontId="0" fillId="0" borderId="3" xfId="0" applyNumberFormat="1" applyFont="1" applyFill="1" applyBorder="1" applyAlignment="1" applyProtection="1">
      <alignment vertical="center"/>
    </xf>
    <xf numFmtId="0" fontId="0" fillId="0" borderId="4" xfId="0" applyNumberFormat="1" applyFont="1" applyFill="1" applyBorder="1" applyAlignment="1" applyProtection="1">
      <alignment vertical="center"/>
    </xf>
    <xf numFmtId="43" fontId="11" fillId="8" borderId="2" xfId="1" applyFont="1" applyFill="1" applyBorder="1" applyAlignment="1" applyProtection="1">
      <alignment horizontal="center" vertical="center"/>
    </xf>
    <xf numFmtId="43" fontId="11" fillId="8" borderId="4" xfId="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wrapText="1"/>
    </xf>
    <xf numFmtId="0" fontId="6" fillId="2" borderId="11"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xf numFmtId="0" fontId="6" fillId="2" borderId="15" xfId="0" applyNumberFormat="1" applyFont="1" applyFill="1" applyBorder="1" applyAlignment="1" applyProtection="1">
      <alignment horizontal="center" vertical="center" wrapText="1"/>
    </xf>
    <xf numFmtId="0" fontId="6" fillId="2" borderId="16" xfId="0" applyNumberFormat="1" applyFont="1" applyFill="1" applyBorder="1" applyAlignment="1" applyProtection="1">
      <alignment horizontal="center" vertical="center" wrapText="1"/>
    </xf>
    <xf numFmtId="0" fontId="6" fillId="2" borderId="17"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left" vertical="center" wrapText="1"/>
    </xf>
    <xf numFmtId="43" fontId="2" fillId="7" borderId="4" xfId="1" applyFont="1" applyFill="1" applyBorder="1" applyAlignment="1" applyProtection="1">
      <alignment horizontal="center" vertical="center"/>
    </xf>
    <xf numFmtId="43" fontId="2" fillId="7" borderId="6" xfId="1" applyFont="1" applyFill="1" applyBorder="1" applyAlignment="1" applyProtection="1">
      <alignment horizontal="center" vertical="center"/>
    </xf>
    <xf numFmtId="0" fontId="0" fillId="0" borderId="6" xfId="0" applyNumberFormat="1" applyFill="1" applyBorder="1" applyAlignment="1" applyProtection="1">
      <alignment vertical="center" wrapText="1"/>
    </xf>
    <xf numFmtId="0" fontId="0" fillId="0" borderId="6" xfId="0" applyNumberFormat="1" applyFont="1" applyFill="1" applyBorder="1" applyAlignment="1" applyProtection="1">
      <alignment vertical="center" wrapText="1"/>
    </xf>
    <xf numFmtId="0" fontId="0" fillId="0" borderId="2" xfId="0" applyNumberFormat="1" applyFont="1" applyFill="1" applyBorder="1" applyAlignment="1" applyProtection="1">
      <alignment vertical="center" wrapText="1"/>
    </xf>
    <xf numFmtId="0" fontId="0" fillId="0" borderId="3" xfId="0" applyNumberFormat="1" applyFont="1" applyFill="1" applyBorder="1" applyAlignment="1" applyProtection="1">
      <alignment vertical="center" wrapText="1"/>
    </xf>
    <xf numFmtId="0" fontId="0" fillId="0" borderId="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xf>
    <xf numFmtId="0" fontId="0" fillId="0" borderId="10" xfId="0" applyNumberFormat="1" applyFont="1" applyFill="1" applyBorder="1" applyAlignment="1" applyProtection="1">
      <alignment vertical="center" wrapText="1"/>
    </xf>
    <xf numFmtId="0" fontId="0" fillId="0" borderId="11" xfId="0" applyNumberFormat="1" applyFont="1" applyFill="1" applyBorder="1" applyAlignment="1" applyProtection="1">
      <alignment vertical="center" wrapText="1"/>
    </xf>
    <xf numFmtId="0" fontId="0" fillId="0" borderId="12" xfId="0" applyNumberFormat="1" applyFont="1" applyFill="1" applyBorder="1" applyAlignment="1" applyProtection="1">
      <alignment vertical="center" wrapText="1"/>
    </xf>
    <xf numFmtId="0" fontId="0" fillId="0" borderId="13"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wrapText="1"/>
    </xf>
    <xf numFmtId="0" fontId="2" fillId="4" borderId="6" xfId="0" applyNumberFormat="1" applyFont="1" applyFill="1" applyBorder="1" applyAlignment="1" applyProtection="1">
      <alignment horizontal="left" vertical="center" wrapText="1"/>
    </xf>
    <xf numFmtId="0" fontId="0" fillId="0" borderId="2" xfId="0" applyNumberForma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horizontal="left"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ill="1" applyBorder="1" applyAlignment="1" applyProtection="1">
      <alignment horizontal="left" vertical="center"/>
    </xf>
    <xf numFmtId="0" fontId="0" fillId="0" borderId="6"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center" vertical="center"/>
    </xf>
    <xf numFmtId="43" fontId="0" fillId="0" borderId="6" xfId="1" applyFont="1" applyFill="1" applyBorder="1" applyAlignment="1" applyProtection="1">
      <alignment horizontal="right" vertical="center"/>
    </xf>
    <xf numFmtId="10" fontId="0" fillId="0" borderId="6" xfId="0" applyNumberFormat="1" applyFont="1" applyFill="1" applyBorder="1" applyAlignment="1" applyProtection="1">
      <alignment horizontal="left" vertical="center"/>
    </xf>
    <xf numFmtId="0" fontId="2" fillId="11"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top" wrapText="1"/>
    </xf>
    <xf numFmtId="0" fontId="0" fillId="8" borderId="6" xfId="0" applyNumberFormat="1" applyFont="1" applyFill="1" applyBorder="1" applyAlignment="1" applyProtection="1">
      <alignment horizontal="left" vertical="top" wrapText="1"/>
    </xf>
    <xf numFmtId="43" fontId="0" fillId="5" borderId="2" xfId="1" applyFont="1" applyFill="1" applyBorder="1" applyAlignment="1" applyProtection="1">
      <alignment vertical="center"/>
    </xf>
    <xf numFmtId="43" fontId="0" fillId="5" borderId="4" xfId="1" applyFont="1" applyFill="1" applyBorder="1" applyAlignment="1" applyProtection="1">
      <alignment vertical="center"/>
    </xf>
    <xf numFmtId="43" fontId="14" fillId="8" borderId="2" xfId="1" applyFont="1" applyFill="1" applyBorder="1" applyAlignment="1" applyProtection="1">
      <alignment horizontal="right" vertical="center"/>
    </xf>
    <xf numFmtId="43" fontId="14" fillId="8" borderId="4" xfId="1" applyFont="1" applyFill="1" applyBorder="1" applyAlignment="1" applyProtection="1">
      <alignment horizontal="right" vertical="center"/>
    </xf>
    <xf numFmtId="0" fontId="0" fillId="0" borderId="6" xfId="0" applyNumberFormat="1" applyFill="1" applyBorder="1" applyAlignment="1" applyProtection="1">
      <alignment vertical="center"/>
    </xf>
    <xf numFmtId="0" fontId="2" fillId="3" borderId="2" xfId="0" applyNumberFormat="1" applyFont="1" applyFill="1" applyBorder="1" applyAlignment="1" applyProtection="1">
      <alignment horizontal="center" vertical="center" wrapText="1"/>
    </xf>
    <xf numFmtId="0" fontId="2" fillId="3" borderId="3" xfId="0" applyNumberFormat="1" applyFont="1" applyFill="1" applyBorder="1" applyAlignment="1" applyProtection="1">
      <alignment horizontal="center" vertical="center" wrapText="1"/>
    </xf>
    <xf numFmtId="0" fontId="2" fillId="3" borderId="4" xfId="0" applyNumberFormat="1" applyFont="1" applyFill="1" applyBorder="1" applyAlignment="1" applyProtection="1">
      <alignment horizontal="center" vertical="center" wrapText="1"/>
    </xf>
    <xf numFmtId="0" fontId="2" fillId="3" borderId="2" xfId="0" applyNumberFormat="1" applyFont="1" applyFill="1" applyBorder="1" applyAlignment="1" applyProtection="1">
      <alignment horizontal="center" vertical="center"/>
    </xf>
    <xf numFmtId="0" fontId="2" fillId="3" borderId="4" xfId="0" applyNumberFormat="1" applyFont="1" applyFill="1" applyBorder="1" applyAlignment="1" applyProtection="1">
      <alignment horizontal="center" vertical="center"/>
    </xf>
    <xf numFmtId="43" fontId="0" fillId="5" borderId="2" xfId="1" applyFont="1" applyFill="1" applyBorder="1" applyAlignment="1" applyProtection="1">
      <alignment horizontal="right" vertical="center"/>
    </xf>
    <xf numFmtId="43" fontId="0" fillId="5" borderId="4" xfId="1" applyFont="1" applyFill="1" applyBorder="1" applyAlignment="1" applyProtection="1">
      <alignment horizontal="right" vertical="center"/>
    </xf>
    <xf numFmtId="9" fontId="0" fillId="0" borderId="6" xfId="0" applyNumberFormat="1" applyFont="1" applyFill="1" applyBorder="1" applyAlignment="1" applyProtection="1">
      <alignment horizontal="left" vertical="center"/>
    </xf>
    <xf numFmtId="43" fontId="0" fillId="5" borderId="6" xfId="1" applyFont="1" applyFill="1" applyBorder="1" applyAlignment="1" applyProtection="1">
      <alignment horizontal="right" vertical="center"/>
    </xf>
    <xf numFmtId="43" fontId="0" fillId="3" borderId="2" xfId="1" applyFont="1" applyFill="1" applyBorder="1" applyAlignment="1" applyProtection="1">
      <alignment horizontal="right" vertical="center"/>
    </xf>
    <xf numFmtId="43" fontId="0" fillId="3" borderId="4" xfId="1" applyFont="1" applyFill="1" applyBorder="1" applyAlignment="1" applyProtection="1">
      <alignment horizontal="right" vertical="center"/>
    </xf>
    <xf numFmtId="0" fontId="0" fillId="0" borderId="2" xfId="0"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3" borderId="3" xfId="0" applyNumberFormat="1" applyFont="1" applyFill="1" applyBorder="1" applyAlignment="1" applyProtection="1">
      <alignment horizontal="center" vertical="center"/>
    </xf>
  </cellXfs>
  <cellStyles count="7">
    <cellStyle name="Comma" xfId="1" builtinId="3"/>
    <cellStyle name="Comma [0]" xfId="6" builtinId="6"/>
    <cellStyle name="Comma 2" xfId="3"/>
    <cellStyle name="Comma 2 2" xfId="4"/>
    <cellStyle name="Comma 3" xfId="5"/>
    <cellStyle name="Normal" xfId="0" builtinId="0"/>
    <cellStyle name="Percent" xfId="2" builtinId="5"/>
  </cellStyles>
  <dxfs count="1252">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auto="1"/>
      </font>
    </dxf>
    <dxf>
      <font>
        <b/>
        <i val="0"/>
        <color rgb="FFC00000"/>
      </font>
    </dxf>
    <dxf>
      <font>
        <b/>
        <i val="0"/>
        <color rgb="FFC00000"/>
      </font>
    </dxf>
    <dxf>
      <font>
        <color rgb="FF00B050"/>
      </font>
      <fill>
        <patternFill>
          <bgColor rgb="FFFFC7CE"/>
        </patternFill>
      </fill>
    </dxf>
    <dxf>
      <font>
        <b/>
        <i val="0"/>
        <color rgb="FFC00000"/>
      </font>
      <fill>
        <patternFill>
          <bgColor theme="1"/>
        </patternFill>
      </fill>
    </dxf>
    <dxf>
      <font>
        <b/>
        <i val="0"/>
        <color rgb="FFC00000"/>
      </font>
    </dxf>
    <dxf>
      <font>
        <color rgb="FF00B050"/>
      </font>
      <fill>
        <patternFill>
          <bgColor rgb="FFFFC7CE"/>
        </patternFill>
      </fill>
    </dxf>
    <dxf>
      <font>
        <b/>
        <i val="0"/>
        <color rgb="FFC00000"/>
      </font>
      <fill>
        <patternFill>
          <bgColor theme="1"/>
        </patternFill>
      </fill>
    </dxf>
    <dxf>
      <font>
        <b/>
        <i val="0"/>
        <color rgb="FFC00000"/>
      </font>
    </dxf>
    <dxf>
      <font>
        <color rgb="FF00B050"/>
      </font>
      <fill>
        <patternFill>
          <bgColor rgb="FFFFC7CE"/>
        </patternFill>
      </fill>
    </dxf>
    <dxf>
      <font>
        <b/>
        <i val="0"/>
        <color rgb="FFC00000"/>
      </font>
      <fill>
        <patternFill>
          <bgColor theme="1"/>
        </patternFill>
      </fill>
    </dxf>
    <dxf>
      <font>
        <color auto="1"/>
      </font>
    </dxf>
    <dxf>
      <font>
        <b/>
        <i val="0"/>
        <color rgb="FFC00000"/>
      </font>
    </dxf>
    <dxf>
      <font>
        <b/>
        <i val="0"/>
        <color rgb="FFC00000"/>
      </font>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lor rgb="FFC00000"/>
      </font>
      <fill>
        <patternFill patternType="none">
          <bgColor auto="1"/>
        </patternFill>
      </fill>
    </dxf>
    <dxf>
      <font>
        <b/>
        <i val="0"/>
        <color rgb="FFC00000"/>
      </font>
      <fill>
        <patternFill patternType="none">
          <bgColor auto="1"/>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s>
  <tableStyles count="0" defaultTableStyle="TableStyleMedium9" defaultPivotStyle="PivotStyleLight16"/>
  <colors>
    <mruColors>
      <color rgb="FF339933"/>
      <color rgb="FF99FF99"/>
      <color rgb="FFF9F905"/>
      <color rgb="FFCC00FF"/>
      <color rgb="FF00CC66"/>
      <color rgb="FF000000"/>
      <color rgb="FF78E3F8"/>
      <color rgb="FFD58D8B"/>
      <color rgb="FFFF00FF"/>
      <color rgb="FF00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B2:P52"/>
  <sheetViews>
    <sheetView tabSelected="1" zoomScale="75" zoomScaleNormal="75" workbookViewId="0">
      <selection activeCell="C51" sqref="C51"/>
    </sheetView>
  </sheetViews>
  <sheetFormatPr defaultRowHeight="15"/>
  <cols>
    <col min="1" max="1" width="2.7109375" style="134" customWidth="1"/>
    <col min="2" max="2" width="21.28515625" style="134" bestFit="1" customWidth="1"/>
    <col min="3" max="3" width="61.7109375" style="134" customWidth="1"/>
    <col min="4" max="4" width="5.7109375" style="134" customWidth="1"/>
    <col min="5" max="5" width="38.85546875" style="134" bestFit="1" customWidth="1"/>
    <col min="6" max="6" width="15.7109375" style="134" bestFit="1" customWidth="1"/>
    <col min="7" max="7" width="18.28515625" style="134" bestFit="1" customWidth="1"/>
    <col min="8" max="8" width="15.42578125" style="134" bestFit="1" customWidth="1"/>
    <col min="9" max="9" width="13.28515625" style="134" bestFit="1" customWidth="1"/>
    <col min="10" max="10" width="13.140625" style="134" bestFit="1" customWidth="1"/>
    <col min="11" max="11" width="9.140625" style="134"/>
    <col min="12" max="12" width="63.140625" style="134" bestFit="1" customWidth="1"/>
    <col min="13" max="13" width="19.7109375" style="134" bestFit="1" customWidth="1"/>
    <col min="14" max="14" width="16.7109375" style="134" bestFit="1" customWidth="1"/>
    <col min="15" max="15" width="14.7109375" style="134" bestFit="1" customWidth="1"/>
    <col min="16" max="16" width="13.85546875" style="134" bestFit="1" customWidth="1"/>
    <col min="17" max="16384" width="9.140625" style="134"/>
  </cols>
  <sheetData>
    <row r="2" spans="2:16">
      <c r="B2" s="66"/>
      <c r="C2" s="67" t="s">
        <v>210</v>
      </c>
    </row>
    <row r="3" spans="2:16">
      <c r="B3" s="127"/>
      <c r="C3" s="67" t="s">
        <v>209</v>
      </c>
    </row>
    <row r="4" spans="2:16">
      <c r="B4" s="135"/>
      <c r="C4" s="67" t="s">
        <v>211</v>
      </c>
    </row>
    <row r="5" spans="2:16" ht="15.75" thickBot="1"/>
    <row r="6" spans="2:16">
      <c r="B6" s="134" t="s">
        <v>213</v>
      </c>
      <c r="C6" s="136"/>
      <c r="E6" s="137" t="s">
        <v>356</v>
      </c>
      <c r="F6" s="138" t="s">
        <v>377</v>
      </c>
      <c r="G6" s="138" t="s">
        <v>357</v>
      </c>
      <c r="H6" s="138" t="s">
        <v>358</v>
      </c>
      <c r="I6" s="138" t="s">
        <v>359</v>
      </c>
      <c r="J6" s="139" t="s">
        <v>360</v>
      </c>
      <c r="L6" s="199"/>
      <c r="M6" s="200" t="s">
        <v>357</v>
      </c>
      <c r="N6" s="200" t="s">
        <v>358</v>
      </c>
      <c r="O6" s="200" t="s">
        <v>359</v>
      </c>
      <c r="P6" s="200" t="s">
        <v>18</v>
      </c>
    </row>
    <row r="7" spans="2:16">
      <c r="B7" s="134" t="s">
        <v>214</v>
      </c>
      <c r="C7" s="136"/>
      <c r="E7" s="140" t="s">
        <v>363</v>
      </c>
      <c r="F7" s="141">
        <f>IF($C$14="Annual",SUM(Sales!J22:J1021),SUMIF(Sales!$B$22:B$1021,Summary!$C$14,Sales!J$22:J$1021))</f>
        <v>0</v>
      </c>
      <c r="G7" s="141">
        <f>ROUND(IF($C$14="Annual",SUM(Sales!K22:K1021),SUMIF(Sales!$B$22:C$1021,Summary!$C$14,Sales!K$22:K$1021)),0)</f>
        <v>0</v>
      </c>
      <c r="H7" s="141">
        <f>ROUND(IF($C$14="Annual",SUM(Sales!L22:L1021),SUMIF(Sales!$B$22:D$1021,Summary!$C$14,Sales!L$22:L$1021)),0)</f>
        <v>0</v>
      </c>
      <c r="I7" s="141">
        <f>ROUND(IF($C$14="Annual",SUM(Sales!M22:M1021),SUMIF(Sales!$B$22:E$1021,Summary!$C$14,Sales!M$22:M$1021)),0)</f>
        <v>0</v>
      </c>
      <c r="J7" s="142">
        <f t="shared" ref="J7:J12" si="0">SUM(G7:I7)</f>
        <v>0</v>
      </c>
    </row>
    <row r="8" spans="2:16">
      <c r="B8" s="134" t="s">
        <v>32</v>
      </c>
      <c r="C8" s="136" t="s">
        <v>3410</v>
      </c>
      <c r="E8" s="140" t="s">
        <v>364</v>
      </c>
      <c r="F8" s="141">
        <f>IF($C$14="Annual",SUM('ITC-3B'!L21:L39),SUMIF('ITC-3B'!$C$21:$C$1020,Summary!$C$14,'ITC-3B'!L21:L1020))</f>
        <v>0</v>
      </c>
      <c r="G8" s="141">
        <f>ROUND(IF($C$14="Annual",SUM('ITC-3B'!M21:M39),SUMIF('ITC-3B'!$C$21:$C$1020,Summary!$C$14,'ITC-3B'!M21:M1020)),0)</f>
        <v>0</v>
      </c>
      <c r="H8" s="141">
        <f>ROUND(IF($C$14="Annual",SUM('ITC-3B'!N21:N39),SUMIF('ITC-3B'!$C$21:$C$1020,Summary!$C$14,'ITC-3B'!N21:N1020)),0)</f>
        <v>0</v>
      </c>
      <c r="I8" s="141">
        <f>ROUND(IF($C$14="Annual",SUM('ITC-3B'!O21:O39),SUMIF('ITC-3B'!$C$21:$C$1020,Summary!$C$14,'ITC-3B'!O21:O1020)),0)</f>
        <v>0</v>
      </c>
      <c r="J8" s="142">
        <f t="shared" si="0"/>
        <v>0</v>
      </c>
      <c r="L8" s="199" t="s">
        <v>3421</v>
      </c>
      <c r="M8" s="201">
        <f>IF($C$14="Annual",SUM('GST Summary'!D61:D78),SUMIF('GST Summary'!$B$61:$B$78,Summary!$C$14,'GST Summary'!D61:D78))</f>
        <v>0</v>
      </c>
      <c r="N8" s="201">
        <f>IF($C$14="Annual",SUM('GST Summary'!E61:E78),SUMIF('GST Summary'!$B$61:$B$78,Summary!$C$14,'GST Summary'!E61:E78))</f>
        <v>0</v>
      </c>
      <c r="O8" s="201">
        <f>N8</f>
        <v>0</v>
      </c>
      <c r="P8" s="202">
        <f>ROUND(SUM(M8:O8),0)</f>
        <v>0</v>
      </c>
    </row>
    <row r="9" spans="2:16">
      <c r="B9" s="134" t="s">
        <v>353</v>
      </c>
      <c r="C9" s="136"/>
      <c r="E9" s="143" t="s">
        <v>368</v>
      </c>
      <c r="F9" s="144">
        <v>0</v>
      </c>
      <c r="G9" s="144">
        <v>0</v>
      </c>
      <c r="H9" s="144">
        <v>0</v>
      </c>
      <c r="I9" s="144">
        <v>0</v>
      </c>
      <c r="J9" s="145">
        <f>SUM(G9:I9)</f>
        <v>0</v>
      </c>
      <c r="L9" s="199" t="s">
        <v>3422</v>
      </c>
      <c r="M9" s="201">
        <v>0</v>
      </c>
      <c r="N9" s="201">
        <v>0</v>
      </c>
      <c r="O9" s="201">
        <f>N9</f>
        <v>0</v>
      </c>
      <c r="P9" s="202">
        <f t="shared" ref="P9:P11" si="1">ROUND(SUM(M9:O9),0)</f>
        <v>0</v>
      </c>
    </row>
    <row r="10" spans="2:16">
      <c r="B10" s="134" t="s">
        <v>354</v>
      </c>
      <c r="C10" s="136"/>
      <c r="E10" s="146" t="s">
        <v>372</v>
      </c>
      <c r="F10" s="147"/>
      <c r="G10" s="147">
        <f>G7-G8+G9</f>
        <v>0</v>
      </c>
      <c r="H10" s="147">
        <f t="shared" ref="H10:I10" si="2">H7-H8+H9</f>
        <v>0</v>
      </c>
      <c r="I10" s="147">
        <f t="shared" si="2"/>
        <v>0</v>
      </c>
      <c r="J10" s="148">
        <f t="shared" si="0"/>
        <v>0</v>
      </c>
      <c r="L10" s="199" t="s">
        <v>3430</v>
      </c>
      <c r="M10" s="201">
        <v>0</v>
      </c>
      <c r="N10" s="201">
        <v>0</v>
      </c>
      <c r="O10" s="201">
        <f>N10</f>
        <v>0</v>
      </c>
      <c r="P10" s="202">
        <f t="shared" si="1"/>
        <v>0</v>
      </c>
    </row>
    <row r="11" spans="2:16">
      <c r="B11" s="134" t="s">
        <v>392</v>
      </c>
      <c r="C11" s="205">
        <f>'GST Summary'!C26</f>
        <v>0</v>
      </c>
      <c r="E11" s="149"/>
      <c r="F11" s="141"/>
      <c r="G11" s="141"/>
      <c r="H11" s="141"/>
      <c r="I11" s="141"/>
      <c r="J11" s="148">
        <f t="shared" si="0"/>
        <v>0</v>
      </c>
      <c r="L11" s="199" t="s">
        <v>3423</v>
      </c>
      <c r="M11" s="203">
        <f>SUM(M8:M10)</f>
        <v>0</v>
      </c>
      <c r="N11" s="203">
        <f>SUM(N8:N10)</f>
        <v>0</v>
      </c>
      <c r="O11" s="203">
        <f t="shared" ref="O11" si="3">SUM(O8:O10)</f>
        <v>0</v>
      </c>
      <c r="P11" s="202">
        <f t="shared" si="1"/>
        <v>0</v>
      </c>
    </row>
    <row r="12" spans="2:16">
      <c r="B12" s="134" t="s">
        <v>373</v>
      </c>
      <c r="C12" s="205">
        <f>P11</f>
        <v>0</v>
      </c>
      <c r="E12" s="146" t="s">
        <v>361</v>
      </c>
      <c r="F12" s="147">
        <f>RCM!J16</f>
        <v>0</v>
      </c>
      <c r="G12" s="147">
        <f>RCM!K16</f>
        <v>0</v>
      </c>
      <c r="H12" s="147">
        <f>RCM!L16</f>
        <v>0</v>
      </c>
      <c r="I12" s="147">
        <f>RCM!M16</f>
        <v>0</v>
      </c>
      <c r="J12" s="148">
        <f t="shared" si="0"/>
        <v>0</v>
      </c>
      <c r="L12" s="199"/>
      <c r="M12" s="201"/>
      <c r="N12" s="201"/>
      <c r="O12" s="201"/>
    </row>
    <row r="13" spans="2:16" ht="15.75" thickBot="1">
      <c r="B13" s="134" t="s">
        <v>367</v>
      </c>
      <c r="C13" s="126" t="s">
        <v>196</v>
      </c>
      <c r="E13" s="150"/>
      <c r="F13" s="151"/>
      <c r="G13" s="152"/>
      <c r="H13" s="152"/>
      <c r="I13" s="152"/>
      <c r="J13" s="153"/>
      <c r="L13" s="199" t="s">
        <v>3424</v>
      </c>
      <c r="M13" s="203">
        <f>'ITC-Books'!M17</f>
        <v>0</v>
      </c>
      <c r="N13" s="203">
        <f>'ITC-Books'!N17</f>
        <v>0</v>
      </c>
      <c r="O13" s="203">
        <f>'ITC-Books'!O17</f>
        <v>0</v>
      </c>
      <c r="P13" s="202">
        <f>ROUND(SUM(M13:O13),0)</f>
        <v>0</v>
      </c>
    </row>
    <row r="14" spans="2:16" ht="15.75" thickBot="1">
      <c r="B14" s="134" t="s">
        <v>362</v>
      </c>
      <c r="C14" s="132" t="s">
        <v>164</v>
      </c>
      <c r="E14" s="154"/>
      <c r="F14" s="154"/>
      <c r="G14" s="155"/>
      <c r="H14" s="155"/>
      <c r="I14" s="155"/>
      <c r="J14" s="156"/>
      <c r="L14" s="199"/>
      <c r="M14" s="201"/>
      <c r="N14" s="201"/>
      <c r="O14" s="201"/>
    </row>
    <row r="15" spans="2:16">
      <c r="E15" s="157" t="s">
        <v>375</v>
      </c>
      <c r="F15" s="157"/>
      <c r="G15" s="158">
        <v>0</v>
      </c>
      <c r="H15" s="158">
        <v>0</v>
      </c>
      <c r="I15" s="158">
        <v>0</v>
      </c>
      <c r="J15" s="159">
        <f>SUM(G15:I15)</f>
        <v>0</v>
      </c>
      <c r="L15" s="199" t="s">
        <v>22</v>
      </c>
      <c r="M15" s="203">
        <f>M11-M13</f>
        <v>0</v>
      </c>
      <c r="N15" s="203">
        <f t="shared" ref="N15:O15" si="4">N11-N13</f>
        <v>0</v>
      </c>
      <c r="O15" s="203">
        <f t="shared" si="4"/>
        <v>0</v>
      </c>
      <c r="P15" s="202">
        <f>ROUND(SUM(M15:O15),0)</f>
        <v>0</v>
      </c>
    </row>
    <row r="16" spans="2:16">
      <c r="E16" s="160" t="s">
        <v>376</v>
      </c>
      <c r="F16" s="160"/>
      <c r="G16" s="161">
        <v>0</v>
      </c>
      <c r="H16" s="161">
        <v>0</v>
      </c>
      <c r="I16" s="161">
        <v>0</v>
      </c>
      <c r="J16" s="162">
        <f>SUM(G16:I16)</f>
        <v>0</v>
      </c>
      <c r="L16" s="199"/>
      <c r="M16" s="201"/>
      <c r="N16" s="201"/>
      <c r="O16" s="201"/>
    </row>
    <row r="17" spans="2:16" ht="15.75" thickBot="1">
      <c r="E17" s="163" t="s">
        <v>371</v>
      </c>
      <c r="F17" s="163"/>
      <c r="G17" s="164">
        <v>0</v>
      </c>
      <c r="H17" s="164">
        <v>0</v>
      </c>
      <c r="I17" s="164">
        <v>0</v>
      </c>
      <c r="J17" s="165">
        <f>SUM(G17:I17)</f>
        <v>0</v>
      </c>
      <c r="L17" s="199" t="s">
        <v>3425</v>
      </c>
      <c r="M17" s="201">
        <v>0</v>
      </c>
      <c r="N17" s="201">
        <v>0</v>
      </c>
      <c r="O17" s="201">
        <f t="shared" ref="O17" si="5">N17</f>
        <v>0</v>
      </c>
      <c r="P17" s="202">
        <f t="shared" ref="P17" si="6">ROUND(SUM(M17:O17),0)</f>
        <v>0</v>
      </c>
    </row>
    <row r="18" spans="2:16">
      <c r="E18" s="154"/>
      <c r="F18" s="154"/>
      <c r="G18" s="155"/>
      <c r="H18" s="155"/>
      <c r="I18" s="155"/>
      <c r="J18" s="156"/>
      <c r="L18" s="199" t="s">
        <v>3426</v>
      </c>
      <c r="M18" s="201">
        <v>0</v>
      </c>
      <c r="N18" s="201">
        <v>0</v>
      </c>
      <c r="O18" s="201">
        <f t="shared" ref="O18:O20" si="7">N18</f>
        <v>0</v>
      </c>
      <c r="P18" s="202">
        <f t="shared" ref="P18:P20" si="8">ROUND(SUM(M18:O18),0)</f>
        <v>0</v>
      </c>
    </row>
    <row r="19" spans="2:16">
      <c r="E19" s="166" t="s">
        <v>366</v>
      </c>
      <c r="F19" s="166"/>
      <c r="G19" s="167">
        <f>IF((G10-G15-G16-G17)&gt;0,(G10-G15-G16-G17),0)</f>
        <v>0</v>
      </c>
      <c r="H19" s="167">
        <f t="shared" ref="H19:I19" si="9">IF((H10-H15-H16-H17)&gt;0,(H10-H15-H16-H17),0)</f>
        <v>0</v>
      </c>
      <c r="I19" s="167">
        <f t="shared" si="9"/>
        <v>0</v>
      </c>
      <c r="J19" s="167">
        <f>SUM(G19:I19)</f>
        <v>0</v>
      </c>
      <c r="L19" s="199" t="s">
        <v>3427</v>
      </c>
      <c r="M19" s="201">
        <v>0</v>
      </c>
      <c r="N19" s="201">
        <v>0</v>
      </c>
      <c r="O19" s="201">
        <f t="shared" si="7"/>
        <v>0</v>
      </c>
      <c r="P19" s="202">
        <f t="shared" si="8"/>
        <v>0</v>
      </c>
    </row>
    <row r="20" spans="2:16">
      <c r="E20" s="154"/>
      <c r="F20" s="154"/>
      <c r="G20" s="155"/>
      <c r="H20" s="155"/>
      <c r="I20" s="155"/>
      <c r="J20" s="156"/>
      <c r="L20" s="199" t="s">
        <v>3428</v>
      </c>
      <c r="M20" s="201">
        <v>0</v>
      </c>
      <c r="N20" s="201">
        <v>0</v>
      </c>
      <c r="O20" s="201">
        <f t="shared" si="7"/>
        <v>0</v>
      </c>
      <c r="P20" s="202">
        <f t="shared" si="8"/>
        <v>0</v>
      </c>
    </row>
    <row r="21" spans="2:16">
      <c r="E21" s="168" t="s">
        <v>365</v>
      </c>
    </row>
    <row r="22" spans="2:16">
      <c r="E22" s="169" t="s">
        <v>3</v>
      </c>
      <c r="F22" s="170">
        <f>G19+G12</f>
        <v>0</v>
      </c>
      <c r="L22" s="199" t="s">
        <v>3429</v>
      </c>
      <c r="M22" s="204">
        <f>SUM(M15:M20)</f>
        <v>0</v>
      </c>
      <c r="N22" s="204">
        <f>SUM(N15:N20)</f>
        <v>0</v>
      </c>
      <c r="O22" s="204">
        <f>SUM(O15:O20)</f>
        <v>0</v>
      </c>
      <c r="P22" s="202">
        <f>SUM(M22:O22)</f>
        <v>0</v>
      </c>
    </row>
    <row r="23" spans="2:16">
      <c r="E23" s="169" t="s">
        <v>19</v>
      </c>
      <c r="F23" s="170">
        <f>H19+H12</f>
        <v>0</v>
      </c>
    </row>
    <row r="24" spans="2:16">
      <c r="E24" s="169" t="s">
        <v>2</v>
      </c>
      <c r="F24" s="170">
        <f>I19+I12</f>
        <v>0</v>
      </c>
    </row>
    <row r="25" spans="2:16">
      <c r="E25" s="169"/>
      <c r="F25" s="171">
        <f>SUM(F22:F24)</f>
        <v>0</v>
      </c>
    </row>
    <row r="27" spans="2:16">
      <c r="C27" s="172" t="s">
        <v>383</v>
      </c>
      <c r="E27" s="172" t="s">
        <v>379</v>
      </c>
    </row>
    <row r="29" spans="2:16">
      <c r="B29" s="173">
        <v>1</v>
      </c>
      <c r="C29" s="174" t="s">
        <v>386</v>
      </c>
      <c r="D29" s="173">
        <v>1</v>
      </c>
      <c r="E29" s="136"/>
    </row>
    <row r="30" spans="2:16">
      <c r="B30" s="173">
        <v>2</v>
      </c>
      <c r="C30" s="174" t="s">
        <v>387</v>
      </c>
      <c r="D30" s="173">
        <v>2</v>
      </c>
      <c r="E30" s="136"/>
    </row>
    <row r="31" spans="2:16">
      <c r="B31" s="173">
        <v>3</v>
      </c>
      <c r="C31" s="174" t="s">
        <v>388</v>
      </c>
      <c r="D31" s="173">
        <v>3</v>
      </c>
      <c r="E31" s="136"/>
    </row>
    <row r="32" spans="2:16">
      <c r="B32" s="173">
        <v>4</v>
      </c>
      <c r="C32" s="174" t="s">
        <v>385</v>
      </c>
      <c r="D32" s="173">
        <v>4</v>
      </c>
      <c r="E32" s="136"/>
    </row>
    <row r="33" spans="2:5">
      <c r="B33" s="173">
        <v>5</v>
      </c>
      <c r="C33" s="174" t="s">
        <v>389</v>
      </c>
      <c r="D33" s="173">
        <v>5</v>
      </c>
      <c r="E33" s="136"/>
    </row>
    <row r="34" spans="2:5">
      <c r="B34" s="173">
        <v>6</v>
      </c>
      <c r="C34" s="174" t="s">
        <v>394</v>
      </c>
      <c r="D34" s="173">
        <v>6</v>
      </c>
      <c r="E34" s="136"/>
    </row>
    <row r="35" spans="2:5">
      <c r="B35" s="173">
        <v>7</v>
      </c>
      <c r="C35" s="174" t="s">
        <v>390</v>
      </c>
      <c r="D35" s="173">
        <v>7</v>
      </c>
      <c r="E35" s="136"/>
    </row>
    <row r="36" spans="2:5">
      <c r="B36" s="173">
        <v>8</v>
      </c>
      <c r="C36" s="174" t="s">
        <v>384</v>
      </c>
      <c r="D36" s="173">
        <v>8</v>
      </c>
      <c r="E36" s="136"/>
    </row>
    <row r="37" spans="2:5">
      <c r="B37" s="173">
        <v>9</v>
      </c>
      <c r="C37" s="174" t="s">
        <v>391</v>
      </c>
      <c r="D37" s="173">
        <v>9</v>
      </c>
      <c r="E37" s="136"/>
    </row>
    <row r="38" spans="2:5">
      <c r="B38" s="173">
        <v>10</v>
      </c>
      <c r="C38" s="174" t="s">
        <v>393</v>
      </c>
      <c r="D38" s="173">
        <v>10</v>
      </c>
      <c r="E38" s="136"/>
    </row>
    <row r="51" spans="3:3">
      <c r="C51" s="206" t="s">
        <v>3434</v>
      </c>
    </row>
    <row r="52" spans="3:3">
      <c r="C52" s="172" t="s">
        <v>3435</v>
      </c>
    </row>
  </sheetData>
  <sheetProtection password="CEEF" sheet="1" objects="1" scenarios="1"/>
  <protectedRanges>
    <protectedRange sqref="A1:XFD50" name="Range1"/>
  </protectedRanges>
  <dataValidations count="2">
    <dataValidation type="list" allowBlank="1" showInputMessage="1" showErrorMessage="1" sqref="C13">
      <formula1>Place</formula1>
    </dataValidation>
    <dataValidation type="list" allowBlank="1" showInputMessage="1" showErrorMessage="1" sqref="C14">
      <formula1>Months_3B</formula1>
    </dataValidation>
  </dataValidations>
  <pageMargins left="0.7" right="0.7" top="0.75" bottom="0.75" header="0.3" footer="0.3"/>
  <pageSetup paperSize="9" orientation="portrait" r:id="rId1"/>
  <ignoredErrors>
    <ignoredError sqref="J9" formulaRange="1"/>
  </ignoredErrors>
  <legacyDrawing r:id="rId2"/>
</worksheet>
</file>

<file path=xl/worksheets/sheet10.xml><?xml version="1.0" encoding="utf-8"?>
<worksheet xmlns="http://schemas.openxmlformats.org/spreadsheetml/2006/main" xmlns:r="http://schemas.openxmlformats.org/officeDocument/2006/relationships">
  <sheetPr codeName="Sheet6"/>
  <dimension ref="A2:T79"/>
  <sheetViews>
    <sheetView workbookViewId="0">
      <selection activeCell="D61" sqref="D61"/>
    </sheetView>
  </sheetViews>
  <sheetFormatPr defaultRowHeight="12.75"/>
  <cols>
    <col min="1" max="1" width="2.7109375" style="8" customWidth="1"/>
    <col min="2" max="2" width="11.7109375" style="2" bestFit="1" customWidth="1"/>
    <col min="3" max="6" width="11.7109375" style="7" customWidth="1"/>
    <col min="7" max="7" width="2.7109375" style="7" customWidth="1"/>
    <col min="8" max="8" width="13.7109375" style="7" bestFit="1" customWidth="1"/>
    <col min="9" max="11" width="11.7109375" style="7" customWidth="1"/>
    <col min="12" max="12" width="2.7109375" style="7" customWidth="1"/>
    <col min="13" max="13" width="14.28515625" style="7" bestFit="1" customWidth="1"/>
    <col min="14" max="16" width="11.7109375" style="7" customWidth="1"/>
    <col min="17" max="17" width="2.7109375" style="8" customWidth="1"/>
    <col min="18" max="16384" width="9.140625" style="8"/>
  </cols>
  <sheetData>
    <row r="2" spans="2:20" ht="15">
      <c r="B2" s="211">
        <f>Sales!B2</f>
        <v>0</v>
      </c>
      <c r="C2" s="211"/>
      <c r="D2" s="211"/>
      <c r="E2" s="211"/>
      <c r="F2" s="211"/>
      <c r="G2" s="211"/>
      <c r="H2" s="211"/>
      <c r="I2" s="211"/>
      <c r="J2" s="211"/>
      <c r="K2" s="211"/>
      <c r="L2" s="211"/>
      <c r="M2" s="211"/>
      <c r="N2" s="211"/>
      <c r="O2" s="211"/>
      <c r="P2" s="211"/>
      <c r="Q2" s="12"/>
      <c r="R2" s="12"/>
      <c r="S2" s="12"/>
      <c r="T2" s="12"/>
    </row>
    <row r="3" spans="2:20" ht="15">
      <c r="B3" s="211" t="str">
        <f>Sales!B4</f>
        <v>GST Outward (Sales) Register - 2021-2022</v>
      </c>
      <c r="C3" s="211"/>
      <c r="D3" s="211"/>
      <c r="E3" s="211"/>
      <c r="F3" s="211"/>
      <c r="G3" s="211"/>
      <c r="H3" s="211"/>
      <c r="I3" s="211"/>
      <c r="J3" s="211"/>
      <c r="K3" s="211"/>
      <c r="L3" s="211"/>
      <c r="M3" s="211"/>
      <c r="N3" s="211"/>
      <c r="O3" s="211"/>
      <c r="P3" s="211"/>
      <c r="Q3" s="12"/>
      <c r="R3" s="12"/>
      <c r="S3" s="12"/>
      <c r="T3" s="12"/>
    </row>
    <row r="5" spans="2:20" s="2" customFormat="1">
      <c r="B5" s="212" t="s">
        <v>4</v>
      </c>
      <c r="C5" s="214" t="s">
        <v>3431</v>
      </c>
      <c r="D5" s="215"/>
      <c r="E5" s="215"/>
      <c r="F5" s="216"/>
      <c r="G5" s="1"/>
      <c r="H5" s="214" t="s">
        <v>161</v>
      </c>
      <c r="I5" s="215"/>
      <c r="J5" s="215"/>
      <c r="K5" s="216"/>
      <c r="L5" s="1"/>
      <c r="M5" s="214" t="s">
        <v>22</v>
      </c>
      <c r="N5" s="215"/>
      <c r="O5" s="215"/>
      <c r="P5" s="216"/>
    </row>
    <row r="6" spans="2:20" s="2" customFormat="1">
      <c r="B6" s="213"/>
      <c r="C6" s="3" t="s">
        <v>9</v>
      </c>
      <c r="D6" s="3" t="s">
        <v>3</v>
      </c>
      <c r="E6" s="3" t="s">
        <v>19</v>
      </c>
      <c r="F6" s="3" t="s">
        <v>2</v>
      </c>
      <c r="G6" s="1"/>
      <c r="H6" s="3" t="s">
        <v>9</v>
      </c>
      <c r="I6" s="3" t="s">
        <v>3</v>
      </c>
      <c r="J6" s="3" t="s">
        <v>19</v>
      </c>
      <c r="K6" s="3" t="s">
        <v>2</v>
      </c>
      <c r="L6" s="1"/>
      <c r="M6" s="3" t="s">
        <v>9</v>
      </c>
      <c r="N6" s="3" t="s">
        <v>3</v>
      </c>
      <c r="O6" s="3" t="s">
        <v>19</v>
      </c>
      <c r="P6" s="3" t="s">
        <v>2</v>
      </c>
    </row>
    <row r="7" spans="2:20" s="2" customFormat="1">
      <c r="B7" s="4"/>
      <c r="C7" s="5"/>
      <c r="D7" s="5"/>
      <c r="E7" s="5"/>
      <c r="F7" s="5"/>
      <c r="G7" s="1"/>
      <c r="H7" s="5"/>
      <c r="I7" s="5"/>
      <c r="J7" s="5"/>
      <c r="K7" s="5"/>
      <c r="L7" s="1"/>
      <c r="M7" s="5"/>
      <c r="N7" s="5"/>
      <c r="O7" s="5"/>
      <c r="P7" s="5"/>
    </row>
    <row r="8" spans="2:20">
      <c r="B8" s="44">
        <f>List!B4</f>
        <v>44287</v>
      </c>
      <c r="C8" s="6">
        <v>0</v>
      </c>
      <c r="D8" s="6">
        <v>0</v>
      </c>
      <c r="E8" s="6">
        <v>0</v>
      </c>
      <c r="F8" s="6">
        <f t="shared" ref="F8:F25" si="0">E8</f>
        <v>0</v>
      </c>
      <c r="H8" s="6">
        <f>SUMIF(Sales!$B$20:$B$1022,$B8,Sales!$J$20:$J$1022)</f>
        <v>0</v>
      </c>
      <c r="I8" s="6">
        <f>SUMIF(Sales!$B$20:$B$1022,$B8,Sales!$K$20:$K$1022)</f>
        <v>0</v>
      </c>
      <c r="J8" s="6">
        <f>SUMIF(Sales!$B$20:$B$1022,$B8,Sales!$L$20:$L$1022)</f>
        <v>0</v>
      </c>
      <c r="K8" s="6">
        <f>SUMIF(Sales!$B$20:$B$1022,$B8,Sales!$M$20:$M$1022)</f>
        <v>0</v>
      </c>
      <c r="M8" s="6">
        <f t="shared" ref="M8:M25" si="1">C8-H8</f>
        <v>0</v>
      </c>
      <c r="N8" s="6">
        <f t="shared" ref="N8:N25" si="2">D8-I8</f>
        <v>0</v>
      </c>
      <c r="O8" s="6">
        <f t="shared" ref="O8:O25" si="3">E8-J8</f>
        <v>0</v>
      </c>
      <c r="P8" s="6">
        <f t="shared" ref="P8:P25" si="4">F8-K8</f>
        <v>0</v>
      </c>
    </row>
    <row r="9" spans="2:20">
      <c r="B9" s="44">
        <f>List!B5</f>
        <v>44317</v>
      </c>
      <c r="C9" s="6">
        <v>0</v>
      </c>
      <c r="D9" s="6">
        <v>0</v>
      </c>
      <c r="E9" s="6">
        <v>0</v>
      </c>
      <c r="F9" s="6">
        <f t="shared" ref="F9:F24" si="5">E9</f>
        <v>0</v>
      </c>
      <c r="H9" s="6">
        <f>SUMIF(Sales!$B$20:$B$1022,$B9,Sales!$J$20:$J$1022)</f>
        <v>0</v>
      </c>
      <c r="I9" s="6">
        <f>SUMIF(Sales!$B$20:$B$1022,$B9,Sales!$K$20:$K$1022)</f>
        <v>0</v>
      </c>
      <c r="J9" s="6">
        <f>SUMIF(Sales!$B$20:$B$1022,$B9,Sales!$L$20:$L$1022)</f>
        <v>0</v>
      </c>
      <c r="K9" s="6">
        <f>SUMIF(Sales!$B$20:$B$1022,$B9,Sales!$M$20:$M$1022)</f>
        <v>0</v>
      </c>
      <c r="M9" s="6">
        <f t="shared" ref="M9:M24" si="6">C9-H9</f>
        <v>0</v>
      </c>
      <c r="N9" s="6">
        <f t="shared" ref="N9:N24" si="7">D9-I9</f>
        <v>0</v>
      </c>
      <c r="O9" s="6">
        <f t="shared" ref="O9:O24" si="8">E9-J9</f>
        <v>0</v>
      </c>
      <c r="P9" s="6">
        <f t="shared" ref="P9:P24" si="9">F9-K9</f>
        <v>0</v>
      </c>
    </row>
    <row r="10" spans="2:20">
      <c r="B10" s="44">
        <f>List!B6</f>
        <v>44348</v>
      </c>
      <c r="C10" s="6">
        <v>0</v>
      </c>
      <c r="D10" s="6">
        <v>0</v>
      </c>
      <c r="E10" s="6">
        <v>0</v>
      </c>
      <c r="F10" s="6">
        <f t="shared" si="5"/>
        <v>0</v>
      </c>
      <c r="H10" s="6">
        <f>SUMIF(Sales!$B$20:$B$1022,$B10,Sales!$J$20:$J$1022)</f>
        <v>0</v>
      </c>
      <c r="I10" s="6">
        <f>SUMIF(Sales!$B$20:$B$1022,$B10,Sales!$K$20:$K$1022)</f>
        <v>0</v>
      </c>
      <c r="J10" s="6">
        <f>SUMIF(Sales!$B$20:$B$1022,$B10,Sales!$L$20:$L$1022)</f>
        <v>0</v>
      </c>
      <c r="K10" s="6">
        <f>SUMIF(Sales!$B$20:$B$1022,$B10,Sales!$M$20:$M$1022)</f>
        <v>0</v>
      </c>
      <c r="M10" s="6">
        <f t="shared" si="6"/>
        <v>0</v>
      </c>
      <c r="N10" s="6">
        <f t="shared" si="7"/>
        <v>0</v>
      </c>
      <c r="O10" s="6">
        <f t="shared" si="8"/>
        <v>0</v>
      </c>
      <c r="P10" s="6">
        <f t="shared" si="9"/>
        <v>0</v>
      </c>
    </row>
    <row r="11" spans="2:20">
      <c r="B11" s="44">
        <f>List!B7</f>
        <v>44378</v>
      </c>
      <c r="C11" s="6">
        <v>0</v>
      </c>
      <c r="D11" s="6">
        <v>0</v>
      </c>
      <c r="E11" s="6">
        <v>0</v>
      </c>
      <c r="F11" s="6">
        <f t="shared" si="5"/>
        <v>0</v>
      </c>
      <c r="H11" s="6">
        <f>SUMIF(Sales!$B$20:$B$1022,$B11,Sales!$J$20:$J$1022)</f>
        <v>0</v>
      </c>
      <c r="I11" s="6">
        <f>SUMIF(Sales!$B$20:$B$1022,$B11,Sales!$K$20:$K$1022)</f>
        <v>0</v>
      </c>
      <c r="J11" s="6">
        <f>SUMIF(Sales!$B$20:$B$1022,$B11,Sales!$L$20:$L$1022)</f>
        <v>0</v>
      </c>
      <c r="K11" s="6">
        <f>SUMIF(Sales!$B$20:$B$1022,$B11,Sales!$M$20:$M$1022)</f>
        <v>0</v>
      </c>
      <c r="M11" s="6">
        <f t="shared" si="6"/>
        <v>0</v>
      </c>
      <c r="N11" s="6">
        <f t="shared" si="7"/>
        <v>0</v>
      </c>
      <c r="O11" s="6">
        <f t="shared" si="8"/>
        <v>0</v>
      </c>
      <c r="P11" s="6">
        <f t="shared" si="9"/>
        <v>0</v>
      </c>
    </row>
    <row r="12" spans="2:20">
      <c r="B12" s="44">
        <f>List!B8</f>
        <v>44409</v>
      </c>
      <c r="C12" s="6">
        <v>0</v>
      </c>
      <c r="D12" s="6">
        <v>0</v>
      </c>
      <c r="E12" s="6">
        <v>0</v>
      </c>
      <c r="F12" s="6">
        <f t="shared" si="5"/>
        <v>0</v>
      </c>
      <c r="H12" s="6">
        <f>SUMIF(Sales!$B$20:$B$1022,$B12,Sales!$J$20:$J$1022)</f>
        <v>0</v>
      </c>
      <c r="I12" s="6">
        <f>SUMIF(Sales!$B$20:$B$1022,$B12,Sales!$K$20:$K$1022)</f>
        <v>0</v>
      </c>
      <c r="J12" s="6">
        <f>SUMIF(Sales!$B$20:$B$1022,$B12,Sales!$L$20:$L$1022)</f>
        <v>0</v>
      </c>
      <c r="K12" s="6">
        <f>SUMIF(Sales!$B$20:$B$1022,$B12,Sales!$M$20:$M$1022)</f>
        <v>0</v>
      </c>
      <c r="M12" s="6">
        <f t="shared" si="6"/>
        <v>0</v>
      </c>
      <c r="N12" s="6">
        <f t="shared" si="7"/>
        <v>0</v>
      </c>
      <c r="O12" s="6">
        <f t="shared" si="8"/>
        <v>0</v>
      </c>
      <c r="P12" s="6">
        <f t="shared" si="9"/>
        <v>0</v>
      </c>
    </row>
    <row r="13" spans="2:20">
      <c r="B13" s="44">
        <f>List!B9</f>
        <v>44440</v>
      </c>
      <c r="C13" s="6">
        <v>0</v>
      </c>
      <c r="D13" s="6">
        <v>0</v>
      </c>
      <c r="E13" s="6">
        <v>0</v>
      </c>
      <c r="F13" s="6">
        <f t="shared" si="5"/>
        <v>0</v>
      </c>
      <c r="H13" s="6">
        <f>SUMIF(Sales!$B$20:$B$1022,$B13,Sales!$J$20:$J$1022)</f>
        <v>0</v>
      </c>
      <c r="I13" s="6">
        <f>SUMIF(Sales!$B$20:$B$1022,$B13,Sales!$K$20:$K$1022)</f>
        <v>0</v>
      </c>
      <c r="J13" s="6">
        <f>SUMIF(Sales!$B$20:$B$1022,$B13,Sales!$L$20:$L$1022)</f>
        <v>0</v>
      </c>
      <c r="K13" s="6">
        <f>SUMIF(Sales!$B$20:$B$1022,$B13,Sales!$M$20:$M$1022)</f>
        <v>0</v>
      </c>
      <c r="M13" s="6">
        <f t="shared" si="6"/>
        <v>0</v>
      </c>
      <c r="N13" s="6">
        <f t="shared" si="7"/>
        <v>0</v>
      </c>
      <c r="O13" s="6">
        <f t="shared" si="8"/>
        <v>0</v>
      </c>
      <c r="P13" s="6">
        <f t="shared" si="9"/>
        <v>0</v>
      </c>
    </row>
    <row r="14" spans="2:20">
      <c r="B14" s="44">
        <f>List!B10</f>
        <v>44470</v>
      </c>
      <c r="C14" s="6">
        <v>0</v>
      </c>
      <c r="D14" s="6">
        <v>0</v>
      </c>
      <c r="E14" s="6">
        <v>0</v>
      </c>
      <c r="F14" s="6">
        <f t="shared" si="5"/>
        <v>0</v>
      </c>
      <c r="H14" s="6">
        <f>SUMIF(Sales!$B$20:$B$1022,$B14,Sales!$J$20:$J$1022)</f>
        <v>0</v>
      </c>
      <c r="I14" s="6">
        <f>SUMIF(Sales!$B$20:$B$1022,$B14,Sales!$K$20:$K$1022)</f>
        <v>0</v>
      </c>
      <c r="J14" s="6">
        <f>SUMIF(Sales!$B$20:$B$1022,$B14,Sales!$L$20:$L$1022)</f>
        <v>0</v>
      </c>
      <c r="K14" s="6">
        <f>SUMIF(Sales!$B$20:$B$1022,$B14,Sales!$M$20:$M$1022)</f>
        <v>0</v>
      </c>
      <c r="M14" s="6">
        <f t="shared" si="6"/>
        <v>0</v>
      </c>
      <c r="N14" s="6">
        <f t="shared" si="7"/>
        <v>0</v>
      </c>
      <c r="O14" s="6">
        <f t="shared" si="8"/>
        <v>0</v>
      </c>
      <c r="P14" s="6">
        <f t="shared" si="9"/>
        <v>0</v>
      </c>
    </row>
    <row r="15" spans="2:20">
      <c r="B15" s="44">
        <f>List!B11</f>
        <v>44501</v>
      </c>
      <c r="C15" s="6">
        <v>0</v>
      </c>
      <c r="D15" s="6">
        <v>0</v>
      </c>
      <c r="E15" s="6">
        <v>0</v>
      </c>
      <c r="F15" s="6">
        <f t="shared" si="5"/>
        <v>0</v>
      </c>
      <c r="H15" s="6">
        <f>SUMIF(Sales!$B$20:$B$1022,$B15,Sales!$J$20:$J$1022)</f>
        <v>0</v>
      </c>
      <c r="I15" s="6">
        <f>SUMIF(Sales!$B$20:$B$1022,$B15,Sales!$K$20:$K$1022)</f>
        <v>0</v>
      </c>
      <c r="J15" s="6">
        <f>SUMIF(Sales!$B$20:$B$1022,$B15,Sales!$L$20:$L$1022)</f>
        <v>0</v>
      </c>
      <c r="K15" s="6">
        <f>SUMIF(Sales!$B$20:$B$1022,$B15,Sales!$M$20:$M$1022)</f>
        <v>0</v>
      </c>
      <c r="M15" s="6">
        <f t="shared" si="6"/>
        <v>0</v>
      </c>
      <c r="N15" s="6">
        <f t="shared" si="7"/>
        <v>0</v>
      </c>
      <c r="O15" s="6">
        <f t="shared" si="8"/>
        <v>0</v>
      </c>
      <c r="P15" s="6">
        <f t="shared" si="9"/>
        <v>0</v>
      </c>
    </row>
    <row r="16" spans="2:20">
      <c r="B16" s="44">
        <f>List!B12</f>
        <v>44531</v>
      </c>
      <c r="C16" s="6">
        <v>0</v>
      </c>
      <c r="D16" s="6">
        <v>0</v>
      </c>
      <c r="E16" s="6">
        <v>0</v>
      </c>
      <c r="F16" s="6">
        <f t="shared" si="5"/>
        <v>0</v>
      </c>
      <c r="H16" s="6">
        <f>SUMIF(Sales!$B$20:$B$1022,$B16,Sales!$J$20:$J$1022)</f>
        <v>0</v>
      </c>
      <c r="I16" s="6">
        <f>SUMIF(Sales!$B$20:$B$1022,$B16,Sales!$K$20:$K$1022)</f>
        <v>0</v>
      </c>
      <c r="J16" s="6">
        <f>SUMIF(Sales!$B$20:$B$1022,$B16,Sales!$L$20:$L$1022)</f>
        <v>0</v>
      </c>
      <c r="K16" s="6">
        <f>SUMIF(Sales!$B$20:$B$1022,$B16,Sales!$M$20:$M$1022)</f>
        <v>0</v>
      </c>
      <c r="M16" s="6">
        <f t="shared" si="6"/>
        <v>0</v>
      </c>
      <c r="N16" s="6">
        <f t="shared" si="7"/>
        <v>0</v>
      </c>
      <c r="O16" s="6">
        <f t="shared" si="8"/>
        <v>0</v>
      </c>
      <c r="P16" s="6">
        <f t="shared" si="9"/>
        <v>0</v>
      </c>
    </row>
    <row r="17" spans="1:16">
      <c r="B17" s="44">
        <f>List!B13</f>
        <v>44562</v>
      </c>
      <c r="C17" s="6">
        <v>0</v>
      </c>
      <c r="D17" s="6">
        <v>0</v>
      </c>
      <c r="E17" s="6">
        <v>0</v>
      </c>
      <c r="F17" s="6">
        <f t="shared" si="5"/>
        <v>0</v>
      </c>
      <c r="H17" s="6">
        <f>SUMIF(Sales!$B$20:$B$1022,$B17,Sales!$J$20:$J$1022)</f>
        <v>0</v>
      </c>
      <c r="I17" s="6">
        <f>SUMIF(Sales!$B$20:$B$1022,$B17,Sales!$K$20:$K$1022)</f>
        <v>0</v>
      </c>
      <c r="J17" s="6">
        <f>SUMIF(Sales!$B$20:$B$1022,$B17,Sales!$L$20:$L$1022)</f>
        <v>0</v>
      </c>
      <c r="K17" s="6">
        <f>SUMIF(Sales!$B$20:$B$1022,$B17,Sales!$M$20:$M$1022)</f>
        <v>0</v>
      </c>
      <c r="M17" s="6">
        <f t="shared" si="6"/>
        <v>0</v>
      </c>
      <c r="N17" s="6">
        <f t="shared" si="7"/>
        <v>0</v>
      </c>
      <c r="O17" s="6">
        <f t="shared" si="8"/>
        <v>0</v>
      </c>
      <c r="P17" s="6">
        <f t="shared" si="9"/>
        <v>0</v>
      </c>
    </row>
    <row r="18" spans="1:16">
      <c r="B18" s="44">
        <f>List!B14</f>
        <v>44593</v>
      </c>
      <c r="C18" s="6">
        <v>0</v>
      </c>
      <c r="D18" s="6">
        <v>0</v>
      </c>
      <c r="E18" s="6">
        <v>0</v>
      </c>
      <c r="F18" s="6">
        <f t="shared" si="5"/>
        <v>0</v>
      </c>
      <c r="H18" s="6">
        <f>SUMIF(Sales!$B$20:$B$1022,$B18,Sales!$J$20:$J$1022)</f>
        <v>0</v>
      </c>
      <c r="I18" s="6">
        <f>SUMIF(Sales!$B$20:$B$1022,$B18,Sales!$K$20:$K$1022)</f>
        <v>0</v>
      </c>
      <c r="J18" s="6">
        <f>SUMIF(Sales!$B$20:$B$1022,$B18,Sales!$L$20:$L$1022)</f>
        <v>0</v>
      </c>
      <c r="K18" s="6">
        <f>SUMIF(Sales!$B$20:$B$1022,$B18,Sales!$M$20:$M$1022)</f>
        <v>0</v>
      </c>
      <c r="M18" s="6">
        <f t="shared" si="6"/>
        <v>0</v>
      </c>
      <c r="N18" s="6">
        <f t="shared" si="7"/>
        <v>0</v>
      </c>
      <c r="O18" s="6">
        <f t="shared" si="8"/>
        <v>0</v>
      </c>
      <c r="P18" s="6">
        <f t="shared" si="9"/>
        <v>0</v>
      </c>
    </row>
    <row r="19" spans="1:16">
      <c r="B19" s="44">
        <f>List!B15</f>
        <v>44621</v>
      </c>
      <c r="C19" s="6">
        <v>0</v>
      </c>
      <c r="D19" s="6">
        <v>0</v>
      </c>
      <c r="E19" s="6">
        <v>0</v>
      </c>
      <c r="F19" s="6">
        <f t="shared" si="5"/>
        <v>0</v>
      </c>
      <c r="H19" s="6">
        <f>SUMIF(Sales!$B$20:$B$1022,$B19,Sales!$J$20:$J$1022)</f>
        <v>0</v>
      </c>
      <c r="I19" s="6">
        <f>SUMIF(Sales!$B$20:$B$1022,$B19,Sales!$K$20:$K$1022)</f>
        <v>0</v>
      </c>
      <c r="J19" s="6">
        <f>SUMIF(Sales!$B$20:$B$1022,$B19,Sales!$L$20:$L$1022)</f>
        <v>0</v>
      </c>
      <c r="K19" s="6">
        <f>SUMIF(Sales!$B$20:$B$1022,$B19,Sales!$M$20:$M$1022)</f>
        <v>0</v>
      </c>
      <c r="M19" s="6">
        <f t="shared" si="6"/>
        <v>0</v>
      </c>
      <c r="N19" s="6">
        <f t="shared" si="7"/>
        <v>0</v>
      </c>
      <c r="O19" s="6">
        <f t="shared" si="8"/>
        <v>0</v>
      </c>
      <c r="P19" s="6">
        <f t="shared" si="9"/>
        <v>0</v>
      </c>
    </row>
    <row r="20" spans="1:16">
      <c r="B20" s="44">
        <f>List!B16</f>
        <v>44652</v>
      </c>
      <c r="C20" s="6">
        <v>0</v>
      </c>
      <c r="D20" s="6">
        <v>0</v>
      </c>
      <c r="E20" s="6">
        <v>0</v>
      </c>
      <c r="F20" s="6">
        <f t="shared" si="5"/>
        <v>0</v>
      </c>
      <c r="H20" s="6">
        <f>SUMIF(Sales!$B$20:$B$1022,$B20,Sales!$J$20:$J$1022)</f>
        <v>0</v>
      </c>
      <c r="I20" s="6">
        <f>SUMIF(Sales!$B$20:$B$1022,$B20,Sales!$K$20:$K$1022)</f>
        <v>0</v>
      </c>
      <c r="J20" s="6">
        <f>SUMIF(Sales!$B$20:$B$1022,$B20,Sales!$L$20:$L$1022)</f>
        <v>0</v>
      </c>
      <c r="K20" s="6">
        <f>SUMIF(Sales!$B$20:$B$1022,$B20,Sales!$M$20:$M$1022)</f>
        <v>0</v>
      </c>
      <c r="M20" s="6">
        <f t="shared" si="6"/>
        <v>0</v>
      </c>
      <c r="N20" s="6">
        <f t="shared" si="7"/>
        <v>0</v>
      </c>
      <c r="O20" s="6">
        <f t="shared" si="8"/>
        <v>0</v>
      </c>
      <c r="P20" s="6">
        <f t="shared" si="9"/>
        <v>0</v>
      </c>
    </row>
    <row r="21" spans="1:16">
      <c r="B21" s="44">
        <f>List!B17</f>
        <v>44682</v>
      </c>
      <c r="C21" s="6">
        <v>0</v>
      </c>
      <c r="D21" s="6">
        <v>0</v>
      </c>
      <c r="E21" s="6">
        <v>0</v>
      </c>
      <c r="F21" s="6">
        <f t="shared" si="5"/>
        <v>0</v>
      </c>
      <c r="H21" s="6">
        <f>SUMIF(Sales!$B$20:$B$1022,$B21,Sales!$J$20:$J$1022)</f>
        <v>0</v>
      </c>
      <c r="I21" s="6">
        <f>SUMIF(Sales!$B$20:$B$1022,$B21,Sales!$K$20:$K$1022)</f>
        <v>0</v>
      </c>
      <c r="J21" s="6">
        <f>SUMIF(Sales!$B$20:$B$1022,$B21,Sales!$L$20:$L$1022)</f>
        <v>0</v>
      </c>
      <c r="K21" s="6">
        <f>SUMIF(Sales!$B$20:$B$1022,$B21,Sales!$M$20:$M$1022)</f>
        <v>0</v>
      </c>
      <c r="M21" s="6">
        <f t="shared" si="6"/>
        <v>0</v>
      </c>
      <c r="N21" s="6">
        <f t="shared" si="7"/>
        <v>0</v>
      </c>
      <c r="O21" s="6">
        <f t="shared" si="8"/>
        <v>0</v>
      </c>
      <c r="P21" s="6">
        <f t="shared" si="9"/>
        <v>0</v>
      </c>
    </row>
    <row r="22" spans="1:16">
      <c r="B22" s="44">
        <f>List!B18</f>
        <v>44713</v>
      </c>
      <c r="C22" s="6">
        <v>0</v>
      </c>
      <c r="D22" s="6">
        <v>0</v>
      </c>
      <c r="E22" s="6">
        <v>0</v>
      </c>
      <c r="F22" s="6">
        <f t="shared" si="5"/>
        <v>0</v>
      </c>
      <c r="H22" s="6">
        <f>SUMIF(Sales!$B$20:$B$1022,$B22,Sales!$J$20:$J$1022)</f>
        <v>0</v>
      </c>
      <c r="I22" s="6">
        <f>SUMIF(Sales!$B$20:$B$1022,$B22,Sales!$K$20:$K$1022)</f>
        <v>0</v>
      </c>
      <c r="J22" s="6">
        <f>SUMIF(Sales!$B$20:$B$1022,$B22,Sales!$L$20:$L$1022)</f>
        <v>0</v>
      </c>
      <c r="K22" s="6">
        <f>SUMIF(Sales!$B$20:$B$1022,$B22,Sales!$M$20:$M$1022)</f>
        <v>0</v>
      </c>
      <c r="M22" s="6">
        <f t="shared" si="6"/>
        <v>0</v>
      </c>
      <c r="N22" s="6">
        <f t="shared" si="7"/>
        <v>0</v>
      </c>
      <c r="O22" s="6">
        <f t="shared" si="8"/>
        <v>0</v>
      </c>
      <c r="P22" s="6">
        <f t="shared" si="9"/>
        <v>0</v>
      </c>
    </row>
    <row r="23" spans="1:16">
      <c r="B23" s="44">
        <f>List!B19</f>
        <v>44743</v>
      </c>
      <c r="C23" s="6">
        <v>0</v>
      </c>
      <c r="D23" s="6">
        <v>0</v>
      </c>
      <c r="E23" s="6">
        <v>0</v>
      </c>
      <c r="F23" s="6">
        <f t="shared" si="5"/>
        <v>0</v>
      </c>
      <c r="H23" s="6">
        <f>SUMIF(Sales!$B$20:$B$1022,$B23,Sales!$J$20:$J$1022)</f>
        <v>0</v>
      </c>
      <c r="I23" s="6">
        <f>SUMIF(Sales!$B$20:$B$1022,$B23,Sales!$K$20:$K$1022)</f>
        <v>0</v>
      </c>
      <c r="J23" s="6">
        <f>SUMIF(Sales!$B$20:$B$1022,$B23,Sales!$L$20:$L$1022)</f>
        <v>0</v>
      </c>
      <c r="K23" s="6">
        <f>SUMIF(Sales!$B$20:$B$1022,$B23,Sales!$M$20:$M$1022)</f>
        <v>0</v>
      </c>
      <c r="M23" s="6">
        <f t="shared" si="6"/>
        <v>0</v>
      </c>
      <c r="N23" s="6">
        <f t="shared" si="7"/>
        <v>0</v>
      </c>
      <c r="O23" s="6">
        <f t="shared" si="8"/>
        <v>0</v>
      </c>
      <c r="P23" s="6">
        <f t="shared" si="9"/>
        <v>0</v>
      </c>
    </row>
    <row r="24" spans="1:16">
      <c r="B24" s="44">
        <f>List!B20</f>
        <v>44774</v>
      </c>
      <c r="C24" s="6">
        <v>0</v>
      </c>
      <c r="D24" s="6">
        <v>0</v>
      </c>
      <c r="E24" s="6">
        <v>0</v>
      </c>
      <c r="F24" s="6">
        <f t="shared" si="5"/>
        <v>0</v>
      </c>
      <c r="H24" s="6">
        <f>SUMIF(Sales!$B$20:$B$1022,$B24,Sales!$J$20:$J$1022)</f>
        <v>0</v>
      </c>
      <c r="I24" s="6">
        <f>SUMIF(Sales!$B$20:$B$1022,$B24,Sales!$K$20:$K$1022)</f>
        <v>0</v>
      </c>
      <c r="J24" s="6">
        <f>SUMIF(Sales!$B$20:$B$1022,$B24,Sales!$L$20:$L$1022)</f>
        <v>0</v>
      </c>
      <c r="K24" s="6">
        <f>SUMIF(Sales!$B$20:$B$1022,$B24,Sales!$M$20:$M$1022)</f>
        <v>0</v>
      </c>
      <c r="M24" s="6">
        <f t="shared" si="6"/>
        <v>0</v>
      </c>
      <c r="N24" s="6">
        <f t="shared" si="7"/>
        <v>0</v>
      </c>
      <c r="O24" s="6">
        <f t="shared" si="8"/>
        <v>0</v>
      </c>
      <c r="P24" s="6">
        <f t="shared" si="9"/>
        <v>0</v>
      </c>
    </row>
    <row r="25" spans="1:16">
      <c r="B25" s="45">
        <f>List!B21</f>
        <v>44805</v>
      </c>
      <c r="C25" s="9">
        <v>0</v>
      </c>
      <c r="D25" s="9">
        <v>0</v>
      </c>
      <c r="E25" s="9">
        <v>0</v>
      </c>
      <c r="F25" s="9">
        <f t="shared" si="0"/>
        <v>0</v>
      </c>
      <c r="H25" s="9">
        <f>SUMIF(Sales!$B$20:$B$1022,$B25,Sales!$J$20:$J$1022)</f>
        <v>0</v>
      </c>
      <c r="I25" s="9">
        <f>SUMIF(Sales!$B$20:$B$1022,$B25,Sales!$K$20:$K$1022)</f>
        <v>0</v>
      </c>
      <c r="J25" s="9">
        <f>SUMIF(Sales!$B$20:$B$1022,$B25,Sales!$L$20:$L$1022)</f>
        <v>0</v>
      </c>
      <c r="K25" s="9">
        <f>SUMIF(Sales!$B$20:$B$1022,$B25,Sales!$M$20:$M$1022)</f>
        <v>0</v>
      </c>
      <c r="M25" s="9">
        <f t="shared" si="1"/>
        <v>0</v>
      </c>
      <c r="N25" s="9">
        <f t="shared" si="2"/>
        <v>0</v>
      </c>
      <c r="O25" s="9">
        <f t="shared" si="3"/>
        <v>0</v>
      </c>
      <c r="P25" s="9">
        <f t="shared" si="4"/>
        <v>0</v>
      </c>
    </row>
    <row r="26" spans="1:16">
      <c r="B26" s="10" t="s">
        <v>18</v>
      </c>
      <c r="C26" s="11">
        <f>SUM(C8:C25)</f>
        <v>0</v>
      </c>
      <c r="D26" s="11">
        <f t="shared" ref="D26:F26" si="10">SUM(D8:D25)</f>
        <v>0</v>
      </c>
      <c r="E26" s="11">
        <f t="shared" si="10"/>
        <v>0</v>
      </c>
      <c r="F26" s="11">
        <f t="shared" si="10"/>
        <v>0</v>
      </c>
      <c r="G26" s="11"/>
      <c r="H26" s="11">
        <f>SUM(H8:H25)</f>
        <v>0</v>
      </c>
      <c r="I26" s="11">
        <f t="shared" ref="I26:K26" si="11">SUM(I8:I25)</f>
        <v>0</v>
      </c>
      <c r="J26" s="11">
        <f t="shared" si="11"/>
        <v>0</v>
      </c>
      <c r="K26" s="11">
        <f t="shared" si="11"/>
        <v>0</v>
      </c>
      <c r="L26" s="11"/>
      <c r="M26" s="11">
        <f>SUM(M8:M25)</f>
        <v>0</v>
      </c>
      <c r="N26" s="11">
        <f t="shared" ref="N26:P26" si="12">SUM(N8:N25)</f>
        <v>0</v>
      </c>
      <c r="O26" s="11">
        <f t="shared" si="12"/>
        <v>0</v>
      </c>
      <c r="P26" s="11">
        <f t="shared" si="12"/>
        <v>0</v>
      </c>
    </row>
    <row r="28" spans="1:16" ht="15">
      <c r="B28" s="211">
        <f>RCM!B2</f>
        <v>0</v>
      </c>
      <c r="C28" s="211"/>
      <c r="D28" s="211"/>
      <c r="E28" s="211"/>
      <c r="F28" s="211"/>
      <c r="G28" s="211"/>
      <c r="H28" s="211"/>
      <c r="I28" s="211"/>
      <c r="J28" s="211"/>
      <c r="K28" s="211"/>
      <c r="L28" s="211"/>
      <c r="M28" s="211"/>
      <c r="N28" s="211"/>
      <c r="O28" s="211"/>
      <c r="P28" s="211"/>
    </row>
    <row r="29" spans="1:16" ht="15">
      <c r="B29" s="211" t="str">
        <f>RCM!B4</f>
        <v>GST RCM Liability Register - 2021-2022</v>
      </c>
      <c r="C29" s="211"/>
      <c r="D29" s="211"/>
      <c r="E29" s="211"/>
      <c r="F29" s="211"/>
      <c r="G29" s="211"/>
      <c r="H29" s="211"/>
      <c r="I29" s="211"/>
      <c r="J29" s="211"/>
      <c r="K29" s="211"/>
      <c r="L29" s="211"/>
      <c r="M29" s="211"/>
      <c r="N29" s="211"/>
      <c r="O29" s="211"/>
      <c r="P29" s="211"/>
    </row>
    <row r="31" spans="1:16">
      <c r="A31" s="2"/>
      <c r="B31" s="212" t="s">
        <v>4</v>
      </c>
      <c r="C31" s="214" t="s">
        <v>3431</v>
      </c>
      <c r="D31" s="215"/>
      <c r="E31" s="215"/>
      <c r="F31" s="216"/>
      <c r="G31" s="1"/>
      <c r="H31" s="214" t="s">
        <v>162</v>
      </c>
      <c r="I31" s="215"/>
      <c r="J31" s="215"/>
      <c r="K31" s="216"/>
      <c r="L31" s="1"/>
      <c r="M31" s="214" t="s">
        <v>22</v>
      </c>
      <c r="N31" s="215"/>
      <c r="O31" s="215"/>
      <c r="P31" s="216"/>
    </row>
    <row r="32" spans="1:16">
      <c r="A32" s="2"/>
      <c r="B32" s="213"/>
      <c r="C32" s="3" t="s">
        <v>9</v>
      </c>
      <c r="D32" s="3" t="s">
        <v>3</v>
      </c>
      <c r="E32" s="3" t="s">
        <v>19</v>
      </c>
      <c r="F32" s="3" t="s">
        <v>2</v>
      </c>
      <c r="G32" s="1"/>
      <c r="H32" s="3" t="s">
        <v>9</v>
      </c>
      <c r="I32" s="3" t="s">
        <v>3</v>
      </c>
      <c r="J32" s="3" t="s">
        <v>19</v>
      </c>
      <c r="K32" s="3" t="s">
        <v>2</v>
      </c>
      <c r="L32" s="1"/>
      <c r="M32" s="3" t="s">
        <v>9</v>
      </c>
      <c r="N32" s="3" t="s">
        <v>3</v>
      </c>
      <c r="O32" s="3" t="s">
        <v>19</v>
      </c>
      <c r="P32" s="3" t="s">
        <v>2</v>
      </c>
    </row>
    <row r="33" spans="1:16">
      <c r="A33" s="2"/>
      <c r="B33" s="4"/>
      <c r="C33" s="5"/>
      <c r="D33" s="5"/>
      <c r="E33" s="5"/>
      <c r="F33" s="5"/>
      <c r="G33" s="1"/>
      <c r="H33" s="5"/>
      <c r="I33" s="5"/>
      <c r="J33" s="5"/>
      <c r="K33" s="5"/>
      <c r="L33" s="1"/>
      <c r="M33" s="5"/>
      <c r="N33" s="5"/>
      <c r="O33" s="5"/>
      <c r="P33" s="5"/>
    </row>
    <row r="34" spans="1:16">
      <c r="B34" s="44">
        <f>List!B4</f>
        <v>44287</v>
      </c>
      <c r="C34" s="6">
        <v>0</v>
      </c>
      <c r="D34" s="6">
        <v>0</v>
      </c>
      <c r="E34" s="6">
        <v>0</v>
      </c>
      <c r="F34" s="6">
        <f t="shared" ref="F34:F51" si="13">E34</f>
        <v>0</v>
      </c>
      <c r="H34" s="6">
        <f>SUMIF(RCM!$B$20:$B$1022,$B34,RCM!$J$20:$J$1022)</f>
        <v>0</v>
      </c>
      <c r="I34" s="6">
        <f>SUMIF(RCM!$B$20:$B$1022,$B34,RCM!$K$20:$K$1022)</f>
        <v>0</v>
      </c>
      <c r="J34" s="6">
        <f>SUMIF(RCM!$B$20:$B$1022,$B34,RCM!$L$20:$L$1022)</f>
        <v>0</v>
      </c>
      <c r="K34" s="6">
        <f>SUMIF(RCM!$B$20:$B$1022,$B34,RCM!$M$20:$M$1022)</f>
        <v>0</v>
      </c>
      <c r="M34" s="6">
        <f t="shared" ref="M34:M51" si="14">C34-H34</f>
        <v>0</v>
      </c>
      <c r="N34" s="6">
        <f t="shared" ref="N34:N51" si="15">D34-I34</f>
        <v>0</v>
      </c>
      <c r="O34" s="6">
        <f t="shared" ref="O34:O51" si="16">E34-J34</f>
        <v>0</v>
      </c>
      <c r="P34" s="6">
        <f t="shared" ref="P34:P51" si="17">F34-K34</f>
        <v>0</v>
      </c>
    </row>
    <row r="35" spans="1:16">
      <c r="B35" s="44">
        <f>List!B5</f>
        <v>44317</v>
      </c>
      <c r="C35" s="6">
        <v>0</v>
      </c>
      <c r="D35" s="6">
        <v>0</v>
      </c>
      <c r="E35" s="6">
        <v>0</v>
      </c>
      <c r="F35" s="6">
        <f t="shared" si="13"/>
        <v>0</v>
      </c>
      <c r="H35" s="6">
        <f>SUMIF(RCM!$B$20:$B$1022,$B35,RCM!$J$20:$J$1022)</f>
        <v>0</v>
      </c>
      <c r="I35" s="6">
        <f>SUMIF(RCM!$B$20:$B$1022,$B35,RCM!$K$20:$K$1022)</f>
        <v>0</v>
      </c>
      <c r="J35" s="6">
        <f>SUMIF(RCM!$B$20:$B$1022,$B35,RCM!$L$20:$L$1022)</f>
        <v>0</v>
      </c>
      <c r="K35" s="6">
        <f>SUMIF(RCM!$B$20:$B$1022,$B35,RCM!$M$20:$M$1022)</f>
        <v>0</v>
      </c>
      <c r="M35" s="6">
        <f t="shared" si="14"/>
        <v>0</v>
      </c>
      <c r="N35" s="6">
        <f t="shared" si="15"/>
        <v>0</v>
      </c>
      <c r="O35" s="6">
        <f t="shared" si="16"/>
        <v>0</v>
      </c>
      <c r="P35" s="6">
        <f t="shared" si="17"/>
        <v>0</v>
      </c>
    </row>
    <row r="36" spans="1:16">
      <c r="B36" s="44">
        <f>List!B6</f>
        <v>44348</v>
      </c>
      <c r="C36" s="6">
        <v>0</v>
      </c>
      <c r="D36" s="6">
        <v>0</v>
      </c>
      <c r="E36" s="6">
        <v>0</v>
      </c>
      <c r="F36" s="6">
        <f t="shared" si="13"/>
        <v>0</v>
      </c>
      <c r="H36" s="6">
        <f>SUMIF(RCM!$B$20:$B$1022,$B36,RCM!$J$20:$J$1022)</f>
        <v>0</v>
      </c>
      <c r="I36" s="6">
        <f>SUMIF(RCM!$B$20:$B$1022,$B36,RCM!$K$20:$K$1022)</f>
        <v>0</v>
      </c>
      <c r="J36" s="6">
        <f>SUMIF(RCM!$B$20:$B$1022,$B36,RCM!$L$20:$L$1022)</f>
        <v>0</v>
      </c>
      <c r="K36" s="6">
        <f>SUMIF(RCM!$B$20:$B$1022,$B36,RCM!$M$20:$M$1022)</f>
        <v>0</v>
      </c>
      <c r="M36" s="6">
        <f t="shared" si="14"/>
        <v>0</v>
      </c>
      <c r="N36" s="6">
        <f t="shared" si="15"/>
        <v>0</v>
      </c>
      <c r="O36" s="6">
        <f t="shared" si="16"/>
        <v>0</v>
      </c>
      <c r="P36" s="6">
        <f t="shared" si="17"/>
        <v>0</v>
      </c>
    </row>
    <row r="37" spans="1:16">
      <c r="B37" s="44">
        <f>List!B7</f>
        <v>44378</v>
      </c>
      <c r="C37" s="6">
        <v>0</v>
      </c>
      <c r="D37" s="6">
        <v>0</v>
      </c>
      <c r="E37" s="6">
        <v>0</v>
      </c>
      <c r="F37" s="6">
        <f t="shared" si="13"/>
        <v>0</v>
      </c>
      <c r="H37" s="6">
        <f>SUMIF(RCM!$B$20:$B$1022,$B37,RCM!$J$20:$J$1022)</f>
        <v>0</v>
      </c>
      <c r="I37" s="6">
        <f>SUMIF(RCM!$B$20:$B$1022,$B37,RCM!$K$20:$K$1022)</f>
        <v>0</v>
      </c>
      <c r="J37" s="6">
        <f>SUMIF(RCM!$B$20:$B$1022,$B37,RCM!$L$20:$L$1022)</f>
        <v>0</v>
      </c>
      <c r="K37" s="6">
        <f>SUMIF(RCM!$B$20:$B$1022,$B37,RCM!$M$20:$M$1022)</f>
        <v>0</v>
      </c>
      <c r="M37" s="6">
        <f t="shared" si="14"/>
        <v>0</v>
      </c>
      <c r="N37" s="6">
        <f t="shared" si="15"/>
        <v>0</v>
      </c>
      <c r="O37" s="6">
        <f t="shared" si="16"/>
        <v>0</v>
      </c>
      <c r="P37" s="6">
        <f t="shared" si="17"/>
        <v>0</v>
      </c>
    </row>
    <row r="38" spans="1:16">
      <c r="B38" s="44">
        <f>List!B8</f>
        <v>44409</v>
      </c>
      <c r="C38" s="6">
        <v>0</v>
      </c>
      <c r="D38" s="6">
        <v>0</v>
      </c>
      <c r="E38" s="6">
        <v>0</v>
      </c>
      <c r="F38" s="6">
        <f t="shared" si="13"/>
        <v>0</v>
      </c>
      <c r="H38" s="6">
        <f>SUMIF(RCM!$B$20:$B$1022,$B38,RCM!$J$20:$J$1022)</f>
        <v>0</v>
      </c>
      <c r="I38" s="6">
        <f>SUMIF(RCM!$B$20:$B$1022,$B38,RCM!$K$20:$K$1022)</f>
        <v>0</v>
      </c>
      <c r="J38" s="6">
        <f>SUMIF(RCM!$B$20:$B$1022,$B38,RCM!$L$20:$L$1022)</f>
        <v>0</v>
      </c>
      <c r="K38" s="6">
        <f>SUMIF(RCM!$B$20:$B$1022,$B38,RCM!$M$20:$M$1022)</f>
        <v>0</v>
      </c>
      <c r="M38" s="6">
        <f t="shared" si="14"/>
        <v>0</v>
      </c>
      <c r="N38" s="6">
        <f t="shared" si="15"/>
        <v>0</v>
      </c>
      <c r="O38" s="6">
        <f t="shared" si="16"/>
        <v>0</v>
      </c>
      <c r="P38" s="6">
        <f t="shared" si="17"/>
        <v>0</v>
      </c>
    </row>
    <row r="39" spans="1:16">
      <c r="B39" s="44">
        <f>List!B9</f>
        <v>44440</v>
      </c>
      <c r="C39" s="6">
        <v>0</v>
      </c>
      <c r="D39" s="6">
        <v>0</v>
      </c>
      <c r="E39" s="6">
        <v>0</v>
      </c>
      <c r="F39" s="6">
        <f t="shared" si="13"/>
        <v>0</v>
      </c>
      <c r="H39" s="6">
        <f>SUMIF(RCM!$B$20:$B$1022,$B39,RCM!$J$20:$J$1022)</f>
        <v>0</v>
      </c>
      <c r="I39" s="6">
        <f>SUMIF(RCM!$B$20:$B$1022,$B39,RCM!$K$20:$K$1022)</f>
        <v>0</v>
      </c>
      <c r="J39" s="6">
        <f>SUMIF(RCM!$B$20:$B$1022,$B39,RCM!$L$20:$L$1022)</f>
        <v>0</v>
      </c>
      <c r="K39" s="6">
        <f>SUMIF(RCM!$B$20:$B$1022,$B39,RCM!$M$20:$M$1022)</f>
        <v>0</v>
      </c>
      <c r="M39" s="6">
        <f t="shared" si="14"/>
        <v>0</v>
      </c>
      <c r="N39" s="6">
        <f t="shared" si="15"/>
        <v>0</v>
      </c>
      <c r="O39" s="6">
        <f t="shared" si="16"/>
        <v>0</v>
      </c>
      <c r="P39" s="6">
        <f t="shared" si="17"/>
        <v>0</v>
      </c>
    </row>
    <row r="40" spans="1:16">
      <c r="B40" s="44">
        <f>List!B10</f>
        <v>44470</v>
      </c>
      <c r="C40" s="6">
        <v>0</v>
      </c>
      <c r="D40" s="6">
        <v>0</v>
      </c>
      <c r="E40" s="6">
        <v>0</v>
      </c>
      <c r="F40" s="6">
        <f t="shared" si="13"/>
        <v>0</v>
      </c>
      <c r="H40" s="6">
        <f>SUMIF(RCM!$B$20:$B$1022,$B40,RCM!$J$20:$J$1022)</f>
        <v>0</v>
      </c>
      <c r="I40" s="6">
        <f>SUMIF(RCM!$B$20:$B$1022,$B40,RCM!$K$20:$K$1022)</f>
        <v>0</v>
      </c>
      <c r="J40" s="6">
        <f>SUMIF(RCM!$B$20:$B$1022,$B40,RCM!$L$20:$L$1022)</f>
        <v>0</v>
      </c>
      <c r="K40" s="6">
        <f>SUMIF(RCM!$B$20:$B$1022,$B40,RCM!$M$20:$M$1022)</f>
        <v>0</v>
      </c>
      <c r="M40" s="6">
        <f t="shared" si="14"/>
        <v>0</v>
      </c>
      <c r="N40" s="6">
        <f t="shared" si="15"/>
        <v>0</v>
      </c>
      <c r="O40" s="6">
        <f t="shared" si="16"/>
        <v>0</v>
      </c>
      <c r="P40" s="6">
        <f t="shared" si="17"/>
        <v>0</v>
      </c>
    </row>
    <row r="41" spans="1:16">
      <c r="B41" s="44">
        <f>List!B11</f>
        <v>44501</v>
      </c>
      <c r="C41" s="6">
        <v>0</v>
      </c>
      <c r="D41" s="6">
        <v>0</v>
      </c>
      <c r="E41" s="6">
        <v>0</v>
      </c>
      <c r="F41" s="6">
        <f t="shared" si="13"/>
        <v>0</v>
      </c>
      <c r="H41" s="6">
        <f>SUMIF(RCM!$B$20:$B$1022,$B41,RCM!$J$20:$J$1022)</f>
        <v>0</v>
      </c>
      <c r="I41" s="6">
        <f>SUMIF(RCM!$B$20:$B$1022,$B41,RCM!$K$20:$K$1022)</f>
        <v>0</v>
      </c>
      <c r="J41" s="6">
        <f>SUMIF(RCM!$B$20:$B$1022,$B41,RCM!$L$20:$L$1022)</f>
        <v>0</v>
      </c>
      <c r="K41" s="6">
        <f>SUMIF(RCM!$B$20:$B$1022,$B41,RCM!$M$20:$M$1022)</f>
        <v>0</v>
      </c>
      <c r="M41" s="6">
        <f t="shared" si="14"/>
        <v>0</v>
      </c>
      <c r="N41" s="6">
        <f t="shared" si="15"/>
        <v>0</v>
      </c>
      <c r="O41" s="6">
        <f t="shared" si="16"/>
        <v>0</v>
      </c>
      <c r="P41" s="6">
        <f t="shared" si="17"/>
        <v>0</v>
      </c>
    </row>
    <row r="42" spans="1:16">
      <c r="B42" s="44">
        <f>List!B12</f>
        <v>44531</v>
      </c>
      <c r="C42" s="6">
        <v>0</v>
      </c>
      <c r="D42" s="6">
        <v>0</v>
      </c>
      <c r="E42" s="6">
        <v>0</v>
      </c>
      <c r="F42" s="6">
        <f t="shared" si="13"/>
        <v>0</v>
      </c>
      <c r="H42" s="6">
        <f>SUMIF(RCM!$B$20:$B$1022,$B42,RCM!$J$20:$J$1022)</f>
        <v>0</v>
      </c>
      <c r="I42" s="6">
        <f>SUMIF(RCM!$B$20:$B$1022,$B42,RCM!$K$20:$K$1022)</f>
        <v>0</v>
      </c>
      <c r="J42" s="6">
        <f>SUMIF(RCM!$B$20:$B$1022,$B42,RCM!$L$20:$L$1022)</f>
        <v>0</v>
      </c>
      <c r="K42" s="6">
        <f>SUMIF(RCM!$B$20:$B$1022,$B42,RCM!$M$20:$M$1022)</f>
        <v>0</v>
      </c>
      <c r="M42" s="6">
        <f t="shared" si="14"/>
        <v>0</v>
      </c>
      <c r="N42" s="6">
        <f t="shared" si="15"/>
        <v>0</v>
      </c>
      <c r="O42" s="6">
        <f t="shared" si="16"/>
        <v>0</v>
      </c>
      <c r="P42" s="6">
        <f t="shared" si="17"/>
        <v>0</v>
      </c>
    </row>
    <row r="43" spans="1:16">
      <c r="B43" s="44">
        <f>List!B13</f>
        <v>44562</v>
      </c>
      <c r="C43" s="6">
        <v>0</v>
      </c>
      <c r="D43" s="6">
        <v>0</v>
      </c>
      <c r="E43" s="6">
        <v>0</v>
      </c>
      <c r="F43" s="6">
        <f t="shared" si="13"/>
        <v>0</v>
      </c>
      <c r="H43" s="6">
        <f>SUMIF(RCM!$B$20:$B$1022,$B43,RCM!$J$20:$J$1022)</f>
        <v>0</v>
      </c>
      <c r="I43" s="6">
        <f>SUMIF(RCM!$B$20:$B$1022,$B43,RCM!$K$20:$K$1022)</f>
        <v>0</v>
      </c>
      <c r="J43" s="6">
        <f>SUMIF(RCM!$B$20:$B$1022,$B43,RCM!$L$20:$L$1022)</f>
        <v>0</v>
      </c>
      <c r="K43" s="6">
        <f>SUMIF(RCM!$B$20:$B$1022,$B43,RCM!$M$20:$M$1022)</f>
        <v>0</v>
      </c>
      <c r="M43" s="6">
        <f t="shared" si="14"/>
        <v>0</v>
      </c>
      <c r="N43" s="6">
        <f t="shared" si="15"/>
        <v>0</v>
      </c>
      <c r="O43" s="6">
        <f t="shared" si="16"/>
        <v>0</v>
      </c>
      <c r="P43" s="6">
        <f t="shared" si="17"/>
        <v>0</v>
      </c>
    </row>
    <row r="44" spans="1:16">
      <c r="B44" s="44">
        <f>List!B14</f>
        <v>44593</v>
      </c>
      <c r="C44" s="6">
        <v>0</v>
      </c>
      <c r="D44" s="6">
        <v>0</v>
      </c>
      <c r="E44" s="6">
        <v>0</v>
      </c>
      <c r="F44" s="6">
        <f t="shared" si="13"/>
        <v>0</v>
      </c>
      <c r="H44" s="6">
        <f>SUMIF(RCM!$B$20:$B$1022,$B44,RCM!$J$20:$J$1022)</f>
        <v>0</v>
      </c>
      <c r="I44" s="6">
        <f>SUMIF(RCM!$B$20:$B$1022,$B44,RCM!$K$20:$K$1022)</f>
        <v>0</v>
      </c>
      <c r="J44" s="6">
        <f>SUMIF(RCM!$B$20:$B$1022,$B44,RCM!$L$20:$L$1022)</f>
        <v>0</v>
      </c>
      <c r="K44" s="6">
        <f>SUMIF(RCM!$B$20:$B$1022,$B44,RCM!$M$20:$M$1022)</f>
        <v>0</v>
      </c>
      <c r="M44" s="6">
        <f t="shared" si="14"/>
        <v>0</v>
      </c>
      <c r="N44" s="6">
        <f t="shared" si="15"/>
        <v>0</v>
      </c>
      <c r="O44" s="6">
        <f t="shared" si="16"/>
        <v>0</v>
      </c>
      <c r="P44" s="6">
        <f t="shared" si="17"/>
        <v>0</v>
      </c>
    </row>
    <row r="45" spans="1:16">
      <c r="B45" s="44">
        <f>List!B15</f>
        <v>44621</v>
      </c>
      <c r="C45" s="6">
        <v>0</v>
      </c>
      <c r="D45" s="6">
        <v>0</v>
      </c>
      <c r="E45" s="6">
        <v>0</v>
      </c>
      <c r="F45" s="6">
        <f t="shared" si="13"/>
        <v>0</v>
      </c>
      <c r="H45" s="6">
        <f>SUMIF(RCM!$B$20:$B$1022,$B45,RCM!$J$20:$J$1022)</f>
        <v>0</v>
      </c>
      <c r="I45" s="6">
        <f>SUMIF(RCM!$B$20:$B$1022,$B45,RCM!$K$20:$K$1022)</f>
        <v>0</v>
      </c>
      <c r="J45" s="6">
        <f>SUMIF(RCM!$B$20:$B$1022,$B45,RCM!$L$20:$L$1022)</f>
        <v>0</v>
      </c>
      <c r="K45" s="6">
        <f>SUMIF(RCM!$B$20:$B$1022,$B45,RCM!$M$20:$M$1022)</f>
        <v>0</v>
      </c>
      <c r="M45" s="6">
        <f t="shared" si="14"/>
        <v>0</v>
      </c>
      <c r="N45" s="6">
        <f t="shared" si="15"/>
        <v>0</v>
      </c>
      <c r="O45" s="6">
        <f t="shared" si="16"/>
        <v>0</v>
      </c>
      <c r="P45" s="6">
        <f t="shared" si="17"/>
        <v>0</v>
      </c>
    </row>
    <row r="46" spans="1:16">
      <c r="B46" s="44">
        <f>List!B16</f>
        <v>44652</v>
      </c>
      <c r="C46" s="6">
        <v>0</v>
      </c>
      <c r="D46" s="6">
        <v>0</v>
      </c>
      <c r="E46" s="6">
        <v>0</v>
      </c>
      <c r="F46" s="6">
        <f t="shared" si="13"/>
        <v>0</v>
      </c>
      <c r="H46" s="6">
        <f>SUMIF(RCM!$B$20:$B$1022,$B46,RCM!$J$20:$J$1022)</f>
        <v>0</v>
      </c>
      <c r="I46" s="6">
        <f>SUMIF(RCM!$B$20:$B$1022,$B46,RCM!$K$20:$K$1022)</f>
        <v>0</v>
      </c>
      <c r="J46" s="6">
        <f>SUMIF(RCM!$B$20:$B$1022,$B46,RCM!$L$20:$L$1022)</f>
        <v>0</v>
      </c>
      <c r="K46" s="6">
        <f>SUMIF(RCM!$B$20:$B$1022,$B46,RCM!$M$20:$M$1022)</f>
        <v>0</v>
      </c>
      <c r="M46" s="6">
        <f t="shared" si="14"/>
        <v>0</v>
      </c>
      <c r="N46" s="6">
        <f t="shared" si="15"/>
        <v>0</v>
      </c>
      <c r="O46" s="6">
        <f t="shared" si="16"/>
        <v>0</v>
      </c>
      <c r="P46" s="6">
        <f t="shared" si="17"/>
        <v>0</v>
      </c>
    </row>
    <row r="47" spans="1:16">
      <c r="B47" s="44">
        <f>List!B17</f>
        <v>44682</v>
      </c>
      <c r="C47" s="6">
        <v>0</v>
      </c>
      <c r="D47" s="6">
        <v>0</v>
      </c>
      <c r="E47" s="6">
        <v>0</v>
      </c>
      <c r="F47" s="6">
        <f t="shared" si="13"/>
        <v>0</v>
      </c>
      <c r="H47" s="6">
        <f>SUMIF(RCM!$B$20:$B$1022,$B47,RCM!$J$20:$J$1022)</f>
        <v>0</v>
      </c>
      <c r="I47" s="6">
        <f>SUMIF(RCM!$B$20:$B$1022,$B47,RCM!$K$20:$K$1022)</f>
        <v>0</v>
      </c>
      <c r="J47" s="6">
        <f>SUMIF(RCM!$B$20:$B$1022,$B47,RCM!$L$20:$L$1022)</f>
        <v>0</v>
      </c>
      <c r="K47" s="6">
        <f>SUMIF(RCM!$B$20:$B$1022,$B47,RCM!$M$20:$M$1022)</f>
        <v>0</v>
      </c>
      <c r="M47" s="6">
        <f t="shared" si="14"/>
        <v>0</v>
      </c>
      <c r="N47" s="6">
        <f t="shared" si="15"/>
        <v>0</v>
      </c>
      <c r="O47" s="6">
        <f t="shared" si="16"/>
        <v>0</v>
      </c>
      <c r="P47" s="6">
        <f t="shared" si="17"/>
        <v>0</v>
      </c>
    </row>
    <row r="48" spans="1:16">
      <c r="B48" s="44">
        <f>List!B18</f>
        <v>44713</v>
      </c>
      <c r="C48" s="6">
        <v>0</v>
      </c>
      <c r="D48" s="6">
        <v>0</v>
      </c>
      <c r="E48" s="6">
        <v>0</v>
      </c>
      <c r="F48" s="6">
        <f t="shared" si="13"/>
        <v>0</v>
      </c>
      <c r="H48" s="6">
        <f>SUMIF(RCM!$B$20:$B$1022,$B48,RCM!$J$20:$J$1022)</f>
        <v>0</v>
      </c>
      <c r="I48" s="6">
        <f>SUMIF(RCM!$B$20:$B$1022,$B48,RCM!$K$20:$K$1022)</f>
        <v>0</v>
      </c>
      <c r="J48" s="6">
        <f>SUMIF(RCM!$B$20:$B$1022,$B48,RCM!$L$20:$L$1022)</f>
        <v>0</v>
      </c>
      <c r="K48" s="6">
        <f>SUMIF(RCM!$B$20:$B$1022,$B48,RCM!$M$20:$M$1022)</f>
        <v>0</v>
      </c>
      <c r="M48" s="6">
        <f t="shared" si="14"/>
        <v>0</v>
      </c>
      <c r="N48" s="6">
        <f t="shared" si="15"/>
        <v>0</v>
      </c>
      <c r="O48" s="6">
        <f t="shared" si="16"/>
        <v>0</v>
      </c>
      <c r="P48" s="6">
        <f t="shared" si="17"/>
        <v>0</v>
      </c>
    </row>
    <row r="49" spans="2:20">
      <c r="B49" s="44">
        <f>List!B19</f>
        <v>44743</v>
      </c>
      <c r="C49" s="6">
        <v>0</v>
      </c>
      <c r="D49" s="6">
        <v>0</v>
      </c>
      <c r="E49" s="6">
        <v>0</v>
      </c>
      <c r="F49" s="6">
        <f t="shared" si="13"/>
        <v>0</v>
      </c>
      <c r="H49" s="6">
        <f>SUMIF(RCM!$B$20:$B$1022,$B49,RCM!$J$20:$J$1022)</f>
        <v>0</v>
      </c>
      <c r="I49" s="6">
        <f>SUMIF(RCM!$B$20:$B$1022,$B49,RCM!$K$20:$K$1022)</f>
        <v>0</v>
      </c>
      <c r="J49" s="6">
        <f>SUMIF(RCM!$B$20:$B$1022,$B49,RCM!$L$20:$L$1022)</f>
        <v>0</v>
      </c>
      <c r="K49" s="6">
        <f>SUMIF(RCM!$B$20:$B$1022,$B49,RCM!$M$20:$M$1022)</f>
        <v>0</v>
      </c>
      <c r="M49" s="6">
        <f t="shared" si="14"/>
        <v>0</v>
      </c>
      <c r="N49" s="6">
        <f t="shared" si="15"/>
        <v>0</v>
      </c>
      <c r="O49" s="6">
        <f t="shared" si="16"/>
        <v>0</v>
      </c>
      <c r="P49" s="6">
        <f t="shared" si="17"/>
        <v>0</v>
      </c>
    </row>
    <row r="50" spans="2:20">
      <c r="B50" s="44">
        <f>List!B20</f>
        <v>44774</v>
      </c>
      <c r="C50" s="6">
        <v>0</v>
      </c>
      <c r="D50" s="6">
        <v>0</v>
      </c>
      <c r="E50" s="6">
        <v>0</v>
      </c>
      <c r="F50" s="6">
        <f t="shared" si="13"/>
        <v>0</v>
      </c>
      <c r="H50" s="6">
        <f>SUMIF(RCM!$B$20:$B$1022,$B50,RCM!$J$20:$J$1022)</f>
        <v>0</v>
      </c>
      <c r="I50" s="6">
        <f>SUMIF(RCM!$B$20:$B$1022,$B50,RCM!$K$20:$K$1022)</f>
        <v>0</v>
      </c>
      <c r="J50" s="6">
        <f>SUMIF(RCM!$B$20:$B$1022,$B50,RCM!$L$20:$L$1022)</f>
        <v>0</v>
      </c>
      <c r="K50" s="6">
        <f>SUMIF(RCM!$B$20:$B$1022,$B50,RCM!$M$20:$M$1022)</f>
        <v>0</v>
      </c>
      <c r="M50" s="6">
        <f t="shared" si="14"/>
        <v>0</v>
      </c>
      <c r="N50" s="6">
        <f t="shared" si="15"/>
        <v>0</v>
      </c>
      <c r="O50" s="6">
        <f t="shared" si="16"/>
        <v>0</v>
      </c>
      <c r="P50" s="6">
        <f t="shared" si="17"/>
        <v>0</v>
      </c>
    </row>
    <row r="51" spans="2:20">
      <c r="B51" s="45">
        <f>List!B21</f>
        <v>44805</v>
      </c>
      <c r="C51" s="9">
        <v>0</v>
      </c>
      <c r="D51" s="9">
        <v>0</v>
      </c>
      <c r="E51" s="9">
        <v>0</v>
      </c>
      <c r="F51" s="9">
        <f t="shared" si="13"/>
        <v>0</v>
      </c>
      <c r="H51" s="9">
        <f>SUMIF(RCM!$B$20:$B$1022,$B51,RCM!$J$20:$J$1022)</f>
        <v>0</v>
      </c>
      <c r="I51" s="9">
        <f>SUMIF(RCM!$B$20:$B$1022,$B51,RCM!$K$20:$K$1022)</f>
        <v>0</v>
      </c>
      <c r="J51" s="9">
        <f>SUMIF(RCM!$B$20:$B$1022,$B51,RCM!$L$20:$L$1022)</f>
        <v>0</v>
      </c>
      <c r="K51" s="9">
        <f>SUMIF(RCM!$B$20:$B$1022,$B51,RCM!$M$20:$M$1022)</f>
        <v>0</v>
      </c>
      <c r="M51" s="9">
        <f t="shared" si="14"/>
        <v>0</v>
      </c>
      <c r="N51" s="9">
        <f t="shared" si="15"/>
        <v>0</v>
      </c>
      <c r="O51" s="9">
        <f t="shared" si="16"/>
        <v>0</v>
      </c>
      <c r="P51" s="9">
        <f t="shared" si="17"/>
        <v>0</v>
      </c>
    </row>
    <row r="52" spans="2:20">
      <c r="B52" s="10" t="s">
        <v>18</v>
      </c>
      <c r="C52" s="11">
        <f>SUM(C34:C51)</f>
        <v>0</v>
      </c>
      <c r="D52" s="11">
        <f t="shared" ref="D52:F52" si="18">SUM(D34:D51)</f>
        <v>0</v>
      </c>
      <c r="E52" s="11">
        <f t="shared" si="18"/>
        <v>0</v>
      </c>
      <c r="F52" s="11">
        <f t="shared" si="18"/>
        <v>0</v>
      </c>
      <c r="G52" s="11"/>
      <c r="H52" s="11">
        <f>SUM(H34:H51)</f>
        <v>0</v>
      </c>
      <c r="I52" s="11">
        <f t="shared" ref="I52:K52" si="19">SUM(I34:I51)</f>
        <v>0</v>
      </c>
      <c r="J52" s="11">
        <f t="shared" si="19"/>
        <v>0</v>
      </c>
      <c r="K52" s="11">
        <f t="shared" si="19"/>
        <v>0</v>
      </c>
      <c r="L52" s="11"/>
      <c r="M52" s="11">
        <f>SUM(M34:M51)</f>
        <v>0</v>
      </c>
      <c r="N52" s="11">
        <f t="shared" ref="N52:P52" si="20">SUM(N34:N51)</f>
        <v>0</v>
      </c>
      <c r="O52" s="11">
        <f t="shared" si="20"/>
        <v>0</v>
      </c>
      <c r="P52" s="11">
        <f t="shared" si="20"/>
        <v>0</v>
      </c>
    </row>
    <row r="55" spans="2:20" ht="15">
      <c r="B55" s="211">
        <f>'ITC-3B'!B2</f>
        <v>0</v>
      </c>
      <c r="C55" s="211"/>
      <c r="D55" s="211"/>
      <c r="E55" s="211"/>
      <c r="F55" s="211"/>
      <c r="G55" s="211"/>
      <c r="H55" s="211"/>
      <c r="I55" s="211"/>
      <c r="J55" s="211"/>
      <c r="K55" s="211"/>
      <c r="L55" s="211"/>
      <c r="M55" s="211"/>
      <c r="N55" s="211"/>
      <c r="O55" s="211"/>
      <c r="P55" s="211"/>
      <c r="Q55" s="12"/>
      <c r="R55" s="12"/>
      <c r="S55" s="12"/>
      <c r="T55" s="12"/>
    </row>
    <row r="56" spans="2:20" ht="15">
      <c r="B56" s="211" t="str">
        <f>'ITC-3B'!B4</f>
        <v>GST Input Credit Register 3B - 2021-2022</v>
      </c>
      <c r="C56" s="211"/>
      <c r="D56" s="211"/>
      <c r="E56" s="211"/>
      <c r="F56" s="211"/>
      <c r="G56" s="211"/>
      <c r="H56" s="211"/>
      <c r="I56" s="211"/>
      <c r="J56" s="211"/>
      <c r="K56" s="211"/>
      <c r="L56" s="211"/>
      <c r="M56" s="211"/>
      <c r="N56" s="211"/>
      <c r="O56" s="211"/>
      <c r="P56" s="211"/>
      <c r="Q56" s="12"/>
      <c r="R56" s="12"/>
      <c r="S56" s="12"/>
      <c r="T56" s="12"/>
    </row>
    <row r="58" spans="2:20" s="2" customFormat="1">
      <c r="B58" s="212" t="s">
        <v>4</v>
      </c>
      <c r="C58" s="214" t="s">
        <v>3431</v>
      </c>
      <c r="D58" s="215"/>
      <c r="E58" s="215"/>
      <c r="F58" s="216"/>
      <c r="G58" s="1"/>
      <c r="H58" s="214" t="s">
        <v>21</v>
      </c>
      <c r="I58" s="215"/>
      <c r="J58" s="215"/>
      <c r="K58" s="216"/>
      <c r="L58" s="1"/>
      <c r="M58" s="214" t="s">
        <v>22</v>
      </c>
      <c r="N58" s="215"/>
      <c r="O58" s="215"/>
      <c r="P58" s="216"/>
    </row>
    <row r="59" spans="2:20" s="2" customFormat="1">
      <c r="B59" s="213"/>
      <c r="C59" s="3" t="s">
        <v>9</v>
      </c>
      <c r="D59" s="3" t="s">
        <v>3</v>
      </c>
      <c r="E59" s="3" t="s">
        <v>19</v>
      </c>
      <c r="F59" s="3" t="s">
        <v>2</v>
      </c>
      <c r="G59" s="1"/>
      <c r="H59" s="3" t="s">
        <v>9</v>
      </c>
      <c r="I59" s="3" t="s">
        <v>3</v>
      </c>
      <c r="J59" s="3" t="s">
        <v>19</v>
      </c>
      <c r="K59" s="3" t="s">
        <v>2</v>
      </c>
      <c r="L59" s="1"/>
      <c r="M59" s="3" t="s">
        <v>9</v>
      </c>
      <c r="N59" s="3" t="s">
        <v>3</v>
      </c>
      <c r="O59" s="3" t="s">
        <v>19</v>
      </c>
      <c r="P59" s="3" t="s">
        <v>2</v>
      </c>
    </row>
    <row r="60" spans="2:20" s="2" customFormat="1">
      <c r="B60" s="4"/>
      <c r="C60" s="5"/>
      <c r="D60" s="5"/>
      <c r="E60" s="5"/>
      <c r="F60" s="5"/>
      <c r="G60" s="1"/>
      <c r="H60" s="5"/>
      <c r="I60" s="5"/>
      <c r="J60" s="5"/>
      <c r="K60" s="5"/>
      <c r="L60" s="1"/>
      <c r="M60" s="5"/>
      <c r="N60" s="5"/>
      <c r="O60" s="5"/>
      <c r="P60" s="5"/>
    </row>
    <row r="61" spans="2:20">
      <c r="B61" s="44">
        <f>List!B4</f>
        <v>44287</v>
      </c>
      <c r="C61" s="6">
        <v>0</v>
      </c>
      <c r="D61" s="6">
        <v>0</v>
      </c>
      <c r="E61" s="6">
        <v>0</v>
      </c>
      <c r="F61" s="6">
        <f t="shared" ref="F61:F78" si="21">E61</f>
        <v>0</v>
      </c>
      <c r="H61" s="6">
        <f>SUMIF('ITC-Books'!$C$20:$C$1022,$B61,'ITC-Books'!$L$20:$L$1022)</f>
        <v>0</v>
      </c>
      <c r="I61" s="6">
        <f>SUMIF('ITC-Books'!$C$20:$C$1022,$B61,'ITC-Books'!$M$20:$M$1022)</f>
        <v>0</v>
      </c>
      <c r="J61" s="6">
        <f>SUMIF('ITC-Books'!$C$20:$C$1022,$B61,'ITC-Books'!$N$20:$N$1022)</f>
        <v>0</v>
      </c>
      <c r="K61" s="6">
        <f>SUMIF('ITC-Books'!$C$20:$C$1022,$B61,'ITC-Books'!$O$20:$O$1022)</f>
        <v>0</v>
      </c>
      <c r="M61" s="6">
        <f t="shared" ref="M61:M78" si="22">C61-H61</f>
        <v>0</v>
      </c>
      <c r="N61" s="6">
        <f t="shared" ref="N61:N78" si="23">D61-I61</f>
        <v>0</v>
      </c>
      <c r="O61" s="6">
        <f t="shared" ref="O61:O78" si="24">E61-J61</f>
        <v>0</v>
      </c>
      <c r="P61" s="6">
        <f t="shared" ref="P61:P78" si="25">F61-K61</f>
        <v>0</v>
      </c>
    </row>
    <row r="62" spans="2:20">
      <c r="B62" s="44">
        <f>List!B5</f>
        <v>44317</v>
      </c>
      <c r="C62" s="6">
        <v>0</v>
      </c>
      <c r="D62" s="6">
        <v>0</v>
      </c>
      <c r="E62" s="6">
        <v>0</v>
      </c>
      <c r="F62" s="6">
        <f t="shared" si="21"/>
        <v>0</v>
      </c>
      <c r="H62" s="6">
        <f>SUMIF('ITC-Books'!$C$20:$C$1022,$B62,'ITC-Books'!$L$20:$L$1022)</f>
        <v>0</v>
      </c>
      <c r="I62" s="6">
        <f>SUMIF('ITC-Books'!$C$20:$C$1022,$B62,'ITC-Books'!$M$20:$M$1022)</f>
        <v>0</v>
      </c>
      <c r="J62" s="6">
        <f>SUMIF('ITC-Books'!$C$20:$C$1022,$B62,'ITC-Books'!$N$20:$N$1022)</f>
        <v>0</v>
      </c>
      <c r="K62" s="6">
        <f>SUMIF('ITC-Books'!$C$20:$C$1022,$B62,'ITC-Books'!$O$20:$O$1022)</f>
        <v>0</v>
      </c>
      <c r="M62" s="6">
        <f t="shared" si="22"/>
        <v>0</v>
      </c>
      <c r="N62" s="6">
        <f t="shared" si="23"/>
        <v>0</v>
      </c>
      <c r="O62" s="6">
        <f t="shared" si="24"/>
        <v>0</v>
      </c>
      <c r="P62" s="6">
        <f t="shared" si="25"/>
        <v>0</v>
      </c>
    </row>
    <row r="63" spans="2:20">
      <c r="B63" s="44">
        <f>List!B6</f>
        <v>44348</v>
      </c>
      <c r="C63" s="6">
        <v>0</v>
      </c>
      <c r="D63" s="6">
        <v>0</v>
      </c>
      <c r="E63" s="6">
        <v>0</v>
      </c>
      <c r="F63" s="6">
        <f t="shared" si="21"/>
        <v>0</v>
      </c>
      <c r="H63" s="6">
        <f>SUMIF('ITC-Books'!$C$20:$C$1022,$B63,'ITC-Books'!$L$20:$L$1022)</f>
        <v>0</v>
      </c>
      <c r="I63" s="6">
        <f>SUMIF('ITC-Books'!$C$20:$C$1022,$B63,'ITC-Books'!$M$20:$M$1022)</f>
        <v>0</v>
      </c>
      <c r="J63" s="6">
        <f>SUMIF('ITC-Books'!$C$20:$C$1022,$B63,'ITC-Books'!$N$20:$N$1022)</f>
        <v>0</v>
      </c>
      <c r="K63" s="6">
        <f>SUMIF('ITC-Books'!$C$20:$C$1022,$B63,'ITC-Books'!$O$20:$O$1022)</f>
        <v>0</v>
      </c>
      <c r="M63" s="6">
        <f t="shared" si="22"/>
        <v>0</v>
      </c>
      <c r="N63" s="6">
        <f t="shared" si="23"/>
        <v>0</v>
      </c>
      <c r="O63" s="6">
        <f t="shared" si="24"/>
        <v>0</v>
      </c>
      <c r="P63" s="6">
        <f t="shared" si="25"/>
        <v>0</v>
      </c>
    </row>
    <row r="64" spans="2:20">
      <c r="B64" s="44">
        <f>List!B7</f>
        <v>44378</v>
      </c>
      <c r="C64" s="6">
        <v>0</v>
      </c>
      <c r="D64" s="6">
        <v>0</v>
      </c>
      <c r="E64" s="6">
        <v>0</v>
      </c>
      <c r="F64" s="6">
        <f t="shared" si="21"/>
        <v>0</v>
      </c>
      <c r="H64" s="6">
        <f>SUMIF('ITC-Books'!$C$20:$C$1022,$B64,'ITC-Books'!$L$20:$L$1022)</f>
        <v>0</v>
      </c>
      <c r="I64" s="6">
        <f>SUMIF('ITC-Books'!$C$20:$C$1022,$B64,'ITC-Books'!$M$20:$M$1022)</f>
        <v>0</v>
      </c>
      <c r="J64" s="6">
        <f>SUMIF('ITC-Books'!$C$20:$C$1022,$B64,'ITC-Books'!$N$20:$N$1022)</f>
        <v>0</v>
      </c>
      <c r="K64" s="6">
        <f>SUMIF('ITC-Books'!$C$20:$C$1022,$B64,'ITC-Books'!$O$20:$O$1022)</f>
        <v>0</v>
      </c>
      <c r="M64" s="6">
        <f t="shared" si="22"/>
        <v>0</v>
      </c>
      <c r="N64" s="6">
        <f t="shared" si="23"/>
        <v>0</v>
      </c>
      <c r="O64" s="6">
        <f t="shared" si="24"/>
        <v>0</v>
      </c>
      <c r="P64" s="6">
        <f t="shared" si="25"/>
        <v>0</v>
      </c>
    </row>
    <row r="65" spans="2:16">
      <c r="B65" s="44">
        <f>List!B8</f>
        <v>44409</v>
      </c>
      <c r="C65" s="6">
        <v>0</v>
      </c>
      <c r="D65" s="6">
        <v>0</v>
      </c>
      <c r="E65" s="6">
        <v>0</v>
      </c>
      <c r="F65" s="6">
        <f t="shared" si="21"/>
        <v>0</v>
      </c>
      <c r="H65" s="6">
        <f>SUMIF('ITC-Books'!$C$20:$C$1022,$B65,'ITC-Books'!$L$20:$L$1022)</f>
        <v>0</v>
      </c>
      <c r="I65" s="6">
        <f>SUMIF('ITC-Books'!$C$20:$C$1022,$B65,'ITC-Books'!$M$20:$M$1022)</f>
        <v>0</v>
      </c>
      <c r="J65" s="6">
        <f>SUMIF('ITC-Books'!$C$20:$C$1022,$B65,'ITC-Books'!$N$20:$N$1022)</f>
        <v>0</v>
      </c>
      <c r="K65" s="6">
        <f>SUMIF('ITC-Books'!$C$20:$C$1022,$B65,'ITC-Books'!$O$20:$O$1022)</f>
        <v>0</v>
      </c>
      <c r="M65" s="6">
        <f t="shared" si="22"/>
        <v>0</v>
      </c>
      <c r="N65" s="6">
        <f t="shared" si="23"/>
        <v>0</v>
      </c>
      <c r="O65" s="6">
        <f t="shared" si="24"/>
        <v>0</v>
      </c>
      <c r="P65" s="6">
        <f t="shared" si="25"/>
        <v>0</v>
      </c>
    </row>
    <row r="66" spans="2:16">
      <c r="B66" s="44">
        <f>List!B9</f>
        <v>44440</v>
      </c>
      <c r="C66" s="6">
        <v>0</v>
      </c>
      <c r="D66" s="6">
        <v>0</v>
      </c>
      <c r="E66" s="6">
        <v>0</v>
      </c>
      <c r="F66" s="6">
        <f t="shared" si="21"/>
        <v>0</v>
      </c>
      <c r="H66" s="6">
        <f>SUMIF('ITC-Books'!$C$20:$C$1022,$B66,'ITC-Books'!$L$20:$L$1022)</f>
        <v>0</v>
      </c>
      <c r="I66" s="6">
        <f>SUMIF('ITC-Books'!$C$20:$C$1022,$B66,'ITC-Books'!$M$20:$M$1022)</f>
        <v>0</v>
      </c>
      <c r="J66" s="6">
        <f>SUMIF('ITC-Books'!$C$20:$C$1022,$B66,'ITC-Books'!$N$20:$N$1022)</f>
        <v>0</v>
      </c>
      <c r="K66" s="6">
        <f>SUMIF('ITC-Books'!$C$20:$C$1022,$B66,'ITC-Books'!$O$20:$O$1022)</f>
        <v>0</v>
      </c>
      <c r="M66" s="6">
        <f t="shared" si="22"/>
        <v>0</v>
      </c>
      <c r="N66" s="6">
        <f t="shared" si="23"/>
        <v>0</v>
      </c>
      <c r="O66" s="6">
        <f t="shared" si="24"/>
        <v>0</v>
      </c>
      <c r="P66" s="6">
        <f t="shared" si="25"/>
        <v>0</v>
      </c>
    </row>
    <row r="67" spans="2:16">
      <c r="B67" s="44">
        <f>List!B10</f>
        <v>44470</v>
      </c>
      <c r="C67" s="6">
        <v>0</v>
      </c>
      <c r="D67" s="6">
        <v>0</v>
      </c>
      <c r="E67" s="6">
        <v>0</v>
      </c>
      <c r="F67" s="6">
        <f t="shared" si="21"/>
        <v>0</v>
      </c>
      <c r="H67" s="6">
        <f>SUMIF('ITC-Books'!$C$20:$C$1022,$B67,'ITC-Books'!$L$20:$L$1022)</f>
        <v>0</v>
      </c>
      <c r="I67" s="6">
        <f>SUMIF('ITC-Books'!$C$20:$C$1022,$B67,'ITC-Books'!$M$20:$M$1022)</f>
        <v>0</v>
      </c>
      <c r="J67" s="6">
        <f>SUMIF('ITC-Books'!$C$20:$C$1022,$B67,'ITC-Books'!$N$20:$N$1022)</f>
        <v>0</v>
      </c>
      <c r="K67" s="6">
        <f>SUMIF('ITC-Books'!$C$20:$C$1022,$B67,'ITC-Books'!$O$20:$O$1022)</f>
        <v>0</v>
      </c>
      <c r="M67" s="6">
        <f t="shared" si="22"/>
        <v>0</v>
      </c>
      <c r="N67" s="6">
        <f t="shared" si="23"/>
        <v>0</v>
      </c>
      <c r="O67" s="6">
        <f t="shared" si="24"/>
        <v>0</v>
      </c>
      <c r="P67" s="6">
        <f t="shared" si="25"/>
        <v>0</v>
      </c>
    </row>
    <row r="68" spans="2:16">
      <c r="B68" s="44">
        <f>List!B11</f>
        <v>44501</v>
      </c>
      <c r="C68" s="6">
        <v>0</v>
      </c>
      <c r="D68" s="6">
        <v>0</v>
      </c>
      <c r="E68" s="6">
        <v>0</v>
      </c>
      <c r="F68" s="6">
        <f t="shared" si="21"/>
        <v>0</v>
      </c>
      <c r="H68" s="6">
        <f>SUMIF('ITC-Books'!$C$20:$C$1022,$B68,'ITC-Books'!$L$20:$L$1022)</f>
        <v>0</v>
      </c>
      <c r="I68" s="6">
        <f>SUMIF('ITC-Books'!$C$20:$C$1022,$B68,'ITC-Books'!$M$20:$M$1022)</f>
        <v>0</v>
      </c>
      <c r="J68" s="6">
        <f>SUMIF('ITC-Books'!$C$20:$C$1022,$B68,'ITC-Books'!$N$20:$N$1022)</f>
        <v>0</v>
      </c>
      <c r="K68" s="6">
        <f>SUMIF('ITC-Books'!$C$20:$C$1022,$B68,'ITC-Books'!$O$20:$O$1022)</f>
        <v>0</v>
      </c>
      <c r="M68" s="6">
        <f t="shared" si="22"/>
        <v>0</v>
      </c>
      <c r="N68" s="6">
        <f t="shared" si="23"/>
        <v>0</v>
      </c>
      <c r="O68" s="6">
        <f t="shared" si="24"/>
        <v>0</v>
      </c>
      <c r="P68" s="6">
        <f t="shared" si="25"/>
        <v>0</v>
      </c>
    </row>
    <row r="69" spans="2:16">
      <c r="B69" s="44">
        <f>List!B12</f>
        <v>44531</v>
      </c>
      <c r="C69" s="6">
        <v>0</v>
      </c>
      <c r="D69" s="6">
        <v>0</v>
      </c>
      <c r="E69" s="6">
        <v>0</v>
      </c>
      <c r="F69" s="6">
        <f t="shared" si="21"/>
        <v>0</v>
      </c>
      <c r="H69" s="6">
        <f>SUMIF('ITC-Books'!$C$20:$C$1022,$B69,'ITC-Books'!$L$20:$L$1022)</f>
        <v>0</v>
      </c>
      <c r="I69" s="6">
        <f>SUMIF('ITC-Books'!$C$20:$C$1022,$B69,'ITC-Books'!$M$20:$M$1022)</f>
        <v>0</v>
      </c>
      <c r="J69" s="6">
        <f>SUMIF('ITC-Books'!$C$20:$C$1022,$B69,'ITC-Books'!$N$20:$N$1022)</f>
        <v>0</v>
      </c>
      <c r="K69" s="6">
        <f>SUMIF('ITC-Books'!$C$20:$C$1022,$B69,'ITC-Books'!$O$20:$O$1022)</f>
        <v>0</v>
      </c>
      <c r="M69" s="6">
        <f t="shared" si="22"/>
        <v>0</v>
      </c>
      <c r="N69" s="6">
        <f t="shared" si="23"/>
        <v>0</v>
      </c>
      <c r="O69" s="6">
        <f t="shared" si="24"/>
        <v>0</v>
      </c>
      <c r="P69" s="6">
        <f t="shared" si="25"/>
        <v>0</v>
      </c>
    </row>
    <row r="70" spans="2:16">
      <c r="B70" s="44">
        <f>List!B13</f>
        <v>44562</v>
      </c>
      <c r="C70" s="6">
        <v>0</v>
      </c>
      <c r="D70" s="6">
        <v>0</v>
      </c>
      <c r="E70" s="6">
        <v>0</v>
      </c>
      <c r="F70" s="6">
        <f t="shared" si="21"/>
        <v>0</v>
      </c>
      <c r="H70" s="6">
        <f>SUMIF('ITC-Books'!$C$20:$C$1022,$B70,'ITC-Books'!$L$20:$L$1022)</f>
        <v>0</v>
      </c>
      <c r="I70" s="6">
        <f>SUMIF('ITC-Books'!$C$20:$C$1022,$B70,'ITC-Books'!$M$20:$M$1022)</f>
        <v>0</v>
      </c>
      <c r="J70" s="6">
        <f>SUMIF('ITC-Books'!$C$20:$C$1022,$B70,'ITC-Books'!$N$20:$N$1022)</f>
        <v>0</v>
      </c>
      <c r="K70" s="6">
        <f>SUMIF('ITC-Books'!$C$20:$C$1022,$B70,'ITC-Books'!$O$20:$O$1022)</f>
        <v>0</v>
      </c>
      <c r="M70" s="6">
        <f t="shared" si="22"/>
        <v>0</v>
      </c>
      <c r="N70" s="6">
        <f t="shared" si="23"/>
        <v>0</v>
      </c>
      <c r="O70" s="6">
        <f t="shared" si="24"/>
        <v>0</v>
      </c>
      <c r="P70" s="6">
        <f t="shared" si="25"/>
        <v>0</v>
      </c>
    </row>
    <row r="71" spans="2:16">
      <c r="B71" s="44">
        <f>List!B14</f>
        <v>44593</v>
      </c>
      <c r="C71" s="6">
        <v>0</v>
      </c>
      <c r="D71" s="6">
        <v>0</v>
      </c>
      <c r="E71" s="6">
        <v>0</v>
      </c>
      <c r="F71" s="6">
        <f t="shared" si="21"/>
        <v>0</v>
      </c>
      <c r="H71" s="6">
        <f>SUMIF('ITC-Books'!$C$20:$C$1022,$B71,'ITC-Books'!$L$20:$L$1022)</f>
        <v>0</v>
      </c>
      <c r="I71" s="6">
        <f>SUMIF('ITC-Books'!$C$20:$C$1022,$B71,'ITC-Books'!$M$20:$M$1022)</f>
        <v>0</v>
      </c>
      <c r="J71" s="6">
        <f>SUMIF('ITC-Books'!$C$20:$C$1022,$B71,'ITC-Books'!$N$20:$N$1022)</f>
        <v>0</v>
      </c>
      <c r="K71" s="6">
        <f>SUMIF('ITC-Books'!$C$20:$C$1022,$B71,'ITC-Books'!$O$20:$O$1022)</f>
        <v>0</v>
      </c>
      <c r="M71" s="6">
        <f t="shared" si="22"/>
        <v>0</v>
      </c>
      <c r="N71" s="6">
        <f t="shared" si="23"/>
        <v>0</v>
      </c>
      <c r="O71" s="6">
        <f t="shared" si="24"/>
        <v>0</v>
      </c>
      <c r="P71" s="6">
        <f t="shared" si="25"/>
        <v>0</v>
      </c>
    </row>
    <row r="72" spans="2:16">
      <c r="B72" s="44">
        <f>List!B15</f>
        <v>44621</v>
      </c>
      <c r="C72" s="6">
        <v>0</v>
      </c>
      <c r="D72" s="6">
        <v>0</v>
      </c>
      <c r="E72" s="6">
        <v>0</v>
      </c>
      <c r="F72" s="6">
        <f t="shared" si="21"/>
        <v>0</v>
      </c>
      <c r="H72" s="6">
        <f>SUMIF('ITC-Books'!$C$20:$C$1022,$B72,'ITC-Books'!$L$20:$L$1022)</f>
        <v>0</v>
      </c>
      <c r="I72" s="6">
        <f>SUMIF('ITC-Books'!$C$20:$C$1022,$B72,'ITC-Books'!$M$20:$M$1022)</f>
        <v>0</v>
      </c>
      <c r="J72" s="6">
        <f>SUMIF('ITC-Books'!$C$20:$C$1022,$B72,'ITC-Books'!$N$20:$N$1022)</f>
        <v>0</v>
      </c>
      <c r="K72" s="6">
        <f>SUMIF('ITC-Books'!$C$20:$C$1022,$B72,'ITC-Books'!$O$20:$O$1022)</f>
        <v>0</v>
      </c>
      <c r="M72" s="6">
        <f t="shared" si="22"/>
        <v>0</v>
      </c>
      <c r="N72" s="6">
        <f t="shared" si="23"/>
        <v>0</v>
      </c>
      <c r="O72" s="6">
        <f t="shared" si="24"/>
        <v>0</v>
      </c>
      <c r="P72" s="6">
        <f t="shared" si="25"/>
        <v>0</v>
      </c>
    </row>
    <row r="73" spans="2:16">
      <c r="B73" s="44">
        <f>List!B16</f>
        <v>44652</v>
      </c>
      <c r="C73" s="6">
        <v>0</v>
      </c>
      <c r="D73" s="6">
        <v>0</v>
      </c>
      <c r="E73" s="6">
        <v>0</v>
      </c>
      <c r="F73" s="6">
        <f t="shared" si="21"/>
        <v>0</v>
      </c>
      <c r="H73" s="6">
        <f>SUMIF('ITC-Books'!$C$20:$C$1022,$B73,'ITC-Books'!$L$20:$L$1022)</f>
        <v>0</v>
      </c>
      <c r="I73" s="6">
        <f>SUMIF('ITC-Books'!$C$20:$C$1022,$B73,'ITC-Books'!$M$20:$M$1022)</f>
        <v>0</v>
      </c>
      <c r="J73" s="6">
        <f>SUMIF('ITC-Books'!$C$20:$C$1022,$B73,'ITC-Books'!$N$20:$N$1022)</f>
        <v>0</v>
      </c>
      <c r="K73" s="6">
        <f>SUMIF('ITC-Books'!$C$20:$C$1022,$B73,'ITC-Books'!$O$20:$O$1022)</f>
        <v>0</v>
      </c>
      <c r="M73" s="6">
        <f t="shared" si="22"/>
        <v>0</v>
      </c>
      <c r="N73" s="6">
        <f t="shared" si="23"/>
        <v>0</v>
      </c>
      <c r="O73" s="6">
        <f t="shared" si="24"/>
        <v>0</v>
      </c>
      <c r="P73" s="6">
        <f t="shared" si="25"/>
        <v>0</v>
      </c>
    </row>
    <row r="74" spans="2:16">
      <c r="B74" s="44">
        <f>List!B17</f>
        <v>44682</v>
      </c>
      <c r="C74" s="6">
        <v>0</v>
      </c>
      <c r="D74" s="6">
        <v>0</v>
      </c>
      <c r="E74" s="6">
        <v>0</v>
      </c>
      <c r="F74" s="6">
        <f t="shared" si="21"/>
        <v>0</v>
      </c>
      <c r="H74" s="6">
        <f>SUMIF('ITC-Books'!$C$20:$C$1022,$B74,'ITC-Books'!$L$20:$L$1022)</f>
        <v>0</v>
      </c>
      <c r="I74" s="6">
        <f>SUMIF('ITC-Books'!$C$20:$C$1022,$B74,'ITC-Books'!$M$20:$M$1022)</f>
        <v>0</v>
      </c>
      <c r="J74" s="6">
        <f>SUMIF('ITC-Books'!$C$20:$C$1022,$B74,'ITC-Books'!$N$20:$N$1022)</f>
        <v>0</v>
      </c>
      <c r="K74" s="6">
        <f>SUMIF('ITC-Books'!$C$20:$C$1022,$B74,'ITC-Books'!$O$20:$O$1022)</f>
        <v>0</v>
      </c>
      <c r="M74" s="6">
        <f t="shared" si="22"/>
        <v>0</v>
      </c>
      <c r="N74" s="6">
        <f t="shared" si="23"/>
        <v>0</v>
      </c>
      <c r="O74" s="6">
        <f t="shared" si="24"/>
        <v>0</v>
      </c>
      <c r="P74" s="6">
        <f t="shared" si="25"/>
        <v>0</v>
      </c>
    </row>
    <row r="75" spans="2:16">
      <c r="B75" s="44">
        <f>List!B18</f>
        <v>44713</v>
      </c>
      <c r="C75" s="6">
        <v>0</v>
      </c>
      <c r="D75" s="6">
        <v>0</v>
      </c>
      <c r="E75" s="6">
        <v>0</v>
      </c>
      <c r="F75" s="6">
        <f t="shared" si="21"/>
        <v>0</v>
      </c>
      <c r="H75" s="6">
        <f>SUMIF('ITC-Books'!$C$20:$C$1022,$B75,'ITC-Books'!$L$20:$L$1022)</f>
        <v>0</v>
      </c>
      <c r="I75" s="6">
        <f>SUMIF('ITC-Books'!$C$20:$C$1022,$B75,'ITC-Books'!$M$20:$M$1022)</f>
        <v>0</v>
      </c>
      <c r="J75" s="6">
        <f>SUMIF('ITC-Books'!$C$20:$C$1022,$B75,'ITC-Books'!$N$20:$N$1022)</f>
        <v>0</v>
      </c>
      <c r="K75" s="6">
        <f>SUMIF('ITC-Books'!$C$20:$C$1022,$B75,'ITC-Books'!$O$20:$O$1022)</f>
        <v>0</v>
      </c>
      <c r="M75" s="6">
        <f t="shared" si="22"/>
        <v>0</v>
      </c>
      <c r="N75" s="6">
        <f t="shared" si="23"/>
        <v>0</v>
      </c>
      <c r="O75" s="6">
        <f t="shared" si="24"/>
        <v>0</v>
      </c>
      <c r="P75" s="6">
        <f t="shared" si="25"/>
        <v>0</v>
      </c>
    </row>
    <row r="76" spans="2:16">
      <c r="B76" s="44">
        <f>List!B19</f>
        <v>44743</v>
      </c>
      <c r="C76" s="6">
        <v>0</v>
      </c>
      <c r="D76" s="6">
        <v>0</v>
      </c>
      <c r="E76" s="6">
        <v>0</v>
      </c>
      <c r="F76" s="6">
        <f t="shared" si="21"/>
        <v>0</v>
      </c>
      <c r="H76" s="6">
        <f>SUMIF('ITC-Books'!$C$20:$C$1022,$B76,'ITC-Books'!$L$20:$L$1022)</f>
        <v>0</v>
      </c>
      <c r="I76" s="6">
        <f>SUMIF('ITC-Books'!$C$20:$C$1022,$B76,'ITC-Books'!$M$20:$M$1022)</f>
        <v>0</v>
      </c>
      <c r="J76" s="6">
        <f>SUMIF('ITC-Books'!$C$20:$C$1022,$B76,'ITC-Books'!$N$20:$N$1022)</f>
        <v>0</v>
      </c>
      <c r="K76" s="6">
        <f>SUMIF('ITC-Books'!$C$20:$C$1022,$B76,'ITC-Books'!$O$20:$O$1022)</f>
        <v>0</v>
      </c>
      <c r="M76" s="6">
        <f t="shared" si="22"/>
        <v>0</v>
      </c>
      <c r="N76" s="6">
        <f t="shared" si="23"/>
        <v>0</v>
      </c>
      <c r="O76" s="6">
        <f t="shared" si="24"/>
        <v>0</v>
      </c>
      <c r="P76" s="6">
        <f t="shared" si="25"/>
        <v>0</v>
      </c>
    </row>
    <row r="77" spans="2:16">
      <c r="B77" s="44">
        <f>List!B20</f>
        <v>44774</v>
      </c>
      <c r="C77" s="6">
        <v>0</v>
      </c>
      <c r="D77" s="6">
        <v>0</v>
      </c>
      <c r="E77" s="6">
        <v>0</v>
      </c>
      <c r="F77" s="6">
        <f t="shared" si="21"/>
        <v>0</v>
      </c>
      <c r="H77" s="6">
        <f>SUMIF('ITC-Books'!$C$20:$C$1022,$B77,'ITC-Books'!$L$20:$L$1022)</f>
        <v>0</v>
      </c>
      <c r="I77" s="6">
        <f>SUMIF('ITC-Books'!$C$20:$C$1022,$B77,'ITC-Books'!$M$20:$M$1022)</f>
        <v>0</v>
      </c>
      <c r="J77" s="6">
        <f>SUMIF('ITC-Books'!$C$20:$C$1022,$B77,'ITC-Books'!$N$20:$N$1022)</f>
        <v>0</v>
      </c>
      <c r="K77" s="6">
        <f>SUMIF('ITC-Books'!$C$20:$C$1022,$B77,'ITC-Books'!$O$20:$O$1022)</f>
        <v>0</v>
      </c>
      <c r="M77" s="6">
        <f t="shared" si="22"/>
        <v>0</v>
      </c>
      <c r="N77" s="6">
        <f t="shared" si="23"/>
        <v>0</v>
      </c>
      <c r="O77" s="6">
        <f t="shared" si="24"/>
        <v>0</v>
      </c>
      <c r="P77" s="6">
        <f t="shared" si="25"/>
        <v>0</v>
      </c>
    </row>
    <row r="78" spans="2:16">
      <c r="B78" s="45">
        <f>List!B21</f>
        <v>44805</v>
      </c>
      <c r="C78" s="9">
        <v>0</v>
      </c>
      <c r="D78" s="9">
        <v>0</v>
      </c>
      <c r="E78" s="9">
        <v>0</v>
      </c>
      <c r="F78" s="9">
        <f t="shared" si="21"/>
        <v>0</v>
      </c>
      <c r="H78" s="9">
        <f>SUMIF('ITC-Books'!$C$20:$C$1022,$B78,'ITC-Books'!$L$20:$L$1022)</f>
        <v>0</v>
      </c>
      <c r="I78" s="9">
        <f>SUMIF('ITC-Books'!$C$20:$C$1022,$B78,'ITC-Books'!$M$20:$M$1022)</f>
        <v>0</v>
      </c>
      <c r="J78" s="9">
        <f>SUMIF('ITC-Books'!$C$20:$C$1022,$B78,'ITC-Books'!$N$20:$N$1022)</f>
        <v>0</v>
      </c>
      <c r="K78" s="9">
        <f>SUMIF('ITC-Books'!$C$20:$C$1022,$B78,'ITC-Books'!$O$20:$O$1022)</f>
        <v>0</v>
      </c>
      <c r="M78" s="9">
        <f t="shared" si="22"/>
        <v>0</v>
      </c>
      <c r="N78" s="9">
        <f t="shared" si="23"/>
        <v>0</v>
      </c>
      <c r="O78" s="9">
        <f t="shared" si="24"/>
        <v>0</v>
      </c>
      <c r="P78" s="9">
        <f t="shared" si="25"/>
        <v>0</v>
      </c>
    </row>
    <row r="79" spans="2:16">
      <c r="B79" s="10" t="s">
        <v>18</v>
      </c>
      <c r="C79" s="11">
        <f>SUM(C61:C78)</f>
        <v>0</v>
      </c>
      <c r="D79" s="11">
        <f t="shared" ref="D79:F79" si="26">SUM(D61:D78)</f>
        <v>0</v>
      </c>
      <c r="E79" s="11">
        <f t="shared" si="26"/>
        <v>0</v>
      </c>
      <c r="F79" s="11">
        <f t="shared" si="26"/>
        <v>0</v>
      </c>
      <c r="G79" s="11"/>
      <c r="H79" s="11">
        <f>SUM(H61:H78)</f>
        <v>0</v>
      </c>
      <c r="I79" s="11">
        <f t="shared" ref="I79:K79" si="27">SUM(I61:I78)</f>
        <v>0</v>
      </c>
      <c r="J79" s="11">
        <f t="shared" si="27"/>
        <v>0</v>
      </c>
      <c r="K79" s="11">
        <f t="shared" si="27"/>
        <v>0</v>
      </c>
      <c r="L79" s="11"/>
      <c r="M79" s="11">
        <f>SUM(M61:M78)</f>
        <v>0</v>
      </c>
      <c r="N79" s="11">
        <f t="shared" ref="N79:P79" si="28">SUM(N61:N78)</f>
        <v>0</v>
      </c>
      <c r="O79" s="11">
        <f t="shared" si="28"/>
        <v>0</v>
      </c>
      <c r="P79" s="11">
        <f t="shared" si="28"/>
        <v>0</v>
      </c>
    </row>
  </sheetData>
  <mergeCells count="18">
    <mergeCell ref="B5:B6"/>
    <mergeCell ref="C5:F5"/>
    <mergeCell ref="H5:K5"/>
    <mergeCell ref="M5:P5"/>
    <mergeCell ref="B2:P2"/>
    <mergeCell ref="B3:P3"/>
    <mergeCell ref="B28:P28"/>
    <mergeCell ref="B29:P29"/>
    <mergeCell ref="B31:B32"/>
    <mergeCell ref="C31:F31"/>
    <mergeCell ref="H31:K31"/>
    <mergeCell ref="M31:P31"/>
    <mergeCell ref="B55:P55"/>
    <mergeCell ref="B56:P56"/>
    <mergeCell ref="B58:B59"/>
    <mergeCell ref="C58:F58"/>
    <mergeCell ref="H58:K58"/>
    <mergeCell ref="M58:P58"/>
  </mergeCells>
  <pageMargins left="0" right="0" top="0" bottom="0" header="0" footer="0"/>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8"/>
  <dimension ref="B2:N161"/>
  <sheetViews>
    <sheetView view="pageBreakPreview" topLeftCell="A106" zoomScaleSheetLayoutView="100" workbookViewId="0">
      <selection activeCell="G114" sqref="G114"/>
    </sheetView>
  </sheetViews>
  <sheetFormatPr defaultRowHeight="15"/>
  <cols>
    <col min="1" max="1" width="1.7109375" style="14" customWidth="1"/>
    <col min="2" max="2" width="5.140625" style="14" bestFit="1" customWidth="1"/>
    <col min="3" max="3" width="18.7109375" style="14" bestFit="1" customWidth="1"/>
    <col min="4" max="6" width="20.7109375" style="14" customWidth="1"/>
    <col min="7" max="7" width="17.7109375" style="13" customWidth="1"/>
    <col min="8" max="9" width="16.7109375" style="13" customWidth="1"/>
    <col min="10" max="10" width="17.140625" style="13" customWidth="1"/>
    <col min="11" max="11" width="1.7109375" style="14" customWidth="1"/>
    <col min="12" max="12" width="9.140625" style="14"/>
    <col min="13" max="13" width="2.7109375" style="14" customWidth="1"/>
    <col min="14" max="14" width="12.7109375" style="17" bestFit="1" customWidth="1"/>
    <col min="15" max="16384" width="9.140625" style="14"/>
  </cols>
  <sheetData>
    <row r="2" spans="2:10">
      <c r="B2" s="221" t="s">
        <v>151</v>
      </c>
      <c r="C2" s="222"/>
      <c r="D2" s="222"/>
      <c r="E2" s="222"/>
      <c r="F2" s="222"/>
      <c r="G2" s="222"/>
      <c r="H2" s="222"/>
      <c r="I2" s="222"/>
      <c r="J2" s="223"/>
    </row>
    <row r="3" spans="2:10" ht="17.25">
      <c r="B3" s="22" t="s">
        <v>30</v>
      </c>
      <c r="C3" s="264" t="s">
        <v>31</v>
      </c>
      <c r="D3" s="264"/>
      <c r="E3" s="264"/>
      <c r="F3" s="264"/>
      <c r="G3" s="264"/>
      <c r="H3" s="264"/>
      <c r="I3" s="264"/>
      <c r="J3" s="264"/>
    </row>
    <row r="4" spans="2:10">
      <c r="B4" s="23">
        <v>1</v>
      </c>
      <c r="C4" s="25" t="s">
        <v>32</v>
      </c>
      <c r="D4" s="265" t="str">
        <f>Summary!C8</f>
        <v>2021-2022</v>
      </c>
      <c r="E4" s="266"/>
      <c r="F4" s="266"/>
      <c r="G4" s="266"/>
      <c r="H4" s="266"/>
      <c r="I4" s="266"/>
      <c r="J4" s="266"/>
    </row>
    <row r="5" spans="2:10">
      <c r="B5" s="23">
        <v>2</v>
      </c>
      <c r="C5" s="25" t="s">
        <v>33</v>
      </c>
      <c r="D5" s="252">
        <f>Summary!C7</f>
        <v>0</v>
      </c>
      <c r="E5" s="266"/>
      <c r="F5" s="266"/>
      <c r="G5" s="266"/>
      <c r="H5" s="266"/>
      <c r="I5" s="266"/>
      <c r="J5" s="266"/>
    </row>
    <row r="6" spans="2:10">
      <c r="B6" s="23" t="s">
        <v>34</v>
      </c>
      <c r="C6" s="25" t="s">
        <v>35</v>
      </c>
      <c r="D6" s="252">
        <f>Summary!C6</f>
        <v>0</v>
      </c>
      <c r="E6" s="266"/>
      <c r="F6" s="266"/>
      <c r="G6" s="266"/>
      <c r="H6" s="266"/>
      <c r="I6" s="266"/>
      <c r="J6" s="266"/>
    </row>
    <row r="7" spans="2:10">
      <c r="B7" s="23" t="s">
        <v>36</v>
      </c>
      <c r="C7" s="25" t="s">
        <v>37</v>
      </c>
      <c r="D7" s="252">
        <f>D6</f>
        <v>0</v>
      </c>
      <c r="E7" s="266"/>
      <c r="F7" s="266"/>
      <c r="G7" s="266"/>
      <c r="H7" s="266"/>
      <c r="I7" s="266"/>
      <c r="J7" s="266"/>
    </row>
    <row r="8" spans="2:10" ht="17.25">
      <c r="B8" s="244" t="s">
        <v>38</v>
      </c>
      <c r="C8" s="244"/>
      <c r="D8" s="244"/>
      <c r="E8" s="244"/>
      <c r="F8" s="244"/>
      <c r="G8" s="244"/>
      <c r="H8" s="244"/>
      <c r="I8" s="244"/>
      <c r="J8" s="244"/>
    </row>
    <row r="9" spans="2:10">
      <c r="B9" s="267" t="s">
        <v>39</v>
      </c>
      <c r="C9" s="267"/>
      <c r="D9" s="267"/>
      <c r="E9" s="267"/>
      <c r="F9" s="267"/>
      <c r="G9" s="26" t="s">
        <v>9</v>
      </c>
      <c r="H9" s="26" t="s">
        <v>42</v>
      </c>
      <c r="I9" s="26" t="s">
        <v>40</v>
      </c>
      <c r="J9" s="27" t="s">
        <v>41</v>
      </c>
    </row>
    <row r="10" spans="2:10">
      <c r="B10" s="224" t="s">
        <v>44</v>
      </c>
      <c r="C10" s="224"/>
      <c r="D10" s="224"/>
      <c r="E10" s="224"/>
      <c r="F10" s="224"/>
      <c r="G10" s="224"/>
      <c r="H10" s="224"/>
      <c r="I10" s="224"/>
      <c r="J10" s="224"/>
    </row>
    <row r="11" spans="2:10">
      <c r="B11" s="252" t="s">
        <v>45</v>
      </c>
      <c r="C11" s="252"/>
      <c r="D11" s="252"/>
      <c r="E11" s="252"/>
      <c r="F11" s="252"/>
      <c r="G11" s="37">
        <f>Sales!J7+Amedment!J7</f>
        <v>0</v>
      </c>
      <c r="H11" s="37">
        <f>Sales!K7+Amedment!K7</f>
        <v>0</v>
      </c>
      <c r="I11" s="37">
        <f>Sales!L7+Amedment!L7</f>
        <v>0</v>
      </c>
      <c r="J11" s="37">
        <f>Sales!M7+Amedment!M7</f>
        <v>0</v>
      </c>
    </row>
    <row r="12" spans="2:10">
      <c r="B12" s="252" t="s">
        <v>46</v>
      </c>
      <c r="C12" s="252"/>
      <c r="D12" s="252"/>
      <c r="E12" s="252"/>
      <c r="F12" s="252"/>
      <c r="G12" s="37">
        <f>Sales!J6+Amedment!J6</f>
        <v>0</v>
      </c>
      <c r="H12" s="37">
        <f>Sales!K6+Amedment!K6</f>
        <v>0</v>
      </c>
      <c r="I12" s="37">
        <f>Sales!L6+Amedment!L6</f>
        <v>0</v>
      </c>
      <c r="J12" s="37">
        <f>Sales!M6+Amedment!M6</f>
        <v>0</v>
      </c>
    </row>
    <row r="13" spans="2:10">
      <c r="B13" s="252" t="s">
        <v>47</v>
      </c>
      <c r="C13" s="252"/>
      <c r="D13" s="252"/>
      <c r="E13" s="252"/>
      <c r="F13" s="252"/>
      <c r="G13" s="37">
        <f>Sales!J8+Amedment!J8</f>
        <v>0</v>
      </c>
      <c r="H13" s="37">
        <f>Sales!K8+Amedment!K8</f>
        <v>0</v>
      </c>
      <c r="I13" s="29"/>
      <c r="J13" s="29"/>
    </row>
    <row r="14" spans="2:10">
      <c r="B14" s="252" t="s">
        <v>48</v>
      </c>
      <c r="C14" s="252"/>
      <c r="D14" s="252"/>
      <c r="E14" s="252"/>
      <c r="F14" s="252"/>
      <c r="G14" s="37">
        <f>Sales!J9+Amedment!J9</f>
        <v>0</v>
      </c>
      <c r="H14" s="37">
        <f>Sales!K9+Amedment!K9</f>
        <v>0</v>
      </c>
      <c r="I14" s="29"/>
      <c r="J14" s="29"/>
    </row>
    <row r="15" spans="2:10">
      <c r="B15" s="252" t="s">
        <v>49</v>
      </c>
      <c r="C15" s="252"/>
      <c r="D15" s="252"/>
      <c r="E15" s="252"/>
      <c r="F15" s="252"/>
      <c r="G15" s="28">
        <v>0</v>
      </c>
      <c r="H15" s="28">
        <v>0</v>
      </c>
      <c r="I15" s="28">
        <v>0</v>
      </c>
      <c r="J15" s="28">
        <v>0</v>
      </c>
    </row>
    <row r="16" spans="2:10">
      <c r="B16" s="261" t="s">
        <v>157</v>
      </c>
      <c r="C16" s="262"/>
      <c r="D16" s="262"/>
      <c r="E16" s="262"/>
      <c r="F16" s="263"/>
      <c r="G16" s="28">
        <v>0</v>
      </c>
      <c r="H16" s="28">
        <v>0</v>
      </c>
      <c r="I16" s="28">
        <v>0</v>
      </c>
      <c r="J16" s="28">
        <v>0</v>
      </c>
    </row>
    <row r="17" spans="2:10">
      <c r="B17" s="252" t="s">
        <v>50</v>
      </c>
      <c r="C17" s="252"/>
      <c r="D17" s="252"/>
      <c r="E17" s="252"/>
      <c r="F17" s="252"/>
      <c r="G17" s="37">
        <f>RCM!J16</f>
        <v>0</v>
      </c>
      <c r="H17" s="37">
        <f>RCM!K16</f>
        <v>0</v>
      </c>
      <c r="I17" s="37">
        <f>RCM!L16</f>
        <v>0</v>
      </c>
      <c r="J17" s="37">
        <f>RCM!M16</f>
        <v>0</v>
      </c>
    </row>
    <row r="18" spans="2:10">
      <c r="B18" s="252" t="s">
        <v>51</v>
      </c>
      <c r="C18" s="252"/>
      <c r="D18" s="252"/>
      <c r="E18" s="252"/>
      <c r="F18" s="252"/>
      <c r="G18" s="36">
        <f>SUM(G11:G17)</f>
        <v>0</v>
      </c>
      <c r="H18" s="36">
        <f t="shared" ref="H18:J18" si="0">SUM(H11:H17)</f>
        <v>0</v>
      </c>
      <c r="I18" s="36">
        <f t="shared" si="0"/>
        <v>0</v>
      </c>
      <c r="J18" s="36">
        <f t="shared" si="0"/>
        <v>0</v>
      </c>
    </row>
    <row r="19" spans="2:10">
      <c r="B19" s="259" t="s">
        <v>52</v>
      </c>
      <c r="C19" s="259"/>
      <c r="D19" s="259"/>
      <c r="E19" s="259"/>
      <c r="F19" s="259"/>
      <c r="G19" s="37">
        <f>Sales!J11+Amedment!J11</f>
        <v>0</v>
      </c>
      <c r="H19" s="37">
        <f>Sales!K11+Amedment!K11</f>
        <v>0</v>
      </c>
      <c r="I19" s="37">
        <f>Sales!L11+Amedment!L11</f>
        <v>0</v>
      </c>
      <c r="J19" s="37">
        <f>Sales!M11+Amedment!M11</f>
        <v>0</v>
      </c>
    </row>
    <row r="20" spans="2:10">
      <c r="B20" s="252" t="s">
        <v>53</v>
      </c>
      <c r="C20" s="252"/>
      <c r="D20" s="252"/>
      <c r="E20" s="252"/>
      <c r="F20" s="252"/>
      <c r="G20" s="37">
        <f>Sales!J10+Amedment!J10</f>
        <v>0</v>
      </c>
      <c r="H20" s="37">
        <f>Sales!K10+Amedment!K10</f>
        <v>0</v>
      </c>
      <c r="I20" s="37">
        <f>Sales!L10+Amedment!L10</f>
        <v>0</v>
      </c>
      <c r="J20" s="37">
        <f>Sales!M10+Amedment!M10</f>
        <v>0</v>
      </c>
    </row>
    <row r="21" spans="2:10">
      <c r="B21" s="252" t="s">
        <v>54</v>
      </c>
      <c r="C21" s="252"/>
      <c r="D21" s="252"/>
      <c r="E21" s="252"/>
      <c r="F21" s="252"/>
      <c r="G21" s="28">
        <v>0</v>
      </c>
      <c r="H21" s="28">
        <v>0</v>
      </c>
      <c r="I21" s="28">
        <v>0</v>
      </c>
      <c r="J21" s="28">
        <v>0</v>
      </c>
    </row>
    <row r="22" spans="2:10">
      <c r="B22" s="252" t="s">
        <v>55</v>
      </c>
      <c r="C22" s="252"/>
      <c r="D22" s="252"/>
      <c r="E22" s="252"/>
      <c r="F22" s="252"/>
      <c r="G22" s="28">
        <v>0</v>
      </c>
      <c r="H22" s="28">
        <v>0</v>
      </c>
      <c r="I22" s="28">
        <v>0</v>
      </c>
      <c r="J22" s="28">
        <v>0</v>
      </c>
    </row>
    <row r="23" spans="2:10">
      <c r="B23" s="252" t="s">
        <v>56</v>
      </c>
      <c r="C23" s="252"/>
      <c r="D23" s="252"/>
      <c r="E23" s="252"/>
      <c r="F23" s="252"/>
      <c r="G23" s="36">
        <f>SUM(G19:G22)</f>
        <v>0</v>
      </c>
      <c r="H23" s="36">
        <f t="shared" ref="H23:J23" si="1">SUM(H19:H22)</f>
        <v>0</v>
      </c>
      <c r="I23" s="36">
        <f t="shared" si="1"/>
        <v>0</v>
      </c>
      <c r="J23" s="36">
        <f t="shared" si="1"/>
        <v>0</v>
      </c>
    </row>
    <row r="24" spans="2:10">
      <c r="B24" s="252" t="s">
        <v>57</v>
      </c>
      <c r="C24" s="252"/>
      <c r="D24" s="252"/>
      <c r="E24" s="252"/>
      <c r="F24" s="252"/>
      <c r="G24" s="36">
        <f>G18+G23</f>
        <v>0</v>
      </c>
      <c r="H24" s="36">
        <f t="shared" ref="H24:J24" si="2">H18+H23</f>
        <v>0</v>
      </c>
      <c r="I24" s="36">
        <f t="shared" si="2"/>
        <v>0</v>
      </c>
      <c r="J24" s="36">
        <f t="shared" si="2"/>
        <v>0</v>
      </c>
    </row>
    <row r="25" spans="2:10">
      <c r="B25" s="260" t="s">
        <v>58</v>
      </c>
      <c r="C25" s="260"/>
      <c r="D25" s="260"/>
      <c r="E25" s="260"/>
      <c r="F25" s="260"/>
      <c r="G25" s="260"/>
      <c r="H25" s="260"/>
      <c r="I25" s="260"/>
      <c r="J25" s="260"/>
    </row>
    <row r="26" spans="2:10">
      <c r="B26" s="259" t="s">
        <v>59</v>
      </c>
      <c r="C26" s="252"/>
      <c r="D26" s="252"/>
      <c r="E26" s="252"/>
      <c r="F26" s="252"/>
      <c r="G26" s="37">
        <f>Sales!J13+Amedment!J13</f>
        <v>0</v>
      </c>
      <c r="H26" s="29"/>
      <c r="I26" s="29"/>
      <c r="J26" s="29"/>
    </row>
    <row r="27" spans="2:10">
      <c r="B27" s="252" t="s">
        <v>60</v>
      </c>
      <c r="C27" s="252"/>
      <c r="D27" s="252"/>
      <c r="E27" s="252"/>
      <c r="F27" s="252"/>
      <c r="G27" s="37">
        <f>Sales!J14+Amedment!J14</f>
        <v>0</v>
      </c>
      <c r="H27" s="29"/>
      <c r="I27" s="29"/>
      <c r="J27" s="29"/>
    </row>
    <row r="28" spans="2:10">
      <c r="B28" s="252" t="s">
        <v>61</v>
      </c>
      <c r="C28" s="252"/>
      <c r="D28" s="252"/>
      <c r="E28" s="252"/>
      <c r="F28" s="252"/>
      <c r="G28" s="28">
        <v>0</v>
      </c>
      <c r="H28" s="29"/>
      <c r="I28" s="29"/>
      <c r="J28" s="29"/>
    </row>
    <row r="29" spans="2:10">
      <c r="B29" s="252" t="s">
        <v>62</v>
      </c>
      <c r="C29" s="252"/>
      <c r="D29" s="252"/>
      <c r="E29" s="252"/>
      <c r="F29" s="252"/>
      <c r="G29" s="37">
        <f>Sales!J15+Amedment!J15</f>
        <v>0</v>
      </c>
      <c r="H29" s="29"/>
      <c r="I29" s="29"/>
      <c r="J29" s="29"/>
    </row>
    <row r="30" spans="2:10">
      <c r="B30" s="252" t="s">
        <v>63</v>
      </c>
      <c r="C30" s="252"/>
      <c r="D30" s="252"/>
      <c r="E30" s="252"/>
      <c r="F30" s="252"/>
      <c r="G30" s="37">
        <f>Sales!J16+Amedment!J16</f>
        <v>0</v>
      </c>
      <c r="H30" s="29"/>
      <c r="I30" s="29"/>
      <c r="J30" s="29"/>
    </row>
    <row r="31" spans="2:10">
      <c r="B31" s="259" t="s">
        <v>64</v>
      </c>
      <c r="C31" s="259"/>
      <c r="D31" s="259"/>
      <c r="E31" s="259"/>
      <c r="F31" s="259"/>
      <c r="G31" s="28">
        <v>0</v>
      </c>
      <c r="H31" s="29"/>
      <c r="I31" s="29"/>
      <c r="J31" s="29"/>
    </row>
    <row r="32" spans="2:10">
      <c r="B32" s="252" t="s">
        <v>65</v>
      </c>
      <c r="C32" s="252"/>
      <c r="D32" s="252"/>
      <c r="E32" s="252"/>
      <c r="F32" s="252"/>
      <c r="G32" s="36">
        <f>SUM(G26:G31)</f>
        <v>0</v>
      </c>
      <c r="H32" s="29"/>
      <c r="I32" s="29"/>
      <c r="J32" s="29"/>
    </row>
    <row r="33" spans="2:10">
      <c r="B33" s="252" t="s">
        <v>66</v>
      </c>
      <c r="C33" s="252"/>
      <c r="D33" s="252"/>
      <c r="E33" s="252"/>
      <c r="F33" s="252"/>
      <c r="G33" s="28">
        <f>Sales!J12+Amedment!J12</f>
        <v>0</v>
      </c>
      <c r="H33" s="29"/>
      <c r="I33" s="29"/>
      <c r="J33" s="29"/>
    </row>
    <row r="34" spans="2:10">
      <c r="B34" s="259" t="s">
        <v>67</v>
      </c>
      <c r="C34" s="259"/>
      <c r="D34" s="259"/>
      <c r="E34" s="259"/>
      <c r="F34" s="259"/>
      <c r="G34" s="28">
        <v>0</v>
      </c>
      <c r="H34" s="29"/>
      <c r="I34" s="29"/>
      <c r="J34" s="29"/>
    </row>
    <row r="35" spans="2:10">
      <c r="B35" s="252" t="s">
        <v>68</v>
      </c>
      <c r="C35" s="252"/>
      <c r="D35" s="252"/>
      <c r="E35" s="252"/>
      <c r="F35" s="252"/>
      <c r="G35" s="28">
        <v>0</v>
      </c>
      <c r="H35" s="29"/>
      <c r="I35" s="29"/>
      <c r="J35" s="29"/>
    </row>
    <row r="36" spans="2:10">
      <c r="B36" s="252" t="s">
        <v>69</v>
      </c>
      <c r="C36" s="252"/>
      <c r="D36" s="252"/>
      <c r="E36" s="252"/>
      <c r="F36" s="252"/>
      <c r="G36" s="28">
        <v>0</v>
      </c>
      <c r="H36" s="29"/>
      <c r="I36" s="29"/>
      <c r="J36" s="29"/>
    </row>
    <row r="37" spans="2:10">
      <c r="B37" s="252" t="s">
        <v>70</v>
      </c>
      <c r="C37" s="252"/>
      <c r="D37" s="252"/>
      <c r="E37" s="252"/>
      <c r="F37" s="252"/>
      <c r="G37" s="36">
        <f>SUM(G33:G36)</f>
        <v>0</v>
      </c>
      <c r="H37" s="29"/>
      <c r="I37" s="29"/>
      <c r="J37" s="29"/>
    </row>
    <row r="38" spans="2:10">
      <c r="B38" s="252" t="s">
        <v>71</v>
      </c>
      <c r="C38" s="252"/>
      <c r="D38" s="252"/>
      <c r="E38" s="252"/>
      <c r="F38" s="252"/>
      <c r="G38" s="36">
        <f>G32+G37</f>
        <v>0</v>
      </c>
      <c r="H38" s="29"/>
      <c r="I38" s="29"/>
      <c r="J38" s="29"/>
    </row>
    <row r="39" spans="2:10">
      <c r="B39" s="252" t="s">
        <v>72</v>
      </c>
      <c r="C39" s="252"/>
      <c r="D39" s="252"/>
      <c r="E39" s="252"/>
      <c r="F39" s="252"/>
      <c r="G39" s="36">
        <f>G24+G38-G17</f>
        <v>0</v>
      </c>
      <c r="H39" s="36">
        <f>H24+H38-H17</f>
        <v>0</v>
      </c>
      <c r="I39" s="36">
        <f>I24+I38-I17</f>
        <v>0</v>
      </c>
      <c r="J39" s="36">
        <f>J24+J38-J17</f>
        <v>0</v>
      </c>
    </row>
    <row r="40" spans="2:10">
      <c r="B40" s="38"/>
      <c r="C40" s="38"/>
      <c r="D40" s="38"/>
      <c r="E40" s="38"/>
      <c r="F40" s="38"/>
      <c r="G40" s="39"/>
      <c r="H40" s="39"/>
      <c r="I40" s="39"/>
      <c r="J40" s="39"/>
    </row>
    <row r="41" spans="2:10">
      <c r="B41" s="38"/>
      <c r="C41" s="38"/>
      <c r="D41" s="38"/>
      <c r="E41" s="38"/>
      <c r="F41" s="38"/>
      <c r="G41" s="39"/>
      <c r="H41" s="39"/>
      <c r="I41" s="39"/>
      <c r="J41" s="39"/>
    </row>
    <row r="42" spans="2:10">
      <c r="B42" s="38"/>
      <c r="C42" s="38"/>
      <c r="D42" s="38"/>
      <c r="E42" s="38"/>
      <c r="F42" s="38"/>
      <c r="G42" s="39"/>
      <c r="H42" s="39"/>
      <c r="I42" s="39"/>
      <c r="J42" s="39"/>
    </row>
    <row r="43" spans="2:10">
      <c r="B43" s="38"/>
      <c r="C43" s="38"/>
      <c r="D43" s="38"/>
      <c r="E43" s="38"/>
      <c r="F43" s="38"/>
      <c r="G43" s="39"/>
      <c r="H43" s="39"/>
      <c r="I43" s="39"/>
      <c r="J43" s="39"/>
    </row>
    <row r="44" spans="2:10">
      <c r="B44" s="38"/>
      <c r="C44" s="38"/>
      <c r="D44" s="38"/>
      <c r="E44" s="38"/>
      <c r="F44" s="38"/>
      <c r="G44" s="39"/>
      <c r="H44" s="39"/>
      <c r="I44" s="39"/>
      <c r="J44" s="39"/>
    </row>
    <row r="45" spans="2:10" ht="17.25">
      <c r="B45" s="244" t="s">
        <v>73</v>
      </c>
      <c r="C45" s="244"/>
      <c r="D45" s="244"/>
      <c r="E45" s="244"/>
      <c r="F45" s="244"/>
      <c r="G45" s="244"/>
      <c r="H45" s="244"/>
      <c r="I45" s="244"/>
      <c r="J45" s="244"/>
    </row>
    <row r="46" spans="2:10">
      <c r="B46" s="225" t="s">
        <v>74</v>
      </c>
      <c r="C46" s="225"/>
      <c r="D46" s="225"/>
      <c r="E46" s="225"/>
      <c r="F46" s="225"/>
      <c r="G46" s="31" t="s">
        <v>75</v>
      </c>
      <c r="H46" s="31" t="s">
        <v>42</v>
      </c>
      <c r="I46" s="31" t="s">
        <v>40</v>
      </c>
      <c r="J46" s="32" t="s">
        <v>41</v>
      </c>
    </row>
    <row r="47" spans="2:10">
      <c r="B47" s="224" t="s">
        <v>76</v>
      </c>
      <c r="C47" s="224"/>
      <c r="D47" s="224"/>
      <c r="E47" s="224"/>
      <c r="F47" s="224"/>
      <c r="G47" s="224"/>
      <c r="H47" s="224"/>
      <c r="I47" s="224"/>
      <c r="J47" s="224"/>
    </row>
    <row r="48" spans="2:10">
      <c r="B48" s="248" t="s">
        <v>77</v>
      </c>
      <c r="C48" s="248"/>
      <c r="D48" s="248"/>
      <c r="E48" s="248"/>
      <c r="F48" s="248"/>
      <c r="G48" s="248"/>
      <c r="H48" s="42">
        <f>SUM('ITC-3B'!M8:M14)</f>
        <v>0</v>
      </c>
      <c r="I48" s="42">
        <f>SUM('ITC-3B'!N8:N14)</f>
        <v>0</v>
      </c>
      <c r="J48" s="42">
        <f>SUM('ITC-3B'!O8:O14)</f>
        <v>0</v>
      </c>
    </row>
    <row r="49" spans="2:10">
      <c r="B49" s="253" t="s">
        <v>78</v>
      </c>
      <c r="C49" s="254"/>
      <c r="D49" s="254"/>
      <c r="E49" s="254"/>
      <c r="F49" s="255"/>
      <c r="G49" s="33" t="s">
        <v>79</v>
      </c>
      <c r="H49" s="28">
        <f>'ITC-3B'!M8</f>
        <v>0</v>
      </c>
      <c r="I49" s="28">
        <f>'ITC-3B'!N8</f>
        <v>0</v>
      </c>
      <c r="J49" s="28">
        <f>'ITC-3B'!O8</f>
        <v>0</v>
      </c>
    </row>
    <row r="50" spans="2:10">
      <c r="B50" s="256"/>
      <c r="C50" s="257"/>
      <c r="D50" s="257"/>
      <c r="E50" s="257"/>
      <c r="F50" s="258"/>
      <c r="G50" s="33" t="s">
        <v>20</v>
      </c>
      <c r="H50" s="28">
        <f>'ITC-3B'!M10</f>
        <v>0</v>
      </c>
      <c r="I50" s="28">
        <f>'ITC-3B'!N10</f>
        <v>0</v>
      </c>
      <c r="J50" s="28">
        <f>'ITC-3B'!O10</f>
        <v>0</v>
      </c>
    </row>
    <row r="51" spans="2:10">
      <c r="B51" s="256"/>
      <c r="C51" s="257"/>
      <c r="D51" s="257"/>
      <c r="E51" s="257"/>
      <c r="F51" s="258"/>
      <c r="G51" s="33" t="s">
        <v>80</v>
      </c>
      <c r="H51" s="28">
        <f>'ITC-3B'!M9</f>
        <v>0</v>
      </c>
      <c r="I51" s="28">
        <f>'ITC-3B'!N9</f>
        <v>0</v>
      </c>
      <c r="J51" s="28">
        <f>'ITC-3B'!O9</f>
        <v>0</v>
      </c>
    </row>
    <row r="52" spans="2:10">
      <c r="B52" s="248" t="s">
        <v>81</v>
      </c>
      <c r="C52" s="248"/>
      <c r="D52" s="248"/>
      <c r="E52" s="248"/>
      <c r="F52" s="248"/>
      <c r="G52" s="33" t="s">
        <v>79</v>
      </c>
      <c r="H52" s="28">
        <v>0</v>
      </c>
      <c r="I52" s="28">
        <v>0</v>
      </c>
      <c r="J52" s="28">
        <v>0</v>
      </c>
    </row>
    <row r="53" spans="2:10">
      <c r="B53" s="248"/>
      <c r="C53" s="248"/>
      <c r="D53" s="248"/>
      <c r="E53" s="248"/>
      <c r="F53" s="248"/>
      <c r="G53" s="33" t="s">
        <v>20</v>
      </c>
      <c r="H53" s="28">
        <v>0</v>
      </c>
      <c r="I53" s="28">
        <v>0</v>
      </c>
      <c r="J53" s="28">
        <v>0</v>
      </c>
    </row>
    <row r="54" spans="2:10">
      <c r="B54" s="248"/>
      <c r="C54" s="248"/>
      <c r="D54" s="248"/>
      <c r="E54" s="248"/>
      <c r="F54" s="248"/>
      <c r="G54" s="33" t="s">
        <v>80</v>
      </c>
      <c r="H54" s="28">
        <f>'ITC-3B'!M13</f>
        <v>0</v>
      </c>
      <c r="I54" s="28">
        <f>'ITC-3B'!N13</f>
        <v>0</v>
      </c>
      <c r="J54" s="28">
        <f>'ITC-3B'!O13</f>
        <v>0</v>
      </c>
    </row>
    <row r="55" spans="2:10">
      <c r="B55" s="248" t="s">
        <v>82</v>
      </c>
      <c r="C55" s="248"/>
      <c r="D55" s="248"/>
      <c r="E55" s="248"/>
      <c r="F55" s="248"/>
      <c r="G55" s="33" t="s">
        <v>79</v>
      </c>
      <c r="H55" s="28">
        <v>0</v>
      </c>
      <c r="I55" s="28">
        <v>0</v>
      </c>
      <c r="J55" s="28">
        <v>0</v>
      </c>
    </row>
    <row r="56" spans="2:10">
      <c r="B56" s="248"/>
      <c r="C56" s="248"/>
      <c r="D56" s="248"/>
      <c r="E56" s="248"/>
      <c r="F56" s="248"/>
      <c r="G56" s="33" t="s">
        <v>20</v>
      </c>
      <c r="H56" s="28">
        <v>0</v>
      </c>
      <c r="I56" s="28">
        <v>0</v>
      </c>
      <c r="J56" s="28">
        <v>0</v>
      </c>
    </row>
    <row r="57" spans="2:10">
      <c r="B57" s="248"/>
      <c r="C57" s="248"/>
      <c r="D57" s="248"/>
      <c r="E57" s="248"/>
      <c r="F57" s="248"/>
      <c r="G57" s="33" t="s">
        <v>80</v>
      </c>
      <c r="H57" s="28">
        <v>0</v>
      </c>
      <c r="I57" s="28">
        <v>0</v>
      </c>
      <c r="J57" s="28">
        <v>0</v>
      </c>
    </row>
    <row r="58" spans="2:10">
      <c r="B58" s="217" t="s">
        <v>83</v>
      </c>
      <c r="C58" s="217"/>
      <c r="D58" s="217"/>
      <c r="E58" s="217"/>
      <c r="F58" s="217"/>
      <c r="G58" s="33" t="s">
        <v>79</v>
      </c>
      <c r="H58" s="28">
        <f>'ITC-3B'!M11</f>
        <v>0</v>
      </c>
      <c r="I58" s="29"/>
      <c r="J58" s="29"/>
    </row>
    <row r="59" spans="2:10">
      <c r="B59" s="217"/>
      <c r="C59" s="217"/>
      <c r="D59" s="217"/>
      <c r="E59" s="217"/>
      <c r="F59" s="217"/>
      <c r="G59" s="33" t="s">
        <v>20</v>
      </c>
      <c r="H59" s="28">
        <f>'ITC-3B'!M12</f>
        <v>0</v>
      </c>
      <c r="I59" s="29"/>
      <c r="J59" s="29"/>
    </row>
    <row r="60" spans="2:10">
      <c r="B60" s="233" t="s">
        <v>84</v>
      </c>
      <c r="C60" s="234"/>
      <c r="D60" s="234"/>
      <c r="E60" s="234"/>
      <c r="F60" s="234"/>
      <c r="G60" s="235"/>
      <c r="H60" s="28">
        <f>'ITC-3B'!M14</f>
        <v>0</v>
      </c>
      <c r="I60" s="29"/>
      <c r="J60" s="29"/>
    </row>
    <row r="61" spans="2:10">
      <c r="B61" s="249" t="s">
        <v>85</v>
      </c>
      <c r="C61" s="250"/>
      <c r="D61" s="250"/>
      <c r="E61" s="250"/>
      <c r="F61" s="250"/>
      <c r="G61" s="251"/>
      <c r="H61" s="28">
        <v>0</v>
      </c>
      <c r="I61" s="28">
        <v>0</v>
      </c>
      <c r="J61" s="28">
        <v>0</v>
      </c>
    </row>
    <row r="62" spans="2:10">
      <c r="B62" s="233" t="s">
        <v>86</v>
      </c>
      <c r="C62" s="234"/>
      <c r="D62" s="234"/>
      <c r="E62" s="234"/>
      <c r="F62" s="234"/>
      <c r="G62" s="235"/>
      <c r="H62" s="28">
        <v>0</v>
      </c>
      <c r="I62" s="28">
        <v>0</v>
      </c>
      <c r="J62" s="28">
        <v>0</v>
      </c>
    </row>
    <row r="63" spans="2:10">
      <c r="B63" s="233" t="s">
        <v>87</v>
      </c>
      <c r="C63" s="234"/>
      <c r="D63" s="234"/>
      <c r="E63" s="234"/>
      <c r="F63" s="234"/>
      <c r="G63" s="235"/>
      <c r="H63" s="36">
        <f>SUM(H49:H62)</f>
        <v>0</v>
      </c>
      <c r="I63" s="36">
        <f>SUM(I49:I62)</f>
        <v>0</v>
      </c>
      <c r="J63" s="36">
        <f>SUM(J49:J62)</f>
        <v>0</v>
      </c>
    </row>
    <row r="64" spans="2:10">
      <c r="B64" s="233" t="s">
        <v>88</v>
      </c>
      <c r="C64" s="234"/>
      <c r="D64" s="234"/>
      <c r="E64" s="234"/>
      <c r="F64" s="234"/>
      <c r="G64" s="235"/>
      <c r="H64" s="40">
        <f>H48-H63</f>
        <v>0</v>
      </c>
      <c r="I64" s="40">
        <f>I48-I63</f>
        <v>0</v>
      </c>
      <c r="J64" s="40">
        <f>J48-J63</f>
        <v>0</v>
      </c>
    </row>
    <row r="65" spans="2:10">
      <c r="B65" s="233" t="s">
        <v>89</v>
      </c>
      <c r="C65" s="234"/>
      <c r="D65" s="234"/>
      <c r="E65" s="234"/>
      <c r="F65" s="234"/>
      <c r="G65" s="235"/>
      <c r="H65" s="29"/>
      <c r="I65" s="28">
        <v>0</v>
      </c>
      <c r="J65" s="28">
        <v>0</v>
      </c>
    </row>
    <row r="66" spans="2:10">
      <c r="B66" s="233" t="s">
        <v>90</v>
      </c>
      <c r="C66" s="234"/>
      <c r="D66" s="234"/>
      <c r="E66" s="234"/>
      <c r="F66" s="234"/>
      <c r="G66" s="235"/>
      <c r="H66" s="29"/>
      <c r="I66" s="28">
        <v>0</v>
      </c>
      <c r="J66" s="28">
        <v>0</v>
      </c>
    </row>
    <row r="67" spans="2:10">
      <c r="B67" s="233" t="s">
        <v>91</v>
      </c>
      <c r="C67" s="234"/>
      <c r="D67" s="234"/>
      <c r="E67" s="234"/>
      <c r="F67" s="234"/>
      <c r="G67" s="235"/>
      <c r="H67" s="28">
        <v>0</v>
      </c>
      <c r="I67" s="28">
        <v>0</v>
      </c>
      <c r="J67" s="28">
        <v>0</v>
      </c>
    </row>
    <row r="68" spans="2:10">
      <c r="B68" s="233" t="s">
        <v>92</v>
      </c>
      <c r="C68" s="234"/>
      <c r="D68" s="234"/>
      <c r="E68" s="234"/>
      <c r="F68" s="234"/>
      <c r="G68" s="235"/>
      <c r="H68" s="36">
        <f>SUM(H65:H67)</f>
        <v>0</v>
      </c>
      <c r="I68" s="36">
        <f>SUM(I65:I67)</f>
        <v>0</v>
      </c>
      <c r="J68" s="36">
        <f>SUM(J65:J67)</f>
        <v>0</v>
      </c>
    </row>
    <row r="69" spans="2:10">
      <c r="B69" s="233" t="s">
        <v>93</v>
      </c>
      <c r="C69" s="234"/>
      <c r="D69" s="234"/>
      <c r="E69" s="234"/>
      <c r="F69" s="234"/>
      <c r="G69" s="235"/>
      <c r="H69" s="36">
        <f>H63+H68</f>
        <v>0</v>
      </c>
      <c r="I69" s="36">
        <f t="shared" ref="I69:J69" si="3">I63+I68</f>
        <v>0</v>
      </c>
      <c r="J69" s="36">
        <f t="shared" si="3"/>
        <v>0</v>
      </c>
    </row>
    <row r="70" spans="2:10">
      <c r="B70" s="224" t="s">
        <v>94</v>
      </c>
      <c r="C70" s="224"/>
      <c r="D70" s="224"/>
      <c r="E70" s="224"/>
      <c r="F70" s="224"/>
      <c r="G70" s="224"/>
      <c r="H70" s="224"/>
      <c r="I70" s="224"/>
      <c r="J70" s="224"/>
    </row>
    <row r="71" spans="2:10">
      <c r="B71" s="217" t="s">
        <v>95</v>
      </c>
      <c r="C71" s="217"/>
      <c r="D71" s="217"/>
      <c r="E71" s="217"/>
      <c r="F71" s="217"/>
      <c r="G71" s="217"/>
      <c r="H71" s="42"/>
      <c r="I71" s="42"/>
      <c r="J71" s="42"/>
    </row>
    <row r="72" spans="2:10">
      <c r="B72" s="217" t="s">
        <v>96</v>
      </c>
      <c r="C72" s="217"/>
      <c r="D72" s="217"/>
      <c r="E72" s="217"/>
      <c r="F72" s="217"/>
      <c r="G72" s="217"/>
      <c r="H72" s="42"/>
      <c r="I72" s="42"/>
      <c r="J72" s="42"/>
    </row>
    <row r="73" spans="2:10">
      <c r="B73" s="217" t="s">
        <v>97</v>
      </c>
      <c r="C73" s="217"/>
      <c r="D73" s="217"/>
      <c r="E73" s="217"/>
      <c r="F73" s="217"/>
      <c r="G73" s="217"/>
      <c r="H73" s="42"/>
      <c r="I73" s="42"/>
      <c r="J73" s="42"/>
    </row>
    <row r="74" spans="2:10">
      <c r="B74" s="217" t="s">
        <v>98</v>
      </c>
      <c r="C74" s="217"/>
      <c r="D74" s="217"/>
      <c r="E74" s="217"/>
      <c r="F74" s="217"/>
      <c r="G74" s="217"/>
      <c r="H74" s="42"/>
      <c r="I74" s="42"/>
      <c r="J74" s="42"/>
    </row>
    <row r="75" spans="2:10">
      <c r="B75" s="217" t="s">
        <v>99</v>
      </c>
      <c r="C75" s="217"/>
      <c r="D75" s="217"/>
      <c r="E75" s="217"/>
      <c r="F75" s="217"/>
      <c r="G75" s="217"/>
      <c r="H75" s="42"/>
      <c r="I75" s="42"/>
      <c r="J75" s="42"/>
    </row>
    <row r="76" spans="2:10">
      <c r="B76" s="217" t="s">
        <v>100</v>
      </c>
      <c r="C76" s="217"/>
      <c r="D76" s="217"/>
      <c r="E76" s="217"/>
      <c r="F76" s="217"/>
      <c r="G76" s="217"/>
      <c r="H76" s="29"/>
      <c r="I76" s="42"/>
      <c r="J76" s="42"/>
    </row>
    <row r="77" spans="2:10">
      <c r="B77" s="217" t="s">
        <v>101</v>
      </c>
      <c r="C77" s="217"/>
      <c r="D77" s="217"/>
      <c r="E77" s="217"/>
      <c r="F77" s="217"/>
      <c r="G77" s="217"/>
      <c r="H77" s="29"/>
      <c r="I77" s="42"/>
      <c r="J77" s="42"/>
    </row>
    <row r="78" spans="2:10">
      <c r="B78" s="217" t="s">
        <v>102</v>
      </c>
      <c r="C78" s="217"/>
      <c r="D78" s="217"/>
      <c r="E78" s="217"/>
      <c r="F78" s="217"/>
      <c r="G78" s="217"/>
      <c r="H78" s="42">
        <f>-'ITC-3B'!M15</f>
        <v>0</v>
      </c>
      <c r="I78" s="42">
        <f>-'ITC-3B'!N15</f>
        <v>0</v>
      </c>
      <c r="J78" s="42">
        <f>-'ITC-3B'!O15</f>
        <v>0</v>
      </c>
    </row>
    <row r="79" spans="2:10">
      <c r="B79" s="217" t="s">
        <v>103</v>
      </c>
      <c r="C79" s="217"/>
      <c r="D79" s="217"/>
      <c r="E79" s="217"/>
      <c r="F79" s="217"/>
      <c r="G79" s="217"/>
      <c r="H79" s="36">
        <f>SUM(H71:H78)</f>
        <v>0</v>
      </c>
      <c r="I79" s="36">
        <f t="shared" ref="I79:J79" si="4">SUM(I71:I78)</f>
        <v>0</v>
      </c>
      <c r="J79" s="36">
        <f t="shared" si="4"/>
        <v>0</v>
      </c>
    </row>
    <row r="80" spans="2:10">
      <c r="B80" s="217" t="s">
        <v>104</v>
      </c>
      <c r="C80" s="217"/>
      <c r="D80" s="217"/>
      <c r="E80" s="217"/>
      <c r="F80" s="217"/>
      <c r="G80" s="217"/>
      <c r="H80" s="36">
        <f>H69-H79</f>
        <v>0</v>
      </c>
      <c r="I80" s="36">
        <f>I69-I79</f>
        <v>0</v>
      </c>
      <c r="J80" s="36">
        <f>J69-J79</f>
        <v>0</v>
      </c>
    </row>
    <row r="81" spans="2:10">
      <c r="B81" s="41"/>
      <c r="C81" s="41"/>
      <c r="D81" s="41"/>
      <c r="E81" s="41"/>
      <c r="F81" s="41"/>
      <c r="G81" s="41"/>
      <c r="H81" s="39"/>
      <c r="I81" s="39"/>
      <c r="J81" s="39"/>
    </row>
    <row r="82" spans="2:10">
      <c r="B82" s="41"/>
      <c r="C82" s="41"/>
      <c r="D82" s="41"/>
      <c r="E82" s="41"/>
      <c r="F82" s="41"/>
      <c r="G82" s="41"/>
      <c r="H82" s="39"/>
      <c r="I82" s="39"/>
      <c r="J82" s="39"/>
    </row>
    <row r="83" spans="2:10">
      <c r="B83" s="41"/>
      <c r="C83" s="41"/>
      <c r="D83" s="41"/>
      <c r="E83" s="41"/>
      <c r="F83" s="41"/>
      <c r="G83" s="41"/>
      <c r="H83" s="39"/>
      <c r="I83" s="39"/>
      <c r="J83" s="39"/>
    </row>
    <row r="84" spans="2:10">
      <c r="B84" s="41"/>
      <c r="C84" s="41"/>
      <c r="D84" s="41"/>
      <c r="E84" s="41"/>
      <c r="F84" s="41"/>
      <c r="G84" s="41"/>
      <c r="H84" s="39"/>
      <c r="I84" s="39"/>
      <c r="J84" s="39"/>
    </row>
    <row r="85" spans="2:10">
      <c r="B85" s="41"/>
      <c r="C85" s="41"/>
      <c r="D85" s="41"/>
      <c r="E85" s="41"/>
      <c r="F85" s="41"/>
      <c r="G85" s="41"/>
      <c r="H85" s="39"/>
      <c r="I85" s="39"/>
      <c r="J85" s="39"/>
    </row>
    <row r="86" spans="2:10">
      <c r="B86" s="41"/>
      <c r="C86" s="41"/>
      <c r="D86" s="41"/>
      <c r="E86" s="41"/>
      <c r="F86" s="41"/>
      <c r="G86" s="41"/>
      <c r="H86" s="39"/>
      <c r="I86" s="39"/>
      <c r="J86" s="39"/>
    </row>
    <row r="87" spans="2:10">
      <c r="B87" s="41"/>
      <c r="C87" s="41"/>
      <c r="D87" s="41"/>
      <c r="E87" s="41"/>
      <c r="F87" s="41"/>
      <c r="G87" s="41"/>
      <c r="H87" s="39"/>
      <c r="I87" s="39"/>
      <c r="J87" s="39"/>
    </row>
    <row r="88" spans="2:10">
      <c r="B88" s="224" t="s">
        <v>105</v>
      </c>
      <c r="C88" s="224"/>
      <c r="D88" s="224"/>
      <c r="E88" s="224"/>
      <c r="F88" s="224"/>
      <c r="G88" s="224"/>
      <c r="H88" s="224"/>
      <c r="I88" s="224"/>
      <c r="J88" s="224"/>
    </row>
    <row r="89" spans="2:10">
      <c r="B89" s="217" t="s">
        <v>106</v>
      </c>
      <c r="C89" s="217"/>
      <c r="D89" s="217"/>
      <c r="E89" s="217"/>
      <c r="F89" s="217"/>
      <c r="G89" s="217"/>
      <c r="H89" s="43">
        <f>'2A-2B'!M17</f>
        <v>0</v>
      </c>
      <c r="I89" s="43">
        <f>'2A-2B'!N17</f>
        <v>0</v>
      </c>
      <c r="J89" s="43">
        <f>'2A-2B'!O17</f>
        <v>0</v>
      </c>
    </row>
    <row r="90" spans="2:10">
      <c r="B90" s="217" t="s">
        <v>107</v>
      </c>
      <c r="C90" s="217"/>
      <c r="D90" s="217"/>
      <c r="E90" s="217"/>
      <c r="F90" s="217"/>
      <c r="G90" s="217"/>
      <c r="H90" s="30">
        <f>SUM(H49:H51)+H62</f>
        <v>0</v>
      </c>
      <c r="I90" s="30">
        <f>SUM(I49:I51)+I62</f>
        <v>0</v>
      </c>
      <c r="J90" s="30">
        <f>SUM(J49:J51)+J62</f>
        <v>0</v>
      </c>
    </row>
    <row r="91" spans="2:10" ht="30" customHeight="1">
      <c r="B91" s="247" t="s">
        <v>158</v>
      </c>
      <c r="C91" s="248"/>
      <c r="D91" s="248"/>
      <c r="E91" s="248"/>
      <c r="F91" s="248"/>
      <c r="G91" s="248"/>
      <c r="H91" s="42">
        <f>'ITC Claimed Next Year'!L17</f>
        <v>0</v>
      </c>
      <c r="I91" s="42">
        <f>'ITC Claimed Next Year'!M17</f>
        <v>0</v>
      </c>
      <c r="J91" s="42">
        <f>'ITC Claimed Next Year'!N17</f>
        <v>0</v>
      </c>
    </row>
    <row r="92" spans="2:10">
      <c r="B92" s="217" t="s">
        <v>108</v>
      </c>
      <c r="C92" s="217"/>
      <c r="D92" s="217"/>
      <c r="E92" s="217"/>
      <c r="F92" s="217"/>
      <c r="G92" s="217"/>
      <c r="H92" s="30">
        <f>ROUND(H89-(H90+H91),0)</f>
        <v>0</v>
      </c>
      <c r="I92" s="30">
        <f>ROUND(I89-(I90+I91),0)</f>
        <v>0</v>
      </c>
      <c r="J92" s="30">
        <f>ROUND(J89-(J90+J91),0)</f>
        <v>0</v>
      </c>
    </row>
    <row r="93" spans="2:10">
      <c r="B93" s="217" t="s">
        <v>109</v>
      </c>
      <c r="C93" s="217"/>
      <c r="D93" s="217"/>
      <c r="E93" s="217"/>
      <c r="F93" s="217"/>
      <c r="G93" s="217"/>
      <c r="H93" s="42"/>
      <c r="I93" s="42"/>
      <c r="J93" s="42"/>
    </row>
    <row r="94" spans="2:10">
      <c r="B94" s="217" t="s">
        <v>110</v>
      </c>
      <c r="C94" s="217"/>
      <c r="D94" s="217"/>
      <c r="E94" s="217"/>
      <c r="F94" s="217"/>
      <c r="G94" s="217"/>
      <c r="H94" s="42"/>
      <c r="I94" s="42"/>
      <c r="J94" s="42"/>
    </row>
    <row r="95" spans="2:10">
      <c r="B95" s="217" t="s">
        <v>111</v>
      </c>
      <c r="C95" s="217"/>
      <c r="D95" s="217"/>
      <c r="E95" s="217"/>
      <c r="F95" s="217"/>
      <c r="G95" s="217"/>
      <c r="H95" s="42">
        <f>'ITC-3B'!M11+'ITC-3B'!M12</f>
        <v>0</v>
      </c>
      <c r="I95" s="29"/>
      <c r="J95" s="29"/>
    </row>
    <row r="96" spans="2:10">
      <c r="B96" s="217" t="s">
        <v>112</v>
      </c>
      <c r="C96" s="217"/>
      <c r="D96" s="217"/>
      <c r="E96" s="217"/>
      <c r="F96" s="217"/>
      <c r="G96" s="217"/>
      <c r="H96" s="30">
        <f>SUM(H58:H59)</f>
        <v>0</v>
      </c>
      <c r="I96" s="29"/>
      <c r="J96" s="29"/>
    </row>
    <row r="97" spans="2:10">
      <c r="B97" s="217" t="s">
        <v>113</v>
      </c>
      <c r="C97" s="217"/>
      <c r="D97" s="217"/>
      <c r="E97" s="217"/>
      <c r="F97" s="217"/>
      <c r="G97" s="217"/>
      <c r="H97" s="30">
        <f>H95-H96</f>
        <v>0</v>
      </c>
      <c r="I97" s="29"/>
      <c r="J97" s="29"/>
    </row>
    <row r="98" spans="2:10">
      <c r="B98" s="217" t="s">
        <v>114</v>
      </c>
      <c r="C98" s="217"/>
      <c r="D98" s="217"/>
      <c r="E98" s="217"/>
      <c r="F98" s="217"/>
      <c r="G98" s="217"/>
      <c r="H98" s="30">
        <f>H97</f>
        <v>0</v>
      </c>
      <c r="I98" s="29"/>
      <c r="J98" s="29"/>
    </row>
    <row r="99" spans="2:10">
      <c r="B99" s="217" t="s">
        <v>115</v>
      </c>
      <c r="C99" s="217"/>
      <c r="D99" s="217"/>
      <c r="E99" s="217"/>
      <c r="F99" s="217"/>
      <c r="G99" s="217"/>
      <c r="H99" s="36">
        <f>H93+H94+H98</f>
        <v>0</v>
      </c>
      <c r="I99" s="36">
        <f t="shared" ref="I99:J99" si="5">I93+I94+I98</f>
        <v>0</v>
      </c>
      <c r="J99" s="36">
        <f t="shared" si="5"/>
        <v>0</v>
      </c>
    </row>
    <row r="100" spans="2:10" ht="17.25">
      <c r="B100" s="244" t="s">
        <v>116</v>
      </c>
      <c r="C100" s="244"/>
      <c r="D100" s="244"/>
      <c r="E100" s="244"/>
      <c r="F100" s="244"/>
      <c r="G100" s="244"/>
      <c r="H100" s="244"/>
      <c r="I100" s="244"/>
      <c r="J100" s="244"/>
    </row>
    <row r="101" spans="2:10">
      <c r="B101" s="225" t="s">
        <v>74</v>
      </c>
      <c r="C101" s="225"/>
      <c r="D101" s="225" t="s">
        <v>117</v>
      </c>
      <c r="E101" s="225"/>
      <c r="F101" s="225" t="s">
        <v>118</v>
      </c>
      <c r="G101" s="225"/>
      <c r="H101" s="34"/>
      <c r="I101" s="245" t="s">
        <v>119</v>
      </c>
      <c r="J101" s="246"/>
    </row>
    <row r="102" spans="2:10">
      <c r="B102" s="225"/>
      <c r="C102" s="225"/>
      <c r="D102" s="225"/>
      <c r="E102" s="225"/>
      <c r="F102" s="225"/>
      <c r="G102" s="225"/>
      <c r="H102" s="31" t="s">
        <v>42</v>
      </c>
      <c r="I102" s="31" t="s">
        <v>40</v>
      </c>
      <c r="J102" s="35" t="s">
        <v>41</v>
      </c>
    </row>
    <row r="103" spans="2:10">
      <c r="B103" s="233" t="s">
        <v>42</v>
      </c>
      <c r="C103" s="235"/>
      <c r="D103" s="226">
        <f>H24</f>
        <v>0</v>
      </c>
      <c r="E103" s="228"/>
      <c r="F103" s="236">
        <v>0</v>
      </c>
      <c r="G103" s="237"/>
      <c r="H103" s="42">
        <v>0</v>
      </c>
      <c r="I103" s="42">
        <v>0</v>
      </c>
      <c r="J103" s="42">
        <v>0</v>
      </c>
    </row>
    <row r="104" spans="2:10">
      <c r="B104" s="233" t="s">
        <v>40</v>
      </c>
      <c r="C104" s="235"/>
      <c r="D104" s="226">
        <f>I24</f>
        <v>0</v>
      </c>
      <c r="E104" s="228"/>
      <c r="F104" s="236"/>
      <c r="G104" s="237"/>
      <c r="H104" s="42"/>
      <c r="I104" s="42"/>
      <c r="J104" s="29"/>
    </row>
    <row r="105" spans="2:10">
      <c r="B105" s="233" t="s">
        <v>120</v>
      </c>
      <c r="C105" s="235"/>
      <c r="D105" s="226">
        <f>J24</f>
        <v>0</v>
      </c>
      <c r="E105" s="228"/>
      <c r="F105" s="236"/>
      <c r="G105" s="237"/>
      <c r="H105" s="42"/>
      <c r="I105" s="29"/>
      <c r="J105" s="42"/>
    </row>
    <row r="106" spans="2:10">
      <c r="B106" s="233" t="s">
        <v>43</v>
      </c>
      <c r="C106" s="235"/>
      <c r="D106" s="226">
        <v>0</v>
      </c>
      <c r="E106" s="228"/>
      <c r="F106" s="236"/>
      <c r="G106" s="237"/>
      <c r="H106" s="29"/>
      <c r="I106" s="29"/>
      <c r="J106" s="29"/>
    </row>
    <row r="107" spans="2:10">
      <c r="B107" s="233" t="s">
        <v>121</v>
      </c>
      <c r="C107" s="235"/>
      <c r="D107" s="236"/>
      <c r="E107" s="237"/>
      <c r="F107" s="236"/>
      <c r="G107" s="237"/>
      <c r="H107" s="29"/>
      <c r="I107" s="29"/>
      <c r="J107" s="29"/>
    </row>
    <row r="108" spans="2:10">
      <c r="B108" s="233" t="s">
        <v>122</v>
      </c>
      <c r="C108" s="235"/>
      <c r="D108" s="236">
        <v>0</v>
      </c>
      <c r="E108" s="237"/>
      <c r="F108" s="236"/>
      <c r="G108" s="237"/>
      <c r="H108" s="29"/>
      <c r="I108" s="29"/>
      <c r="J108" s="29"/>
    </row>
    <row r="109" spans="2:10">
      <c r="B109" s="233" t="s">
        <v>123</v>
      </c>
      <c r="C109" s="235"/>
      <c r="D109" s="236"/>
      <c r="E109" s="237"/>
      <c r="F109" s="236"/>
      <c r="G109" s="237"/>
      <c r="H109" s="29"/>
      <c r="I109" s="29"/>
      <c r="J109" s="29"/>
    </row>
    <row r="110" spans="2:10">
      <c r="B110" s="233" t="s">
        <v>29</v>
      </c>
      <c r="C110" s="235"/>
      <c r="D110" s="236"/>
      <c r="E110" s="237"/>
      <c r="F110" s="236"/>
      <c r="G110" s="237"/>
      <c r="H110" s="29"/>
      <c r="I110" s="29"/>
      <c r="J110" s="29"/>
    </row>
    <row r="111" spans="2:10">
      <c r="B111" s="238" t="s">
        <v>124</v>
      </c>
      <c r="C111" s="239"/>
      <c r="D111" s="239"/>
      <c r="E111" s="239"/>
      <c r="F111" s="239"/>
      <c r="G111" s="239"/>
      <c r="H111" s="239"/>
      <c r="I111" s="239"/>
      <c r="J111" s="240"/>
    </row>
    <row r="112" spans="2:10">
      <c r="B112" s="241"/>
      <c r="C112" s="242"/>
      <c r="D112" s="242"/>
      <c r="E112" s="242"/>
      <c r="F112" s="242"/>
      <c r="G112" s="242"/>
      <c r="H112" s="242"/>
      <c r="I112" s="242"/>
      <c r="J112" s="243"/>
    </row>
    <row r="113" spans="2:10">
      <c r="B113" s="225" t="s">
        <v>74</v>
      </c>
      <c r="C113" s="225"/>
      <c r="D113" s="225"/>
      <c r="E113" s="225"/>
      <c r="F113" s="225"/>
      <c r="G113" s="31" t="s">
        <v>9</v>
      </c>
      <c r="H113" s="31" t="s">
        <v>42</v>
      </c>
      <c r="I113" s="31" t="s">
        <v>40</v>
      </c>
      <c r="J113" s="31" t="s">
        <v>125</v>
      </c>
    </row>
    <row r="114" spans="2:10">
      <c r="B114" s="217" t="s">
        <v>126</v>
      </c>
      <c r="C114" s="217"/>
      <c r="D114" s="217"/>
      <c r="E114" s="217"/>
      <c r="F114" s="217"/>
      <c r="G114" s="42"/>
      <c r="H114" s="42"/>
      <c r="I114" s="42"/>
      <c r="J114" s="42"/>
    </row>
    <row r="115" spans="2:10">
      <c r="B115" s="217" t="s">
        <v>127</v>
      </c>
      <c r="C115" s="217"/>
      <c r="D115" s="217"/>
      <c r="E115" s="217"/>
      <c r="F115" s="217"/>
      <c r="G115" s="42"/>
      <c r="H115" s="42"/>
      <c r="I115" s="42"/>
      <c r="J115" s="42"/>
    </row>
    <row r="116" spans="2:10">
      <c r="B116" s="217" t="s">
        <v>128</v>
      </c>
      <c r="C116" s="217"/>
      <c r="D116" s="217"/>
      <c r="E116" s="217"/>
      <c r="F116" s="217"/>
      <c r="G116" s="29"/>
      <c r="H116" s="42">
        <f>'ITC Claimed Next Year'!L15</f>
        <v>0</v>
      </c>
      <c r="I116" s="42">
        <f>'ITC Claimed Next Year'!M15</f>
        <v>0</v>
      </c>
      <c r="J116" s="42">
        <f>'ITC Claimed Next Year'!N15</f>
        <v>0</v>
      </c>
    </row>
    <row r="117" spans="2:10">
      <c r="B117" s="217" t="s">
        <v>129</v>
      </c>
      <c r="C117" s="217"/>
      <c r="D117" s="217"/>
      <c r="E117" s="217"/>
      <c r="F117" s="217"/>
      <c r="G117" s="29"/>
      <c r="H117" s="42">
        <f>SUM('ITC Claimed Next Year'!L8:L14)</f>
        <v>0</v>
      </c>
      <c r="I117" s="42">
        <f>SUM('ITC Claimed Next Year'!M8:M14)</f>
        <v>0</v>
      </c>
      <c r="J117" s="42">
        <f>SUM('ITC Claimed Next Year'!N8:N14)</f>
        <v>0</v>
      </c>
    </row>
    <row r="118" spans="2:10">
      <c r="B118" s="233" t="s">
        <v>130</v>
      </c>
      <c r="C118" s="234"/>
      <c r="D118" s="234"/>
      <c r="E118" s="234"/>
      <c r="F118" s="235"/>
      <c r="G118" s="30">
        <f>G39+G114-G115</f>
        <v>0</v>
      </c>
      <c r="H118" s="30">
        <f>H39+H114-H115</f>
        <v>0</v>
      </c>
      <c r="I118" s="30">
        <f>I39+I114-I115</f>
        <v>0</v>
      </c>
      <c r="J118" s="30">
        <f>J39+J114-J115</f>
        <v>0</v>
      </c>
    </row>
    <row r="119" spans="2:10">
      <c r="B119" s="224" t="s">
        <v>131</v>
      </c>
      <c r="C119" s="224"/>
      <c r="D119" s="224"/>
      <c r="E119" s="224"/>
      <c r="F119" s="224"/>
      <c r="G119" s="224"/>
      <c r="H119" s="224"/>
      <c r="I119" s="224"/>
      <c r="J119" s="224"/>
    </row>
    <row r="120" spans="2:10">
      <c r="B120" s="225" t="s">
        <v>74</v>
      </c>
      <c r="C120" s="225"/>
      <c r="D120" s="225"/>
      <c r="E120" s="225"/>
      <c r="F120" s="225" t="s">
        <v>132</v>
      </c>
      <c r="G120" s="225"/>
      <c r="H120" s="225"/>
      <c r="I120" s="225"/>
      <c r="J120" s="35" t="s">
        <v>133</v>
      </c>
    </row>
    <row r="121" spans="2:10">
      <c r="B121" s="217" t="s">
        <v>42</v>
      </c>
      <c r="C121" s="217"/>
      <c r="D121" s="217"/>
      <c r="E121" s="217"/>
      <c r="F121" s="226">
        <v>0</v>
      </c>
      <c r="G121" s="227"/>
      <c r="H121" s="227"/>
      <c r="I121" s="228"/>
      <c r="J121" s="28">
        <v>0</v>
      </c>
    </row>
    <row r="122" spans="2:10">
      <c r="B122" s="217" t="s">
        <v>40</v>
      </c>
      <c r="C122" s="217"/>
      <c r="D122" s="217"/>
      <c r="E122" s="217"/>
      <c r="F122" s="226">
        <v>0</v>
      </c>
      <c r="G122" s="227"/>
      <c r="H122" s="227"/>
      <c r="I122" s="228"/>
      <c r="J122" s="28">
        <v>0</v>
      </c>
    </row>
    <row r="123" spans="2:10">
      <c r="B123" s="217" t="s">
        <v>120</v>
      </c>
      <c r="C123" s="217"/>
      <c r="D123" s="217"/>
      <c r="E123" s="217"/>
      <c r="F123" s="226">
        <v>0</v>
      </c>
      <c r="G123" s="227"/>
      <c r="H123" s="227"/>
      <c r="I123" s="228"/>
      <c r="J123" s="28">
        <v>0</v>
      </c>
    </row>
    <row r="124" spans="2:10">
      <c r="B124" s="217" t="s">
        <v>43</v>
      </c>
      <c r="C124" s="217"/>
      <c r="D124" s="217"/>
      <c r="E124" s="217"/>
      <c r="F124" s="226">
        <v>0</v>
      </c>
      <c r="G124" s="227"/>
      <c r="H124" s="227"/>
      <c r="I124" s="228"/>
      <c r="J124" s="28">
        <v>0</v>
      </c>
    </row>
    <row r="125" spans="2:10">
      <c r="B125" s="217" t="s">
        <v>121</v>
      </c>
      <c r="C125" s="217"/>
      <c r="D125" s="217"/>
      <c r="E125" s="217"/>
      <c r="F125" s="226">
        <v>0</v>
      </c>
      <c r="G125" s="227"/>
      <c r="H125" s="227"/>
      <c r="I125" s="228"/>
      <c r="J125" s="28">
        <v>0</v>
      </c>
    </row>
    <row r="126" spans="2:10">
      <c r="B126" s="46"/>
      <c r="C126" s="46"/>
      <c r="D126" s="46"/>
      <c r="E126" s="46"/>
      <c r="F126" s="47"/>
      <c r="G126" s="47"/>
      <c r="H126" s="47"/>
      <c r="I126" s="47"/>
      <c r="J126" s="48"/>
    </row>
    <row r="127" spans="2:10">
      <c r="B127" s="46"/>
      <c r="C127" s="46"/>
      <c r="D127" s="46"/>
      <c r="E127" s="46"/>
      <c r="F127" s="47"/>
      <c r="G127" s="47"/>
      <c r="H127" s="47"/>
      <c r="I127" s="47"/>
      <c r="J127" s="48"/>
    </row>
    <row r="128" spans="2:10">
      <c r="B128" s="46"/>
      <c r="C128" s="46"/>
      <c r="D128" s="46"/>
      <c r="E128" s="46"/>
      <c r="F128" s="47"/>
      <c r="G128" s="47"/>
      <c r="H128" s="47"/>
      <c r="I128" s="47"/>
      <c r="J128" s="48"/>
    </row>
    <row r="129" spans="2:10">
      <c r="B129" s="46"/>
      <c r="C129" s="46"/>
      <c r="D129" s="46"/>
      <c r="E129" s="46"/>
      <c r="F129" s="47"/>
      <c r="G129" s="47"/>
      <c r="H129" s="47"/>
      <c r="I129" s="47"/>
      <c r="J129" s="48"/>
    </row>
    <row r="130" spans="2:10" ht="17.25">
      <c r="B130" s="229" t="s">
        <v>134</v>
      </c>
      <c r="C130" s="230"/>
      <c r="D130" s="230"/>
      <c r="E130" s="230"/>
      <c r="F130" s="230"/>
      <c r="G130" s="230"/>
      <c r="H130" s="230"/>
      <c r="I130" s="230"/>
      <c r="J130" s="231"/>
    </row>
    <row r="131" spans="2:10">
      <c r="B131" s="224" t="s">
        <v>135</v>
      </c>
      <c r="C131" s="224"/>
      <c r="D131" s="224"/>
      <c r="E131" s="224"/>
      <c r="F131" s="224"/>
      <c r="G131" s="224"/>
      <c r="H131" s="224"/>
      <c r="I131" s="224"/>
      <c r="J131" s="224"/>
    </row>
    <row r="132" spans="2:10">
      <c r="B132" s="232" t="s">
        <v>136</v>
      </c>
      <c r="C132" s="225"/>
      <c r="D132" s="225"/>
      <c r="E132" s="24" t="s">
        <v>40</v>
      </c>
      <c r="F132" s="24" t="s">
        <v>125</v>
      </c>
      <c r="G132" s="31" t="s">
        <v>42</v>
      </c>
      <c r="H132" s="31" t="s">
        <v>123</v>
      </c>
      <c r="I132" s="31" t="s">
        <v>43</v>
      </c>
      <c r="J132" s="31" t="s">
        <v>152</v>
      </c>
    </row>
    <row r="133" spans="2:10">
      <c r="B133" s="217" t="s">
        <v>137</v>
      </c>
      <c r="C133" s="217"/>
      <c r="D133" s="217"/>
      <c r="E133" s="42"/>
      <c r="F133" s="42"/>
      <c r="G133" s="42"/>
      <c r="H133" s="29"/>
      <c r="I133" s="42"/>
      <c r="J133" s="29"/>
    </row>
    <row r="134" spans="2:10">
      <c r="B134" s="217" t="s">
        <v>138</v>
      </c>
      <c r="C134" s="217"/>
      <c r="D134" s="217"/>
      <c r="E134" s="42"/>
      <c r="F134" s="42"/>
      <c r="G134" s="42"/>
      <c r="H134" s="29"/>
      <c r="I134" s="42"/>
      <c r="J134" s="29"/>
    </row>
    <row r="135" spans="2:10">
      <c r="B135" s="217" t="s">
        <v>139</v>
      </c>
      <c r="C135" s="217"/>
      <c r="D135" s="217"/>
      <c r="E135" s="42"/>
      <c r="F135" s="42"/>
      <c r="G135" s="42"/>
      <c r="H135" s="29"/>
      <c r="I135" s="42"/>
      <c r="J135" s="29"/>
    </row>
    <row r="136" spans="2:10">
      <c r="B136" s="217" t="s">
        <v>140</v>
      </c>
      <c r="C136" s="217"/>
      <c r="D136" s="217"/>
      <c r="E136" s="42"/>
      <c r="F136" s="42"/>
      <c r="G136" s="42"/>
      <c r="H136" s="29"/>
      <c r="I136" s="42"/>
      <c r="J136" s="29"/>
    </row>
    <row r="137" spans="2:10">
      <c r="B137" s="217" t="s">
        <v>141</v>
      </c>
      <c r="C137" s="217"/>
      <c r="D137" s="217"/>
      <c r="E137" s="42"/>
      <c r="F137" s="42"/>
      <c r="G137" s="42"/>
      <c r="H137" s="42"/>
      <c r="I137" s="42"/>
      <c r="J137" s="42"/>
    </row>
    <row r="138" spans="2:10">
      <c r="B138" s="217" t="s">
        <v>142</v>
      </c>
      <c r="C138" s="217"/>
      <c r="D138" s="217"/>
      <c r="E138" s="42"/>
      <c r="F138" s="42"/>
      <c r="G138" s="42"/>
      <c r="H138" s="42"/>
      <c r="I138" s="42"/>
      <c r="J138" s="42"/>
    </row>
    <row r="139" spans="2:10">
      <c r="B139" s="217" t="s">
        <v>143</v>
      </c>
      <c r="C139" s="217"/>
      <c r="D139" s="217"/>
      <c r="E139" s="42"/>
      <c r="F139" s="42"/>
      <c r="G139" s="42"/>
      <c r="H139" s="42"/>
      <c r="I139" s="42"/>
      <c r="J139" s="42"/>
    </row>
    <row r="140" spans="2:10">
      <c r="B140" s="224" t="s">
        <v>144</v>
      </c>
      <c r="C140" s="224"/>
      <c r="D140" s="224"/>
      <c r="E140" s="224"/>
      <c r="F140" s="224"/>
      <c r="G140" s="224"/>
      <c r="H140" s="224"/>
      <c r="I140" s="224"/>
      <c r="J140" s="224"/>
    </row>
    <row r="141" spans="2:10">
      <c r="B141" s="225" t="s">
        <v>136</v>
      </c>
      <c r="C141" s="225"/>
      <c r="D141" s="225"/>
      <c r="E141" s="225"/>
      <c r="F141" s="225"/>
      <c r="G141" s="31" t="s">
        <v>9</v>
      </c>
      <c r="H141" s="31" t="s">
        <v>42</v>
      </c>
      <c r="I141" s="31" t="s">
        <v>40</v>
      </c>
      <c r="J141" s="31" t="s">
        <v>125</v>
      </c>
    </row>
    <row r="142" spans="2:10">
      <c r="B142" s="217" t="s">
        <v>145</v>
      </c>
      <c r="C142" s="217"/>
      <c r="D142" s="217"/>
      <c r="E142" s="217"/>
      <c r="F142" s="217"/>
      <c r="G142" s="42"/>
      <c r="H142" s="29"/>
      <c r="I142" s="29"/>
      <c r="J142" s="29"/>
    </row>
    <row r="143" spans="2:10">
      <c r="B143" s="217" t="s">
        <v>146</v>
      </c>
      <c r="C143" s="217"/>
      <c r="D143" s="217"/>
      <c r="E143" s="217"/>
      <c r="F143" s="217"/>
      <c r="G143" s="42"/>
      <c r="H143" s="42"/>
      <c r="I143" s="42"/>
      <c r="J143" s="42"/>
    </row>
    <row r="144" spans="2:10">
      <c r="B144" s="217" t="s">
        <v>147</v>
      </c>
      <c r="C144" s="217"/>
      <c r="D144" s="217"/>
      <c r="E144" s="217"/>
      <c r="F144" s="217"/>
      <c r="G144" s="42"/>
      <c r="H144" s="42"/>
      <c r="I144" s="42"/>
      <c r="J144" s="42"/>
    </row>
    <row r="145" spans="2:10">
      <c r="B145" s="224" t="s">
        <v>148</v>
      </c>
      <c r="C145" s="224"/>
      <c r="D145" s="224"/>
      <c r="E145" s="224"/>
      <c r="F145" s="224"/>
      <c r="G145" s="224"/>
      <c r="H145" s="224"/>
      <c r="I145" s="224"/>
      <c r="J145" s="224"/>
    </row>
    <row r="146" spans="2:10">
      <c r="B146" s="225" t="s">
        <v>74</v>
      </c>
      <c r="C146" s="225"/>
      <c r="D146" s="225"/>
      <c r="E146" s="225"/>
      <c r="F146" s="225" t="s">
        <v>132</v>
      </c>
      <c r="G146" s="225"/>
      <c r="H146" s="225"/>
      <c r="I146" s="225"/>
      <c r="J146" s="35" t="s">
        <v>133</v>
      </c>
    </row>
    <row r="147" spans="2:10">
      <c r="B147" s="217" t="s">
        <v>149</v>
      </c>
      <c r="C147" s="217"/>
      <c r="D147" s="217"/>
      <c r="E147" s="217"/>
      <c r="F147" s="218"/>
      <c r="G147" s="219"/>
      <c r="H147" s="219"/>
      <c r="I147" s="220"/>
      <c r="J147" s="42"/>
    </row>
    <row r="148" spans="2:10">
      <c r="B148" s="217" t="s">
        <v>150</v>
      </c>
      <c r="C148" s="217"/>
      <c r="D148" s="217"/>
      <c r="E148" s="217"/>
      <c r="F148" s="218"/>
      <c r="G148" s="219"/>
      <c r="H148" s="219"/>
      <c r="I148" s="220"/>
      <c r="J148" s="42"/>
    </row>
    <row r="160" spans="2:10">
      <c r="F160" s="42">
        <v>0</v>
      </c>
      <c r="G160" s="14" t="s">
        <v>160</v>
      </c>
    </row>
    <row r="161" spans="6:7">
      <c r="F161" s="29"/>
      <c r="G161" s="14" t="s">
        <v>159</v>
      </c>
    </row>
  </sheetData>
  <protectedRanges>
    <protectedRange sqref="F147:J148" name="Range10"/>
    <protectedRange sqref="G142:J144" name="Range8"/>
    <protectedRange sqref="G114:J117" name="Range7"/>
    <protectedRange sqref="F103:G110" name="Range6"/>
    <protectedRange sqref="H80:J80" name="Range3"/>
    <protectedRange sqref="H89:J89" name="Range1"/>
    <protectedRange sqref="H71:J75 H93:J94 H78:J78 I76:J77 F160 H95 H91:J91 H103:I104 J103 H105 J105 H114:J117 G114:G115 E133:G139 H137:H139 I133:I139 J137:J139 G142 G143:J144 J147:J148" name="Range2"/>
    <protectedRange sqref="H48:J48" name="Range5"/>
    <protectedRange sqref="E133:J139" name="Range9"/>
  </protectedRanges>
  <mergeCells count="150">
    <mergeCell ref="B15:F15"/>
    <mergeCell ref="B16:F16"/>
    <mergeCell ref="B17:F17"/>
    <mergeCell ref="B18:F18"/>
    <mergeCell ref="B19:F19"/>
    <mergeCell ref="B20:F20"/>
    <mergeCell ref="C3:J3"/>
    <mergeCell ref="D4:J4"/>
    <mergeCell ref="D5:J5"/>
    <mergeCell ref="D6:J6"/>
    <mergeCell ref="D7:J7"/>
    <mergeCell ref="B8:J8"/>
    <mergeCell ref="B9:F9"/>
    <mergeCell ref="B10:J10"/>
    <mergeCell ref="B11:F11"/>
    <mergeCell ref="B12:F12"/>
    <mergeCell ref="B13:F13"/>
    <mergeCell ref="B14:F14"/>
    <mergeCell ref="B27:F27"/>
    <mergeCell ref="B28:F28"/>
    <mergeCell ref="B29:F29"/>
    <mergeCell ref="B30:F30"/>
    <mergeCell ref="B31:F31"/>
    <mergeCell ref="B32:F32"/>
    <mergeCell ref="B21:F21"/>
    <mergeCell ref="B22:F22"/>
    <mergeCell ref="B23:F23"/>
    <mergeCell ref="B24:F24"/>
    <mergeCell ref="B25:J25"/>
    <mergeCell ref="B26:F26"/>
    <mergeCell ref="B39:F39"/>
    <mergeCell ref="B45:J45"/>
    <mergeCell ref="B46:F46"/>
    <mergeCell ref="B47:J47"/>
    <mergeCell ref="B48:G48"/>
    <mergeCell ref="B49:F51"/>
    <mergeCell ref="B33:F33"/>
    <mergeCell ref="B34:F34"/>
    <mergeCell ref="B35:F35"/>
    <mergeCell ref="B36:F36"/>
    <mergeCell ref="B37:F37"/>
    <mergeCell ref="B38:F38"/>
    <mergeCell ref="B63:G63"/>
    <mergeCell ref="B64:G64"/>
    <mergeCell ref="B65:G65"/>
    <mergeCell ref="B66:G66"/>
    <mergeCell ref="B67:G67"/>
    <mergeCell ref="B68:G68"/>
    <mergeCell ref="B52:F54"/>
    <mergeCell ref="B55:F57"/>
    <mergeCell ref="B58:F59"/>
    <mergeCell ref="B60:G60"/>
    <mergeCell ref="B61:G61"/>
    <mergeCell ref="B62:G62"/>
    <mergeCell ref="B75:G75"/>
    <mergeCell ref="B76:G76"/>
    <mergeCell ref="B77:G77"/>
    <mergeCell ref="B78:G78"/>
    <mergeCell ref="B79:G79"/>
    <mergeCell ref="B80:G80"/>
    <mergeCell ref="B69:G69"/>
    <mergeCell ref="B70:J70"/>
    <mergeCell ref="B71:G71"/>
    <mergeCell ref="B72:G72"/>
    <mergeCell ref="B73:G73"/>
    <mergeCell ref="B74:G74"/>
    <mergeCell ref="B94:G94"/>
    <mergeCell ref="B95:G95"/>
    <mergeCell ref="B96:G96"/>
    <mergeCell ref="B97:G97"/>
    <mergeCell ref="B98:G98"/>
    <mergeCell ref="B99:G99"/>
    <mergeCell ref="B88:J88"/>
    <mergeCell ref="B89:G89"/>
    <mergeCell ref="B90:G90"/>
    <mergeCell ref="B91:G91"/>
    <mergeCell ref="B92:G92"/>
    <mergeCell ref="B93:G93"/>
    <mergeCell ref="B104:C104"/>
    <mergeCell ref="D104:E104"/>
    <mergeCell ref="F104:G104"/>
    <mergeCell ref="B105:C105"/>
    <mergeCell ref="D105:E105"/>
    <mergeCell ref="F105:G105"/>
    <mergeCell ref="B100:J100"/>
    <mergeCell ref="B101:C102"/>
    <mergeCell ref="D101:E102"/>
    <mergeCell ref="F101:G102"/>
    <mergeCell ref="I101:J101"/>
    <mergeCell ref="B103:C103"/>
    <mergeCell ref="D103:E103"/>
    <mergeCell ref="F103:G103"/>
    <mergeCell ref="B108:C108"/>
    <mergeCell ref="D108:E108"/>
    <mergeCell ref="F108:G108"/>
    <mergeCell ref="B109:C109"/>
    <mergeCell ref="D109:E109"/>
    <mergeCell ref="F109:G109"/>
    <mergeCell ref="B106:C106"/>
    <mergeCell ref="D106:E106"/>
    <mergeCell ref="F106:G106"/>
    <mergeCell ref="B107:C107"/>
    <mergeCell ref="D107:E107"/>
    <mergeCell ref="F107:G107"/>
    <mergeCell ref="B115:F115"/>
    <mergeCell ref="B116:F116"/>
    <mergeCell ref="B117:F117"/>
    <mergeCell ref="B118:F118"/>
    <mergeCell ref="B119:J119"/>
    <mergeCell ref="B120:E120"/>
    <mergeCell ref="F120:I120"/>
    <mergeCell ref="B110:C110"/>
    <mergeCell ref="D110:E110"/>
    <mergeCell ref="F110:G110"/>
    <mergeCell ref="B111:J112"/>
    <mergeCell ref="B113:F113"/>
    <mergeCell ref="B114:F114"/>
    <mergeCell ref="B132:D132"/>
    <mergeCell ref="B123:E123"/>
    <mergeCell ref="F123:I123"/>
    <mergeCell ref="B124:E124"/>
    <mergeCell ref="F124:I124"/>
    <mergeCell ref="B121:E121"/>
    <mergeCell ref="F121:I121"/>
    <mergeCell ref="B122:E122"/>
    <mergeCell ref="F122:I122"/>
    <mergeCell ref="B148:E148"/>
    <mergeCell ref="F148:I148"/>
    <mergeCell ref="B2:J2"/>
    <mergeCell ref="B145:J145"/>
    <mergeCell ref="B146:E146"/>
    <mergeCell ref="F146:I146"/>
    <mergeCell ref="B147:E147"/>
    <mergeCell ref="F147:I147"/>
    <mergeCell ref="B139:D139"/>
    <mergeCell ref="B140:J140"/>
    <mergeCell ref="B141:F141"/>
    <mergeCell ref="B142:F142"/>
    <mergeCell ref="B143:F143"/>
    <mergeCell ref="B144:F144"/>
    <mergeCell ref="B133:D133"/>
    <mergeCell ref="B134:D134"/>
    <mergeCell ref="B135:D135"/>
    <mergeCell ref="B136:D136"/>
    <mergeCell ref="B137:D137"/>
    <mergeCell ref="B138:D138"/>
    <mergeCell ref="B125:E125"/>
    <mergeCell ref="F125:I125"/>
    <mergeCell ref="B130:J130"/>
    <mergeCell ref="B131:J131"/>
  </mergeCells>
  <pageMargins left="0" right="0" top="0" bottom="0" header="0" footer="0"/>
  <pageSetup paperSize="9" scale="90" orientation="landscape" r:id="rId1"/>
  <rowBreaks count="1" manualBreakCount="1">
    <brk id="42" max="16383" man="1"/>
  </rowBreaks>
</worksheet>
</file>

<file path=xl/worksheets/sheet12.xml><?xml version="1.0" encoding="utf-8"?>
<worksheet xmlns="http://schemas.openxmlformats.org/spreadsheetml/2006/main" xmlns:r="http://schemas.openxmlformats.org/officeDocument/2006/relationships">
  <dimension ref="A1:J149"/>
  <sheetViews>
    <sheetView view="pageBreakPreview" zoomScale="90" zoomScaleSheetLayoutView="90" workbookViewId="0">
      <selection activeCell="G115" sqref="G115:H115"/>
    </sheetView>
  </sheetViews>
  <sheetFormatPr defaultColWidth="0" defaultRowHeight="15"/>
  <cols>
    <col min="1" max="1" width="10.28515625" style="92" customWidth="1"/>
    <col min="2" max="2" width="19.5703125" style="92" customWidth="1"/>
    <col min="3" max="3" width="12.85546875" style="92" customWidth="1"/>
    <col min="4" max="4" width="16" style="92" customWidth="1"/>
    <col min="5" max="5" width="15.5703125" style="92" customWidth="1"/>
    <col min="6" max="10" width="20.7109375" style="92" customWidth="1"/>
    <col min="11" max="11" width="9.140625" style="92" hidden="1" customWidth="1"/>
    <col min="12" max="16384" width="9.140625" style="92" hidden="1"/>
  </cols>
  <sheetData>
    <row r="1" spans="1:10">
      <c r="A1" s="291" t="s">
        <v>227</v>
      </c>
      <c r="B1" s="292"/>
      <c r="C1" s="292"/>
      <c r="D1" s="292"/>
      <c r="E1" s="292"/>
      <c r="F1" s="292"/>
      <c r="G1" s="292"/>
      <c r="H1" s="292"/>
      <c r="I1" s="292"/>
      <c r="J1" s="293"/>
    </row>
    <row r="2" spans="1:10">
      <c r="A2" s="294"/>
      <c r="B2" s="295"/>
      <c r="C2" s="295"/>
      <c r="D2" s="295"/>
      <c r="E2" s="295"/>
      <c r="F2" s="295"/>
      <c r="G2" s="295"/>
      <c r="H2" s="295"/>
      <c r="I2" s="295"/>
      <c r="J2" s="296"/>
    </row>
    <row r="3" spans="1:10">
      <c r="A3" s="297"/>
      <c r="B3" s="298"/>
      <c r="C3" s="298"/>
      <c r="D3" s="298"/>
      <c r="E3" s="298"/>
      <c r="F3" s="298"/>
      <c r="G3" s="298"/>
      <c r="H3" s="298"/>
      <c r="I3" s="298"/>
      <c r="J3" s="299"/>
    </row>
    <row r="4" spans="1:10" ht="17.25">
      <c r="A4" s="90" t="s">
        <v>30</v>
      </c>
      <c r="B4" s="264" t="s">
        <v>31</v>
      </c>
      <c r="C4" s="264"/>
      <c r="D4" s="264"/>
      <c r="E4" s="264"/>
      <c r="F4" s="264"/>
      <c r="G4" s="264"/>
      <c r="H4" s="264"/>
      <c r="I4" s="264"/>
      <c r="J4" s="264"/>
    </row>
    <row r="5" spans="1:10">
      <c r="A5" s="91">
        <v>1</v>
      </c>
      <c r="B5" s="87" t="s">
        <v>32</v>
      </c>
      <c r="C5" s="252" t="str">
        <f>Summary!C8</f>
        <v>2021-2022</v>
      </c>
      <c r="D5" s="252"/>
      <c r="E5" s="252"/>
      <c r="F5" s="252"/>
      <c r="G5" s="252"/>
      <c r="H5" s="252"/>
      <c r="I5" s="252"/>
      <c r="J5" s="252"/>
    </row>
    <row r="6" spans="1:10">
      <c r="A6" s="91">
        <v>2</v>
      </c>
      <c r="B6" s="87" t="s">
        <v>33</v>
      </c>
      <c r="C6" s="252">
        <f>Summary!C7</f>
        <v>0</v>
      </c>
      <c r="D6" s="252"/>
      <c r="E6" s="252"/>
      <c r="F6" s="252"/>
      <c r="G6" s="252"/>
      <c r="H6" s="252"/>
      <c r="I6" s="252"/>
      <c r="J6" s="252"/>
    </row>
    <row r="7" spans="1:10">
      <c r="A7" s="91" t="s">
        <v>34</v>
      </c>
      <c r="B7" s="87" t="s">
        <v>35</v>
      </c>
      <c r="C7" s="252">
        <f>Summary!C6</f>
        <v>0</v>
      </c>
      <c r="D7" s="252"/>
      <c r="E7" s="252"/>
      <c r="F7" s="252"/>
      <c r="G7" s="252"/>
      <c r="H7" s="252"/>
      <c r="I7" s="252"/>
      <c r="J7" s="252"/>
    </row>
    <row r="8" spans="1:10">
      <c r="A8" s="91" t="s">
        <v>36</v>
      </c>
      <c r="B8" s="87" t="s">
        <v>37</v>
      </c>
      <c r="C8" s="252">
        <f>C7</f>
        <v>0</v>
      </c>
      <c r="D8" s="252"/>
      <c r="E8" s="252"/>
      <c r="F8" s="252"/>
      <c r="G8" s="252"/>
      <c r="H8" s="252"/>
      <c r="I8" s="252"/>
      <c r="J8" s="252"/>
    </row>
    <row r="9" spans="1:10">
      <c r="A9" s="91">
        <v>4</v>
      </c>
      <c r="B9" s="217" t="s">
        <v>229</v>
      </c>
      <c r="C9" s="217"/>
      <c r="D9" s="217"/>
      <c r="E9" s="265" t="s">
        <v>351</v>
      </c>
      <c r="F9" s="252"/>
      <c r="G9" s="252"/>
      <c r="H9" s="252"/>
      <c r="I9" s="252"/>
      <c r="J9" s="252"/>
    </row>
    <row r="10" spans="1:10">
      <c r="A10" s="91">
        <v>5</v>
      </c>
      <c r="B10" s="248" t="s">
        <v>230</v>
      </c>
      <c r="C10" s="248"/>
      <c r="D10" s="248"/>
      <c r="E10" s="248"/>
      <c r="F10" s="248"/>
      <c r="G10" s="248"/>
      <c r="H10" s="248"/>
      <c r="I10" s="289" t="s">
        <v>231</v>
      </c>
      <c r="J10" s="290"/>
    </row>
    <row r="11" spans="1:10" ht="17.25">
      <c r="A11" s="244" t="s">
        <v>232</v>
      </c>
      <c r="B11" s="244"/>
      <c r="C11" s="244"/>
      <c r="D11" s="244"/>
      <c r="E11" s="244"/>
      <c r="F11" s="244"/>
      <c r="G11" s="244"/>
      <c r="H11" s="244"/>
      <c r="I11" s="244"/>
      <c r="J11" s="244"/>
    </row>
    <row r="12" spans="1:10">
      <c r="A12" s="260" t="s">
        <v>233</v>
      </c>
      <c r="B12" s="224"/>
      <c r="C12" s="224"/>
      <c r="D12" s="224"/>
      <c r="E12" s="224"/>
      <c r="F12" s="224"/>
      <c r="G12" s="224"/>
      <c r="H12" s="224"/>
      <c r="I12" s="224"/>
      <c r="J12" s="224"/>
    </row>
    <row r="13" spans="1:10" ht="15" customHeight="1">
      <c r="A13" s="281" t="s">
        <v>74</v>
      </c>
      <c r="B13" s="300"/>
      <c r="C13" s="300"/>
      <c r="D13" s="300"/>
      <c r="E13" s="300"/>
      <c r="F13" s="300"/>
      <c r="G13" s="300"/>
      <c r="H13" s="282"/>
      <c r="I13" s="281" t="s">
        <v>234</v>
      </c>
      <c r="J13" s="282"/>
    </row>
    <row r="14" spans="1:10">
      <c r="A14" s="248" t="s">
        <v>235</v>
      </c>
      <c r="B14" s="248"/>
      <c r="C14" s="248"/>
      <c r="D14" s="248"/>
      <c r="E14" s="248"/>
      <c r="F14" s="248"/>
      <c r="G14" s="248"/>
      <c r="H14" s="248"/>
      <c r="I14" s="275">
        <f>Summary!C11</f>
        <v>0</v>
      </c>
      <c r="J14" s="276"/>
    </row>
    <row r="15" spans="1:10">
      <c r="A15" s="217" t="s">
        <v>236</v>
      </c>
      <c r="B15" s="217"/>
      <c r="C15" s="217"/>
      <c r="D15" s="217"/>
      <c r="E15" s="217"/>
      <c r="F15" s="217"/>
      <c r="G15" s="217"/>
      <c r="H15" s="91" t="s">
        <v>237</v>
      </c>
      <c r="I15" s="275">
        <v>0</v>
      </c>
      <c r="J15" s="276"/>
    </row>
    <row r="16" spans="1:10">
      <c r="A16" s="217" t="s">
        <v>238</v>
      </c>
      <c r="B16" s="217"/>
      <c r="C16" s="217"/>
      <c r="D16" s="217"/>
      <c r="E16" s="217"/>
      <c r="F16" s="217"/>
      <c r="G16" s="217"/>
      <c r="H16" s="91" t="s">
        <v>237</v>
      </c>
      <c r="I16" s="275">
        <v>0</v>
      </c>
      <c r="J16" s="276"/>
    </row>
    <row r="17" spans="1:10">
      <c r="A17" s="217" t="s">
        <v>239</v>
      </c>
      <c r="B17" s="217"/>
      <c r="C17" s="217"/>
      <c r="D17" s="217"/>
      <c r="E17" s="217"/>
      <c r="F17" s="217"/>
      <c r="G17" s="217"/>
      <c r="H17" s="91" t="s">
        <v>237</v>
      </c>
      <c r="I17" s="275">
        <v>0</v>
      </c>
      <c r="J17" s="276"/>
    </row>
    <row r="18" spans="1:10">
      <c r="A18" s="217" t="s">
        <v>240</v>
      </c>
      <c r="B18" s="217"/>
      <c r="C18" s="217"/>
      <c r="D18" s="217"/>
      <c r="E18" s="217"/>
      <c r="F18" s="217"/>
      <c r="G18" s="217"/>
      <c r="H18" s="91" t="s">
        <v>237</v>
      </c>
      <c r="I18" s="275">
        <v>0</v>
      </c>
      <c r="J18" s="276"/>
    </row>
    <row r="19" spans="1:10">
      <c r="A19" s="217" t="s">
        <v>241</v>
      </c>
      <c r="B19" s="217"/>
      <c r="C19" s="217"/>
      <c r="D19" s="217"/>
      <c r="E19" s="217"/>
      <c r="F19" s="217"/>
      <c r="G19" s="217"/>
      <c r="H19" s="91" t="s">
        <v>237</v>
      </c>
      <c r="I19" s="275">
        <v>0</v>
      </c>
      <c r="J19" s="276"/>
    </row>
    <row r="20" spans="1:10">
      <c r="A20" s="217" t="s">
        <v>242</v>
      </c>
      <c r="B20" s="217"/>
      <c r="C20" s="217"/>
      <c r="D20" s="217"/>
      <c r="E20" s="217"/>
      <c r="F20" s="217"/>
      <c r="G20" s="217"/>
      <c r="H20" s="91" t="s">
        <v>243</v>
      </c>
      <c r="I20" s="275">
        <v>0</v>
      </c>
      <c r="J20" s="276"/>
    </row>
    <row r="21" spans="1:10">
      <c r="A21" s="217" t="s">
        <v>244</v>
      </c>
      <c r="B21" s="217"/>
      <c r="C21" s="217"/>
      <c r="D21" s="217"/>
      <c r="E21" s="217"/>
      <c r="F21" s="217"/>
      <c r="G21" s="217"/>
      <c r="H21" s="91" t="s">
        <v>243</v>
      </c>
      <c r="I21" s="275">
        <v>0</v>
      </c>
      <c r="J21" s="276"/>
    </row>
    <row r="22" spans="1:10">
      <c r="A22" s="217" t="s">
        <v>245</v>
      </c>
      <c r="B22" s="217"/>
      <c r="C22" s="217"/>
      <c r="D22" s="217"/>
      <c r="E22" s="217"/>
      <c r="F22" s="217"/>
      <c r="G22" s="217"/>
      <c r="H22" s="91" t="s">
        <v>243</v>
      </c>
      <c r="I22" s="275">
        <v>0</v>
      </c>
      <c r="J22" s="276"/>
    </row>
    <row r="23" spans="1:10">
      <c r="A23" s="217" t="s">
        <v>246</v>
      </c>
      <c r="B23" s="217"/>
      <c r="C23" s="217"/>
      <c r="D23" s="217"/>
      <c r="E23" s="217"/>
      <c r="F23" s="217"/>
      <c r="G23" s="217"/>
      <c r="H23" s="91" t="s">
        <v>243</v>
      </c>
      <c r="I23" s="275">
        <v>0</v>
      </c>
      <c r="J23" s="276"/>
    </row>
    <row r="24" spans="1:10">
      <c r="A24" s="217" t="s">
        <v>247</v>
      </c>
      <c r="B24" s="217"/>
      <c r="C24" s="217"/>
      <c r="D24" s="217"/>
      <c r="E24" s="217"/>
      <c r="F24" s="217"/>
      <c r="G24" s="217"/>
      <c r="H24" s="91" t="s">
        <v>243</v>
      </c>
      <c r="I24" s="275">
        <v>0</v>
      </c>
      <c r="J24" s="276"/>
    </row>
    <row r="25" spans="1:10">
      <c r="A25" s="217" t="s">
        <v>248</v>
      </c>
      <c r="B25" s="217"/>
      <c r="C25" s="217"/>
      <c r="D25" s="217"/>
      <c r="E25" s="217"/>
      <c r="F25" s="217"/>
      <c r="G25" s="217"/>
      <c r="H25" s="91" t="s">
        <v>243</v>
      </c>
      <c r="I25" s="275">
        <v>0</v>
      </c>
      <c r="J25" s="276"/>
    </row>
    <row r="26" spans="1:10">
      <c r="A26" s="217" t="s">
        <v>249</v>
      </c>
      <c r="B26" s="217"/>
      <c r="C26" s="217"/>
      <c r="D26" s="217"/>
      <c r="E26" s="217"/>
      <c r="F26" s="217"/>
      <c r="G26" s="217"/>
      <c r="H26" s="93" t="s">
        <v>250</v>
      </c>
      <c r="I26" s="275">
        <v>0</v>
      </c>
      <c r="J26" s="276"/>
    </row>
    <row r="27" spans="1:10">
      <c r="A27" s="217" t="s">
        <v>251</v>
      </c>
      <c r="B27" s="217"/>
      <c r="C27" s="217"/>
      <c r="D27" s="217"/>
      <c r="E27" s="217"/>
      <c r="F27" s="217"/>
      <c r="G27" s="217"/>
      <c r="H27" s="91" t="s">
        <v>250</v>
      </c>
      <c r="I27" s="275">
        <v>0</v>
      </c>
      <c r="J27" s="276"/>
    </row>
    <row r="28" spans="1:10">
      <c r="A28" s="217" t="s">
        <v>252</v>
      </c>
      <c r="B28" s="217"/>
      <c r="C28" s="217"/>
      <c r="D28" s="217"/>
      <c r="E28" s="217"/>
      <c r="F28" s="217"/>
      <c r="G28" s="217"/>
      <c r="H28" s="91" t="s">
        <v>250</v>
      </c>
      <c r="I28" s="275">
        <v>0</v>
      </c>
      <c r="J28" s="276"/>
    </row>
    <row r="29" spans="1:10">
      <c r="A29" s="217" t="s">
        <v>253</v>
      </c>
      <c r="B29" s="217"/>
      <c r="C29" s="217"/>
      <c r="D29" s="217"/>
      <c r="E29" s="217"/>
      <c r="F29" s="217"/>
      <c r="G29" s="217"/>
      <c r="H29" s="217"/>
      <c r="I29" s="287">
        <f>SUM(I14:J19)-SUM(I19:J28)</f>
        <v>0</v>
      </c>
      <c r="J29" s="288"/>
    </row>
    <row r="30" spans="1:10">
      <c r="A30" s="217" t="s">
        <v>254</v>
      </c>
      <c r="B30" s="217"/>
      <c r="C30" s="217"/>
      <c r="D30" s="217"/>
      <c r="E30" s="217"/>
      <c r="F30" s="217"/>
      <c r="G30" s="217"/>
      <c r="H30" s="217"/>
      <c r="I30" s="226">
        <f>'GSTR 9'!G118</f>
        <v>0</v>
      </c>
      <c r="J30" s="228"/>
    </row>
    <row r="31" spans="1:10">
      <c r="A31" s="217" t="s">
        <v>255</v>
      </c>
      <c r="B31" s="217"/>
      <c r="C31" s="217"/>
      <c r="D31" s="217"/>
      <c r="E31" s="217"/>
      <c r="F31" s="217"/>
      <c r="G31" s="217"/>
      <c r="H31" s="217"/>
      <c r="I31" s="287">
        <f>I30-I29</f>
        <v>0</v>
      </c>
      <c r="J31" s="288"/>
    </row>
    <row r="32" spans="1:10">
      <c r="A32" s="260" t="s">
        <v>256</v>
      </c>
      <c r="B32" s="224"/>
      <c r="C32" s="224"/>
      <c r="D32" s="224"/>
      <c r="E32" s="224"/>
      <c r="F32" s="224"/>
      <c r="G32" s="224"/>
      <c r="H32" s="224"/>
      <c r="I32" s="224"/>
      <c r="J32" s="224"/>
    </row>
    <row r="33" spans="1:10" s="94" customFormat="1">
      <c r="A33" s="271" t="s">
        <v>257</v>
      </c>
      <c r="B33" s="271"/>
      <c r="C33" s="271"/>
      <c r="D33" s="271"/>
      <c r="E33" s="272" t="s">
        <v>228</v>
      </c>
      <c r="F33" s="272"/>
      <c r="G33" s="272"/>
      <c r="H33" s="272"/>
      <c r="I33" s="272"/>
      <c r="J33" s="272"/>
    </row>
    <row r="34" spans="1:10" s="94" customFormat="1">
      <c r="A34" s="271" t="s">
        <v>258</v>
      </c>
      <c r="B34" s="271"/>
      <c r="C34" s="271"/>
      <c r="D34" s="271"/>
      <c r="E34" s="272" t="s">
        <v>228</v>
      </c>
      <c r="F34" s="272"/>
      <c r="G34" s="272"/>
      <c r="H34" s="272"/>
      <c r="I34" s="272"/>
      <c r="J34" s="272"/>
    </row>
    <row r="35" spans="1:10">
      <c r="A35" s="260" t="s">
        <v>259</v>
      </c>
      <c r="B35" s="224"/>
      <c r="C35" s="224"/>
      <c r="D35" s="224"/>
      <c r="E35" s="224"/>
      <c r="F35" s="224"/>
      <c r="G35" s="224"/>
      <c r="H35" s="224"/>
      <c r="I35" s="224"/>
      <c r="J35" s="224"/>
    </row>
    <row r="36" spans="1:10">
      <c r="A36" s="278" t="s">
        <v>74</v>
      </c>
      <c r="B36" s="279"/>
      <c r="C36" s="279"/>
      <c r="D36" s="279"/>
      <c r="E36" s="279"/>
      <c r="F36" s="279"/>
      <c r="G36" s="279"/>
      <c r="H36" s="280"/>
      <c r="I36" s="281" t="s">
        <v>234</v>
      </c>
      <c r="J36" s="282"/>
    </row>
    <row r="37" spans="1:10">
      <c r="A37" s="217" t="s">
        <v>260</v>
      </c>
      <c r="B37" s="217"/>
      <c r="C37" s="217"/>
      <c r="D37" s="217"/>
      <c r="E37" s="217"/>
      <c r="F37" s="217"/>
      <c r="G37" s="217"/>
      <c r="H37" s="217"/>
      <c r="I37" s="287">
        <f>I29</f>
        <v>0</v>
      </c>
      <c r="J37" s="288"/>
    </row>
    <row r="38" spans="1:10">
      <c r="A38" s="217" t="s">
        <v>261</v>
      </c>
      <c r="B38" s="217"/>
      <c r="C38" s="217"/>
      <c r="D38" s="217"/>
      <c r="E38" s="217"/>
      <c r="F38" s="217"/>
      <c r="G38" s="217"/>
      <c r="H38" s="217"/>
      <c r="I38" s="275">
        <v>0</v>
      </c>
      <c r="J38" s="276"/>
    </row>
    <row r="39" spans="1:10">
      <c r="A39" s="217" t="s">
        <v>262</v>
      </c>
      <c r="B39" s="217"/>
      <c r="C39" s="217"/>
      <c r="D39" s="217"/>
      <c r="E39" s="217"/>
      <c r="F39" s="217"/>
      <c r="G39" s="217"/>
      <c r="H39" s="217"/>
      <c r="I39" s="275">
        <f>(Sales!J13+Sales!J14-Sales!J12)+(Amedment!J13+Amedment!J14-Amedment!J12)</f>
        <v>0</v>
      </c>
      <c r="J39" s="276"/>
    </row>
    <row r="40" spans="1:10">
      <c r="A40" s="217" t="s">
        <v>263</v>
      </c>
      <c r="B40" s="217"/>
      <c r="C40" s="217"/>
      <c r="D40" s="217"/>
      <c r="E40" s="217"/>
      <c r="F40" s="217"/>
      <c r="G40" s="217"/>
      <c r="H40" s="217"/>
      <c r="I40" s="275">
        <v>0</v>
      </c>
      <c r="J40" s="276"/>
    </row>
    <row r="41" spans="1:10">
      <c r="A41" s="217" t="s">
        <v>264</v>
      </c>
      <c r="B41" s="217"/>
      <c r="C41" s="217"/>
      <c r="D41" s="217"/>
      <c r="E41" s="217"/>
      <c r="F41" s="217"/>
      <c r="G41" s="217"/>
      <c r="H41" s="217"/>
      <c r="I41" s="287">
        <f>I37-SUM(I38:J40)</f>
        <v>0</v>
      </c>
      <c r="J41" s="288"/>
    </row>
    <row r="42" spans="1:10">
      <c r="A42" s="217" t="s">
        <v>265</v>
      </c>
      <c r="B42" s="217"/>
      <c r="C42" s="217"/>
      <c r="D42" s="217"/>
      <c r="E42" s="217"/>
      <c r="F42" s="217"/>
      <c r="G42" s="217"/>
      <c r="H42" s="217"/>
      <c r="I42" s="226">
        <f>'GSTR 9'!G24-'GSTR 9'!G17</f>
        <v>0</v>
      </c>
      <c r="J42" s="228"/>
    </row>
    <row r="43" spans="1:10">
      <c r="A43" s="217" t="s">
        <v>266</v>
      </c>
      <c r="B43" s="217"/>
      <c r="C43" s="217"/>
      <c r="D43" s="217"/>
      <c r="E43" s="217"/>
      <c r="F43" s="217"/>
      <c r="G43" s="217"/>
      <c r="H43" s="217"/>
      <c r="I43" s="287">
        <f>I41-I42</f>
        <v>0</v>
      </c>
      <c r="J43" s="288"/>
    </row>
    <row r="44" spans="1:10">
      <c r="A44" s="260" t="s">
        <v>267</v>
      </c>
      <c r="B44" s="224"/>
      <c r="C44" s="224"/>
      <c r="D44" s="224"/>
      <c r="E44" s="224"/>
      <c r="F44" s="224"/>
      <c r="G44" s="224"/>
      <c r="H44" s="224"/>
      <c r="I44" s="224"/>
      <c r="J44" s="224"/>
    </row>
    <row r="45" spans="1:10" s="94" customFormat="1">
      <c r="A45" s="271" t="s">
        <v>257</v>
      </c>
      <c r="B45" s="271"/>
      <c r="C45" s="271"/>
      <c r="D45" s="271"/>
      <c r="E45" s="272" t="s">
        <v>228</v>
      </c>
      <c r="F45" s="272"/>
      <c r="G45" s="272"/>
      <c r="H45" s="272"/>
      <c r="I45" s="272"/>
      <c r="J45" s="272"/>
    </row>
    <row r="46" spans="1:10" s="94" customFormat="1">
      <c r="A46" s="271" t="s">
        <v>258</v>
      </c>
      <c r="B46" s="271"/>
      <c r="C46" s="271"/>
      <c r="D46" s="271"/>
      <c r="E46" s="272" t="s">
        <v>228</v>
      </c>
      <c r="F46" s="272"/>
      <c r="G46" s="272"/>
      <c r="H46" s="272"/>
      <c r="I46" s="272"/>
      <c r="J46" s="272"/>
    </row>
    <row r="47" spans="1:10" ht="17.25">
      <c r="A47" s="244" t="s">
        <v>268</v>
      </c>
      <c r="B47" s="244"/>
      <c r="C47" s="244"/>
      <c r="D47" s="244"/>
      <c r="E47" s="244"/>
      <c r="F47" s="244"/>
      <c r="G47" s="244"/>
      <c r="H47" s="244"/>
      <c r="I47" s="244"/>
      <c r="J47" s="244"/>
    </row>
    <row r="48" spans="1:10">
      <c r="A48" s="260" t="s">
        <v>269</v>
      </c>
      <c r="B48" s="224"/>
      <c r="C48" s="224"/>
      <c r="D48" s="224"/>
      <c r="E48" s="224"/>
      <c r="F48" s="224"/>
      <c r="G48" s="224"/>
      <c r="H48" s="224"/>
      <c r="I48" s="224"/>
      <c r="J48" s="224"/>
    </row>
    <row r="49" spans="1:10">
      <c r="A49" s="225" t="s">
        <v>74</v>
      </c>
      <c r="B49" s="225"/>
      <c r="C49" s="225"/>
      <c r="D49" s="225"/>
      <c r="E49" s="225" t="s">
        <v>9</v>
      </c>
      <c r="F49" s="225"/>
      <c r="G49" s="270" t="s">
        <v>270</v>
      </c>
      <c r="H49" s="270"/>
      <c r="I49" s="270"/>
      <c r="J49" s="270"/>
    </row>
    <row r="50" spans="1:10">
      <c r="A50" s="225"/>
      <c r="B50" s="225"/>
      <c r="C50" s="225"/>
      <c r="D50" s="225"/>
      <c r="E50" s="225"/>
      <c r="F50" s="225"/>
      <c r="G50" s="88" t="s">
        <v>40</v>
      </c>
      <c r="H50" s="89" t="s">
        <v>41</v>
      </c>
      <c r="I50" s="88" t="s">
        <v>42</v>
      </c>
      <c r="J50" s="89" t="s">
        <v>271</v>
      </c>
    </row>
    <row r="51" spans="1:10">
      <c r="A51" s="217" t="s">
        <v>272</v>
      </c>
      <c r="B51" s="217"/>
      <c r="C51" s="217"/>
      <c r="D51" s="217"/>
      <c r="E51" s="226">
        <f>Sales!C13+Amedment!C13</f>
        <v>0</v>
      </c>
      <c r="F51" s="228"/>
      <c r="G51" s="28">
        <f>Sales!E13+Amedment!E13</f>
        <v>0</v>
      </c>
      <c r="H51" s="28">
        <f>Sales!F13+Amedment!F13</f>
        <v>0</v>
      </c>
      <c r="I51" s="28">
        <f>Sales!D13+Amedment!D13</f>
        <v>0</v>
      </c>
      <c r="J51" s="28">
        <v>0</v>
      </c>
    </row>
    <row r="52" spans="1:10">
      <c r="A52" s="217" t="s">
        <v>273</v>
      </c>
      <c r="B52" s="217"/>
      <c r="C52" s="217"/>
      <c r="D52" s="217"/>
      <c r="E52" s="226">
        <f>RCM!C12</f>
        <v>0</v>
      </c>
      <c r="F52" s="228"/>
      <c r="G52" s="28">
        <f>RCM!E12</f>
        <v>0</v>
      </c>
      <c r="H52" s="28">
        <f>RCM!F12</f>
        <v>0</v>
      </c>
      <c r="I52" s="28">
        <f>RCM!D12</f>
        <v>0</v>
      </c>
      <c r="J52" s="28">
        <v>0</v>
      </c>
    </row>
    <row r="53" spans="1:10">
      <c r="A53" s="217" t="s">
        <v>274</v>
      </c>
      <c r="B53" s="217"/>
      <c r="C53" s="217"/>
      <c r="D53" s="217"/>
      <c r="E53" s="226">
        <f>Sales!C14+Amedment!C14</f>
        <v>0</v>
      </c>
      <c r="F53" s="228"/>
      <c r="G53" s="28">
        <f>Sales!E14+Amedment!E14</f>
        <v>0</v>
      </c>
      <c r="H53" s="28">
        <f>Sales!F14+Amedment!F14</f>
        <v>0</v>
      </c>
      <c r="I53" s="28">
        <f>Sales!D14+Amedment!D14</f>
        <v>0</v>
      </c>
      <c r="J53" s="28">
        <v>0</v>
      </c>
    </row>
    <row r="54" spans="1:10">
      <c r="A54" s="217" t="s">
        <v>275</v>
      </c>
      <c r="B54" s="217"/>
      <c r="C54" s="217"/>
      <c r="D54" s="217"/>
      <c r="E54" s="226">
        <f>RCM!C13</f>
        <v>0</v>
      </c>
      <c r="F54" s="228"/>
      <c r="G54" s="28">
        <f>RCM!E13</f>
        <v>0</v>
      </c>
      <c r="H54" s="28">
        <f>RCM!F13</f>
        <v>0</v>
      </c>
      <c r="I54" s="28">
        <f>RCM!D13</f>
        <v>0</v>
      </c>
      <c r="J54" s="28">
        <v>0</v>
      </c>
    </row>
    <row r="55" spans="1:10">
      <c r="A55" s="217" t="s">
        <v>276</v>
      </c>
      <c r="B55" s="217"/>
      <c r="C55" s="217"/>
      <c r="D55" s="217"/>
      <c r="E55" s="226">
        <f>Sales!C15+Amedment!C15</f>
        <v>0</v>
      </c>
      <c r="F55" s="228"/>
      <c r="G55" s="28">
        <f>Sales!E15+Amedment!E15</f>
        <v>0</v>
      </c>
      <c r="H55" s="28">
        <f>Sales!F15+Amedment!F15</f>
        <v>0</v>
      </c>
      <c r="I55" s="28">
        <f>Sales!D15+Amedment!D15</f>
        <v>0</v>
      </c>
      <c r="J55" s="28">
        <v>0</v>
      </c>
    </row>
    <row r="56" spans="1:10">
      <c r="A56" s="217" t="s">
        <v>277</v>
      </c>
      <c r="B56" s="217"/>
      <c r="C56" s="217"/>
      <c r="D56" s="217"/>
      <c r="E56" s="226">
        <f>RCM!C14</f>
        <v>0</v>
      </c>
      <c r="F56" s="228"/>
      <c r="G56" s="28">
        <f>RCM!E14</f>
        <v>0</v>
      </c>
      <c r="H56" s="28">
        <f>RCM!F14</f>
        <v>0</v>
      </c>
      <c r="I56" s="28">
        <f>RCM!D14</f>
        <v>0</v>
      </c>
      <c r="J56" s="28">
        <v>0</v>
      </c>
    </row>
    <row r="57" spans="1:10">
      <c r="A57" s="217" t="s">
        <v>278</v>
      </c>
      <c r="B57" s="217"/>
      <c r="C57" s="217"/>
      <c r="D57" s="217"/>
      <c r="E57" s="226">
        <f>Sales!C16+Amedment!C16</f>
        <v>0</v>
      </c>
      <c r="F57" s="228"/>
      <c r="G57" s="28">
        <f>Sales!E16+Amedment!E16</f>
        <v>0</v>
      </c>
      <c r="H57" s="28">
        <f>Sales!F16+Amedment!F16</f>
        <v>0</v>
      </c>
      <c r="I57" s="28">
        <f>Sales!D16+Amedment!D16</f>
        <v>0</v>
      </c>
      <c r="J57" s="28">
        <v>0</v>
      </c>
    </row>
    <row r="58" spans="1:10">
      <c r="A58" s="217" t="s">
        <v>279</v>
      </c>
      <c r="B58" s="217"/>
      <c r="C58" s="217"/>
      <c r="D58" s="217"/>
      <c r="E58" s="226">
        <v>0</v>
      </c>
      <c r="F58" s="228"/>
      <c r="G58" s="28">
        <v>0</v>
      </c>
      <c r="H58" s="28">
        <v>0</v>
      </c>
      <c r="I58" s="28">
        <v>0</v>
      </c>
      <c r="J58" s="28">
        <v>0</v>
      </c>
    </row>
    <row r="59" spans="1:10">
      <c r="A59" s="217" t="s">
        <v>280</v>
      </c>
      <c r="B59" s="217"/>
      <c r="C59" s="217"/>
      <c r="D59" s="217"/>
      <c r="E59" s="226">
        <v>0</v>
      </c>
      <c r="F59" s="228"/>
      <c r="G59" s="28">
        <v>0</v>
      </c>
      <c r="H59" s="28">
        <v>0</v>
      </c>
      <c r="I59" s="28">
        <v>0</v>
      </c>
      <c r="J59" s="28">
        <v>0</v>
      </c>
    </row>
    <row r="60" spans="1:10">
      <c r="A60" s="217" t="s">
        <v>281</v>
      </c>
      <c r="B60" s="217"/>
      <c r="C60" s="217"/>
      <c r="D60" s="217"/>
      <c r="E60" s="226">
        <v>0</v>
      </c>
      <c r="F60" s="228"/>
      <c r="G60" s="28">
        <v>0</v>
      </c>
      <c r="H60" s="28">
        <v>0</v>
      </c>
      <c r="I60" s="28">
        <v>0</v>
      </c>
      <c r="J60" s="28">
        <v>0</v>
      </c>
    </row>
    <row r="61" spans="1:10">
      <c r="A61" s="217" t="s">
        <v>282</v>
      </c>
      <c r="B61" s="217"/>
      <c r="C61" s="217"/>
      <c r="D61" s="217"/>
      <c r="E61" s="226">
        <v>0</v>
      </c>
      <c r="F61" s="228"/>
      <c r="G61" s="28">
        <v>0</v>
      </c>
      <c r="H61" s="28">
        <v>0</v>
      </c>
      <c r="I61" s="28">
        <v>0</v>
      </c>
      <c r="J61" s="28">
        <v>0</v>
      </c>
    </row>
    <row r="62" spans="1:10">
      <c r="A62" s="217" t="s">
        <v>283</v>
      </c>
      <c r="B62" s="217"/>
      <c r="C62" s="217"/>
      <c r="D62" s="217"/>
      <c r="E62" s="283"/>
      <c r="F62" s="284"/>
      <c r="G62" s="97">
        <v>0</v>
      </c>
      <c r="H62" s="97">
        <v>0</v>
      </c>
      <c r="I62" s="97">
        <v>0</v>
      </c>
      <c r="J62" s="97">
        <v>0</v>
      </c>
    </row>
    <row r="63" spans="1:10">
      <c r="A63" s="217" t="s">
        <v>284</v>
      </c>
      <c r="B63" s="217"/>
      <c r="C63" s="217"/>
      <c r="D63" s="217"/>
      <c r="E63" s="283"/>
      <c r="F63" s="284"/>
      <c r="G63" s="97">
        <v>0</v>
      </c>
      <c r="H63" s="97">
        <v>0</v>
      </c>
      <c r="I63" s="97">
        <v>0</v>
      </c>
      <c r="J63" s="97">
        <v>0</v>
      </c>
    </row>
    <row r="64" spans="1:10">
      <c r="A64" s="217" t="s">
        <v>285</v>
      </c>
      <c r="B64" s="217"/>
      <c r="C64" s="217"/>
      <c r="D64" s="217"/>
      <c r="E64" s="283"/>
      <c r="F64" s="284"/>
      <c r="G64" s="97">
        <v>0</v>
      </c>
      <c r="H64" s="97">
        <v>0</v>
      </c>
      <c r="I64" s="97">
        <v>0</v>
      </c>
      <c r="J64" s="97">
        <v>0</v>
      </c>
    </row>
    <row r="65" spans="1:10">
      <c r="A65" s="217" t="s">
        <v>286</v>
      </c>
      <c r="B65" s="217"/>
      <c r="C65" s="217"/>
      <c r="D65" s="217"/>
      <c r="E65" s="283"/>
      <c r="F65" s="284"/>
      <c r="G65" s="97">
        <v>0</v>
      </c>
      <c r="H65" s="97">
        <v>0</v>
      </c>
      <c r="I65" s="97">
        <v>0</v>
      </c>
      <c r="J65" s="97">
        <v>0</v>
      </c>
    </row>
    <row r="66" spans="1:10">
      <c r="A66" s="233" t="s">
        <v>287</v>
      </c>
      <c r="B66" s="234"/>
      <c r="C66" s="234"/>
      <c r="D66" s="235"/>
      <c r="E66" s="283"/>
      <c r="F66" s="284"/>
      <c r="G66" s="95">
        <f>SUM(G51:G65)</f>
        <v>0</v>
      </c>
      <c r="H66" s="95">
        <f t="shared" ref="H66:J66" si="0">SUM(H51:H65)</f>
        <v>0</v>
      </c>
      <c r="I66" s="95">
        <f t="shared" si="0"/>
        <v>0</v>
      </c>
      <c r="J66" s="95">
        <f t="shared" si="0"/>
        <v>0</v>
      </c>
    </row>
    <row r="67" spans="1:10">
      <c r="A67" s="233" t="s">
        <v>288</v>
      </c>
      <c r="B67" s="234"/>
      <c r="C67" s="234"/>
      <c r="D67" s="235"/>
      <c r="E67" s="283"/>
      <c r="F67" s="284"/>
      <c r="G67" s="28">
        <f>'GSTR 9'!I24</f>
        <v>0</v>
      </c>
      <c r="H67" s="99">
        <f>'GSTR 9'!J24</f>
        <v>0</v>
      </c>
      <c r="I67" s="28">
        <f>'GSTR 9'!H24</f>
        <v>0</v>
      </c>
      <c r="J67" s="28">
        <v>0</v>
      </c>
    </row>
    <row r="68" spans="1:10">
      <c r="A68" s="233" t="s">
        <v>289</v>
      </c>
      <c r="B68" s="234"/>
      <c r="C68" s="234"/>
      <c r="D68" s="234"/>
      <c r="E68" s="286"/>
      <c r="F68" s="286"/>
      <c r="G68" s="96">
        <f>G66-G67</f>
        <v>0</v>
      </c>
      <c r="H68" s="96">
        <f t="shared" ref="H68:J68" si="1">H66-H67</f>
        <v>0</v>
      </c>
      <c r="I68" s="96">
        <f t="shared" si="1"/>
        <v>0</v>
      </c>
      <c r="J68" s="96">
        <f t="shared" si="1"/>
        <v>0</v>
      </c>
    </row>
    <row r="69" spans="1:10">
      <c r="A69" s="260" t="s">
        <v>290</v>
      </c>
      <c r="B69" s="224"/>
      <c r="C69" s="224"/>
      <c r="D69" s="224"/>
      <c r="E69" s="224"/>
      <c r="F69" s="224"/>
      <c r="G69" s="224"/>
      <c r="H69" s="224"/>
      <c r="I69" s="224"/>
      <c r="J69" s="224"/>
    </row>
    <row r="70" spans="1:10" s="94" customFormat="1">
      <c r="A70" s="271" t="s">
        <v>257</v>
      </c>
      <c r="B70" s="271"/>
      <c r="C70" s="271"/>
      <c r="D70" s="271"/>
      <c r="E70" s="272" t="s">
        <v>228</v>
      </c>
      <c r="F70" s="272"/>
      <c r="G70" s="272"/>
      <c r="H70" s="272"/>
      <c r="I70" s="272"/>
      <c r="J70" s="272"/>
    </row>
    <row r="71" spans="1:10" s="94" customFormat="1">
      <c r="A71" s="271" t="s">
        <v>258</v>
      </c>
      <c r="B71" s="271"/>
      <c r="C71" s="271"/>
      <c r="D71" s="271"/>
      <c r="E71" s="272" t="s">
        <v>228</v>
      </c>
      <c r="F71" s="272"/>
      <c r="G71" s="272"/>
      <c r="H71" s="272"/>
      <c r="I71" s="272"/>
      <c r="J71" s="272"/>
    </row>
    <row r="72" spans="1:10">
      <c r="A72" s="260" t="s">
        <v>291</v>
      </c>
      <c r="B72" s="224"/>
      <c r="C72" s="224"/>
      <c r="D72" s="224"/>
      <c r="E72" s="224"/>
      <c r="F72" s="224"/>
      <c r="G72" s="224"/>
      <c r="H72" s="224"/>
      <c r="I72" s="224"/>
      <c r="J72" s="224"/>
    </row>
    <row r="73" spans="1:10">
      <c r="A73" s="225" t="s">
        <v>74</v>
      </c>
      <c r="B73" s="225"/>
      <c r="C73" s="225"/>
      <c r="D73" s="225"/>
      <c r="E73" s="225" t="s">
        <v>9</v>
      </c>
      <c r="F73" s="225"/>
      <c r="G73" s="270" t="s">
        <v>292</v>
      </c>
      <c r="H73" s="270"/>
      <c r="I73" s="270"/>
      <c r="J73" s="270"/>
    </row>
    <row r="74" spans="1:10">
      <c r="A74" s="225"/>
      <c r="B74" s="225"/>
      <c r="C74" s="225"/>
      <c r="D74" s="225"/>
      <c r="E74" s="225"/>
      <c r="F74" s="225"/>
      <c r="G74" s="88" t="s">
        <v>40</v>
      </c>
      <c r="H74" s="89" t="s">
        <v>41</v>
      </c>
      <c r="I74" s="88" t="s">
        <v>42</v>
      </c>
      <c r="J74" s="89" t="s">
        <v>271</v>
      </c>
    </row>
    <row r="75" spans="1:10">
      <c r="A75" s="285" t="s">
        <v>293</v>
      </c>
      <c r="B75" s="285"/>
      <c r="C75" s="285"/>
      <c r="D75" s="285"/>
      <c r="E75" s="226">
        <v>0</v>
      </c>
      <c r="F75" s="228"/>
      <c r="G75" s="28">
        <v>0</v>
      </c>
      <c r="H75" s="28">
        <v>0</v>
      </c>
      <c r="I75" s="28">
        <v>0</v>
      </c>
      <c r="J75" s="28">
        <v>0</v>
      </c>
    </row>
    <row r="76" spans="1:10" s="46" customFormat="1">
      <c r="A76" s="285" t="s">
        <v>294</v>
      </c>
      <c r="B76" s="285"/>
      <c r="C76" s="285"/>
      <c r="D76" s="285"/>
      <c r="E76" s="226">
        <v>0</v>
      </c>
      <c r="F76" s="228"/>
      <c r="G76" s="28">
        <v>0</v>
      </c>
      <c r="H76" s="28">
        <v>0</v>
      </c>
      <c r="I76" s="28">
        <v>0</v>
      </c>
      <c r="J76" s="28">
        <v>0</v>
      </c>
    </row>
    <row r="77" spans="1:10" s="46" customFormat="1">
      <c r="A77" s="285" t="s">
        <v>295</v>
      </c>
      <c r="B77" s="285"/>
      <c r="C77" s="285"/>
      <c r="D77" s="285"/>
      <c r="E77" s="226">
        <v>0</v>
      </c>
      <c r="F77" s="228"/>
      <c r="G77" s="28">
        <v>0</v>
      </c>
      <c r="H77" s="28">
        <v>0</v>
      </c>
      <c r="I77" s="28">
        <v>0</v>
      </c>
      <c r="J77" s="28">
        <v>0</v>
      </c>
    </row>
    <row r="78" spans="1:10">
      <c r="A78" s="285" t="s">
        <v>296</v>
      </c>
      <c r="B78" s="285"/>
      <c r="C78" s="285"/>
      <c r="D78" s="285"/>
      <c r="E78" s="226">
        <v>0</v>
      </c>
      <c r="F78" s="228"/>
      <c r="G78" s="28">
        <v>0</v>
      </c>
      <c r="H78" s="28">
        <v>0</v>
      </c>
      <c r="I78" s="28">
        <v>0</v>
      </c>
      <c r="J78" s="28">
        <v>0</v>
      </c>
    </row>
    <row r="79" spans="1:10">
      <c r="A79" s="285" t="s">
        <v>297</v>
      </c>
      <c r="B79" s="285"/>
      <c r="C79" s="285"/>
      <c r="D79" s="285"/>
      <c r="E79" s="226">
        <v>0</v>
      </c>
      <c r="F79" s="228"/>
      <c r="G79" s="28">
        <v>0</v>
      </c>
      <c r="H79" s="28">
        <v>0</v>
      </c>
      <c r="I79" s="28">
        <v>0</v>
      </c>
      <c r="J79" s="28">
        <v>0</v>
      </c>
    </row>
    <row r="80" spans="1:10">
      <c r="A80" s="269" t="s">
        <v>298</v>
      </c>
      <c r="B80" s="252"/>
      <c r="C80" s="252"/>
      <c r="D80" s="252"/>
      <c r="E80" s="226">
        <v>0</v>
      </c>
      <c r="F80" s="228"/>
      <c r="G80" s="28">
        <v>0</v>
      </c>
      <c r="H80" s="28">
        <v>0</v>
      </c>
      <c r="I80" s="28">
        <v>0</v>
      </c>
      <c r="J80" s="28">
        <v>0</v>
      </c>
    </row>
    <row r="81" spans="1:10">
      <c r="A81" s="269" t="s">
        <v>299</v>
      </c>
      <c r="B81" s="252"/>
      <c r="C81" s="252"/>
      <c r="D81" s="252"/>
      <c r="E81" s="226">
        <v>0</v>
      </c>
      <c r="F81" s="228"/>
      <c r="G81" s="28">
        <v>0</v>
      </c>
      <c r="H81" s="28">
        <v>0</v>
      </c>
      <c r="I81" s="28">
        <v>0</v>
      </c>
      <c r="J81" s="28">
        <v>0</v>
      </c>
    </row>
    <row r="82" spans="1:10">
      <c r="A82" s="252" t="s">
        <v>300</v>
      </c>
      <c r="B82" s="252"/>
      <c r="C82" s="252"/>
      <c r="D82" s="252"/>
      <c r="E82" s="283"/>
      <c r="F82" s="284"/>
      <c r="G82" s="28">
        <v>0</v>
      </c>
      <c r="H82" s="28">
        <v>0</v>
      </c>
      <c r="I82" s="28">
        <v>0</v>
      </c>
      <c r="J82" s="28">
        <v>0</v>
      </c>
    </row>
    <row r="83" spans="1:10">
      <c r="A83" s="252" t="s">
        <v>301</v>
      </c>
      <c r="B83" s="252"/>
      <c r="C83" s="252"/>
      <c r="D83" s="252"/>
      <c r="E83" s="283"/>
      <c r="F83" s="284"/>
      <c r="G83" s="28">
        <v>0</v>
      </c>
      <c r="H83" s="28">
        <v>0</v>
      </c>
      <c r="I83" s="28">
        <v>0</v>
      </c>
      <c r="J83" s="28">
        <v>0</v>
      </c>
    </row>
    <row r="84" spans="1:10">
      <c r="A84" s="252" t="s">
        <v>302</v>
      </c>
      <c r="B84" s="252"/>
      <c r="C84" s="252"/>
      <c r="D84" s="252"/>
      <c r="E84" s="283"/>
      <c r="F84" s="284"/>
      <c r="G84" s="28">
        <v>0</v>
      </c>
      <c r="H84" s="28">
        <v>0</v>
      </c>
      <c r="I84" s="28">
        <v>0</v>
      </c>
      <c r="J84" s="28">
        <v>0</v>
      </c>
    </row>
    <row r="85" spans="1:10">
      <c r="A85" s="252" t="s">
        <v>303</v>
      </c>
      <c r="B85" s="252"/>
      <c r="C85" s="252"/>
      <c r="D85" s="252"/>
      <c r="E85" s="283"/>
      <c r="F85" s="284"/>
      <c r="G85" s="28">
        <v>0</v>
      </c>
      <c r="H85" s="28">
        <v>0</v>
      </c>
      <c r="I85" s="28">
        <v>0</v>
      </c>
      <c r="J85" s="28">
        <v>0</v>
      </c>
    </row>
    <row r="86" spans="1:10" ht="17.25">
      <c r="A86" s="244" t="s">
        <v>304</v>
      </c>
      <c r="B86" s="244"/>
      <c r="C86" s="244"/>
      <c r="D86" s="244"/>
      <c r="E86" s="244"/>
      <c r="F86" s="244"/>
      <c r="G86" s="244"/>
      <c r="H86" s="244"/>
      <c r="I86" s="244"/>
      <c r="J86" s="244"/>
    </row>
    <row r="87" spans="1:10">
      <c r="A87" s="260" t="s">
        <v>305</v>
      </c>
      <c r="B87" s="224"/>
      <c r="C87" s="224"/>
      <c r="D87" s="224"/>
      <c r="E87" s="224"/>
      <c r="F87" s="224"/>
      <c r="G87" s="224"/>
      <c r="H87" s="224"/>
      <c r="I87" s="224"/>
      <c r="J87" s="224"/>
    </row>
    <row r="88" spans="1:10">
      <c r="A88" s="278" t="s">
        <v>74</v>
      </c>
      <c r="B88" s="279"/>
      <c r="C88" s="279"/>
      <c r="D88" s="279"/>
      <c r="E88" s="279"/>
      <c r="F88" s="279"/>
      <c r="G88" s="279"/>
      <c r="H88" s="280"/>
      <c r="I88" s="281" t="s">
        <v>234</v>
      </c>
      <c r="J88" s="282"/>
    </row>
    <row r="89" spans="1:10">
      <c r="A89" s="248" t="s">
        <v>306</v>
      </c>
      <c r="B89" s="248"/>
      <c r="C89" s="248"/>
      <c r="D89" s="248"/>
      <c r="E89" s="248"/>
      <c r="F89" s="248"/>
      <c r="G89" s="248"/>
      <c r="H89" s="248"/>
      <c r="I89" s="275">
        <f>Summary!C12</f>
        <v>0</v>
      </c>
      <c r="J89" s="276"/>
    </row>
    <row r="90" spans="1:10">
      <c r="A90" s="217" t="s">
        <v>307</v>
      </c>
      <c r="B90" s="217"/>
      <c r="C90" s="217"/>
      <c r="D90" s="217"/>
      <c r="E90" s="217"/>
      <c r="F90" s="217"/>
      <c r="G90" s="217"/>
      <c r="H90" s="91" t="s">
        <v>237</v>
      </c>
      <c r="I90" s="275">
        <v>0</v>
      </c>
      <c r="J90" s="276"/>
    </row>
    <row r="91" spans="1:10">
      <c r="A91" s="217" t="s">
        <v>308</v>
      </c>
      <c r="B91" s="217"/>
      <c r="C91" s="217"/>
      <c r="D91" s="217"/>
      <c r="E91" s="217"/>
      <c r="F91" s="217"/>
      <c r="G91" s="217"/>
      <c r="H91" s="91" t="s">
        <v>243</v>
      </c>
      <c r="I91" s="275">
        <f>SUM('ITC Claimed Next Year'!L17:N17)</f>
        <v>0</v>
      </c>
      <c r="J91" s="276"/>
    </row>
    <row r="92" spans="1:10">
      <c r="A92" s="217" t="s">
        <v>309</v>
      </c>
      <c r="B92" s="217"/>
      <c r="C92" s="217"/>
      <c r="D92" s="217"/>
      <c r="E92" s="217"/>
      <c r="F92" s="217"/>
      <c r="G92" s="217"/>
      <c r="H92" s="217"/>
      <c r="I92" s="226">
        <f>I89+I90-I91</f>
        <v>0</v>
      </c>
      <c r="J92" s="228"/>
    </row>
    <row r="93" spans="1:10">
      <c r="A93" s="217" t="s">
        <v>310</v>
      </c>
      <c r="B93" s="217"/>
      <c r="C93" s="217"/>
      <c r="D93" s="217"/>
      <c r="E93" s="217"/>
      <c r="F93" s="217"/>
      <c r="G93" s="217"/>
      <c r="H93" s="217"/>
      <c r="I93" s="226">
        <f>'GSTR 9'!H80+'GSTR 9'!I80+'GSTR 9'!J80</f>
        <v>0</v>
      </c>
      <c r="J93" s="228"/>
    </row>
    <row r="94" spans="1:10">
      <c r="A94" s="217" t="s">
        <v>311</v>
      </c>
      <c r="B94" s="217"/>
      <c r="C94" s="217"/>
      <c r="D94" s="217"/>
      <c r="E94" s="217"/>
      <c r="F94" s="217"/>
      <c r="G94" s="217"/>
      <c r="H94" s="217"/>
      <c r="I94" s="226">
        <f>I93-I92</f>
        <v>0</v>
      </c>
      <c r="J94" s="228"/>
    </row>
    <row r="95" spans="1:10">
      <c r="A95" s="260" t="s">
        <v>312</v>
      </c>
      <c r="B95" s="224"/>
      <c r="C95" s="224"/>
      <c r="D95" s="224"/>
      <c r="E95" s="224"/>
      <c r="F95" s="224"/>
      <c r="G95" s="224"/>
      <c r="H95" s="224"/>
      <c r="I95" s="224"/>
      <c r="J95" s="224"/>
    </row>
    <row r="96" spans="1:10" s="94" customFormat="1">
      <c r="A96" s="271" t="s">
        <v>257</v>
      </c>
      <c r="B96" s="271"/>
      <c r="C96" s="271"/>
      <c r="D96" s="271"/>
      <c r="E96" s="272" t="s">
        <v>228</v>
      </c>
      <c r="F96" s="272"/>
      <c r="G96" s="272"/>
      <c r="H96" s="272"/>
      <c r="I96" s="272"/>
      <c r="J96" s="272"/>
    </row>
    <row r="97" spans="1:10" s="94" customFormat="1">
      <c r="A97" s="271" t="s">
        <v>258</v>
      </c>
      <c r="B97" s="271"/>
      <c r="C97" s="271"/>
      <c r="D97" s="271"/>
      <c r="E97" s="272" t="s">
        <v>228</v>
      </c>
      <c r="F97" s="272"/>
      <c r="G97" s="272"/>
      <c r="H97" s="272"/>
      <c r="I97" s="272"/>
      <c r="J97" s="272"/>
    </row>
    <row r="98" spans="1:10">
      <c r="A98" s="260" t="s">
        <v>313</v>
      </c>
      <c r="B98" s="224"/>
      <c r="C98" s="224"/>
      <c r="D98" s="224"/>
      <c r="E98" s="224"/>
      <c r="F98" s="224"/>
      <c r="G98" s="224"/>
      <c r="H98" s="224"/>
      <c r="I98" s="224"/>
      <c r="J98" s="224"/>
    </row>
    <row r="99" spans="1:10">
      <c r="A99" s="225" t="s">
        <v>74</v>
      </c>
      <c r="B99" s="225"/>
      <c r="C99" s="225"/>
      <c r="D99" s="225"/>
      <c r="E99" s="225" t="s">
        <v>314</v>
      </c>
      <c r="F99" s="225"/>
      <c r="G99" s="225" t="s">
        <v>315</v>
      </c>
      <c r="H99" s="225"/>
      <c r="I99" s="225" t="s">
        <v>316</v>
      </c>
      <c r="J99" s="225"/>
    </row>
    <row r="100" spans="1:10">
      <c r="A100" s="217" t="s">
        <v>317</v>
      </c>
      <c r="B100" s="217"/>
      <c r="C100" s="217"/>
      <c r="D100" s="217"/>
      <c r="E100" s="226">
        <f>ROUND(SUMIF('ITC-3B'!$H$21:$H$1020,"Purchases",'ITC-3B'!L$21:L$1020),0)</f>
        <v>0</v>
      </c>
      <c r="F100" s="228"/>
      <c r="G100" s="226">
        <f>ROUND(SUMIF('ITC-3B'!$H$21:$H$1020,"Purchases",('ITC-3B'!M$21:'ITC-3B'!M$1020))+SUMIF('ITC-3B'!$H$21:$H$1020,"Purchases",('ITC-3B'!N$21:'ITC-3B'!$N1020))+SUMIF('ITC-3B'!$H$21:$H$1020,"Purchases",('ITC-3B'!O$21:'ITC-3B'!$O1020)),0)</f>
        <v>0</v>
      </c>
      <c r="H100" s="228"/>
      <c r="I100" s="226">
        <f>G100</f>
        <v>0</v>
      </c>
      <c r="J100" s="228"/>
    </row>
    <row r="101" spans="1:10">
      <c r="A101" s="217" t="s">
        <v>318</v>
      </c>
      <c r="B101" s="217"/>
      <c r="C101" s="217"/>
      <c r="D101" s="217"/>
      <c r="E101" s="226">
        <f>ROUND(SUMIF('ITC-3B'!$H$21:$H$1020,"Freight",'ITC-3B'!L$21:L$1020),0)</f>
        <v>0</v>
      </c>
      <c r="F101" s="228"/>
      <c r="G101" s="226">
        <f>ROUND(SUMIF('ITC-3B'!$H$21:$H$1020,"Freight",('ITC-3B'!M$21:'ITC-3B'!$M1021))+SUMIF('ITC-3B'!$H$21:$H$1020,"Freight",('ITC-3B'!N$21:'ITC-3B'!$N1021))+SUMIF('ITC-3B'!$H$21:$H$1020,"Freight",('ITC-3B'!O$21:'ITC-3B'!$O1021)),0)</f>
        <v>0</v>
      </c>
      <c r="H101" s="228"/>
      <c r="I101" s="226">
        <f>G101</f>
        <v>0</v>
      </c>
      <c r="J101" s="228"/>
    </row>
    <row r="102" spans="1:10">
      <c r="A102" s="217" t="s">
        <v>319</v>
      </c>
      <c r="B102" s="217"/>
      <c r="C102" s="217"/>
      <c r="D102" s="217"/>
      <c r="E102" s="226">
        <f>ROUND(SUMIF('ITC-3B'!$H$21:$H$1020,"Power and Fuel",'ITC-3B'!L$21:L$1020),0)</f>
        <v>0</v>
      </c>
      <c r="F102" s="228"/>
      <c r="G102" s="226">
        <f>ROUND(SUMIF('ITC-3B'!$H$21:$H$1020,"Power and Fuel",('ITC-3B'!M$21:'ITC-3B'!$M1022))+SUMIF('ITC-3B'!$H$21:$H$1020,"Power and Fuel",('ITC-3B'!N$21:'ITC-3B'!$N1022))+SUMIF('ITC-3B'!$H$21:$H$1020,"Power and Fuel",('ITC-3B'!O$21:'ITC-3B'!$O1022)),0)</f>
        <v>0</v>
      </c>
      <c r="H102" s="228"/>
      <c r="I102" s="226">
        <f t="shared" ref="I102:I116" si="2">G102</f>
        <v>0</v>
      </c>
      <c r="J102" s="228"/>
    </row>
    <row r="103" spans="1:10">
      <c r="A103" s="217" t="s">
        <v>320</v>
      </c>
      <c r="B103" s="217"/>
      <c r="C103" s="217"/>
      <c r="D103" s="217"/>
      <c r="E103" s="226">
        <f>ROUND(SUMIF('ITC-3B'!$H$21:$H$1020,"Imported goods",'ITC-3B'!L$21:L$1020),0)</f>
        <v>0</v>
      </c>
      <c r="F103" s="228"/>
      <c r="G103" s="226">
        <f>ROUND(SUMIF('ITC-3B'!$H$21:$H$1020,"Imported goods",('ITC-3B'!M$21:'ITC-3B'!$M1023))+SUMIF('ITC-3B'!$H$21:$H$1020,"Imported goods",('ITC-3B'!N$21:'ITC-3B'!$N1023))+SUMIF('ITC-3B'!$H$21:$H$1020,"Imported goods",('ITC-3B'!O$21:'ITC-3B'!$O1023)),0)</f>
        <v>0</v>
      </c>
      <c r="H103" s="228"/>
      <c r="I103" s="226">
        <f t="shared" si="2"/>
        <v>0</v>
      </c>
      <c r="J103" s="228"/>
    </row>
    <row r="104" spans="1:10">
      <c r="A104" s="277" t="s">
        <v>321</v>
      </c>
      <c r="B104" s="217"/>
      <c r="C104" s="217"/>
      <c r="D104" s="217"/>
      <c r="E104" s="226">
        <f>ROUND(SUMIF('ITC-3B'!$H$21:$H$1020,"Rent and Insurance",'ITC-3B'!L$21:L$1020),0)</f>
        <v>0</v>
      </c>
      <c r="F104" s="228"/>
      <c r="G104" s="226">
        <f>ROUND(SUMIF('ITC-3B'!$H$21:$H$1020,"Rent and Insurance",('ITC-3B'!M$21:'ITC-3B'!$M1024))+SUMIF('ITC-3B'!$H$21:$H$1020,"Rent and Insurance",('ITC-3B'!N$21:'ITC-3B'!$N1024))+SUMIF('ITC-3B'!$H$21:$H$1020,"Rent and Insurance",('ITC-3B'!O$21:'ITC-3B'!$O1024)),0)</f>
        <v>0</v>
      </c>
      <c r="H104" s="228"/>
      <c r="I104" s="226">
        <f t="shared" si="2"/>
        <v>0</v>
      </c>
      <c r="J104" s="228"/>
    </row>
    <row r="105" spans="1:10">
      <c r="A105" s="248" t="s">
        <v>322</v>
      </c>
      <c r="B105" s="248"/>
      <c r="C105" s="248"/>
      <c r="D105" s="248"/>
      <c r="E105" s="226">
        <f>ROUND(SUMIF('ITC-3B'!$H$21:$H$1020,"Goods lost",'ITC-3B'!L$21:L$1020),0)</f>
        <v>0</v>
      </c>
      <c r="F105" s="228"/>
      <c r="G105" s="226">
        <f>ROUND(SUMIF('ITC-3B'!$H$21:$H$1020,"Goods lost",('ITC-3B'!M$21:'ITC-3B'!$M1025))+SUMIF('ITC-3B'!$H$21:$H$1020,"Goods lost",('ITC-3B'!N$21:'ITC-3B'!$N1025))+SUMIF('ITC-3B'!$H$21:$H$1020,"Goods lost",('ITC-3B'!O$21:'ITC-3B'!$O1025)),0)</f>
        <v>0</v>
      </c>
      <c r="H105" s="228"/>
      <c r="I105" s="226">
        <f t="shared" si="2"/>
        <v>0</v>
      </c>
      <c r="J105" s="228"/>
    </row>
    <row r="106" spans="1:10">
      <c r="A106" s="217" t="s">
        <v>323</v>
      </c>
      <c r="B106" s="217"/>
      <c r="C106" s="217"/>
      <c r="D106" s="217"/>
      <c r="E106" s="226">
        <f>ROUND(SUMIF('ITC-3B'!$H$21:$H$1020,"Royalties",'ITC-3B'!L$21:L$1020),0)</f>
        <v>0</v>
      </c>
      <c r="F106" s="228"/>
      <c r="G106" s="226">
        <f>ROUND(SUMIF('ITC-3B'!$H$21:$H$1020,"Royalties",('ITC-3B'!M$21:'ITC-3B'!$M1026))+SUMIF('ITC-3B'!$H$21:$H$1020,"Royalties",('ITC-3B'!N$21:'ITC-3B'!$N1026))+SUMIF('ITC-3B'!$H$21:$H$1020,"Royalties",('ITC-3B'!O$21:'ITC-3B'!$O1026)),0)</f>
        <v>0</v>
      </c>
      <c r="H106" s="228"/>
      <c r="I106" s="226">
        <f t="shared" si="2"/>
        <v>0</v>
      </c>
      <c r="J106" s="228"/>
    </row>
    <row r="107" spans="1:10">
      <c r="A107" s="217" t="s">
        <v>352</v>
      </c>
      <c r="B107" s="217"/>
      <c r="C107" s="217"/>
      <c r="D107" s="217"/>
      <c r="E107" s="226">
        <f>ROUND(SUMIF('ITC-3B'!$H$21:$H$1020,"Employees Cost",'ITC-3B'!L$21:L$1020),0)</f>
        <v>0</v>
      </c>
      <c r="F107" s="228"/>
      <c r="G107" s="226">
        <f>ROUND(SUMIF('ITC-3B'!$H$21:$H$1020,"Employees Cost",('ITC-3B'!M$21:'ITC-3B'!$M1027))+SUMIF('ITC-3B'!$H$21:$H$1020,"Employees Cost",('ITC-3B'!N$21:'ITC-3B'!$N1027))+SUMIF('ITC-3B'!$H$21:$H$1020,"Employees Cost",('ITC-3B'!O$21:'ITC-3B'!$O1027)),0)</f>
        <v>0</v>
      </c>
      <c r="H107" s="228"/>
      <c r="I107" s="226">
        <f t="shared" si="2"/>
        <v>0</v>
      </c>
      <c r="J107" s="228"/>
    </row>
    <row r="108" spans="1:10">
      <c r="A108" s="277" t="s">
        <v>324</v>
      </c>
      <c r="B108" s="217"/>
      <c r="C108" s="217"/>
      <c r="D108" s="217"/>
      <c r="E108" s="226">
        <f>ROUND(SUMIF('ITC-3B'!$H$21:$H$1020,"Conveyance charges",'ITC-3B'!L$21:L$1020),0)</f>
        <v>0</v>
      </c>
      <c r="F108" s="228"/>
      <c r="G108" s="226">
        <f>ROUND(SUMIF('ITC-3B'!$H$21:$H$1020,"Conveyance charges",('ITC-3B'!M$21:'ITC-3B'!$M1028))+SUMIF('ITC-3B'!$H$21:$H$1020,"Conveyance charges",('ITC-3B'!N$21:'ITC-3B'!$N1028))+SUMIF('ITC-3B'!$H$21:$H$1020,"Conveyance charges",('ITC-3B'!O$21:'ITC-3B'!$O1028)),0)</f>
        <v>0</v>
      </c>
      <c r="H108" s="228"/>
      <c r="I108" s="226">
        <f t="shared" si="2"/>
        <v>0</v>
      </c>
      <c r="J108" s="228"/>
    </row>
    <row r="109" spans="1:10">
      <c r="A109" s="277" t="s">
        <v>325</v>
      </c>
      <c r="B109" s="217"/>
      <c r="C109" s="217"/>
      <c r="D109" s="217"/>
      <c r="E109" s="226">
        <f>ROUND(SUMIF('ITC-3B'!$H$21:$H$1020,"Bank Charges",'ITC-3B'!L$21:L$1020),0)</f>
        <v>0</v>
      </c>
      <c r="F109" s="228"/>
      <c r="G109" s="226">
        <f>ROUND(SUMIF('ITC-3B'!$H$21:$H$1020,"Bank Charges",('ITC-3B'!M$21:'ITC-3B'!$M1029))+SUMIF('ITC-3B'!$H$21:$H$1020,"Bank Charges",('ITC-3B'!N$21:'ITC-3B'!$N1029))+SUMIF('ITC-3B'!$H$21:$H$1020,"Bank Charges",('ITC-3B'!O$21:'ITC-3B'!$O1029)),0)</f>
        <v>0</v>
      </c>
      <c r="H109" s="228"/>
      <c r="I109" s="226">
        <f t="shared" si="2"/>
        <v>0</v>
      </c>
      <c r="J109" s="228"/>
    </row>
    <row r="110" spans="1:10">
      <c r="A110" s="277" t="s">
        <v>326</v>
      </c>
      <c r="B110" s="217"/>
      <c r="C110" s="217"/>
      <c r="D110" s="217"/>
      <c r="E110" s="226">
        <f>ROUND(SUMIF('ITC-3B'!$H$21:$H$1020,"Entertainment charges",'ITC-3B'!L$21:L$1020),0)</f>
        <v>0</v>
      </c>
      <c r="F110" s="228"/>
      <c r="G110" s="226">
        <f>ROUND(SUMIF('ITC-3B'!$H$21:$H$1020,"Entertainment charges",('ITC-3B'!M$21:'ITC-3B'!$M1030))+SUMIF('ITC-3B'!$H$21:$H$1020,"Entertainment charges",('ITC-3B'!N$21:'ITC-3B'!$N1030))+SUMIF('ITC-3B'!$H$21:$H$1020,"Entertainment charges",('ITC-3B'!O$21:'ITC-3B'!$O1030)),0)</f>
        <v>0</v>
      </c>
      <c r="H110" s="228"/>
      <c r="I110" s="226">
        <f t="shared" si="2"/>
        <v>0</v>
      </c>
      <c r="J110" s="228"/>
    </row>
    <row r="111" spans="1:10">
      <c r="A111" s="217" t="s">
        <v>327</v>
      </c>
      <c r="B111" s="217"/>
      <c r="C111" s="217"/>
      <c r="D111" s="217"/>
      <c r="E111" s="226">
        <f>ROUND(SUMIF('ITC-3B'!$H$21:$H$1020,"Printing &amp; Stationery",'ITC-3B'!L$21:L$1020),0)</f>
        <v>0</v>
      </c>
      <c r="F111" s="228"/>
      <c r="G111" s="226">
        <f>ROUND(SUMIF('ITC-3B'!$H$21:$H$1020,"Printing &amp; Stationery",('ITC-3B'!M$21:'ITC-3B'!$M1031))+SUMIF('ITC-3B'!$H$21:$H$1020,"Printing &amp; Stationery",('ITC-3B'!N$21:'ITC-3B'!$N1031))+SUMIF('ITC-3B'!$H$21:$H$1020,"Printing &amp; Stationery",('ITC-3B'!O$21:'ITC-3B'!$O1031)),0)</f>
        <v>0</v>
      </c>
      <c r="H111" s="228"/>
      <c r="I111" s="226">
        <f t="shared" si="2"/>
        <v>0</v>
      </c>
      <c r="J111" s="228"/>
    </row>
    <row r="112" spans="1:10">
      <c r="A112" s="217" t="s">
        <v>328</v>
      </c>
      <c r="B112" s="217"/>
      <c r="C112" s="217"/>
      <c r="D112" s="217"/>
      <c r="E112" s="226">
        <f>ROUND(SUMIF('ITC-3B'!$H$21:$H$1020,"Repairs &amp; Maintenance",'ITC-3B'!L$21:L$1020),0)</f>
        <v>0</v>
      </c>
      <c r="F112" s="228"/>
      <c r="G112" s="226">
        <f>ROUND(SUMIF('ITC-3B'!$H$21:$H$1020,"Repairs &amp; Maintenance",('ITC-3B'!M$21:'ITC-3B'!$M1032))+SUMIF('ITC-3B'!$H$21:$H$1020,"Repairs &amp; Maintenance",('ITC-3B'!N$21:'ITC-3B'!$N1032))+SUMIF('ITC-3B'!$H$21:$H$1020,"Repairs &amp; Maintenance",('ITC-3B'!O$21:'ITC-3B'!$O1032)),0)</f>
        <v>0</v>
      </c>
      <c r="H112" s="228"/>
      <c r="I112" s="226">
        <f t="shared" si="2"/>
        <v>0</v>
      </c>
      <c r="J112" s="228"/>
    </row>
    <row r="113" spans="1:10">
      <c r="A113" s="217" t="s">
        <v>329</v>
      </c>
      <c r="B113" s="217"/>
      <c r="C113" s="217"/>
      <c r="D113" s="217"/>
      <c r="E113" s="226">
        <f>ROUND(SUMIF('ITC-3B'!$H$21:$H$1020,"Misc. Expenses",'ITC-3B'!L$21:L$1020),0)</f>
        <v>0</v>
      </c>
      <c r="F113" s="228"/>
      <c r="G113" s="226">
        <f>ROUND(SUMIF('ITC-3B'!$H$21:$H$1020,"Misc. Expenses",('ITC-3B'!M$21:'ITC-3B'!$M1033))+SUMIF('ITC-3B'!$H$21:$H$1020,"Misc. Expenses",('ITC-3B'!N$21:'ITC-3B'!$N1033))+SUMIF('ITC-3B'!$H$21:$H$1020,"Misc. Expenses",('ITC-3B'!O$21:'ITC-3B'!$O1033)),0)</f>
        <v>0</v>
      </c>
      <c r="H113" s="228"/>
      <c r="I113" s="226">
        <f t="shared" si="2"/>
        <v>0</v>
      </c>
      <c r="J113" s="228"/>
    </row>
    <row r="114" spans="1:10">
      <c r="A114" s="217" t="s">
        <v>330</v>
      </c>
      <c r="B114" s="217"/>
      <c r="C114" s="217"/>
      <c r="D114" s="217"/>
      <c r="E114" s="226">
        <f>ROUND(SUMIF('ITC-3B'!$K$21:$K$1193,"Capital Goods",'ITC-3B'!L$21:L$1193),0)</f>
        <v>0</v>
      </c>
      <c r="F114" s="228"/>
      <c r="G114" s="226">
        <f>ROUND(SUMIF('ITC-3B'!$K$21:$K$1193,"Capital Goods",('ITC-3B'!M$21:'ITC-3B'!$M1207))+SUMIF('ITC-3B'!$K$21:$K$1193,"Capital Goods",('ITC-3B'!N$21:'ITC-3B'!$N1207))+SUMIF('ITC-3B'!$K$21:$K$1193,"Capital Goods",('ITC-3B'!O$21:'ITC-3B'!$O1207)),0)</f>
        <v>0</v>
      </c>
      <c r="H114" s="228"/>
      <c r="I114" s="226">
        <f t="shared" si="2"/>
        <v>0</v>
      </c>
      <c r="J114" s="228"/>
    </row>
    <row r="115" spans="1:10">
      <c r="A115" s="217" t="s">
        <v>331</v>
      </c>
      <c r="B115" s="217"/>
      <c r="C115" s="217"/>
      <c r="D115" s="217"/>
      <c r="E115" s="275">
        <f>'ITC-3B'!L17-SUM(E100:F114)</f>
        <v>0</v>
      </c>
      <c r="F115" s="276"/>
      <c r="G115" s="275">
        <f>SUM('ITC-3B'!M17:O17)-SUM(G100:H114)</f>
        <v>0</v>
      </c>
      <c r="H115" s="276"/>
      <c r="I115" s="226">
        <f t="shared" si="2"/>
        <v>0</v>
      </c>
      <c r="J115" s="228"/>
    </row>
    <row r="116" spans="1:10">
      <c r="A116" s="217" t="s">
        <v>332</v>
      </c>
      <c r="B116" s="217"/>
      <c r="C116" s="217"/>
      <c r="D116" s="217"/>
      <c r="E116" s="275">
        <v>0</v>
      </c>
      <c r="F116" s="276"/>
      <c r="G116" s="275">
        <v>0</v>
      </c>
      <c r="H116" s="276"/>
      <c r="I116" s="226">
        <f t="shared" si="2"/>
        <v>0</v>
      </c>
      <c r="J116" s="228"/>
    </row>
    <row r="117" spans="1:10">
      <c r="A117" s="233" t="s">
        <v>333</v>
      </c>
      <c r="B117" s="234"/>
      <c r="C117" s="234"/>
      <c r="D117" s="235"/>
      <c r="E117" s="273"/>
      <c r="F117" s="274"/>
      <c r="G117" s="273"/>
      <c r="H117" s="274"/>
      <c r="I117" s="226">
        <f>SUM(I100:J116)</f>
        <v>0</v>
      </c>
      <c r="J117" s="228"/>
    </row>
    <row r="118" spans="1:10">
      <c r="A118" s="233" t="s">
        <v>334</v>
      </c>
      <c r="B118" s="234"/>
      <c r="C118" s="234"/>
      <c r="D118" s="235"/>
      <c r="E118" s="273"/>
      <c r="F118" s="274"/>
      <c r="G118" s="273"/>
      <c r="H118" s="274"/>
      <c r="I118" s="226">
        <f>I93</f>
        <v>0</v>
      </c>
      <c r="J118" s="228"/>
    </row>
    <row r="119" spans="1:10">
      <c r="A119" s="233" t="s">
        <v>335</v>
      </c>
      <c r="B119" s="234"/>
      <c r="C119" s="234"/>
      <c r="D119" s="235"/>
      <c r="E119" s="273"/>
      <c r="F119" s="274"/>
      <c r="G119" s="273"/>
      <c r="H119" s="274"/>
      <c r="I119" s="226">
        <f>I118-I117</f>
        <v>0</v>
      </c>
      <c r="J119" s="228"/>
    </row>
    <row r="120" spans="1:10">
      <c r="A120" s="260" t="s">
        <v>336</v>
      </c>
      <c r="B120" s="224"/>
      <c r="C120" s="224"/>
      <c r="D120" s="224"/>
      <c r="E120" s="224"/>
      <c r="F120" s="224"/>
      <c r="G120" s="224"/>
      <c r="H120" s="224"/>
      <c r="I120" s="224"/>
      <c r="J120" s="224"/>
    </row>
    <row r="121" spans="1:10" s="94" customFormat="1">
      <c r="A121" s="271" t="s">
        <v>257</v>
      </c>
      <c r="B121" s="271"/>
      <c r="C121" s="271"/>
      <c r="D121" s="271"/>
      <c r="E121" s="272"/>
      <c r="F121" s="272"/>
      <c r="G121" s="272"/>
      <c r="H121" s="272"/>
      <c r="I121" s="272"/>
      <c r="J121" s="272"/>
    </row>
    <row r="122" spans="1:10" s="94" customFormat="1">
      <c r="A122" s="271" t="s">
        <v>258</v>
      </c>
      <c r="B122" s="271"/>
      <c r="C122" s="271"/>
      <c r="D122" s="271"/>
      <c r="E122" s="272" t="s">
        <v>228</v>
      </c>
      <c r="F122" s="272"/>
      <c r="G122" s="272"/>
      <c r="H122" s="272"/>
      <c r="I122" s="272"/>
      <c r="J122" s="272"/>
    </row>
    <row r="123" spans="1:10">
      <c r="A123" s="260" t="s">
        <v>337</v>
      </c>
      <c r="B123" s="224"/>
      <c r="C123" s="224"/>
      <c r="D123" s="224"/>
      <c r="E123" s="224"/>
      <c r="F123" s="224"/>
      <c r="G123" s="224"/>
      <c r="H123" s="224"/>
      <c r="I123" s="224"/>
      <c r="J123" s="224"/>
    </row>
    <row r="124" spans="1:10">
      <c r="A124" s="225" t="s">
        <v>74</v>
      </c>
      <c r="B124" s="225"/>
      <c r="C124" s="225"/>
      <c r="D124" s="225"/>
      <c r="E124" s="267" t="s">
        <v>338</v>
      </c>
      <c r="F124" s="267"/>
      <c r="G124" s="267"/>
      <c r="H124" s="267"/>
      <c r="I124" s="267"/>
      <c r="J124" s="267"/>
    </row>
    <row r="125" spans="1:10">
      <c r="A125" s="217" t="s">
        <v>40</v>
      </c>
      <c r="B125" s="217"/>
      <c r="C125" s="217"/>
      <c r="D125" s="217"/>
      <c r="E125" s="268">
        <v>0</v>
      </c>
      <c r="F125" s="268"/>
      <c r="G125" s="268"/>
      <c r="H125" s="268"/>
      <c r="I125" s="268"/>
      <c r="J125" s="268"/>
    </row>
    <row r="126" spans="1:10">
      <c r="A126" s="217" t="s">
        <v>120</v>
      </c>
      <c r="B126" s="217"/>
      <c r="C126" s="217"/>
      <c r="D126" s="217"/>
      <c r="E126" s="268">
        <v>0</v>
      </c>
      <c r="F126" s="268"/>
      <c r="G126" s="268"/>
      <c r="H126" s="268"/>
      <c r="I126" s="268"/>
      <c r="J126" s="268"/>
    </row>
    <row r="127" spans="1:10">
      <c r="A127" s="217" t="s">
        <v>42</v>
      </c>
      <c r="B127" s="217"/>
      <c r="C127" s="217"/>
      <c r="D127" s="217"/>
      <c r="E127" s="268">
        <v>0</v>
      </c>
      <c r="F127" s="268"/>
      <c r="G127" s="268"/>
      <c r="H127" s="268"/>
      <c r="I127" s="268"/>
      <c r="J127" s="268"/>
    </row>
    <row r="128" spans="1:10">
      <c r="A128" s="217" t="s">
        <v>43</v>
      </c>
      <c r="B128" s="217"/>
      <c r="C128" s="217"/>
      <c r="D128" s="217"/>
      <c r="E128" s="268">
        <v>0</v>
      </c>
      <c r="F128" s="268"/>
      <c r="G128" s="268"/>
      <c r="H128" s="268"/>
      <c r="I128" s="268"/>
      <c r="J128" s="268"/>
    </row>
    <row r="129" spans="1:10">
      <c r="A129" s="217" t="s">
        <v>121</v>
      </c>
      <c r="B129" s="217"/>
      <c r="C129" s="217"/>
      <c r="D129" s="217"/>
      <c r="E129" s="268">
        <v>0</v>
      </c>
      <c r="F129" s="268"/>
      <c r="G129" s="268"/>
      <c r="H129" s="268"/>
      <c r="I129" s="268"/>
      <c r="J129" s="268"/>
    </row>
    <row r="130" spans="1:10">
      <c r="A130" s="217" t="s">
        <v>123</v>
      </c>
      <c r="B130" s="217"/>
      <c r="C130" s="217"/>
      <c r="D130" s="217"/>
      <c r="E130" s="268">
        <v>0</v>
      </c>
      <c r="F130" s="268"/>
      <c r="G130" s="268"/>
      <c r="H130" s="268"/>
      <c r="I130" s="268"/>
      <c r="J130" s="268"/>
    </row>
    <row r="131" spans="1:10" ht="17.25">
      <c r="A131" s="244" t="s">
        <v>339</v>
      </c>
      <c r="B131" s="244"/>
      <c r="C131" s="244"/>
      <c r="D131" s="244"/>
      <c r="E131" s="244"/>
      <c r="F131" s="244"/>
      <c r="G131" s="244"/>
      <c r="H131" s="244"/>
      <c r="I131" s="244"/>
      <c r="J131" s="244"/>
    </row>
    <row r="132" spans="1:10">
      <c r="A132" s="225" t="s">
        <v>74</v>
      </c>
      <c r="B132" s="225"/>
      <c r="C132" s="225"/>
      <c r="D132" s="225"/>
      <c r="E132" s="225" t="s">
        <v>340</v>
      </c>
      <c r="F132" s="225"/>
      <c r="G132" s="270" t="s">
        <v>292</v>
      </c>
      <c r="H132" s="270"/>
      <c r="I132" s="270"/>
      <c r="J132" s="270"/>
    </row>
    <row r="133" spans="1:10">
      <c r="A133" s="225"/>
      <c r="B133" s="225"/>
      <c r="C133" s="225"/>
      <c r="D133" s="225"/>
      <c r="E133" s="225"/>
      <c r="F133" s="225"/>
      <c r="G133" s="88" t="s">
        <v>40</v>
      </c>
      <c r="H133" s="89" t="s">
        <v>41</v>
      </c>
      <c r="I133" s="88" t="s">
        <v>42</v>
      </c>
      <c r="J133" s="89" t="s">
        <v>271</v>
      </c>
    </row>
    <row r="134" spans="1:10">
      <c r="A134" s="269" t="s">
        <v>293</v>
      </c>
      <c r="B134" s="252"/>
      <c r="C134" s="252"/>
      <c r="D134" s="252"/>
      <c r="E134" s="268">
        <v>0</v>
      </c>
      <c r="F134" s="268"/>
      <c r="G134" s="28">
        <v>0</v>
      </c>
      <c r="H134" s="28">
        <v>0</v>
      </c>
      <c r="I134" s="28">
        <v>0</v>
      </c>
      <c r="J134" s="28">
        <v>0</v>
      </c>
    </row>
    <row r="135" spans="1:10">
      <c r="A135" s="269" t="s">
        <v>294</v>
      </c>
      <c r="B135" s="252"/>
      <c r="C135" s="252"/>
      <c r="D135" s="252"/>
      <c r="E135" s="268">
        <v>0</v>
      </c>
      <c r="F135" s="268"/>
      <c r="G135" s="28">
        <v>0</v>
      </c>
      <c r="H135" s="28">
        <v>0</v>
      </c>
      <c r="I135" s="28">
        <v>0</v>
      </c>
      <c r="J135" s="28">
        <v>0</v>
      </c>
    </row>
    <row r="136" spans="1:10">
      <c r="A136" s="269" t="s">
        <v>295</v>
      </c>
      <c r="B136" s="252"/>
      <c r="C136" s="252"/>
      <c r="D136" s="252"/>
      <c r="E136" s="268">
        <v>0</v>
      </c>
      <c r="F136" s="268"/>
      <c r="G136" s="28">
        <v>0</v>
      </c>
      <c r="H136" s="28">
        <v>0</v>
      </c>
      <c r="I136" s="28">
        <v>0</v>
      </c>
      <c r="J136" s="28">
        <v>0</v>
      </c>
    </row>
    <row r="137" spans="1:10">
      <c r="A137" s="269" t="s">
        <v>296</v>
      </c>
      <c r="B137" s="252"/>
      <c r="C137" s="252"/>
      <c r="D137" s="252"/>
      <c r="E137" s="268">
        <v>0</v>
      </c>
      <c r="F137" s="268"/>
      <c r="G137" s="28">
        <v>0</v>
      </c>
      <c r="H137" s="28">
        <v>0</v>
      </c>
      <c r="I137" s="28">
        <v>0</v>
      </c>
      <c r="J137" s="28">
        <v>0</v>
      </c>
    </row>
    <row r="138" spans="1:10">
      <c r="A138" s="269" t="s">
        <v>297</v>
      </c>
      <c r="B138" s="252"/>
      <c r="C138" s="252"/>
      <c r="D138" s="252"/>
      <c r="E138" s="268">
        <v>0</v>
      </c>
      <c r="F138" s="268"/>
      <c r="G138" s="28">
        <v>0</v>
      </c>
      <c r="H138" s="28">
        <v>0</v>
      </c>
      <c r="I138" s="28">
        <v>0</v>
      </c>
      <c r="J138" s="28">
        <v>0</v>
      </c>
    </row>
    <row r="139" spans="1:10">
      <c r="A139" s="269" t="s">
        <v>341</v>
      </c>
      <c r="B139" s="252"/>
      <c r="C139" s="252"/>
      <c r="D139" s="252"/>
      <c r="E139" s="268">
        <v>0</v>
      </c>
      <c r="F139" s="268"/>
      <c r="G139" s="28">
        <v>0</v>
      </c>
      <c r="H139" s="28">
        <v>0</v>
      </c>
      <c r="I139" s="28">
        <v>0</v>
      </c>
      <c r="J139" s="28">
        <v>0</v>
      </c>
    </row>
    <row r="140" spans="1:10">
      <c r="A140" s="269" t="s">
        <v>342</v>
      </c>
      <c r="B140" s="252"/>
      <c r="C140" s="252"/>
      <c r="D140" s="252"/>
      <c r="E140" s="268">
        <v>0</v>
      </c>
      <c r="F140" s="268"/>
      <c r="G140" s="28">
        <v>0</v>
      </c>
      <c r="H140" s="28">
        <v>0</v>
      </c>
      <c r="I140" s="28">
        <v>0</v>
      </c>
      <c r="J140" s="28">
        <v>0</v>
      </c>
    </row>
    <row r="141" spans="1:10">
      <c r="A141" s="252" t="s">
        <v>343</v>
      </c>
      <c r="B141" s="252"/>
      <c r="C141" s="252"/>
      <c r="D141" s="252"/>
      <c r="E141" s="268">
        <v>0</v>
      </c>
      <c r="F141" s="268"/>
      <c r="G141" s="28">
        <v>0</v>
      </c>
      <c r="H141" s="28">
        <v>0</v>
      </c>
      <c r="I141" s="28">
        <v>0</v>
      </c>
      <c r="J141" s="28">
        <v>0</v>
      </c>
    </row>
    <row r="142" spans="1:10">
      <c r="A142" s="252" t="s">
        <v>344</v>
      </c>
      <c r="B142" s="252"/>
      <c r="C142" s="252"/>
      <c r="D142" s="252"/>
      <c r="E142" s="268">
        <v>0</v>
      </c>
      <c r="F142" s="268"/>
      <c r="G142" s="28">
        <v>0</v>
      </c>
      <c r="H142" s="28">
        <v>0</v>
      </c>
      <c r="I142" s="28">
        <v>0</v>
      </c>
      <c r="J142" s="28">
        <v>0</v>
      </c>
    </row>
    <row r="143" spans="1:10">
      <c r="A143" s="252" t="s">
        <v>345</v>
      </c>
      <c r="B143" s="252"/>
      <c r="C143" s="252"/>
      <c r="D143" s="252"/>
      <c r="E143" s="268">
        <v>0</v>
      </c>
      <c r="F143" s="268"/>
      <c r="G143" s="28">
        <v>0</v>
      </c>
      <c r="H143" s="28">
        <v>0</v>
      </c>
      <c r="I143" s="28">
        <v>0</v>
      </c>
      <c r="J143" s="28">
        <v>0</v>
      </c>
    </row>
    <row r="144" spans="1:10">
      <c r="A144" s="252" t="s">
        <v>346</v>
      </c>
      <c r="B144" s="252"/>
      <c r="C144" s="252"/>
      <c r="D144" s="252"/>
      <c r="E144" s="268">
        <v>0</v>
      </c>
      <c r="F144" s="268"/>
      <c r="G144" s="28">
        <v>0</v>
      </c>
      <c r="H144" s="28">
        <v>0</v>
      </c>
      <c r="I144" s="28">
        <v>0</v>
      </c>
      <c r="J144" s="28">
        <v>0</v>
      </c>
    </row>
    <row r="145" spans="1:10">
      <c r="A145" s="259" t="s">
        <v>347</v>
      </c>
      <c r="B145" s="259"/>
      <c r="C145" s="259"/>
      <c r="D145" s="259"/>
      <c r="E145" s="268">
        <v>0</v>
      </c>
      <c r="F145" s="268"/>
      <c r="G145" s="28">
        <v>0</v>
      </c>
      <c r="H145" s="28">
        <v>0</v>
      </c>
      <c r="I145" s="28">
        <v>0</v>
      </c>
      <c r="J145" s="28">
        <v>0</v>
      </c>
    </row>
    <row r="146" spans="1:10">
      <c r="A146" s="252" t="s">
        <v>348</v>
      </c>
      <c r="B146" s="252"/>
      <c r="C146" s="252"/>
      <c r="D146" s="252"/>
      <c r="E146" s="268">
        <v>0</v>
      </c>
      <c r="F146" s="268"/>
      <c r="G146" s="28">
        <v>0</v>
      </c>
      <c r="H146" s="28">
        <v>0</v>
      </c>
      <c r="I146" s="28">
        <v>0</v>
      </c>
      <c r="J146" s="28">
        <v>0</v>
      </c>
    </row>
    <row r="147" spans="1:10">
      <c r="A147" s="252" t="s">
        <v>349</v>
      </c>
      <c r="B147" s="252"/>
      <c r="C147" s="252"/>
      <c r="D147" s="252"/>
      <c r="E147" s="268">
        <v>0</v>
      </c>
      <c r="F147" s="268"/>
      <c r="G147" s="28">
        <v>0</v>
      </c>
      <c r="H147" s="28">
        <v>0</v>
      </c>
      <c r="I147" s="28">
        <v>0</v>
      </c>
      <c r="J147" s="28">
        <v>0</v>
      </c>
    </row>
    <row r="148" spans="1:10">
      <c r="A148" s="252" t="s">
        <v>350</v>
      </c>
      <c r="B148" s="252"/>
      <c r="C148" s="252"/>
      <c r="D148" s="252"/>
      <c r="E148" s="268">
        <v>0</v>
      </c>
      <c r="F148" s="268"/>
      <c r="G148" s="28">
        <v>0</v>
      </c>
      <c r="H148" s="28">
        <v>0</v>
      </c>
      <c r="I148" s="28">
        <v>0</v>
      </c>
      <c r="J148" s="28">
        <v>0</v>
      </c>
    </row>
    <row r="149" spans="1:10">
      <c r="A149" s="98"/>
      <c r="B149" s="98"/>
      <c r="C149" s="98"/>
      <c r="D149" s="98"/>
      <c r="E149" s="98"/>
      <c r="F149" s="98"/>
      <c r="G149" s="98"/>
      <c r="H149" s="98"/>
      <c r="I149" s="98"/>
      <c r="J149" s="98"/>
    </row>
  </sheetData>
  <protectedRanges>
    <protectedRange sqref="I14:J28" name="Range1"/>
    <protectedRange sqref="E33:J34 E45:J46 E70:J71 E96:J97 E121:J122" name="Range2"/>
    <protectedRange sqref="I38:J40" name="Range3"/>
    <protectedRange sqref="G62:J65" name="Range4"/>
    <protectedRange sqref="I89:J91" name="Range5"/>
    <protectedRange sqref="E115:H116" name="Range6"/>
  </protectedRanges>
  <mergeCells count="309">
    <mergeCell ref="A1:J3"/>
    <mergeCell ref="B4:J4"/>
    <mergeCell ref="C5:J5"/>
    <mergeCell ref="C6:J6"/>
    <mergeCell ref="C7:J7"/>
    <mergeCell ref="C8:J8"/>
    <mergeCell ref="A13:H13"/>
    <mergeCell ref="I13:J13"/>
    <mergeCell ref="A14:H14"/>
    <mergeCell ref="I14:J14"/>
    <mergeCell ref="A15:G15"/>
    <mergeCell ref="I15:J15"/>
    <mergeCell ref="B9:D9"/>
    <mergeCell ref="E9:J9"/>
    <mergeCell ref="B10:H10"/>
    <mergeCell ref="I10:J10"/>
    <mergeCell ref="A11:J11"/>
    <mergeCell ref="A12:J12"/>
    <mergeCell ref="A19:G19"/>
    <mergeCell ref="I19:J19"/>
    <mergeCell ref="A20:G20"/>
    <mergeCell ref="I20:J20"/>
    <mergeCell ref="A21:G21"/>
    <mergeCell ref="I21:J21"/>
    <mergeCell ref="A16:G16"/>
    <mergeCell ref="I16:J16"/>
    <mergeCell ref="A17:G17"/>
    <mergeCell ref="I17:J17"/>
    <mergeCell ref="A18:G18"/>
    <mergeCell ref="I18:J18"/>
    <mergeCell ref="A25:G25"/>
    <mergeCell ref="I25:J25"/>
    <mergeCell ref="A26:G26"/>
    <mergeCell ref="I26:J26"/>
    <mergeCell ref="A27:G27"/>
    <mergeCell ref="I27:J27"/>
    <mergeCell ref="A22:G22"/>
    <mergeCell ref="I22:J22"/>
    <mergeCell ref="A23:G23"/>
    <mergeCell ref="I23:J23"/>
    <mergeCell ref="A24:G24"/>
    <mergeCell ref="I24:J24"/>
    <mergeCell ref="A31:H31"/>
    <mergeCell ref="I31:J31"/>
    <mergeCell ref="A32:J32"/>
    <mergeCell ref="A33:D33"/>
    <mergeCell ref="E33:J33"/>
    <mergeCell ref="A34:D34"/>
    <mergeCell ref="E34:J34"/>
    <mergeCell ref="A28:G28"/>
    <mergeCell ref="I28:J28"/>
    <mergeCell ref="A29:H29"/>
    <mergeCell ref="I29:J29"/>
    <mergeCell ref="A30:H30"/>
    <mergeCell ref="I30:J30"/>
    <mergeCell ref="A37:H37"/>
    <mergeCell ref="I37:J37"/>
    <mergeCell ref="A38:H38"/>
    <mergeCell ref="I38:J38"/>
    <mergeCell ref="A39:H39"/>
    <mergeCell ref="I39:J39"/>
    <mergeCell ref="A35:J35"/>
    <mergeCell ref="A36:H36"/>
    <mergeCell ref="I36:J36"/>
    <mergeCell ref="A43:H43"/>
    <mergeCell ref="I43:J43"/>
    <mergeCell ref="A44:J44"/>
    <mergeCell ref="A45:D45"/>
    <mergeCell ref="E45:J45"/>
    <mergeCell ref="A46:D46"/>
    <mergeCell ref="E46:J46"/>
    <mergeCell ref="A40:H40"/>
    <mergeCell ref="I40:J40"/>
    <mergeCell ref="A41:H41"/>
    <mergeCell ref="I41:J41"/>
    <mergeCell ref="A42:H42"/>
    <mergeCell ref="I42:J42"/>
    <mergeCell ref="A49:D50"/>
    <mergeCell ref="E49:F50"/>
    <mergeCell ref="G49:J49"/>
    <mergeCell ref="A51:D51"/>
    <mergeCell ref="E51:F51"/>
    <mergeCell ref="A52:D52"/>
    <mergeCell ref="E52:F52"/>
    <mergeCell ref="A47:J47"/>
    <mergeCell ref="A48:J48"/>
    <mergeCell ref="A56:D56"/>
    <mergeCell ref="E56:F56"/>
    <mergeCell ref="A57:D57"/>
    <mergeCell ref="E57:F57"/>
    <mergeCell ref="A58:D58"/>
    <mergeCell ref="E58:F58"/>
    <mergeCell ref="A53:D53"/>
    <mergeCell ref="E53:F53"/>
    <mergeCell ref="A54:D54"/>
    <mergeCell ref="E54:F54"/>
    <mergeCell ref="A55:D55"/>
    <mergeCell ref="E55:F55"/>
    <mergeCell ref="A62:D62"/>
    <mergeCell ref="E62:F62"/>
    <mergeCell ref="A63:D63"/>
    <mergeCell ref="E63:F63"/>
    <mergeCell ref="A64:D64"/>
    <mergeCell ref="E64:F64"/>
    <mergeCell ref="A59:D59"/>
    <mergeCell ref="E59:F59"/>
    <mergeCell ref="A60:D60"/>
    <mergeCell ref="E60:F60"/>
    <mergeCell ref="A61:D61"/>
    <mergeCell ref="E61:F61"/>
    <mergeCell ref="A68:D68"/>
    <mergeCell ref="E68:F68"/>
    <mergeCell ref="A69:J69"/>
    <mergeCell ref="A70:D70"/>
    <mergeCell ref="E70:J70"/>
    <mergeCell ref="A71:D71"/>
    <mergeCell ref="E71:J71"/>
    <mergeCell ref="A65:D65"/>
    <mergeCell ref="E65:F65"/>
    <mergeCell ref="A66:D66"/>
    <mergeCell ref="E66:F66"/>
    <mergeCell ref="A67:D67"/>
    <mergeCell ref="E67:F67"/>
    <mergeCell ref="A75:D75"/>
    <mergeCell ref="E75:F75"/>
    <mergeCell ref="A76:D76"/>
    <mergeCell ref="E76:F76"/>
    <mergeCell ref="A77:D77"/>
    <mergeCell ref="E77:F77"/>
    <mergeCell ref="A72:J72"/>
    <mergeCell ref="A73:D74"/>
    <mergeCell ref="E73:F74"/>
    <mergeCell ref="G73:J73"/>
    <mergeCell ref="A81:D81"/>
    <mergeCell ref="E81:F81"/>
    <mergeCell ref="A82:D82"/>
    <mergeCell ref="E82:F82"/>
    <mergeCell ref="A83:D83"/>
    <mergeCell ref="E83:F83"/>
    <mergeCell ref="A78:D78"/>
    <mergeCell ref="E78:F78"/>
    <mergeCell ref="A79:D79"/>
    <mergeCell ref="E79:F79"/>
    <mergeCell ref="A80:D80"/>
    <mergeCell ref="E80:F80"/>
    <mergeCell ref="A88:H88"/>
    <mergeCell ref="I88:J88"/>
    <mergeCell ref="A89:H89"/>
    <mergeCell ref="I89:J89"/>
    <mergeCell ref="A90:G90"/>
    <mergeCell ref="I90:J90"/>
    <mergeCell ref="A84:D84"/>
    <mergeCell ref="E84:F84"/>
    <mergeCell ref="A85:D85"/>
    <mergeCell ref="E85:F85"/>
    <mergeCell ref="A86:J86"/>
    <mergeCell ref="A87:J87"/>
    <mergeCell ref="A94:H94"/>
    <mergeCell ref="I94:J94"/>
    <mergeCell ref="A95:J95"/>
    <mergeCell ref="A96:D96"/>
    <mergeCell ref="E96:J96"/>
    <mergeCell ref="A97:D97"/>
    <mergeCell ref="E97:J97"/>
    <mergeCell ref="A91:G91"/>
    <mergeCell ref="I91:J91"/>
    <mergeCell ref="A92:H92"/>
    <mergeCell ref="I92:J92"/>
    <mergeCell ref="A93:H93"/>
    <mergeCell ref="I93:J93"/>
    <mergeCell ref="A100:D100"/>
    <mergeCell ref="E100:F100"/>
    <mergeCell ref="G100:H100"/>
    <mergeCell ref="I100:J100"/>
    <mergeCell ref="A101:D101"/>
    <mergeCell ref="E101:F101"/>
    <mergeCell ref="G101:H101"/>
    <mergeCell ref="I101:J101"/>
    <mergeCell ref="A98:J98"/>
    <mergeCell ref="A99:D99"/>
    <mergeCell ref="E99:F99"/>
    <mergeCell ref="G99:H99"/>
    <mergeCell ref="I99:J99"/>
    <mergeCell ref="A104:D104"/>
    <mergeCell ref="E104:F104"/>
    <mergeCell ref="G104:H104"/>
    <mergeCell ref="I104:J104"/>
    <mergeCell ref="A105:D105"/>
    <mergeCell ref="E105:F105"/>
    <mergeCell ref="G105:H105"/>
    <mergeCell ref="I105:J105"/>
    <mergeCell ref="A102:D102"/>
    <mergeCell ref="E102:F102"/>
    <mergeCell ref="G102:H102"/>
    <mergeCell ref="I102:J102"/>
    <mergeCell ref="A103:D103"/>
    <mergeCell ref="E103:F103"/>
    <mergeCell ref="G103:H103"/>
    <mergeCell ref="I103:J103"/>
    <mergeCell ref="A108:D108"/>
    <mergeCell ref="E108:F108"/>
    <mergeCell ref="G108:H108"/>
    <mergeCell ref="I108:J108"/>
    <mergeCell ref="A109:D109"/>
    <mergeCell ref="E109:F109"/>
    <mergeCell ref="G109:H109"/>
    <mergeCell ref="I109:J109"/>
    <mergeCell ref="A106:D106"/>
    <mergeCell ref="E106:F106"/>
    <mergeCell ref="G106:H106"/>
    <mergeCell ref="I106:J106"/>
    <mergeCell ref="A107:D107"/>
    <mergeCell ref="E107:F107"/>
    <mergeCell ref="G107:H107"/>
    <mergeCell ref="I107:J107"/>
    <mergeCell ref="A112:D112"/>
    <mergeCell ref="E112:F112"/>
    <mergeCell ref="G112:H112"/>
    <mergeCell ref="I112:J112"/>
    <mergeCell ref="A113:D113"/>
    <mergeCell ref="E113:F113"/>
    <mergeCell ref="G113:H113"/>
    <mergeCell ref="I113:J113"/>
    <mergeCell ref="A110:D110"/>
    <mergeCell ref="E110:F110"/>
    <mergeCell ref="G110:H110"/>
    <mergeCell ref="I110:J110"/>
    <mergeCell ref="A111:D111"/>
    <mergeCell ref="E111:F111"/>
    <mergeCell ref="G111:H111"/>
    <mergeCell ref="I111:J111"/>
    <mergeCell ref="A116:D116"/>
    <mergeCell ref="E116:F116"/>
    <mergeCell ref="G116:H116"/>
    <mergeCell ref="I116:J116"/>
    <mergeCell ref="A117:D117"/>
    <mergeCell ref="E117:F117"/>
    <mergeCell ref="G117:H117"/>
    <mergeCell ref="I117:J117"/>
    <mergeCell ref="A114:D114"/>
    <mergeCell ref="E114:F114"/>
    <mergeCell ref="G114:H114"/>
    <mergeCell ref="I114:J114"/>
    <mergeCell ref="A115:D115"/>
    <mergeCell ref="E115:F115"/>
    <mergeCell ref="G115:H115"/>
    <mergeCell ref="I115:J115"/>
    <mergeCell ref="A120:J120"/>
    <mergeCell ref="A121:D121"/>
    <mergeCell ref="E121:J121"/>
    <mergeCell ref="A122:D122"/>
    <mergeCell ref="E122:J122"/>
    <mergeCell ref="A118:D118"/>
    <mergeCell ref="E118:F118"/>
    <mergeCell ref="G118:H118"/>
    <mergeCell ref="I118:J118"/>
    <mergeCell ref="A119:D119"/>
    <mergeCell ref="E119:F119"/>
    <mergeCell ref="G119:H119"/>
    <mergeCell ref="I119:J119"/>
    <mergeCell ref="A126:D126"/>
    <mergeCell ref="E126:J126"/>
    <mergeCell ref="A127:D127"/>
    <mergeCell ref="E127:J127"/>
    <mergeCell ref="A128:D128"/>
    <mergeCell ref="E128:J128"/>
    <mergeCell ref="A123:J123"/>
    <mergeCell ref="A124:D124"/>
    <mergeCell ref="E124:J124"/>
    <mergeCell ref="A125:D125"/>
    <mergeCell ref="E125:J125"/>
    <mergeCell ref="A134:D134"/>
    <mergeCell ref="E134:F134"/>
    <mergeCell ref="A135:D135"/>
    <mergeCell ref="E135:F135"/>
    <mergeCell ref="A136:D136"/>
    <mergeCell ref="E136:F136"/>
    <mergeCell ref="A129:D129"/>
    <mergeCell ref="E129:J129"/>
    <mergeCell ref="A130:D130"/>
    <mergeCell ref="E130:J130"/>
    <mergeCell ref="A131:J131"/>
    <mergeCell ref="A132:D133"/>
    <mergeCell ref="E132:F133"/>
    <mergeCell ref="G132:J132"/>
    <mergeCell ref="A140:D140"/>
    <mergeCell ref="E140:F140"/>
    <mergeCell ref="A141:D141"/>
    <mergeCell ref="E141:F141"/>
    <mergeCell ref="A142:D142"/>
    <mergeCell ref="E142:F142"/>
    <mergeCell ref="A137:D137"/>
    <mergeCell ref="E137:F137"/>
    <mergeCell ref="A138:D138"/>
    <mergeCell ref="E138:F138"/>
    <mergeCell ref="A139:D139"/>
    <mergeCell ref="E139:F139"/>
    <mergeCell ref="A146:D146"/>
    <mergeCell ref="E146:F146"/>
    <mergeCell ref="A147:D147"/>
    <mergeCell ref="E147:F147"/>
    <mergeCell ref="A148:D148"/>
    <mergeCell ref="E148:F148"/>
    <mergeCell ref="A143:D143"/>
    <mergeCell ref="E143:F143"/>
    <mergeCell ref="A144:D144"/>
    <mergeCell ref="E144:F144"/>
    <mergeCell ref="A145:D145"/>
    <mergeCell ref="E145:F145"/>
  </mergeCells>
  <pageMargins left="0.19685039370078741" right="0.19685039370078741" top="0.19685039370078741" bottom="0.19685039370078741" header="0.19685039370078741" footer="0.19685039370078741"/>
  <pageSetup paperSize="9" scale="71" orientation="landscape" r:id="rId1"/>
  <rowBreaks count="2" manualBreakCount="2">
    <brk id="46" max="16383" man="1"/>
    <brk id="94" max="9" man="1"/>
  </rowBreaks>
</worksheet>
</file>

<file path=xl/worksheets/sheet13.xml><?xml version="1.0" encoding="utf-8"?>
<worksheet xmlns="http://schemas.openxmlformats.org/spreadsheetml/2006/main" xmlns:r="http://schemas.openxmlformats.org/officeDocument/2006/relationships">
  <sheetPr codeName="Sheet9"/>
  <dimension ref="B2:I42"/>
  <sheetViews>
    <sheetView zoomScale="75" zoomScaleNormal="75" workbookViewId="0">
      <pane ySplit="2" topLeftCell="A3" activePane="bottomLeft" state="frozen"/>
      <selection activeCell="G12" sqref="G12"/>
      <selection pane="bottomLeft" activeCell="I13" sqref="I13"/>
    </sheetView>
  </sheetViews>
  <sheetFormatPr defaultRowHeight="15"/>
  <cols>
    <col min="1" max="1" width="2.7109375" customWidth="1"/>
    <col min="2" max="2" width="14" customWidth="1"/>
    <col min="3" max="3" width="9.28515625" bestFit="1" customWidth="1"/>
    <col min="4" max="4" width="23.5703125" bestFit="1" customWidth="1"/>
    <col min="5" max="5" width="44.5703125" style="50" bestFit="1" customWidth="1"/>
    <col min="6" max="6" width="14" customWidth="1"/>
    <col min="7" max="7" width="16.7109375" style="50" bestFit="1" customWidth="1"/>
    <col min="8" max="8" width="23.5703125" bestFit="1" customWidth="1"/>
    <col min="9" max="9" width="29.42578125" bestFit="1" customWidth="1"/>
  </cols>
  <sheetData>
    <row r="2" spans="2:9" s="49" customFormat="1">
      <c r="B2" s="49" t="s">
        <v>169</v>
      </c>
      <c r="C2" s="49" t="s">
        <v>168</v>
      </c>
      <c r="D2" s="49" t="s">
        <v>13</v>
      </c>
      <c r="E2" s="49" t="s">
        <v>1</v>
      </c>
      <c r="F2" s="49" t="s">
        <v>212</v>
      </c>
      <c r="G2" s="49" t="s">
        <v>216</v>
      </c>
      <c r="H2" s="49" t="s">
        <v>220</v>
      </c>
      <c r="I2" s="49" t="s">
        <v>379</v>
      </c>
    </row>
    <row r="4" spans="2:9">
      <c r="B4" s="18">
        <v>44287</v>
      </c>
      <c r="C4" s="20">
        <v>0</v>
      </c>
      <c r="D4" s="50" t="s">
        <v>14</v>
      </c>
      <c r="E4" s="50" t="s">
        <v>170</v>
      </c>
      <c r="F4" s="51" t="s">
        <v>164</v>
      </c>
      <c r="G4" s="50" t="s">
        <v>23</v>
      </c>
      <c r="H4" s="50" t="s">
        <v>79</v>
      </c>
      <c r="I4" s="50" t="s">
        <v>3411</v>
      </c>
    </row>
    <row r="5" spans="2:9">
      <c r="B5" s="18">
        <v>44317</v>
      </c>
      <c r="C5" s="20">
        <v>1E-3</v>
      </c>
      <c r="D5" s="50" t="s">
        <v>15</v>
      </c>
      <c r="E5" s="50" t="s">
        <v>171</v>
      </c>
      <c r="F5" s="18">
        <v>44287</v>
      </c>
      <c r="G5" s="50" t="s">
        <v>24</v>
      </c>
      <c r="H5" s="50" t="s">
        <v>80</v>
      </c>
      <c r="I5" s="50" t="s">
        <v>3412</v>
      </c>
    </row>
    <row r="6" spans="2:9">
      <c r="B6" s="18">
        <v>44348</v>
      </c>
      <c r="C6" s="20">
        <v>0.05</v>
      </c>
      <c r="D6" s="50" t="s">
        <v>153</v>
      </c>
      <c r="E6" s="50" t="s">
        <v>172</v>
      </c>
      <c r="F6" s="18">
        <v>44317</v>
      </c>
      <c r="G6" s="50" t="s">
        <v>25</v>
      </c>
      <c r="H6" s="50" t="s">
        <v>20</v>
      </c>
      <c r="I6" s="50" t="s">
        <v>3413</v>
      </c>
    </row>
    <row r="7" spans="2:9">
      <c r="B7" s="18">
        <v>44378</v>
      </c>
      <c r="C7" s="20">
        <v>0.12</v>
      </c>
      <c r="D7" s="50" t="s">
        <v>156</v>
      </c>
      <c r="E7" s="50" t="s">
        <v>173</v>
      </c>
      <c r="F7" s="18">
        <v>44348</v>
      </c>
      <c r="G7" s="50" t="s">
        <v>26</v>
      </c>
      <c r="H7" s="50" t="s">
        <v>223</v>
      </c>
      <c r="I7" s="50" t="s">
        <v>3414</v>
      </c>
    </row>
    <row r="8" spans="2:9">
      <c r="B8" s="18">
        <v>44409</v>
      </c>
      <c r="C8" s="20">
        <v>0.18</v>
      </c>
      <c r="D8" s="50" t="s">
        <v>17</v>
      </c>
      <c r="E8" s="50" t="s">
        <v>174</v>
      </c>
      <c r="F8" s="18">
        <v>44378</v>
      </c>
      <c r="G8" s="50" t="s">
        <v>217</v>
      </c>
      <c r="H8" s="50" t="s">
        <v>225</v>
      </c>
      <c r="I8" s="50" t="s">
        <v>3415</v>
      </c>
    </row>
    <row r="9" spans="2:9">
      <c r="B9" s="18">
        <v>44440</v>
      </c>
      <c r="C9" s="20">
        <v>0.28000000000000003</v>
      </c>
      <c r="D9" s="50" t="s">
        <v>16</v>
      </c>
      <c r="E9" s="50" t="s">
        <v>175</v>
      </c>
      <c r="F9" s="18">
        <v>44409</v>
      </c>
      <c r="G9" s="50" t="s">
        <v>27</v>
      </c>
      <c r="H9" s="50" t="s">
        <v>221</v>
      </c>
      <c r="I9" s="50" t="s">
        <v>3416</v>
      </c>
    </row>
    <row r="10" spans="2:9">
      <c r="B10" s="18">
        <v>44470</v>
      </c>
      <c r="D10" s="50" t="s">
        <v>163</v>
      </c>
      <c r="E10" s="50" t="s">
        <v>176</v>
      </c>
      <c r="F10" s="18">
        <v>44440</v>
      </c>
      <c r="G10" s="50" t="s">
        <v>218</v>
      </c>
      <c r="H10" s="50" t="s">
        <v>222</v>
      </c>
      <c r="I10" s="50" t="s">
        <v>3417</v>
      </c>
    </row>
    <row r="11" spans="2:9">
      <c r="B11" s="18">
        <v>44501</v>
      </c>
      <c r="D11" s="50" t="s">
        <v>154</v>
      </c>
      <c r="E11" s="50" t="s">
        <v>177</v>
      </c>
      <c r="F11" s="18">
        <v>44470</v>
      </c>
      <c r="G11" s="50" t="s">
        <v>219</v>
      </c>
      <c r="H11" s="50" t="s">
        <v>224</v>
      </c>
      <c r="I11" s="50" t="s">
        <v>3418</v>
      </c>
    </row>
    <row r="12" spans="2:9">
      <c r="B12" s="18">
        <v>44531</v>
      </c>
      <c r="D12" s="50" t="s">
        <v>155</v>
      </c>
      <c r="E12" s="50" t="s">
        <v>178</v>
      </c>
      <c r="F12" s="18">
        <v>44501</v>
      </c>
      <c r="G12" s="50" t="s">
        <v>29</v>
      </c>
      <c r="H12" s="50"/>
      <c r="I12" s="50" t="s">
        <v>3419</v>
      </c>
    </row>
    <row r="13" spans="2:9">
      <c r="B13" s="18">
        <v>44562</v>
      </c>
      <c r="D13" s="50" t="s">
        <v>165</v>
      </c>
      <c r="E13" s="50" t="s">
        <v>179</v>
      </c>
      <c r="F13" s="18">
        <v>44531</v>
      </c>
      <c r="H13" s="50"/>
      <c r="I13" s="198" t="s">
        <v>3420</v>
      </c>
    </row>
    <row r="14" spans="2:9">
      <c r="B14" s="18">
        <v>44593</v>
      </c>
      <c r="D14" s="50" t="s">
        <v>166</v>
      </c>
      <c r="E14" s="50" t="s">
        <v>180</v>
      </c>
      <c r="F14" s="18">
        <v>44562</v>
      </c>
      <c r="H14" s="50"/>
      <c r="I14" s="50"/>
    </row>
    <row r="15" spans="2:9">
      <c r="B15" s="18">
        <v>44621</v>
      </c>
      <c r="E15" s="50" t="s">
        <v>181</v>
      </c>
      <c r="F15" s="18">
        <v>44593</v>
      </c>
    </row>
    <row r="16" spans="2:9">
      <c r="B16" s="18">
        <v>44652</v>
      </c>
      <c r="E16" s="50" t="s">
        <v>182</v>
      </c>
      <c r="F16" s="18">
        <v>44621</v>
      </c>
    </row>
    <row r="17" spans="2:6">
      <c r="B17" s="18">
        <v>44682</v>
      </c>
      <c r="E17" s="50" t="s">
        <v>183</v>
      </c>
      <c r="F17" s="18">
        <v>44652</v>
      </c>
    </row>
    <row r="18" spans="2:6">
      <c r="B18" s="18">
        <v>44713</v>
      </c>
      <c r="E18" s="50" t="s">
        <v>184</v>
      </c>
      <c r="F18" s="18">
        <v>44682</v>
      </c>
    </row>
    <row r="19" spans="2:6">
      <c r="B19" s="18">
        <v>44743</v>
      </c>
      <c r="E19" s="50" t="s">
        <v>185</v>
      </c>
      <c r="F19" s="18">
        <v>44713</v>
      </c>
    </row>
    <row r="20" spans="2:6">
      <c r="B20" s="18">
        <v>44774</v>
      </c>
      <c r="E20" s="50" t="s">
        <v>186</v>
      </c>
      <c r="F20" s="18">
        <v>44743</v>
      </c>
    </row>
    <row r="21" spans="2:6">
      <c r="B21" s="18">
        <v>44805</v>
      </c>
      <c r="E21" s="50" t="s">
        <v>187</v>
      </c>
      <c r="F21" s="18">
        <v>44774</v>
      </c>
    </row>
    <row r="22" spans="2:6">
      <c r="B22" s="18" t="s">
        <v>164</v>
      </c>
      <c r="E22" s="50" t="s">
        <v>188</v>
      </c>
      <c r="F22" s="18">
        <v>44805</v>
      </c>
    </row>
    <row r="23" spans="2:6">
      <c r="B23" s="50" t="s">
        <v>355</v>
      </c>
      <c r="E23" s="50" t="s">
        <v>189</v>
      </c>
    </row>
    <row r="24" spans="2:6">
      <c r="E24" s="50" t="s">
        <v>190</v>
      </c>
    </row>
    <row r="25" spans="2:6">
      <c r="B25" s="18"/>
      <c r="E25" s="50" t="s">
        <v>191</v>
      </c>
    </row>
    <row r="26" spans="2:6">
      <c r="E26" s="50" t="s">
        <v>192</v>
      </c>
    </row>
    <row r="27" spans="2:6">
      <c r="E27" s="50" t="s">
        <v>193</v>
      </c>
    </row>
    <row r="28" spans="2:6">
      <c r="E28" s="50" t="s">
        <v>194</v>
      </c>
    </row>
    <row r="29" spans="2:6">
      <c r="E29" s="50" t="s">
        <v>195</v>
      </c>
    </row>
    <row r="30" spans="2:6">
      <c r="E30" s="50" t="s">
        <v>196</v>
      </c>
    </row>
    <row r="31" spans="2:6">
      <c r="E31" s="50" t="s">
        <v>197</v>
      </c>
    </row>
    <row r="32" spans="2:6">
      <c r="E32" s="50" t="s">
        <v>198</v>
      </c>
    </row>
    <row r="33" spans="5:5">
      <c r="E33" s="50" t="s">
        <v>199</v>
      </c>
    </row>
    <row r="34" spans="5:5">
      <c r="E34" s="50" t="s">
        <v>200</v>
      </c>
    </row>
    <row r="35" spans="5:5">
      <c r="E35" s="50" t="s">
        <v>201</v>
      </c>
    </row>
    <row r="36" spans="5:5">
      <c r="E36" s="50" t="s">
        <v>202</v>
      </c>
    </row>
    <row r="37" spans="5:5">
      <c r="E37" s="50" t="s">
        <v>203</v>
      </c>
    </row>
    <row r="38" spans="5:5">
      <c r="E38" s="50" t="s">
        <v>204</v>
      </c>
    </row>
    <row r="39" spans="5:5">
      <c r="E39" s="50" t="s">
        <v>205</v>
      </c>
    </row>
    <row r="40" spans="5:5">
      <c r="E40" s="50" t="s">
        <v>206</v>
      </c>
    </row>
    <row r="41" spans="5:5">
      <c r="E41" s="50" t="s">
        <v>207</v>
      </c>
    </row>
    <row r="42" spans="5:5">
      <c r="E42" s="50" t="s">
        <v>208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1"/>
  <dimension ref="A1:P1022"/>
  <sheetViews>
    <sheetView view="pageBreakPreview" zoomScale="75" zoomScaleSheetLayoutView="75" workbookViewId="0">
      <pane ySplit="20" topLeftCell="A21" activePane="bottomLeft" state="frozen"/>
      <selection pane="bottomLeft" activeCell="K20" sqref="K20"/>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58"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208">
        <f>Summary!C6</f>
        <v>0</v>
      </c>
      <c r="C2" s="208"/>
      <c r="D2" s="208"/>
      <c r="E2" s="208"/>
      <c r="F2" s="208"/>
      <c r="G2" s="208"/>
      <c r="H2" s="208"/>
      <c r="I2" s="208"/>
      <c r="J2" s="208"/>
      <c r="K2" s="208"/>
      <c r="L2" s="208"/>
      <c r="M2" s="208"/>
      <c r="N2" s="208"/>
      <c r="O2" s="61"/>
    </row>
    <row r="3" spans="1:16">
      <c r="A3" s="58"/>
      <c r="B3" s="208">
        <f>Summary!C7</f>
        <v>0</v>
      </c>
      <c r="C3" s="208"/>
      <c r="D3" s="208"/>
      <c r="E3" s="208"/>
      <c r="F3" s="208"/>
      <c r="G3" s="208"/>
      <c r="H3" s="208"/>
      <c r="I3" s="208"/>
      <c r="J3" s="208"/>
      <c r="K3" s="208"/>
      <c r="L3" s="208"/>
      <c r="M3" s="208"/>
      <c r="N3" s="208"/>
      <c r="O3" s="61"/>
      <c r="P3" s="62"/>
    </row>
    <row r="4" spans="1:16">
      <c r="A4" s="58"/>
      <c r="B4" s="207" t="str">
        <f>"GST Outward (Sales) Register - "&amp;Summary!C8</f>
        <v>GST Outward (Sales) Register - 2021-2022</v>
      </c>
      <c r="C4" s="207"/>
      <c r="D4" s="207"/>
      <c r="E4" s="207"/>
      <c r="F4" s="207"/>
      <c r="G4" s="207"/>
      <c r="H4" s="207"/>
      <c r="I4" s="207"/>
      <c r="J4" s="207"/>
      <c r="K4" s="207"/>
      <c r="L4" s="207"/>
      <c r="M4" s="207"/>
      <c r="N4" s="207"/>
      <c r="O4" s="187"/>
      <c r="P4" s="63"/>
    </row>
    <row r="5" spans="1:16">
      <c r="A5" s="58"/>
      <c r="B5" s="108"/>
      <c r="C5" s="108"/>
      <c r="D5" s="108"/>
      <c r="E5" s="108"/>
      <c r="F5" s="108"/>
      <c r="G5" s="108"/>
      <c r="H5" s="108"/>
      <c r="I5" s="108"/>
      <c r="J5" s="108"/>
      <c r="K5" s="108"/>
      <c r="L5" s="108"/>
      <c r="M5" s="108"/>
      <c r="N5" s="108"/>
      <c r="O5" s="65"/>
      <c r="P5" s="63"/>
    </row>
    <row r="6" spans="1:16">
      <c r="A6" s="58"/>
      <c r="B6" s="66"/>
      <c r="C6" s="67" t="s">
        <v>210</v>
      </c>
      <c r="D6" s="56"/>
      <c r="E6" s="57"/>
      <c r="F6" s="58"/>
      <c r="G6" s="175" t="s">
        <v>164</v>
      </c>
      <c r="H6" s="59"/>
      <c r="I6" s="60" t="s">
        <v>14</v>
      </c>
      <c r="J6" s="68">
        <f t="shared" ref="J6:N16" si="0">ROUND(IF($G$6="Annual",SUMIF($I$22:$I$1021,$I6,J$22:J$1021),SUMIFS(J$22:J$1021,$I$22:$I$1021,$I6,$B$22:$B$1021,$G$6)),0)</f>
        <v>0</v>
      </c>
      <c r="K6" s="68">
        <f t="shared" si="0"/>
        <v>0</v>
      </c>
      <c r="L6" s="68">
        <f t="shared" si="0"/>
        <v>0</v>
      </c>
      <c r="M6" s="68">
        <f t="shared" si="0"/>
        <v>0</v>
      </c>
      <c r="N6" s="68">
        <f t="shared" si="0"/>
        <v>0</v>
      </c>
      <c r="O6" s="52"/>
    </row>
    <row r="7" spans="1:16">
      <c r="A7" s="58"/>
      <c r="B7" s="125"/>
      <c r="C7" s="67" t="s">
        <v>209</v>
      </c>
      <c r="D7" s="56"/>
      <c r="E7" s="57"/>
      <c r="F7" s="58"/>
      <c r="G7" s="56"/>
      <c r="H7" s="59"/>
      <c r="I7" s="60" t="s">
        <v>15</v>
      </c>
      <c r="J7" s="68">
        <f t="shared" si="0"/>
        <v>0</v>
      </c>
      <c r="K7" s="68">
        <f t="shared" si="0"/>
        <v>0</v>
      </c>
      <c r="L7" s="68">
        <f t="shared" si="0"/>
        <v>0</v>
      </c>
      <c r="M7" s="68">
        <f t="shared" si="0"/>
        <v>0</v>
      </c>
      <c r="N7" s="68">
        <f t="shared" si="0"/>
        <v>0</v>
      </c>
      <c r="O7" s="52"/>
    </row>
    <row r="8" spans="1:16">
      <c r="A8" s="58"/>
      <c r="B8" s="128"/>
      <c r="C8" s="67" t="s">
        <v>211</v>
      </c>
      <c r="D8" s="56"/>
      <c r="E8" s="57"/>
      <c r="F8" s="58"/>
      <c r="G8" s="56"/>
      <c r="H8" s="59"/>
      <c r="I8" s="60" t="s">
        <v>153</v>
      </c>
      <c r="J8" s="68">
        <f t="shared" si="0"/>
        <v>0</v>
      </c>
      <c r="K8" s="68">
        <f t="shared" si="0"/>
        <v>0</v>
      </c>
      <c r="L8" s="68">
        <f t="shared" si="0"/>
        <v>0</v>
      </c>
      <c r="M8" s="68">
        <f t="shared" si="0"/>
        <v>0</v>
      </c>
      <c r="N8" s="68">
        <f t="shared" si="0"/>
        <v>0</v>
      </c>
      <c r="O8" s="52"/>
    </row>
    <row r="9" spans="1:16">
      <c r="A9" s="58"/>
      <c r="B9" s="56"/>
      <c r="C9" s="56"/>
      <c r="D9" s="56"/>
      <c r="E9" s="57"/>
      <c r="F9" s="58"/>
      <c r="G9" s="56"/>
      <c r="H9" s="59"/>
      <c r="I9" s="60" t="s">
        <v>156</v>
      </c>
      <c r="J9" s="68">
        <f t="shared" si="0"/>
        <v>0</v>
      </c>
      <c r="K9" s="68">
        <f t="shared" si="0"/>
        <v>0</v>
      </c>
      <c r="L9" s="68">
        <f t="shared" si="0"/>
        <v>0</v>
      </c>
      <c r="M9" s="68">
        <f t="shared" si="0"/>
        <v>0</v>
      </c>
      <c r="N9" s="68">
        <f t="shared" si="0"/>
        <v>0</v>
      </c>
      <c r="O9" s="52"/>
    </row>
    <row r="10" spans="1:16">
      <c r="A10" s="58"/>
      <c r="B10" s="55"/>
      <c r="C10" s="54" t="s">
        <v>9</v>
      </c>
      <c r="D10" s="54" t="s">
        <v>3</v>
      </c>
      <c r="E10" s="54" t="s">
        <v>10</v>
      </c>
      <c r="F10" s="54" t="s">
        <v>2</v>
      </c>
      <c r="G10" s="54" t="s">
        <v>167</v>
      </c>
      <c r="H10" s="54" t="s">
        <v>168</v>
      </c>
      <c r="I10" s="60" t="s">
        <v>17</v>
      </c>
      <c r="J10" s="68">
        <f t="shared" si="0"/>
        <v>0</v>
      </c>
      <c r="K10" s="68">
        <f t="shared" si="0"/>
        <v>0</v>
      </c>
      <c r="L10" s="68">
        <f t="shared" si="0"/>
        <v>0</v>
      </c>
      <c r="M10" s="68">
        <f t="shared" si="0"/>
        <v>0</v>
      </c>
      <c r="N10" s="68">
        <f t="shared" si="0"/>
        <v>0</v>
      </c>
      <c r="O10" s="52"/>
    </row>
    <row r="11" spans="1:16">
      <c r="A11" s="58"/>
      <c r="B11" s="55"/>
      <c r="C11" s="56"/>
      <c r="D11" s="56"/>
      <c r="E11" s="57"/>
      <c r="F11" s="58"/>
      <c r="G11" s="56"/>
      <c r="H11" s="59"/>
      <c r="I11" s="60" t="s">
        <v>16</v>
      </c>
      <c r="J11" s="68">
        <f t="shared" si="0"/>
        <v>0</v>
      </c>
      <c r="K11" s="68">
        <f t="shared" si="0"/>
        <v>0</v>
      </c>
      <c r="L11" s="68">
        <f t="shared" si="0"/>
        <v>0</v>
      </c>
      <c r="M11" s="68">
        <f t="shared" si="0"/>
        <v>0</v>
      </c>
      <c r="N11" s="68">
        <f t="shared" si="0"/>
        <v>0</v>
      </c>
      <c r="O11" s="52"/>
    </row>
    <row r="12" spans="1:16">
      <c r="A12" s="58"/>
      <c r="B12" s="55"/>
      <c r="C12" s="68">
        <f t="shared" ref="C12:G16" si="1">ROUND(IF($G$6="Annual",SUMIF($H$22:$H$1021,$H12,J$22:J$1021),SUMIFS(J$22:J$1021,$H$22:$H$1021,$H12,$B$22:$B$1021,$G$6)),0)</f>
        <v>0</v>
      </c>
      <c r="D12" s="68">
        <f t="shared" si="1"/>
        <v>0</v>
      </c>
      <c r="E12" s="68">
        <f t="shared" si="1"/>
        <v>0</v>
      </c>
      <c r="F12" s="68">
        <f t="shared" si="1"/>
        <v>0</v>
      </c>
      <c r="G12" s="68">
        <f t="shared" si="1"/>
        <v>0</v>
      </c>
      <c r="H12" s="59">
        <v>0</v>
      </c>
      <c r="I12" s="60" t="s">
        <v>163</v>
      </c>
      <c r="J12" s="68">
        <f t="shared" si="0"/>
        <v>0</v>
      </c>
      <c r="K12" s="68">
        <f t="shared" si="0"/>
        <v>0</v>
      </c>
      <c r="L12" s="68">
        <f t="shared" si="0"/>
        <v>0</v>
      </c>
      <c r="M12" s="68">
        <f t="shared" si="0"/>
        <v>0</v>
      </c>
      <c r="N12" s="68">
        <f t="shared" si="0"/>
        <v>0</v>
      </c>
      <c r="O12" s="52"/>
    </row>
    <row r="13" spans="1:16">
      <c r="A13" s="58"/>
      <c r="B13" s="55"/>
      <c r="C13" s="68">
        <f t="shared" si="1"/>
        <v>0</v>
      </c>
      <c r="D13" s="68">
        <f t="shared" si="1"/>
        <v>0</v>
      </c>
      <c r="E13" s="68">
        <f t="shared" si="1"/>
        <v>0</v>
      </c>
      <c r="F13" s="68">
        <f t="shared" si="1"/>
        <v>0</v>
      </c>
      <c r="G13" s="68">
        <f t="shared" si="1"/>
        <v>0</v>
      </c>
      <c r="H13" s="59">
        <v>0.05</v>
      </c>
      <c r="I13" s="60" t="s">
        <v>154</v>
      </c>
      <c r="J13" s="68">
        <f t="shared" si="0"/>
        <v>0</v>
      </c>
      <c r="K13" s="68">
        <f t="shared" si="0"/>
        <v>0</v>
      </c>
      <c r="L13" s="68">
        <f t="shared" si="0"/>
        <v>0</v>
      </c>
      <c r="M13" s="68">
        <f t="shared" si="0"/>
        <v>0</v>
      </c>
      <c r="N13" s="68">
        <f t="shared" si="0"/>
        <v>0</v>
      </c>
      <c r="O13" s="52"/>
    </row>
    <row r="14" spans="1:16">
      <c r="A14" s="58"/>
      <c r="B14" s="55"/>
      <c r="C14" s="68">
        <f t="shared" si="1"/>
        <v>0</v>
      </c>
      <c r="D14" s="68">
        <f t="shared" si="1"/>
        <v>0</v>
      </c>
      <c r="E14" s="68">
        <f t="shared" si="1"/>
        <v>0</v>
      </c>
      <c r="F14" s="68">
        <f t="shared" si="1"/>
        <v>0</v>
      </c>
      <c r="G14" s="68">
        <f t="shared" si="1"/>
        <v>0</v>
      </c>
      <c r="H14" s="59">
        <v>0.12</v>
      </c>
      <c r="I14" s="60" t="s">
        <v>155</v>
      </c>
      <c r="J14" s="68">
        <f t="shared" si="0"/>
        <v>0</v>
      </c>
      <c r="K14" s="68">
        <f t="shared" si="0"/>
        <v>0</v>
      </c>
      <c r="L14" s="68">
        <f t="shared" si="0"/>
        <v>0</v>
      </c>
      <c r="M14" s="68">
        <f t="shared" si="0"/>
        <v>0</v>
      </c>
      <c r="N14" s="68">
        <f t="shared" si="0"/>
        <v>0</v>
      </c>
      <c r="O14" s="52"/>
    </row>
    <row r="15" spans="1:16">
      <c r="A15" s="58"/>
      <c r="B15" s="55"/>
      <c r="C15" s="68">
        <f t="shared" si="1"/>
        <v>0</v>
      </c>
      <c r="D15" s="68">
        <f t="shared" si="1"/>
        <v>0</v>
      </c>
      <c r="E15" s="68">
        <f t="shared" si="1"/>
        <v>0</v>
      </c>
      <c r="F15" s="68">
        <f t="shared" si="1"/>
        <v>0</v>
      </c>
      <c r="G15" s="68">
        <f t="shared" si="1"/>
        <v>0</v>
      </c>
      <c r="H15" s="59">
        <v>0.18</v>
      </c>
      <c r="I15" s="60" t="s">
        <v>165</v>
      </c>
      <c r="J15" s="68">
        <f t="shared" si="0"/>
        <v>0</v>
      </c>
      <c r="K15" s="68">
        <f t="shared" si="0"/>
        <v>0</v>
      </c>
      <c r="L15" s="68">
        <f t="shared" si="0"/>
        <v>0</v>
      </c>
      <c r="M15" s="68">
        <f t="shared" si="0"/>
        <v>0</v>
      </c>
      <c r="N15" s="68">
        <f t="shared" si="0"/>
        <v>0</v>
      </c>
      <c r="O15" s="52"/>
    </row>
    <row r="16" spans="1:16">
      <c r="A16" s="58"/>
      <c r="B16" s="55"/>
      <c r="C16" s="68">
        <f t="shared" si="1"/>
        <v>0</v>
      </c>
      <c r="D16" s="68">
        <f t="shared" si="1"/>
        <v>0</v>
      </c>
      <c r="E16" s="68">
        <f t="shared" si="1"/>
        <v>0</v>
      </c>
      <c r="F16" s="68">
        <f t="shared" si="1"/>
        <v>0</v>
      </c>
      <c r="G16" s="68">
        <f t="shared" si="1"/>
        <v>0</v>
      </c>
      <c r="H16" s="59">
        <v>0.28000000000000003</v>
      </c>
      <c r="I16" s="60" t="s">
        <v>166</v>
      </c>
      <c r="J16" s="68">
        <f t="shared" si="0"/>
        <v>0</v>
      </c>
      <c r="K16" s="68">
        <f t="shared" si="0"/>
        <v>0</v>
      </c>
      <c r="L16" s="68">
        <f t="shared" si="0"/>
        <v>0</v>
      </c>
      <c r="M16" s="68">
        <f t="shared" si="0"/>
        <v>0</v>
      </c>
      <c r="N16" s="68">
        <f t="shared" si="0"/>
        <v>0</v>
      </c>
      <c r="O16" s="52"/>
    </row>
    <row r="17" spans="1:16" ht="11.1" customHeight="1">
      <c r="A17" s="58"/>
      <c r="B17" s="55"/>
      <c r="C17" s="56"/>
      <c r="D17" s="56"/>
      <c r="E17" s="57"/>
      <c r="F17" s="58"/>
      <c r="G17" s="56"/>
      <c r="H17" s="59"/>
      <c r="I17" s="60"/>
      <c r="J17" s="52"/>
      <c r="K17" s="52"/>
      <c r="L17" s="52"/>
      <c r="M17" s="52"/>
      <c r="N17" s="52"/>
      <c r="O17" s="52"/>
    </row>
    <row r="18" spans="1:16" ht="15.75" thickBot="1">
      <c r="A18" s="58"/>
      <c r="B18" s="55"/>
      <c r="C18" s="69">
        <f>ROUND(SUM(C12:C16),0)</f>
        <v>0</v>
      </c>
      <c r="D18" s="69">
        <f t="shared" ref="D18:G18" si="2">ROUND(SUM(D12:D16),0)</f>
        <v>0</v>
      </c>
      <c r="E18" s="69">
        <f t="shared" si="2"/>
        <v>0</v>
      </c>
      <c r="F18" s="69">
        <f t="shared" si="2"/>
        <v>0</v>
      </c>
      <c r="G18" s="69">
        <f t="shared" si="2"/>
        <v>0</v>
      </c>
      <c r="H18" s="59"/>
      <c r="I18" s="70" t="s">
        <v>18</v>
      </c>
      <c r="J18" s="69">
        <f>ROUND(SUM(J6:J16),0)</f>
        <v>0</v>
      </c>
      <c r="K18" s="69">
        <f t="shared" ref="K18:N18" si="3">ROUND(SUM(K6:K16),0)</f>
        <v>0</v>
      </c>
      <c r="L18" s="69">
        <f t="shared" si="3"/>
        <v>0</v>
      </c>
      <c r="M18" s="69">
        <f t="shared" si="3"/>
        <v>0</v>
      </c>
      <c r="N18" s="69">
        <f t="shared" si="3"/>
        <v>0</v>
      </c>
      <c r="O18" s="52"/>
    </row>
    <row r="19" spans="1:16" ht="11.1" customHeight="1" thickTop="1">
      <c r="A19" s="58"/>
      <c r="B19" s="55"/>
      <c r="C19" s="71"/>
      <c r="D19" s="71"/>
      <c r="E19" s="71"/>
      <c r="F19" s="71"/>
      <c r="G19" s="71"/>
      <c r="H19" s="59"/>
      <c r="I19" s="60"/>
      <c r="J19" s="71"/>
      <c r="K19" s="71"/>
      <c r="L19" s="71"/>
      <c r="M19" s="71"/>
      <c r="N19" s="71"/>
      <c r="O19" s="52"/>
    </row>
    <row r="20" spans="1:16" s="17" customFormat="1">
      <c r="A20" s="56"/>
      <c r="B20" s="107" t="s">
        <v>4</v>
      </c>
      <c r="C20" s="73" t="s">
        <v>5</v>
      </c>
      <c r="D20" s="73" t="s">
        <v>6</v>
      </c>
      <c r="E20" s="74" t="s">
        <v>7</v>
      </c>
      <c r="F20" s="73" t="s">
        <v>0</v>
      </c>
      <c r="G20" s="73" t="s">
        <v>1</v>
      </c>
      <c r="H20" s="75" t="s">
        <v>8</v>
      </c>
      <c r="I20" s="76" t="s">
        <v>13</v>
      </c>
      <c r="J20" s="54" t="s">
        <v>9</v>
      </c>
      <c r="K20" s="54" t="s">
        <v>3</v>
      </c>
      <c r="L20" s="54" t="s">
        <v>10</v>
      </c>
      <c r="M20" s="54" t="s">
        <v>2</v>
      </c>
      <c r="N20" s="54" t="s">
        <v>11</v>
      </c>
      <c r="O20" s="54" t="s">
        <v>12</v>
      </c>
      <c r="P20" s="56"/>
    </row>
    <row r="21" spans="1:16" ht="11.1" customHeight="1">
      <c r="B21" s="114">
        <v>0</v>
      </c>
      <c r="C21" s="114">
        <v>0</v>
      </c>
      <c r="D21" s="114">
        <v>0</v>
      </c>
      <c r="E21" s="114">
        <v>0</v>
      </c>
      <c r="F21" s="114">
        <v>0</v>
      </c>
      <c r="G21" s="114">
        <v>0</v>
      </c>
      <c r="H21" s="114">
        <v>0</v>
      </c>
      <c r="I21" s="114">
        <v>0</v>
      </c>
      <c r="J21" s="114">
        <v>0</v>
      </c>
      <c r="K21" s="114">
        <v>0</v>
      </c>
      <c r="L21" s="114">
        <v>0</v>
      </c>
      <c r="M21" s="114">
        <v>0</v>
      </c>
      <c r="N21" s="114">
        <v>0</v>
      </c>
      <c r="O21" s="114">
        <v>0</v>
      </c>
    </row>
    <row r="22" spans="1:16">
      <c r="B22" s="121"/>
      <c r="C22" s="116"/>
      <c r="D22" s="192"/>
      <c r="E22" s="117"/>
      <c r="F22" s="118"/>
      <c r="G22" s="122"/>
      <c r="H22" s="123"/>
      <c r="I22" s="124"/>
      <c r="J22" s="120">
        <v>0</v>
      </c>
      <c r="K22" s="112">
        <f>ROUND(IF(AND($G22&lt;&gt;Summary!$C$13),IF(OR($I22=$I$6,$I22=$I$7,$I22=$I$10,$I22=$I$11),($J22*$H22),0),0)+(IF(OR($I22=$I$8,$I22=$I$9),($J22*$H22),0)),0)</f>
        <v>0</v>
      </c>
      <c r="L22" s="112">
        <f>ROUND(IF(AND($G22=Summary!$C$13),IF(OR($I22=$I$6,$I22=$I$7,$I22=$I$10,$I22=$I$11),(($J22*$H22)/2),0),0),0)</f>
        <v>0</v>
      </c>
      <c r="M22" s="112">
        <f t="shared" ref="M22:M85" si="4">L22</f>
        <v>0</v>
      </c>
      <c r="N22" s="115">
        <f t="shared" ref="N22:N85" si="5">SUM(J22:M22)</f>
        <v>0</v>
      </c>
      <c r="O22" s="118"/>
    </row>
    <row r="23" spans="1:16">
      <c r="B23" s="121"/>
      <c r="C23" s="116"/>
      <c r="D23" s="192"/>
      <c r="E23" s="117"/>
      <c r="F23" s="118"/>
      <c r="G23" s="122"/>
      <c r="H23" s="123"/>
      <c r="I23" s="124"/>
      <c r="J23" s="120">
        <v>0</v>
      </c>
      <c r="K23" s="112">
        <f>ROUND(IF(AND($G23&lt;&gt;Summary!$C$13),IF(OR($I23=$I$6,$I23=$I$7,$I23=$I$10,$I23=$I$11),($J23*$H23),0),0)+(IF(OR($I23=$I$8,$I23=$I$9),($J23*$H23),0)),0)</f>
        <v>0</v>
      </c>
      <c r="L23" s="112">
        <f>ROUND(IF(AND($G23=Summary!$C$13),IF(OR($I23=$I$6,$I23=$I$7,$I23=$I$10,$I23=$I$11),(($J23*$H23)/2),0),0),0)</f>
        <v>0</v>
      </c>
      <c r="M23" s="112">
        <f t="shared" si="4"/>
        <v>0</v>
      </c>
      <c r="N23" s="115">
        <f t="shared" si="5"/>
        <v>0</v>
      </c>
      <c r="O23" s="118"/>
    </row>
    <row r="24" spans="1:16">
      <c r="B24" s="121"/>
      <c r="C24" s="116"/>
      <c r="D24" s="192"/>
      <c r="E24" s="117"/>
      <c r="F24" s="118"/>
      <c r="G24" s="122"/>
      <c r="H24" s="123"/>
      <c r="I24" s="124"/>
      <c r="J24" s="120">
        <v>0</v>
      </c>
      <c r="K24" s="112">
        <f>ROUND(IF(AND($G24&lt;&gt;Summary!$C$13),IF(OR($I24=$I$6,$I24=$I$7,$I24=$I$10,$I24=$I$11),($J24*$H24),0),0)+(IF(OR($I24=$I$8,$I24=$I$9),($J24*$H24),0)),0)</f>
        <v>0</v>
      </c>
      <c r="L24" s="112">
        <f>ROUND(IF(AND($G24=Summary!$C$13),IF(OR($I24=$I$6,$I24=$I$7,$I24=$I$10,$I24=$I$11),(($J24*$H24)/2),0),0),0)</f>
        <v>0</v>
      </c>
      <c r="M24" s="112">
        <f t="shared" si="4"/>
        <v>0</v>
      </c>
      <c r="N24" s="115">
        <f t="shared" si="5"/>
        <v>0</v>
      </c>
      <c r="O24" s="118"/>
    </row>
    <row r="25" spans="1:16">
      <c r="B25" s="121"/>
      <c r="C25" s="116"/>
      <c r="D25" s="194"/>
      <c r="E25" s="117"/>
      <c r="F25" s="118"/>
      <c r="G25" s="122"/>
      <c r="H25" s="123"/>
      <c r="I25" s="124"/>
      <c r="J25" s="120">
        <v>0</v>
      </c>
      <c r="K25" s="112">
        <f>ROUND(IF(AND($G25&lt;&gt;Summary!$C$13),IF(OR($I25=$I$6,$I25=$I$7,$I25=$I$10,$I25=$I$11),($J25*$H25),0),0)+(IF(OR($I25=$I$8,$I25=$I$9),($J25*$H25),0)),0)</f>
        <v>0</v>
      </c>
      <c r="L25" s="112">
        <f>ROUND(IF(AND($G25=Summary!$C$13),IF(OR($I25=$I$6,$I25=$I$7,$I25=$I$10,$I25=$I$11),(($J25*$H25)/2),0),0),0)</f>
        <v>0</v>
      </c>
      <c r="M25" s="112">
        <f t="shared" si="4"/>
        <v>0</v>
      </c>
      <c r="N25" s="115">
        <f t="shared" si="5"/>
        <v>0</v>
      </c>
      <c r="O25" s="118"/>
    </row>
    <row r="26" spans="1:16">
      <c r="B26" s="121"/>
      <c r="C26" s="119"/>
      <c r="D26" s="194"/>
      <c r="E26" s="117"/>
      <c r="F26" s="118"/>
      <c r="G26" s="122"/>
      <c r="H26" s="123"/>
      <c r="I26" s="124"/>
      <c r="J26" s="120">
        <v>0</v>
      </c>
      <c r="K26" s="112">
        <f>ROUND(IF(AND($G26&lt;&gt;Summary!$C$13),IF(OR($I26=$I$6,$I26=$I$7,$I26=$I$10,$I26=$I$11),($J26*$H26),0),0)+(IF(OR($I26=$I$8,$I26=$I$9),($J26*$H26),0)),0)</f>
        <v>0</v>
      </c>
      <c r="L26" s="112">
        <f>ROUND(IF(AND($G26=Summary!$C$13),IF(OR($I26=$I$6,$I26=$I$7,$I26=$I$10,$I26=$I$11),(($J26*$H26)/2),0),0),0)</f>
        <v>0</v>
      </c>
      <c r="M26" s="112">
        <f t="shared" si="4"/>
        <v>0</v>
      </c>
      <c r="N26" s="115">
        <f t="shared" si="5"/>
        <v>0</v>
      </c>
      <c r="O26" s="118"/>
    </row>
    <row r="27" spans="1:16">
      <c r="B27" s="121"/>
      <c r="C27" s="119"/>
      <c r="D27" s="194"/>
      <c r="E27" s="117"/>
      <c r="F27" s="118"/>
      <c r="G27" s="122"/>
      <c r="H27" s="123"/>
      <c r="I27" s="124"/>
      <c r="J27" s="120">
        <v>0</v>
      </c>
      <c r="K27" s="112">
        <f>ROUND(IF(AND($G27&lt;&gt;Summary!$C$13),IF(OR($I27=$I$6,$I27=$I$7,$I27=$I$10,$I27=$I$11),($J27*$H27),0),0)+(IF(OR($I27=$I$8,$I27=$I$9),($J27*$H27),0)),0)</f>
        <v>0</v>
      </c>
      <c r="L27" s="112">
        <f>ROUND(IF(AND($G27=Summary!$C$13),IF(OR($I27=$I$6,$I27=$I$7,$I27=$I$10,$I27=$I$11),(($J27*$H27)/2),0),0),0)</f>
        <v>0</v>
      </c>
      <c r="M27" s="112">
        <f t="shared" si="4"/>
        <v>0</v>
      </c>
      <c r="N27" s="115">
        <f t="shared" si="5"/>
        <v>0</v>
      </c>
      <c r="O27" s="118"/>
    </row>
    <row r="28" spans="1:16">
      <c r="B28" s="121"/>
      <c r="C28" s="119"/>
      <c r="D28" s="194"/>
      <c r="E28" s="117"/>
      <c r="F28" s="118"/>
      <c r="G28" s="122"/>
      <c r="H28" s="123"/>
      <c r="I28" s="124"/>
      <c r="J28" s="120">
        <v>0</v>
      </c>
      <c r="K28" s="112">
        <f>ROUND(IF(AND($G28&lt;&gt;Summary!$C$13),IF(OR($I28=$I$6,$I28=$I$7,$I28=$I$10,$I28=$I$11),($J28*$H28),0),0)+(IF(OR($I28=$I$8,$I28=$I$9),($J28*$H28),0)),0)</f>
        <v>0</v>
      </c>
      <c r="L28" s="112">
        <f>ROUND(IF(AND($G28=Summary!$C$13),IF(OR($I28=$I$6,$I28=$I$7,$I28=$I$10,$I28=$I$11),(($J28*$H28)/2),0),0),0)</f>
        <v>0</v>
      </c>
      <c r="M28" s="112">
        <f t="shared" si="4"/>
        <v>0</v>
      </c>
      <c r="N28" s="115">
        <f t="shared" si="5"/>
        <v>0</v>
      </c>
      <c r="O28" s="118"/>
    </row>
    <row r="29" spans="1:16">
      <c r="B29" s="121"/>
      <c r="C29" s="119"/>
      <c r="D29" s="194"/>
      <c r="E29" s="117"/>
      <c r="F29" s="118"/>
      <c r="G29" s="122"/>
      <c r="H29" s="123"/>
      <c r="I29" s="124"/>
      <c r="J29" s="120">
        <v>0</v>
      </c>
      <c r="K29" s="112">
        <f>ROUND(IF(AND($G29&lt;&gt;Summary!$C$13),IF(OR($I29=$I$6,$I29=$I$7,$I29=$I$10,$I29=$I$11),($J29*$H29),0),0)+(IF(OR($I29=$I$8,$I29=$I$9),($J29*$H29),0)),0)</f>
        <v>0</v>
      </c>
      <c r="L29" s="112">
        <f>ROUND(IF(AND($G29=Summary!$C$13),IF(OR($I29=$I$6,$I29=$I$7,$I29=$I$10,$I29=$I$11),(($J29*$H29)/2),0),0),0)</f>
        <v>0</v>
      </c>
      <c r="M29" s="112">
        <f t="shared" si="4"/>
        <v>0</v>
      </c>
      <c r="N29" s="115">
        <f t="shared" si="5"/>
        <v>0</v>
      </c>
      <c r="O29" s="118"/>
    </row>
    <row r="30" spans="1:16">
      <c r="B30" s="121"/>
      <c r="C30" s="119"/>
      <c r="D30" s="194"/>
      <c r="E30" s="117"/>
      <c r="F30" s="118"/>
      <c r="G30" s="122"/>
      <c r="H30" s="123"/>
      <c r="I30" s="124"/>
      <c r="J30" s="120">
        <v>0</v>
      </c>
      <c r="K30" s="112">
        <f>ROUND(IF(AND($G30&lt;&gt;Summary!$C$13),IF(OR($I30=$I$6,$I30=$I$7,$I30=$I$10,$I30=$I$11),($J30*$H30),0),0)+(IF(OR($I30=$I$8,$I30=$I$9),($J30*$H30),0)),0)</f>
        <v>0</v>
      </c>
      <c r="L30" s="112">
        <f>ROUND(IF(AND($G30=Summary!$C$13),IF(OR($I30=$I$6,$I30=$I$7,$I30=$I$10,$I30=$I$11),(($J30*$H30)/2),0),0),0)</f>
        <v>0</v>
      </c>
      <c r="M30" s="112">
        <f t="shared" si="4"/>
        <v>0</v>
      </c>
      <c r="N30" s="115">
        <f t="shared" si="5"/>
        <v>0</v>
      </c>
      <c r="O30" s="118"/>
    </row>
    <row r="31" spans="1:16">
      <c r="B31" s="121"/>
      <c r="C31" s="119"/>
      <c r="D31" s="194"/>
      <c r="E31" s="117"/>
      <c r="F31" s="118"/>
      <c r="G31" s="122"/>
      <c r="H31" s="123"/>
      <c r="I31" s="124"/>
      <c r="J31" s="120">
        <v>0</v>
      </c>
      <c r="K31" s="112">
        <f>ROUND(IF(AND($G31&lt;&gt;Summary!$C$13),IF(OR($I31=$I$6,$I31=$I$7,$I31=$I$10,$I31=$I$11),($J31*$H31),0),0)+(IF(OR($I31=$I$8,$I31=$I$9),($J31*$H31),0)),0)</f>
        <v>0</v>
      </c>
      <c r="L31" s="112">
        <f>ROUND(IF(AND($G31=Summary!$C$13),IF(OR($I31=$I$6,$I31=$I$7,$I31=$I$10,$I31=$I$11),(($J31*$H31)/2),0),0),0)</f>
        <v>0</v>
      </c>
      <c r="M31" s="112">
        <f t="shared" si="4"/>
        <v>0</v>
      </c>
      <c r="N31" s="115">
        <f t="shared" si="5"/>
        <v>0</v>
      </c>
      <c r="O31" s="118"/>
    </row>
    <row r="32" spans="1:16">
      <c r="B32" s="121"/>
      <c r="C32" s="119"/>
      <c r="D32" s="194"/>
      <c r="E32" s="117"/>
      <c r="F32" s="118"/>
      <c r="G32" s="122"/>
      <c r="H32" s="123"/>
      <c r="I32" s="124"/>
      <c r="J32" s="120">
        <v>0</v>
      </c>
      <c r="K32" s="112">
        <f>ROUND(IF(AND($G32&lt;&gt;Summary!$C$13),IF(OR($I32=$I$6,$I32=$I$7,$I32=$I$10,$I32=$I$11),($J32*$H32),0),0)+(IF(OR($I32=$I$8,$I32=$I$9),($J32*$H32),0)),0)</f>
        <v>0</v>
      </c>
      <c r="L32" s="112">
        <f>ROUND(IF(AND($G32=Summary!$C$13),IF(OR($I32=$I$6,$I32=$I$7,$I32=$I$10,$I32=$I$11),(($J32*$H32)/2),0),0),0)</f>
        <v>0</v>
      </c>
      <c r="M32" s="112">
        <f t="shared" si="4"/>
        <v>0</v>
      </c>
      <c r="N32" s="115">
        <f t="shared" si="5"/>
        <v>0</v>
      </c>
      <c r="O32" s="118"/>
    </row>
    <row r="33" spans="2:15">
      <c r="B33" s="121"/>
      <c r="C33" s="119"/>
      <c r="D33" s="194"/>
      <c r="E33" s="117"/>
      <c r="F33" s="118"/>
      <c r="G33" s="122"/>
      <c r="H33" s="123"/>
      <c r="I33" s="124"/>
      <c r="J33" s="120">
        <v>0</v>
      </c>
      <c r="K33" s="112">
        <f>ROUND(IF(AND($G33&lt;&gt;Summary!$C$13),IF(OR($I33=$I$6,$I33=$I$7,$I33=$I$10,$I33=$I$11),($J33*$H33),0),0)+(IF(OR($I33=$I$8,$I33=$I$9),($J33*$H33),0)),0)</f>
        <v>0</v>
      </c>
      <c r="L33" s="112">
        <f>ROUND(IF(AND($G33=Summary!$C$13),IF(OR($I33=$I$6,$I33=$I$7,$I33=$I$10,$I33=$I$11),(($J33*$H33)/2),0),0),0)</f>
        <v>0</v>
      </c>
      <c r="M33" s="112">
        <f t="shared" si="4"/>
        <v>0</v>
      </c>
      <c r="N33" s="115">
        <f t="shared" si="5"/>
        <v>0</v>
      </c>
      <c r="O33" s="118"/>
    </row>
    <row r="34" spans="2:15">
      <c r="B34" s="121"/>
      <c r="C34" s="119"/>
      <c r="D34" s="194"/>
      <c r="E34" s="117"/>
      <c r="F34" s="118"/>
      <c r="G34" s="122"/>
      <c r="H34" s="123"/>
      <c r="I34" s="124"/>
      <c r="J34" s="120">
        <v>0</v>
      </c>
      <c r="K34" s="112">
        <f>ROUND(IF(AND($G34&lt;&gt;Summary!$C$13),IF(OR($I34=$I$6,$I34=$I$7,$I34=$I$10,$I34=$I$11),($J34*$H34),0),0)+(IF(OR($I34=$I$8,$I34=$I$9),($J34*$H34),0)),0)</f>
        <v>0</v>
      </c>
      <c r="L34" s="112">
        <f>ROUND(IF(AND($G34=Summary!$C$13),IF(OR($I34=$I$6,$I34=$I$7,$I34=$I$10,$I34=$I$11),(($J34*$H34)/2),0),0),0)</f>
        <v>0</v>
      </c>
      <c r="M34" s="112">
        <f t="shared" si="4"/>
        <v>0</v>
      </c>
      <c r="N34" s="115">
        <f t="shared" si="5"/>
        <v>0</v>
      </c>
      <c r="O34" s="118"/>
    </row>
    <row r="35" spans="2:15">
      <c r="B35" s="121"/>
      <c r="C35" s="119"/>
      <c r="D35" s="194"/>
      <c r="E35" s="117"/>
      <c r="F35" s="118"/>
      <c r="G35" s="122"/>
      <c r="H35" s="123"/>
      <c r="I35" s="124"/>
      <c r="J35" s="120">
        <v>0</v>
      </c>
      <c r="K35" s="112">
        <f>ROUND(IF(AND($G35&lt;&gt;Summary!$C$13),IF(OR($I35=$I$6,$I35=$I$7,$I35=$I$10,$I35=$I$11),($J35*$H35),0),0)+(IF(OR($I35=$I$8,$I35=$I$9),($J35*$H35),0)),0)</f>
        <v>0</v>
      </c>
      <c r="L35" s="112">
        <f>ROUND(IF(AND($G35=Summary!$C$13),IF(OR($I35=$I$6,$I35=$I$7,$I35=$I$10,$I35=$I$11),(($J35*$H35)/2),0),0),0)</f>
        <v>0</v>
      </c>
      <c r="M35" s="112">
        <f t="shared" si="4"/>
        <v>0</v>
      </c>
      <c r="N35" s="115">
        <f t="shared" si="5"/>
        <v>0</v>
      </c>
      <c r="O35" s="118"/>
    </row>
    <row r="36" spans="2:15">
      <c r="B36" s="121"/>
      <c r="C36" s="119"/>
      <c r="D36" s="194"/>
      <c r="E36" s="117"/>
      <c r="F36" s="118"/>
      <c r="G36" s="122"/>
      <c r="H36" s="123"/>
      <c r="I36" s="124"/>
      <c r="J36" s="120">
        <v>0</v>
      </c>
      <c r="K36" s="112">
        <f>ROUND(IF(AND($G36&lt;&gt;Summary!$C$13),IF(OR($I36=$I$6,$I36=$I$7,$I36=$I$10,$I36=$I$11),($J36*$H36),0),0)+(IF(OR($I36=$I$8,$I36=$I$9),($J36*$H36),0)),0)</f>
        <v>0</v>
      </c>
      <c r="L36" s="112">
        <f>ROUND(IF(AND($G36=Summary!$C$13),IF(OR($I36=$I$6,$I36=$I$7,$I36=$I$10,$I36=$I$11),(($J36*$H36)/2),0),0),0)</f>
        <v>0</v>
      </c>
      <c r="M36" s="112">
        <f t="shared" si="4"/>
        <v>0</v>
      </c>
      <c r="N36" s="115">
        <f t="shared" si="5"/>
        <v>0</v>
      </c>
      <c r="O36" s="118"/>
    </row>
    <row r="37" spans="2:15">
      <c r="B37" s="121"/>
      <c r="C37" s="119"/>
      <c r="D37" s="194"/>
      <c r="E37" s="117"/>
      <c r="F37" s="118"/>
      <c r="G37" s="122"/>
      <c r="H37" s="123"/>
      <c r="I37" s="124"/>
      <c r="J37" s="120">
        <v>0</v>
      </c>
      <c r="K37" s="112">
        <f>ROUND(IF(AND($G37&lt;&gt;Summary!$C$13),IF(OR($I37=$I$6,$I37=$I$7,$I37=$I$10,$I37=$I$11),($J37*$H37),0),0)+(IF(OR($I37=$I$8,$I37=$I$9),($J37*$H37),0)),0)</f>
        <v>0</v>
      </c>
      <c r="L37" s="112">
        <f>ROUND(IF(AND($G37=Summary!$C$13),IF(OR($I37=$I$6,$I37=$I$7,$I37=$I$10,$I37=$I$11),(($J37*$H37)/2),0),0),0)</f>
        <v>0</v>
      </c>
      <c r="M37" s="112">
        <f t="shared" si="4"/>
        <v>0</v>
      </c>
      <c r="N37" s="115">
        <f t="shared" si="5"/>
        <v>0</v>
      </c>
      <c r="O37" s="118"/>
    </row>
    <row r="38" spans="2:15">
      <c r="B38" s="121"/>
      <c r="C38" s="119"/>
      <c r="D38" s="194"/>
      <c r="E38" s="117"/>
      <c r="F38" s="118"/>
      <c r="G38" s="122"/>
      <c r="H38" s="123"/>
      <c r="I38" s="124"/>
      <c r="J38" s="120">
        <v>0</v>
      </c>
      <c r="K38" s="112">
        <f>ROUND(IF(AND($G38&lt;&gt;Summary!$C$13),IF(OR($I38=$I$6,$I38=$I$7,$I38=$I$10,$I38=$I$11),($J38*$H38),0),0)+(IF(OR($I38=$I$8,$I38=$I$9),($J38*$H38),0)),0)</f>
        <v>0</v>
      </c>
      <c r="L38" s="112">
        <f>ROUND(IF(AND($G38=Summary!$C$13),IF(OR($I38=$I$6,$I38=$I$7,$I38=$I$10,$I38=$I$11),(($J38*$H38)/2),0),0),0)</f>
        <v>0</v>
      </c>
      <c r="M38" s="112">
        <f t="shared" si="4"/>
        <v>0</v>
      </c>
      <c r="N38" s="115">
        <f t="shared" si="5"/>
        <v>0</v>
      </c>
      <c r="O38" s="118"/>
    </row>
    <row r="39" spans="2:15">
      <c r="B39" s="121"/>
      <c r="C39" s="119"/>
      <c r="D39" s="194"/>
      <c r="E39" s="117"/>
      <c r="F39" s="118"/>
      <c r="G39" s="122"/>
      <c r="H39" s="123"/>
      <c r="I39" s="124"/>
      <c r="J39" s="120">
        <v>0</v>
      </c>
      <c r="K39" s="112">
        <f>ROUND(IF(AND($G39&lt;&gt;Summary!$C$13),IF(OR($I39=$I$6,$I39=$I$7,$I39=$I$10,$I39=$I$11),($J39*$H39),0),0)+(IF(OR($I39=$I$8,$I39=$I$9),($J39*$H39),0)),0)</f>
        <v>0</v>
      </c>
      <c r="L39" s="112">
        <f>ROUND(IF(AND($G39=Summary!$C$13),IF(OR($I39=$I$6,$I39=$I$7,$I39=$I$10,$I39=$I$11),(($J39*$H39)/2),0),0),0)</f>
        <v>0</v>
      </c>
      <c r="M39" s="112">
        <f t="shared" si="4"/>
        <v>0</v>
      </c>
      <c r="N39" s="115">
        <f t="shared" si="5"/>
        <v>0</v>
      </c>
      <c r="O39" s="118"/>
    </row>
    <row r="40" spans="2:15">
      <c r="B40" s="121"/>
      <c r="C40" s="119"/>
      <c r="D40" s="194"/>
      <c r="E40" s="117"/>
      <c r="F40" s="118"/>
      <c r="G40" s="122"/>
      <c r="H40" s="123"/>
      <c r="I40" s="124"/>
      <c r="J40" s="120">
        <v>0</v>
      </c>
      <c r="K40" s="112">
        <f>ROUND(IF(AND($G40&lt;&gt;Summary!$C$13),IF(OR($I40=$I$6,$I40=$I$7,$I40=$I$10,$I40=$I$11),($J40*$H40),0),0)+(IF(OR($I40=$I$8,$I40=$I$9),($J40*$H40),0)),0)</f>
        <v>0</v>
      </c>
      <c r="L40" s="112">
        <f>ROUND(IF(AND($G40=Summary!$C$13),IF(OR($I40=$I$6,$I40=$I$7,$I40=$I$10,$I40=$I$11),(($J40*$H40)/2),0),0),0)</f>
        <v>0</v>
      </c>
      <c r="M40" s="112">
        <f t="shared" si="4"/>
        <v>0</v>
      </c>
      <c r="N40" s="115">
        <f t="shared" si="5"/>
        <v>0</v>
      </c>
      <c r="O40" s="118"/>
    </row>
    <row r="41" spans="2:15">
      <c r="B41" s="121"/>
      <c r="C41" s="119"/>
      <c r="D41" s="194"/>
      <c r="E41" s="117"/>
      <c r="F41" s="118"/>
      <c r="G41" s="122"/>
      <c r="H41" s="123"/>
      <c r="I41" s="124"/>
      <c r="J41" s="120">
        <v>0</v>
      </c>
      <c r="K41" s="112">
        <f>ROUND(IF(AND($G41&lt;&gt;Summary!$C$13),IF(OR($I41=$I$6,$I41=$I$7,$I41=$I$10,$I41=$I$11),($J41*$H41),0),0)+(IF(OR($I41=$I$8,$I41=$I$9),($J41*$H41),0)),0)</f>
        <v>0</v>
      </c>
      <c r="L41" s="112">
        <f>ROUND(IF(AND($G41=Summary!$C$13),IF(OR($I41=$I$6,$I41=$I$7,$I41=$I$10,$I41=$I$11),(($J41*$H41)/2),0),0),0)</f>
        <v>0</v>
      </c>
      <c r="M41" s="112">
        <f t="shared" si="4"/>
        <v>0</v>
      </c>
      <c r="N41" s="115">
        <f t="shared" si="5"/>
        <v>0</v>
      </c>
      <c r="O41" s="118"/>
    </row>
    <row r="42" spans="2:15">
      <c r="B42" s="121"/>
      <c r="C42" s="119"/>
      <c r="D42" s="194"/>
      <c r="E42" s="117"/>
      <c r="F42" s="118"/>
      <c r="G42" s="122"/>
      <c r="H42" s="123"/>
      <c r="I42" s="124"/>
      <c r="J42" s="120">
        <v>0</v>
      </c>
      <c r="K42" s="112">
        <f>ROUND(IF(AND($G42&lt;&gt;Summary!$C$13),IF(OR($I42=$I$6,$I42=$I$7,$I42=$I$10,$I42=$I$11),($J42*$H42),0),0)+(IF(OR($I42=$I$8,$I42=$I$9),($J42*$H42),0)),0)</f>
        <v>0</v>
      </c>
      <c r="L42" s="112">
        <f>ROUND(IF(AND($G42=Summary!$C$13),IF(OR($I42=$I$6,$I42=$I$7,$I42=$I$10,$I42=$I$11),(($J42*$H42)/2),0),0),0)</f>
        <v>0</v>
      </c>
      <c r="M42" s="112">
        <f t="shared" si="4"/>
        <v>0</v>
      </c>
      <c r="N42" s="115">
        <f t="shared" si="5"/>
        <v>0</v>
      </c>
      <c r="O42" s="118"/>
    </row>
    <row r="43" spans="2:15">
      <c r="B43" s="121"/>
      <c r="C43" s="119"/>
      <c r="D43" s="194"/>
      <c r="E43" s="117"/>
      <c r="F43" s="118"/>
      <c r="G43" s="122"/>
      <c r="H43" s="123"/>
      <c r="I43" s="124"/>
      <c r="J43" s="120">
        <v>0</v>
      </c>
      <c r="K43" s="112">
        <f>ROUND(IF(AND($G43&lt;&gt;Summary!$C$13),IF(OR($I43=$I$6,$I43=$I$7,$I43=$I$10,$I43=$I$11),($J43*$H43),0),0)+(IF(OR($I43=$I$8,$I43=$I$9),($J43*$H43),0)),0)</f>
        <v>0</v>
      </c>
      <c r="L43" s="112">
        <f>ROUND(IF(AND($G43=Summary!$C$13),IF(OR($I43=$I$6,$I43=$I$7,$I43=$I$10,$I43=$I$11),(($J43*$H43)/2),0),0),0)</f>
        <v>0</v>
      </c>
      <c r="M43" s="112">
        <f t="shared" si="4"/>
        <v>0</v>
      </c>
      <c r="N43" s="115">
        <f t="shared" si="5"/>
        <v>0</v>
      </c>
      <c r="O43" s="118"/>
    </row>
    <row r="44" spans="2:15">
      <c r="B44" s="121"/>
      <c r="C44" s="119"/>
      <c r="D44" s="194"/>
      <c r="E44" s="117"/>
      <c r="F44" s="118"/>
      <c r="G44" s="122"/>
      <c r="H44" s="123"/>
      <c r="I44" s="124"/>
      <c r="J44" s="120">
        <v>0</v>
      </c>
      <c r="K44" s="112">
        <f>ROUND(IF(AND($G44&lt;&gt;Summary!$C$13),IF(OR($I44=$I$6,$I44=$I$7,$I44=$I$10,$I44=$I$11),($J44*$H44),0),0)+(IF(OR($I44=$I$8,$I44=$I$9),($J44*$H44),0)),0)</f>
        <v>0</v>
      </c>
      <c r="L44" s="112">
        <f>ROUND(IF(AND($G44=Summary!$C$13),IF(OR($I44=$I$6,$I44=$I$7,$I44=$I$10,$I44=$I$11),(($J44*$H44)/2),0),0),0)</f>
        <v>0</v>
      </c>
      <c r="M44" s="112">
        <f t="shared" si="4"/>
        <v>0</v>
      </c>
      <c r="N44" s="115">
        <f t="shared" si="5"/>
        <v>0</v>
      </c>
      <c r="O44" s="118"/>
    </row>
    <row r="45" spans="2:15">
      <c r="B45" s="121"/>
      <c r="C45" s="119"/>
      <c r="D45" s="194"/>
      <c r="E45" s="117"/>
      <c r="F45" s="118"/>
      <c r="G45" s="122"/>
      <c r="H45" s="123"/>
      <c r="I45" s="124"/>
      <c r="J45" s="120">
        <v>0</v>
      </c>
      <c r="K45" s="112">
        <f>ROUND(IF(AND($G45&lt;&gt;Summary!$C$13),IF(OR($I45=$I$6,$I45=$I$7,$I45=$I$10,$I45=$I$11),($J45*$H45),0),0)+(IF(OR($I45=$I$8,$I45=$I$9),($J45*$H45),0)),0)</f>
        <v>0</v>
      </c>
      <c r="L45" s="112">
        <f>ROUND(IF(AND($G45=Summary!$C$13),IF(OR($I45=$I$6,$I45=$I$7,$I45=$I$10,$I45=$I$11),(($J45*$H45)/2),0),0),0)</f>
        <v>0</v>
      </c>
      <c r="M45" s="112">
        <f t="shared" si="4"/>
        <v>0</v>
      </c>
      <c r="N45" s="115">
        <f t="shared" si="5"/>
        <v>0</v>
      </c>
      <c r="O45" s="118"/>
    </row>
    <row r="46" spans="2:15">
      <c r="B46" s="121"/>
      <c r="C46" s="119"/>
      <c r="D46" s="194"/>
      <c r="E46" s="117"/>
      <c r="F46" s="118"/>
      <c r="G46" s="122"/>
      <c r="H46" s="123"/>
      <c r="I46" s="124"/>
      <c r="J46" s="120">
        <v>0</v>
      </c>
      <c r="K46" s="112">
        <f>ROUND(IF(AND($G46&lt;&gt;Summary!$C$13),IF(OR($I46=$I$6,$I46=$I$7,$I46=$I$10,$I46=$I$11),($J46*$H46),0),0)+(IF(OR($I46=$I$8,$I46=$I$9),($J46*$H46),0)),0)</f>
        <v>0</v>
      </c>
      <c r="L46" s="112">
        <f>ROUND(IF(AND($G46=Summary!$C$13),IF(OR($I46=$I$6,$I46=$I$7,$I46=$I$10,$I46=$I$11),(($J46*$H46)/2),0),0),0)</f>
        <v>0</v>
      </c>
      <c r="M46" s="112">
        <f t="shared" si="4"/>
        <v>0</v>
      </c>
      <c r="N46" s="115">
        <f t="shared" si="5"/>
        <v>0</v>
      </c>
      <c r="O46" s="118"/>
    </row>
    <row r="47" spans="2:15">
      <c r="B47" s="121"/>
      <c r="C47" s="119"/>
      <c r="D47" s="194"/>
      <c r="E47" s="117"/>
      <c r="F47" s="118"/>
      <c r="G47" s="122"/>
      <c r="H47" s="123"/>
      <c r="I47" s="124"/>
      <c r="J47" s="120">
        <v>0</v>
      </c>
      <c r="K47" s="112">
        <f>ROUND(IF(AND($G47&lt;&gt;Summary!$C$13),IF(OR($I47=$I$6,$I47=$I$7,$I47=$I$10,$I47=$I$11),($J47*$H47),0),0)+(IF(OR($I47=$I$8,$I47=$I$9),($J47*$H47),0)),0)</f>
        <v>0</v>
      </c>
      <c r="L47" s="112">
        <f>ROUND(IF(AND($G47=Summary!$C$13),IF(OR($I47=$I$6,$I47=$I$7,$I47=$I$10,$I47=$I$11),(($J47*$H47)/2),0),0),0)</f>
        <v>0</v>
      </c>
      <c r="M47" s="112">
        <f t="shared" si="4"/>
        <v>0</v>
      </c>
      <c r="N47" s="115">
        <f t="shared" si="5"/>
        <v>0</v>
      </c>
      <c r="O47" s="118"/>
    </row>
    <row r="48" spans="2:15">
      <c r="B48" s="121"/>
      <c r="C48" s="119"/>
      <c r="D48" s="194"/>
      <c r="E48" s="117"/>
      <c r="F48" s="118"/>
      <c r="G48" s="122"/>
      <c r="H48" s="123"/>
      <c r="I48" s="124"/>
      <c r="J48" s="120">
        <v>0</v>
      </c>
      <c r="K48" s="112">
        <f>ROUND(IF(AND($G48&lt;&gt;Summary!$C$13),IF(OR($I48=$I$6,$I48=$I$7,$I48=$I$10,$I48=$I$11),($J48*$H48),0),0)+(IF(OR($I48=$I$8,$I48=$I$9),($J48*$H48),0)),0)</f>
        <v>0</v>
      </c>
      <c r="L48" s="112">
        <f>ROUND(IF(AND($G48=Summary!$C$13),IF(OR($I48=$I$6,$I48=$I$7,$I48=$I$10,$I48=$I$11),(($J48*$H48)/2),0),0),0)</f>
        <v>0</v>
      </c>
      <c r="M48" s="112">
        <f t="shared" si="4"/>
        <v>0</v>
      </c>
      <c r="N48" s="115">
        <f t="shared" si="5"/>
        <v>0</v>
      </c>
      <c r="O48" s="118"/>
    </row>
    <row r="49" spans="2:15">
      <c r="B49" s="121"/>
      <c r="C49" s="119"/>
      <c r="D49" s="194"/>
      <c r="E49" s="117"/>
      <c r="F49" s="118"/>
      <c r="G49" s="122"/>
      <c r="H49" s="123"/>
      <c r="I49" s="124"/>
      <c r="J49" s="120">
        <v>0</v>
      </c>
      <c r="K49" s="112">
        <f>ROUND(IF(AND($G49&lt;&gt;Summary!$C$13),IF(OR($I49=$I$6,$I49=$I$7,$I49=$I$10,$I49=$I$11),($J49*$H49),0),0)+(IF(OR($I49=$I$8,$I49=$I$9),($J49*$H49),0)),0)</f>
        <v>0</v>
      </c>
      <c r="L49" s="112">
        <f>ROUND(IF(AND($G49=Summary!$C$13),IF(OR($I49=$I$6,$I49=$I$7,$I49=$I$10,$I49=$I$11),(($J49*$H49)/2),0),0),0)</f>
        <v>0</v>
      </c>
      <c r="M49" s="112">
        <f t="shared" si="4"/>
        <v>0</v>
      </c>
      <c r="N49" s="115">
        <f t="shared" si="5"/>
        <v>0</v>
      </c>
      <c r="O49" s="118"/>
    </row>
    <row r="50" spans="2:15">
      <c r="B50" s="121"/>
      <c r="C50" s="119"/>
      <c r="D50" s="194"/>
      <c r="E50" s="117"/>
      <c r="F50" s="118"/>
      <c r="G50" s="122"/>
      <c r="H50" s="123"/>
      <c r="I50" s="124"/>
      <c r="J50" s="120">
        <v>0</v>
      </c>
      <c r="K50" s="112">
        <f>ROUND(IF(AND($G50&lt;&gt;Summary!$C$13),IF(OR($I50=$I$6,$I50=$I$7,$I50=$I$10,$I50=$I$11),($J50*$H50),0),0)+(IF(OR($I50=$I$8,$I50=$I$9),($J50*$H50),0)),0)</f>
        <v>0</v>
      </c>
      <c r="L50" s="112">
        <f>ROUND(IF(AND($G50=Summary!$C$13),IF(OR($I50=$I$6,$I50=$I$7,$I50=$I$10,$I50=$I$11),(($J50*$H50)/2),0),0),0)</f>
        <v>0</v>
      </c>
      <c r="M50" s="112">
        <f t="shared" si="4"/>
        <v>0</v>
      </c>
      <c r="N50" s="115">
        <f t="shared" si="5"/>
        <v>0</v>
      </c>
      <c r="O50" s="118"/>
    </row>
    <row r="51" spans="2:15">
      <c r="B51" s="121"/>
      <c r="C51" s="119"/>
      <c r="D51" s="194"/>
      <c r="E51" s="117"/>
      <c r="F51" s="118"/>
      <c r="G51" s="122"/>
      <c r="H51" s="123"/>
      <c r="I51" s="124"/>
      <c r="J51" s="120">
        <v>0</v>
      </c>
      <c r="K51" s="112">
        <f>ROUND(IF(AND($G51&lt;&gt;Summary!$C$13),IF(OR($I51=$I$6,$I51=$I$7,$I51=$I$10,$I51=$I$11),($J51*$H51),0),0)+(IF(OR($I51=$I$8,$I51=$I$9),($J51*$H51),0)),0)</f>
        <v>0</v>
      </c>
      <c r="L51" s="112">
        <f>ROUND(IF(AND($G51=Summary!$C$13),IF(OR($I51=$I$6,$I51=$I$7,$I51=$I$10,$I51=$I$11),(($J51*$H51)/2),0),0),0)</f>
        <v>0</v>
      </c>
      <c r="M51" s="112">
        <f t="shared" si="4"/>
        <v>0</v>
      </c>
      <c r="N51" s="115">
        <f t="shared" si="5"/>
        <v>0</v>
      </c>
      <c r="O51" s="118"/>
    </row>
    <row r="52" spans="2:15">
      <c r="B52" s="121"/>
      <c r="C52" s="119"/>
      <c r="D52" s="194"/>
      <c r="E52" s="117"/>
      <c r="F52" s="118"/>
      <c r="G52" s="122"/>
      <c r="H52" s="123"/>
      <c r="I52" s="124"/>
      <c r="J52" s="120">
        <v>0</v>
      </c>
      <c r="K52" s="112">
        <f>ROUND(IF(AND($G52&lt;&gt;Summary!$C$13),IF(OR($I52=$I$6,$I52=$I$7,$I52=$I$10,$I52=$I$11),($J52*$H52),0),0)+(IF(OR($I52=$I$8,$I52=$I$9),($J52*$H52),0)),0)</f>
        <v>0</v>
      </c>
      <c r="L52" s="112">
        <f>ROUND(IF(AND($G52=Summary!$C$13),IF(OR($I52=$I$6,$I52=$I$7,$I52=$I$10,$I52=$I$11),(($J52*$H52)/2),0),0),0)</f>
        <v>0</v>
      </c>
      <c r="M52" s="112">
        <f t="shared" si="4"/>
        <v>0</v>
      </c>
      <c r="N52" s="115">
        <f t="shared" si="5"/>
        <v>0</v>
      </c>
      <c r="O52" s="118"/>
    </row>
    <row r="53" spans="2:15">
      <c r="B53" s="121"/>
      <c r="C53" s="119"/>
      <c r="D53" s="194"/>
      <c r="E53" s="117"/>
      <c r="F53" s="118"/>
      <c r="G53" s="122"/>
      <c r="H53" s="123"/>
      <c r="I53" s="124"/>
      <c r="J53" s="120">
        <v>0</v>
      </c>
      <c r="K53" s="112">
        <f>ROUND(IF(AND($G53&lt;&gt;Summary!$C$13),IF(OR($I53=$I$6,$I53=$I$7,$I53=$I$10,$I53=$I$11),($J53*$H53),0),0)+(IF(OR($I53=$I$8,$I53=$I$9),($J53*$H53),0)),0)</f>
        <v>0</v>
      </c>
      <c r="L53" s="112">
        <f>ROUND(IF(AND($G53=Summary!$C$13),IF(OR($I53=$I$6,$I53=$I$7,$I53=$I$10,$I53=$I$11),(($J53*$H53)/2),0),0),0)</f>
        <v>0</v>
      </c>
      <c r="M53" s="112">
        <f t="shared" si="4"/>
        <v>0</v>
      </c>
      <c r="N53" s="115">
        <f t="shared" si="5"/>
        <v>0</v>
      </c>
      <c r="O53" s="118"/>
    </row>
    <row r="54" spans="2:15">
      <c r="B54" s="121"/>
      <c r="C54" s="119"/>
      <c r="D54" s="194"/>
      <c r="E54" s="117"/>
      <c r="F54" s="118"/>
      <c r="G54" s="122"/>
      <c r="H54" s="123"/>
      <c r="I54" s="124"/>
      <c r="J54" s="120">
        <v>0</v>
      </c>
      <c r="K54" s="112">
        <f>ROUND(IF(AND($G54&lt;&gt;Summary!$C$13),IF(OR($I54=$I$6,$I54=$I$7,$I54=$I$10,$I54=$I$11),($J54*$H54),0),0)+(IF(OR($I54=$I$8,$I54=$I$9),($J54*$H54),0)),0)</f>
        <v>0</v>
      </c>
      <c r="L54" s="112">
        <f>ROUND(IF(AND($G54=Summary!$C$13),IF(OR($I54=$I$6,$I54=$I$7,$I54=$I$10,$I54=$I$11),(($J54*$H54)/2),0),0),0)</f>
        <v>0</v>
      </c>
      <c r="M54" s="112">
        <f t="shared" si="4"/>
        <v>0</v>
      </c>
      <c r="N54" s="115">
        <f t="shared" si="5"/>
        <v>0</v>
      </c>
      <c r="O54" s="118"/>
    </row>
    <row r="55" spans="2:15">
      <c r="B55" s="121"/>
      <c r="C55" s="119"/>
      <c r="D55" s="194"/>
      <c r="E55" s="117"/>
      <c r="F55" s="118"/>
      <c r="G55" s="122"/>
      <c r="H55" s="123"/>
      <c r="I55" s="124"/>
      <c r="J55" s="120">
        <v>0</v>
      </c>
      <c r="K55" s="112">
        <f>ROUND(IF(AND($G55&lt;&gt;Summary!$C$13),IF(OR($I55=$I$6,$I55=$I$7,$I55=$I$10,$I55=$I$11),($J55*$H55),0),0)+(IF(OR($I55=$I$8,$I55=$I$9),($J55*$H55),0)),0)</f>
        <v>0</v>
      </c>
      <c r="L55" s="112">
        <f>ROUND(IF(AND($G55=Summary!$C$13),IF(OR($I55=$I$6,$I55=$I$7,$I55=$I$10,$I55=$I$11),(($J55*$H55)/2),0),0),0)</f>
        <v>0</v>
      </c>
      <c r="M55" s="112">
        <f t="shared" si="4"/>
        <v>0</v>
      </c>
      <c r="N55" s="115">
        <f t="shared" si="5"/>
        <v>0</v>
      </c>
      <c r="O55" s="118"/>
    </row>
    <row r="56" spans="2:15">
      <c r="B56" s="121"/>
      <c r="C56" s="119"/>
      <c r="D56" s="194"/>
      <c r="E56" s="117"/>
      <c r="F56" s="118"/>
      <c r="G56" s="122"/>
      <c r="H56" s="123"/>
      <c r="I56" s="124"/>
      <c r="J56" s="120">
        <v>0</v>
      </c>
      <c r="K56" s="112">
        <f>ROUND(IF(AND($G56&lt;&gt;Summary!$C$13),IF(OR($I56=$I$6,$I56=$I$7,$I56=$I$10,$I56=$I$11),($J56*$H56),0),0)+(IF(OR($I56=$I$8,$I56=$I$9),($J56*$H56),0)),0)</f>
        <v>0</v>
      </c>
      <c r="L56" s="112">
        <f>ROUND(IF(AND($G56=Summary!$C$13),IF(OR($I56=$I$6,$I56=$I$7,$I56=$I$10,$I56=$I$11),(($J56*$H56)/2),0),0),0)</f>
        <v>0</v>
      </c>
      <c r="M56" s="112">
        <f t="shared" si="4"/>
        <v>0</v>
      </c>
      <c r="N56" s="115">
        <f t="shared" si="5"/>
        <v>0</v>
      </c>
      <c r="O56" s="118"/>
    </row>
    <row r="57" spans="2:15">
      <c r="B57" s="121"/>
      <c r="C57" s="119"/>
      <c r="D57" s="194"/>
      <c r="E57" s="117"/>
      <c r="F57" s="118"/>
      <c r="G57" s="122"/>
      <c r="H57" s="123"/>
      <c r="I57" s="124"/>
      <c r="J57" s="120">
        <v>0</v>
      </c>
      <c r="K57" s="112">
        <f>ROUND(IF(AND($G57&lt;&gt;Summary!$C$13),IF(OR($I57=$I$6,$I57=$I$7,$I57=$I$10,$I57=$I$11),($J57*$H57),0),0)+(IF(OR($I57=$I$8,$I57=$I$9),($J57*$H57),0)),0)</f>
        <v>0</v>
      </c>
      <c r="L57" s="112">
        <f>ROUND(IF(AND($G57=Summary!$C$13),IF(OR($I57=$I$6,$I57=$I$7,$I57=$I$10,$I57=$I$11),(($J57*$H57)/2),0),0),0)</f>
        <v>0</v>
      </c>
      <c r="M57" s="112">
        <f t="shared" si="4"/>
        <v>0</v>
      </c>
      <c r="N57" s="115">
        <f t="shared" si="5"/>
        <v>0</v>
      </c>
      <c r="O57" s="118"/>
    </row>
    <row r="58" spans="2:15">
      <c r="B58" s="121"/>
      <c r="C58" s="119"/>
      <c r="D58" s="194"/>
      <c r="E58" s="117"/>
      <c r="F58" s="118"/>
      <c r="G58" s="122"/>
      <c r="H58" s="123"/>
      <c r="I58" s="124"/>
      <c r="J58" s="120">
        <v>0</v>
      </c>
      <c r="K58" s="112">
        <f>ROUND(IF(AND($G58&lt;&gt;Summary!$C$13),IF(OR($I58=$I$6,$I58=$I$7,$I58=$I$10,$I58=$I$11),($J58*$H58),0),0)+(IF(OR($I58=$I$8,$I58=$I$9),($J58*$H58),0)),0)</f>
        <v>0</v>
      </c>
      <c r="L58" s="112">
        <f>ROUND(IF(AND($G58=Summary!$C$13),IF(OR($I58=$I$6,$I58=$I$7,$I58=$I$10,$I58=$I$11),(($J58*$H58)/2),0),0),0)</f>
        <v>0</v>
      </c>
      <c r="M58" s="112">
        <f t="shared" si="4"/>
        <v>0</v>
      </c>
      <c r="N58" s="115">
        <f t="shared" si="5"/>
        <v>0</v>
      </c>
      <c r="O58" s="118"/>
    </row>
    <row r="59" spans="2:15">
      <c r="B59" s="121"/>
      <c r="C59" s="119"/>
      <c r="D59" s="194"/>
      <c r="E59" s="117"/>
      <c r="F59" s="118"/>
      <c r="G59" s="122"/>
      <c r="H59" s="123"/>
      <c r="I59" s="124"/>
      <c r="J59" s="120">
        <v>0</v>
      </c>
      <c r="K59" s="112">
        <f>ROUND(IF(AND($G59&lt;&gt;Summary!$C$13),IF(OR($I59=$I$6,$I59=$I$7,$I59=$I$10,$I59=$I$11),($J59*$H59),0),0)+(IF(OR($I59=$I$8,$I59=$I$9),($J59*$H59),0)),0)</f>
        <v>0</v>
      </c>
      <c r="L59" s="112">
        <f>ROUND(IF(AND($G59=Summary!$C$13),IF(OR($I59=$I$6,$I59=$I$7,$I59=$I$10,$I59=$I$11),(($J59*$H59)/2),0),0),0)</f>
        <v>0</v>
      </c>
      <c r="M59" s="112">
        <f t="shared" si="4"/>
        <v>0</v>
      </c>
      <c r="N59" s="115">
        <f t="shared" si="5"/>
        <v>0</v>
      </c>
      <c r="O59" s="118"/>
    </row>
    <row r="60" spans="2:15">
      <c r="B60" s="121"/>
      <c r="C60" s="119"/>
      <c r="D60" s="194"/>
      <c r="E60" s="117"/>
      <c r="F60" s="118"/>
      <c r="G60" s="122"/>
      <c r="H60" s="123"/>
      <c r="I60" s="124"/>
      <c r="J60" s="120">
        <v>0</v>
      </c>
      <c r="K60" s="112">
        <f>ROUND(IF(AND($G60&lt;&gt;Summary!$C$13),IF(OR($I60=$I$6,$I60=$I$7,$I60=$I$10,$I60=$I$11),($J60*$H60),0),0)+(IF(OR($I60=$I$8,$I60=$I$9),($J60*$H60),0)),0)</f>
        <v>0</v>
      </c>
      <c r="L60" s="112">
        <f>ROUND(IF(AND($G60=Summary!$C$13),IF(OR($I60=$I$6,$I60=$I$7,$I60=$I$10,$I60=$I$11),(($J60*$H60)/2),0),0),0)</f>
        <v>0</v>
      </c>
      <c r="M60" s="112">
        <f t="shared" si="4"/>
        <v>0</v>
      </c>
      <c r="N60" s="115">
        <f t="shared" si="5"/>
        <v>0</v>
      </c>
      <c r="O60" s="118"/>
    </row>
    <row r="61" spans="2:15">
      <c r="B61" s="121"/>
      <c r="C61" s="119"/>
      <c r="D61" s="194"/>
      <c r="E61" s="117"/>
      <c r="F61" s="118"/>
      <c r="G61" s="122"/>
      <c r="H61" s="123"/>
      <c r="I61" s="124"/>
      <c r="J61" s="120">
        <v>0</v>
      </c>
      <c r="K61" s="112">
        <f>ROUND(IF(AND($G61&lt;&gt;Summary!$C$13),IF(OR($I61=$I$6,$I61=$I$7,$I61=$I$10,$I61=$I$11),($J61*$H61),0),0)+(IF(OR($I61=$I$8,$I61=$I$9),($J61*$H61),0)),0)</f>
        <v>0</v>
      </c>
      <c r="L61" s="112">
        <f>ROUND(IF(AND($G61=Summary!$C$13),IF(OR($I61=$I$6,$I61=$I$7,$I61=$I$10,$I61=$I$11),(($J61*$H61)/2),0),0),0)</f>
        <v>0</v>
      </c>
      <c r="M61" s="112">
        <f t="shared" si="4"/>
        <v>0</v>
      </c>
      <c r="N61" s="115">
        <f t="shared" si="5"/>
        <v>0</v>
      </c>
      <c r="O61" s="118"/>
    </row>
    <row r="62" spans="2:15">
      <c r="B62" s="121"/>
      <c r="C62" s="119"/>
      <c r="D62" s="194"/>
      <c r="E62" s="117"/>
      <c r="F62" s="118"/>
      <c r="G62" s="122"/>
      <c r="H62" s="123"/>
      <c r="I62" s="124"/>
      <c r="J62" s="120">
        <v>0</v>
      </c>
      <c r="K62" s="112">
        <f>ROUND(IF(AND($G62&lt;&gt;Summary!$C$13),IF(OR($I62=$I$6,$I62=$I$7,$I62=$I$10,$I62=$I$11),($J62*$H62),0),0)+(IF(OR($I62=$I$8,$I62=$I$9),($J62*$H62),0)),0)</f>
        <v>0</v>
      </c>
      <c r="L62" s="112">
        <f>ROUND(IF(AND($G62=Summary!$C$13),IF(OR($I62=$I$6,$I62=$I$7,$I62=$I$10,$I62=$I$11),(($J62*$H62)/2),0),0),0)</f>
        <v>0</v>
      </c>
      <c r="M62" s="112">
        <f t="shared" si="4"/>
        <v>0</v>
      </c>
      <c r="N62" s="115">
        <f t="shared" si="5"/>
        <v>0</v>
      </c>
      <c r="O62" s="118"/>
    </row>
    <row r="63" spans="2:15">
      <c r="B63" s="121"/>
      <c r="C63" s="119"/>
      <c r="D63" s="194"/>
      <c r="E63" s="117"/>
      <c r="F63" s="118"/>
      <c r="G63" s="122"/>
      <c r="H63" s="123"/>
      <c r="I63" s="124"/>
      <c r="J63" s="120">
        <v>0</v>
      </c>
      <c r="K63" s="112">
        <f>ROUND(IF(AND($G63&lt;&gt;Summary!$C$13),IF(OR($I63=$I$6,$I63=$I$7,$I63=$I$10,$I63=$I$11),($J63*$H63),0),0)+(IF(OR($I63=$I$8,$I63=$I$9),($J63*$H63),0)),0)</f>
        <v>0</v>
      </c>
      <c r="L63" s="112">
        <f>ROUND(IF(AND($G63=Summary!$C$13),IF(OR($I63=$I$6,$I63=$I$7,$I63=$I$10,$I63=$I$11),(($J63*$H63)/2),0),0),0)</f>
        <v>0</v>
      </c>
      <c r="M63" s="112">
        <f t="shared" si="4"/>
        <v>0</v>
      </c>
      <c r="N63" s="115">
        <f t="shared" si="5"/>
        <v>0</v>
      </c>
      <c r="O63" s="118"/>
    </row>
    <row r="64" spans="2:15">
      <c r="B64" s="121"/>
      <c r="C64" s="119"/>
      <c r="D64" s="194"/>
      <c r="E64" s="117"/>
      <c r="F64" s="118"/>
      <c r="G64" s="122"/>
      <c r="H64" s="123"/>
      <c r="I64" s="124"/>
      <c r="J64" s="120">
        <v>0</v>
      </c>
      <c r="K64" s="112">
        <f>ROUND(IF(AND($G64&lt;&gt;Summary!$C$13),IF(OR($I64=$I$6,$I64=$I$7,$I64=$I$10,$I64=$I$11),($J64*$H64),0),0)+(IF(OR($I64=$I$8,$I64=$I$9),($J64*$H64),0)),0)</f>
        <v>0</v>
      </c>
      <c r="L64" s="112">
        <f>ROUND(IF(AND($G64=Summary!$C$13),IF(OR($I64=$I$6,$I64=$I$7,$I64=$I$10,$I64=$I$11),(($J64*$H64)/2),0),0),0)</f>
        <v>0</v>
      </c>
      <c r="M64" s="112">
        <f t="shared" si="4"/>
        <v>0</v>
      </c>
      <c r="N64" s="115">
        <f t="shared" si="5"/>
        <v>0</v>
      </c>
      <c r="O64" s="118"/>
    </row>
    <row r="65" spans="2:15">
      <c r="B65" s="121"/>
      <c r="C65" s="119"/>
      <c r="D65" s="194"/>
      <c r="E65" s="117"/>
      <c r="F65" s="118"/>
      <c r="G65" s="122"/>
      <c r="H65" s="123"/>
      <c r="I65" s="124"/>
      <c r="J65" s="120">
        <v>0</v>
      </c>
      <c r="K65" s="112">
        <f>ROUND(IF(AND($G65&lt;&gt;Summary!$C$13),IF(OR($I65=$I$6,$I65=$I$7,$I65=$I$10,$I65=$I$11),($J65*$H65),0),0)+(IF(OR($I65=$I$8,$I65=$I$9),($J65*$H65),0)),0)</f>
        <v>0</v>
      </c>
      <c r="L65" s="112">
        <f>ROUND(IF(AND($G65=Summary!$C$13),IF(OR($I65=$I$6,$I65=$I$7,$I65=$I$10,$I65=$I$11),(($J65*$H65)/2),0),0),0)</f>
        <v>0</v>
      </c>
      <c r="M65" s="112">
        <f t="shared" si="4"/>
        <v>0</v>
      </c>
      <c r="N65" s="115">
        <f t="shared" si="5"/>
        <v>0</v>
      </c>
      <c r="O65" s="118"/>
    </row>
    <row r="66" spans="2:15">
      <c r="B66" s="121"/>
      <c r="C66" s="119"/>
      <c r="D66" s="194"/>
      <c r="E66" s="117"/>
      <c r="F66" s="118"/>
      <c r="G66" s="122"/>
      <c r="H66" s="123"/>
      <c r="I66" s="124"/>
      <c r="J66" s="120">
        <v>0</v>
      </c>
      <c r="K66" s="112">
        <f>ROUND(IF(AND($G66&lt;&gt;Summary!$C$13),IF(OR($I66=$I$6,$I66=$I$7,$I66=$I$10,$I66=$I$11),($J66*$H66),0),0)+(IF(OR($I66=$I$8,$I66=$I$9),($J66*$H66),0)),0)</f>
        <v>0</v>
      </c>
      <c r="L66" s="112">
        <f>ROUND(IF(AND($G66=Summary!$C$13),IF(OR($I66=$I$6,$I66=$I$7,$I66=$I$10,$I66=$I$11),(($J66*$H66)/2),0),0),0)</f>
        <v>0</v>
      </c>
      <c r="M66" s="112">
        <f t="shared" si="4"/>
        <v>0</v>
      </c>
      <c r="N66" s="115">
        <f t="shared" si="5"/>
        <v>0</v>
      </c>
      <c r="O66" s="118"/>
    </row>
    <row r="67" spans="2:15">
      <c r="B67" s="121"/>
      <c r="C67" s="119"/>
      <c r="D67" s="194"/>
      <c r="E67" s="117"/>
      <c r="F67" s="118"/>
      <c r="G67" s="122"/>
      <c r="H67" s="123"/>
      <c r="I67" s="124"/>
      <c r="J67" s="120">
        <v>0</v>
      </c>
      <c r="K67" s="112">
        <f>ROUND(IF(AND($G67&lt;&gt;Summary!$C$13),IF(OR($I67=$I$6,$I67=$I$7,$I67=$I$10,$I67=$I$11),($J67*$H67),0),0)+(IF(OR($I67=$I$8,$I67=$I$9),($J67*$H67),0)),0)</f>
        <v>0</v>
      </c>
      <c r="L67" s="112">
        <f>ROUND(IF(AND($G67=Summary!$C$13),IF(OR($I67=$I$6,$I67=$I$7,$I67=$I$10,$I67=$I$11),(($J67*$H67)/2),0),0),0)</f>
        <v>0</v>
      </c>
      <c r="M67" s="112">
        <f t="shared" si="4"/>
        <v>0</v>
      </c>
      <c r="N67" s="115">
        <f t="shared" si="5"/>
        <v>0</v>
      </c>
      <c r="O67" s="118"/>
    </row>
    <row r="68" spans="2:15">
      <c r="B68" s="121"/>
      <c r="C68" s="119"/>
      <c r="D68" s="194"/>
      <c r="E68" s="117"/>
      <c r="F68" s="118"/>
      <c r="G68" s="122"/>
      <c r="H68" s="123"/>
      <c r="I68" s="124"/>
      <c r="J68" s="120">
        <v>0</v>
      </c>
      <c r="K68" s="112">
        <f>ROUND(IF(AND($G68&lt;&gt;Summary!$C$13),IF(OR($I68=$I$6,$I68=$I$7,$I68=$I$10,$I68=$I$11),($J68*$H68),0),0)+(IF(OR($I68=$I$8,$I68=$I$9),($J68*$H68),0)),0)</f>
        <v>0</v>
      </c>
      <c r="L68" s="112">
        <f>ROUND(IF(AND($G68=Summary!$C$13),IF(OR($I68=$I$6,$I68=$I$7,$I68=$I$10,$I68=$I$11),(($J68*$H68)/2),0),0),0)</f>
        <v>0</v>
      </c>
      <c r="M68" s="112">
        <f t="shared" si="4"/>
        <v>0</v>
      </c>
      <c r="N68" s="115">
        <f t="shared" si="5"/>
        <v>0</v>
      </c>
      <c r="O68" s="118"/>
    </row>
    <row r="69" spans="2:15">
      <c r="B69" s="121"/>
      <c r="C69" s="119"/>
      <c r="D69" s="194"/>
      <c r="E69" s="117"/>
      <c r="F69" s="118"/>
      <c r="G69" s="122"/>
      <c r="H69" s="123"/>
      <c r="I69" s="124"/>
      <c r="J69" s="120">
        <v>0</v>
      </c>
      <c r="K69" s="112">
        <f>ROUND(IF(AND($G69&lt;&gt;Summary!$C$13),IF(OR($I69=$I$6,$I69=$I$7,$I69=$I$10,$I69=$I$11),($J69*$H69),0),0)+(IF(OR($I69=$I$8,$I69=$I$9),($J69*$H69),0)),0)</f>
        <v>0</v>
      </c>
      <c r="L69" s="112">
        <f>ROUND(IF(AND($G69=Summary!$C$13),IF(OR($I69=$I$6,$I69=$I$7,$I69=$I$10,$I69=$I$11),(($J69*$H69)/2),0),0),0)</f>
        <v>0</v>
      </c>
      <c r="M69" s="112">
        <f t="shared" si="4"/>
        <v>0</v>
      </c>
      <c r="N69" s="115">
        <f t="shared" si="5"/>
        <v>0</v>
      </c>
      <c r="O69" s="118"/>
    </row>
    <row r="70" spans="2:15">
      <c r="B70" s="121"/>
      <c r="C70" s="119"/>
      <c r="D70" s="194"/>
      <c r="E70" s="117"/>
      <c r="F70" s="118"/>
      <c r="G70" s="122"/>
      <c r="H70" s="123"/>
      <c r="I70" s="124"/>
      <c r="J70" s="120">
        <v>0</v>
      </c>
      <c r="K70" s="112">
        <f>ROUND(IF(AND($G70&lt;&gt;Summary!$C$13),IF(OR($I70=$I$6,$I70=$I$7,$I70=$I$10,$I70=$I$11),($J70*$H70),0),0)+(IF(OR($I70=$I$8,$I70=$I$9),($J70*$H70),0)),0)</f>
        <v>0</v>
      </c>
      <c r="L70" s="112">
        <f>ROUND(IF(AND($G70=Summary!$C$13),IF(OR($I70=$I$6,$I70=$I$7,$I70=$I$10,$I70=$I$11),(($J70*$H70)/2),0),0),0)</f>
        <v>0</v>
      </c>
      <c r="M70" s="112">
        <f t="shared" si="4"/>
        <v>0</v>
      </c>
      <c r="N70" s="115">
        <f t="shared" si="5"/>
        <v>0</v>
      </c>
      <c r="O70" s="118"/>
    </row>
    <row r="71" spans="2:15">
      <c r="B71" s="121"/>
      <c r="C71" s="119"/>
      <c r="D71" s="194"/>
      <c r="E71" s="117"/>
      <c r="F71" s="118"/>
      <c r="G71" s="122"/>
      <c r="H71" s="123"/>
      <c r="I71" s="124"/>
      <c r="J71" s="120">
        <v>0</v>
      </c>
      <c r="K71" s="112">
        <f>ROUND(IF(AND($G71&lt;&gt;Summary!$C$13),IF(OR($I71=$I$6,$I71=$I$7,$I71=$I$10,$I71=$I$11),($J71*$H71),0),0)+(IF(OR($I71=$I$8,$I71=$I$9),($J71*$H71),0)),0)</f>
        <v>0</v>
      </c>
      <c r="L71" s="112">
        <f>ROUND(IF(AND($G71=Summary!$C$13),IF(OR($I71=$I$6,$I71=$I$7,$I71=$I$10,$I71=$I$11),(($J71*$H71)/2),0),0),0)</f>
        <v>0</v>
      </c>
      <c r="M71" s="112">
        <f t="shared" si="4"/>
        <v>0</v>
      </c>
      <c r="N71" s="115">
        <f t="shared" si="5"/>
        <v>0</v>
      </c>
      <c r="O71" s="118"/>
    </row>
    <row r="72" spans="2:15">
      <c r="B72" s="121"/>
      <c r="C72" s="119"/>
      <c r="D72" s="194"/>
      <c r="E72" s="117"/>
      <c r="F72" s="118"/>
      <c r="G72" s="122"/>
      <c r="H72" s="123"/>
      <c r="I72" s="124"/>
      <c r="J72" s="120">
        <v>0</v>
      </c>
      <c r="K72" s="112">
        <f>ROUND(IF(AND($G72&lt;&gt;Summary!$C$13),IF(OR($I72=$I$6,$I72=$I$7,$I72=$I$10,$I72=$I$11),($J72*$H72),0),0)+(IF(OR($I72=$I$8,$I72=$I$9),($J72*$H72),0)),0)</f>
        <v>0</v>
      </c>
      <c r="L72" s="112">
        <f>ROUND(IF(AND($G72=Summary!$C$13),IF(OR($I72=$I$6,$I72=$I$7,$I72=$I$10,$I72=$I$11),(($J72*$H72)/2),0),0),0)</f>
        <v>0</v>
      </c>
      <c r="M72" s="112">
        <f t="shared" si="4"/>
        <v>0</v>
      </c>
      <c r="N72" s="115">
        <f t="shared" si="5"/>
        <v>0</v>
      </c>
      <c r="O72" s="118"/>
    </row>
    <row r="73" spans="2:15">
      <c r="B73" s="121"/>
      <c r="C73" s="119"/>
      <c r="D73" s="194"/>
      <c r="E73" s="117"/>
      <c r="F73" s="118"/>
      <c r="G73" s="122"/>
      <c r="H73" s="123"/>
      <c r="I73" s="124"/>
      <c r="J73" s="120">
        <v>0</v>
      </c>
      <c r="K73" s="112">
        <f>ROUND(IF(AND($G73&lt;&gt;Summary!$C$13),IF(OR($I73=$I$6,$I73=$I$7,$I73=$I$10,$I73=$I$11),($J73*$H73),0),0)+(IF(OR($I73=$I$8,$I73=$I$9),($J73*$H73),0)),0)</f>
        <v>0</v>
      </c>
      <c r="L73" s="112">
        <f>ROUND(IF(AND($G73=Summary!$C$13),IF(OR($I73=$I$6,$I73=$I$7,$I73=$I$10,$I73=$I$11),(($J73*$H73)/2),0),0),0)</f>
        <v>0</v>
      </c>
      <c r="M73" s="112">
        <f t="shared" si="4"/>
        <v>0</v>
      </c>
      <c r="N73" s="115">
        <f t="shared" si="5"/>
        <v>0</v>
      </c>
      <c r="O73" s="118"/>
    </row>
    <row r="74" spans="2:15">
      <c r="B74" s="121"/>
      <c r="C74" s="119"/>
      <c r="D74" s="194"/>
      <c r="E74" s="117"/>
      <c r="F74" s="118"/>
      <c r="G74" s="122"/>
      <c r="H74" s="123"/>
      <c r="I74" s="124"/>
      <c r="J74" s="120">
        <v>0</v>
      </c>
      <c r="K74" s="112">
        <f>ROUND(IF(AND($G74&lt;&gt;Summary!$C$13),IF(OR($I74=$I$6,$I74=$I$7,$I74=$I$10,$I74=$I$11),($J74*$H74),0),0)+(IF(OR($I74=$I$8,$I74=$I$9),($J74*$H74),0)),0)</f>
        <v>0</v>
      </c>
      <c r="L74" s="112">
        <f>ROUND(IF(AND($G74=Summary!$C$13),IF(OR($I74=$I$6,$I74=$I$7,$I74=$I$10,$I74=$I$11),(($J74*$H74)/2),0),0),0)</f>
        <v>0</v>
      </c>
      <c r="M74" s="112">
        <f t="shared" si="4"/>
        <v>0</v>
      </c>
      <c r="N74" s="115">
        <f t="shared" si="5"/>
        <v>0</v>
      </c>
      <c r="O74" s="118"/>
    </row>
    <row r="75" spans="2:15">
      <c r="B75" s="121"/>
      <c r="C75" s="119"/>
      <c r="D75" s="194"/>
      <c r="E75" s="117"/>
      <c r="F75" s="118"/>
      <c r="G75" s="122"/>
      <c r="H75" s="123"/>
      <c r="I75" s="124"/>
      <c r="J75" s="120">
        <v>0</v>
      </c>
      <c r="K75" s="112">
        <f>ROUND(IF(AND($G75&lt;&gt;Summary!$C$13),IF(OR($I75=$I$6,$I75=$I$7,$I75=$I$10,$I75=$I$11),($J75*$H75),0),0)+(IF(OR($I75=$I$8,$I75=$I$9),($J75*$H75),0)),0)</f>
        <v>0</v>
      </c>
      <c r="L75" s="112">
        <f>ROUND(IF(AND($G75=Summary!$C$13),IF(OR($I75=$I$6,$I75=$I$7,$I75=$I$10,$I75=$I$11),(($J75*$H75)/2),0),0),0)</f>
        <v>0</v>
      </c>
      <c r="M75" s="112">
        <f t="shared" si="4"/>
        <v>0</v>
      </c>
      <c r="N75" s="115">
        <f t="shared" si="5"/>
        <v>0</v>
      </c>
      <c r="O75" s="118"/>
    </row>
    <row r="76" spans="2:15">
      <c r="B76" s="121"/>
      <c r="C76" s="119"/>
      <c r="D76" s="194"/>
      <c r="E76" s="117"/>
      <c r="F76" s="118"/>
      <c r="G76" s="122"/>
      <c r="H76" s="123"/>
      <c r="I76" s="124"/>
      <c r="J76" s="120">
        <v>0</v>
      </c>
      <c r="K76" s="112">
        <f>ROUND(IF(AND($G76&lt;&gt;Summary!$C$13),IF(OR($I76=$I$6,$I76=$I$7,$I76=$I$10,$I76=$I$11),($J76*$H76),0),0)+(IF(OR($I76=$I$8,$I76=$I$9),($J76*$H76),0)),0)</f>
        <v>0</v>
      </c>
      <c r="L76" s="112">
        <f>ROUND(IF(AND($G76=Summary!$C$13),IF(OR($I76=$I$6,$I76=$I$7,$I76=$I$10,$I76=$I$11),(($J76*$H76)/2),0),0),0)</f>
        <v>0</v>
      </c>
      <c r="M76" s="112">
        <f t="shared" si="4"/>
        <v>0</v>
      </c>
      <c r="N76" s="115">
        <f t="shared" si="5"/>
        <v>0</v>
      </c>
      <c r="O76" s="118"/>
    </row>
    <row r="77" spans="2:15">
      <c r="B77" s="121"/>
      <c r="C77" s="119"/>
      <c r="D77" s="194"/>
      <c r="E77" s="117"/>
      <c r="F77" s="118"/>
      <c r="G77" s="122"/>
      <c r="H77" s="123"/>
      <c r="I77" s="124"/>
      <c r="J77" s="120">
        <v>0</v>
      </c>
      <c r="K77" s="112">
        <f>ROUND(IF(AND($G77&lt;&gt;Summary!$C$13),IF(OR($I77=$I$6,$I77=$I$7,$I77=$I$10,$I77=$I$11),($J77*$H77),0),0)+(IF(OR($I77=$I$8,$I77=$I$9),($J77*$H77),0)),0)</f>
        <v>0</v>
      </c>
      <c r="L77" s="112">
        <f>ROUND(IF(AND($G77=Summary!$C$13),IF(OR($I77=$I$6,$I77=$I$7,$I77=$I$10,$I77=$I$11),(($J77*$H77)/2),0),0),0)</f>
        <v>0</v>
      </c>
      <c r="M77" s="112">
        <f t="shared" si="4"/>
        <v>0</v>
      </c>
      <c r="N77" s="115">
        <f t="shared" si="5"/>
        <v>0</v>
      </c>
      <c r="O77" s="118"/>
    </row>
    <row r="78" spans="2:15">
      <c r="B78" s="121"/>
      <c r="C78" s="119"/>
      <c r="D78" s="194"/>
      <c r="E78" s="117"/>
      <c r="F78" s="118"/>
      <c r="G78" s="122"/>
      <c r="H78" s="123"/>
      <c r="I78" s="124"/>
      <c r="J78" s="120">
        <v>0</v>
      </c>
      <c r="K78" s="112">
        <f>ROUND(IF(AND($G78&lt;&gt;Summary!$C$13),IF(OR($I78=$I$6,$I78=$I$7,$I78=$I$10,$I78=$I$11),($J78*$H78),0),0)+(IF(OR($I78=$I$8,$I78=$I$9),($J78*$H78),0)),0)</f>
        <v>0</v>
      </c>
      <c r="L78" s="112">
        <f>ROUND(IF(AND($G78=Summary!$C$13),IF(OR($I78=$I$6,$I78=$I$7,$I78=$I$10,$I78=$I$11),(($J78*$H78)/2),0),0),0)</f>
        <v>0</v>
      </c>
      <c r="M78" s="112">
        <f t="shared" si="4"/>
        <v>0</v>
      </c>
      <c r="N78" s="115">
        <f t="shared" si="5"/>
        <v>0</v>
      </c>
      <c r="O78" s="118"/>
    </row>
    <row r="79" spans="2:15">
      <c r="B79" s="121"/>
      <c r="C79" s="119"/>
      <c r="D79" s="194"/>
      <c r="E79" s="117"/>
      <c r="F79" s="118"/>
      <c r="G79" s="122"/>
      <c r="H79" s="123"/>
      <c r="I79" s="124"/>
      <c r="J79" s="120">
        <v>0</v>
      </c>
      <c r="K79" s="112">
        <f>ROUND(IF(AND($G79&lt;&gt;Summary!$C$13),IF(OR($I79=$I$6,$I79=$I$7,$I79=$I$10,$I79=$I$11),($J79*$H79),0),0)+(IF(OR($I79=$I$8,$I79=$I$9),($J79*$H79),0)),0)</f>
        <v>0</v>
      </c>
      <c r="L79" s="112">
        <f>ROUND(IF(AND($G79=Summary!$C$13),IF(OR($I79=$I$6,$I79=$I$7,$I79=$I$10,$I79=$I$11),(($J79*$H79)/2),0),0),0)</f>
        <v>0</v>
      </c>
      <c r="M79" s="112">
        <f t="shared" si="4"/>
        <v>0</v>
      </c>
      <c r="N79" s="115">
        <f t="shared" si="5"/>
        <v>0</v>
      </c>
      <c r="O79" s="118"/>
    </row>
    <row r="80" spans="2:15">
      <c r="B80" s="121"/>
      <c r="C80" s="119"/>
      <c r="D80" s="194"/>
      <c r="E80" s="117"/>
      <c r="F80" s="118"/>
      <c r="G80" s="122"/>
      <c r="H80" s="123"/>
      <c r="I80" s="124"/>
      <c r="J80" s="120">
        <v>0</v>
      </c>
      <c r="K80" s="112">
        <f>ROUND(IF(AND($G80&lt;&gt;Summary!$C$13),IF(OR($I80=$I$6,$I80=$I$7,$I80=$I$10,$I80=$I$11),($J80*$H80),0),0)+(IF(OR($I80=$I$8,$I80=$I$9),($J80*$H80),0)),0)</f>
        <v>0</v>
      </c>
      <c r="L80" s="112">
        <f>ROUND(IF(AND($G80=Summary!$C$13),IF(OR($I80=$I$6,$I80=$I$7,$I80=$I$10,$I80=$I$11),(($J80*$H80)/2),0),0),0)</f>
        <v>0</v>
      </c>
      <c r="M80" s="112">
        <f t="shared" si="4"/>
        <v>0</v>
      </c>
      <c r="N80" s="115">
        <f t="shared" si="5"/>
        <v>0</v>
      </c>
      <c r="O80" s="118"/>
    </row>
    <row r="81" spans="2:15">
      <c r="B81" s="121"/>
      <c r="C81" s="119"/>
      <c r="D81" s="194"/>
      <c r="E81" s="117"/>
      <c r="F81" s="118"/>
      <c r="G81" s="122"/>
      <c r="H81" s="123"/>
      <c r="I81" s="124"/>
      <c r="J81" s="120">
        <v>0</v>
      </c>
      <c r="K81" s="112">
        <f>ROUND(IF(AND($G81&lt;&gt;Summary!$C$13),IF(OR($I81=$I$6,$I81=$I$7,$I81=$I$10,$I81=$I$11),($J81*$H81),0),0)+(IF(OR($I81=$I$8,$I81=$I$9),($J81*$H81),0)),0)</f>
        <v>0</v>
      </c>
      <c r="L81" s="112">
        <f>ROUND(IF(AND($G81=Summary!$C$13),IF(OR($I81=$I$6,$I81=$I$7,$I81=$I$10,$I81=$I$11),(($J81*$H81)/2),0),0),0)</f>
        <v>0</v>
      </c>
      <c r="M81" s="112">
        <f t="shared" si="4"/>
        <v>0</v>
      </c>
      <c r="N81" s="115">
        <f t="shared" si="5"/>
        <v>0</v>
      </c>
      <c r="O81" s="118"/>
    </row>
    <row r="82" spans="2:15">
      <c r="B82" s="121"/>
      <c r="C82" s="119"/>
      <c r="D82" s="194"/>
      <c r="E82" s="117"/>
      <c r="F82" s="118"/>
      <c r="G82" s="122"/>
      <c r="H82" s="123"/>
      <c r="I82" s="124"/>
      <c r="J82" s="120">
        <v>0</v>
      </c>
      <c r="K82" s="112">
        <f>ROUND(IF(AND($G82&lt;&gt;Summary!$C$13),IF(OR($I82=$I$6,$I82=$I$7,$I82=$I$10,$I82=$I$11),($J82*$H82),0),0)+(IF(OR($I82=$I$8,$I82=$I$9),($J82*$H82),0)),0)</f>
        <v>0</v>
      </c>
      <c r="L82" s="112">
        <f>ROUND(IF(AND($G82=Summary!$C$13),IF(OR($I82=$I$6,$I82=$I$7,$I82=$I$10,$I82=$I$11),(($J82*$H82)/2),0),0),0)</f>
        <v>0</v>
      </c>
      <c r="M82" s="112">
        <f t="shared" si="4"/>
        <v>0</v>
      </c>
      <c r="N82" s="115">
        <f t="shared" si="5"/>
        <v>0</v>
      </c>
      <c r="O82" s="118"/>
    </row>
    <row r="83" spans="2:15">
      <c r="B83" s="121"/>
      <c r="C83" s="119"/>
      <c r="D83" s="194"/>
      <c r="E83" s="117"/>
      <c r="F83" s="118"/>
      <c r="G83" s="122"/>
      <c r="H83" s="123"/>
      <c r="I83" s="124"/>
      <c r="J83" s="120">
        <v>0</v>
      </c>
      <c r="K83" s="112">
        <f>ROUND(IF(AND($G83&lt;&gt;Summary!$C$13),IF(OR($I83=$I$6,$I83=$I$7,$I83=$I$10,$I83=$I$11),($J83*$H83),0),0)+(IF(OR($I83=$I$8,$I83=$I$9),($J83*$H83),0)),0)</f>
        <v>0</v>
      </c>
      <c r="L83" s="112">
        <f>ROUND(IF(AND($G83=Summary!$C$13),IF(OR($I83=$I$6,$I83=$I$7,$I83=$I$10,$I83=$I$11),(($J83*$H83)/2),0),0),0)</f>
        <v>0</v>
      </c>
      <c r="M83" s="112">
        <f t="shared" si="4"/>
        <v>0</v>
      </c>
      <c r="N83" s="115">
        <f t="shared" si="5"/>
        <v>0</v>
      </c>
      <c r="O83" s="118"/>
    </row>
    <row r="84" spans="2:15">
      <c r="B84" s="121"/>
      <c r="C84" s="119"/>
      <c r="D84" s="194"/>
      <c r="E84" s="117"/>
      <c r="F84" s="118"/>
      <c r="G84" s="122"/>
      <c r="H84" s="123"/>
      <c r="I84" s="124"/>
      <c r="J84" s="120">
        <v>0</v>
      </c>
      <c r="K84" s="112">
        <f>ROUND(IF(AND($G84&lt;&gt;Summary!$C$13),IF(OR($I84=$I$6,$I84=$I$7,$I84=$I$10,$I84=$I$11),($J84*$H84),0),0)+(IF(OR($I84=$I$8,$I84=$I$9),($J84*$H84),0)),0)</f>
        <v>0</v>
      </c>
      <c r="L84" s="112">
        <f>ROUND(IF(AND($G84=Summary!$C$13),IF(OR($I84=$I$6,$I84=$I$7,$I84=$I$10,$I84=$I$11),(($J84*$H84)/2),0),0),0)</f>
        <v>0</v>
      </c>
      <c r="M84" s="112">
        <f t="shared" si="4"/>
        <v>0</v>
      </c>
      <c r="N84" s="115">
        <f t="shared" si="5"/>
        <v>0</v>
      </c>
      <c r="O84" s="118"/>
    </row>
    <row r="85" spans="2:15">
      <c r="B85" s="121"/>
      <c r="C85" s="119"/>
      <c r="D85" s="194"/>
      <c r="E85" s="117"/>
      <c r="F85" s="118"/>
      <c r="G85" s="122"/>
      <c r="H85" s="123"/>
      <c r="I85" s="124"/>
      <c r="J85" s="120">
        <v>0</v>
      </c>
      <c r="K85" s="112">
        <f>ROUND(IF(AND($G85&lt;&gt;Summary!$C$13),IF(OR($I85=$I$6,$I85=$I$7,$I85=$I$10,$I85=$I$11),($J85*$H85),0),0)+(IF(OR($I85=$I$8,$I85=$I$9),($J85*$H85),0)),0)</f>
        <v>0</v>
      </c>
      <c r="L85" s="112">
        <f>ROUND(IF(AND($G85=Summary!$C$13),IF(OR($I85=$I$6,$I85=$I$7,$I85=$I$10,$I85=$I$11),(($J85*$H85)/2),0),0),0)</f>
        <v>0</v>
      </c>
      <c r="M85" s="112">
        <f t="shared" si="4"/>
        <v>0</v>
      </c>
      <c r="N85" s="115">
        <f t="shared" si="5"/>
        <v>0</v>
      </c>
      <c r="O85" s="118"/>
    </row>
    <row r="86" spans="2:15">
      <c r="B86" s="121"/>
      <c r="C86" s="119"/>
      <c r="D86" s="194"/>
      <c r="E86" s="117"/>
      <c r="F86" s="118"/>
      <c r="G86" s="122"/>
      <c r="H86" s="123"/>
      <c r="I86" s="124"/>
      <c r="J86" s="120">
        <v>0</v>
      </c>
      <c r="K86" s="112">
        <f>ROUND(IF(AND($G86&lt;&gt;Summary!$C$13),IF(OR($I86=$I$6,$I86=$I$7,$I86=$I$10,$I86=$I$11),($J86*$H86),0),0)+(IF(OR($I86=$I$8,$I86=$I$9),($J86*$H86),0)),0)</f>
        <v>0</v>
      </c>
      <c r="L86" s="112">
        <f>ROUND(IF(AND($G86=Summary!$C$13),IF(OR($I86=$I$6,$I86=$I$7,$I86=$I$10,$I86=$I$11),(($J86*$H86)/2),0),0),0)</f>
        <v>0</v>
      </c>
      <c r="M86" s="112">
        <f t="shared" ref="M86:M149" si="6">L86</f>
        <v>0</v>
      </c>
      <c r="N86" s="115">
        <f t="shared" ref="N86:N149" si="7">SUM(J86:M86)</f>
        <v>0</v>
      </c>
      <c r="O86" s="118"/>
    </row>
    <row r="87" spans="2:15">
      <c r="B87" s="121"/>
      <c r="C87" s="119"/>
      <c r="D87" s="194"/>
      <c r="E87" s="117"/>
      <c r="F87" s="118"/>
      <c r="G87" s="122"/>
      <c r="H87" s="123"/>
      <c r="I87" s="124"/>
      <c r="J87" s="120">
        <v>0</v>
      </c>
      <c r="K87" s="112">
        <f>ROUND(IF(AND($G87&lt;&gt;Summary!$C$13),IF(OR($I87=$I$6,$I87=$I$7,$I87=$I$10,$I87=$I$11),($J87*$H87),0),0)+(IF(OR($I87=$I$8,$I87=$I$9),($J87*$H87),0)),0)</f>
        <v>0</v>
      </c>
      <c r="L87" s="112">
        <f>ROUND(IF(AND($G87=Summary!$C$13),IF(OR($I87=$I$6,$I87=$I$7,$I87=$I$10,$I87=$I$11),(($J87*$H87)/2),0),0),0)</f>
        <v>0</v>
      </c>
      <c r="M87" s="112">
        <f t="shared" si="6"/>
        <v>0</v>
      </c>
      <c r="N87" s="115">
        <f t="shared" si="7"/>
        <v>0</v>
      </c>
      <c r="O87" s="118"/>
    </row>
    <row r="88" spans="2:15">
      <c r="B88" s="121"/>
      <c r="C88" s="119"/>
      <c r="D88" s="194"/>
      <c r="E88" s="117"/>
      <c r="F88" s="118"/>
      <c r="G88" s="122"/>
      <c r="H88" s="123"/>
      <c r="I88" s="124"/>
      <c r="J88" s="120">
        <v>0</v>
      </c>
      <c r="K88" s="112">
        <f>ROUND(IF(AND($G88&lt;&gt;Summary!$C$13),IF(OR($I88=$I$6,$I88=$I$7,$I88=$I$10,$I88=$I$11),($J88*$H88),0),0)+(IF(OR($I88=$I$8,$I88=$I$9),($J88*$H88),0)),0)</f>
        <v>0</v>
      </c>
      <c r="L88" s="112">
        <f>ROUND(IF(AND($G88=Summary!$C$13),IF(OR($I88=$I$6,$I88=$I$7,$I88=$I$10,$I88=$I$11),(($J88*$H88)/2),0),0),0)</f>
        <v>0</v>
      </c>
      <c r="M88" s="112">
        <f t="shared" si="6"/>
        <v>0</v>
      </c>
      <c r="N88" s="115">
        <f t="shared" si="7"/>
        <v>0</v>
      </c>
      <c r="O88" s="118"/>
    </row>
    <row r="89" spans="2:15">
      <c r="B89" s="121"/>
      <c r="C89" s="119"/>
      <c r="D89" s="194"/>
      <c r="E89" s="117"/>
      <c r="F89" s="118"/>
      <c r="G89" s="122"/>
      <c r="H89" s="123"/>
      <c r="I89" s="124"/>
      <c r="J89" s="120">
        <v>0</v>
      </c>
      <c r="K89" s="112">
        <f>ROUND(IF(AND($G89&lt;&gt;Summary!$C$13),IF(OR($I89=$I$6,$I89=$I$7,$I89=$I$10,$I89=$I$11),($J89*$H89),0),0)+(IF(OR($I89=$I$8,$I89=$I$9),($J89*$H89),0)),0)</f>
        <v>0</v>
      </c>
      <c r="L89" s="112">
        <f>ROUND(IF(AND($G89=Summary!$C$13),IF(OR($I89=$I$6,$I89=$I$7,$I89=$I$10,$I89=$I$11),(($J89*$H89)/2),0),0),0)</f>
        <v>0</v>
      </c>
      <c r="M89" s="112">
        <f t="shared" si="6"/>
        <v>0</v>
      </c>
      <c r="N89" s="115">
        <f t="shared" si="7"/>
        <v>0</v>
      </c>
      <c r="O89" s="118"/>
    </row>
    <row r="90" spans="2:15">
      <c r="B90" s="121"/>
      <c r="C90" s="119"/>
      <c r="D90" s="194"/>
      <c r="E90" s="117"/>
      <c r="F90" s="118"/>
      <c r="G90" s="122"/>
      <c r="H90" s="123"/>
      <c r="I90" s="124"/>
      <c r="J90" s="120">
        <v>0</v>
      </c>
      <c r="K90" s="112">
        <f>ROUND(IF(AND($G90&lt;&gt;Summary!$C$13),IF(OR($I90=$I$6,$I90=$I$7,$I90=$I$10,$I90=$I$11),($J90*$H90),0),0)+(IF(OR($I90=$I$8,$I90=$I$9),($J90*$H90),0)),0)</f>
        <v>0</v>
      </c>
      <c r="L90" s="112">
        <f>ROUND(IF(AND($G90=Summary!$C$13),IF(OR($I90=$I$6,$I90=$I$7,$I90=$I$10,$I90=$I$11),(($J90*$H90)/2),0),0),0)</f>
        <v>0</v>
      </c>
      <c r="M90" s="112">
        <f t="shared" si="6"/>
        <v>0</v>
      </c>
      <c r="N90" s="115">
        <f t="shared" si="7"/>
        <v>0</v>
      </c>
      <c r="O90" s="118"/>
    </row>
    <row r="91" spans="2:15">
      <c r="B91" s="121"/>
      <c r="C91" s="119"/>
      <c r="D91" s="194"/>
      <c r="E91" s="117"/>
      <c r="F91" s="118"/>
      <c r="G91" s="122"/>
      <c r="H91" s="123"/>
      <c r="I91" s="124"/>
      <c r="J91" s="120">
        <v>0</v>
      </c>
      <c r="K91" s="112">
        <f>ROUND(IF(AND($G91&lt;&gt;Summary!$C$13),IF(OR($I91=$I$6,$I91=$I$7,$I91=$I$10,$I91=$I$11),($J91*$H91),0),0)+(IF(OR($I91=$I$8,$I91=$I$9),($J91*$H91),0)),0)</f>
        <v>0</v>
      </c>
      <c r="L91" s="112">
        <f>ROUND(IF(AND($G91=Summary!$C$13),IF(OR($I91=$I$6,$I91=$I$7,$I91=$I$10,$I91=$I$11),(($J91*$H91)/2),0),0),0)</f>
        <v>0</v>
      </c>
      <c r="M91" s="112">
        <f t="shared" si="6"/>
        <v>0</v>
      </c>
      <c r="N91" s="115">
        <f t="shared" si="7"/>
        <v>0</v>
      </c>
      <c r="O91" s="118"/>
    </row>
    <row r="92" spans="2:15">
      <c r="B92" s="121"/>
      <c r="C92" s="119"/>
      <c r="D92" s="194"/>
      <c r="E92" s="117"/>
      <c r="F92" s="118"/>
      <c r="G92" s="122"/>
      <c r="H92" s="123"/>
      <c r="I92" s="124"/>
      <c r="J92" s="120">
        <v>0</v>
      </c>
      <c r="K92" s="112">
        <f>ROUND(IF(AND($G92&lt;&gt;Summary!$C$13),IF(OR($I92=$I$6,$I92=$I$7,$I92=$I$10,$I92=$I$11),($J92*$H92),0),0)+(IF(OR($I92=$I$8,$I92=$I$9),($J92*$H92),0)),0)</f>
        <v>0</v>
      </c>
      <c r="L92" s="112">
        <f>ROUND(IF(AND($G92=Summary!$C$13),IF(OR($I92=$I$6,$I92=$I$7,$I92=$I$10,$I92=$I$11),(($J92*$H92)/2),0),0),0)</f>
        <v>0</v>
      </c>
      <c r="M92" s="112">
        <f t="shared" si="6"/>
        <v>0</v>
      </c>
      <c r="N92" s="115">
        <f t="shared" si="7"/>
        <v>0</v>
      </c>
      <c r="O92" s="118"/>
    </row>
    <row r="93" spans="2:15">
      <c r="B93" s="121"/>
      <c r="C93" s="119"/>
      <c r="D93" s="194"/>
      <c r="E93" s="117"/>
      <c r="F93" s="118"/>
      <c r="G93" s="122"/>
      <c r="H93" s="123"/>
      <c r="I93" s="124"/>
      <c r="J93" s="120">
        <v>0</v>
      </c>
      <c r="K93" s="112">
        <f>ROUND(IF(AND($G93&lt;&gt;Summary!$C$13),IF(OR($I93=$I$6,$I93=$I$7,$I93=$I$10,$I93=$I$11),($J93*$H93),0),0)+(IF(OR($I93=$I$8,$I93=$I$9),($J93*$H93),0)),0)</f>
        <v>0</v>
      </c>
      <c r="L93" s="112">
        <f>ROUND(IF(AND($G93=Summary!$C$13),IF(OR($I93=$I$6,$I93=$I$7,$I93=$I$10,$I93=$I$11),(($J93*$H93)/2),0),0),0)</f>
        <v>0</v>
      </c>
      <c r="M93" s="112">
        <f t="shared" si="6"/>
        <v>0</v>
      </c>
      <c r="N93" s="115">
        <f t="shared" si="7"/>
        <v>0</v>
      </c>
      <c r="O93" s="118"/>
    </row>
    <row r="94" spans="2:15">
      <c r="B94" s="121"/>
      <c r="C94" s="119"/>
      <c r="D94" s="194"/>
      <c r="E94" s="117"/>
      <c r="F94" s="118"/>
      <c r="G94" s="122"/>
      <c r="H94" s="123"/>
      <c r="I94" s="124"/>
      <c r="J94" s="120">
        <v>0</v>
      </c>
      <c r="K94" s="112">
        <f>ROUND(IF(AND($G94&lt;&gt;Summary!$C$13),IF(OR($I94=$I$6,$I94=$I$7,$I94=$I$10,$I94=$I$11),($J94*$H94),0),0)+(IF(OR($I94=$I$8,$I94=$I$9),($J94*$H94),0)),0)</f>
        <v>0</v>
      </c>
      <c r="L94" s="112">
        <f>ROUND(IF(AND($G94=Summary!$C$13),IF(OR($I94=$I$6,$I94=$I$7,$I94=$I$10,$I94=$I$11),(($J94*$H94)/2),0),0),0)</f>
        <v>0</v>
      </c>
      <c r="M94" s="112">
        <f t="shared" si="6"/>
        <v>0</v>
      </c>
      <c r="N94" s="115">
        <f t="shared" si="7"/>
        <v>0</v>
      </c>
      <c r="O94" s="118"/>
    </row>
    <row r="95" spans="2:15">
      <c r="B95" s="121"/>
      <c r="C95" s="119"/>
      <c r="D95" s="194"/>
      <c r="E95" s="117"/>
      <c r="F95" s="118"/>
      <c r="G95" s="122"/>
      <c r="H95" s="123"/>
      <c r="I95" s="124"/>
      <c r="J95" s="120">
        <v>0</v>
      </c>
      <c r="K95" s="112">
        <f>ROUND(IF(AND($G95&lt;&gt;Summary!$C$13),IF(OR($I95=$I$6,$I95=$I$7,$I95=$I$10,$I95=$I$11),($J95*$H95),0),0)+(IF(OR($I95=$I$8,$I95=$I$9),($J95*$H95),0)),0)</f>
        <v>0</v>
      </c>
      <c r="L95" s="112">
        <f>ROUND(IF(AND($G95=Summary!$C$13),IF(OR($I95=$I$6,$I95=$I$7,$I95=$I$10,$I95=$I$11),(($J95*$H95)/2),0),0),0)</f>
        <v>0</v>
      </c>
      <c r="M95" s="112">
        <f t="shared" si="6"/>
        <v>0</v>
      </c>
      <c r="N95" s="115">
        <f t="shared" si="7"/>
        <v>0</v>
      </c>
      <c r="O95" s="118"/>
    </row>
    <row r="96" spans="2:15">
      <c r="B96" s="121"/>
      <c r="C96" s="119"/>
      <c r="D96" s="194"/>
      <c r="E96" s="117"/>
      <c r="F96" s="118"/>
      <c r="G96" s="122"/>
      <c r="H96" s="123"/>
      <c r="I96" s="124"/>
      <c r="J96" s="120">
        <v>0</v>
      </c>
      <c r="K96" s="112">
        <f>ROUND(IF(AND($G96&lt;&gt;Summary!$C$13),IF(OR($I96=$I$6,$I96=$I$7,$I96=$I$10,$I96=$I$11),($J96*$H96),0),0)+(IF(OR($I96=$I$8,$I96=$I$9),($J96*$H96),0)),0)</f>
        <v>0</v>
      </c>
      <c r="L96" s="112">
        <f>ROUND(IF(AND($G96=Summary!$C$13),IF(OR($I96=$I$6,$I96=$I$7,$I96=$I$10,$I96=$I$11),(($J96*$H96)/2),0),0),0)</f>
        <v>0</v>
      </c>
      <c r="M96" s="112">
        <f t="shared" si="6"/>
        <v>0</v>
      </c>
      <c r="N96" s="115">
        <f t="shared" si="7"/>
        <v>0</v>
      </c>
      <c r="O96" s="118"/>
    </row>
    <row r="97" spans="2:15">
      <c r="B97" s="121"/>
      <c r="C97" s="119"/>
      <c r="D97" s="194"/>
      <c r="E97" s="117"/>
      <c r="F97" s="118"/>
      <c r="G97" s="122"/>
      <c r="H97" s="123"/>
      <c r="I97" s="124"/>
      <c r="J97" s="120">
        <v>0</v>
      </c>
      <c r="K97" s="112">
        <f>ROUND(IF(AND($G97&lt;&gt;Summary!$C$13),IF(OR($I97=$I$6,$I97=$I$7,$I97=$I$10,$I97=$I$11),($J97*$H97),0),0)+(IF(OR($I97=$I$8,$I97=$I$9),($J97*$H97),0)),0)</f>
        <v>0</v>
      </c>
      <c r="L97" s="112">
        <f>ROUND(IF(AND($G97=Summary!$C$13),IF(OR($I97=$I$6,$I97=$I$7,$I97=$I$10,$I97=$I$11),(($J97*$H97)/2),0),0),0)</f>
        <v>0</v>
      </c>
      <c r="M97" s="112">
        <f t="shared" si="6"/>
        <v>0</v>
      </c>
      <c r="N97" s="115">
        <f t="shared" si="7"/>
        <v>0</v>
      </c>
      <c r="O97" s="118"/>
    </row>
    <row r="98" spans="2:15">
      <c r="B98" s="121"/>
      <c r="C98" s="119"/>
      <c r="D98" s="194"/>
      <c r="E98" s="117"/>
      <c r="F98" s="118"/>
      <c r="G98" s="122"/>
      <c r="H98" s="123"/>
      <c r="I98" s="124"/>
      <c r="J98" s="120">
        <v>0</v>
      </c>
      <c r="K98" s="112">
        <f>ROUND(IF(AND($G98&lt;&gt;Summary!$C$13),IF(OR($I98=$I$6,$I98=$I$7,$I98=$I$10,$I98=$I$11),($J98*$H98),0),0)+(IF(OR($I98=$I$8,$I98=$I$9),($J98*$H98),0)),0)</f>
        <v>0</v>
      </c>
      <c r="L98" s="112">
        <f>ROUND(IF(AND($G98=Summary!$C$13),IF(OR($I98=$I$6,$I98=$I$7,$I98=$I$10,$I98=$I$11),(($J98*$H98)/2),0),0),0)</f>
        <v>0</v>
      </c>
      <c r="M98" s="112">
        <f t="shared" si="6"/>
        <v>0</v>
      </c>
      <c r="N98" s="115">
        <f t="shared" si="7"/>
        <v>0</v>
      </c>
      <c r="O98" s="118"/>
    </row>
    <row r="99" spans="2:15">
      <c r="B99" s="121"/>
      <c r="C99" s="119"/>
      <c r="D99" s="194"/>
      <c r="E99" s="117"/>
      <c r="F99" s="118"/>
      <c r="G99" s="122"/>
      <c r="H99" s="123"/>
      <c r="I99" s="124"/>
      <c r="J99" s="120">
        <v>0</v>
      </c>
      <c r="K99" s="112">
        <f>ROUND(IF(AND($G99&lt;&gt;Summary!$C$13),IF(OR($I99=$I$6,$I99=$I$7,$I99=$I$10,$I99=$I$11),($J99*$H99),0),0)+(IF(OR($I99=$I$8,$I99=$I$9),($J99*$H99),0)),0)</f>
        <v>0</v>
      </c>
      <c r="L99" s="112">
        <f>ROUND(IF(AND($G99=Summary!$C$13),IF(OR($I99=$I$6,$I99=$I$7,$I99=$I$10,$I99=$I$11),(($J99*$H99)/2),0),0),0)</f>
        <v>0</v>
      </c>
      <c r="M99" s="112">
        <f t="shared" si="6"/>
        <v>0</v>
      </c>
      <c r="N99" s="115">
        <f t="shared" si="7"/>
        <v>0</v>
      </c>
      <c r="O99" s="118"/>
    </row>
    <row r="100" spans="2:15">
      <c r="B100" s="121"/>
      <c r="C100" s="119"/>
      <c r="D100" s="194"/>
      <c r="E100" s="117"/>
      <c r="F100" s="118"/>
      <c r="G100" s="122"/>
      <c r="H100" s="123"/>
      <c r="I100" s="124"/>
      <c r="J100" s="120">
        <v>0</v>
      </c>
      <c r="K100" s="112">
        <f>ROUND(IF(AND($G100&lt;&gt;Summary!$C$13),IF(OR($I100=$I$6,$I100=$I$7,$I100=$I$10,$I100=$I$11),($J100*$H100),0),0)+(IF(OR($I100=$I$8,$I100=$I$9),($J100*$H100),0)),0)</f>
        <v>0</v>
      </c>
      <c r="L100" s="112">
        <f>ROUND(IF(AND($G100=Summary!$C$13),IF(OR($I100=$I$6,$I100=$I$7,$I100=$I$10,$I100=$I$11),(($J100*$H100)/2),0),0),0)</f>
        <v>0</v>
      </c>
      <c r="M100" s="112">
        <f t="shared" si="6"/>
        <v>0</v>
      </c>
      <c r="N100" s="115">
        <f t="shared" si="7"/>
        <v>0</v>
      </c>
      <c r="O100" s="118"/>
    </row>
    <row r="101" spans="2:15">
      <c r="B101" s="121"/>
      <c r="C101" s="119"/>
      <c r="D101" s="194"/>
      <c r="E101" s="117"/>
      <c r="F101" s="118"/>
      <c r="G101" s="122"/>
      <c r="H101" s="123"/>
      <c r="I101" s="124"/>
      <c r="J101" s="120">
        <v>0</v>
      </c>
      <c r="K101" s="112">
        <f>ROUND(IF(AND($G101&lt;&gt;Summary!$C$13),IF(OR($I101=$I$6,$I101=$I$7,$I101=$I$10,$I101=$I$11),($J101*$H101),0),0)+(IF(OR($I101=$I$8,$I101=$I$9),($J101*$H101),0)),0)</f>
        <v>0</v>
      </c>
      <c r="L101" s="112">
        <f>ROUND(IF(AND($G101=Summary!$C$13),IF(OR($I101=$I$6,$I101=$I$7,$I101=$I$10,$I101=$I$11),(($J101*$H101)/2),0),0),0)</f>
        <v>0</v>
      </c>
      <c r="M101" s="112">
        <f t="shared" si="6"/>
        <v>0</v>
      </c>
      <c r="N101" s="115">
        <f t="shared" si="7"/>
        <v>0</v>
      </c>
      <c r="O101" s="118"/>
    </row>
    <row r="102" spans="2:15">
      <c r="B102" s="121"/>
      <c r="C102" s="119"/>
      <c r="D102" s="194"/>
      <c r="E102" s="117"/>
      <c r="F102" s="118"/>
      <c r="G102" s="122"/>
      <c r="H102" s="123"/>
      <c r="I102" s="124"/>
      <c r="J102" s="120">
        <v>0</v>
      </c>
      <c r="K102" s="112">
        <f>ROUND(IF(AND($G102&lt;&gt;Summary!$C$13),IF(OR($I102=$I$6,$I102=$I$7,$I102=$I$10,$I102=$I$11),($J102*$H102),0),0)+(IF(OR($I102=$I$8,$I102=$I$9),($J102*$H102),0)),0)</f>
        <v>0</v>
      </c>
      <c r="L102" s="112">
        <f>ROUND(IF(AND($G102=Summary!$C$13),IF(OR($I102=$I$6,$I102=$I$7,$I102=$I$10,$I102=$I$11),(($J102*$H102)/2),0),0),0)</f>
        <v>0</v>
      </c>
      <c r="M102" s="112">
        <f t="shared" si="6"/>
        <v>0</v>
      </c>
      <c r="N102" s="115">
        <f t="shared" si="7"/>
        <v>0</v>
      </c>
      <c r="O102" s="118"/>
    </row>
    <row r="103" spans="2:15">
      <c r="B103" s="121"/>
      <c r="C103" s="119"/>
      <c r="D103" s="194"/>
      <c r="E103" s="117"/>
      <c r="F103" s="118"/>
      <c r="G103" s="122"/>
      <c r="H103" s="123"/>
      <c r="I103" s="124"/>
      <c r="J103" s="120">
        <v>0</v>
      </c>
      <c r="K103" s="112">
        <f>ROUND(IF(AND($G103&lt;&gt;Summary!$C$13),IF(OR($I103=$I$6,$I103=$I$7,$I103=$I$10,$I103=$I$11),($J103*$H103),0),0)+(IF(OR($I103=$I$8,$I103=$I$9),($J103*$H103),0)),0)</f>
        <v>0</v>
      </c>
      <c r="L103" s="112">
        <f>ROUND(IF(AND($G103=Summary!$C$13),IF(OR($I103=$I$6,$I103=$I$7,$I103=$I$10,$I103=$I$11),(($J103*$H103)/2),0),0),0)</f>
        <v>0</v>
      </c>
      <c r="M103" s="112">
        <f t="shared" si="6"/>
        <v>0</v>
      </c>
      <c r="N103" s="115">
        <f t="shared" si="7"/>
        <v>0</v>
      </c>
      <c r="O103" s="118"/>
    </row>
    <row r="104" spans="2:15">
      <c r="B104" s="121"/>
      <c r="C104" s="119"/>
      <c r="D104" s="194"/>
      <c r="E104" s="117"/>
      <c r="F104" s="118"/>
      <c r="G104" s="122"/>
      <c r="H104" s="123"/>
      <c r="I104" s="124"/>
      <c r="J104" s="120">
        <v>0</v>
      </c>
      <c r="K104" s="112">
        <f>ROUND(IF(AND($G104&lt;&gt;Summary!$C$13),IF(OR($I104=$I$6,$I104=$I$7,$I104=$I$10,$I104=$I$11),($J104*$H104),0),0)+(IF(OR($I104=$I$8,$I104=$I$9),($J104*$H104),0)),0)</f>
        <v>0</v>
      </c>
      <c r="L104" s="112">
        <f>ROUND(IF(AND($G104=Summary!$C$13),IF(OR($I104=$I$6,$I104=$I$7,$I104=$I$10,$I104=$I$11),(($J104*$H104)/2),0),0),0)</f>
        <v>0</v>
      </c>
      <c r="M104" s="112">
        <f t="shared" si="6"/>
        <v>0</v>
      </c>
      <c r="N104" s="115">
        <f t="shared" si="7"/>
        <v>0</v>
      </c>
      <c r="O104" s="118"/>
    </row>
    <row r="105" spans="2:15">
      <c r="B105" s="121"/>
      <c r="C105" s="119"/>
      <c r="D105" s="194"/>
      <c r="E105" s="117"/>
      <c r="F105" s="118"/>
      <c r="G105" s="122"/>
      <c r="H105" s="123"/>
      <c r="I105" s="124"/>
      <c r="J105" s="120">
        <v>0</v>
      </c>
      <c r="K105" s="112">
        <f>ROUND(IF(AND($G105&lt;&gt;Summary!$C$13),IF(OR($I105=$I$6,$I105=$I$7,$I105=$I$10,$I105=$I$11),($J105*$H105),0),0)+(IF(OR($I105=$I$8,$I105=$I$9),($J105*$H105),0)),0)</f>
        <v>0</v>
      </c>
      <c r="L105" s="112">
        <f>ROUND(IF(AND($G105=Summary!$C$13),IF(OR($I105=$I$6,$I105=$I$7,$I105=$I$10,$I105=$I$11),(($J105*$H105)/2),0),0),0)</f>
        <v>0</v>
      </c>
      <c r="M105" s="112">
        <f t="shared" si="6"/>
        <v>0</v>
      </c>
      <c r="N105" s="115">
        <f t="shared" si="7"/>
        <v>0</v>
      </c>
      <c r="O105" s="118"/>
    </row>
    <row r="106" spans="2:15">
      <c r="B106" s="121"/>
      <c r="C106" s="119"/>
      <c r="D106" s="194"/>
      <c r="E106" s="117"/>
      <c r="F106" s="118"/>
      <c r="G106" s="122"/>
      <c r="H106" s="123"/>
      <c r="I106" s="124"/>
      <c r="J106" s="120">
        <v>0</v>
      </c>
      <c r="K106" s="112">
        <f>ROUND(IF(AND($G106&lt;&gt;Summary!$C$13),IF(OR($I106=$I$6,$I106=$I$7,$I106=$I$10,$I106=$I$11),($J106*$H106),0),0)+(IF(OR($I106=$I$8,$I106=$I$9),($J106*$H106),0)),0)</f>
        <v>0</v>
      </c>
      <c r="L106" s="112">
        <f>ROUND(IF(AND($G106=Summary!$C$13),IF(OR($I106=$I$6,$I106=$I$7,$I106=$I$10,$I106=$I$11),(($J106*$H106)/2),0),0),0)</f>
        <v>0</v>
      </c>
      <c r="M106" s="112">
        <f t="shared" si="6"/>
        <v>0</v>
      </c>
      <c r="N106" s="115">
        <f t="shared" si="7"/>
        <v>0</v>
      </c>
      <c r="O106" s="118"/>
    </row>
    <row r="107" spans="2:15">
      <c r="B107" s="121"/>
      <c r="C107" s="119"/>
      <c r="D107" s="194"/>
      <c r="E107" s="117"/>
      <c r="F107" s="118"/>
      <c r="G107" s="122"/>
      <c r="H107" s="123"/>
      <c r="I107" s="124"/>
      <c r="J107" s="120">
        <v>0</v>
      </c>
      <c r="K107" s="112">
        <f>ROUND(IF(AND($G107&lt;&gt;Summary!$C$13),IF(OR($I107=$I$6,$I107=$I$7,$I107=$I$10,$I107=$I$11),($J107*$H107),0),0)+(IF(OR($I107=$I$8,$I107=$I$9),($J107*$H107),0)),0)</f>
        <v>0</v>
      </c>
      <c r="L107" s="112">
        <f>ROUND(IF(AND($G107=Summary!$C$13),IF(OR($I107=$I$6,$I107=$I$7,$I107=$I$10,$I107=$I$11),(($J107*$H107)/2),0),0),0)</f>
        <v>0</v>
      </c>
      <c r="M107" s="112">
        <f t="shared" si="6"/>
        <v>0</v>
      </c>
      <c r="N107" s="115">
        <f t="shared" si="7"/>
        <v>0</v>
      </c>
      <c r="O107" s="118"/>
    </row>
    <row r="108" spans="2:15">
      <c r="B108" s="121"/>
      <c r="C108" s="119"/>
      <c r="D108" s="194"/>
      <c r="E108" s="117"/>
      <c r="F108" s="118"/>
      <c r="G108" s="122"/>
      <c r="H108" s="123"/>
      <c r="I108" s="124"/>
      <c r="J108" s="120">
        <v>0</v>
      </c>
      <c r="K108" s="112">
        <f>ROUND(IF(AND($G108&lt;&gt;Summary!$C$13),IF(OR($I108=$I$6,$I108=$I$7,$I108=$I$10,$I108=$I$11),($J108*$H108),0),0)+(IF(OR($I108=$I$8,$I108=$I$9),($J108*$H108),0)),0)</f>
        <v>0</v>
      </c>
      <c r="L108" s="112">
        <f>ROUND(IF(AND($G108=Summary!$C$13),IF(OR($I108=$I$6,$I108=$I$7,$I108=$I$10,$I108=$I$11),(($J108*$H108)/2),0),0),0)</f>
        <v>0</v>
      </c>
      <c r="M108" s="112">
        <f t="shared" si="6"/>
        <v>0</v>
      </c>
      <c r="N108" s="115">
        <f t="shared" si="7"/>
        <v>0</v>
      </c>
      <c r="O108" s="118"/>
    </row>
    <row r="109" spans="2:15">
      <c r="B109" s="121"/>
      <c r="C109" s="119"/>
      <c r="D109" s="194"/>
      <c r="E109" s="117"/>
      <c r="F109" s="118"/>
      <c r="G109" s="122"/>
      <c r="H109" s="123"/>
      <c r="I109" s="124"/>
      <c r="J109" s="120">
        <v>0</v>
      </c>
      <c r="K109" s="112">
        <f>ROUND(IF(AND($G109&lt;&gt;Summary!$C$13),IF(OR($I109=$I$6,$I109=$I$7,$I109=$I$10,$I109=$I$11),($J109*$H109),0),0)+(IF(OR($I109=$I$8,$I109=$I$9),($J109*$H109),0)),0)</f>
        <v>0</v>
      </c>
      <c r="L109" s="112">
        <f>ROUND(IF(AND($G109=Summary!$C$13),IF(OR($I109=$I$6,$I109=$I$7,$I109=$I$10,$I109=$I$11),(($J109*$H109)/2),0),0),0)</f>
        <v>0</v>
      </c>
      <c r="M109" s="112">
        <f t="shared" si="6"/>
        <v>0</v>
      </c>
      <c r="N109" s="115">
        <f t="shared" si="7"/>
        <v>0</v>
      </c>
      <c r="O109" s="118"/>
    </row>
    <row r="110" spans="2:15">
      <c r="B110" s="121"/>
      <c r="C110" s="119"/>
      <c r="D110" s="194"/>
      <c r="E110" s="117"/>
      <c r="F110" s="118"/>
      <c r="G110" s="122"/>
      <c r="H110" s="123"/>
      <c r="I110" s="124"/>
      <c r="J110" s="120">
        <v>0</v>
      </c>
      <c r="K110" s="112">
        <f>ROUND(IF(AND($G110&lt;&gt;Summary!$C$13),IF(OR($I110=$I$6,$I110=$I$7,$I110=$I$10,$I110=$I$11),($J110*$H110),0),0)+(IF(OR($I110=$I$8,$I110=$I$9),($J110*$H110),0)),0)</f>
        <v>0</v>
      </c>
      <c r="L110" s="112">
        <f>ROUND(IF(AND($G110=Summary!$C$13),IF(OR($I110=$I$6,$I110=$I$7,$I110=$I$10,$I110=$I$11),(($J110*$H110)/2),0),0),0)</f>
        <v>0</v>
      </c>
      <c r="M110" s="112">
        <f t="shared" si="6"/>
        <v>0</v>
      </c>
      <c r="N110" s="115">
        <f t="shared" si="7"/>
        <v>0</v>
      </c>
      <c r="O110" s="118"/>
    </row>
    <row r="111" spans="2:15">
      <c r="B111" s="121"/>
      <c r="C111" s="119"/>
      <c r="D111" s="194"/>
      <c r="E111" s="117"/>
      <c r="F111" s="118"/>
      <c r="G111" s="122"/>
      <c r="H111" s="123"/>
      <c r="I111" s="124"/>
      <c r="J111" s="120">
        <v>0</v>
      </c>
      <c r="K111" s="112">
        <f>ROUND(IF(AND($G111&lt;&gt;Summary!$C$13),IF(OR($I111=$I$6,$I111=$I$7,$I111=$I$10,$I111=$I$11),($J111*$H111),0),0)+(IF(OR($I111=$I$8,$I111=$I$9),($J111*$H111),0)),0)</f>
        <v>0</v>
      </c>
      <c r="L111" s="112">
        <f>ROUND(IF(AND($G111=Summary!$C$13),IF(OR($I111=$I$6,$I111=$I$7,$I111=$I$10,$I111=$I$11),(($J111*$H111)/2),0),0),0)</f>
        <v>0</v>
      </c>
      <c r="M111" s="112">
        <f t="shared" si="6"/>
        <v>0</v>
      </c>
      <c r="N111" s="115">
        <f t="shared" si="7"/>
        <v>0</v>
      </c>
      <c r="O111" s="118"/>
    </row>
    <row r="112" spans="2:15">
      <c r="B112" s="121"/>
      <c r="C112" s="119"/>
      <c r="D112" s="194"/>
      <c r="E112" s="117"/>
      <c r="F112" s="118"/>
      <c r="G112" s="122"/>
      <c r="H112" s="123"/>
      <c r="I112" s="124"/>
      <c r="J112" s="120">
        <v>0</v>
      </c>
      <c r="K112" s="112">
        <f>ROUND(IF(AND($G112&lt;&gt;Summary!$C$13),IF(OR($I112=$I$6,$I112=$I$7,$I112=$I$10,$I112=$I$11),($J112*$H112),0),0)+(IF(OR($I112=$I$8,$I112=$I$9),($J112*$H112),0)),0)</f>
        <v>0</v>
      </c>
      <c r="L112" s="112">
        <f>ROUND(IF(AND($G112=Summary!$C$13),IF(OR($I112=$I$6,$I112=$I$7,$I112=$I$10,$I112=$I$11),(($J112*$H112)/2),0),0),0)</f>
        <v>0</v>
      </c>
      <c r="M112" s="112">
        <f t="shared" si="6"/>
        <v>0</v>
      </c>
      <c r="N112" s="115">
        <f t="shared" si="7"/>
        <v>0</v>
      </c>
      <c r="O112" s="118"/>
    </row>
    <row r="113" spans="2:15">
      <c r="B113" s="121"/>
      <c r="C113" s="119"/>
      <c r="D113" s="194"/>
      <c r="E113" s="117"/>
      <c r="F113" s="118"/>
      <c r="G113" s="122"/>
      <c r="H113" s="123"/>
      <c r="I113" s="124"/>
      <c r="J113" s="120">
        <v>0</v>
      </c>
      <c r="K113" s="112">
        <f>ROUND(IF(AND($G113&lt;&gt;Summary!$C$13),IF(OR($I113=$I$6,$I113=$I$7,$I113=$I$10,$I113=$I$11),($J113*$H113),0),0)+(IF(OR($I113=$I$8,$I113=$I$9),($J113*$H113),0)),0)</f>
        <v>0</v>
      </c>
      <c r="L113" s="112">
        <f>ROUND(IF(AND($G113=Summary!$C$13),IF(OR($I113=$I$6,$I113=$I$7,$I113=$I$10,$I113=$I$11),(($J113*$H113)/2),0),0),0)</f>
        <v>0</v>
      </c>
      <c r="M113" s="112">
        <f t="shared" si="6"/>
        <v>0</v>
      </c>
      <c r="N113" s="115">
        <f t="shared" si="7"/>
        <v>0</v>
      </c>
      <c r="O113" s="118"/>
    </row>
    <row r="114" spans="2:15">
      <c r="B114" s="121"/>
      <c r="C114" s="119"/>
      <c r="D114" s="194"/>
      <c r="E114" s="117"/>
      <c r="F114" s="118"/>
      <c r="G114" s="122"/>
      <c r="H114" s="123"/>
      <c r="I114" s="124"/>
      <c r="J114" s="120">
        <v>0</v>
      </c>
      <c r="K114" s="112">
        <f>ROUND(IF(AND($G114&lt;&gt;Summary!$C$13),IF(OR($I114=$I$6,$I114=$I$7,$I114=$I$10,$I114=$I$11),($J114*$H114),0),0)+(IF(OR($I114=$I$8,$I114=$I$9),($J114*$H114),0)),0)</f>
        <v>0</v>
      </c>
      <c r="L114" s="112">
        <f>ROUND(IF(AND($G114=Summary!$C$13),IF(OR($I114=$I$6,$I114=$I$7,$I114=$I$10,$I114=$I$11),(($J114*$H114)/2),0),0),0)</f>
        <v>0</v>
      </c>
      <c r="M114" s="112">
        <f t="shared" si="6"/>
        <v>0</v>
      </c>
      <c r="N114" s="115">
        <f t="shared" si="7"/>
        <v>0</v>
      </c>
      <c r="O114" s="118"/>
    </row>
    <row r="115" spans="2:15">
      <c r="B115" s="121"/>
      <c r="C115" s="119"/>
      <c r="D115" s="194"/>
      <c r="E115" s="117"/>
      <c r="F115" s="118"/>
      <c r="G115" s="122"/>
      <c r="H115" s="123"/>
      <c r="I115" s="124"/>
      <c r="J115" s="120">
        <v>0</v>
      </c>
      <c r="K115" s="112">
        <f>ROUND(IF(AND($G115&lt;&gt;Summary!$C$13),IF(OR($I115=$I$6,$I115=$I$7,$I115=$I$10,$I115=$I$11),($J115*$H115),0),0)+(IF(OR($I115=$I$8,$I115=$I$9),($J115*$H115),0)),0)</f>
        <v>0</v>
      </c>
      <c r="L115" s="112">
        <f>ROUND(IF(AND($G115=Summary!$C$13),IF(OR($I115=$I$6,$I115=$I$7,$I115=$I$10,$I115=$I$11),(($J115*$H115)/2),0),0),0)</f>
        <v>0</v>
      </c>
      <c r="M115" s="112">
        <f t="shared" si="6"/>
        <v>0</v>
      </c>
      <c r="N115" s="115">
        <f t="shared" si="7"/>
        <v>0</v>
      </c>
      <c r="O115" s="118"/>
    </row>
    <row r="116" spans="2:15">
      <c r="B116" s="121"/>
      <c r="C116" s="119"/>
      <c r="D116" s="194"/>
      <c r="E116" s="117"/>
      <c r="F116" s="118"/>
      <c r="G116" s="122"/>
      <c r="H116" s="123"/>
      <c r="I116" s="124"/>
      <c r="J116" s="120">
        <v>0</v>
      </c>
      <c r="K116" s="112">
        <f>ROUND(IF(AND($G116&lt;&gt;Summary!$C$13),IF(OR($I116=$I$6,$I116=$I$7,$I116=$I$10,$I116=$I$11),($J116*$H116),0),0)+(IF(OR($I116=$I$8,$I116=$I$9),($J116*$H116),0)),0)</f>
        <v>0</v>
      </c>
      <c r="L116" s="112">
        <f>ROUND(IF(AND($G116=Summary!$C$13),IF(OR($I116=$I$6,$I116=$I$7,$I116=$I$10,$I116=$I$11),(($J116*$H116)/2),0),0),0)</f>
        <v>0</v>
      </c>
      <c r="M116" s="112">
        <f t="shared" si="6"/>
        <v>0</v>
      </c>
      <c r="N116" s="115">
        <f t="shared" si="7"/>
        <v>0</v>
      </c>
      <c r="O116" s="118"/>
    </row>
    <row r="117" spans="2:15">
      <c r="B117" s="121"/>
      <c r="C117" s="119"/>
      <c r="D117" s="194"/>
      <c r="E117" s="117"/>
      <c r="F117" s="118"/>
      <c r="G117" s="122"/>
      <c r="H117" s="123"/>
      <c r="I117" s="124"/>
      <c r="J117" s="120">
        <v>0</v>
      </c>
      <c r="K117" s="112">
        <f>ROUND(IF(AND($G117&lt;&gt;Summary!$C$13),IF(OR($I117=$I$6,$I117=$I$7,$I117=$I$10,$I117=$I$11),($J117*$H117),0),0)+(IF(OR($I117=$I$8,$I117=$I$9),($J117*$H117),0)),0)</f>
        <v>0</v>
      </c>
      <c r="L117" s="112">
        <f>ROUND(IF(AND($G117=Summary!$C$13),IF(OR($I117=$I$6,$I117=$I$7,$I117=$I$10,$I117=$I$11),(($J117*$H117)/2),0),0),0)</f>
        <v>0</v>
      </c>
      <c r="M117" s="112">
        <f t="shared" si="6"/>
        <v>0</v>
      </c>
      <c r="N117" s="115">
        <f t="shared" si="7"/>
        <v>0</v>
      </c>
      <c r="O117" s="118"/>
    </row>
    <row r="118" spans="2:15">
      <c r="B118" s="121"/>
      <c r="C118" s="119"/>
      <c r="D118" s="194"/>
      <c r="E118" s="117"/>
      <c r="F118" s="118"/>
      <c r="G118" s="122"/>
      <c r="H118" s="123"/>
      <c r="I118" s="124"/>
      <c r="J118" s="120">
        <v>0</v>
      </c>
      <c r="K118" s="112">
        <f>ROUND(IF(AND($G118&lt;&gt;Summary!$C$13),IF(OR($I118=$I$6,$I118=$I$7,$I118=$I$10,$I118=$I$11),($J118*$H118),0),0)+(IF(OR($I118=$I$8,$I118=$I$9),($J118*$H118),0)),0)</f>
        <v>0</v>
      </c>
      <c r="L118" s="112">
        <f>ROUND(IF(AND($G118=Summary!$C$13),IF(OR($I118=$I$6,$I118=$I$7,$I118=$I$10,$I118=$I$11),(($J118*$H118)/2),0),0),0)</f>
        <v>0</v>
      </c>
      <c r="M118" s="112">
        <f t="shared" si="6"/>
        <v>0</v>
      </c>
      <c r="N118" s="115">
        <f t="shared" si="7"/>
        <v>0</v>
      </c>
      <c r="O118" s="118"/>
    </row>
    <row r="119" spans="2:15">
      <c r="B119" s="121"/>
      <c r="C119" s="119"/>
      <c r="D119" s="194"/>
      <c r="E119" s="117"/>
      <c r="F119" s="118"/>
      <c r="G119" s="122"/>
      <c r="H119" s="123"/>
      <c r="I119" s="124"/>
      <c r="J119" s="120">
        <v>0</v>
      </c>
      <c r="K119" s="112">
        <f>ROUND(IF(AND($G119&lt;&gt;Summary!$C$13),IF(OR($I119=$I$6,$I119=$I$7,$I119=$I$10,$I119=$I$11),($J119*$H119),0),0)+(IF(OR($I119=$I$8,$I119=$I$9),($J119*$H119),0)),0)</f>
        <v>0</v>
      </c>
      <c r="L119" s="112">
        <f>ROUND(IF(AND($G119=Summary!$C$13),IF(OR($I119=$I$6,$I119=$I$7,$I119=$I$10,$I119=$I$11),(($J119*$H119)/2),0),0),0)</f>
        <v>0</v>
      </c>
      <c r="M119" s="112">
        <f t="shared" si="6"/>
        <v>0</v>
      </c>
      <c r="N119" s="115">
        <f t="shared" si="7"/>
        <v>0</v>
      </c>
      <c r="O119" s="118"/>
    </row>
    <row r="120" spans="2:15">
      <c r="B120" s="121"/>
      <c r="C120" s="119"/>
      <c r="D120" s="194"/>
      <c r="E120" s="117"/>
      <c r="F120" s="118"/>
      <c r="G120" s="122"/>
      <c r="H120" s="123"/>
      <c r="I120" s="124"/>
      <c r="J120" s="120">
        <v>0</v>
      </c>
      <c r="K120" s="112">
        <f>ROUND(IF(AND($G120&lt;&gt;Summary!$C$13),IF(OR($I120=$I$6,$I120=$I$7,$I120=$I$10,$I120=$I$11),($J120*$H120),0),0)+(IF(OR($I120=$I$8,$I120=$I$9),($J120*$H120),0)),0)</f>
        <v>0</v>
      </c>
      <c r="L120" s="112">
        <f>ROUND(IF(AND($G120=Summary!$C$13),IF(OR($I120=$I$6,$I120=$I$7,$I120=$I$10,$I120=$I$11),(($J120*$H120)/2),0),0),0)</f>
        <v>0</v>
      </c>
      <c r="M120" s="112">
        <f t="shared" si="6"/>
        <v>0</v>
      </c>
      <c r="N120" s="115">
        <f t="shared" si="7"/>
        <v>0</v>
      </c>
      <c r="O120" s="118"/>
    </row>
    <row r="121" spans="2:15">
      <c r="B121" s="121"/>
      <c r="C121" s="119"/>
      <c r="D121" s="194"/>
      <c r="E121" s="117"/>
      <c r="F121" s="118"/>
      <c r="G121" s="122"/>
      <c r="H121" s="123"/>
      <c r="I121" s="124"/>
      <c r="J121" s="120">
        <v>0</v>
      </c>
      <c r="K121" s="112">
        <f>ROUND(IF(AND($G121&lt;&gt;Summary!$C$13),IF(OR($I121=$I$6,$I121=$I$7,$I121=$I$10,$I121=$I$11),($J121*$H121),0),0)+(IF(OR($I121=$I$8,$I121=$I$9),($J121*$H121),0)),0)</f>
        <v>0</v>
      </c>
      <c r="L121" s="112">
        <f>ROUND(IF(AND($G121=Summary!$C$13),IF(OR($I121=$I$6,$I121=$I$7,$I121=$I$10,$I121=$I$11),(($J121*$H121)/2),0),0),0)</f>
        <v>0</v>
      </c>
      <c r="M121" s="112">
        <f t="shared" si="6"/>
        <v>0</v>
      </c>
      <c r="N121" s="115">
        <f t="shared" si="7"/>
        <v>0</v>
      </c>
      <c r="O121" s="118"/>
    </row>
    <row r="122" spans="2:15">
      <c r="B122" s="121"/>
      <c r="C122" s="119"/>
      <c r="D122" s="194"/>
      <c r="E122" s="117"/>
      <c r="F122" s="118"/>
      <c r="G122" s="122"/>
      <c r="H122" s="123"/>
      <c r="I122" s="124"/>
      <c r="J122" s="120">
        <v>0</v>
      </c>
      <c r="K122" s="112">
        <f>ROUND(IF(AND($G122&lt;&gt;Summary!$C$13),IF(OR($I122=$I$6,$I122=$I$7,$I122=$I$10,$I122=$I$11),($J122*$H122),0),0)+(IF(OR($I122=$I$8,$I122=$I$9),($J122*$H122),0)),0)</f>
        <v>0</v>
      </c>
      <c r="L122" s="112">
        <f>ROUND(IF(AND($G122=Summary!$C$13),IF(OR($I122=$I$6,$I122=$I$7,$I122=$I$10,$I122=$I$11),(($J122*$H122)/2),0),0),0)</f>
        <v>0</v>
      </c>
      <c r="M122" s="112">
        <f t="shared" si="6"/>
        <v>0</v>
      </c>
      <c r="N122" s="115">
        <f t="shared" si="7"/>
        <v>0</v>
      </c>
      <c r="O122" s="118"/>
    </row>
    <row r="123" spans="2:15">
      <c r="B123" s="121"/>
      <c r="C123" s="119"/>
      <c r="D123" s="194"/>
      <c r="E123" s="117"/>
      <c r="F123" s="118"/>
      <c r="G123" s="122"/>
      <c r="H123" s="123"/>
      <c r="I123" s="124"/>
      <c r="J123" s="120">
        <v>0</v>
      </c>
      <c r="K123" s="112">
        <f>ROUND(IF(AND($G123&lt;&gt;Summary!$C$13),IF(OR($I123=$I$6,$I123=$I$7,$I123=$I$10,$I123=$I$11),($J123*$H123),0),0)+(IF(OR($I123=$I$8,$I123=$I$9),($J123*$H123),0)),0)</f>
        <v>0</v>
      </c>
      <c r="L123" s="112">
        <f>ROUND(IF(AND($G123=Summary!$C$13),IF(OR($I123=$I$6,$I123=$I$7,$I123=$I$10,$I123=$I$11),(($J123*$H123)/2),0),0),0)</f>
        <v>0</v>
      </c>
      <c r="M123" s="112">
        <f t="shared" si="6"/>
        <v>0</v>
      </c>
      <c r="N123" s="115">
        <f t="shared" si="7"/>
        <v>0</v>
      </c>
      <c r="O123" s="118"/>
    </row>
    <row r="124" spans="2:15">
      <c r="B124" s="121"/>
      <c r="C124" s="119"/>
      <c r="D124" s="194"/>
      <c r="E124" s="117"/>
      <c r="F124" s="118"/>
      <c r="G124" s="122"/>
      <c r="H124" s="123"/>
      <c r="I124" s="124"/>
      <c r="J124" s="120">
        <v>0</v>
      </c>
      <c r="K124" s="112">
        <f>ROUND(IF(AND($G124&lt;&gt;Summary!$C$13),IF(OR($I124=$I$6,$I124=$I$7,$I124=$I$10,$I124=$I$11),($J124*$H124),0),0)+(IF(OR($I124=$I$8,$I124=$I$9),($J124*$H124),0)),0)</f>
        <v>0</v>
      </c>
      <c r="L124" s="112">
        <f>ROUND(IF(AND($G124=Summary!$C$13),IF(OR($I124=$I$6,$I124=$I$7,$I124=$I$10,$I124=$I$11),(($J124*$H124)/2),0),0),0)</f>
        <v>0</v>
      </c>
      <c r="M124" s="112">
        <f t="shared" si="6"/>
        <v>0</v>
      </c>
      <c r="N124" s="115">
        <f t="shared" si="7"/>
        <v>0</v>
      </c>
      <c r="O124" s="118"/>
    </row>
    <row r="125" spans="2:15">
      <c r="B125" s="121"/>
      <c r="C125" s="119"/>
      <c r="D125" s="194"/>
      <c r="E125" s="117"/>
      <c r="F125" s="118"/>
      <c r="G125" s="122"/>
      <c r="H125" s="123"/>
      <c r="I125" s="124"/>
      <c r="J125" s="120">
        <v>0</v>
      </c>
      <c r="K125" s="112">
        <f>ROUND(IF(AND($G125&lt;&gt;Summary!$C$13),IF(OR($I125=$I$6,$I125=$I$7,$I125=$I$10,$I125=$I$11),($J125*$H125),0),0)+(IF(OR($I125=$I$8,$I125=$I$9),($J125*$H125),0)),0)</f>
        <v>0</v>
      </c>
      <c r="L125" s="112">
        <f>ROUND(IF(AND($G125=Summary!$C$13),IF(OR($I125=$I$6,$I125=$I$7,$I125=$I$10,$I125=$I$11),(($J125*$H125)/2),0),0),0)</f>
        <v>0</v>
      </c>
      <c r="M125" s="112">
        <f t="shared" si="6"/>
        <v>0</v>
      </c>
      <c r="N125" s="115">
        <f t="shared" si="7"/>
        <v>0</v>
      </c>
      <c r="O125" s="118"/>
    </row>
    <row r="126" spans="2:15">
      <c r="B126" s="121"/>
      <c r="C126" s="119"/>
      <c r="D126" s="194"/>
      <c r="E126" s="117"/>
      <c r="F126" s="118"/>
      <c r="G126" s="122"/>
      <c r="H126" s="123"/>
      <c r="I126" s="124"/>
      <c r="J126" s="120">
        <v>0</v>
      </c>
      <c r="K126" s="112">
        <f>ROUND(IF(AND($G126&lt;&gt;Summary!$C$13),IF(OR($I126=$I$6,$I126=$I$7,$I126=$I$10,$I126=$I$11),($J126*$H126),0),0)+(IF(OR($I126=$I$8,$I126=$I$9),($J126*$H126),0)),0)</f>
        <v>0</v>
      </c>
      <c r="L126" s="112">
        <f>ROUND(IF(AND($G126=Summary!$C$13),IF(OR($I126=$I$6,$I126=$I$7,$I126=$I$10,$I126=$I$11),(($J126*$H126)/2),0),0),0)</f>
        <v>0</v>
      </c>
      <c r="M126" s="112">
        <f t="shared" si="6"/>
        <v>0</v>
      </c>
      <c r="N126" s="115">
        <f t="shared" si="7"/>
        <v>0</v>
      </c>
      <c r="O126" s="118"/>
    </row>
    <row r="127" spans="2:15">
      <c r="B127" s="121"/>
      <c r="C127" s="119"/>
      <c r="D127" s="194"/>
      <c r="E127" s="117"/>
      <c r="F127" s="118"/>
      <c r="G127" s="122"/>
      <c r="H127" s="123"/>
      <c r="I127" s="124"/>
      <c r="J127" s="120">
        <v>0</v>
      </c>
      <c r="K127" s="112">
        <f>ROUND(IF(AND($G127&lt;&gt;Summary!$C$13),IF(OR($I127=$I$6,$I127=$I$7,$I127=$I$10,$I127=$I$11),($J127*$H127),0),0)+(IF(OR($I127=$I$8,$I127=$I$9),($J127*$H127),0)),0)</f>
        <v>0</v>
      </c>
      <c r="L127" s="112">
        <f>ROUND(IF(AND($G127=Summary!$C$13),IF(OR($I127=$I$6,$I127=$I$7,$I127=$I$10,$I127=$I$11),(($J127*$H127)/2),0),0),0)</f>
        <v>0</v>
      </c>
      <c r="M127" s="112">
        <f t="shared" si="6"/>
        <v>0</v>
      </c>
      <c r="N127" s="115">
        <f t="shared" si="7"/>
        <v>0</v>
      </c>
      <c r="O127" s="118"/>
    </row>
    <row r="128" spans="2:15">
      <c r="B128" s="121"/>
      <c r="C128" s="119"/>
      <c r="D128" s="194"/>
      <c r="E128" s="117"/>
      <c r="F128" s="118"/>
      <c r="G128" s="122"/>
      <c r="H128" s="123"/>
      <c r="I128" s="124"/>
      <c r="J128" s="120">
        <v>0</v>
      </c>
      <c r="K128" s="112">
        <f>ROUND(IF(AND($G128&lt;&gt;Summary!$C$13),IF(OR($I128=$I$6,$I128=$I$7,$I128=$I$10,$I128=$I$11),($J128*$H128),0),0)+(IF(OR($I128=$I$8,$I128=$I$9),($J128*$H128),0)),0)</f>
        <v>0</v>
      </c>
      <c r="L128" s="112">
        <f>ROUND(IF(AND($G128=Summary!$C$13),IF(OR($I128=$I$6,$I128=$I$7,$I128=$I$10,$I128=$I$11),(($J128*$H128)/2),0),0),0)</f>
        <v>0</v>
      </c>
      <c r="M128" s="112">
        <f t="shared" si="6"/>
        <v>0</v>
      </c>
      <c r="N128" s="115">
        <f t="shared" si="7"/>
        <v>0</v>
      </c>
      <c r="O128" s="118"/>
    </row>
    <row r="129" spans="2:15">
      <c r="B129" s="121"/>
      <c r="C129" s="119"/>
      <c r="D129" s="194"/>
      <c r="E129" s="117"/>
      <c r="F129" s="118"/>
      <c r="G129" s="122"/>
      <c r="H129" s="123"/>
      <c r="I129" s="124"/>
      <c r="J129" s="120">
        <v>0</v>
      </c>
      <c r="K129" s="112">
        <f>ROUND(IF(AND($G129&lt;&gt;Summary!$C$13),IF(OR($I129=$I$6,$I129=$I$7,$I129=$I$10,$I129=$I$11),($J129*$H129),0),0)+(IF(OR($I129=$I$8,$I129=$I$9),($J129*$H129),0)),0)</f>
        <v>0</v>
      </c>
      <c r="L129" s="112">
        <f>ROUND(IF(AND($G129=Summary!$C$13),IF(OR($I129=$I$6,$I129=$I$7,$I129=$I$10,$I129=$I$11),(($J129*$H129)/2),0),0),0)</f>
        <v>0</v>
      </c>
      <c r="M129" s="112">
        <f t="shared" si="6"/>
        <v>0</v>
      </c>
      <c r="N129" s="115">
        <f t="shared" si="7"/>
        <v>0</v>
      </c>
      <c r="O129" s="118"/>
    </row>
    <row r="130" spans="2:15">
      <c r="B130" s="121"/>
      <c r="C130" s="119"/>
      <c r="D130" s="194"/>
      <c r="E130" s="117"/>
      <c r="F130" s="118"/>
      <c r="G130" s="122"/>
      <c r="H130" s="123"/>
      <c r="I130" s="124"/>
      <c r="J130" s="120">
        <v>0</v>
      </c>
      <c r="K130" s="112">
        <f>ROUND(IF(AND($G130&lt;&gt;Summary!$C$13),IF(OR($I130=$I$6,$I130=$I$7,$I130=$I$10,$I130=$I$11),($J130*$H130),0),0)+(IF(OR($I130=$I$8,$I130=$I$9),($J130*$H130),0)),0)</f>
        <v>0</v>
      </c>
      <c r="L130" s="112">
        <f>ROUND(IF(AND($G130=Summary!$C$13),IF(OR($I130=$I$6,$I130=$I$7,$I130=$I$10,$I130=$I$11),(($J130*$H130)/2),0),0),0)</f>
        <v>0</v>
      </c>
      <c r="M130" s="112">
        <f t="shared" si="6"/>
        <v>0</v>
      </c>
      <c r="N130" s="115">
        <f t="shared" si="7"/>
        <v>0</v>
      </c>
      <c r="O130" s="118"/>
    </row>
    <row r="131" spans="2:15">
      <c r="B131" s="121"/>
      <c r="C131" s="119"/>
      <c r="D131" s="194"/>
      <c r="E131" s="117"/>
      <c r="F131" s="118"/>
      <c r="G131" s="122"/>
      <c r="H131" s="123"/>
      <c r="I131" s="124"/>
      <c r="J131" s="120">
        <v>0</v>
      </c>
      <c r="K131" s="112">
        <f>ROUND(IF(AND($G131&lt;&gt;Summary!$C$13),IF(OR($I131=$I$6,$I131=$I$7,$I131=$I$10,$I131=$I$11),($J131*$H131),0),0)+(IF(OR($I131=$I$8,$I131=$I$9),($J131*$H131),0)),0)</f>
        <v>0</v>
      </c>
      <c r="L131" s="112">
        <f>ROUND(IF(AND($G131=Summary!$C$13),IF(OR($I131=$I$6,$I131=$I$7,$I131=$I$10,$I131=$I$11),(($J131*$H131)/2),0),0),0)</f>
        <v>0</v>
      </c>
      <c r="M131" s="112">
        <f t="shared" si="6"/>
        <v>0</v>
      </c>
      <c r="N131" s="115">
        <f t="shared" si="7"/>
        <v>0</v>
      </c>
      <c r="O131" s="118"/>
    </row>
    <row r="132" spans="2:15">
      <c r="B132" s="121"/>
      <c r="C132" s="119"/>
      <c r="D132" s="194"/>
      <c r="E132" s="117"/>
      <c r="F132" s="118"/>
      <c r="G132" s="122"/>
      <c r="H132" s="123"/>
      <c r="I132" s="124"/>
      <c r="J132" s="120">
        <v>0</v>
      </c>
      <c r="K132" s="112">
        <f>ROUND(IF(AND($G132&lt;&gt;Summary!$C$13),IF(OR($I132=$I$6,$I132=$I$7,$I132=$I$10,$I132=$I$11),($J132*$H132),0),0)+(IF(OR($I132=$I$8,$I132=$I$9),($J132*$H132),0)),0)</f>
        <v>0</v>
      </c>
      <c r="L132" s="112">
        <f>ROUND(IF(AND($G132=Summary!$C$13),IF(OR($I132=$I$6,$I132=$I$7,$I132=$I$10,$I132=$I$11),(($J132*$H132)/2),0),0),0)</f>
        <v>0</v>
      </c>
      <c r="M132" s="112">
        <f t="shared" si="6"/>
        <v>0</v>
      </c>
      <c r="N132" s="115">
        <f t="shared" si="7"/>
        <v>0</v>
      </c>
      <c r="O132" s="118"/>
    </row>
    <row r="133" spans="2:15">
      <c r="B133" s="121"/>
      <c r="C133" s="119"/>
      <c r="D133" s="194"/>
      <c r="E133" s="117"/>
      <c r="F133" s="118"/>
      <c r="G133" s="122"/>
      <c r="H133" s="123"/>
      <c r="I133" s="124"/>
      <c r="J133" s="120">
        <v>0</v>
      </c>
      <c r="K133" s="112">
        <f>ROUND(IF(AND($G133&lt;&gt;Summary!$C$13),IF(OR($I133=$I$6,$I133=$I$7,$I133=$I$10,$I133=$I$11),($J133*$H133),0),0)+(IF(OR($I133=$I$8,$I133=$I$9),($J133*$H133),0)),0)</f>
        <v>0</v>
      </c>
      <c r="L133" s="112">
        <f>ROUND(IF(AND($G133=Summary!$C$13),IF(OR($I133=$I$6,$I133=$I$7,$I133=$I$10,$I133=$I$11),(($J133*$H133)/2),0),0),0)</f>
        <v>0</v>
      </c>
      <c r="M133" s="112">
        <f t="shared" si="6"/>
        <v>0</v>
      </c>
      <c r="N133" s="115">
        <f t="shared" si="7"/>
        <v>0</v>
      </c>
      <c r="O133" s="118"/>
    </row>
    <row r="134" spans="2:15">
      <c r="B134" s="121"/>
      <c r="C134" s="119"/>
      <c r="D134" s="194"/>
      <c r="E134" s="117"/>
      <c r="F134" s="118"/>
      <c r="G134" s="122"/>
      <c r="H134" s="123"/>
      <c r="I134" s="124"/>
      <c r="J134" s="120">
        <v>0</v>
      </c>
      <c r="K134" s="112">
        <f>ROUND(IF(AND($G134&lt;&gt;Summary!$C$13),IF(OR($I134=$I$6,$I134=$I$7,$I134=$I$10,$I134=$I$11),($J134*$H134),0),0)+(IF(OR($I134=$I$8,$I134=$I$9),($J134*$H134),0)),0)</f>
        <v>0</v>
      </c>
      <c r="L134" s="112">
        <f>ROUND(IF(AND($G134=Summary!$C$13),IF(OR($I134=$I$6,$I134=$I$7,$I134=$I$10,$I134=$I$11),(($J134*$H134)/2),0),0),0)</f>
        <v>0</v>
      </c>
      <c r="M134" s="112">
        <f t="shared" si="6"/>
        <v>0</v>
      </c>
      <c r="N134" s="115">
        <f t="shared" si="7"/>
        <v>0</v>
      </c>
      <c r="O134" s="118"/>
    </row>
    <row r="135" spans="2:15">
      <c r="B135" s="121"/>
      <c r="C135" s="119"/>
      <c r="D135" s="194"/>
      <c r="E135" s="117"/>
      <c r="F135" s="118"/>
      <c r="G135" s="122"/>
      <c r="H135" s="123"/>
      <c r="I135" s="124"/>
      <c r="J135" s="120">
        <v>0</v>
      </c>
      <c r="K135" s="112">
        <f>ROUND(IF(AND($G135&lt;&gt;Summary!$C$13),IF(OR($I135=$I$6,$I135=$I$7,$I135=$I$10,$I135=$I$11),($J135*$H135),0),0)+(IF(OR($I135=$I$8,$I135=$I$9),($J135*$H135),0)),0)</f>
        <v>0</v>
      </c>
      <c r="L135" s="112">
        <f>ROUND(IF(AND($G135=Summary!$C$13),IF(OR($I135=$I$6,$I135=$I$7,$I135=$I$10,$I135=$I$11),(($J135*$H135)/2),0),0),0)</f>
        <v>0</v>
      </c>
      <c r="M135" s="112">
        <f t="shared" si="6"/>
        <v>0</v>
      </c>
      <c r="N135" s="115">
        <f t="shared" si="7"/>
        <v>0</v>
      </c>
      <c r="O135" s="118"/>
    </row>
    <row r="136" spans="2:15">
      <c r="B136" s="121"/>
      <c r="C136" s="119"/>
      <c r="D136" s="194"/>
      <c r="E136" s="117"/>
      <c r="F136" s="118"/>
      <c r="G136" s="122"/>
      <c r="H136" s="123"/>
      <c r="I136" s="124"/>
      <c r="J136" s="120">
        <v>0</v>
      </c>
      <c r="K136" s="112">
        <f>ROUND(IF(AND($G136&lt;&gt;Summary!$C$13),IF(OR($I136=$I$6,$I136=$I$7,$I136=$I$10,$I136=$I$11),($J136*$H136),0),0)+(IF(OR($I136=$I$8,$I136=$I$9),($J136*$H136),0)),0)</f>
        <v>0</v>
      </c>
      <c r="L136" s="112">
        <f>ROUND(IF(AND($G136=Summary!$C$13),IF(OR($I136=$I$6,$I136=$I$7,$I136=$I$10,$I136=$I$11),(($J136*$H136)/2),0),0),0)</f>
        <v>0</v>
      </c>
      <c r="M136" s="112">
        <f t="shared" si="6"/>
        <v>0</v>
      </c>
      <c r="N136" s="115">
        <f t="shared" si="7"/>
        <v>0</v>
      </c>
      <c r="O136" s="118"/>
    </row>
    <row r="137" spans="2:15">
      <c r="B137" s="121"/>
      <c r="C137" s="119"/>
      <c r="D137" s="194"/>
      <c r="E137" s="117"/>
      <c r="F137" s="118"/>
      <c r="G137" s="122"/>
      <c r="H137" s="123"/>
      <c r="I137" s="124"/>
      <c r="J137" s="120">
        <v>0</v>
      </c>
      <c r="K137" s="112">
        <f>ROUND(IF(AND($G137&lt;&gt;Summary!$C$13),IF(OR($I137=$I$6,$I137=$I$7,$I137=$I$10,$I137=$I$11),($J137*$H137),0),0)+(IF(OR($I137=$I$8,$I137=$I$9),($J137*$H137),0)),0)</f>
        <v>0</v>
      </c>
      <c r="L137" s="112">
        <f>ROUND(IF(AND($G137=Summary!$C$13),IF(OR($I137=$I$6,$I137=$I$7,$I137=$I$10,$I137=$I$11),(($J137*$H137)/2),0),0),0)</f>
        <v>0</v>
      </c>
      <c r="M137" s="112">
        <f t="shared" si="6"/>
        <v>0</v>
      </c>
      <c r="N137" s="115">
        <f t="shared" si="7"/>
        <v>0</v>
      </c>
      <c r="O137" s="118"/>
    </row>
    <row r="138" spans="2:15">
      <c r="B138" s="121"/>
      <c r="C138" s="119"/>
      <c r="D138" s="194"/>
      <c r="E138" s="117"/>
      <c r="F138" s="118"/>
      <c r="G138" s="122"/>
      <c r="H138" s="123"/>
      <c r="I138" s="124"/>
      <c r="J138" s="120">
        <v>0</v>
      </c>
      <c r="K138" s="112">
        <f>ROUND(IF(AND($G138&lt;&gt;Summary!$C$13),IF(OR($I138=$I$6,$I138=$I$7,$I138=$I$10,$I138=$I$11),($J138*$H138),0),0)+(IF(OR($I138=$I$8,$I138=$I$9),($J138*$H138),0)),0)</f>
        <v>0</v>
      </c>
      <c r="L138" s="112">
        <f>ROUND(IF(AND($G138=Summary!$C$13),IF(OR($I138=$I$6,$I138=$I$7,$I138=$I$10,$I138=$I$11),(($J138*$H138)/2),0),0),0)</f>
        <v>0</v>
      </c>
      <c r="M138" s="112">
        <f t="shared" si="6"/>
        <v>0</v>
      </c>
      <c r="N138" s="115">
        <f t="shared" si="7"/>
        <v>0</v>
      </c>
      <c r="O138" s="118"/>
    </row>
    <row r="139" spans="2:15">
      <c r="B139" s="121"/>
      <c r="C139" s="119"/>
      <c r="D139" s="194"/>
      <c r="E139" s="117"/>
      <c r="F139" s="118"/>
      <c r="G139" s="122"/>
      <c r="H139" s="123"/>
      <c r="I139" s="124"/>
      <c r="J139" s="120">
        <v>0</v>
      </c>
      <c r="K139" s="112">
        <f>ROUND(IF(AND($G139&lt;&gt;Summary!$C$13),IF(OR($I139=$I$6,$I139=$I$7,$I139=$I$10,$I139=$I$11),($J139*$H139),0),0)+(IF(OR($I139=$I$8,$I139=$I$9),($J139*$H139),0)),0)</f>
        <v>0</v>
      </c>
      <c r="L139" s="112">
        <f>ROUND(IF(AND($G139=Summary!$C$13),IF(OR($I139=$I$6,$I139=$I$7,$I139=$I$10,$I139=$I$11),(($J139*$H139)/2),0),0),0)</f>
        <v>0</v>
      </c>
      <c r="M139" s="112">
        <f t="shared" si="6"/>
        <v>0</v>
      </c>
      <c r="N139" s="115">
        <f t="shared" si="7"/>
        <v>0</v>
      </c>
      <c r="O139" s="118"/>
    </row>
    <row r="140" spans="2:15">
      <c r="B140" s="121"/>
      <c r="C140" s="119"/>
      <c r="D140" s="194"/>
      <c r="E140" s="117"/>
      <c r="F140" s="118"/>
      <c r="G140" s="122"/>
      <c r="H140" s="123"/>
      <c r="I140" s="124"/>
      <c r="J140" s="120">
        <v>0</v>
      </c>
      <c r="K140" s="112">
        <f>ROUND(IF(AND($G140&lt;&gt;Summary!$C$13),IF(OR($I140=$I$6,$I140=$I$7,$I140=$I$10,$I140=$I$11),($J140*$H140),0),0)+(IF(OR($I140=$I$8,$I140=$I$9),($J140*$H140),0)),0)</f>
        <v>0</v>
      </c>
      <c r="L140" s="112">
        <f>ROUND(IF(AND($G140=Summary!$C$13),IF(OR($I140=$I$6,$I140=$I$7,$I140=$I$10,$I140=$I$11),(($J140*$H140)/2),0),0),0)</f>
        <v>0</v>
      </c>
      <c r="M140" s="112">
        <f t="shared" si="6"/>
        <v>0</v>
      </c>
      <c r="N140" s="115">
        <f t="shared" si="7"/>
        <v>0</v>
      </c>
      <c r="O140" s="118"/>
    </row>
    <row r="141" spans="2:15">
      <c r="B141" s="121"/>
      <c r="C141" s="119"/>
      <c r="D141" s="194"/>
      <c r="E141" s="117"/>
      <c r="F141" s="118"/>
      <c r="G141" s="122"/>
      <c r="H141" s="123"/>
      <c r="I141" s="124"/>
      <c r="J141" s="120">
        <v>0</v>
      </c>
      <c r="K141" s="112">
        <f>ROUND(IF(AND($G141&lt;&gt;Summary!$C$13),IF(OR($I141=$I$6,$I141=$I$7,$I141=$I$10,$I141=$I$11),($J141*$H141),0),0)+(IF(OR($I141=$I$8,$I141=$I$9),($J141*$H141),0)),0)</f>
        <v>0</v>
      </c>
      <c r="L141" s="112">
        <f>ROUND(IF(AND($G141=Summary!$C$13),IF(OR($I141=$I$6,$I141=$I$7,$I141=$I$10,$I141=$I$11),(($J141*$H141)/2),0),0),0)</f>
        <v>0</v>
      </c>
      <c r="M141" s="112">
        <f t="shared" si="6"/>
        <v>0</v>
      </c>
      <c r="N141" s="115">
        <f t="shared" si="7"/>
        <v>0</v>
      </c>
      <c r="O141" s="118"/>
    </row>
    <row r="142" spans="2:15">
      <c r="B142" s="121"/>
      <c r="C142" s="119"/>
      <c r="D142" s="194"/>
      <c r="E142" s="117"/>
      <c r="F142" s="118"/>
      <c r="G142" s="122"/>
      <c r="H142" s="123"/>
      <c r="I142" s="124"/>
      <c r="J142" s="120">
        <v>0</v>
      </c>
      <c r="K142" s="112">
        <f>ROUND(IF(AND($G142&lt;&gt;Summary!$C$13),IF(OR($I142=$I$6,$I142=$I$7,$I142=$I$10,$I142=$I$11),($J142*$H142),0),0)+(IF(OR($I142=$I$8,$I142=$I$9),($J142*$H142),0)),0)</f>
        <v>0</v>
      </c>
      <c r="L142" s="112">
        <f>ROUND(IF(AND($G142=Summary!$C$13),IF(OR($I142=$I$6,$I142=$I$7,$I142=$I$10,$I142=$I$11),(($J142*$H142)/2),0),0),0)</f>
        <v>0</v>
      </c>
      <c r="M142" s="112">
        <f t="shared" si="6"/>
        <v>0</v>
      </c>
      <c r="N142" s="115">
        <f t="shared" si="7"/>
        <v>0</v>
      </c>
      <c r="O142" s="118"/>
    </row>
    <row r="143" spans="2:15">
      <c r="B143" s="121"/>
      <c r="C143" s="119"/>
      <c r="D143" s="194"/>
      <c r="E143" s="117"/>
      <c r="F143" s="118"/>
      <c r="G143" s="122"/>
      <c r="H143" s="123"/>
      <c r="I143" s="124"/>
      <c r="J143" s="120">
        <v>0</v>
      </c>
      <c r="K143" s="112">
        <f>ROUND(IF(AND($G143&lt;&gt;Summary!$C$13),IF(OR($I143=$I$6,$I143=$I$7,$I143=$I$10,$I143=$I$11),($J143*$H143),0),0)+(IF(OR($I143=$I$8,$I143=$I$9),($J143*$H143),0)),0)</f>
        <v>0</v>
      </c>
      <c r="L143" s="112">
        <f>ROUND(IF(AND($G143=Summary!$C$13),IF(OR($I143=$I$6,$I143=$I$7,$I143=$I$10,$I143=$I$11),(($J143*$H143)/2),0),0),0)</f>
        <v>0</v>
      </c>
      <c r="M143" s="112">
        <f t="shared" si="6"/>
        <v>0</v>
      </c>
      <c r="N143" s="115">
        <f t="shared" si="7"/>
        <v>0</v>
      </c>
      <c r="O143" s="118"/>
    </row>
    <row r="144" spans="2:15">
      <c r="B144" s="121"/>
      <c r="C144" s="119"/>
      <c r="D144" s="194"/>
      <c r="E144" s="117"/>
      <c r="F144" s="118"/>
      <c r="G144" s="122"/>
      <c r="H144" s="123"/>
      <c r="I144" s="124"/>
      <c r="J144" s="120">
        <v>0</v>
      </c>
      <c r="K144" s="112">
        <f>ROUND(IF(AND($G144&lt;&gt;Summary!$C$13),IF(OR($I144=$I$6,$I144=$I$7,$I144=$I$10,$I144=$I$11),($J144*$H144),0),0)+(IF(OR($I144=$I$8,$I144=$I$9),($J144*$H144),0)),0)</f>
        <v>0</v>
      </c>
      <c r="L144" s="112">
        <f>ROUND(IF(AND($G144=Summary!$C$13),IF(OR($I144=$I$6,$I144=$I$7,$I144=$I$10,$I144=$I$11),(($J144*$H144)/2),0),0),0)</f>
        <v>0</v>
      </c>
      <c r="M144" s="112">
        <f t="shared" si="6"/>
        <v>0</v>
      </c>
      <c r="N144" s="115">
        <f t="shared" si="7"/>
        <v>0</v>
      </c>
      <c r="O144" s="118"/>
    </row>
    <row r="145" spans="2:15">
      <c r="B145" s="121"/>
      <c r="C145" s="119"/>
      <c r="D145" s="194"/>
      <c r="E145" s="117"/>
      <c r="F145" s="118"/>
      <c r="G145" s="122"/>
      <c r="H145" s="123"/>
      <c r="I145" s="124"/>
      <c r="J145" s="120">
        <v>0</v>
      </c>
      <c r="K145" s="112">
        <f>ROUND(IF(AND($G145&lt;&gt;Summary!$C$13),IF(OR($I145=$I$6,$I145=$I$7,$I145=$I$10,$I145=$I$11),($J145*$H145),0),0)+(IF(OR($I145=$I$8,$I145=$I$9),($J145*$H145),0)),0)</f>
        <v>0</v>
      </c>
      <c r="L145" s="112">
        <f>ROUND(IF(AND($G145=Summary!$C$13),IF(OR($I145=$I$6,$I145=$I$7,$I145=$I$10,$I145=$I$11),(($J145*$H145)/2),0),0),0)</f>
        <v>0</v>
      </c>
      <c r="M145" s="112">
        <f t="shared" si="6"/>
        <v>0</v>
      </c>
      <c r="N145" s="115">
        <f t="shared" si="7"/>
        <v>0</v>
      </c>
      <c r="O145" s="118"/>
    </row>
    <row r="146" spans="2:15">
      <c r="B146" s="121"/>
      <c r="C146" s="119"/>
      <c r="D146" s="194"/>
      <c r="E146" s="117"/>
      <c r="F146" s="118"/>
      <c r="G146" s="122"/>
      <c r="H146" s="123"/>
      <c r="I146" s="124"/>
      <c r="J146" s="120">
        <v>0</v>
      </c>
      <c r="K146" s="112">
        <f>ROUND(IF(AND($G146&lt;&gt;Summary!$C$13),IF(OR($I146=$I$6,$I146=$I$7,$I146=$I$10,$I146=$I$11),($J146*$H146),0),0)+(IF(OR($I146=$I$8,$I146=$I$9),($J146*$H146),0)),0)</f>
        <v>0</v>
      </c>
      <c r="L146" s="112">
        <f>ROUND(IF(AND($G146=Summary!$C$13),IF(OR($I146=$I$6,$I146=$I$7,$I146=$I$10,$I146=$I$11),(($J146*$H146)/2),0),0),0)</f>
        <v>0</v>
      </c>
      <c r="M146" s="112">
        <f t="shared" si="6"/>
        <v>0</v>
      </c>
      <c r="N146" s="115">
        <f t="shared" si="7"/>
        <v>0</v>
      </c>
      <c r="O146" s="118"/>
    </row>
    <row r="147" spans="2:15">
      <c r="B147" s="121"/>
      <c r="C147" s="119"/>
      <c r="D147" s="194"/>
      <c r="E147" s="117"/>
      <c r="F147" s="118"/>
      <c r="G147" s="122"/>
      <c r="H147" s="123"/>
      <c r="I147" s="124"/>
      <c r="J147" s="120">
        <v>0</v>
      </c>
      <c r="K147" s="112">
        <f>ROUND(IF(AND($G147&lt;&gt;Summary!$C$13),IF(OR($I147=$I$6,$I147=$I$7,$I147=$I$10,$I147=$I$11),($J147*$H147),0),0)+(IF(OR($I147=$I$8,$I147=$I$9),($J147*$H147),0)),0)</f>
        <v>0</v>
      </c>
      <c r="L147" s="112">
        <f>ROUND(IF(AND($G147=Summary!$C$13),IF(OR($I147=$I$6,$I147=$I$7,$I147=$I$10,$I147=$I$11),(($J147*$H147)/2),0),0),0)</f>
        <v>0</v>
      </c>
      <c r="M147" s="112">
        <f t="shared" si="6"/>
        <v>0</v>
      </c>
      <c r="N147" s="115">
        <f t="shared" si="7"/>
        <v>0</v>
      </c>
      <c r="O147" s="118"/>
    </row>
    <row r="148" spans="2:15">
      <c r="B148" s="121"/>
      <c r="C148" s="119"/>
      <c r="D148" s="194"/>
      <c r="E148" s="117"/>
      <c r="F148" s="118"/>
      <c r="G148" s="122"/>
      <c r="H148" s="123"/>
      <c r="I148" s="124"/>
      <c r="J148" s="120">
        <v>0</v>
      </c>
      <c r="K148" s="112">
        <f>ROUND(IF(AND($G148&lt;&gt;Summary!$C$13),IF(OR($I148=$I$6,$I148=$I$7,$I148=$I$10,$I148=$I$11),($J148*$H148),0),0)+(IF(OR($I148=$I$8,$I148=$I$9),($J148*$H148),0)),0)</f>
        <v>0</v>
      </c>
      <c r="L148" s="112">
        <f>ROUND(IF(AND($G148=Summary!$C$13),IF(OR($I148=$I$6,$I148=$I$7,$I148=$I$10,$I148=$I$11),(($J148*$H148)/2),0),0),0)</f>
        <v>0</v>
      </c>
      <c r="M148" s="112">
        <f t="shared" si="6"/>
        <v>0</v>
      </c>
      <c r="N148" s="115">
        <f t="shared" si="7"/>
        <v>0</v>
      </c>
      <c r="O148" s="118"/>
    </row>
    <row r="149" spans="2:15">
      <c r="B149" s="121"/>
      <c r="C149" s="119"/>
      <c r="D149" s="194"/>
      <c r="E149" s="117"/>
      <c r="F149" s="118"/>
      <c r="G149" s="122"/>
      <c r="H149" s="123"/>
      <c r="I149" s="124"/>
      <c r="J149" s="120">
        <v>0</v>
      </c>
      <c r="K149" s="112">
        <f>ROUND(IF(AND($G149&lt;&gt;Summary!$C$13),IF(OR($I149=$I$6,$I149=$I$7,$I149=$I$10,$I149=$I$11),($J149*$H149),0),0)+(IF(OR($I149=$I$8,$I149=$I$9),($J149*$H149),0)),0)</f>
        <v>0</v>
      </c>
      <c r="L149" s="112">
        <f>ROUND(IF(AND($G149=Summary!$C$13),IF(OR($I149=$I$6,$I149=$I$7,$I149=$I$10,$I149=$I$11),(($J149*$H149)/2),0),0),0)</f>
        <v>0</v>
      </c>
      <c r="M149" s="112">
        <f t="shared" si="6"/>
        <v>0</v>
      </c>
      <c r="N149" s="115">
        <f t="shared" si="7"/>
        <v>0</v>
      </c>
      <c r="O149" s="118"/>
    </row>
    <row r="150" spans="2:15">
      <c r="B150" s="121"/>
      <c r="C150" s="119"/>
      <c r="D150" s="194"/>
      <c r="E150" s="117"/>
      <c r="F150" s="118"/>
      <c r="G150" s="122"/>
      <c r="H150" s="123"/>
      <c r="I150" s="124"/>
      <c r="J150" s="120">
        <v>0</v>
      </c>
      <c r="K150" s="112">
        <f>ROUND(IF(AND($G150&lt;&gt;Summary!$C$13),IF(OR($I150=$I$6,$I150=$I$7,$I150=$I$10,$I150=$I$11),($J150*$H150),0),0)+(IF(OR($I150=$I$8,$I150=$I$9),($J150*$H150),0)),0)</f>
        <v>0</v>
      </c>
      <c r="L150" s="112">
        <f>ROUND(IF(AND($G150=Summary!$C$13),IF(OR($I150=$I$6,$I150=$I$7,$I150=$I$10,$I150=$I$11),(($J150*$H150)/2),0),0),0)</f>
        <v>0</v>
      </c>
      <c r="M150" s="112">
        <f t="shared" ref="M150:M213" si="8">L150</f>
        <v>0</v>
      </c>
      <c r="N150" s="115">
        <f t="shared" ref="N150:N213" si="9">SUM(J150:M150)</f>
        <v>0</v>
      </c>
      <c r="O150" s="118"/>
    </row>
    <row r="151" spans="2:15">
      <c r="B151" s="121"/>
      <c r="C151" s="119"/>
      <c r="D151" s="194"/>
      <c r="E151" s="117"/>
      <c r="F151" s="118"/>
      <c r="G151" s="122"/>
      <c r="H151" s="123"/>
      <c r="I151" s="124"/>
      <c r="J151" s="120">
        <v>0</v>
      </c>
      <c r="K151" s="112">
        <f>ROUND(IF(AND($G151&lt;&gt;Summary!$C$13),IF(OR($I151=$I$6,$I151=$I$7,$I151=$I$10,$I151=$I$11),($J151*$H151),0),0)+(IF(OR($I151=$I$8,$I151=$I$9),($J151*$H151),0)),0)</f>
        <v>0</v>
      </c>
      <c r="L151" s="112">
        <f>ROUND(IF(AND($G151=Summary!$C$13),IF(OR($I151=$I$6,$I151=$I$7,$I151=$I$10,$I151=$I$11),(($J151*$H151)/2),0),0),0)</f>
        <v>0</v>
      </c>
      <c r="M151" s="112">
        <f t="shared" si="8"/>
        <v>0</v>
      </c>
      <c r="N151" s="115">
        <f t="shared" si="9"/>
        <v>0</v>
      </c>
      <c r="O151" s="118"/>
    </row>
    <row r="152" spans="2:15">
      <c r="B152" s="121"/>
      <c r="C152" s="119"/>
      <c r="D152" s="194"/>
      <c r="E152" s="117"/>
      <c r="F152" s="118"/>
      <c r="G152" s="122"/>
      <c r="H152" s="123"/>
      <c r="I152" s="124"/>
      <c r="J152" s="120">
        <v>0</v>
      </c>
      <c r="K152" s="112">
        <f>ROUND(IF(AND($G152&lt;&gt;Summary!$C$13),IF(OR($I152=$I$6,$I152=$I$7,$I152=$I$10,$I152=$I$11),($J152*$H152),0),0)+(IF(OR($I152=$I$8,$I152=$I$9),($J152*$H152),0)),0)</f>
        <v>0</v>
      </c>
      <c r="L152" s="112">
        <f>ROUND(IF(AND($G152=Summary!$C$13),IF(OR($I152=$I$6,$I152=$I$7,$I152=$I$10,$I152=$I$11),(($J152*$H152)/2),0),0),0)</f>
        <v>0</v>
      </c>
      <c r="M152" s="112">
        <f t="shared" si="8"/>
        <v>0</v>
      </c>
      <c r="N152" s="115">
        <f t="shared" si="9"/>
        <v>0</v>
      </c>
      <c r="O152" s="118"/>
    </row>
    <row r="153" spans="2:15">
      <c r="B153" s="121"/>
      <c r="C153" s="119"/>
      <c r="D153" s="194"/>
      <c r="E153" s="117"/>
      <c r="F153" s="118"/>
      <c r="G153" s="122"/>
      <c r="H153" s="123"/>
      <c r="I153" s="124"/>
      <c r="J153" s="120">
        <v>0</v>
      </c>
      <c r="K153" s="112">
        <f>ROUND(IF(AND($G153&lt;&gt;Summary!$C$13),IF(OR($I153=$I$6,$I153=$I$7,$I153=$I$10,$I153=$I$11),($J153*$H153),0),0)+(IF(OR($I153=$I$8,$I153=$I$9),($J153*$H153),0)),0)</f>
        <v>0</v>
      </c>
      <c r="L153" s="112">
        <f>ROUND(IF(AND($G153=Summary!$C$13),IF(OR($I153=$I$6,$I153=$I$7,$I153=$I$10,$I153=$I$11),(($J153*$H153)/2),0),0),0)</f>
        <v>0</v>
      </c>
      <c r="M153" s="112">
        <f t="shared" si="8"/>
        <v>0</v>
      </c>
      <c r="N153" s="115">
        <f t="shared" si="9"/>
        <v>0</v>
      </c>
      <c r="O153" s="118"/>
    </row>
    <row r="154" spans="2:15">
      <c r="B154" s="121"/>
      <c r="C154" s="119"/>
      <c r="D154" s="194"/>
      <c r="E154" s="117"/>
      <c r="F154" s="118"/>
      <c r="G154" s="122"/>
      <c r="H154" s="123"/>
      <c r="I154" s="124"/>
      <c r="J154" s="120">
        <v>0</v>
      </c>
      <c r="K154" s="112">
        <f>ROUND(IF(AND($G154&lt;&gt;Summary!$C$13),IF(OR($I154=$I$6,$I154=$I$7,$I154=$I$10,$I154=$I$11),($J154*$H154),0),0)+(IF(OR($I154=$I$8,$I154=$I$9),($J154*$H154),0)),0)</f>
        <v>0</v>
      </c>
      <c r="L154" s="112">
        <f>ROUND(IF(AND($G154=Summary!$C$13),IF(OR($I154=$I$6,$I154=$I$7,$I154=$I$10,$I154=$I$11),(($J154*$H154)/2),0),0),0)</f>
        <v>0</v>
      </c>
      <c r="M154" s="112">
        <f t="shared" si="8"/>
        <v>0</v>
      </c>
      <c r="N154" s="115">
        <f t="shared" si="9"/>
        <v>0</v>
      </c>
      <c r="O154" s="118"/>
    </row>
    <row r="155" spans="2:15">
      <c r="B155" s="121"/>
      <c r="C155" s="119"/>
      <c r="D155" s="194"/>
      <c r="E155" s="117"/>
      <c r="F155" s="118"/>
      <c r="G155" s="122"/>
      <c r="H155" s="123"/>
      <c r="I155" s="124"/>
      <c r="J155" s="120">
        <v>0</v>
      </c>
      <c r="K155" s="112">
        <f>ROUND(IF(AND($G155&lt;&gt;Summary!$C$13),IF(OR($I155=$I$6,$I155=$I$7,$I155=$I$10,$I155=$I$11),($J155*$H155),0),0)+(IF(OR($I155=$I$8,$I155=$I$9),($J155*$H155),0)),0)</f>
        <v>0</v>
      </c>
      <c r="L155" s="112">
        <f>ROUND(IF(AND($G155=Summary!$C$13),IF(OR($I155=$I$6,$I155=$I$7,$I155=$I$10,$I155=$I$11),(($J155*$H155)/2),0),0),0)</f>
        <v>0</v>
      </c>
      <c r="M155" s="112">
        <f t="shared" si="8"/>
        <v>0</v>
      </c>
      <c r="N155" s="115">
        <f t="shared" si="9"/>
        <v>0</v>
      </c>
      <c r="O155" s="118"/>
    </row>
    <row r="156" spans="2:15">
      <c r="B156" s="121"/>
      <c r="C156" s="119"/>
      <c r="D156" s="194"/>
      <c r="E156" s="117"/>
      <c r="F156" s="118"/>
      <c r="G156" s="122"/>
      <c r="H156" s="123"/>
      <c r="I156" s="124"/>
      <c r="J156" s="120">
        <v>0</v>
      </c>
      <c r="K156" s="112">
        <f>ROUND(IF(AND($G156&lt;&gt;Summary!$C$13),IF(OR($I156=$I$6,$I156=$I$7,$I156=$I$10,$I156=$I$11),($J156*$H156),0),0)+(IF(OR($I156=$I$8,$I156=$I$9),($J156*$H156),0)),0)</f>
        <v>0</v>
      </c>
      <c r="L156" s="112">
        <f>ROUND(IF(AND($G156=Summary!$C$13),IF(OR($I156=$I$6,$I156=$I$7,$I156=$I$10,$I156=$I$11),(($J156*$H156)/2),0),0),0)</f>
        <v>0</v>
      </c>
      <c r="M156" s="112">
        <f t="shared" si="8"/>
        <v>0</v>
      </c>
      <c r="N156" s="115">
        <f t="shared" si="9"/>
        <v>0</v>
      </c>
      <c r="O156" s="118"/>
    </row>
    <row r="157" spans="2:15">
      <c r="B157" s="121"/>
      <c r="C157" s="119"/>
      <c r="D157" s="194"/>
      <c r="E157" s="117"/>
      <c r="F157" s="118"/>
      <c r="G157" s="122"/>
      <c r="H157" s="123"/>
      <c r="I157" s="124"/>
      <c r="J157" s="120">
        <v>0</v>
      </c>
      <c r="K157" s="112">
        <f>ROUND(IF(AND($G157&lt;&gt;Summary!$C$13),IF(OR($I157=$I$6,$I157=$I$7,$I157=$I$10,$I157=$I$11),($J157*$H157),0),0)+(IF(OR($I157=$I$8,$I157=$I$9),($J157*$H157),0)),0)</f>
        <v>0</v>
      </c>
      <c r="L157" s="112">
        <f>ROUND(IF(AND($G157=Summary!$C$13),IF(OR($I157=$I$6,$I157=$I$7,$I157=$I$10,$I157=$I$11),(($J157*$H157)/2),0),0),0)</f>
        <v>0</v>
      </c>
      <c r="M157" s="112">
        <f t="shared" si="8"/>
        <v>0</v>
      </c>
      <c r="N157" s="115">
        <f t="shared" si="9"/>
        <v>0</v>
      </c>
      <c r="O157" s="118"/>
    </row>
    <row r="158" spans="2:15">
      <c r="B158" s="121"/>
      <c r="C158" s="119"/>
      <c r="D158" s="194"/>
      <c r="E158" s="117"/>
      <c r="F158" s="118"/>
      <c r="G158" s="122"/>
      <c r="H158" s="123"/>
      <c r="I158" s="124"/>
      <c r="J158" s="120">
        <v>0</v>
      </c>
      <c r="K158" s="112">
        <f>ROUND(IF(AND($G158&lt;&gt;Summary!$C$13),IF(OR($I158=$I$6,$I158=$I$7,$I158=$I$10,$I158=$I$11),($J158*$H158),0),0)+(IF(OR($I158=$I$8,$I158=$I$9),($J158*$H158),0)),0)</f>
        <v>0</v>
      </c>
      <c r="L158" s="112">
        <f>ROUND(IF(AND($G158=Summary!$C$13),IF(OR($I158=$I$6,$I158=$I$7,$I158=$I$10,$I158=$I$11),(($J158*$H158)/2),0),0),0)</f>
        <v>0</v>
      </c>
      <c r="M158" s="112">
        <f t="shared" si="8"/>
        <v>0</v>
      </c>
      <c r="N158" s="115">
        <f t="shared" si="9"/>
        <v>0</v>
      </c>
      <c r="O158" s="118"/>
    </row>
    <row r="159" spans="2:15">
      <c r="B159" s="121"/>
      <c r="C159" s="119"/>
      <c r="D159" s="194"/>
      <c r="E159" s="117"/>
      <c r="F159" s="118"/>
      <c r="G159" s="122"/>
      <c r="H159" s="123"/>
      <c r="I159" s="124"/>
      <c r="J159" s="120">
        <v>0</v>
      </c>
      <c r="K159" s="112">
        <f>ROUND(IF(AND($G159&lt;&gt;Summary!$C$13),IF(OR($I159=$I$6,$I159=$I$7,$I159=$I$10,$I159=$I$11),($J159*$H159),0),0)+(IF(OR($I159=$I$8,$I159=$I$9),($J159*$H159),0)),0)</f>
        <v>0</v>
      </c>
      <c r="L159" s="112">
        <f>ROUND(IF(AND($G159=Summary!$C$13),IF(OR($I159=$I$6,$I159=$I$7,$I159=$I$10,$I159=$I$11),(($J159*$H159)/2),0),0),0)</f>
        <v>0</v>
      </c>
      <c r="M159" s="112">
        <f t="shared" si="8"/>
        <v>0</v>
      </c>
      <c r="N159" s="115">
        <f t="shared" si="9"/>
        <v>0</v>
      </c>
      <c r="O159" s="118"/>
    </row>
    <row r="160" spans="2:15">
      <c r="B160" s="121"/>
      <c r="C160" s="119"/>
      <c r="D160" s="194"/>
      <c r="E160" s="117"/>
      <c r="F160" s="118"/>
      <c r="G160" s="122"/>
      <c r="H160" s="123"/>
      <c r="I160" s="124"/>
      <c r="J160" s="120">
        <v>0</v>
      </c>
      <c r="K160" s="112">
        <f>ROUND(IF(AND($G160&lt;&gt;Summary!$C$13),IF(OR($I160=$I$6,$I160=$I$7,$I160=$I$10,$I160=$I$11),($J160*$H160),0),0)+(IF(OR($I160=$I$8,$I160=$I$9),($J160*$H160),0)),0)</f>
        <v>0</v>
      </c>
      <c r="L160" s="112">
        <f>ROUND(IF(AND($G160=Summary!$C$13),IF(OR($I160=$I$6,$I160=$I$7,$I160=$I$10,$I160=$I$11),(($J160*$H160)/2),0),0),0)</f>
        <v>0</v>
      </c>
      <c r="M160" s="112">
        <f t="shared" si="8"/>
        <v>0</v>
      </c>
      <c r="N160" s="115">
        <f t="shared" si="9"/>
        <v>0</v>
      </c>
      <c r="O160" s="118"/>
    </row>
    <row r="161" spans="2:15">
      <c r="B161" s="121"/>
      <c r="C161" s="119"/>
      <c r="D161" s="194"/>
      <c r="E161" s="117"/>
      <c r="F161" s="118"/>
      <c r="G161" s="122"/>
      <c r="H161" s="123"/>
      <c r="I161" s="124"/>
      <c r="J161" s="120">
        <v>0</v>
      </c>
      <c r="K161" s="112">
        <f>ROUND(IF(AND($G161&lt;&gt;Summary!$C$13),IF(OR($I161=$I$6,$I161=$I$7,$I161=$I$10,$I161=$I$11),($J161*$H161),0),0)+(IF(OR($I161=$I$8,$I161=$I$9),($J161*$H161),0)),0)</f>
        <v>0</v>
      </c>
      <c r="L161" s="112">
        <f>ROUND(IF(AND($G161=Summary!$C$13),IF(OR($I161=$I$6,$I161=$I$7,$I161=$I$10,$I161=$I$11),(($J161*$H161)/2),0),0),0)</f>
        <v>0</v>
      </c>
      <c r="M161" s="112">
        <f t="shared" si="8"/>
        <v>0</v>
      </c>
      <c r="N161" s="115">
        <f t="shared" si="9"/>
        <v>0</v>
      </c>
      <c r="O161" s="118"/>
    </row>
    <row r="162" spans="2:15">
      <c r="B162" s="121"/>
      <c r="C162" s="119"/>
      <c r="D162" s="194"/>
      <c r="E162" s="117"/>
      <c r="F162" s="118"/>
      <c r="G162" s="122"/>
      <c r="H162" s="123"/>
      <c r="I162" s="124"/>
      <c r="J162" s="120">
        <v>0</v>
      </c>
      <c r="K162" s="112">
        <f>ROUND(IF(AND($G162&lt;&gt;Summary!$C$13),IF(OR($I162=$I$6,$I162=$I$7,$I162=$I$10,$I162=$I$11),($J162*$H162),0),0)+(IF(OR($I162=$I$8,$I162=$I$9),($J162*$H162),0)),0)</f>
        <v>0</v>
      </c>
      <c r="L162" s="112">
        <f>ROUND(IF(AND($G162=Summary!$C$13),IF(OR($I162=$I$6,$I162=$I$7,$I162=$I$10,$I162=$I$11),(($J162*$H162)/2),0),0),0)</f>
        <v>0</v>
      </c>
      <c r="M162" s="112">
        <f t="shared" si="8"/>
        <v>0</v>
      </c>
      <c r="N162" s="115">
        <f t="shared" si="9"/>
        <v>0</v>
      </c>
      <c r="O162" s="118"/>
    </row>
    <row r="163" spans="2:15">
      <c r="B163" s="121"/>
      <c r="C163" s="119"/>
      <c r="D163" s="194"/>
      <c r="E163" s="117"/>
      <c r="F163" s="118"/>
      <c r="G163" s="122"/>
      <c r="H163" s="123"/>
      <c r="I163" s="124"/>
      <c r="J163" s="120">
        <v>0</v>
      </c>
      <c r="K163" s="112">
        <f>ROUND(IF(AND($G163&lt;&gt;Summary!$C$13),IF(OR($I163=$I$6,$I163=$I$7,$I163=$I$10,$I163=$I$11),($J163*$H163),0),0)+(IF(OR($I163=$I$8,$I163=$I$9),($J163*$H163),0)),0)</f>
        <v>0</v>
      </c>
      <c r="L163" s="112">
        <f>ROUND(IF(AND($G163=Summary!$C$13),IF(OR($I163=$I$6,$I163=$I$7,$I163=$I$10,$I163=$I$11),(($J163*$H163)/2),0),0),0)</f>
        <v>0</v>
      </c>
      <c r="M163" s="112">
        <f t="shared" si="8"/>
        <v>0</v>
      </c>
      <c r="N163" s="115">
        <f t="shared" si="9"/>
        <v>0</v>
      </c>
      <c r="O163" s="118"/>
    </row>
    <row r="164" spans="2:15">
      <c r="B164" s="121"/>
      <c r="C164" s="119"/>
      <c r="D164" s="194"/>
      <c r="E164" s="117"/>
      <c r="F164" s="118"/>
      <c r="G164" s="122"/>
      <c r="H164" s="123"/>
      <c r="I164" s="124"/>
      <c r="J164" s="120">
        <v>0</v>
      </c>
      <c r="K164" s="112">
        <f>ROUND(IF(AND($G164&lt;&gt;Summary!$C$13),IF(OR($I164=$I$6,$I164=$I$7,$I164=$I$10,$I164=$I$11),($J164*$H164),0),0)+(IF(OR($I164=$I$8,$I164=$I$9),($J164*$H164),0)),0)</f>
        <v>0</v>
      </c>
      <c r="L164" s="112">
        <f>ROUND(IF(AND($G164=Summary!$C$13),IF(OR($I164=$I$6,$I164=$I$7,$I164=$I$10,$I164=$I$11),(($J164*$H164)/2),0),0),0)</f>
        <v>0</v>
      </c>
      <c r="M164" s="112">
        <f t="shared" si="8"/>
        <v>0</v>
      </c>
      <c r="N164" s="115">
        <f t="shared" si="9"/>
        <v>0</v>
      </c>
      <c r="O164" s="118"/>
    </row>
    <row r="165" spans="2:15">
      <c r="B165" s="121"/>
      <c r="C165" s="119"/>
      <c r="D165" s="194"/>
      <c r="E165" s="117"/>
      <c r="F165" s="118"/>
      <c r="G165" s="122"/>
      <c r="H165" s="123"/>
      <c r="I165" s="124"/>
      <c r="J165" s="120">
        <v>0</v>
      </c>
      <c r="K165" s="112">
        <f>ROUND(IF(AND($G165&lt;&gt;Summary!$C$13),IF(OR($I165=$I$6,$I165=$I$7,$I165=$I$10,$I165=$I$11),($J165*$H165),0),0)+(IF(OR($I165=$I$8,$I165=$I$9),($J165*$H165),0)),0)</f>
        <v>0</v>
      </c>
      <c r="L165" s="112">
        <f>ROUND(IF(AND($G165=Summary!$C$13),IF(OR($I165=$I$6,$I165=$I$7,$I165=$I$10,$I165=$I$11),(($J165*$H165)/2),0),0),0)</f>
        <v>0</v>
      </c>
      <c r="M165" s="112">
        <f t="shared" si="8"/>
        <v>0</v>
      </c>
      <c r="N165" s="115">
        <f t="shared" si="9"/>
        <v>0</v>
      </c>
      <c r="O165" s="118"/>
    </row>
    <row r="166" spans="2:15">
      <c r="B166" s="121"/>
      <c r="C166" s="119"/>
      <c r="D166" s="194"/>
      <c r="E166" s="117"/>
      <c r="F166" s="118"/>
      <c r="G166" s="122"/>
      <c r="H166" s="123"/>
      <c r="I166" s="124"/>
      <c r="J166" s="120">
        <v>0</v>
      </c>
      <c r="K166" s="112">
        <f>ROUND(IF(AND($G166&lt;&gt;Summary!$C$13),IF(OR($I166=$I$6,$I166=$I$7,$I166=$I$10,$I166=$I$11),($J166*$H166),0),0)+(IF(OR($I166=$I$8,$I166=$I$9),($J166*$H166),0)),0)</f>
        <v>0</v>
      </c>
      <c r="L166" s="112">
        <f>ROUND(IF(AND($G166=Summary!$C$13),IF(OR($I166=$I$6,$I166=$I$7,$I166=$I$10,$I166=$I$11),(($J166*$H166)/2),0),0),0)</f>
        <v>0</v>
      </c>
      <c r="M166" s="112">
        <f t="shared" si="8"/>
        <v>0</v>
      </c>
      <c r="N166" s="115">
        <f t="shared" si="9"/>
        <v>0</v>
      </c>
      <c r="O166" s="118"/>
    </row>
    <row r="167" spans="2:15">
      <c r="B167" s="121"/>
      <c r="C167" s="119"/>
      <c r="D167" s="194"/>
      <c r="E167" s="117"/>
      <c r="F167" s="118"/>
      <c r="G167" s="122"/>
      <c r="H167" s="123"/>
      <c r="I167" s="124"/>
      <c r="J167" s="120">
        <v>0</v>
      </c>
      <c r="K167" s="112">
        <f>ROUND(IF(AND($G167&lt;&gt;Summary!$C$13),IF(OR($I167=$I$6,$I167=$I$7,$I167=$I$10,$I167=$I$11),($J167*$H167),0),0)+(IF(OR($I167=$I$8,$I167=$I$9),($J167*$H167),0)),0)</f>
        <v>0</v>
      </c>
      <c r="L167" s="112">
        <f>ROUND(IF(AND($G167=Summary!$C$13),IF(OR($I167=$I$6,$I167=$I$7,$I167=$I$10,$I167=$I$11),(($J167*$H167)/2),0),0),0)</f>
        <v>0</v>
      </c>
      <c r="M167" s="112">
        <f t="shared" si="8"/>
        <v>0</v>
      </c>
      <c r="N167" s="115">
        <f t="shared" si="9"/>
        <v>0</v>
      </c>
      <c r="O167" s="118"/>
    </row>
    <row r="168" spans="2:15">
      <c r="B168" s="121"/>
      <c r="C168" s="119"/>
      <c r="D168" s="194"/>
      <c r="E168" s="117"/>
      <c r="F168" s="118"/>
      <c r="G168" s="122"/>
      <c r="H168" s="123"/>
      <c r="I168" s="124"/>
      <c r="J168" s="120">
        <v>0</v>
      </c>
      <c r="K168" s="112">
        <f>ROUND(IF(AND($G168&lt;&gt;Summary!$C$13),IF(OR($I168=$I$6,$I168=$I$7,$I168=$I$10,$I168=$I$11),($J168*$H168),0),0)+(IF(OR($I168=$I$8,$I168=$I$9),($J168*$H168),0)),0)</f>
        <v>0</v>
      </c>
      <c r="L168" s="112">
        <f>ROUND(IF(AND($G168=Summary!$C$13),IF(OR($I168=$I$6,$I168=$I$7,$I168=$I$10,$I168=$I$11),(($J168*$H168)/2),0),0),0)</f>
        <v>0</v>
      </c>
      <c r="M168" s="112">
        <f t="shared" si="8"/>
        <v>0</v>
      </c>
      <c r="N168" s="115">
        <f t="shared" si="9"/>
        <v>0</v>
      </c>
      <c r="O168" s="118"/>
    </row>
    <row r="169" spans="2:15">
      <c r="B169" s="121"/>
      <c r="C169" s="119"/>
      <c r="D169" s="194"/>
      <c r="E169" s="117"/>
      <c r="F169" s="118"/>
      <c r="G169" s="122"/>
      <c r="H169" s="123"/>
      <c r="I169" s="124"/>
      <c r="J169" s="120">
        <v>0</v>
      </c>
      <c r="K169" s="112">
        <f>ROUND(IF(AND($G169&lt;&gt;Summary!$C$13),IF(OR($I169=$I$6,$I169=$I$7,$I169=$I$10,$I169=$I$11),($J169*$H169),0),0)+(IF(OR($I169=$I$8,$I169=$I$9),($J169*$H169),0)),0)</f>
        <v>0</v>
      </c>
      <c r="L169" s="112">
        <f>ROUND(IF(AND($G169=Summary!$C$13),IF(OR($I169=$I$6,$I169=$I$7,$I169=$I$10,$I169=$I$11),(($J169*$H169)/2),0),0),0)</f>
        <v>0</v>
      </c>
      <c r="M169" s="112">
        <f t="shared" si="8"/>
        <v>0</v>
      </c>
      <c r="N169" s="115">
        <f t="shared" si="9"/>
        <v>0</v>
      </c>
      <c r="O169" s="118"/>
    </row>
    <row r="170" spans="2:15">
      <c r="B170" s="121"/>
      <c r="C170" s="119"/>
      <c r="D170" s="194"/>
      <c r="E170" s="117"/>
      <c r="F170" s="118"/>
      <c r="G170" s="122"/>
      <c r="H170" s="123"/>
      <c r="I170" s="124"/>
      <c r="J170" s="120">
        <v>0</v>
      </c>
      <c r="K170" s="112">
        <f>ROUND(IF(AND($G170&lt;&gt;Summary!$C$13),IF(OR($I170=$I$6,$I170=$I$7,$I170=$I$10,$I170=$I$11),($J170*$H170),0),0)+(IF(OR($I170=$I$8,$I170=$I$9),($J170*$H170),0)),0)</f>
        <v>0</v>
      </c>
      <c r="L170" s="112">
        <f>ROUND(IF(AND($G170=Summary!$C$13),IF(OR($I170=$I$6,$I170=$I$7,$I170=$I$10,$I170=$I$11),(($J170*$H170)/2),0),0),0)</f>
        <v>0</v>
      </c>
      <c r="M170" s="112">
        <f t="shared" si="8"/>
        <v>0</v>
      </c>
      <c r="N170" s="115">
        <f t="shared" si="9"/>
        <v>0</v>
      </c>
      <c r="O170" s="118"/>
    </row>
    <row r="171" spans="2:15">
      <c r="B171" s="121"/>
      <c r="C171" s="119"/>
      <c r="D171" s="194"/>
      <c r="E171" s="117"/>
      <c r="F171" s="118"/>
      <c r="G171" s="122"/>
      <c r="H171" s="123"/>
      <c r="I171" s="124"/>
      <c r="J171" s="120">
        <v>0</v>
      </c>
      <c r="K171" s="112">
        <f>ROUND(IF(AND($G171&lt;&gt;Summary!$C$13),IF(OR($I171=$I$6,$I171=$I$7,$I171=$I$10,$I171=$I$11),($J171*$H171),0),0)+(IF(OR($I171=$I$8,$I171=$I$9),($J171*$H171),0)),0)</f>
        <v>0</v>
      </c>
      <c r="L171" s="112">
        <f>ROUND(IF(AND($G171=Summary!$C$13),IF(OR($I171=$I$6,$I171=$I$7,$I171=$I$10,$I171=$I$11),(($J171*$H171)/2),0),0),0)</f>
        <v>0</v>
      </c>
      <c r="M171" s="112">
        <f t="shared" si="8"/>
        <v>0</v>
      </c>
      <c r="N171" s="115">
        <f t="shared" si="9"/>
        <v>0</v>
      </c>
      <c r="O171" s="118"/>
    </row>
    <row r="172" spans="2:15">
      <c r="B172" s="121"/>
      <c r="C172" s="119"/>
      <c r="D172" s="194"/>
      <c r="E172" s="117"/>
      <c r="F172" s="118"/>
      <c r="G172" s="122"/>
      <c r="H172" s="123"/>
      <c r="I172" s="124"/>
      <c r="J172" s="120">
        <v>0</v>
      </c>
      <c r="K172" s="112">
        <f>ROUND(IF(AND($G172&lt;&gt;Summary!$C$13),IF(OR($I172=$I$6,$I172=$I$7,$I172=$I$10,$I172=$I$11),($J172*$H172),0),0)+(IF(OR($I172=$I$8,$I172=$I$9),($J172*$H172),0)),0)</f>
        <v>0</v>
      </c>
      <c r="L172" s="112">
        <f>ROUND(IF(AND($G172=Summary!$C$13),IF(OR($I172=$I$6,$I172=$I$7,$I172=$I$10,$I172=$I$11),(($J172*$H172)/2),0),0),0)</f>
        <v>0</v>
      </c>
      <c r="M172" s="112">
        <f t="shared" si="8"/>
        <v>0</v>
      </c>
      <c r="N172" s="115">
        <f t="shared" si="9"/>
        <v>0</v>
      </c>
      <c r="O172" s="118"/>
    </row>
    <row r="173" spans="2:15">
      <c r="B173" s="121"/>
      <c r="C173" s="119"/>
      <c r="D173" s="194"/>
      <c r="E173" s="117"/>
      <c r="F173" s="118"/>
      <c r="G173" s="122"/>
      <c r="H173" s="123"/>
      <c r="I173" s="124"/>
      <c r="J173" s="120">
        <v>0</v>
      </c>
      <c r="K173" s="112">
        <f>ROUND(IF(AND($G173&lt;&gt;Summary!$C$13),IF(OR($I173=$I$6,$I173=$I$7,$I173=$I$10,$I173=$I$11),($J173*$H173),0),0)+(IF(OR($I173=$I$8,$I173=$I$9),($J173*$H173),0)),0)</f>
        <v>0</v>
      </c>
      <c r="L173" s="112">
        <f>ROUND(IF(AND($G173=Summary!$C$13),IF(OR($I173=$I$6,$I173=$I$7,$I173=$I$10,$I173=$I$11),(($J173*$H173)/2),0),0),0)</f>
        <v>0</v>
      </c>
      <c r="M173" s="112">
        <f t="shared" si="8"/>
        <v>0</v>
      </c>
      <c r="N173" s="115">
        <f t="shared" si="9"/>
        <v>0</v>
      </c>
      <c r="O173" s="118"/>
    </row>
    <row r="174" spans="2:15">
      <c r="B174" s="121"/>
      <c r="C174" s="119"/>
      <c r="D174" s="194"/>
      <c r="E174" s="117"/>
      <c r="F174" s="118"/>
      <c r="G174" s="122"/>
      <c r="H174" s="123"/>
      <c r="I174" s="124"/>
      <c r="J174" s="120">
        <v>0</v>
      </c>
      <c r="K174" s="112">
        <f>ROUND(IF(AND($G174&lt;&gt;Summary!$C$13),IF(OR($I174=$I$6,$I174=$I$7,$I174=$I$10,$I174=$I$11),($J174*$H174),0),0)+(IF(OR($I174=$I$8,$I174=$I$9),($J174*$H174),0)),0)</f>
        <v>0</v>
      </c>
      <c r="L174" s="112">
        <f>ROUND(IF(AND($G174=Summary!$C$13),IF(OR($I174=$I$6,$I174=$I$7,$I174=$I$10,$I174=$I$11),(($J174*$H174)/2),0),0),0)</f>
        <v>0</v>
      </c>
      <c r="M174" s="112">
        <f t="shared" si="8"/>
        <v>0</v>
      </c>
      <c r="N174" s="115">
        <f t="shared" si="9"/>
        <v>0</v>
      </c>
      <c r="O174" s="118"/>
    </row>
    <row r="175" spans="2:15">
      <c r="B175" s="121"/>
      <c r="C175" s="119"/>
      <c r="D175" s="194"/>
      <c r="E175" s="117"/>
      <c r="F175" s="118"/>
      <c r="G175" s="122"/>
      <c r="H175" s="123"/>
      <c r="I175" s="124"/>
      <c r="J175" s="120">
        <v>0</v>
      </c>
      <c r="K175" s="112">
        <f>ROUND(IF(AND($G175&lt;&gt;Summary!$C$13),IF(OR($I175=$I$6,$I175=$I$7,$I175=$I$10,$I175=$I$11),($J175*$H175),0),0)+(IF(OR($I175=$I$8,$I175=$I$9),($J175*$H175),0)),0)</f>
        <v>0</v>
      </c>
      <c r="L175" s="112">
        <f>ROUND(IF(AND($G175=Summary!$C$13),IF(OR($I175=$I$6,$I175=$I$7,$I175=$I$10,$I175=$I$11),(($J175*$H175)/2),0),0),0)</f>
        <v>0</v>
      </c>
      <c r="M175" s="112">
        <f t="shared" si="8"/>
        <v>0</v>
      </c>
      <c r="N175" s="115">
        <f t="shared" si="9"/>
        <v>0</v>
      </c>
      <c r="O175" s="118"/>
    </row>
    <row r="176" spans="2:15">
      <c r="B176" s="121"/>
      <c r="C176" s="119"/>
      <c r="D176" s="194"/>
      <c r="E176" s="117"/>
      <c r="F176" s="118"/>
      <c r="G176" s="122"/>
      <c r="H176" s="123"/>
      <c r="I176" s="124"/>
      <c r="J176" s="120">
        <v>0</v>
      </c>
      <c r="K176" s="112">
        <f>ROUND(IF(AND($G176&lt;&gt;Summary!$C$13),IF(OR($I176=$I$6,$I176=$I$7,$I176=$I$10,$I176=$I$11),($J176*$H176),0),0)+(IF(OR($I176=$I$8,$I176=$I$9),($J176*$H176),0)),0)</f>
        <v>0</v>
      </c>
      <c r="L176" s="112">
        <f>ROUND(IF(AND($G176=Summary!$C$13),IF(OR($I176=$I$6,$I176=$I$7,$I176=$I$10,$I176=$I$11),(($J176*$H176)/2),0),0),0)</f>
        <v>0</v>
      </c>
      <c r="M176" s="112">
        <f t="shared" si="8"/>
        <v>0</v>
      </c>
      <c r="N176" s="115">
        <f t="shared" si="9"/>
        <v>0</v>
      </c>
      <c r="O176" s="118"/>
    </row>
    <row r="177" spans="2:15">
      <c r="B177" s="121"/>
      <c r="C177" s="119"/>
      <c r="D177" s="194"/>
      <c r="E177" s="117"/>
      <c r="F177" s="118"/>
      <c r="G177" s="122"/>
      <c r="H177" s="123"/>
      <c r="I177" s="124"/>
      <c r="J177" s="120">
        <v>0</v>
      </c>
      <c r="K177" s="112">
        <f>ROUND(IF(AND($G177&lt;&gt;Summary!$C$13),IF(OR($I177=$I$6,$I177=$I$7,$I177=$I$10,$I177=$I$11),($J177*$H177),0),0)+(IF(OR($I177=$I$8,$I177=$I$9),($J177*$H177),0)),0)</f>
        <v>0</v>
      </c>
      <c r="L177" s="112">
        <f>ROUND(IF(AND($G177=Summary!$C$13),IF(OR($I177=$I$6,$I177=$I$7,$I177=$I$10,$I177=$I$11),(($J177*$H177)/2),0),0),0)</f>
        <v>0</v>
      </c>
      <c r="M177" s="112">
        <f t="shared" si="8"/>
        <v>0</v>
      </c>
      <c r="N177" s="115">
        <f t="shared" si="9"/>
        <v>0</v>
      </c>
      <c r="O177" s="118"/>
    </row>
    <row r="178" spans="2:15">
      <c r="B178" s="121"/>
      <c r="C178" s="119"/>
      <c r="D178" s="194"/>
      <c r="E178" s="117"/>
      <c r="F178" s="118"/>
      <c r="G178" s="122"/>
      <c r="H178" s="123"/>
      <c r="I178" s="124"/>
      <c r="J178" s="120">
        <v>0</v>
      </c>
      <c r="K178" s="112">
        <f>ROUND(IF(AND($G178&lt;&gt;Summary!$C$13),IF(OR($I178=$I$6,$I178=$I$7,$I178=$I$10,$I178=$I$11),($J178*$H178),0),0)+(IF(OR($I178=$I$8,$I178=$I$9),($J178*$H178),0)),0)</f>
        <v>0</v>
      </c>
      <c r="L178" s="112">
        <f>ROUND(IF(AND($G178=Summary!$C$13),IF(OR($I178=$I$6,$I178=$I$7,$I178=$I$10,$I178=$I$11),(($J178*$H178)/2),0),0),0)</f>
        <v>0</v>
      </c>
      <c r="M178" s="112">
        <f t="shared" si="8"/>
        <v>0</v>
      </c>
      <c r="N178" s="115">
        <f t="shared" si="9"/>
        <v>0</v>
      </c>
      <c r="O178" s="118"/>
    </row>
    <row r="179" spans="2:15">
      <c r="B179" s="121"/>
      <c r="C179" s="119"/>
      <c r="D179" s="194"/>
      <c r="E179" s="117"/>
      <c r="F179" s="118"/>
      <c r="G179" s="122"/>
      <c r="H179" s="123"/>
      <c r="I179" s="124"/>
      <c r="J179" s="120">
        <v>0</v>
      </c>
      <c r="K179" s="112">
        <f>ROUND(IF(AND($G179&lt;&gt;Summary!$C$13),IF(OR($I179=$I$6,$I179=$I$7,$I179=$I$10,$I179=$I$11),($J179*$H179),0),0)+(IF(OR($I179=$I$8,$I179=$I$9),($J179*$H179),0)),0)</f>
        <v>0</v>
      </c>
      <c r="L179" s="112">
        <f>ROUND(IF(AND($G179=Summary!$C$13),IF(OR($I179=$I$6,$I179=$I$7,$I179=$I$10,$I179=$I$11),(($J179*$H179)/2),0),0),0)</f>
        <v>0</v>
      </c>
      <c r="M179" s="112">
        <f t="shared" si="8"/>
        <v>0</v>
      </c>
      <c r="N179" s="115">
        <f t="shared" si="9"/>
        <v>0</v>
      </c>
      <c r="O179" s="118"/>
    </row>
    <row r="180" spans="2:15">
      <c r="B180" s="121"/>
      <c r="C180" s="119"/>
      <c r="D180" s="194"/>
      <c r="E180" s="117"/>
      <c r="F180" s="118"/>
      <c r="G180" s="122"/>
      <c r="H180" s="123"/>
      <c r="I180" s="124"/>
      <c r="J180" s="120">
        <v>0</v>
      </c>
      <c r="K180" s="112">
        <f>ROUND(IF(AND($G180&lt;&gt;Summary!$C$13),IF(OR($I180=$I$6,$I180=$I$7,$I180=$I$10,$I180=$I$11),($J180*$H180),0),0)+(IF(OR($I180=$I$8,$I180=$I$9),($J180*$H180),0)),0)</f>
        <v>0</v>
      </c>
      <c r="L180" s="112">
        <f>ROUND(IF(AND($G180=Summary!$C$13),IF(OR($I180=$I$6,$I180=$I$7,$I180=$I$10,$I180=$I$11),(($J180*$H180)/2),0),0),0)</f>
        <v>0</v>
      </c>
      <c r="M180" s="112">
        <f t="shared" si="8"/>
        <v>0</v>
      </c>
      <c r="N180" s="115">
        <f t="shared" si="9"/>
        <v>0</v>
      </c>
      <c r="O180" s="118"/>
    </row>
    <row r="181" spans="2:15">
      <c r="B181" s="121"/>
      <c r="C181" s="119"/>
      <c r="D181" s="194"/>
      <c r="E181" s="117"/>
      <c r="F181" s="118"/>
      <c r="G181" s="122"/>
      <c r="H181" s="123"/>
      <c r="I181" s="124"/>
      <c r="J181" s="120">
        <v>0</v>
      </c>
      <c r="K181" s="112">
        <f>ROUND(IF(AND($G181&lt;&gt;Summary!$C$13),IF(OR($I181=$I$6,$I181=$I$7,$I181=$I$10,$I181=$I$11),($J181*$H181),0),0)+(IF(OR($I181=$I$8,$I181=$I$9),($J181*$H181),0)),0)</f>
        <v>0</v>
      </c>
      <c r="L181" s="112">
        <f>ROUND(IF(AND($G181=Summary!$C$13),IF(OR($I181=$I$6,$I181=$I$7,$I181=$I$10,$I181=$I$11),(($J181*$H181)/2),0),0),0)</f>
        <v>0</v>
      </c>
      <c r="M181" s="112">
        <f t="shared" si="8"/>
        <v>0</v>
      </c>
      <c r="N181" s="115">
        <f t="shared" si="9"/>
        <v>0</v>
      </c>
      <c r="O181" s="118"/>
    </row>
    <row r="182" spans="2:15">
      <c r="B182" s="121"/>
      <c r="C182" s="119"/>
      <c r="D182" s="194"/>
      <c r="E182" s="117"/>
      <c r="F182" s="118"/>
      <c r="G182" s="122"/>
      <c r="H182" s="123"/>
      <c r="I182" s="124"/>
      <c r="J182" s="120">
        <v>0</v>
      </c>
      <c r="K182" s="112">
        <f>ROUND(IF(AND($G182&lt;&gt;Summary!$C$13),IF(OR($I182=$I$6,$I182=$I$7,$I182=$I$10,$I182=$I$11),($J182*$H182),0),0)+(IF(OR($I182=$I$8,$I182=$I$9),($J182*$H182),0)),0)</f>
        <v>0</v>
      </c>
      <c r="L182" s="112">
        <f>ROUND(IF(AND($G182=Summary!$C$13),IF(OR($I182=$I$6,$I182=$I$7,$I182=$I$10,$I182=$I$11),(($J182*$H182)/2),0),0),0)</f>
        <v>0</v>
      </c>
      <c r="M182" s="112">
        <f t="shared" si="8"/>
        <v>0</v>
      </c>
      <c r="N182" s="115">
        <f t="shared" si="9"/>
        <v>0</v>
      </c>
      <c r="O182" s="118"/>
    </row>
    <row r="183" spans="2:15">
      <c r="B183" s="121"/>
      <c r="C183" s="119"/>
      <c r="D183" s="194"/>
      <c r="E183" s="117"/>
      <c r="F183" s="118"/>
      <c r="G183" s="122"/>
      <c r="H183" s="123"/>
      <c r="I183" s="124"/>
      <c r="J183" s="120">
        <v>0</v>
      </c>
      <c r="K183" s="112">
        <f>ROUND(IF(AND($G183&lt;&gt;Summary!$C$13),IF(OR($I183=$I$6,$I183=$I$7,$I183=$I$10,$I183=$I$11),($J183*$H183),0),0)+(IF(OR($I183=$I$8,$I183=$I$9),($J183*$H183),0)),0)</f>
        <v>0</v>
      </c>
      <c r="L183" s="112">
        <f>ROUND(IF(AND($G183=Summary!$C$13),IF(OR($I183=$I$6,$I183=$I$7,$I183=$I$10,$I183=$I$11),(($J183*$H183)/2),0),0),0)</f>
        <v>0</v>
      </c>
      <c r="M183" s="112">
        <f t="shared" si="8"/>
        <v>0</v>
      </c>
      <c r="N183" s="115">
        <f t="shared" si="9"/>
        <v>0</v>
      </c>
      <c r="O183" s="118"/>
    </row>
    <row r="184" spans="2:15">
      <c r="B184" s="121"/>
      <c r="C184" s="119"/>
      <c r="D184" s="194"/>
      <c r="E184" s="117"/>
      <c r="F184" s="118"/>
      <c r="G184" s="122"/>
      <c r="H184" s="123"/>
      <c r="I184" s="124"/>
      <c r="J184" s="120">
        <v>0</v>
      </c>
      <c r="K184" s="112">
        <f>ROUND(IF(AND($G184&lt;&gt;Summary!$C$13),IF(OR($I184=$I$6,$I184=$I$7,$I184=$I$10,$I184=$I$11),($J184*$H184),0),0)+(IF(OR($I184=$I$8,$I184=$I$9),($J184*$H184),0)),0)</f>
        <v>0</v>
      </c>
      <c r="L184" s="112">
        <f>ROUND(IF(AND($G184=Summary!$C$13),IF(OR($I184=$I$6,$I184=$I$7,$I184=$I$10,$I184=$I$11),(($J184*$H184)/2),0),0),0)</f>
        <v>0</v>
      </c>
      <c r="M184" s="112">
        <f t="shared" si="8"/>
        <v>0</v>
      </c>
      <c r="N184" s="115">
        <f t="shared" si="9"/>
        <v>0</v>
      </c>
      <c r="O184" s="118"/>
    </row>
    <row r="185" spans="2:15">
      <c r="B185" s="121"/>
      <c r="C185" s="119"/>
      <c r="D185" s="194"/>
      <c r="E185" s="117"/>
      <c r="F185" s="118"/>
      <c r="G185" s="122"/>
      <c r="H185" s="123"/>
      <c r="I185" s="124"/>
      <c r="J185" s="120">
        <v>0</v>
      </c>
      <c r="K185" s="112">
        <f>ROUND(IF(AND($G185&lt;&gt;Summary!$C$13),IF(OR($I185=$I$6,$I185=$I$7,$I185=$I$10,$I185=$I$11),($J185*$H185),0),0)+(IF(OR($I185=$I$8,$I185=$I$9),($J185*$H185),0)),0)</f>
        <v>0</v>
      </c>
      <c r="L185" s="112">
        <f>ROUND(IF(AND($G185=Summary!$C$13),IF(OR($I185=$I$6,$I185=$I$7,$I185=$I$10,$I185=$I$11),(($J185*$H185)/2),0),0),0)</f>
        <v>0</v>
      </c>
      <c r="M185" s="112">
        <f t="shared" si="8"/>
        <v>0</v>
      </c>
      <c r="N185" s="115">
        <f t="shared" si="9"/>
        <v>0</v>
      </c>
      <c r="O185" s="118"/>
    </row>
    <row r="186" spans="2:15">
      <c r="B186" s="121"/>
      <c r="C186" s="119"/>
      <c r="D186" s="194"/>
      <c r="E186" s="117"/>
      <c r="F186" s="118"/>
      <c r="G186" s="122"/>
      <c r="H186" s="123"/>
      <c r="I186" s="124"/>
      <c r="J186" s="120">
        <v>0</v>
      </c>
      <c r="K186" s="112">
        <f>ROUND(IF(AND($G186&lt;&gt;Summary!$C$13),IF(OR($I186=$I$6,$I186=$I$7,$I186=$I$10,$I186=$I$11),($J186*$H186),0),0)+(IF(OR($I186=$I$8,$I186=$I$9),($J186*$H186),0)),0)</f>
        <v>0</v>
      </c>
      <c r="L186" s="112">
        <f>ROUND(IF(AND($G186=Summary!$C$13),IF(OR($I186=$I$6,$I186=$I$7,$I186=$I$10,$I186=$I$11),(($J186*$H186)/2),0),0),0)</f>
        <v>0</v>
      </c>
      <c r="M186" s="112">
        <f t="shared" si="8"/>
        <v>0</v>
      </c>
      <c r="N186" s="115">
        <f t="shared" si="9"/>
        <v>0</v>
      </c>
      <c r="O186" s="118"/>
    </row>
    <row r="187" spans="2:15">
      <c r="B187" s="121"/>
      <c r="C187" s="119"/>
      <c r="D187" s="194"/>
      <c r="E187" s="117"/>
      <c r="F187" s="118"/>
      <c r="G187" s="122"/>
      <c r="H187" s="123"/>
      <c r="I187" s="124"/>
      <c r="J187" s="120">
        <v>0</v>
      </c>
      <c r="K187" s="112">
        <f>ROUND(IF(AND($G187&lt;&gt;Summary!$C$13),IF(OR($I187=$I$6,$I187=$I$7,$I187=$I$10,$I187=$I$11),($J187*$H187),0),0)+(IF(OR($I187=$I$8,$I187=$I$9),($J187*$H187),0)),0)</f>
        <v>0</v>
      </c>
      <c r="L187" s="112">
        <f>ROUND(IF(AND($G187=Summary!$C$13),IF(OR($I187=$I$6,$I187=$I$7,$I187=$I$10,$I187=$I$11),(($J187*$H187)/2),0),0),0)</f>
        <v>0</v>
      </c>
      <c r="M187" s="112">
        <f t="shared" si="8"/>
        <v>0</v>
      </c>
      <c r="N187" s="115">
        <f t="shared" si="9"/>
        <v>0</v>
      </c>
      <c r="O187" s="118"/>
    </row>
    <row r="188" spans="2:15">
      <c r="B188" s="121"/>
      <c r="C188" s="119"/>
      <c r="D188" s="194"/>
      <c r="E188" s="117"/>
      <c r="F188" s="118"/>
      <c r="G188" s="122"/>
      <c r="H188" s="123"/>
      <c r="I188" s="124"/>
      <c r="J188" s="120">
        <v>0</v>
      </c>
      <c r="K188" s="112">
        <f>ROUND(IF(AND($G188&lt;&gt;Summary!$C$13),IF(OR($I188=$I$6,$I188=$I$7,$I188=$I$10,$I188=$I$11),($J188*$H188),0),0)+(IF(OR($I188=$I$8,$I188=$I$9),($J188*$H188),0)),0)</f>
        <v>0</v>
      </c>
      <c r="L188" s="112">
        <f>ROUND(IF(AND($G188=Summary!$C$13),IF(OR($I188=$I$6,$I188=$I$7,$I188=$I$10,$I188=$I$11),(($J188*$H188)/2),0),0),0)</f>
        <v>0</v>
      </c>
      <c r="M188" s="112">
        <f t="shared" si="8"/>
        <v>0</v>
      </c>
      <c r="N188" s="115">
        <f t="shared" si="9"/>
        <v>0</v>
      </c>
      <c r="O188" s="118"/>
    </row>
    <row r="189" spans="2:15">
      <c r="B189" s="121"/>
      <c r="C189" s="119"/>
      <c r="D189" s="194"/>
      <c r="E189" s="117"/>
      <c r="F189" s="118"/>
      <c r="G189" s="122"/>
      <c r="H189" s="123"/>
      <c r="I189" s="124"/>
      <c r="J189" s="120">
        <v>0</v>
      </c>
      <c r="K189" s="112">
        <f>ROUND(IF(AND($G189&lt;&gt;Summary!$C$13),IF(OR($I189=$I$6,$I189=$I$7,$I189=$I$10,$I189=$I$11),($J189*$H189),0),0)+(IF(OR($I189=$I$8,$I189=$I$9),($J189*$H189),0)),0)</f>
        <v>0</v>
      </c>
      <c r="L189" s="112">
        <f>ROUND(IF(AND($G189=Summary!$C$13),IF(OR($I189=$I$6,$I189=$I$7,$I189=$I$10,$I189=$I$11),(($J189*$H189)/2),0),0),0)</f>
        <v>0</v>
      </c>
      <c r="M189" s="112">
        <f t="shared" si="8"/>
        <v>0</v>
      </c>
      <c r="N189" s="115">
        <f t="shared" si="9"/>
        <v>0</v>
      </c>
      <c r="O189" s="118"/>
    </row>
    <row r="190" spans="2:15">
      <c r="B190" s="121"/>
      <c r="C190" s="119"/>
      <c r="D190" s="194"/>
      <c r="E190" s="117"/>
      <c r="F190" s="118"/>
      <c r="G190" s="122"/>
      <c r="H190" s="123"/>
      <c r="I190" s="124"/>
      <c r="J190" s="120">
        <v>0</v>
      </c>
      <c r="K190" s="112">
        <f>ROUND(IF(AND($G190&lt;&gt;Summary!$C$13),IF(OR($I190=$I$6,$I190=$I$7,$I190=$I$10,$I190=$I$11),($J190*$H190),0),0)+(IF(OR($I190=$I$8,$I190=$I$9),($J190*$H190),0)),0)</f>
        <v>0</v>
      </c>
      <c r="L190" s="112">
        <f>ROUND(IF(AND($G190=Summary!$C$13),IF(OR($I190=$I$6,$I190=$I$7,$I190=$I$10,$I190=$I$11),(($J190*$H190)/2),0),0),0)</f>
        <v>0</v>
      </c>
      <c r="M190" s="112">
        <f t="shared" si="8"/>
        <v>0</v>
      </c>
      <c r="N190" s="115">
        <f t="shared" si="9"/>
        <v>0</v>
      </c>
      <c r="O190" s="118"/>
    </row>
    <row r="191" spans="2:15">
      <c r="B191" s="121"/>
      <c r="C191" s="119"/>
      <c r="D191" s="194"/>
      <c r="E191" s="117"/>
      <c r="F191" s="118"/>
      <c r="G191" s="122"/>
      <c r="H191" s="123"/>
      <c r="I191" s="124"/>
      <c r="J191" s="120">
        <v>0</v>
      </c>
      <c r="K191" s="112">
        <f>ROUND(IF(AND($G191&lt;&gt;Summary!$C$13),IF(OR($I191=$I$6,$I191=$I$7,$I191=$I$10,$I191=$I$11),($J191*$H191),0),0)+(IF(OR($I191=$I$8,$I191=$I$9),($J191*$H191),0)),0)</f>
        <v>0</v>
      </c>
      <c r="L191" s="112">
        <f>ROUND(IF(AND($G191=Summary!$C$13),IF(OR($I191=$I$6,$I191=$I$7,$I191=$I$10,$I191=$I$11),(($J191*$H191)/2),0),0),0)</f>
        <v>0</v>
      </c>
      <c r="M191" s="112">
        <f t="shared" si="8"/>
        <v>0</v>
      </c>
      <c r="N191" s="115">
        <f t="shared" si="9"/>
        <v>0</v>
      </c>
      <c r="O191" s="118"/>
    </row>
    <row r="192" spans="2:15">
      <c r="B192" s="121"/>
      <c r="C192" s="119"/>
      <c r="D192" s="194"/>
      <c r="E192" s="117"/>
      <c r="F192" s="118"/>
      <c r="G192" s="122"/>
      <c r="H192" s="123"/>
      <c r="I192" s="124"/>
      <c r="J192" s="120">
        <v>0</v>
      </c>
      <c r="K192" s="112">
        <f>ROUND(IF(AND($G192&lt;&gt;Summary!$C$13),IF(OR($I192=$I$6,$I192=$I$7,$I192=$I$10,$I192=$I$11),($J192*$H192),0),0)+(IF(OR($I192=$I$8,$I192=$I$9),($J192*$H192),0)),0)</f>
        <v>0</v>
      </c>
      <c r="L192" s="112">
        <f>ROUND(IF(AND($G192=Summary!$C$13),IF(OR($I192=$I$6,$I192=$I$7,$I192=$I$10,$I192=$I$11),(($J192*$H192)/2),0),0),0)</f>
        <v>0</v>
      </c>
      <c r="M192" s="112">
        <f t="shared" si="8"/>
        <v>0</v>
      </c>
      <c r="N192" s="115">
        <f t="shared" si="9"/>
        <v>0</v>
      </c>
      <c r="O192" s="118"/>
    </row>
    <row r="193" spans="2:15">
      <c r="B193" s="121"/>
      <c r="C193" s="119"/>
      <c r="D193" s="194"/>
      <c r="E193" s="117"/>
      <c r="F193" s="118"/>
      <c r="G193" s="122"/>
      <c r="H193" s="123"/>
      <c r="I193" s="124"/>
      <c r="J193" s="120">
        <v>0</v>
      </c>
      <c r="K193" s="112">
        <f>ROUND(IF(AND($G193&lt;&gt;Summary!$C$13),IF(OR($I193=$I$6,$I193=$I$7,$I193=$I$10,$I193=$I$11),($J193*$H193),0),0)+(IF(OR($I193=$I$8,$I193=$I$9),($J193*$H193),0)),0)</f>
        <v>0</v>
      </c>
      <c r="L193" s="112">
        <f>ROUND(IF(AND($G193=Summary!$C$13),IF(OR($I193=$I$6,$I193=$I$7,$I193=$I$10,$I193=$I$11),(($J193*$H193)/2),0),0),0)</f>
        <v>0</v>
      </c>
      <c r="M193" s="112">
        <f t="shared" si="8"/>
        <v>0</v>
      </c>
      <c r="N193" s="115">
        <f t="shared" si="9"/>
        <v>0</v>
      </c>
      <c r="O193" s="118"/>
    </row>
    <row r="194" spans="2:15">
      <c r="B194" s="121"/>
      <c r="C194" s="119"/>
      <c r="D194" s="194"/>
      <c r="E194" s="117"/>
      <c r="F194" s="118"/>
      <c r="G194" s="122"/>
      <c r="H194" s="123"/>
      <c r="I194" s="124"/>
      <c r="J194" s="120">
        <v>0</v>
      </c>
      <c r="K194" s="112">
        <f>ROUND(IF(AND($G194&lt;&gt;Summary!$C$13),IF(OR($I194=$I$6,$I194=$I$7,$I194=$I$10,$I194=$I$11),($J194*$H194),0),0)+(IF(OR($I194=$I$8,$I194=$I$9),($J194*$H194),0)),0)</f>
        <v>0</v>
      </c>
      <c r="L194" s="112">
        <f>ROUND(IF(AND($G194=Summary!$C$13),IF(OR($I194=$I$6,$I194=$I$7,$I194=$I$10,$I194=$I$11),(($J194*$H194)/2),0),0),0)</f>
        <v>0</v>
      </c>
      <c r="M194" s="112">
        <f t="shared" si="8"/>
        <v>0</v>
      </c>
      <c r="N194" s="115">
        <f t="shared" si="9"/>
        <v>0</v>
      </c>
      <c r="O194" s="118"/>
    </row>
    <row r="195" spans="2:15">
      <c r="B195" s="121"/>
      <c r="C195" s="119"/>
      <c r="D195" s="194"/>
      <c r="E195" s="117"/>
      <c r="F195" s="118"/>
      <c r="G195" s="122"/>
      <c r="H195" s="123"/>
      <c r="I195" s="124"/>
      <c r="J195" s="120">
        <v>0</v>
      </c>
      <c r="K195" s="112">
        <f>ROUND(IF(AND($G195&lt;&gt;Summary!$C$13),IF(OR($I195=$I$6,$I195=$I$7,$I195=$I$10,$I195=$I$11),($J195*$H195),0),0)+(IF(OR($I195=$I$8,$I195=$I$9),($J195*$H195),0)),0)</f>
        <v>0</v>
      </c>
      <c r="L195" s="112">
        <f>ROUND(IF(AND($G195=Summary!$C$13),IF(OR($I195=$I$6,$I195=$I$7,$I195=$I$10,$I195=$I$11),(($J195*$H195)/2),0),0),0)</f>
        <v>0</v>
      </c>
      <c r="M195" s="112">
        <f t="shared" si="8"/>
        <v>0</v>
      </c>
      <c r="N195" s="115">
        <f t="shared" si="9"/>
        <v>0</v>
      </c>
      <c r="O195" s="118"/>
    </row>
    <row r="196" spans="2:15">
      <c r="B196" s="121"/>
      <c r="C196" s="119"/>
      <c r="D196" s="194"/>
      <c r="E196" s="117"/>
      <c r="F196" s="118"/>
      <c r="G196" s="122"/>
      <c r="H196" s="123"/>
      <c r="I196" s="124"/>
      <c r="J196" s="120">
        <v>0</v>
      </c>
      <c r="K196" s="112">
        <f>ROUND(IF(AND($G196&lt;&gt;Summary!$C$13),IF(OR($I196=$I$6,$I196=$I$7,$I196=$I$10,$I196=$I$11),($J196*$H196),0),0)+(IF(OR($I196=$I$8,$I196=$I$9),($J196*$H196),0)),0)</f>
        <v>0</v>
      </c>
      <c r="L196" s="112">
        <f>ROUND(IF(AND($G196=Summary!$C$13),IF(OR($I196=$I$6,$I196=$I$7,$I196=$I$10,$I196=$I$11),(($J196*$H196)/2),0),0),0)</f>
        <v>0</v>
      </c>
      <c r="M196" s="112">
        <f t="shared" si="8"/>
        <v>0</v>
      </c>
      <c r="N196" s="115">
        <f t="shared" si="9"/>
        <v>0</v>
      </c>
      <c r="O196" s="118"/>
    </row>
    <row r="197" spans="2:15">
      <c r="B197" s="121"/>
      <c r="C197" s="119"/>
      <c r="D197" s="194"/>
      <c r="E197" s="117"/>
      <c r="F197" s="118"/>
      <c r="G197" s="122"/>
      <c r="H197" s="123"/>
      <c r="I197" s="124"/>
      <c r="J197" s="120">
        <v>0</v>
      </c>
      <c r="K197" s="112">
        <f>ROUND(IF(AND($G197&lt;&gt;Summary!$C$13),IF(OR($I197=$I$6,$I197=$I$7,$I197=$I$10,$I197=$I$11),($J197*$H197),0),0)+(IF(OR($I197=$I$8,$I197=$I$9),($J197*$H197),0)),0)</f>
        <v>0</v>
      </c>
      <c r="L197" s="112">
        <f>ROUND(IF(AND($G197=Summary!$C$13),IF(OR($I197=$I$6,$I197=$I$7,$I197=$I$10,$I197=$I$11),(($J197*$H197)/2),0),0),0)</f>
        <v>0</v>
      </c>
      <c r="M197" s="112">
        <f t="shared" si="8"/>
        <v>0</v>
      </c>
      <c r="N197" s="115">
        <f t="shared" si="9"/>
        <v>0</v>
      </c>
      <c r="O197" s="118"/>
    </row>
    <row r="198" spans="2:15">
      <c r="B198" s="121"/>
      <c r="C198" s="119"/>
      <c r="D198" s="194"/>
      <c r="E198" s="117"/>
      <c r="F198" s="118"/>
      <c r="G198" s="122"/>
      <c r="H198" s="123"/>
      <c r="I198" s="124"/>
      <c r="J198" s="120">
        <v>0</v>
      </c>
      <c r="K198" s="112">
        <f>ROUND(IF(AND($G198&lt;&gt;Summary!$C$13),IF(OR($I198=$I$6,$I198=$I$7,$I198=$I$10,$I198=$I$11),($J198*$H198),0),0)+(IF(OR($I198=$I$8,$I198=$I$9),($J198*$H198),0)),0)</f>
        <v>0</v>
      </c>
      <c r="L198" s="112">
        <f>ROUND(IF(AND($G198=Summary!$C$13),IF(OR($I198=$I$6,$I198=$I$7,$I198=$I$10,$I198=$I$11),(($J198*$H198)/2),0),0),0)</f>
        <v>0</v>
      </c>
      <c r="M198" s="112">
        <f t="shared" si="8"/>
        <v>0</v>
      </c>
      <c r="N198" s="115">
        <f t="shared" si="9"/>
        <v>0</v>
      </c>
      <c r="O198" s="118"/>
    </row>
    <row r="199" spans="2:15">
      <c r="B199" s="121"/>
      <c r="C199" s="119"/>
      <c r="D199" s="194"/>
      <c r="E199" s="117"/>
      <c r="F199" s="118"/>
      <c r="G199" s="122"/>
      <c r="H199" s="123"/>
      <c r="I199" s="124"/>
      <c r="J199" s="120">
        <v>0</v>
      </c>
      <c r="K199" s="112">
        <f>ROUND(IF(AND($G199&lt;&gt;Summary!$C$13),IF(OR($I199=$I$6,$I199=$I$7,$I199=$I$10,$I199=$I$11),($J199*$H199),0),0)+(IF(OR($I199=$I$8,$I199=$I$9),($J199*$H199),0)),0)</f>
        <v>0</v>
      </c>
      <c r="L199" s="112">
        <f>ROUND(IF(AND($G199=Summary!$C$13),IF(OR($I199=$I$6,$I199=$I$7,$I199=$I$10,$I199=$I$11),(($J199*$H199)/2),0),0),0)</f>
        <v>0</v>
      </c>
      <c r="M199" s="112">
        <f t="shared" si="8"/>
        <v>0</v>
      </c>
      <c r="N199" s="115">
        <f t="shared" si="9"/>
        <v>0</v>
      </c>
      <c r="O199" s="118"/>
    </row>
    <row r="200" spans="2:15">
      <c r="B200" s="121"/>
      <c r="C200" s="119"/>
      <c r="D200" s="194"/>
      <c r="E200" s="117"/>
      <c r="F200" s="118"/>
      <c r="G200" s="122"/>
      <c r="H200" s="123"/>
      <c r="I200" s="124"/>
      <c r="J200" s="120">
        <v>0</v>
      </c>
      <c r="K200" s="112">
        <f>ROUND(IF(AND($G200&lt;&gt;Summary!$C$13),IF(OR($I200=$I$6,$I200=$I$7,$I200=$I$10,$I200=$I$11),($J200*$H200),0),0)+(IF(OR($I200=$I$8,$I200=$I$9),($J200*$H200),0)),0)</f>
        <v>0</v>
      </c>
      <c r="L200" s="112">
        <f>ROUND(IF(AND($G200=Summary!$C$13),IF(OR($I200=$I$6,$I200=$I$7,$I200=$I$10,$I200=$I$11),(($J200*$H200)/2),0),0),0)</f>
        <v>0</v>
      </c>
      <c r="M200" s="112">
        <f t="shared" si="8"/>
        <v>0</v>
      </c>
      <c r="N200" s="115">
        <f t="shared" si="9"/>
        <v>0</v>
      </c>
      <c r="O200" s="118"/>
    </row>
    <row r="201" spans="2:15">
      <c r="B201" s="121"/>
      <c r="C201" s="119"/>
      <c r="D201" s="194"/>
      <c r="E201" s="117"/>
      <c r="F201" s="118"/>
      <c r="G201" s="122"/>
      <c r="H201" s="123"/>
      <c r="I201" s="124"/>
      <c r="J201" s="120">
        <v>0</v>
      </c>
      <c r="K201" s="112">
        <f>ROUND(IF(AND($G201&lt;&gt;Summary!$C$13),IF(OR($I201=$I$6,$I201=$I$7,$I201=$I$10,$I201=$I$11),($J201*$H201),0),0)+(IF(OR($I201=$I$8,$I201=$I$9),($J201*$H201),0)),0)</f>
        <v>0</v>
      </c>
      <c r="L201" s="112">
        <f>ROUND(IF(AND($G201=Summary!$C$13),IF(OR($I201=$I$6,$I201=$I$7,$I201=$I$10,$I201=$I$11),(($J201*$H201)/2),0),0),0)</f>
        <v>0</v>
      </c>
      <c r="M201" s="112">
        <f t="shared" si="8"/>
        <v>0</v>
      </c>
      <c r="N201" s="115">
        <f t="shared" si="9"/>
        <v>0</v>
      </c>
      <c r="O201" s="118"/>
    </row>
    <row r="202" spans="2:15">
      <c r="B202" s="121"/>
      <c r="C202" s="119"/>
      <c r="D202" s="194"/>
      <c r="E202" s="117"/>
      <c r="F202" s="118"/>
      <c r="G202" s="122"/>
      <c r="H202" s="123"/>
      <c r="I202" s="124"/>
      <c r="J202" s="120">
        <v>0</v>
      </c>
      <c r="K202" s="112">
        <f>ROUND(IF(AND($G202&lt;&gt;Summary!$C$13),IF(OR($I202=$I$6,$I202=$I$7,$I202=$I$10,$I202=$I$11),($J202*$H202),0),0)+(IF(OR($I202=$I$8,$I202=$I$9),($J202*$H202),0)),0)</f>
        <v>0</v>
      </c>
      <c r="L202" s="112">
        <f>ROUND(IF(AND($G202=Summary!$C$13),IF(OR($I202=$I$6,$I202=$I$7,$I202=$I$10,$I202=$I$11),(($J202*$H202)/2),0),0),0)</f>
        <v>0</v>
      </c>
      <c r="M202" s="112">
        <f t="shared" si="8"/>
        <v>0</v>
      </c>
      <c r="N202" s="115">
        <f t="shared" si="9"/>
        <v>0</v>
      </c>
      <c r="O202" s="118"/>
    </row>
    <row r="203" spans="2:15">
      <c r="B203" s="121"/>
      <c r="C203" s="119"/>
      <c r="D203" s="194"/>
      <c r="E203" s="117"/>
      <c r="F203" s="118"/>
      <c r="G203" s="122"/>
      <c r="H203" s="123"/>
      <c r="I203" s="124"/>
      <c r="J203" s="120">
        <v>0</v>
      </c>
      <c r="K203" s="112">
        <f>ROUND(IF(AND($G203&lt;&gt;Summary!$C$13),IF(OR($I203=$I$6,$I203=$I$7,$I203=$I$10,$I203=$I$11),($J203*$H203),0),0)+(IF(OR($I203=$I$8,$I203=$I$9),($J203*$H203),0)),0)</f>
        <v>0</v>
      </c>
      <c r="L203" s="112">
        <f>ROUND(IF(AND($G203=Summary!$C$13),IF(OR($I203=$I$6,$I203=$I$7,$I203=$I$10,$I203=$I$11),(($J203*$H203)/2),0),0),0)</f>
        <v>0</v>
      </c>
      <c r="M203" s="112">
        <f t="shared" si="8"/>
        <v>0</v>
      </c>
      <c r="N203" s="115">
        <f t="shared" si="9"/>
        <v>0</v>
      </c>
      <c r="O203" s="118"/>
    </row>
    <row r="204" spans="2:15">
      <c r="B204" s="121"/>
      <c r="C204" s="119"/>
      <c r="D204" s="194"/>
      <c r="E204" s="117"/>
      <c r="F204" s="118"/>
      <c r="G204" s="122"/>
      <c r="H204" s="123"/>
      <c r="I204" s="124"/>
      <c r="J204" s="120">
        <v>0</v>
      </c>
      <c r="K204" s="112">
        <f>ROUND(IF(AND($G204&lt;&gt;Summary!$C$13),IF(OR($I204=$I$6,$I204=$I$7,$I204=$I$10,$I204=$I$11),($J204*$H204),0),0)+(IF(OR($I204=$I$8,$I204=$I$9),($J204*$H204),0)),0)</f>
        <v>0</v>
      </c>
      <c r="L204" s="112">
        <f>ROUND(IF(AND($G204=Summary!$C$13),IF(OR($I204=$I$6,$I204=$I$7,$I204=$I$10,$I204=$I$11),(($J204*$H204)/2),0),0),0)</f>
        <v>0</v>
      </c>
      <c r="M204" s="112">
        <f t="shared" si="8"/>
        <v>0</v>
      </c>
      <c r="N204" s="115">
        <f t="shared" si="9"/>
        <v>0</v>
      </c>
      <c r="O204" s="118"/>
    </row>
    <row r="205" spans="2:15">
      <c r="B205" s="121"/>
      <c r="C205" s="119"/>
      <c r="D205" s="194"/>
      <c r="E205" s="117"/>
      <c r="F205" s="118"/>
      <c r="G205" s="122"/>
      <c r="H205" s="123"/>
      <c r="I205" s="124"/>
      <c r="J205" s="120">
        <v>0</v>
      </c>
      <c r="K205" s="112">
        <f>ROUND(IF(AND($G205&lt;&gt;Summary!$C$13),IF(OR($I205=$I$6,$I205=$I$7,$I205=$I$10,$I205=$I$11),($J205*$H205),0),0)+(IF(OR($I205=$I$8,$I205=$I$9),($J205*$H205),0)),0)</f>
        <v>0</v>
      </c>
      <c r="L205" s="112">
        <f>ROUND(IF(AND($G205=Summary!$C$13),IF(OR($I205=$I$6,$I205=$I$7,$I205=$I$10,$I205=$I$11),(($J205*$H205)/2),0),0),0)</f>
        <v>0</v>
      </c>
      <c r="M205" s="112">
        <f t="shared" si="8"/>
        <v>0</v>
      </c>
      <c r="N205" s="115">
        <f t="shared" si="9"/>
        <v>0</v>
      </c>
      <c r="O205" s="118"/>
    </row>
    <row r="206" spans="2:15">
      <c r="B206" s="121"/>
      <c r="C206" s="119"/>
      <c r="D206" s="194"/>
      <c r="E206" s="117"/>
      <c r="F206" s="118"/>
      <c r="G206" s="122"/>
      <c r="H206" s="123"/>
      <c r="I206" s="124"/>
      <c r="J206" s="120">
        <v>0</v>
      </c>
      <c r="K206" s="112">
        <f>ROUND(IF(AND($G206&lt;&gt;Summary!$C$13),IF(OR($I206=$I$6,$I206=$I$7,$I206=$I$10,$I206=$I$11),($J206*$H206),0),0)+(IF(OR($I206=$I$8,$I206=$I$9),($J206*$H206),0)),0)</f>
        <v>0</v>
      </c>
      <c r="L206" s="112">
        <f>ROUND(IF(AND($G206=Summary!$C$13),IF(OR($I206=$I$6,$I206=$I$7,$I206=$I$10,$I206=$I$11),(($J206*$H206)/2),0),0),0)</f>
        <v>0</v>
      </c>
      <c r="M206" s="112">
        <f t="shared" si="8"/>
        <v>0</v>
      </c>
      <c r="N206" s="115">
        <f t="shared" si="9"/>
        <v>0</v>
      </c>
      <c r="O206" s="118"/>
    </row>
    <row r="207" spans="2:15">
      <c r="B207" s="121"/>
      <c r="C207" s="119"/>
      <c r="D207" s="194"/>
      <c r="E207" s="117"/>
      <c r="F207" s="118"/>
      <c r="G207" s="122"/>
      <c r="H207" s="123"/>
      <c r="I207" s="124"/>
      <c r="J207" s="120">
        <v>0</v>
      </c>
      <c r="K207" s="112">
        <f>ROUND(IF(AND($G207&lt;&gt;Summary!$C$13),IF(OR($I207=$I$6,$I207=$I$7,$I207=$I$10,$I207=$I$11),($J207*$H207),0),0)+(IF(OR($I207=$I$8,$I207=$I$9),($J207*$H207),0)),0)</f>
        <v>0</v>
      </c>
      <c r="L207" s="112">
        <f>ROUND(IF(AND($G207=Summary!$C$13),IF(OR($I207=$I$6,$I207=$I$7,$I207=$I$10,$I207=$I$11),(($J207*$H207)/2),0),0),0)</f>
        <v>0</v>
      </c>
      <c r="M207" s="112">
        <f t="shared" si="8"/>
        <v>0</v>
      </c>
      <c r="N207" s="115">
        <f t="shared" si="9"/>
        <v>0</v>
      </c>
      <c r="O207" s="118"/>
    </row>
    <row r="208" spans="2:15">
      <c r="B208" s="121"/>
      <c r="C208" s="119"/>
      <c r="D208" s="194"/>
      <c r="E208" s="117"/>
      <c r="F208" s="118"/>
      <c r="G208" s="122"/>
      <c r="H208" s="123"/>
      <c r="I208" s="124"/>
      <c r="J208" s="120">
        <v>0</v>
      </c>
      <c r="K208" s="112">
        <f>ROUND(IF(AND($G208&lt;&gt;Summary!$C$13),IF(OR($I208=$I$6,$I208=$I$7,$I208=$I$10,$I208=$I$11),($J208*$H208),0),0)+(IF(OR($I208=$I$8,$I208=$I$9),($J208*$H208),0)),0)</f>
        <v>0</v>
      </c>
      <c r="L208" s="112">
        <f>ROUND(IF(AND($G208=Summary!$C$13),IF(OR($I208=$I$6,$I208=$I$7,$I208=$I$10,$I208=$I$11),(($J208*$H208)/2),0),0),0)</f>
        <v>0</v>
      </c>
      <c r="M208" s="112">
        <f t="shared" si="8"/>
        <v>0</v>
      </c>
      <c r="N208" s="115">
        <f t="shared" si="9"/>
        <v>0</v>
      </c>
      <c r="O208" s="118"/>
    </row>
    <row r="209" spans="2:15">
      <c r="B209" s="121"/>
      <c r="C209" s="119"/>
      <c r="D209" s="194"/>
      <c r="E209" s="117"/>
      <c r="F209" s="118"/>
      <c r="G209" s="122"/>
      <c r="H209" s="123"/>
      <c r="I209" s="124"/>
      <c r="J209" s="120">
        <v>0</v>
      </c>
      <c r="K209" s="112">
        <f>ROUND(IF(AND($G209&lt;&gt;Summary!$C$13),IF(OR($I209=$I$6,$I209=$I$7,$I209=$I$10,$I209=$I$11),($J209*$H209),0),0)+(IF(OR($I209=$I$8,$I209=$I$9),($J209*$H209),0)),0)</f>
        <v>0</v>
      </c>
      <c r="L209" s="112">
        <f>ROUND(IF(AND($G209=Summary!$C$13),IF(OR($I209=$I$6,$I209=$I$7,$I209=$I$10,$I209=$I$11),(($J209*$H209)/2),0),0),0)</f>
        <v>0</v>
      </c>
      <c r="M209" s="112">
        <f t="shared" si="8"/>
        <v>0</v>
      </c>
      <c r="N209" s="115">
        <f t="shared" si="9"/>
        <v>0</v>
      </c>
      <c r="O209" s="118"/>
    </row>
    <row r="210" spans="2:15">
      <c r="B210" s="121"/>
      <c r="C210" s="119"/>
      <c r="D210" s="194"/>
      <c r="E210" s="117"/>
      <c r="F210" s="118"/>
      <c r="G210" s="122"/>
      <c r="H210" s="123"/>
      <c r="I210" s="124"/>
      <c r="J210" s="120">
        <v>0</v>
      </c>
      <c r="K210" s="112">
        <f>ROUND(IF(AND($G210&lt;&gt;Summary!$C$13),IF(OR($I210=$I$6,$I210=$I$7,$I210=$I$10,$I210=$I$11),($J210*$H210),0),0)+(IF(OR($I210=$I$8,$I210=$I$9),($J210*$H210),0)),0)</f>
        <v>0</v>
      </c>
      <c r="L210" s="112">
        <f>ROUND(IF(AND($G210=Summary!$C$13),IF(OR($I210=$I$6,$I210=$I$7,$I210=$I$10,$I210=$I$11),(($J210*$H210)/2),0),0),0)</f>
        <v>0</v>
      </c>
      <c r="M210" s="112">
        <f t="shared" si="8"/>
        <v>0</v>
      </c>
      <c r="N210" s="115">
        <f t="shared" si="9"/>
        <v>0</v>
      </c>
      <c r="O210" s="118"/>
    </row>
    <row r="211" spans="2:15">
      <c r="B211" s="121"/>
      <c r="C211" s="119"/>
      <c r="D211" s="194"/>
      <c r="E211" s="117"/>
      <c r="F211" s="118"/>
      <c r="G211" s="122"/>
      <c r="H211" s="123"/>
      <c r="I211" s="124"/>
      <c r="J211" s="120">
        <v>0</v>
      </c>
      <c r="K211" s="112">
        <f>ROUND(IF(AND($G211&lt;&gt;Summary!$C$13),IF(OR($I211=$I$6,$I211=$I$7,$I211=$I$10,$I211=$I$11),($J211*$H211),0),0)+(IF(OR($I211=$I$8,$I211=$I$9),($J211*$H211),0)),0)</f>
        <v>0</v>
      </c>
      <c r="L211" s="112">
        <f>ROUND(IF(AND($G211=Summary!$C$13),IF(OR($I211=$I$6,$I211=$I$7,$I211=$I$10,$I211=$I$11),(($J211*$H211)/2),0),0),0)</f>
        <v>0</v>
      </c>
      <c r="M211" s="112">
        <f t="shared" si="8"/>
        <v>0</v>
      </c>
      <c r="N211" s="115">
        <f t="shared" si="9"/>
        <v>0</v>
      </c>
      <c r="O211" s="118"/>
    </row>
    <row r="212" spans="2:15">
      <c r="B212" s="121"/>
      <c r="C212" s="119"/>
      <c r="D212" s="194"/>
      <c r="E212" s="117"/>
      <c r="F212" s="118"/>
      <c r="G212" s="122"/>
      <c r="H212" s="123"/>
      <c r="I212" s="124"/>
      <c r="J212" s="120">
        <v>0</v>
      </c>
      <c r="K212" s="112">
        <f>ROUND(IF(AND($G212&lt;&gt;Summary!$C$13),IF(OR($I212=$I$6,$I212=$I$7,$I212=$I$10,$I212=$I$11),($J212*$H212),0),0)+(IF(OR($I212=$I$8,$I212=$I$9),($J212*$H212),0)),0)</f>
        <v>0</v>
      </c>
      <c r="L212" s="112">
        <f>ROUND(IF(AND($G212=Summary!$C$13),IF(OR($I212=$I$6,$I212=$I$7,$I212=$I$10,$I212=$I$11),(($J212*$H212)/2),0),0),0)</f>
        <v>0</v>
      </c>
      <c r="M212" s="112">
        <f t="shared" si="8"/>
        <v>0</v>
      </c>
      <c r="N212" s="115">
        <f t="shared" si="9"/>
        <v>0</v>
      </c>
      <c r="O212" s="118"/>
    </row>
    <row r="213" spans="2:15">
      <c r="B213" s="121"/>
      <c r="C213" s="119"/>
      <c r="D213" s="194"/>
      <c r="E213" s="117"/>
      <c r="F213" s="118"/>
      <c r="G213" s="122"/>
      <c r="H213" s="123"/>
      <c r="I213" s="124"/>
      <c r="J213" s="120">
        <v>0</v>
      </c>
      <c r="K213" s="112">
        <f>ROUND(IF(AND($G213&lt;&gt;Summary!$C$13),IF(OR($I213=$I$6,$I213=$I$7,$I213=$I$10,$I213=$I$11),($J213*$H213),0),0)+(IF(OR($I213=$I$8,$I213=$I$9),($J213*$H213),0)),0)</f>
        <v>0</v>
      </c>
      <c r="L213" s="112">
        <f>ROUND(IF(AND($G213=Summary!$C$13),IF(OR($I213=$I$6,$I213=$I$7,$I213=$I$10,$I213=$I$11),(($J213*$H213)/2),0),0),0)</f>
        <v>0</v>
      </c>
      <c r="M213" s="112">
        <f t="shared" si="8"/>
        <v>0</v>
      </c>
      <c r="N213" s="115">
        <f t="shared" si="9"/>
        <v>0</v>
      </c>
      <c r="O213" s="118"/>
    </row>
    <row r="214" spans="2:15">
      <c r="B214" s="121"/>
      <c r="C214" s="119"/>
      <c r="D214" s="194"/>
      <c r="E214" s="117"/>
      <c r="F214" s="118"/>
      <c r="G214" s="122"/>
      <c r="H214" s="123"/>
      <c r="I214" s="124"/>
      <c r="J214" s="120">
        <v>0</v>
      </c>
      <c r="K214" s="112">
        <f>ROUND(IF(AND($G214&lt;&gt;Summary!$C$13),IF(OR($I214=$I$6,$I214=$I$7,$I214=$I$10,$I214=$I$11),($J214*$H214),0),0)+(IF(OR($I214=$I$8,$I214=$I$9),($J214*$H214),0)),0)</f>
        <v>0</v>
      </c>
      <c r="L214" s="112">
        <f>ROUND(IF(AND($G214=Summary!$C$13),IF(OR($I214=$I$6,$I214=$I$7,$I214=$I$10,$I214=$I$11),(($J214*$H214)/2),0),0),0)</f>
        <v>0</v>
      </c>
      <c r="M214" s="112">
        <f t="shared" ref="M214:M277" si="10">L214</f>
        <v>0</v>
      </c>
      <c r="N214" s="115">
        <f t="shared" ref="N214:N277" si="11">SUM(J214:M214)</f>
        <v>0</v>
      </c>
      <c r="O214" s="118"/>
    </row>
    <row r="215" spans="2:15">
      <c r="B215" s="121"/>
      <c r="C215" s="119"/>
      <c r="D215" s="194"/>
      <c r="E215" s="117"/>
      <c r="F215" s="118"/>
      <c r="G215" s="122"/>
      <c r="H215" s="123"/>
      <c r="I215" s="124"/>
      <c r="J215" s="120">
        <v>0</v>
      </c>
      <c r="K215" s="112">
        <f>ROUND(IF(AND($G215&lt;&gt;Summary!$C$13),IF(OR($I215=$I$6,$I215=$I$7,$I215=$I$10,$I215=$I$11),($J215*$H215),0),0)+(IF(OR($I215=$I$8,$I215=$I$9),($J215*$H215),0)),0)</f>
        <v>0</v>
      </c>
      <c r="L215" s="112">
        <f>ROUND(IF(AND($G215=Summary!$C$13),IF(OR($I215=$I$6,$I215=$I$7,$I215=$I$10,$I215=$I$11),(($J215*$H215)/2),0),0),0)</f>
        <v>0</v>
      </c>
      <c r="M215" s="112">
        <f t="shared" si="10"/>
        <v>0</v>
      </c>
      <c r="N215" s="115">
        <f t="shared" si="11"/>
        <v>0</v>
      </c>
      <c r="O215" s="118"/>
    </row>
    <row r="216" spans="2:15">
      <c r="B216" s="121"/>
      <c r="C216" s="119"/>
      <c r="D216" s="194"/>
      <c r="E216" s="117"/>
      <c r="F216" s="118"/>
      <c r="G216" s="122"/>
      <c r="H216" s="123"/>
      <c r="I216" s="124"/>
      <c r="J216" s="120">
        <v>0</v>
      </c>
      <c r="K216" s="112">
        <f>ROUND(IF(AND($G216&lt;&gt;Summary!$C$13),IF(OR($I216=$I$6,$I216=$I$7,$I216=$I$10,$I216=$I$11),($J216*$H216),0),0)+(IF(OR($I216=$I$8,$I216=$I$9),($J216*$H216),0)),0)</f>
        <v>0</v>
      </c>
      <c r="L216" s="112">
        <f>ROUND(IF(AND($G216=Summary!$C$13),IF(OR($I216=$I$6,$I216=$I$7,$I216=$I$10,$I216=$I$11),(($J216*$H216)/2),0),0),0)</f>
        <v>0</v>
      </c>
      <c r="M216" s="112">
        <f t="shared" si="10"/>
        <v>0</v>
      </c>
      <c r="N216" s="115">
        <f t="shared" si="11"/>
        <v>0</v>
      </c>
      <c r="O216" s="118"/>
    </row>
    <row r="217" spans="2:15">
      <c r="B217" s="121"/>
      <c r="C217" s="119"/>
      <c r="D217" s="194"/>
      <c r="E217" s="117"/>
      <c r="F217" s="118"/>
      <c r="G217" s="122"/>
      <c r="H217" s="123"/>
      <c r="I217" s="124"/>
      <c r="J217" s="120">
        <v>0</v>
      </c>
      <c r="K217" s="112">
        <f>ROUND(IF(AND($G217&lt;&gt;Summary!$C$13),IF(OR($I217=$I$6,$I217=$I$7,$I217=$I$10,$I217=$I$11),($J217*$H217),0),0)+(IF(OR($I217=$I$8,$I217=$I$9),($J217*$H217),0)),0)</f>
        <v>0</v>
      </c>
      <c r="L217" s="112">
        <f>ROUND(IF(AND($G217=Summary!$C$13),IF(OR($I217=$I$6,$I217=$I$7,$I217=$I$10,$I217=$I$11),(($J217*$H217)/2),0),0),0)</f>
        <v>0</v>
      </c>
      <c r="M217" s="112">
        <f t="shared" si="10"/>
        <v>0</v>
      </c>
      <c r="N217" s="115">
        <f t="shared" si="11"/>
        <v>0</v>
      </c>
      <c r="O217" s="118"/>
    </row>
    <row r="218" spans="2:15">
      <c r="B218" s="121"/>
      <c r="C218" s="119"/>
      <c r="D218" s="194"/>
      <c r="E218" s="117"/>
      <c r="F218" s="118"/>
      <c r="G218" s="122"/>
      <c r="H218" s="123"/>
      <c r="I218" s="124"/>
      <c r="J218" s="120">
        <v>0</v>
      </c>
      <c r="K218" s="112">
        <f>ROUND(IF(AND($G218&lt;&gt;Summary!$C$13),IF(OR($I218=$I$6,$I218=$I$7,$I218=$I$10,$I218=$I$11),($J218*$H218),0),0)+(IF(OR($I218=$I$8,$I218=$I$9),($J218*$H218),0)),0)</f>
        <v>0</v>
      </c>
      <c r="L218" s="112">
        <f>ROUND(IF(AND($G218=Summary!$C$13),IF(OR($I218=$I$6,$I218=$I$7,$I218=$I$10,$I218=$I$11),(($J218*$H218)/2),0),0),0)</f>
        <v>0</v>
      </c>
      <c r="M218" s="112">
        <f t="shared" si="10"/>
        <v>0</v>
      </c>
      <c r="N218" s="115">
        <f t="shared" si="11"/>
        <v>0</v>
      </c>
      <c r="O218" s="118"/>
    </row>
    <row r="219" spans="2:15">
      <c r="B219" s="121"/>
      <c r="C219" s="119"/>
      <c r="D219" s="194"/>
      <c r="E219" s="117"/>
      <c r="F219" s="118"/>
      <c r="G219" s="122"/>
      <c r="H219" s="123"/>
      <c r="I219" s="124"/>
      <c r="J219" s="120">
        <v>0</v>
      </c>
      <c r="K219" s="112">
        <f>ROUND(IF(AND($G219&lt;&gt;Summary!$C$13),IF(OR($I219=$I$6,$I219=$I$7,$I219=$I$10,$I219=$I$11),($J219*$H219),0),0)+(IF(OR($I219=$I$8,$I219=$I$9),($J219*$H219),0)),0)</f>
        <v>0</v>
      </c>
      <c r="L219" s="112">
        <f>ROUND(IF(AND($G219=Summary!$C$13),IF(OR($I219=$I$6,$I219=$I$7,$I219=$I$10,$I219=$I$11),(($J219*$H219)/2),0),0),0)</f>
        <v>0</v>
      </c>
      <c r="M219" s="112">
        <f t="shared" si="10"/>
        <v>0</v>
      </c>
      <c r="N219" s="115">
        <f t="shared" si="11"/>
        <v>0</v>
      </c>
      <c r="O219" s="118"/>
    </row>
    <row r="220" spans="2:15">
      <c r="B220" s="121"/>
      <c r="C220" s="119"/>
      <c r="D220" s="194"/>
      <c r="E220" s="117"/>
      <c r="F220" s="118"/>
      <c r="G220" s="122"/>
      <c r="H220" s="123"/>
      <c r="I220" s="124"/>
      <c r="J220" s="120">
        <v>0</v>
      </c>
      <c r="K220" s="112">
        <f>ROUND(IF(AND($G220&lt;&gt;Summary!$C$13),IF(OR($I220=$I$6,$I220=$I$7,$I220=$I$10,$I220=$I$11),($J220*$H220),0),0)+(IF(OR($I220=$I$8,$I220=$I$9),($J220*$H220),0)),0)</f>
        <v>0</v>
      </c>
      <c r="L220" s="112">
        <f>ROUND(IF(AND($G220=Summary!$C$13),IF(OR($I220=$I$6,$I220=$I$7,$I220=$I$10,$I220=$I$11),(($J220*$H220)/2),0),0),0)</f>
        <v>0</v>
      </c>
      <c r="M220" s="112">
        <f t="shared" si="10"/>
        <v>0</v>
      </c>
      <c r="N220" s="115">
        <f t="shared" si="11"/>
        <v>0</v>
      </c>
      <c r="O220" s="118"/>
    </row>
    <row r="221" spans="2:15">
      <c r="B221" s="121"/>
      <c r="C221" s="119"/>
      <c r="D221" s="194"/>
      <c r="E221" s="117"/>
      <c r="F221" s="118"/>
      <c r="G221" s="122"/>
      <c r="H221" s="123"/>
      <c r="I221" s="124"/>
      <c r="J221" s="120">
        <v>0</v>
      </c>
      <c r="K221" s="112">
        <f>ROUND(IF(AND($G221&lt;&gt;Summary!$C$13),IF(OR($I221=$I$6,$I221=$I$7,$I221=$I$10,$I221=$I$11),($J221*$H221),0),0)+(IF(OR($I221=$I$8,$I221=$I$9),($J221*$H221),0)),0)</f>
        <v>0</v>
      </c>
      <c r="L221" s="112">
        <f>ROUND(IF(AND($G221=Summary!$C$13),IF(OR($I221=$I$6,$I221=$I$7,$I221=$I$10,$I221=$I$11),(($J221*$H221)/2),0),0),0)</f>
        <v>0</v>
      </c>
      <c r="M221" s="112">
        <f t="shared" si="10"/>
        <v>0</v>
      </c>
      <c r="N221" s="115">
        <f t="shared" si="11"/>
        <v>0</v>
      </c>
      <c r="O221" s="118"/>
    </row>
    <row r="222" spans="2:15">
      <c r="B222" s="121"/>
      <c r="C222" s="119"/>
      <c r="D222" s="194"/>
      <c r="E222" s="117"/>
      <c r="F222" s="118"/>
      <c r="G222" s="122"/>
      <c r="H222" s="123"/>
      <c r="I222" s="124"/>
      <c r="J222" s="120">
        <v>0</v>
      </c>
      <c r="K222" s="112">
        <f>ROUND(IF(AND($G222&lt;&gt;Summary!$C$13),IF(OR($I222=$I$6,$I222=$I$7,$I222=$I$10,$I222=$I$11),($J222*$H222),0),0)+(IF(OR($I222=$I$8,$I222=$I$9),($J222*$H222),0)),0)</f>
        <v>0</v>
      </c>
      <c r="L222" s="112">
        <f>ROUND(IF(AND($G222=Summary!$C$13),IF(OR($I222=$I$6,$I222=$I$7,$I222=$I$10,$I222=$I$11),(($J222*$H222)/2),0),0),0)</f>
        <v>0</v>
      </c>
      <c r="M222" s="112">
        <f t="shared" si="10"/>
        <v>0</v>
      </c>
      <c r="N222" s="115">
        <f t="shared" si="11"/>
        <v>0</v>
      </c>
      <c r="O222" s="118"/>
    </row>
    <row r="223" spans="2:15">
      <c r="B223" s="121"/>
      <c r="C223" s="119"/>
      <c r="D223" s="194"/>
      <c r="E223" s="117"/>
      <c r="F223" s="118"/>
      <c r="G223" s="122"/>
      <c r="H223" s="123"/>
      <c r="I223" s="124"/>
      <c r="J223" s="120">
        <v>0</v>
      </c>
      <c r="K223" s="112">
        <f>ROUND(IF(AND($G223&lt;&gt;Summary!$C$13),IF(OR($I223=$I$6,$I223=$I$7,$I223=$I$10,$I223=$I$11),($J223*$H223),0),0)+(IF(OR($I223=$I$8,$I223=$I$9),($J223*$H223),0)),0)</f>
        <v>0</v>
      </c>
      <c r="L223" s="112">
        <f>ROUND(IF(AND($G223=Summary!$C$13),IF(OR($I223=$I$6,$I223=$I$7,$I223=$I$10,$I223=$I$11),(($J223*$H223)/2),0),0),0)</f>
        <v>0</v>
      </c>
      <c r="M223" s="112">
        <f t="shared" si="10"/>
        <v>0</v>
      </c>
      <c r="N223" s="115">
        <f t="shared" si="11"/>
        <v>0</v>
      </c>
      <c r="O223" s="118"/>
    </row>
    <row r="224" spans="2:15">
      <c r="B224" s="121"/>
      <c r="C224" s="119"/>
      <c r="D224" s="194"/>
      <c r="E224" s="117"/>
      <c r="F224" s="118"/>
      <c r="G224" s="122"/>
      <c r="H224" s="123"/>
      <c r="I224" s="124"/>
      <c r="J224" s="120">
        <v>0</v>
      </c>
      <c r="K224" s="112">
        <f>ROUND(IF(AND($G224&lt;&gt;Summary!$C$13),IF(OR($I224=$I$6,$I224=$I$7,$I224=$I$10,$I224=$I$11),($J224*$H224),0),0)+(IF(OR($I224=$I$8,$I224=$I$9),($J224*$H224),0)),0)</f>
        <v>0</v>
      </c>
      <c r="L224" s="112">
        <f>ROUND(IF(AND($G224=Summary!$C$13),IF(OR($I224=$I$6,$I224=$I$7,$I224=$I$10,$I224=$I$11),(($J224*$H224)/2),0),0),0)</f>
        <v>0</v>
      </c>
      <c r="M224" s="112">
        <f t="shared" si="10"/>
        <v>0</v>
      </c>
      <c r="N224" s="115">
        <f t="shared" si="11"/>
        <v>0</v>
      </c>
      <c r="O224" s="118"/>
    </row>
    <row r="225" spans="2:15">
      <c r="B225" s="121"/>
      <c r="C225" s="119"/>
      <c r="D225" s="194"/>
      <c r="E225" s="117"/>
      <c r="F225" s="118"/>
      <c r="G225" s="122"/>
      <c r="H225" s="123"/>
      <c r="I225" s="124"/>
      <c r="J225" s="120">
        <v>0</v>
      </c>
      <c r="K225" s="112">
        <f>ROUND(IF(AND($G225&lt;&gt;Summary!$C$13),IF(OR($I225=$I$6,$I225=$I$7,$I225=$I$10,$I225=$I$11),($J225*$H225),0),0)+(IF(OR($I225=$I$8,$I225=$I$9),($J225*$H225),0)),0)</f>
        <v>0</v>
      </c>
      <c r="L225" s="112">
        <f>ROUND(IF(AND($G225=Summary!$C$13),IF(OR($I225=$I$6,$I225=$I$7,$I225=$I$10,$I225=$I$11),(($J225*$H225)/2),0),0),0)</f>
        <v>0</v>
      </c>
      <c r="M225" s="112">
        <f t="shared" si="10"/>
        <v>0</v>
      </c>
      <c r="N225" s="115">
        <f t="shared" si="11"/>
        <v>0</v>
      </c>
      <c r="O225" s="118"/>
    </row>
    <row r="226" spans="2:15">
      <c r="B226" s="121"/>
      <c r="C226" s="119"/>
      <c r="D226" s="194"/>
      <c r="E226" s="117"/>
      <c r="F226" s="118"/>
      <c r="G226" s="122"/>
      <c r="H226" s="123"/>
      <c r="I226" s="124"/>
      <c r="J226" s="120">
        <v>0</v>
      </c>
      <c r="K226" s="112">
        <f>ROUND(IF(AND($G226&lt;&gt;Summary!$C$13),IF(OR($I226=$I$6,$I226=$I$7,$I226=$I$10,$I226=$I$11),($J226*$H226),0),0)+(IF(OR($I226=$I$8,$I226=$I$9),($J226*$H226),0)),0)</f>
        <v>0</v>
      </c>
      <c r="L226" s="112">
        <f>ROUND(IF(AND($G226=Summary!$C$13),IF(OR($I226=$I$6,$I226=$I$7,$I226=$I$10,$I226=$I$11),(($J226*$H226)/2),0),0),0)</f>
        <v>0</v>
      </c>
      <c r="M226" s="112">
        <f t="shared" si="10"/>
        <v>0</v>
      </c>
      <c r="N226" s="115">
        <f t="shared" si="11"/>
        <v>0</v>
      </c>
      <c r="O226" s="118"/>
    </row>
    <row r="227" spans="2:15">
      <c r="B227" s="121"/>
      <c r="C227" s="119"/>
      <c r="D227" s="194"/>
      <c r="E227" s="117"/>
      <c r="F227" s="118"/>
      <c r="G227" s="122"/>
      <c r="H227" s="123"/>
      <c r="I227" s="124"/>
      <c r="J227" s="120">
        <v>0</v>
      </c>
      <c r="K227" s="112">
        <f>ROUND(IF(AND($G227&lt;&gt;Summary!$C$13),IF(OR($I227=$I$6,$I227=$I$7,$I227=$I$10,$I227=$I$11),($J227*$H227),0),0)+(IF(OR($I227=$I$8,$I227=$I$9),($J227*$H227),0)),0)</f>
        <v>0</v>
      </c>
      <c r="L227" s="112">
        <f>ROUND(IF(AND($G227=Summary!$C$13),IF(OR($I227=$I$6,$I227=$I$7,$I227=$I$10,$I227=$I$11),(($J227*$H227)/2),0),0),0)</f>
        <v>0</v>
      </c>
      <c r="M227" s="112">
        <f t="shared" si="10"/>
        <v>0</v>
      </c>
      <c r="N227" s="115">
        <f t="shared" si="11"/>
        <v>0</v>
      </c>
      <c r="O227" s="118"/>
    </row>
    <row r="228" spans="2:15">
      <c r="B228" s="121"/>
      <c r="C228" s="119"/>
      <c r="D228" s="194"/>
      <c r="E228" s="117"/>
      <c r="F228" s="118"/>
      <c r="G228" s="122"/>
      <c r="H228" s="123"/>
      <c r="I228" s="124"/>
      <c r="J228" s="120">
        <v>0</v>
      </c>
      <c r="K228" s="112">
        <f>ROUND(IF(AND($G228&lt;&gt;Summary!$C$13),IF(OR($I228=$I$6,$I228=$I$7,$I228=$I$10,$I228=$I$11),($J228*$H228),0),0)+(IF(OR($I228=$I$8,$I228=$I$9),($J228*$H228),0)),0)</f>
        <v>0</v>
      </c>
      <c r="L228" s="112">
        <f>ROUND(IF(AND($G228=Summary!$C$13),IF(OR($I228=$I$6,$I228=$I$7,$I228=$I$10,$I228=$I$11),(($J228*$H228)/2),0),0),0)</f>
        <v>0</v>
      </c>
      <c r="M228" s="112">
        <f t="shared" si="10"/>
        <v>0</v>
      </c>
      <c r="N228" s="115">
        <f t="shared" si="11"/>
        <v>0</v>
      </c>
      <c r="O228" s="118"/>
    </row>
    <row r="229" spans="2:15">
      <c r="B229" s="121"/>
      <c r="C229" s="119"/>
      <c r="D229" s="194"/>
      <c r="E229" s="117"/>
      <c r="F229" s="118"/>
      <c r="G229" s="122"/>
      <c r="H229" s="123"/>
      <c r="I229" s="124"/>
      <c r="J229" s="120">
        <v>0</v>
      </c>
      <c r="K229" s="112">
        <f>ROUND(IF(AND($G229&lt;&gt;Summary!$C$13),IF(OR($I229=$I$6,$I229=$I$7,$I229=$I$10,$I229=$I$11),($J229*$H229),0),0)+(IF(OR($I229=$I$8,$I229=$I$9),($J229*$H229),0)),0)</f>
        <v>0</v>
      </c>
      <c r="L229" s="112">
        <f>ROUND(IF(AND($G229=Summary!$C$13),IF(OR($I229=$I$6,$I229=$I$7,$I229=$I$10,$I229=$I$11),(($J229*$H229)/2),0),0),0)</f>
        <v>0</v>
      </c>
      <c r="M229" s="112">
        <f t="shared" si="10"/>
        <v>0</v>
      </c>
      <c r="N229" s="115">
        <f t="shared" si="11"/>
        <v>0</v>
      </c>
      <c r="O229" s="118"/>
    </row>
    <row r="230" spans="2:15">
      <c r="B230" s="121"/>
      <c r="C230" s="119"/>
      <c r="D230" s="194"/>
      <c r="E230" s="117"/>
      <c r="F230" s="118"/>
      <c r="G230" s="122"/>
      <c r="H230" s="123"/>
      <c r="I230" s="124"/>
      <c r="J230" s="120">
        <v>0</v>
      </c>
      <c r="K230" s="112">
        <f>ROUND(IF(AND($G230&lt;&gt;Summary!$C$13),IF(OR($I230=$I$6,$I230=$I$7,$I230=$I$10,$I230=$I$11),($J230*$H230),0),0)+(IF(OR($I230=$I$8,$I230=$I$9),($J230*$H230),0)),0)</f>
        <v>0</v>
      </c>
      <c r="L230" s="112">
        <f>ROUND(IF(AND($G230=Summary!$C$13),IF(OR($I230=$I$6,$I230=$I$7,$I230=$I$10,$I230=$I$11),(($J230*$H230)/2),0),0),0)</f>
        <v>0</v>
      </c>
      <c r="M230" s="112">
        <f t="shared" si="10"/>
        <v>0</v>
      </c>
      <c r="N230" s="115">
        <f t="shared" si="11"/>
        <v>0</v>
      </c>
      <c r="O230" s="118"/>
    </row>
    <row r="231" spans="2:15">
      <c r="B231" s="121"/>
      <c r="C231" s="119"/>
      <c r="D231" s="194"/>
      <c r="E231" s="117"/>
      <c r="F231" s="118"/>
      <c r="G231" s="122"/>
      <c r="H231" s="123"/>
      <c r="I231" s="124"/>
      <c r="J231" s="120">
        <v>0</v>
      </c>
      <c r="K231" s="112">
        <f>ROUND(IF(AND($G231&lt;&gt;Summary!$C$13),IF(OR($I231=$I$6,$I231=$I$7,$I231=$I$10,$I231=$I$11),($J231*$H231),0),0)+(IF(OR($I231=$I$8,$I231=$I$9),($J231*$H231),0)),0)</f>
        <v>0</v>
      </c>
      <c r="L231" s="112">
        <f>ROUND(IF(AND($G231=Summary!$C$13),IF(OR($I231=$I$6,$I231=$I$7,$I231=$I$10,$I231=$I$11),(($J231*$H231)/2),0),0),0)</f>
        <v>0</v>
      </c>
      <c r="M231" s="112">
        <f t="shared" si="10"/>
        <v>0</v>
      </c>
      <c r="N231" s="115">
        <f t="shared" si="11"/>
        <v>0</v>
      </c>
      <c r="O231" s="118"/>
    </row>
    <row r="232" spans="2:15">
      <c r="B232" s="121"/>
      <c r="C232" s="119"/>
      <c r="D232" s="194"/>
      <c r="E232" s="117"/>
      <c r="F232" s="118"/>
      <c r="G232" s="122"/>
      <c r="H232" s="123"/>
      <c r="I232" s="124"/>
      <c r="J232" s="120">
        <v>0</v>
      </c>
      <c r="K232" s="112">
        <f>ROUND(IF(AND($G232&lt;&gt;Summary!$C$13),IF(OR($I232=$I$6,$I232=$I$7,$I232=$I$10,$I232=$I$11),($J232*$H232),0),0)+(IF(OR($I232=$I$8,$I232=$I$9),($J232*$H232),0)),0)</f>
        <v>0</v>
      </c>
      <c r="L232" s="112">
        <f>ROUND(IF(AND($G232=Summary!$C$13),IF(OR($I232=$I$6,$I232=$I$7,$I232=$I$10,$I232=$I$11),(($J232*$H232)/2),0),0),0)</f>
        <v>0</v>
      </c>
      <c r="M232" s="112">
        <f t="shared" si="10"/>
        <v>0</v>
      </c>
      <c r="N232" s="115">
        <f t="shared" si="11"/>
        <v>0</v>
      </c>
      <c r="O232" s="118"/>
    </row>
    <row r="233" spans="2:15">
      <c r="B233" s="121"/>
      <c r="C233" s="119"/>
      <c r="D233" s="194"/>
      <c r="E233" s="117"/>
      <c r="F233" s="118"/>
      <c r="G233" s="122"/>
      <c r="H233" s="123"/>
      <c r="I233" s="124"/>
      <c r="J233" s="120">
        <v>0</v>
      </c>
      <c r="K233" s="112">
        <f>ROUND(IF(AND($G233&lt;&gt;Summary!$C$13),IF(OR($I233=$I$6,$I233=$I$7,$I233=$I$10,$I233=$I$11),($J233*$H233),0),0)+(IF(OR($I233=$I$8,$I233=$I$9),($J233*$H233),0)),0)</f>
        <v>0</v>
      </c>
      <c r="L233" s="112">
        <f>ROUND(IF(AND($G233=Summary!$C$13),IF(OR($I233=$I$6,$I233=$I$7,$I233=$I$10,$I233=$I$11),(($J233*$H233)/2),0),0),0)</f>
        <v>0</v>
      </c>
      <c r="M233" s="112">
        <f t="shared" si="10"/>
        <v>0</v>
      </c>
      <c r="N233" s="115">
        <f t="shared" si="11"/>
        <v>0</v>
      </c>
      <c r="O233" s="118"/>
    </row>
    <row r="234" spans="2:15">
      <c r="B234" s="121"/>
      <c r="C234" s="119"/>
      <c r="D234" s="194"/>
      <c r="E234" s="117"/>
      <c r="F234" s="118"/>
      <c r="G234" s="122"/>
      <c r="H234" s="123"/>
      <c r="I234" s="124"/>
      <c r="J234" s="120">
        <v>0</v>
      </c>
      <c r="K234" s="112">
        <f>ROUND(IF(AND($G234&lt;&gt;Summary!$C$13),IF(OR($I234=$I$6,$I234=$I$7,$I234=$I$10,$I234=$I$11),($J234*$H234),0),0)+(IF(OR($I234=$I$8,$I234=$I$9),($J234*$H234),0)),0)</f>
        <v>0</v>
      </c>
      <c r="L234" s="112">
        <f>ROUND(IF(AND($G234=Summary!$C$13),IF(OR($I234=$I$6,$I234=$I$7,$I234=$I$10,$I234=$I$11),(($J234*$H234)/2),0),0),0)</f>
        <v>0</v>
      </c>
      <c r="M234" s="112">
        <f t="shared" si="10"/>
        <v>0</v>
      </c>
      <c r="N234" s="115">
        <f t="shared" si="11"/>
        <v>0</v>
      </c>
      <c r="O234" s="118"/>
    </row>
    <row r="235" spans="2:15">
      <c r="B235" s="121"/>
      <c r="C235" s="119"/>
      <c r="D235" s="194"/>
      <c r="E235" s="117"/>
      <c r="F235" s="118"/>
      <c r="G235" s="122"/>
      <c r="H235" s="123"/>
      <c r="I235" s="124"/>
      <c r="J235" s="120">
        <v>0</v>
      </c>
      <c r="K235" s="112">
        <f>ROUND(IF(AND($G235&lt;&gt;Summary!$C$13),IF(OR($I235=$I$6,$I235=$I$7,$I235=$I$10,$I235=$I$11),($J235*$H235),0),0)+(IF(OR($I235=$I$8,$I235=$I$9),($J235*$H235),0)),0)</f>
        <v>0</v>
      </c>
      <c r="L235" s="112">
        <f>ROUND(IF(AND($G235=Summary!$C$13),IF(OR($I235=$I$6,$I235=$I$7,$I235=$I$10,$I235=$I$11),(($J235*$H235)/2),0),0),0)</f>
        <v>0</v>
      </c>
      <c r="M235" s="112">
        <f t="shared" si="10"/>
        <v>0</v>
      </c>
      <c r="N235" s="115">
        <f t="shared" si="11"/>
        <v>0</v>
      </c>
      <c r="O235" s="118"/>
    </row>
    <row r="236" spans="2:15">
      <c r="B236" s="121"/>
      <c r="C236" s="119"/>
      <c r="D236" s="194"/>
      <c r="E236" s="117"/>
      <c r="F236" s="118"/>
      <c r="G236" s="122"/>
      <c r="H236" s="123"/>
      <c r="I236" s="124"/>
      <c r="J236" s="120">
        <v>0</v>
      </c>
      <c r="K236" s="112">
        <f>ROUND(IF(AND($G236&lt;&gt;Summary!$C$13),IF(OR($I236=$I$6,$I236=$I$7,$I236=$I$10,$I236=$I$11),($J236*$H236),0),0)+(IF(OR($I236=$I$8,$I236=$I$9),($J236*$H236),0)),0)</f>
        <v>0</v>
      </c>
      <c r="L236" s="112">
        <f>ROUND(IF(AND($G236=Summary!$C$13),IF(OR($I236=$I$6,$I236=$I$7,$I236=$I$10,$I236=$I$11),(($J236*$H236)/2),0),0),0)</f>
        <v>0</v>
      </c>
      <c r="M236" s="112">
        <f t="shared" si="10"/>
        <v>0</v>
      </c>
      <c r="N236" s="115">
        <f t="shared" si="11"/>
        <v>0</v>
      </c>
      <c r="O236" s="118"/>
    </row>
    <row r="237" spans="2:15">
      <c r="B237" s="121"/>
      <c r="C237" s="119"/>
      <c r="D237" s="194"/>
      <c r="E237" s="117"/>
      <c r="F237" s="118"/>
      <c r="G237" s="122"/>
      <c r="H237" s="123"/>
      <c r="I237" s="124"/>
      <c r="J237" s="120">
        <v>0</v>
      </c>
      <c r="K237" s="112">
        <f>ROUND(IF(AND($G237&lt;&gt;Summary!$C$13),IF(OR($I237=$I$6,$I237=$I$7,$I237=$I$10,$I237=$I$11),($J237*$H237),0),0)+(IF(OR($I237=$I$8,$I237=$I$9),($J237*$H237),0)),0)</f>
        <v>0</v>
      </c>
      <c r="L237" s="112">
        <f>ROUND(IF(AND($G237=Summary!$C$13),IF(OR($I237=$I$6,$I237=$I$7,$I237=$I$10,$I237=$I$11),(($J237*$H237)/2),0),0),0)</f>
        <v>0</v>
      </c>
      <c r="M237" s="112">
        <f t="shared" si="10"/>
        <v>0</v>
      </c>
      <c r="N237" s="115">
        <f t="shared" si="11"/>
        <v>0</v>
      </c>
      <c r="O237" s="118"/>
    </row>
    <row r="238" spans="2:15">
      <c r="B238" s="121"/>
      <c r="C238" s="119"/>
      <c r="D238" s="194"/>
      <c r="E238" s="117"/>
      <c r="F238" s="118"/>
      <c r="G238" s="122"/>
      <c r="H238" s="123"/>
      <c r="I238" s="124"/>
      <c r="J238" s="120">
        <v>0</v>
      </c>
      <c r="K238" s="112">
        <f>ROUND(IF(AND($G238&lt;&gt;Summary!$C$13),IF(OR($I238=$I$6,$I238=$I$7,$I238=$I$10,$I238=$I$11),($J238*$H238),0),0)+(IF(OR($I238=$I$8,$I238=$I$9),($J238*$H238),0)),0)</f>
        <v>0</v>
      </c>
      <c r="L238" s="112">
        <f>ROUND(IF(AND($G238=Summary!$C$13),IF(OR($I238=$I$6,$I238=$I$7,$I238=$I$10,$I238=$I$11),(($J238*$H238)/2),0),0),0)</f>
        <v>0</v>
      </c>
      <c r="M238" s="112">
        <f t="shared" si="10"/>
        <v>0</v>
      </c>
      <c r="N238" s="115">
        <f t="shared" si="11"/>
        <v>0</v>
      </c>
      <c r="O238" s="118"/>
    </row>
    <row r="239" spans="2:15">
      <c r="B239" s="121"/>
      <c r="C239" s="119"/>
      <c r="D239" s="194"/>
      <c r="E239" s="117"/>
      <c r="F239" s="118"/>
      <c r="G239" s="122"/>
      <c r="H239" s="123"/>
      <c r="I239" s="124"/>
      <c r="J239" s="120">
        <v>0</v>
      </c>
      <c r="K239" s="112">
        <f>ROUND(IF(AND($G239&lt;&gt;Summary!$C$13),IF(OR($I239=$I$6,$I239=$I$7,$I239=$I$10,$I239=$I$11),($J239*$H239),0),0)+(IF(OR($I239=$I$8,$I239=$I$9),($J239*$H239),0)),0)</f>
        <v>0</v>
      </c>
      <c r="L239" s="112">
        <f>ROUND(IF(AND($G239=Summary!$C$13),IF(OR($I239=$I$6,$I239=$I$7,$I239=$I$10,$I239=$I$11),(($J239*$H239)/2),0),0),0)</f>
        <v>0</v>
      </c>
      <c r="M239" s="112">
        <f t="shared" si="10"/>
        <v>0</v>
      </c>
      <c r="N239" s="115">
        <f t="shared" si="11"/>
        <v>0</v>
      </c>
      <c r="O239" s="118"/>
    </row>
    <row r="240" spans="2:15">
      <c r="B240" s="121"/>
      <c r="C240" s="119"/>
      <c r="D240" s="194"/>
      <c r="E240" s="117"/>
      <c r="F240" s="118"/>
      <c r="G240" s="122"/>
      <c r="H240" s="123"/>
      <c r="I240" s="124"/>
      <c r="J240" s="120">
        <v>0</v>
      </c>
      <c r="K240" s="112">
        <f>ROUND(IF(AND($G240&lt;&gt;Summary!$C$13),IF(OR($I240=$I$6,$I240=$I$7,$I240=$I$10,$I240=$I$11),($J240*$H240),0),0)+(IF(OR($I240=$I$8,$I240=$I$9),($J240*$H240),0)),0)</f>
        <v>0</v>
      </c>
      <c r="L240" s="112">
        <f>ROUND(IF(AND($G240=Summary!$C$13),IF(OR($I240=$I$6,$I240=$I$7,$I240=$I$10,$I240=$I$11),(($J240*$H240)/2),0),0),0)</f>
        <v>0</v>
      </c>
      <c r="M240" s="112">
        <f t="shared" si="10"/>
        <v>0</v>
      </c>
      <c r="N240" s="115">
        <f t="shared" si="11"/>
        <v>0</v>
      </c>
      <c r="O240" s="118"/>
    </row>
    <row r="241" spans="2:15">
      <c r="B241" s="121"/>
      <c r="C241" s="119"/>
      <c r="D241" s="194"/>
      <c r="E241" s="117"/>
      <c r="F241" s="118"/>
      <c r="G241" s="122"/>
      <c r="H241" s="123"/>
      <c r="I241" s="124"/>
      <c r="J241" s="120">
        <v>0</v>
      </c>
      <c r="K241" s="112">
        <f>ROUND(IF(AND($G241&lt;&gt;Summary!$C$13),IF(OR($I241=$I$6,$I241=$I$7,$I241=$I$10,$I241=$I$11),($J241*$H241),0),0)+(IF(OR($I241=$I$8,$I241=$I$9),($J241*$H241),0)),0)</f>
        <v>0</v>
      </c>
      <c r="L241" s="112">
        <f>ROUND(IF(AND($G241=Summary!$C$13),IF(OR($I241=$I$6,$I241=$I$7,$I241=$I$10,$I241=$I$11),(($J241*$H241)/2),0),0),0)</f>
        <v>0</v>
      </c>
      <c r="M241" s="112">
        <f t="shared" si="10"/>
        <v>0</v>
      </c>
      <c r="N241" s="115">
        <f t="shared" si="11"/>
        <v>0</v>
      </c>
      <c r="O241" s="118"/>
    </row>
    <row r="242" spans="2:15">
      <c r="B242" s="121"/>
      <c r="C242" s="119"/>
      <c r="D242" s="194"/>
      <c r="E242" s="117"/>
      <c r="F242" s="118"/>
      <c r="G242" s="122"/>
      <c r="H242" s="123"/>
      <c r="I242" s="124"/>
      <c r="J242" s="120">
        <v>0</v>
      </c>
      <c r="K242" s="112">
        <f>ROUND(IF(AND($G242&lt;&gt;Summary!$C$13),IF(OR($I242=$I$6,$I242=$I$7,$I242=$I$10,$I242=$I$11),($J242*$H242),0),0)+(IF(OR($I242=$I$8,$I242=$I$9),($J242*$H242),0)),0)</f>
        <v>0</v>
      </c>
      <c r="L242" s="112">
        <f>ROUND(IF(AND($G242=Summary!$C$13),IF(OR($I242=$I$6,$I242=$I$7,$I242=$I$10,$I242=$I$11),(($J242*$H242)/2),0),0),0)</f>
        <v>0</v>
      </c>
      <c r="M242" s="112">
        <f t="shared" si="10"/>
        <v>0</v>
      </c>
      <c r="N242" s="115">
        <f t="shared" si="11"/>
        <v>0</v>
      </c>
      <c r="O242" s="118"/>
    </row>
    <row r="243" spans="2:15">
      <c r="B243" s="121"/>
      <c r="C243" s="119"/>
      <c r="D243" s="194"/>
      <c r="E243" s="117"/>
      <c r="F243" s="118"/>
      <c r="G243" s="122"/>
      <c r="H243" s="123"/>
      <c r="I243" s="124"/>
      <c r="J243" s="120">
        <v>0</v>
      </c>
      <c r="K243" s="112">
        <f>ROUND(IF(AND($G243&lt;&gt;Summary!$C$13),IF(OR($I243=$I$6,$I243=$I$7,$I243=$I$10,$I243=$I$11),($J243*$H243),0),0)+(IF(OR($I243=$I$8,$I243=$I$9),($J243*$H243),0)),0)</f>
        <v>0</v>
      </c>
      <c r="L243" s="112">
        <f>ROUND(IF(AND($G243=Summary!$C$13),IF(OR($I243=$I$6,$I243=$I$7,$I243=$I$10,$I243=$I$11),(($J243*$H243)/2),0),0),0)</f>
        <v>0</v>
      </c>
      <c r="M243" s="112">
        <f t="shared" si="10"/>
        <v>0</v>
      </c>
      <c r="N243" s="115">
        <f t="shared" si="11"/>
        <v>0</v>
      </c>
      <c r="O243" s="118"/>
    </row>
    <row r="244" spans="2:15">
      <c r="B244" s="121"/>
      <c r="C244" s="119"/>
      <c r="D244" s="194"/>
      <c r="E244" s="117"/>
      <c r="F244" s="118"/>
      <c r="G244" s="122"/>
      <c r="H244" s="123"/>
      <c r="I244" s="124"/>
      <c r="J244" s="120">
        <v>0</v>
      </c>
      <c r="K244" s="112">
        <f>ROUND(IF(AND($G244&lt;&gt;Summary!$C$13),IF(OR($I244=$I$6,$I244=$I$7,$I244=$I$10,$I244=$I$11),($J244*$H244),0),0)+(IF(OR($I244=$I$8,$I244=$I$9),($J244*$H244),0)),0)</f>
        <v>0</v>
      </c>
      <c r="L244" s="112">
        <f>ROUND(IF(AND($G244=Summary!$C$13),IF(OR($I244=$I$6,$I244=$I$7,$I244=$I$10,$I244=$I$11),(($J244*$H244)/2),0),0),0)</f>
        <v>0</v>
      </c>
      <c r="M244" s="112">
        <f t="shared" si="10"/>
        <v>0</v>
      </c>
      <c r="N244" s="115">
        <f t="shared" si="11"/>
        <v>0</v>
      </c>
      <c r="O244" s="118"/>
    </row>
    <row r="245" spans="2:15">
      <c r="B245" s="121"/>
      <c r="C245" s="119"/>
      <c r="D245" s="194"/>
      <c r="E245" s="117"/>
      <c r="F245" s="118"/>
      <c r="G245" s="122"/>
      <c r="H245" s="123"/>
      <c r="I245" s="124"/>
      <c r="J245" s="120">
        <v>0</v>
      </c>
      <c r="K245" s="112">
        <f>ROUND(IF(AND($G245&lt;&gt;Summary!$C$13),IF(OR($I245=$I$6,$I245=$I$7,$I245=$I$10,$I245=$I$11),($J245*$H245),0),0)+(IF(OR($I245=$I$8,$I245=$I$9),($J245*$H245),0)),0)</f>
        <v>0</v>
      </c>
      <c r="L245" s="112">
        <f>ROUND(IF(AND($G245=Summary!$C$13),IF(OR($I245=$I$6,$I245=$I$7,$I245=$I$10,$I245=$I$11),(($J245*$H245)/2),0),0),0)</f>
        <v>0</v>
      </c>
      <c r="M245" s="112">
        <f t="shared" si="10"/>
        <v>0</v>
      </c>
      <c r="N245" s="115">
        <f t="shared" si="11"/>
        <v>0</v>
      </c>
      <c r="O245" s="118"/>
    </row>
    <row r="246" spans="2:15">
      <c r="B246" s="121"/>
      <c r="C246" s="119"/>
      <c r="D246" s="194"/>
      <c r="E246" s="117"/>
      <c r="F246" s="118"/>
      <c r="G246" s="122"/>
      <c r="H246" s="123"/>
      <c r="I246" s="124"/>
      <c r="J246" s="120">
        <v>0</v>
      </c>
      <c r="K246" s="112">
        <f>ROUND(IF(AND($G246&lt;&gt;Summary!$C$13),IF(OR($I246=$I$6,$I246=$I$7,$I246=$I$10,$I246=$I$11),($J246*$H246),0),0)+(IF(OR($I246=$I$8,$I246=$I$9),($J246*$H246),0)),0)</f>
        <v>0</v>
      </c>
      <c r="L246" s="112">
        <f>ROUND(IF(AND($G246=Summary!$C$13),IF(OR($I246=$I$6,$I246=$I$7,$I246=$I$10,$I246=$I$11),(($J246*$H246)/2),0),0),0)</f>
        <v>0</v>
      </c>
      <c r="M246" s="112">
        <f t="shared" si="10"/>
        <v>0</v>
      </c>
      <c r="N246" s="115">
        <f t="shared" si="11"/>
        <v>0</v>
      </c>
      <c r="O246" s="118"/>
    </row>
    <row r="247" spans="2:15">
      <c r="B247" s="121"/>
      <c r="C247" s="119"/>
      <c r="D247" s="194"/>
      <c r="E247" s="117"/>
      <c r="F247" s="118"/>
      <c r="G247" s="122"/>
      <c r="H247" s="123"/>
      <c r="I247" s="124"/>
      <c r="J247" s="120">
        <v>0</v>
      </c>
      <c r="K247" s="112">
        <f>ROUND(IF(AND($G247&lt;&gt;Summary!$C$13),IF(OR($I247=$I$6,$I247=$I$7,$I247=$I$10,$I247=$I$11),($J247*$H247),0),0)+(IF(OR($I247=$I$8,$I247=$I$9),($J247*$H247),0)),0)</f>
        <v>0</v>
      </c>
      <c r="L247" s="112">
        <f>ROUND(IF(AND($G247=Summary!$C$13),IF(OR($I247=$I$6,$I247=$I$7,$I247=$I$10,$I247=$I$11),(($J247*$H247)/2),0),0),0)</f>
        <v>0</v>
      </c>
      <c r="M247" s="112">
        <f t="shared" si="10"/>
        <v>0</v>
      </c>
      <c r="N247" s="115">
        <f t="shared" si="11"/>
        <v>0</v>
      </c>
      <c r="O247" s="118"/>
    </row>
    <row r="248" spans="2:15">
      <c r="B248" s="121"/>
      <c r="C248" s="119"/>
      <c r="D248" s="194"/>
      <c r="E248" s="117"/>
      <c r="F248" s="118"/>
      <c r="G248" s="122"/>
      <c r="H248" s="123"/>
      <c r="I248" s="124"/>
      <c r="J248" s="120">
        <v>0</v>
      </c>
      <c r="K248" s="112">
        <f>ROUND(IF(AND($G248&lt;&gt;Summary!$C$13),IF(OR($I248=$I$6,$I248=$I$7,$I248=$I$10,$I248=$I$11),($J248*$H248),0),0)+(IF(OR($I248=$I$8,$I248=$I$9),($J248*$H248),0)),0)</f>
        <v>0</v>
      </c>
      <c r="L248" s="112">
        <f>ROUND(IF(AND($G248=Summary!$C$13),IF(OR($I248=$I$6,$I248=$I$7,$I248=$I$10,$I248=$I$11),(($J248*$H248)/2),0),0),0)</f>
        <v>0</v>
      </c>
      <c r="M248" s="112">
        <f t="shared" si="10"/>
        <v>0</v>
      </c>
      <c r="N248" s="115">
        <f t="shared" si="11"/>
        <v>0</v>
      </c>
      <c r="O248" s="118"/>
    </row>
    <row r="249" spans="2:15">
      <c r="B249" s="121"/>
      <c r="C249" s="119"/>
      <c r="D249" s="194"/>
      <c r="E249" s="117"/>
      <c r="F249" s="118"/>
      <c r="G249" s="122"/>
      <c r="H249" s="123"/>
      <c r="I249" s="124"/>
      <c r="J249" s="120">
        <v>0</v>
      </c>
      <c r="K249" s="112">
        <f>ROUND(IF(AND($G249&lt;&gt;Summary!$C$13),IF(OR($I249=$I$6,$I249=$I$7,$I249=$I$10,$I249=$I$11),($J249*$H249),0),0)+(IF(OR($I249=$I$8,$I249=$I$9),($J249*$H249),0)),0)</f>
        <v>0</v>
      </c>
      <c r="L249" s="112">
        <f>ROUND(IF(AND($G249=Summary!$C$13),IF(OR($I249=$I$6,$I249=$I$7,$I249=$I$10,$I249=$I$11),(($J249*$H249)/2),0),0),0)</f>
        <v>0</v>
      </c>
      <c r="M249" s="112">
        <f t="shared" si="10"/>
        <v>0</v>
      </c>
      <c r="N249" s="115">
        <f t="shared" si="11"/>
        <v>0</v>
      </c>
      <c r="O249" s="118"/>
    </row>
    <row r="250" spans="2:15">
      <c r="B250" s="121"/>
      <c r="C250" s="119"/>
      <c r="D250" s="194"/>
      <c r="E250" s="117"/>
      <c r="F250" s="118"/>
      <c r="G250" s="122"/>
      <c r="H250" s="123"/>
      <c r="I250" s="124"/>
      <c r="J250" s="120">
        <v>0</v>
      </c>
      <c r="K250" s="112">
        <f>ROUND(IF(AND($G250&lt;&gt;Summary!$C$13),IF(OR($I250=$I$6,$I250=$I$7,$I250=$I$10,$I250=$I$11),($J250*$H250),0),0)+(IF(OR($I250=$I$8,$I250=$I$9),($J250*$H250),0)),0)</f>
        <v>0</v>
      </c>
      <c r="L250" s="112">
        <f>ROUND(IF(AND($G250=Summary!$C$13),IF(OR($I250=$I$6,$I250=$I$7,$I250=$I$10,$I250=$I$11),(($J250*$H250)/2),0),0),0)</f>
        <v>0</v>
      </c>
      <c r="M250" s="112">
        <f t="shared" si="10"/>
        <v>0</v>
      </c>
      <c r="N250" s="115">
        <f t="shared" si="11"/>
        <v>0</v>
      </c>
      <c r="O250" s="118"/>
    </row>
    <row r="251" spans="2:15">
      <c r="B251" s="121"/>
      <c r="C251" s="119"/>
      <c r="D251" s="194"/>
      <c r="E251" s="117"/>
      <c r="F251" s="118"/>
      <c r="G251" s="122"/>
      <c r="H251" s="123"/>
      <c r="I251" s="124"/>
      <c r="J251" s="120">
        <v>0</v>
      </c>
      <c r="K251" s="112">
        <f>ROUND(IF(AND($G251&lt;&gt;Summary!$C$13),IF(OR($I251=$I$6,$I251=$I$7,$I251=$I$10,$I251=$I$11),($J251*$H251),0),0)+(IF(OR($I251=$I$8,$I251=$I$9),($J251*$H251),0)),0)</f>
        <v>0</v>
      </c>
      <c r="L251" s="112">
        <f>ROUND(IF(AND($G251=Summary!$C$13),IF(OR($I251=$I$6,$I251=$I$7,$I251=$I$10,$I251=$I$11),(($J251*$H251)/2),0),0),0)</f>
        <v>0</v>
      </c>
      <c r="M251" s="112">
        <f t="shared" si="10"/>
        <v>0</v>
      </c>
      <c r="N251" s="115">
        <f t="shared" si="11"/>
        <v>0</v>
      </c>
      <c r="O251" s="118"/>
    </row>
    <row r="252" spans="2:15">
      <c r="B252" s="121"/>
      <c r="C252" s="119"/>
      <c r="D252" s="194"/>
      <c r="E252" s="117"/>
      <c r="F252" s="118"/>
      <c r="G252" s="122"/>
      <c r="H252" s="123"/>
      <c r="I252" s="124"/>
      <c r="J252" s="120">
        <v>0</v>
      </c>
      <c r="K252" s="112">
        <f>ROUND(IF(AND($G252&lt;&gt;Summary!$C$13),IF(OR($I252=$I$6,$I252=$I$7,$I252=$I$10,$I252=$I$11),($J252*$H252),0),0)+(IF(OR($I252=$I$8,$I252=$I$9),($J252*$H252),0)),0)</f>
        <v>0</v>
      </c>
      <c r="L252" s="112">
        <f>ROUND(IF(AND($G252=Summary!$C$13),IF(OR($I252=$I$6,$I252=$I$7,$I252=$I$10,$I252=$I$11),(($J252*$H252)/2),0),0),0)</f>
        <v>0</v>
      </c>
      <c r="M252" s="112">
        <f t="shared" si="10"/>
        <v>0</v>
      </c>
      <c r="N252" s="115">
        <f t="shared" si="11"/>
        <v>0</v>
      </c>
      <c r="O252" s="118"/>
    </row>
    <row r="253" spans="2:15">
      <c r="B253" s="121"/>
      <c r="C253" s="119"/>
      <c r="D253" s="194"/>
      <c r="E253" s="117"/>
      <c r="F253" s="118"/>
      <c r="G253" s="122"/>
      <c r="H253" s="123"/>
      <c r="I253" s="124"/>
      <c r="J253" s="120">
        <v>0</v>
      </c>
      <c r="K253" s="112">
        <f>ROUND(IF(AND($G253&lt;&gt;Summary!$C$13),IF(OR($I253=$I$6,$I253=$I$7,$I253=$I$10,$I253=$I$11),($J253*$H253),0),0)+(IF(OR($I253=$I$8,$I253=$I$9),($J253*$H253),0)),0)</f>
        <v>0</v>
      </c>
      <c r="L253" s="112">
        <f>ROUND(IF(AND($G253=Summary!$C$13),IF(OR($I253=$I$6,$I253=$I$7,$I253=$I$10,$I253=$I$11),(($J253*$H253)/2),0),0),0)</f>
        <v>0</v>
      </c>
      <c r="M253" s="112">
        <f t="shared" si="10"/>
        <v>0</v>
      </c>
      <c r="N253" s="115">
        <f t="shared" si="11"/>
        <v>0</v>
      </c>
      <c r="O253" s="118"/>
    </row>
    <row r="254" spans="2:15">
      <c r="B254" s="121"/>
      <c r="C254" s="119"/>
      <c r="D254" s="194"/>
      <c r="E254" s="117"/>
      <c r="F254" s="118"/>
      <c r="G254" s="122"/>
      <c r="H254" s="123"/>
      <c r="I254" s="124"/>
      <c r="J254" s="120">
        <v>0</v>
      </c>
      <c r="K254" s="112">
        <f>ROUND(IF(AND($G254&lt;&gt;Summary!$C$13),IF(OR($I254=$I$6,$I254=$I$7,$I254=$I$10,$I254=$I$11),($J254*$H254),0),0)+(IF(OR($I254=$I$8,$I254=$I$9),($J254*$H254),0)),0)</f>
        <v>0</v>
      </c>
      <c r="L254" s="112">
        <f>ROUND(IF(AND($G254=Summary!$C$13),IF(OR($I254=$I$6,$I254=$I$7,$I254=$I$10,$I254=$I$11),(($J254*$H254)/2),0),0),0)</f>
        <v>0</v>
      </c>
      <c r="M254" s="112">
        <f t="shared" si="10"/>
        <v>0</v>
      </c>
      <c r="N254" s="115">
        <f t="shared" si="11"/>
        <v>0</v>
      </c>
      <c r="O254" s="118"/>
    </row>
    <row r="255" spans="2:15">
      <c r="B255" s="121"/>
      <c r="C255" s="119"/>
      <c r="D255" s="194"/>
      <c r="E255" s="117"/>
      <c r="F255" s="118"/>
      <c r="G255" s="122"/>
      <c r="H255" s="123"/>
      <c r="I255" s="124"/>
      <c r="J255" s="120">
        <v>0</v>
      </c>
      <c r="K255" s="112">
        <f>ROUND(IF(AND($G255&lt;&gt;Summary!$C$13),IF(OR($I255=$I$6,$I255=$I$7,$I255=$I$10,$I255=$I$11),($J255*$H255),0),0)+(IF(OR($I255=$I$8,$I255=$I$9),($J255*$H255),0)),0)</f>
        <v>0</v>
      </c>
      <c r="L255" s="112">
        <f>ROUND(IF(AND($G255=Summary!$C$13),IF(OR($I255=$I$6,$I255=$I$7,$I255=$I$10,$I255=$I$11),(($J255*$H255)/2),0),0),0)</f>
        <v>0</v>
      </c>
      <c r="M255" s="112">
        <f t="shared" si="10"/>
        <v>0</v>
      </c>
      <c r="N255" s="115">
        <f t="shared" si="11"/>
        <v>0</v>
      </c>
      <c r="O255" s="118"/>
    </row>
    <row r="256" spans="2:15">
      <c r="B256" s="121"/>
      <c r="C256" s="119"/>
      <c r="D256" s="194"/>
      <c r="E256" s="117"/>
      <c r="F256" s="118"/>
      <c r="G256" s="122"/>
      <c r="H256" s="123"/>
      <c r="I256" s="124"/>
      <c r="J256" s="120">
        <v>0</v>
      </c>
      <c r="K256" s="112">
        <f>ROUND(IF(AND($G256&lt;&gt;Summary!$C$13),IF(OR($I256=$I$6,$I256=$I$7,$I256=$I$10,$I256=$I$11),($J256*$H256),0),0)+(IF(OR($I256=$I$8,$I256=$I$9),($J256*$H256),0)),0)</f>
        <v>0</v>
      </c>
      <c r="L256" s="112">
        <f>ROUND(IF(AND($G256=Summary!$C$13),IF(OR($I256=$I$6,$I256=$I$7,$I256=$I$10,$I256=$I$11),(($J256*$H256)/2),0),0),0)</f>
        <v>0</v>
      </c>
      <c r="M256" s="112">
        <f t="shared" si="10"/>
        <v>0</v>
      </c>
      <c r="N256" s="115">
        <f t="shared" si="11"/>
        <v>0</v>
      </c>
      <c r="O256" s="118"/>
    </row>
    <row r="257" spans="2:15">
      <c r="B257" s="121"/>
      <c r="C257" s="119"/>
      <c r="D257" s="194"/>
      <c r="E257" s="117"/>
      <c r="F257" s="118"/>
      <c r="G257" s="122"/>
      <c r="H257" s="123"/>
      <c r="I257" s="124"/>
      <c r="J257" s="120">
        <v>0</v>
      </c>
      <c r="K257" s="112">
        <f>ROUND(IF(AND($G257&lt;&gt;Summary!$C$13),IF(OR($I257=$I$6,$I257=$I$7,$I257=$I$10,$I257=$I$11),($J257*$H257),0),0)+(IF(OR($I257=$I$8,$I257=$I$9),($J257*$H257),0)),0)</f>
        <v>0</v>
      </c>
      <c r="L257" s="112">
        <f>ROUND(IF(AND($G257=Summary!$C$13),IF(OR($I257=$I$6,$I257=$I$7,$I257=$I$10,$I257=$I$11),(($J257*$H257)/2),0),0),0)</f>
        <v>0</v>
      </c>
      <c r="M257" s="112">
        <f t="shared" si="10"/>
        <v>0</v>
      </c>
      <c r="N257" s="115">
        <f t="shared" si="11"/>
        <v>0</v>
      </c>
      <c r="O257" s="118"/>
    </row>
    <row r="258" spans="2:15">
      <c r="B258" s="121"/>
      <c r="C258" s="119"/>
      <c r="D258" s="194"/>
      <c r="E258" s="117"/>
      <c r="F258" s="118"/>
      <c r="G258" s="122"/>
      <c r="H258" s="123"/>
      <c r="I258" s="124"/>
      <c r="J258" s="120">
        <v>0</v>
      </c>
      <c r="K258" s="112">
        <f>ROUND(IF(AND($G258&lt;&gt;Summary!$C$13),IF(OR($I258=$I$6,$I258=$I$7,$I258=$I$10,$I258=$I$11),($J258*$H258),0),0)+(IF(OR($I258=$I$8,$I258=$I$9),($J258*$H258),0)),0)</f>
        <v>0</v>
      </c>
      <c r="L258" s="112">
        <f>ROUND(IF(AND($G258=Summary!$C$13),IF(OR($I258=$I$6,$I258=$I$7,$I258=$I$10,$I258=$I$11),(($J258*$H258)/2),0),0),0)</f>
        <v>0</v>
      </c>
      <c r="M258" s="112">
        <f t="shared" si="10"/>
        <v>0</v>
      </c>
      <c r="N258" s="115">
        <f t="shared" si="11"/>
        <v>0</v>
      </c>
      <c r="O258" s="118"/>
    </row>
    <row r="259" spans="2:15">
      <c r="B259" s="121"/>
      <c r="C259" s="119"/>
      <c r="D259" s="194"/>
      <c r="E259" s="117"/>
      <c r="F259" s="118"/>
      <c r="G259" s="122"/>
      <c r="H259" s="123"/>
      <c r="I259" s="124"/>
      <c r="J259" s="120">
        <v>0</v>
      </c>
      <c r="K259" s="112">
        <f>ROUND(IF(AND($G259&lt;&gt;Summary!$C$13),IF(OR($I259=$I$6,$I259=$I$7,$I259=$I$10,$I259=$I$11),($J259*$H259),0),0)+(IF(OR($I259=$I$8,$I259=$I$9),($J259*$H259),0)),0)</f>
        <v>0</v>
      </c>
      <c r="L259" s="112">
        <f>ROUND(IF(AND($G259=Summary!$C$13),IF(OR($I259=$I$6,$I259=$I$7,$I259=$I$10,$I259=$I$11),(($J259*$H259)/2),0),0),0)</f>
        <v>0</v>
      </c>
      <c r="M259" s="112">
        <f t="shared" si="10"/>
        <v>0</v>
      </c>
      <c r="N259" s="115">
        <f t="shared" si="11"/>
        <v>0</v>
      </c>
      <c r="O259" s="118"/>
    </row>
    <row r="260" spans="2:15">
      <c r="B260" s="121"/>
      <c r="C260" s="119"/>
      <c r="D260" s="194"/>
      <c r="E260" s="117"/>
      <c r="F260" s="118"/>
      <c r="G260" s="122"/>
      <c r="H260" s="123"/>
      <c r="I260" s="124"/>
      <c r="J260" s="120">
        <v>0</v>
      </c>
      <c r="K260" s="112">
        <f>ROUND(IF(AND($G260&lt;&gt;Summary!$C$13),IF(OR($I260=$I$6,$I260=$I$7,$I260=$I$10,$I260=$I$11),($J260*$H260),0),0)+(IF(OR($I260=$I$8,$I260=$I$9),($J260*$H260),0)),0)</f>
        <v>0</v>
      </c>
      <c r="L260" s="112">
        <f>ROUND(IF(AND($G260=Summary!$C$13),IF(OR($I260=$I$6,$I260=$I$7,$I260=$I$10,$I260=$I$11),(($J260*$H260)/2),0),0),0)</f>
        <v>0</v>
      </c>
      <c r="M260" s="112">
        <f t="shared" si="10"/>
        <v>0</v>
      </c>
      <c r="N260" s="115">
        <f t="shared" si="11"/>
        <v>0</v>
      </c>
      <c r="O260" s="118"/>
    </row>
    <row r="261" spans="2:15">
      <c r="B261" s="121"/>
      <c r="C261" s="119"/>
      <c r="D261" s="194"/>
      <c r="E261" s="117"/>
      <c r="F261" s="118"/>
      <c r="G261" s="122"/>
      <c r="H261" s="123"/>
      <c r="I261" s="124"/>
      <c r="J261" s="120">
        <v>0</v>
      </c>
      <c r="K261" s="112">
        <f>ROUND(IF(AND($G261&lt;&gt;Summary!$C$13),IF(OR($I261=$I$6,$I261=$I$7,$I261=$I$10,$I261=$I$11),($J261*$H261),0),0)+(IF(OR($I261=$I$8,$I261=$I$9),($J261*$H261),0)),0)</f>
        <v>0</v>
      </c>
      <c r="L261" s="112">
        <f>ROUND(IF(AND($G261=Summary!$C$13),IF(OR($I261=$I$6,$I261=$I$7,$I261=$I$10,$I261=$I$11),(($J261*$H261)/2),0),0),0)</f>
        <v>0</v>
      </c>
      <c r="M261" s="112">
        <f t="shared" si="10"/>
        <v>0</v>
      </c>
      <c r="N261" s="115">
        <f t="shared" si="11"/>
        <v>0</v>
      </c>
      <c r="O261" s="118"/>
    </row>
    <row r="262" spans="2:15">
      <c r="B262" s="121"/>
      <c r="C262" s="119"/>
      <c r="D262" s="194"/>
      <c r="E262" s="117"/>
      <c r="F262" s="118"/>
      <c r="G262" s="122"/>
      <c r="H262" s="123"/>
      <c r="I262" s="124"/>
      <c r="J262" s="120">
        <v>0</v>
      </c>
      <c r="K262" s="112">
        <f>ROUND(IF(AND($G262&lt;&gt;Summary!$C$13),IF(OR($I262=$I$6,$I262=$I$7,$I262=$I$10,$I262=$I$11),($J262*$H262),0),0)+(IF(OR($I262=$I$8,$I262=$I$9),($J262*$H262),0)),0)</f>
        <v>0</v>
      </c>
      <c r="L262" s="112">
        <f>ROUND(IF(AND($G262=Summary!$C$13),IF(OR($I262=$I$6,$I262=$I$7,$I262=$I$10,$I262=$I$11),(($J262*$H262)/2),0),0),0)</f>
        <v>0</v>
      </c>
      <c r="M262" s="112">
        <f t="shared" si="10"/>
        <v>0</v>
      </c>
      <c r="N262" s="115">
        <f t="shared" si="11"/>
        <v>0</v>
      </c>
      <c r="O262" s="118"/>
    </row>
    <row r="263" spans="2:15">
      <c r="B263" s="121"/>
      <c r="C263" s="119"/>
      <c r="D263" s="194"/>
      <c r="E263" s="117"/>
      <c r="F263" s="118"/>
      <c r="G263" s="122"/>
      <c r="H263" s="123"/>
      <c r="I263" s="124"/>
      <c r="J263" s="120">
        <v>0</v>
      </c>
      <c r="K263" s="112">
        <f>ROUND(IF(AND($G263&lt;&gt;Summary!$C$13),IF(OR($I263=$I$6,$I263=$I$7,$I263=$I$10,$I263=$I$11),($J263*$H263),0),0)+(IF(OR($I263=$I$8,$I263=$I$9),($J263*$H263),0)),0)</f>
        <v>0</v>
      </c>
      <c r="L263" s="112">
        <f>ROUND(IF(AND($G263=Summary!$C$13),IF(OR($I263=$I$6,$I263=$I$7,$I263=$I$10,$I263=$I$11),(($J263*$H263)/2),0),0),0)</f>
        <v>0</v>
      </c>
      <c r="M263" s="112">
        <f t="shared" si="10"/>
        <v>0</v>
      </c>
      <c r="N263" s="115">
        <f t="shared" si="11"/>
        <v>0</v>
      </c>
      <c r="O263" s="118"/>
    </row>
    <row r="264" spans="2:15">
      <c r="B264" s="121"/>
      <c r="C264" s="119"/>
      <c r="D264" s="194"/>
      <c r="E264" s="117"/>
      <c r="F264" s="118"/>
      <c r="G264" s="122"/>
      <c r="H264" s="123"/>
      <c r="I264" s="124"/>
      <c r="J264" s="120">
        <v>0</v>
      </c>
      <c r="K264" s="112">
        <f>ROUND(IF(AND($G264&lt;&gt;Summary!$C$13),IF(OR($I264=$I$6,$I264=$I$7,$I264=$I$10,$I264=$I$11),($J264*$H264),0),0)+(IF(OR($I264=$I$8,$I264=$I$9),($J264*$H264),0)),0)</f>
        <v>0</v>
      </c>
      <c r="L264" s="112">
        <f>ROUND(IF(AND($G264=Summary!$C$13),IF(OR($I264=$I$6,$I264=$I$7,$I264=$I$10,$I264=$I$11),(($J264*$H264)/2),0),0),0)</f>
        <v>0</v>
      </c>
      <c r="M264" s="112">
        <f t="shared" si="10"/>
        <v>0</v>
      </c>
      <c r="N264" s="115">
        <f t="shared" si="11"/>
        <v>0</v>
      </c>
      <c r="O264" s="118"/>
    </row>
    <row r="265" spans="2:15">
      <c r="B265" s="121"/>
      <c r="C265" s="119"/>
      <c r="D265" s="194"/>
      <c r="E265" s="117"/>
      <c r="F265" s="118"/>
      <c r="G265" s="122"/>
      <c r="H265" s="123"/>
      <c r="I265" s="124"/>
      <c r="J265" s="120">
        <v>0</v>
      </c>
      <c r="K265" s="112">
        <f>ROUND(IF(AND($G265&lt;&gt;Summary!$C$13),IF(OR($I265=$I$6,$I265=$I$7,$I265=$I$10,$I265=$I$11),($J265*$H265),0),0)+(IF(OR($I265=$I$8,$I265=$I$9),($J265*$H265),0)),0)</f>
        <v>0</v>
      </c>
      <c r="L265" s="112">
        <f>ROUND(IF(AND($G265=Summary!$C$13),IF(OR($I265=$I$6,$I265=$I$7,$I265=$I$10,$I265=$I$11),(($J265*$H265)/2),0),0),0)</f>
        <v>0</v>
      </c>
      <c r="M265" s="112">
        <f t="shared" si="10"/>
        <v>0</v>
      </c>
      <c r="N265" s="115">
        <f t="shared" si="11"/>
        <v>0</v>
      </c>
      <c r="O265" s="118"/>
    </row>
    <row r="266" spans="2:15">
      <c r="B266" s="121"/>
      <c r="C266" s="119"/>
      <c r="D266" s="194"/>
      <c r="E266" s="117"/>
      <c r="F266" s="118"/>
      <c r="G266" s="122"/>
      <c r="H266" s="123"/>
      <c r="I266" s="124"/>
      <c r="J266" s="120">
        <v>0</v>
      </c>
      <c r="K266" s="112">
        <f>ROUND(IF(AND($G266&lt;&gt;Summary!$C$13),IF(OR($I266=$I$6,$I266=$I$7,$I266=$I$10,$I266=$I$11),($J266*$H266),0),0)+(IF(OR($I266=$I$8,$I266=$I$9),($J266*$H266),0)),0)</f>
        <v>0</v>
      </c>
      <c r="L266" s="112">
        <f>ROUND(IF(AND($G266=Summary!$C$13),IF(OR($I266=$I$6,$I266=$I$7,$I266=$I$10,$I266=$I$11),(($J266*$H266)/2),0),0),0)</f>
        <v>0</v>
      </c>
      <c r="M266" s="112">
        <f t="shared" si="10"/>
        <v>0</v>
      </c>
      <c r="N266" s="115">
        <f t="shared" si="11"/>
        <v>0</v>
      </c>
      <c r="O266" s="118"/>
    </row>
    <row r="267" spans="2:15">
      <c r="B267" s="121"/>
      <c r="C267" s="119"/>
      <c r="D267" s="194"/>
      <c r="E267" s="117"/>
      <c r="F267" s="118"/>
      <c r="G267" s="122"/>
      <c r="H267" s="123"/>
      <c r="I267" s="124"/>
      <c r="J267" s="120">
        <v>0</v>
      </c>
      <c r="K267" s="112">
        <f>ROUND(IF(AND($G267&lt;&gt;Summary!$C$13),IF(OR($I267=$I$6,$I267=$I$7,$I267=$I$10,$I267=$I$11),($J267*$H267),0),0)+(IF(OR($I267=$I$8,$I267=$I$9),($J267*$H267),0)),0)</f>
        <v>0</v>
      </c>
      <c r="L267" s="112">
        <f>ROUND(IF(AND($G267=Summary!$C$13),IF(OR($I267=$I$6,$I267=$I$7,$I267=$I$10,$I267=$I$11),(($J267*$H267)/2),0),0),0)</f>
        <v>0</v>
      </c>
      <c r="M267" s="112">
        <f t="shared" si="10"/>
        <v>0</v>
      </c>
      <c r="N267" s="115">
        <f t="shared" si="11"/>
        <v>0</v>
      </c>
      <c r="O267" s="118"/>
    </row>
    <row r="268" spans="2:15">
      <c r="B268" s="121"/>
      <c r="C268" s="119"/>
      <c r="D268" s="194"/>
      <c r="E268" s="117"/>
      <c r="F268" s="118"/>
      <c r="G268" s="122"/>
      <c r="H268" s="123"/>
      <c r="I268" s="124"/>
      <c r="J268" s="120">
        <v>0</v>
      </c>
      <c r="K268" s="112">
        <f>ROUND(IF(AND($G268&lt;&gt;Summary!$C$13),IF(OR($I268=$I$6,$I268=$I$7,$I268=$I$10,$I268=$I$11),($J268*$H268),0),0)+(IF(OR($I268=$I$8,$I268=$I$9),($J268*$H268),0)),0)</f>
        <v>0</v>
      </c>
      <c r="L268" s="112">
        <f>ROUND(IF(AND($G268=Summary!$C$13),IF(OR($I268=$I$6,$I268=$I$7,$I268=$I$10,$I268=$I$11),(($J268*$H268)/2),0),0),0)</f>
        <v>0</v>
      </c>
      <c r="M268" s="112">
        <f t="shared" si="10"/>
        <v>0</v>
      </c>
      <c r="N268" s="115">
        <f t="shared" si="11"/>
        <v>0</v>
      </c>
      <c r="O268" s="118"/>
    </row>
    <row r="269" spans="2:15">
      <c r="B269" s="121"/>
      <c r="C269" s="119"/>
      <c r="D269" s="194"/>
      <c r="E269" s="117"/>
      <c r="F269" s="118"/>
      <c r="G269" s="122"/>
      <c r="H269" s="123"/>
      <c r="I269" s="124"/>
      <c r="J269" s="120">
        <v>0</v>
      </c>
      <c r="K269" s="112">
        <f>ROUND(IF(AND($G269&lt;&gt;Summary!$C$13),IF(OR($I269=$I$6,$I269=$I$7,$I269=$I$10,$I269=$I$11),($J269*$H269),0),0)+(IF(OR($I269=$I$8,$I269=$I$9),($J269*$H269),0)),0)</f>
        <v>0</v>
      </c>
      <c r="L269" s="112">
        <f>ROUND(IF(AND($G269=Summary!$C$13),IF(OR($I269=$I$6,$I269=$I$7,$I269=$I$10,$I269=$I$11),(($J269*$H269)/2),0),0),0)</f>
        <v>0</v>
      </c>
      <c r="M269" s="112">
        <f t="shared" si="10"/>
        <v>0</v>
      </c>
      <c r="N269" s="115">
        <f t="shared" si="11"/>
        <v>0</v>
      </c>
      <c r="O269" s="118"/>
    </row>
    <row r="270" spans="2:15">
      <c r="B270" s="121"/>
      <c r="C270" s="119"/>
      <c r="D270" s="194"/>
      <c r="E270" s="117"/>
      <c r="F270" s="118"/>
      <c r="G270" s="122"/>
      <c r="H270" s="123"/>
      <c r="I270" s="124"/>
      <c r="J270" s="120">
        <v>0</v>
      </c>
      <c r="K270" s="112">
        <f>ROUND(IF(AND($G270&lt;&gt;Summary!$C$13),IF(OR($I270=$I$6,$I270=$I$7,$I270=$I$10,$I270=$I$11),($J270*$H270),0),0)+(IF(OR($I270=$I$8,$I270=$I$9),($J270*$H270),0)),0)</f>
        <v>0</v>
      </c>
      <c r="L270" s="112">
        <f>ROUND(IF(AND($G270=Summary!$C$13),IF(OR($I270=$I$6,$I270=$I$7,$I270=$I$10,$I270=$I$11),(($J270*$H270)/2),0),0),0)</f>
        <v>0</v>
      </c>
      <c r="M270" s="112">
        <f t="shared" si="10"/>
        <v>0</v>
      </c>
      <c r="N270" s="115">
        <f t="shared" si="11"/>
        <v>0</v>
      </c>
      <c r="O270" s="118"/>
    </row>
    <row r="271" spans="2:15">
      <c r="B271" s="121"/>
      <c r="C271" s="119"/>
      <c r="D271" s="194"/>
      <c r="E271" s="117"/>
      <c r="F271" s="118"/>
      <c r="G271" s="122"/>
      <c r="H271" s="123"/>
      <c r="I271" s="124"/>
      <c r="J271" s="120">
        <v>0</v>
      </c>
      <c r="K271" s="112">
        <f>ROUND(IF(AND($G271&lt;&gt;Summary!$C$13),IF(OR($I271=$I$6,$I271=$I$7,$I271=$I$10,$I271=$I$11),($J271*$H271),0),0)+(IF(OR($I271=$I$8,$I271=$I$9),($J271*$H271),0)),0)</f>
        <v>0</v>
      </c>
      <c r="L271" s="112">
        <f>ROUND(IF(AND($G271=Summary!$C$13),IF(OR($I271=$I$6,$I271=$I$7,$I271=$I$10,$I271=$I$11),(($J271*$H271)/2),0),0),0)</f>
        <v>0</v>
      </c>
      <c r="M271" s="112">
        <f t="shared" si="10"/>
        <v>0</v>
      </c>
      <c r="N271" s="115">
        <f t="shared" si="11"/>
        <v>0</v>
      </c>
      <c r="O271" s="118"/>
    </row>
    <row r="272" spans="2:15">
      <c r="B272" s="121"/>
      <c r="C272" s="119"/>
      <c r="D272" s="194"/>
      <c r="E272" s="117"/>
      <c r="F272" s="118"/>
      <c r="G272" s="122"/>
      <c r="H272" s="123"/>
      <c r="I272" s="124"/>
      <c r="J272" s="120">
        <v>0</v>
      </c>
      <c r="K272" s="112">
        <f>ROUND(IF(AND($G272&lt;&gt;Summary!$C$13),IF(OR($I272=$I$6,$I272=$I$7,$I272=$I$10,$I272=$I$11),($J272*$H272),0),0)+(IF(OR($I272=$I$8,$I272=$I$9),($J272*$H272),0)),0)</f>
        <v>0</v>
      </c>
      <c r="L272" s="112">
        <f>ROUND(IF(AND($G272=Summary!$C$13),IF(OR($I272=$I$6,$I272=$I$7,$I272=$I$10,$I272=$I$11),(($J272*$H272)/2),0),0),0)</f>
        <v>0</v>
      </c>
      <c r="M272" s="112">
        <f t="shared" si="10"/>
        <v>0</v>
      </c>
      <c r="N272" s="115">
        <f t="shared" si="11"/>
        <v>0</v>
      </c>
      <c r="O272" s="118"/>
    </row>
    <row r="273" spans="2:15">
      <c r="B273" s="121"/>
      <c r="C273" s="119"/>
      <c r="D273" s="194"/>
      <c r="E273" s="117"/>
      <c r="F273" s="118"/>
      <c r="G273" s="122"/>
      <c r="H273" s="123"/>
      <c r="I273" s="124"/>
      <c r="J273" s="120">
        <v>0</v>
      </c>
      <c r="K273" s="112">
        <f>ROUND(IF(AND($G273&lt;&gt;Summary!$C$13),IF(OR($I273=$I$6,$I273=$I$7,$I273=$I$10,$I273=$I$11),($J273*$H273),0),0)+(IF(OR($I273=$I$8,$I273=$I$9),($J273*$H273),0)),0)</f>
        <v>0</v>
      </c>
      <c r="L273" s="112">
        <f>ROUND(IF(AND($G273=Summary!$C$13),IF(OR($I273=$I$6,$I273=$I$7,$I273=$I$10,$I273=$I$11),(($J273*$H273)/2),0),0),0)</f>
        <v>0</v>
      </c>
      <c r="M273" s="112">
        <f t="shared" si="10"/>
        <v>0</v>
      </c>
      <c r="N273" s="115">
        <f t="shared" si="11"/>
        <v>0</v>
      </c>
      <c r="O273" s="118"/>
    </row>
    <row r="274" spans="2:15">
      <c r="B274" s="121"/>
      <c r="C274" s="119"/>
      <c r="D274" s="194"/>
      <c r="E274" s="117"/>
      <c r="F274" s="118"/>
      <c r="G274" s="122"/>
      <c r="H274" s="123"/>
      <c r="I274" s="124"/>
      <c r="J274" s="120">
        <v>0</v>
      </c>
      <c r="K274" s="112">
        <f>ROUND(IF(AND($G274&lt;&gt;Summary!$C$13),IF(OR($I274=$I$6,$I274=$I$7,$I274=$I$10,$I274=$I$11),($J274*$H274),0),0)+(IF(OR($I274=$I$8,$I274=$I$9),($J274*$H274),0)),0)</f>
        <v>0</v>
      </c>
      <c r="L274" s="112">
        <f>ROUND(IF(AND($G274=Summary!$C$13),IF(OR($I274=$I$6,$I274=$I$7,$I274=$I$10,$I274=$I$11),(($J274*$H274)/2),0),0),0)</f>
        <v>0</v>
      </c>
      <c r="M274" s="112">
        <f t="shared" si="10"/>
        <v>0</v>
      </c>
      <c r="N274" s="115">
        <f t="shared" si="11"/>
        <v>0</v>
      </c>
      <c r="O274" s="118"/>
    </row>
    <row r="275" spans="2:15">
      <c r="B275" s="121"/>
      <c r="C275" s="119"/>
      <c r="D275" s="194"/>
      <c r="E275" s="117"/>
      <c r="F275" s="118"/>
      <c r="G275" s="122"/>
      <c r="H275" s="123"/>
      <c r="I275" s="124"/>
      <c r="J275" s="120">
        <v>0</v>
      </c>
      <c r="K275" s="112">
        <f>ROUND(IF(AND($G275&lt;&gt;Summary!$C$13),IF(OR($I275=$I$6,$I275=$I$7,$I275=$I$10,$I275=$I$11),($J275*$H275),0),0)+(IF(OR($I275=$I$8,$I275=$I$9),($J275*$H275),0)),0)</f>
        <v>0</v>
      </c>
      <c r="L275" s="112">
        <f>ROUND(IF(AND($G275=Summary!$C$13),IF(OR($I275=$I$6,$I275=$I$7,$I275=$I$10,$I275=$I$11),(($J275*$H275)/2),0),0),0)</f>
        <v>0</v>
      </c>
      <c r="M275" s="112">
        <f t="shared" si="10"/>
        <v>0</v>
      </c>
      <c r="N275" s="115">
        <f t="shared" si="11"/>
        <v>0</v>
      </c>
      <c r="O275" s="118"/>
    </row>
    <row r="276" spans="2:15">
      <c r="B276" s="121"/>
      <c r="C276" s="119"/>
      <c r="D276" s="194"/>
      <c r="E276" s="117"/>
      <c r="F276" s="118"/>
      <c r="G276" s="122"/>
      <c r="H276" s="123"/>
      <c r="I276" s="124"/>
      <c r="J276" s="120">
        <v>0</v>
      </c>
      <c r="K276" s="112">
        <f>ROUND(IF(AND($G276&lt;&gt;Summary!$C$13),IF(OR($I276=$I$6,$I276=$I$7,$I276=$I$10,$I276=$I$11),($J276*$H276),0),0)+(IF(OR($I276=$I$8,$I276=$I$9),($J276*$H276),0)),0)</f>
        <v>0</v>
      </c>
      <c r="L276" s="112">
        <f>ROUND(IF(AND($G276=Summary!$C$13),IF(OR($I276=$I$6,$I276=$I$7,$I276=$I$10,$I276=$I$11),(($J276*$H276)/2),0),0),0)</f>
        <v>0</v>
      </c>
      <c r="M276" s="112">
        <f t="shared" si="10"/>
        <v>0</v>
      </c>
      <c r="N276" s="115">
        <f t="shared" si="11"/>
        <v>0</v>
      </c>
      <c r="O276" s="118"/>
    </row>
    <row r="277" spans="2:15">
      <c r="B277" s="121"/>
      <c r="C277" s="119"/>
      <c r="D277" s="194"/>
      <c r="E277" s="117"/>
      <c r="F277" s="118"/>
      <c r="G277" s="122"/>
      <c r="H277" s="123"/>
      <c r="I277" s="124"/>
      <c r="J277" s="120">
        <v>0</v>
      </c>
      <c r="K277" s="112">
        <f>ROUND(IF(AND($G277&lt;&gt;Summary!$C$13),IF(OR($I277=$I$6,$I277=$I$7,$I277=$I$10,$I277=$I$11),($J277*$H277),0),0)+(IF(OR($I277=$I$8,$I277=$I$9),($J277*$H277),0)),0)</f>
        <v>0</v>
      </c>
      <c r="L277" s="112">
        <f>ROUND(IF(AND($G277=Summary!$C$13),IF(OR($I277=$I$6,$I277=$I$7,$I277=$I$10,$I277=$I$11),(($J277*$H277)/2),0),0),0)</f>
        <v>0</v>
      </c>
      <c r="M277" s="112">
        <f t="shared" si="10"/>
        <v>0</v>
      </c>
      <c r="N277" s="115">
        <f t="shared" si="11"/>
        <v>0</v>
      </c>
      <c r="O277" s="118"/>
    </row>
    <row r="278" spans="2:15">
      <c r="B278" s="121"/>
      <c r="C278" s="119"/>
      <c r="D278" s="194"/>
      <c r="E278" s="117"/>
      <c r="F278" s="118"/>
      <c r="G278" s="122"/>
      <c r="H278" s="123"/>
      <c r="I278" s="124"/>
      <c r="J278" s="120">
        <v>0</v>
      </c>
      <c r="K278" s="112">
        <f>ROUND(IF(AND($G278&lt;&gt;Summary!$C$13),IF(OR($I278=$I$6,$I278=$I$7,$I278=$I$10,$I278=$I$11),($J278*$H278),0),0)+(IF(OR($I278=$I$8,$I278=$I$9),($J278*$H278),0)),0)</f>
        <v>0</v>
      </c>
      <c r="L278" s="112">
        <f>ROUND(IF(AND($G278=Summary!$C$13),IF(OR($I278=$I$6,$I278=$I$7,$I278=$I$10,$I278=$I$11),(($J278*$H278)/2),0),0),0)</f>
        <v>0</v>
      </c>
      <c r="M278" s="112">
        <f t="shared" ref="M278:M341" si="12">L278</f>
        <v>0</v>
      </c>
      <c r="N278" s="115">
        <f t="shared" ref="N278:N341" si="13">SUM(J278:M278)</f>
        <v>0</v>
      </c>
      <c r="O278" s="118"/>
    </row>
    <row r="279" spans="2:15">
      <c r="B279" s="121"/>
      <c r="C279" s="119"/>
      <c r="D279" s="194"/>
      <c r="E279" s="117"/>
      <c r="F279" s="118"/>
      <c r="G279" s="122"/>
      <c r="H279" s="123"/>
      <c r="I279" s="124"/>
      <c r="J279" s="120">
        <v>0</v>
      </c>
      <c r="K279" s="112">
        <f>ROUND(IF(AND($G279&lt;&gt;Summary!$C$13),IF(OR($I279=$I$6,$I279=$I$7,$I279=$I$10,$I279=$I$11),($J279*$H279),0),0)+(IF(OR($I279=$I$8,$I279=$I$9),($J279*$H279),0)),0)</f>
        <v>0</v>
      </c>
      <c r="L279" s="112">
        <f>ROUND(IF(AND($G279=Summary!$C$13),IF(OR($I279=$I$6,$I279=$I$7,$I279=$I$10,$I279=$I$11),(($J279*$H279)/2),0),0),0)</f>
        <v>0</v>
      </c>
      <c r="M279" s="112">
        <f t="shared" si="12"/>
        <v>0</v>
      </c>
      <c r="N279" s="115">
        <f t="shared" si="13"/>
        <v>0</v>
      </c>
      <c r="O279" s="118"/>
    </row>
    <row r="280" spans="2:15">
      <c r="B280" s="121"/>
      <c r="C280" s="119"/>
      <c r="D280" s="194"/>
      <c r="E280" s="117"/>
      <c r="F280" s="118"/>
      <c r="G280" s="122"/>
      <c r="H280" s="123"/>
      <c r="I280" s="124"/>
      <c r="J280" s="120">
        <v>0</v>
      </c>
      <c r="K280" s="112">
        <f>ROUND(IF(AND($G280&lt;&gt;Summary!$C$13),IF(OR($I280=$I$6,$I280=$I$7,$I280=$I$10,$I280=$I$11),($J280*$H280),0),0)+(IF(OR($I280=$I$8,$I280=$I$9),($J280*$H280),0)),0)</f>
        <v>0</v>
      </c>
      <c r="L280" s="112">
        <f>ROUND(IF(AND($G280=Summary!$C$13),IF(OR($I280=$I$6,$I280=$I$7,$I280=$I$10,$I280=$I$11),(($J280*$H280)/2),0),0),0)</f>
        <v>0</v>
      </c>
      <c r="M280" s="112">
        <f t="shared" si="12"/>
        <v>0</v>
      </c>
      <c r="N280" s="115">
        <f t="shared" si="13"/>
        <v>0</v>
      </c>
      <c r="O280" s="118"/>
    </row>
    <row r="281" spans="2:15">
      <c r="B281" s="121"/>
      <c r="C281" s="119"/>
      <c r="D281" s="194"/>
      <c r="E281" s="117"/>
      <c r="F281" s="118"/>
      <c r="G281" s="122"/>
      <c r="H281" s="123"/>
      <c r="I281" s="124"/>
      <c r="J281" s="120">
        <v>0</v>
      </c>
      <c r="K281" s="112">
        <f>ROUND(IF(AND($G281&lt;&gt;Summary!$C$13),IF(OR($I281=$I$6,$I281=$I$7,$I281=$I$10,$I281=$I$11),($J281*$H281),0),0)+(IF(OR($I281=$I$8,$I281=$I$9),($J281*$H281),0)),0)</f>
        <v>0</v>
      </c>
      <c r="L281" s="112">
        <f>ROUND(IF(AND($G281=Summary!$C$13),IF(OR($I281=$I$6,$I281=$I$7,$I281=$I$10,$I281=$I$11),(($J281*$H281)/2),0),0),0)</f>
        <v>0</v>
      </c>
      <c r="M281" s="112">
        <f t="shared" si="12"/>
        <v>0</v>
      </c>
      <c r="N281" s="115">
        <f t="shared" si="13"/>
        <v>0</v>
      </c>
      <c r="O281" s="118"/>
    </row>
    <row r="282" spans="2:15">
      <c r="B282" s="121"/>
      <c r="C282" s="119"/>
      <c r="D282" s="194"/>
      <c r="E282" s="117"/>
      <c r="F282" s="118"/>
      <c r="G282" s="122"/>
      <c r="H282" s="123"/>
      <c r="I282" s="124"/>
      <c r="J282" s="120">
        <v>0</v>
      </c>
      <c r="K282" s="112">
        <f>ROUND(IF(AND($G282&lt;&gt;Summary!$C$13),IF(OR($I282=$I$6,$I282=$I$7,$I282=$I$10,$I282=$I$11),($J282*$H282),0),0)+(IF(OR($I282=$I$8,$I282=$I$9),($J282*$H282),0)),0)</f>
        <v>0</v>
      </c>
      <c r="L282" s="112">
        <f>ROUND(IF(AND($G282=Summary!$C$13),IF(OR($I282=$I$6,$I282=$I$7,$I282=$I$10,$I282=$I$11),(($J282*$H282)/2),0),0),0)</f>
        <v>0</v>
      </c>
      <c r="M282" s="112">
        <f t="shared" si="12"/>
        <v>0</v>
      </c>
      <c r="N282" s="115">
        <f t="shared" si="13"/>
        <v>0</v>
      </c>
      <c r="O282" s="118"/>
    </row>
    <row r="283" spans="2:15">
      <c r="B283" s="121"/>
      <c r="C283" s="119"/>
      <c r="D283" s="194"/>
      <c r="E283" s="117"/>
      <c r="F283" s="118"/>
      <c r="G283" s="122"/>
      <c r="H283" s="123"/>
      <c r="I283" s="124"/>
      <c r="J283" s="120">
        <v>0</v>
      </c>
      <c r="K283" s="112">
        <f>ROUND(IF(AND($G283&lt;&gt;Summary!$C$13),IF(OR($I283=$I$6,$I283=$I$7,$I283=$I$10,$I283=$I$11),($J283*$H283),0),0)+(IF(OR($I283=$I$8,$I283=$I$9),($J283*$H283),0)),0)</f>
        <v>0</v>
      </c>
      <c r="L283" s="112">
        <f>ROUND(IF(AND($G283=Summary!$C$13),IF(OR($I283=$I$6,$I283=$I$7,$I283=$I$10,$I283=$I$11),(($J283*$H283)/2),0),0),0)</f>
        <v>0</v>
      </c>
      <c r="M283" s="112">
        <f t="shared" si="12"/>
        <v>0</v>
      </c>
      <c r="N283" s="115">
        <f t="shared" si="13"/>
        <v>0</v>
      </c>
      <c r="O283" s="118"/>
    </row>
    <row r="284" spans="2:15">
      <c r="B284" s="121"/>
      <c r="C284" s="119"/>
      <c r="D284" s="194"/>
      <c r="E284" s="117"/>
      <c r="F284" s="118"/>
      <c r="G284" s="122"/>
      <c r="H284" s="123"/>
      <c r="I284" s="124"/>
      <c r="J284" s="120">
        <v>0</v>
      </c>
      <c r="K284" s="112">
        <f>ROUND(IF(AND($G284&lt;&gt;Summary!$C$13),IF(OR($I284=$I$6,$I284=$I$7,$I284=$I$10,$I284=$I$11),($J284*$H284),0),0)+(IF(OR($I284=$I$8,$I284=$I$9),($J284*$H284),0)),0)</f>
        <v>0</v>
      </c>
      <c r="L284" s="112">
        <f>ROUND(IF(AND($G284=Summary!$C$13),IF(OR($I284=$I$6,$I284=$I$7,$I284=$I$10,$I284=$I$11),(($J284*$H284)/2),0),0),0)</f>
        <v>0</v>
      </c>
      <c r="M284" s="112">
        <f t="shared" si="12"/>
        <v>0</v>
      </c>
      <c r="N284" s="115">
        <f t="shared" si="13"/>
        <v>0</v>
      </c>
      <c r="O284" s="118"/>
    </row>
    <row r="285" spans="2:15">
      <c r="B285" s="121"/>
      <c r="C285" s="119"/>
      <c r="D285" s="194"/>
      <c r="E285" s="117"/>
      <c r="F285" s="118"/>
      <c r="G285" s="122"/>
      <c r="H285" s="123"/>
      <c r="I285" s="124"/>
      <c r="J285" s="120">
        <v>0</v>
      </c>
      <c r="K285" s="112">
        <f>ROUND(IF(AND($G285&lt;&gt;Summary!$C$13),IF(OR($I285=$I$6,$I285=$I$7,$I285=$I$10,$I285=$I$11),($J285*$H285),0),0)+(IF(OR($I285=$I$8,$I285=$I$9),($J285*$H285),0)),0)</f>
        <v>0</v>
      </c>
      <c r="L285" s="112">
        <f>ROUND(IF(AND($G285=Summary!$C$13),IF(OR($I285=$I$6,$I285=$I$7,$I285=$I$10,$I285=$I$11),(($J285*$H285)/2),0),0),0)</f>
        <v>0</v>
      </c>
      <c r="M285" s="112">
        <f t="shared" si="12"/>
        <v>0</v>
      </c>
      <c r="N285" s="115">
        <f t="shared" si="13"/>
        <v>0</v>
      </c>
      <c r="O285" s="118"/>
    </row>
    <row r="286" spans="2:15">
      <c r="B286" s="121"/>
      <c r="C286" s="119"/>
      <c r="D286" s="194"/>
      <c r="E286" s="117"/>
      <c r="F286" s="118"/>
      <c r="G286" s="122"/>
      <c r="H286" s="123"/>
      <c r="I286" s="124"/>
      <c r="J286" s="120">
        <v>0</v>
      </c>
      <c r="K286" s="112">
        <f>ROUND(IF(AND($G286&lt;&gt;Summary!$C$13),IF(OR($I286=$I$6,$I286=$I$7,$I286=$I$10,$I286=$I$11),($J286*$H286),0),0)+(IF(OR($I286=$I$8,$I286=$I$9),($J286*$H286),0)),0)</f>
        <v>0</v>
      </c>
      <c r="L286" s="112">
        <f>ROUND(IF(AND($G286=Summary!$C$13),IF(OR($I286=$I$6,$I286=$I$7,$I286=$I$10,$I286=$I$11),(($J286*$H286)/2),0),0),0)</f>
        <v>0</v>
      </c>
      <c r="M286" s="112">
        <f t="shared" si="12"/>
        <v>0</v>
      </c>
      <c r="N286" s="115">
        <f t="shared" si="13"/>
        <v>0</v>
      </c>
      <c r="O286" s="118"/>
    </row>
    <row r="287" spans="2:15">
      <c r="B287" s="121"/>
      <c r="C287" s="119"/>
      <c r="D287" s="194"/>
      <c r="E287" s="117"/>
      <c r="F287" s="118"/>
      <c r="G287" s="122"/>
      <c r="H287" s="123"/>
      <c r="I287" s="124"/>
      <c r="J287" s="120">
        <v>0</v>
      </c>
      <c r="K287" s="112">
        <f>ROUND(IF(AND($G287&lt;&gt;Summary!$C$13),IF(OR($I287=$I$6,$I287=$I$7,$I287=$I$10,$I287=$I$11),($J287*$H287),0),0)+(IF(OR($I287=$I$8,$I287=$I$9),($J287*$H287),0)),0)</f>
        <v>0</v>
      </c>
      <c r="L287" s="112">
        <f>ROUND(IF(AND($G287=Summary!$C$13),IF(OR($I287=$I$6,$I287=$I$7,$I287=$I$10,$I287=$I$11),(($J287*$H287)/2),0),0),0)</f>
        <v>0</v>
      </c>
      <c r="M287" s="112">
        <f t="shared" si="12"/>
        <v>0</v>
      </c>
      <c r="N287" s="115">
        <f t="shared" si="13"/>
        <v>0</v>
      </c>
      <c r="O287" s="118"/>
    </row>
    <row r="288" spans="2:15">
      <c r="B288" s="121"/>
      <c r="C288" s="119"/>
      <c r="D288" s="194"/>
      <c r="E288" s="117"/>
      <c r="F288" s="118"/>
      <c r="G288" s="122"/>
      <c r="H288" s="123"/>
      <c r="I288" s="124"/>
      <c r="J288" s="120">
        <v>0</v>
      </c>
      <c r="K288" s="112">
        <f>ROUND(IF(AND($G288&lt;&gt;Summary!$C$13),IF(OR($I288=$I$6,$I288=$I$7,$I288=$I$10,$I288=$I$11),($J288*$H288),0),0)+(IF(OR($I288=$I$8,$I288=$I$9),($J288*$H288),0)),0)</f>
        <v>0</v>
      </c>
      <c r="L288" s="112">
        <f>ROUND(IF(AND($G288=Summary!$C$13),IF(OR($I288=$I$6,$I288=$I$7,$I288=$I$10,$I288=$I$11),(($J288*$H288)/2),0),0),0)</f>
        <v>0</v>
      </c>
      <c r="M288" s="112">
        <f t="shared" si="12"/>
        <v>0</v>
      </c>
      <c r="N288" s="115">
        <f t="shared" si="13"/>
        <v>0</v>
      </c>
      <c r="O288" s="118"/>
    </row>
    <row r="289" spans="2:15">
      <c r="B289" s="121"/>
      <c r="C289" s="119"/>
      <c r="D289" s="194"/>
      <c r="E289" s="117"/>
      <c r="F289" s="118"/>
      <c r="G289" s="122"/>
      <c r="H289" s="123"/>
      <c r="I289" s="124"/>
      <c r="J289" s="120">
        <v>0</v>
      </c>
      <c r="K289" s="112">
        <f>ROUND(IF(AND($G289&lt;&gt;Summary!$C$13),IF(OR($I289=$I$6,$I289=$I$7,$I289=$I$10,$I289=$I$11),($J289*$H289),0),0)+(IF(OR($I289=$I$8,$I289=$I$9),($J289*$H289),0)),0)</f>
        <v>0</v>
      </c>
      <c r="L289" s="112">
        <f>ROUND(IF(AND($G289=Summary!$C$13),IF(OR($I289=$I$6,$I289=$I$7,$I289=$I$10,$I289=$I$11),(($J289*$H289)/2),0),0),0)</f>
        <v>0</v>
      </c>
      <c r="M289" s="112">
        <f t="shared" si="12"/>
        <v>0</v>
      </c>
      <c r="N289" s="115">
        <f t="shared" si="13"/>
        <v>0</v>
      </c>
      <c r="O289" s="118"/>
    </row>
    <row r="290" spans="2:15">
      <c r="B290" s="121"/>
      <c r="C290" s="119"/>
      <c r="D290" s="194"/>
      <c r="E290" s="117"/>
      <c r="F290" s="118"/>
      <c r="G290" s="122"/>
      <c r="H290" s="123"/>
      <c r="I290" s="124"/>
      <c r="J290" s="120">
        <v>0</v>
      </c>
      <c r="K290" s="112">
        <f>ROUND(IF(AND($G290&lt;&gt;Summary!$C$13),IF(OR($I290=$I$6,$I290=$I$7,$I290=$I$10,$I290=$I$11),($J290*$H290),0),0)+(IF(OR($I290=$I$8,$I290=$I$9),($J290*$H290),0)),0)</f>
        <v>0</v>
      </c>
      <c r="L290" s="112">
        <f>ROUND(IF(AND($G290=Summary!$C$13),IF(OR($I290=$I$6,$I290=$I$7,$I290=$I$10,$I290=$I$11),(($J290*$H290)/2),0),0),0)</f>
        <v>0</v>
      </c>
      <c r="M290" s="112">
        <f t="shared" si="12"/>
        <v>0</v>
      </c>
      <c r="N290" s="115">
        <f t="shared" si="13"/>
        <v>0</v>
      </c>
      <c r="O290" s="118"/>
    </row>
    <row r="291" spans="2:15">
      <c r="B291" s="121"/>
      <c r="C291" s="119"/>
      <c r="D291" s="194"/>
      <c r="E291" s="117"/>
      <c r="F291" s="118"/>
      <c r="G291" s="122"/>
      <c r="H291" s="123"/>
      <c r="I291" s="124"/>
      <c r="J291" s="120">
        <v>0</v>
      </c>
      <c r="K291" s="112">
        <f>ROUND(IF(AND($G291&lt;&gt;Summary!$C$13),IF(OR($I291=$I$6,$I291=$I$7,$I291=$I$10,$I291=$I$11),($J291*$H291),0),0)+(IF(OR($I291=$I$8,$I291=$I$9),($J291*$H291),0)),0)</f>
        <v>0</v>
      </c>
      <c r="L291" s="112">
        <f>ROUND(IF(AND($G291=Summary!$C$13),IF(OR($I291=$I$6,$I291=$I$7,$I291=$I$10,$I291=$I$11),(($J291*$H291)/2),0),0),0)</f>
        <v>0</v>
      </c>
      <c r="M291" s="112">
        <f t="shared" si="12"/>
        <v>0</v>
      </c>
      <c r="N291" s="115">
        <f t="shared" si="13"/>
        <v>0</v>
      </c>
      <c r="O291" s="118"/>
    </row>
    <row r="292" spans="2:15">
      <c r="B292" s="121"/>
      <c r="C292" s="119"/>
      <c r="D292" s="194"/>
      <c r="E292" s="117"/>
      <c r="F292" s="118"/>
      <c r="G292" s="122"/>
      <c r="H292" s="123"/>
      <c r="I292" s="124"/>
      <c r="J292" s="120">
        <v>0</v>
      </c>
      <c r="K292" s="112">
        <f>ROUND(IF(AND($G292&lt;&gt;Summary!$C$13),IF(OR($I292=$I$6,$I292=$I$7,$I292=$I$10,$I292=$I$11),($J292*$H292),0),0)+(IF(OR($I292=$I$8,$I292=$I$9),($J292*$H292),0)),0)</f>
        <v>0</v>
      </c>
      <c r="L292" s="112">
        <f>ROUND(IF(AND($G292=Summary!$C$13),IF(OR($I292=$I$6,$I292=$I$7,$I292=$I$10,$I292=$I$11),(($J292*$H292)/2),0),0),0)</f>
        <v>0</v>
      </c>
      <c r="M292" s="112">
        <f t="shared" si="12"/>
        <v>0</v>
      </c>
      <c r="N292" s="115">
        <f t="shared" si="13"/>
        <v>0</v>
      </c>
      <c r="O292" s="118"/>
    </row>
    <row r="293" spans="2:15">
      <c r="B293" s="121"/>
      <c r="C293" s="119"/>
      <c r="D293" s="194"/>
      <c r="E293" s="117"/>
      <c r="F293" s="118"/>
      <c r="G293" s="122"/>
      <c r="H293" s="123"/>
      <c r="I293" s="124"/>
      <c r="J293" s="120">
        <v>0</v>
      </c>
      <c r="K293" s="112">
        <f>ROUND(IF(AND($G293&lt;&gt;Summary!$C$13),IF(OR($I293=$I$6,$I293=$I$7,$I293=$I$10,$I293=$I$11),($J293*$H293),0),0)+(IF(OR($I293=$I$8,$I293=$I$9),($J293*$H293),0)),0)</f>
        <v>0</v>
      </c>
      <c r="L293" s="112">
        <f>ROUND(IF(AND($G293=Summary!$C$13),IF(OR($I293=$I$6,$I293=$I$7,$I293=$I$10,$I293=$I$11),(($J293*$H293)/2),0),0),0)</f>
        <v>0</v>
      </c>
      <c r="M293" s="112">
        <f t="shared" si="12"/>
        <v>0</v>
      </c>
      <c r="N293" s="115">
        <f t="shared" si="13"/>
        <v>0</v>
      </c>
      <c r="O293" s="118"/>
    </row>
    <row r="294" spans="2:15">
      <c r="B294" s="121"/>
      <c r="C294" s="119"/>
      <c r="D294" s="194"/>
      <c r="E294" s="117"/>
      <c r="F294" s="118"/>
      <c r="G294" s="122"/>
      <c r="H294" s="123"/>
      <c r="I294" s="124"/>
      <c r="J294" s="120">
        <v>0</v>
      </c>
      <c r="K294" s="112">
        <f>ROUND(IF(AND($G294&lt;&gt;Summary!$C$13),IF(OR($I294=$I$6,$I294=$I$7,$I294=$I$10,$I294=$I$11),($J294*$H294),0),0)+(IF(OR($I294=$I$8,$I294=$I$9),($J294*$H294),0)),0)</f>
        <v>0</v>
      </c>
      <c r="L294" s="112">
        <f>ROUND(IF(AND($G294=Summary!$C$13),IF(OR($I294=$I$6,$I294=$I$7,$I294=$I$10,$I294=$I$11),(($J294*$H294)/2),0),0),0)</f>
        <v>0</v>
      </c>
      <c r="M294" s="112">
        <f t="shared" si="12"/>
        <v>0</v>
      </c>
      <c r="N294" s="115">
        <f t="shared" si="13"/>
        <v>0</v>
      </c>
      <c r="O294" s="118"/>
    </row>
    <row r="295" spans="2:15">
      <c r="B295" s="121"/>
      <c r="C295" s="119"/>
      <c r="D295" s="194"/>
      <c r="E295" s="117"/>
      <c r="F295" s="118"/>
      <c r="G295" s="122"/>
      <c r="H295" s="123"/>
      <c r="I295" s="124"/>
      <c r="J295" s="120">
        <v>0</v>
      </c>
      <c r="K295" s="112">
        <f>ROUND(IF(AND($G295&lt;&gt;Summary!$C$13),IF(OR($I295=$I$6,$I295=$I$7,$I295=$I$10,$I295=$I$11),($J295*$H295),0),0)+(IF(OR($I295=$I$8,$I295=$I$9),($J295*$H295),0)),0)</f>
        <v>0</v>
      </c>
      <c r="L295" s="112">
        <f>ROUND(IF(AND($G295=Summary!$C$13),IF(OR($I295=$I$6,$I295=$I$7,$I295=$I$10,$I295=$I$11),(($J295*$H295)/2),0),0),0)</f>
        <v>0</v>
      </c>
      <c r="M295" s="112">
        <f t="shared" si="12"/>
        <v>0</v>
      </c>
      <c r="N295" s="115">
        <f t="shared" si="13"/>
        <v>0</v>
      </c>
      <c r="O295" s="118"/>
    </row>
    <row r="296" spans="2:15">
      <c r="B296" s="121"/>
      <c r="C296" s="119"/>
      <c r="D296" s="194"/>
      <c r="E296" s="117"/>
      <c r="F296" s="118"/>
      <c r="G296" s="122"/>
      <c r="H296" s="123"/>
      <c r="I296" s="124"/>
      <c r="J296" s="120">
        <v>0</v>
      </c>
      <c r="K296" s="112">
        <f>ROUND(IF(AND($G296&lt;&gt;Summary!$C$13),IF(OR($I296=$I$6,$I296=$I$7,$I296=$I$10,$I296=$I$11),($J296*$H296),0),0)+(IF(OR($I296=$I$8,$I296=$I$9),($J296*$H296),0)),0)</f>
        <v>0</v>
      </c>
      <c r="L296" s="112">
        <f>ROUND(IF(AND($G296=Summary!$C$13),IF(OR($I296=$I$6,$I296=$I$7,$I296=$I$10,$I296=$I$11),(($J296*$H296)/2),0),0),0)</f>
        <v>0</v>
      </c>
      <c r="M296" s="112">
        <f t="shared" si="12"/>
        <v>0</v>
      </c>
      <c r="N296" s="115">
        <f t="shared" si="13"/>
        <v>0</v>
      </c>
      <c r="O296" s="118"/>
    </row>
    <row r="297" spans="2:15">
      <c r="B297" s="121"/>
      <c r="C297" s="119"/>
      <c r="D297" s="194"/>
      <c r="E297" s="117"/>
      <c r="F297" s="118"/>
      <c r="G297" s="122"/>
      <c r="H297" s="123"/>
      <c r="I297" s="124"/>
      <c r="J297" s="120">
        <v>0</v>
      </c>
      <c r="K297" s="112">
        <f>ROUND(IF(AND($G297&lt;&gt;Summary!$C$13),IF(OR($I297=$I$6,$I297=$I$7,$I297=$I$10,$I297=$I$11),($J297*$H297),0),0)+(IF(OR($I297=$I$8,$I297=$I$9),($J297*$H297),0)),0)</f>
        <v>0</v>
      </c>
      <c r="L297" s="112">
        <f>ROUND(IF(AND($G297=Summary!$C$13),IF(OR($I297=$I$6,$I297=$I$7,$I297=$I$10,$I297=$I$11),(($J297*$H297)/2),0),0),0)</f>
        <v>0</v>
      </c>
      <c r="M297" s="112">
        <f t="shared" si="12"/>
        <v>0</v>
      </c>
      <c r="N297" s="115">
        <f t="shared" si="13"/>
        <v>0</v>
      </c>
      <c r="O297" s="118"/>
    </row>
    <row r="298" spans="2:15">
      <c r="B298" s="121"/>
      <c r="C298" s="119"/>
      <c r="D298" s="194"/>
      <c r="E298" s="117"/>
      <c r="F298" s="118"/>
      <c r="G298" s="122"/>
      <c r="H298" s="123"/>
      <c r="I298" s="124"/>
      <c r="J298" s="120">
        <v>0</v>
      </c>
      <c r="K298" s="112">
        <f>ROUND(IF(AND($G298&lt;&gt;Summary!$C$13),IF(OR($I298=$I$6,$I298=$I$7,$I298=$I$10,$I298=$I$11),($J298*$H298),0),0)+(IF(OR($I298=$I$8,$I298=$I$9),($J298*$H298),0)),0)</f>
        <v>0</v>
      </c>
      <c r="L298" s="112">
        <f>ROUND(IF(AND($G298=Summary!$C$13),IF(OR($I298=$I$6,$I298=$I$7,$I298=$I$10,$I298=$I$11),(($J298*$H298)/2),0),0),0)</f>
        <v>0</v>
      </c>
      <c r="M298" s="112">
        <f t="shared" si="12"/>
        <v>0</v>
      </c>
      <c r="N298" s="115">
        <f t="shared" si="13"/>
        <v>0</v>
      </c>
      <c r="O298" s="118"/>
    </row>
    <row r="299" spans="2:15">
      <c r="B299" s="121"/>
      <c r="C299" s="119"/>
      <c r="D299" s="194"/>
      <c r="E299" s="117"/>
      <c r="F299" s="118"/>
      <c r="G299" s="122"/>
      <c r="H299" s="123"/>
      <c r="I299" s="124"/>
      <c r="J299" s="120">
        <v>0</v>
      </c>
      <c r="K299" s="112">
        <f>ROUND(IF(AND($G299&lt;&gt;Summary!$C$13),IF(OR($I299=$I$6,$I299=$I$7,$I299=$I$10,$I299=$I$11),($J299*$H299),0),0)+(IF(OR($I299=$I$8,$I299=$I$9),($J299*$H299),0)),0)</f>
        <v>0</v>
      </c>
      <c r="L299" s="112">
        <f>ROUND(IF(AND($G299=Summary!$C$13),IF(OR($I299=$I$6,$I299=$I$7,$I299=$I$10,$I299=$I$11),(($J299*$H299)/2),0),0),0)</f>
        <v>0</v>
      </c>
      <c r="M299" s="112">
        <f t="shared" si="12"/>
        <v>0</v>
      </c>
      <c r="N299" s="115">
        <f t="shared" si="13"/>
        <v>0</v>
      </c>
      <c r="O299" s="118"/>
    </row>
    <row r="300" spans="2:15">
      <c r="B300" s="121"/>
      <c r="C300" s="119"/>
      <c r="D300" s="194"/>
      <c r="E300" s="117"/>
      <c r="F300" s="118"/>
      <c r="G300" s="122"/>
      <c r="H300" s="123"/>
      <c r="I300" s="124"/>
      <c r="J300" s="120">
        <v>0</v>
      </c>
      <c r="K300" s="112">
        <f>ROUND(IF(AND($G300&lt;&gt;Summary!$C$13),IF(OR($I300=$I$6,$I300=$I$7,$I300=$I$10,$I300=$I$11),($J300*$H300),0),0)+(IF(OR($I300=$I$8,$I300=$I$9),($J300*$H300),0)),0)</f>
        <v>0</v>
      </c>
      <c r="L300" s="112">
        <f>ROUND(IF(AND($G300=Summary!$C$13),IF(OR($I300=$I$6,$I300=$I$7,$I300=$I$10,$I300=$I$11),(($J300*$H300)/2),0),0),0)</f>
        <v>0</v>
      </c>
      <c r="M300" s="112">
        <f t="shared" si="12"/>
        <v>0</v>
      </c>
      <c r="N300" s="115">
        <f t="shared" si="13"/>
        <v>0</v>
      </c>
      <c r="O300" s="118"/>
    </row>
    <row r="301" spans="2:15">
      <c r="B301" s="121"/>
      <c r="C301" s="119"/>
      <c r="D301" s="194"/>
      <c r="E301" s="117"/>
      <c r="F301" s="118"/>
      <c r="G301" s="122"/>
      <c r="H301" s="123"/>
      <c r="I301" s="124"/>
      <c r="J301" s="120">
        <v>0</v>
      </c>
      <c r="K301" s="112">
        <f>ROUND(IF(AND($G301&lt;&gt;Summary!$C$13),IF(OR($I301=$I$6,$I301=$I$7,$I301=$I$10,$I301=$I$11),($J301*$H301),0),0)+(IF(OR($I301=$I$8,$I301=$I$9),($J301*$H301),0)),0)</f>
        <v>0</v>
      </c>
      <c r="L301" s="112">
        <f>ROUND(IF(AND($G301=Summary!$C$13),IF(OR($I301=$I$6,$I301=$I$7,$I301=$I$10,$I301=$I$11),(($J301*$H301)/2),0),0),0)</f>
        <v>0</v>
      </c>
      <c r="M301" s="112">
        <f t="shared" si="12"/>
        <v>0</v>
      </c>
      <c r="N301" s="115">
        <f t="shared" si="13"/>
        <v>0</v>
      </c>
      <c r="O301" s="118"/>
    </row>
    <row r="302" spans="2:15">
      <c r="B302" s="121"/>
      <c r="C302" s="119"/>
      <c r="D302" s="194"/>
      <c r="E302" s="117"/>
      <c r="F302" s="118"/>
      <c r="G302" s="122"/>
      <c r="H302" s="123"/>
      <c r="I302" s="124"/>
      <c r="J302" s="120">
        <v>0</v>
      </c>
      <c r="K302" s="112">
        <f>ROUND(IF(AND($G302&lt;&gt;Summary!$C$13),IF(OR($I302=$I$6,$I302=$I$7,$I302=$I$10,$I302=$I$11),($J302*$H302),0),0)+(IF(OR($I302=$I$8,$I302=$I$9),($J302*$H302),0)),0)</f>
        <v>0</v>
      </c>
      <c r="L302" s="112">
        <f>ROUND(IF(AND($G302=Summary!$C$13),IF(OR($I302=$I$6,$I302=$I$7,$I302=$I$10,$I302=$I$11),(($J302*$H302)/2),0),0),0)</f>
        <v>0</v>
      </c>
      <c r="M302" s="112">
        <f t="shared" si="12"/>
        <v>0</v>
      </c>
      <c r="N302" s="115">
        <f t="shared" si="13"/>
        <v>0</v>
      </c>
      <c r="O302" s="118"/>
    </row>
    <row r="303" spans="2:15">
      <c r="B303" s="121"/>
      <c r="C303" s="119"/>
      <c r="D303" s="194"/>
      <c r="E303" s="117"/>
      <c r="F303" s="118"/>
      <c r="G303" s="122"/>
      <c r="H303" s="123"/>
      <c r="I303" s="124"/>
      <c r="J303" s="120">
        <v>0</v>
      </c>
      <c r="K303" s="112">
        <f>ROUND(IF(AND($G303&lt;&gt;Summary!$C$13),IF(OR($I303=$I$6,$I303=$I$7,$I303=$I$10,$I303=$I$11),($J303*$H303),0),0)+(IF(OR($I303=$I$8,$I303=$I$9),($J303*$H303),0)),0)</f>
        <v>0</v>
      </c>
      <c r="L303" s="112">
        <f>ROUND(IF(AND($G303=Summary!$C$13),IF(OR($I303=$I$6,$I303=$I$7,$I303=$I$10,$I303=$I$11),(($J303*$H303)/2),0),0),0)</f>
        <v>0</v>
      </c>
      <c r="M303" s="112">
        <f t="shared" si="12"/>
        <v>0</v>
      </c>
      <c r="N303" s="115">
        <f t="shared" si="13"/>
        <v>0</v>
      </c>
      <c r="O303" s="118"/>
    </row>
    <row r="304" spans="2:15">
      <c r="B304" s="121"/>
      <c r="C304" s="119"/>
      <c r="D304" s="194"/>
      <c r="E304" s="117"/>
      <c r="F304" s="118"/>
      <c r="G304" s="122"/>
      <c r="H304" s="123"/>
      <c r="I304" s="124"/>
      <c r="J304" s="120">
        <v>0</v>
      </c>
      <c r="K304" s="112">
        <f>ROUND(IF(AND($G304&lt;&gt;Summary!$C$13),IF(OR($I304=$I$6,$I304=$I$7,$I304=$I$10,$I304=$I$11),($J304*$H304),0),0)+(IF(OR($I304=$I$8,$I304=$I$9),($J304*$H304),0)),0)</f>
        <v>0</v>
      </c>
      <c r="L304" s="112">
        <f>ROUND(IF(AND($G304=Summary!$C$13),IF(OR($I304=$I$6,$I304=$I$7,$I304=$I$10,$I304=$I$11),(($J304*$H304)/2),0),0),0)</f>
        <v>0</v>
      </c>
      <c r="M304" s="112">
        <f t="shared" si="12"/>
        <v>0</v>
      </c>
      <c r="N304" s="115">
        <f t="shared" si="13"/>
        <v>0</v>
      </c>
      <c r="O304" s="118"/>
    </row>
    <row r="305" spans="2:15">
      <c r="B305" s="121"/>
      <c r="C305" s="119"/>
      <c r="D305" s="194"/>
      <c r="E305" s="117"/>
      <c r="F305" s="118"/>
      <c r="G305" s="122"/>
      <c r="H305" s="123"/>
      <c r="I305" s="124"/>
      <c r="J305" s="120">
        <v>0</v>
      </c>
      <c r="K305" s="112">
        <f>ROUND(IF(AND($G305&lt;&gt;Summary!$C$13),IF(OR($I305=$I$6,$I305=$I$7,$I305=$I$10,$I305=$I$11),($J305*$H305),0),0)+(IF(OR($I305=$I$8,$I305=$I$9),($J305*$H305),0)),0)</f>
        <v>0</v>
      </c>
      <c r="L305" s="112">
        <f>ROUND(IF(AND($G305=Summary!$C$13),IF(OR($I305=$I$6,$I305=$I$7,$I305=$I$10,$I305=$I$11),(($J305*$H305)/2),0),0),0)</f>
        <v>0</v>
      </c>
      <c r="M305" s="112">
        <f t="shared" si="12"/>
        <v>0</v>
      </c>
      <c r="N305" s="115">
        <f t="shared" si="13"/>
        <v>0</v>
      </c>
      <c r="O305" s="118"/>
    </row>
    <row r="306" spans="2:15">
      <c r="B306" s="121"/>
      <c r="C306" s="119"/>
      <c r="D306" s="194"/>
      <c r="E306" s="117"/>
      <c r="F306" s="118"/>
      <c r="G306" s="122"/>
      <c r="H306" s="123"/>
      <c r="I306" s="124"/>
      <c r="J306" s="120">
        <v>0</v>
      </c>
      <c r="K306" s="112">
        <f>ROUND(IF(AND($G306&lt;&gt;Summary!$C$13),IF(OR($I306=$I$6,$I306=$I$7,$I306=$I$10,$I306=$I$11),($J306*$H306),0),0)+(IF(OR($I306=$I$8,$I306=$I$9),($J306*$H306),0)),0)</f>
        <v>0</v>
      </c>
      <c r="L306" s="112">
        <f>ROUND(IF(AND($G306=Summary!$C$13),IF(OR($I306=$I$6,$I306=$I$7,$I306=$I$10,$I306=$I$11),(($J306*$H306)/2),0),0),0)</f>
        <v>0</v>
      </c>
      <c r="M306" s="112">
        <f t="shared" si="12"/>
        <v>0</v>
      </c>
      <c r="N306" s="115">
        <f t="shared" si="13"/>
        <v>0</v>
      </c>
      <c r="O306" s="118"/>
    </row>
    <row r="307" spans="2:15">
      <c r="B307" s="121"/>
      <c r="C307" s="119"/>
      <c r="D307" s="194"/>
      <c r="E307" s="117"/>
      <c r="F307" s="118"/>
      <c r="G307" s="122"/>
      <c r="H307" s="123"/>
      <c r="I307" s="124"/>
      <c r="J307" s="120">
        <v>0</v>
      </c>
      <c r="K307" s="112">
        <f>ROUND(IF(AND($G307&lt;&gt;Summary!$C$13),IF(OR($I307=$I$6,$I307=$I$7,$I307=$I$10,$I307=$I$11),($J307*$H307),0),0)+(IF(OR($I307=$I$8,$I307=$I$9),($J307*$H307),0)),0)</f>
        <v>0</v>
      </c>
      <c r="L307" s="112">
        <f>ROUND(IF(AND($G307=Summary!$C$13),IF(OR($I307=$I$6,$I307=$I$7,$I307=$I$10,$I307=$I$11),(($J307*$H307)/2),0),0),0)</f>
        <v>0</v>
      </c>
      <c r="M307" s="112">
        <f t="shared" si="12"/>
        <v>0</v>
      </c>
      <c r="N307" s="115">
        <f t="shared" si="13"/>
        <v>0</v>
      </c>
      <c r="O307" s="118"/>
    </row>
    <row r="308" spans="2:15">
      <c r="B308" s="121"/>
      <c r="C308" s="119"/>
      <c r="D308" s="194"/>
      <c r="E308" s="117"/>
      <c r="F308" s="118"/>
      <c r="G308" s="122"/>
      <c r="H308" s="123"/>
      <c r="I308" s="124"/>
      <c r="J308" s="120">
        <v>0</v>
      </c>
      <c r="K308" s="112">
        <f>ROUND(IF(AND($G308&lt;&gt;Summary!$C$13),IF(OR($I308=$I$6,$I308=$I$7,$I308=$I$10,$I308=$I$11),($J308*$H308),0),0)+(IF(OR($I308=$I$8,$I308=$I$9),($J308*$H308),0)),0)</f>
        <v>0</v>
      </c>
      <c r="L308" s="112">
        <f>ROUND(IF(AND($G308=Summary!$C$13),IF(OR($I308=$I$6,$I308=$I$7,$I308=$I$10,$I308=$I$11),(($J308*$H308)/2),0),0),0)</f>
        <v>0</v>
      </c>
      <c r="M308" s="112">
        <f t="shared" si="12"/>
        <v>0</v>
      </c>
      <c r="N308" s="115">
        <f t="shared" si="13"/>
        <v>0</v>
      </c>
      <c r="O308" s="118"/>
    </row>
    <row r="309" spans="2:15">
      <c r="B309" s="121"/>
      <c r="C309" s="119"/>
      <c r="D309" s="194"/>
      <c r="E309" s="117"/>
      <c r="F309" s="118"/>
      <c r="G309" s="122"/>
      <c r="H309" s="123"/>
      <c r="I309" s="124"/>
      <c r="J309" s="120">
        <v>0</v>
      </c>
      <c r="K309" s="112">
        <f>ROUND(IF(AND($G309&lt;&gt;Summary!$C$13),IF(OR($I309=$I$6,$I309=$I$7,$I309=$I$10,$I309=$I$11),($J309*$H309),0),0)+(IF(OR($I309=$I$8,$I309=$I$9),($J309*$H309),0)),0)</f>
        <v>0</v>
      </c>
      <c r="L309" s="112">
        <f>ROUND(IF(AND($G309=Summary!$C$13),IF(OR($I309=$I$6,$I309=$I$7,$I309=$I$10,$I309=$I$11),(($J309*$H309)/2),0),0),0)</f>
        <v>0</v>
      </c>
      <c r="M309" s="112">
        <f t="shared" si="12"/>
        <v>0</v>
      </c>
      <c r="N309" s="115">
        <f t="shared" si="13"/>
        <v>0</v>
      </c>
      <c r="O309" s="118"/>
    </row>
    <row r="310" spans="2:15">
      <c r="B310" s="121"/>
      <c r="C310" s="119"/>
      <c r="D310" s="194"/>
      <c r="E310" s="117"/>
      <c r="F310" s="118"/>
      <c r="G310" s="122"/>
      <c r="H310" s="123"/>
      <c r="I310" s="124"/>
      <c r="J310" s="120">
        <v>0</v>
      </c>
      <c r="K310" s="112">
        <f>ROUND(IF(AND($G310&lt;&gt;Summary!$C$13),IF(OR($I310=$I$6,$I310=$I$7,$I310=$I$10,$I310=$I$11),($J310*$H310),0),0)+(IF(OR($I310=$I$8,$I310=$I$9),($J310*$H310),0)),0)</f>
        <v>0</v>
      </c>
      <c r="L310" s="112">
        <f>ROUND(IF(AND($G310=Summary!$C$13),IF(OR($I310=$I$6,$I310=$I$7,$I310=$I$10,$I310=$I$11),(($J310*$H310)/2),0),0),0)</f>
        <v>0</v>
      </c>
      <c r="M310" s="112">
        <f t="shared" si="12"/>
        <v>0</v>
      </c>
      <c r="N310" s="115">
        <f t="shared" si="13"/>
        <v>0</v>
      </c>
      <c r="O310" s="118"/>
    </row>
    <row r="311" spans="2:15">
      <c r="B311" s="121"/>
      <c r="C311" s="119"/>
      <c r="D311" s="194"/>
      <c r="E311" s="117"/>
      <c r="F311" s="118"/>
      <c r="G311" s="122"/>
      <c r="H311" s="123"/>
      <c r="I311" s="124"/>
      <c r="J311" s="120">
        <v>0</v>
      </c>
      <c r="K311" s="112">
        <f>ROUND(IF(AND($G311&lt;&gt;Summary!$C$13),IF(OR($I311=$I$6,$I311=$I$7,$I311=$I$10,$I311=$I$11),($J311*$H311),0),0)+(IF(OR($I311=$I$8,$I311=$I$9),($J311*$H311),0)),0)</f>
        <v>0</v>
      </c>
      <c r="L311" s="112">
        <f>ROUND(IF(AND($G311=Summary!$C$13),IF(OR($I311=$I$6,$I311=$I$7,$I311=$I$10,$I311=$I$11),(($J311*$H311)/2),0),0),0)</f>
        <v>0</v>
      </c>
      <c r="M311" s="112">
        <f t="shared" si="12"/>
        <v>0</v>
      </c>
      <c r="N311" s="115">
        <f t="shared" si="13"/>
        <v>0</v>
      </c>
      <c r="O311" s="118"/>
    </row>
    <row r="312" spans="2:15">
      <c r="B312" s="121"/>
      <c r="C312" s="119"/>
      <c r="D312" s="194"/>
      <c r="E312" s="117"/>
      <c r="F312" s="118"/>
      <c r="G312" s="122"/>
      <c r="H312" s="123"/>
      <c r="I312" s="124"/>
      <c r="J312" s="120">
        <v>0</v>
      </c>
      <c r="K312" s="112">
        <f>ROUND(IF(AND($G312&lt;&gt;Summary!$C$13),IF(OR($I312=$I$6,$I312=$I$7,$I312=$I$10,$I312=$I$11),($J312*$H312),0),0)+(IF(OR($I312=$I$8,$I312=$I$9),($J312*$H312),0)),0)</f>
        <v>0</v>
      </c>
      <c r="L312" s="112">
        <f>ROUND(IF(AND($G312=Summary!$C$13),IF(OR($I312=$I$6,$I312=$I$7,$I312=$I$10,$I312=$I$11),(($J312*$H312)/2),0),0),0)</f>
        <v>0</v>
      </c>
      <c r="M312" s="112">
        <f t="shared" si="12"/>
        <v>0</v>
      </c>
      <c r="N312" s="115">
        <f t="shared" si="13"/>
        <v>0</v>
      </c>
      <c r="O312" s="118"/>
    </row>
    <row r="313" spans="2:15">
      <c r="B313" s="121"/>
      <c r="C313" s="119"/>
      <c r="D313" s="194"/>
      <c r="E313" s="117"/>
      <c r="F313" s="118"/>
      <c r="G313" s="122"/>
      <c r="H313" s="123"/>
      <c r="I313" s="124"/>
      <c r="J313" s="120">
        <v>0</v>
      </c>
      <c r="K313" s="112">
        <f>ROUND(IF(AND($G313&lt;&gt;Summary!$C$13),IF(OR($I313=$I$6,$I313=$I$7,$I313=$I$10,$I313=$I$11),($J313*$H313),0),0)+(IF(OR($I313=$I$8,$I313=$I$9),($J313*$H313),0)),0)</f>
        <v>0</v>
      </c>
      <c r="L313" s="112">
        <f>ROUND(IF(AND($G313=Summary!$C$13),IF(OR($I313=$I$6,$I313=$I$7,$I313=$I$10,$I313=$I$11),(($J313*$H313)/2),0),0),0)</f>
        <v>0</v>
      </c>
      <c r="M313" s="112">
        <f t="shared" si="12"/>
        <v>0</v>
      </c>
      <c r="N313" s="115">
        <f t="shared" si="13"/>
        <v>0</v>
      </c>
      <c r="O313" s="118"/>
    </row>
    <row r="314" spans="2:15">
      <c r="B314" s="121"/>
      <c r="C314" s="119"/>
      <c r="D314" s="194"/>
      <c r="E314" s="117"/>
      <c r="F314" s="118"/>
      <c r="G314" s="122"/>
      <c r="H314" s="123"/>
      <c r="I314" s="124"/>
      <c r="J314" s="120">
        <v>0</v>
      </c>
      <c r="K314" s="112">
        <f>ROUND(IF(AND($G314&lt;&gt;Summary!$C$13),IF(OR($I314=$I$6,$I314=$I$7,$I314=$I$10,$I314=$I$11),($J314*$H314),0),0)+(IF(OR($I314=$I$8,$I314=$I$9),($J314*$H314),0)),0)</f>
        <v>0</v>
      </c>
      <c r="L314" s="112">
        <f>ROUND(IF(AND($G314=Summary!$C$13),IF(OR($I314=$I$6,$I314=$I$7,$I314=$I$10,$I314=$I$11),(($J314*$H314)/2),0),0),0)</f>
        <v>0</v>
      </c>
      <c r="M314" s="112">
        <f t="shared" si="12"/>
        <v>0</v>
      </c>
      <c r="N314" s="115">
        <f t="shared" si="13"/>
        <v>0</v>
      </c>
      <c r="O314" s="118"/>
    </row>
    <row r="315" spans="2:15">
      <c r="B315" s="121"/>
      <c r="C315" s="119"/>
      <c r="D315" s="194"/>
      <c r="E315" s="117"/>
      <c r="F315" s="118"/>
      <c r="G315" s="122"/>
      <c r="H315" s="123"/>
      <c r="I315" s="124"/>
      <c r="J315" s="120">
        <v>0</v>
      </c>
      <c r="K315" s="112">
        <f>ROUND(IF(AND($G315&lt;&gt;Summary!$C$13),IF(OR($I315=$I$6,$I315=$I$7,$I315=$I$10,$I315=$I$11),($J315*$H315),0),0)+(IF(OR($I315=$I$8,$I315=$I$9),($J315*$H315),0)),0)</f>
        <v>0</v>
      </c>
      <c r="L315" s="112">
        <f>ROUND(IF(AND($G315=Summary!$C$13),IF(OR($I315=$I$6,$I315=$I$7,$I315=$I$10,$I315=$I$11),(($J315*$H315)/2),0),0),0)</f>
        <v>0</v>
      </c>
      <c r="M315" s="112">
        <f t="shared" si="12"/>
        <v>0</v>
      </c>
      <c r="N315" s="115">
        <f t="shared" si="13"/>
        <v>0</v>
      </c>
      <c r="O315" s="118"/>
    </row>
    <row r="316" spans="2:15">
      <c r="B316" s="121"/>
      <c r="C316" s="119"/>
      <c r="D316" s="194"/>
      <c r="E316" s="117"/>
      <c r="F316" s="118"/>
      <c r="G316" s="122"/>
      <c r="H316" s="123"/>
      <c r="I316" s="124"/>
      <c r="J316" s="120">
        <v>0</v>
      </c>
      <c r="K316" s="112">
        <f>ROUND(IF(AND($G316&lt;&gt;Summary!$C$13),IF(OR($I316=$I$6,$I316=$I$7,$I316=$I$10,$I316=$I$11),($J316*$H316),0),0)+(IF(OR($I316=$I$8,$I316=$I$9),($J316*$H316),0)),0)</f>
        <v>0</v>
      </c>
      <c r="L316" s="112">
        <f>ROUND(IF(AND($G316=Summary!$C$13),IF(OR($I316=$I$6,$I316=$I$7,$I316=$I$10,$I316=$I$11),(($J316*$H316)/2),0),0),0)</f>
        <v>0</v>
      </c>
      <c r="M316" s="112">
        <f t="shared" si="12"/>
        <v>0</v>
      </c>
      <c r="N316" s="115">
        <f t="shared" si="13"/>
        <v>0</v>
      </c>
      <c r="O316" s="118"/>
    </row>
    <row r="317" spans="2:15">
      <c r="B317" s="121"/>
      <c r="C317" s="119"/>
      <c r="D317" s="194"/>
      <c r="E317" s="117"/>
      <c r="F317" s="118"/>
      <c r="G317" s="122"/>
      <c r="H317" s="123"/>
      <c r="I317" s="124"/>
      <c r="J317" s="120">
        <v>0</v>
      </c>
      <c r="K317" s="112">
        <f>ROUND(IF(AND($G317&lt;&gt;Summary!$C$13),IF(OR($I317=$I$6,$I317=$I$7,$I317=$I$10,$I317=$I$11),($J317*$H317),0),0)+(IF(OR($I317=$I$8,$I317=$I$9),($J317*$H317),0)),0)</f>
        <v>0</v>
      </c>
      <c r="L317" s="112">
        <f>ROUND(IF(AND($G317=Summary!$C$13),IF(OR($I317=$I$6,$I317=$I$7,$I317=$I$10,$I317=$I$11),(($J317*$H317)/2),0),0),0)</f>
        <v>0</v>
      </c>
      <c r="M317" s="112">
        <f t="shared" si="12"/>
        <v>0</v>
      </c>
      <c r="N317" s="115">
        <f t="shared" si="13"/>
        <v>0</v>
      </c>
      <c r="O317" s="118"/>
    </row>
    <row r="318" spans="2:15">
      <c r="B318" s="121"/>
      <c r="C318" s="119"/>
      <c r="D318" s="194"/>
      <c r="E318" s="117"/>
      <c r="F318" s="118"/>
      <c r="G318" s="122"/>
      <c r="H318" s="123"/>
      <c r="I318" s="124"/>
      <c r="J318" s="120">
        <v>0</v>
      </c>
      <c r="K318" s="112">
        <f>ROUND(IF(AND($G318&lt;&gt;Summary!$C$13),IF(OR($I318=$I$6,$I318=$I$7,$I318=$I$10,$I318=$I$11),($J318*$H318),0),0)+(IF(OR($I318=$I$8,$I318=$I$9),($J318*$H318),0)),0)</f>
        <v>0</v>
      </c>
      <c r="L318" s="112">
        <f>ROUND(IF(AND($G318=Summary!$C$13),IF(OR($I318=$I$6,$I318=$I$7,$I318=$I$10,$I318=$I$11),(($J318*$H318)/2),0),0),0)</f>
        <v>0</v>
      </c>
      <c r="M318" s="112">
        <f t="shared" si="12"/>
        <v>0</v>
      </c>
      <c r="N318" s="115">
        <f t="shared" si="13"/>
        <v>0</v>
      </c>
      <c r="O318" s="118"/>
    </row>
    <row r="319" spans="2:15">
      <c r="B319" s="121"/>
      <c r="C319" s="119"/>
      <c r="D319" s="194"/>
      <c r="E319" s="117"/>
      <c r="F319" s="118"/>
      <c r="G319" s="122"/>
      <c r="H319" s="123"/>
      <c r="I319" s="124"/>
      <c r="J319" s="120">
        <v>0</v>
      </c>
      <c r="K319" s="112">
        <f>ROUND(IF(AND($G319&lt;&gt;Summary!$C$13),IF(OR($I319=$I$6,$I319=$I$7,$I319=$I$10,$I319=$I$11),($J319*$H319),0),0)+(IF(OR($I319=$I$8,$I319=$I$9),($J319*$H319),0)),0)</f>
        <v>0</v>
      </c>
      <c r="L319" s="112">
        <f>ROUND(IF(AND($G319=Summary!$C$13),IF(OR($I319=$I$6,$I319=$I$7,$I319=$I$10,$I319=$I$11),(($J319*$H319)/2),0),0),0)</f>
        <v>0</v>
      </c>
      <c r="M319" s="112">
        <f t="shared" si="12"/>
        <v>0</v>
      </c>
      <c r="N319" s="115">
        <f t="shared" si="13"/>
        <v>0</v>
      </c>
      <c r="O319" s="118"/>
    </row>
    <row r="320" spans="2:15">
      <c r="B320" s="121"/>
      <c r="C320" s="119"/>
      <c r="D320" s="194"/>
      <c r="E320" s="117"/>
      <c r="F320" s="118"/>
      <c r="G320" s="122"/>
      <c r="H320" s="123"/>
      <c r="I320" s="124"/>
      <c r="J320" s="120">
        <v>0</v>
      </c>
      <c r="K320" s="112">
        <f>ROUND(IF(AND($G320&lt;&gt;Summary!$C$13),IF(OR($I320=$I$6,$I320=$I$7,$I320=$I$10,$I320=$I$11),($J320*$H320),0),0)+(IF(OR($I320=$I$8,$I320=$I$9),($J320*$H320),0)),0)</f>
        <v>0</v>
      </c>
      <c r="L320" s="112">
        <f>ROUND(IF(AND($G320=Summary!$C$13),IF(OR($I320=$I$6,$I320=$I$7,$I320=$I$10,$I320=$I$11),(($J320*$H320)/2),0),0),0)</f>
        <v>0</v>
      </c>
      <c r="M320" s="112">
        <f t="shared" si="12"/>
        <v>0</v>
      </c>
      <c r="N320" s="115">
        <f t="shared" si="13"/>
        <v>0</v>
      </c>
      <c r="O320" s="118"/>
    </row>
    <row r="321" spans="2:15">
      <c r="B321" s="121"/>
      <c r="C321" s="119"/>
      <c r="D321" s="194"/>
      <c r="E321" s="117"/>
      <c r="F321" s="118"/>
      <c r="G321" s="122"/>
      <c r="H321" s="123"/>
      <c r="I321" s="124"/>
      <c r="J321" s="120">
        <v>0</v>
      </c>
      <c r="K321" s="112">
        <f>ROUND(IF(AND($G321&lt;&gt;Summary!$C$13),IF(OR($I321=$I$6,$I321=$I$7,$I321=$I$10,$I321=$I$11),($J321*$H321),0),0)+(IF(OR($I321=$I$8,$I321=$I$9),($J321*$H321),0)),0)</f>
        <v>0</v>
      </c>
      <c r="L321" s="112">
        <f>ROUND(IF(AND($G321=Summary!$C$13),IF(OR($I321=$I$6,$I321=$I$7,$I321=$I$10,$I321=$I$11),(($J321*$H321)/2),0),0),0)</f>
        <v>0</v>
      </c>
      <c r="M321" s="112">
        <f t="shared" si="12"/>
        <v>0</v>
      </c>
      <c r="N321" s="115">
        <f t="shared" si="13"/>
        <v>0</v>
      </c>
      <c r="O321" s="118"/>
    </row>
    <row r="322" spans="2:15">
      <c r="B322" s="121"/>
      <c r="C322" s="119"/>
      <c r="D322" s="194"/>
      <c r="E322" s="117"/>
      <c r="F322" s="118"/>
      <c r="G322" s="122"/>
      <c r="H322" s="123"/>
      <c r="I322" s="124"/>
      <c r="J322" s="120">
        <v>0</v>
      </c>
      <c r="K322" s="112">
        <f>ROUND(IF(AND($G322&lt;&gt;Summary!$C$13),IF(OR($I322=$I$6,$I322=$I$7,$I322=$I$10,$I322=$I$11),($J322*$H322),0),0)+(IF(OR($I322=$I$8,$I322=$I$9),($J322*$H322),0)),0)</f>
        <v>0</v>
      </c>
      <c r="L322" s="112">
        <f>ROUND(IF(AND($G322=Summary!$C$13),IF(OR($I322=$I$6,$I322=$I$7,$I322=$I$10,$I322=$I$11),(($J322*$H322)/2),0),0),0)</f>
        <v>0</v>
      </c>
      <c r="M322" s="112">
        <f t="shared" si="12"/>
        <v>0</v>
      </c>
      <c r="N322" s="115">
        <f t="shared" si="13"/>
        <v>0</v>
      </c>
      <c r="O322" s="118"/>
    </row>
    <row r="323" spans="2:15">
      <c r="B323" s="121"/>
      <c r="C323" s="119"/>
      <c r="D323" s="194"/>
      <c r="E323" s="117"/>
      <c r="F323" s="118"/>
      <c r="G323" s="122"/>
      <c r="H323" s="123"/>
      <c r="I323" s="124"/>
      <c r="J323" s="120">
        <v>0</v>
      </c>
      <c r="K323" s="112">
        <f>ROUND(IF(AND($G323&lt;&gt;Summary!$C$13),IF(OR($I323=$I$6,$I323=$I$7,$I323=$I$10,$I323=$I$11),($J323*$H323),0),0)+(IF(OR($I323=$I$8,$I323=$I$9),($J323*$H323),0)),0)</f>
        <v>0</v>
      </c>
      <c r="L323" s="112">
        <f>ROUND(IF(AND($G323=Summary!$C$13),IF(OR($I323=$I$6,$I323=$I$7,$I323=$I$10,$I323=$I$11),(($J323*$H323)/2),0),0),0)</f>
        <v>0</v>
      </c>
      <c r="M323" s="112">
        <f t="shared" si="12"/>
        <v>0</v>
      </c>
      <c r="N323" s="115">
        <f t="shared" si="13"/>
        <v>0</v>
      </c>
      <c r="O323" s="118"/>
    </row>
    <row r="324" spans="2:15">
      <c r="B324" s="121"/>
      <c r="C324" s="119"/>
      <c r="D324" s="194"/>
      <c r="E324" s="117"/>
      <c r="F324" s="118"/>
      <c r="G324" s="122"/>
      <c r="H324" s="123"/>
      <c r="I324" s="124"/>
      <c r="J324" s="120">
        <v>0</v>
      </c>
      <c r="K324" s="112">
        <f>ROUND(IF(AND($G324&lt;&gt;Summary!$C$13),IF(OR($I324=$I$6,$I324=$I$7,$I324=$I$10,$I324=$I$11),($J324*$H324),0),0)+(IF(OR($I324=$I$8,$I324=$I$9),($J324*$H324),0)),0)</f>
        <v>0</v>
      </c>
      <c r="L324" s="112">
        <f>ROUND(IF(AND($G324=Summary!$C$13),IF(OR($I324=$I$6,$I324=$I$7,$I324=$I$10,$I324=$I$11),(($J324*$H324)/2),0),0),0)</f>
        <v>0</v>
      </c>
      <c r="M324" s="112">
        <f t="shared" si="12"/>
        <v>0</v>
      </c>
      <c r="N324" s="115">
        <f t="shared" si="13"/>
        <v>0</v>
      </c>
      <c r="O324" s="118"/>
    </row>
    <row r="325" spans="2:15">
      <c r="B325" s="121"/>
      <c r="C325" s="119"/>
      <c r="D325" s="194"/>
      <c r="E325" s="117"/>
      <c r="F325" s="118"/>
      <c r="G325" s="122"/>
      <c r="H325" s="123"/>
      <c r="I325" s="124"/>
      <c r="J325" s="120">
        <v>0</v>
      </c>
      <c r="K325" s="112">
        <f>ROUND(IF(AND($G325&lt;&gt;Summary!$C$13),IF(OR($I325=$I$6,$I325=$I$7,$I325=$I$10,$I325=$I$11),($J325*$H325),0),0)+(IF(OR($I325=$I$8,$I325=$I$9),($J325*$H325),0)),0)</f>
        <v>0</v>
      </c>
      <c r="L325" s="112">
        <f>ROUND(IF(AND($G325=Summary!$C$13),IF(OR($I325=$I$6,$I325=$I$7,$I325=$I$10,$I325=$I$11),(($J325*$H325)/2),0),0),0)</f>
        <v>0</v>
      </c>
      <c r="M325" s="112">
        <f t="shared" si="12"/>
        <v>0</v>
      </c>
      <c r="N325" s="115">
        <f t="shared" si="13"/>
        <v>0</v>
      </c>
      <c r="O325" s="118"/>
    </row>
    <row r="326" spans="2:15">
      <c r="B326" s="121"/>
      <c r="C326" s="119"/>
      <c r="D326" s="194"/>
      <c r="E326" s="117"/>
      <c r="F326" s="118"/>
      <c r="G326" s="122"/>
      <c r="H326" s="123"/>
      <c r="I326" s="124"/>
      <c r="J326" s="120">
        <v>0</v>
      </c>
      <c r="K326" s="112">
        <f>ROUND(IF(AND($G326&lt;&gt;Summary!$C$13),IF(OR($I326=$I$6,$I326=$I$7,$I326=$I$10,$I326=$I$11),($J326*$H326),0),0)+(IF(OR($I326=$I$8,$I326=$I$9),($J326*$H326),0)),0)</f>
        <v>0</v>
      </c>
      <c r="L326" s="112">
        <f>ROUND(IF(AND($G326=Summary!$C$13),IF(OR($I326=$I$6,$I326=$I$7,$I326=$I$10,$I326=$I$11),(($J326*$H326)/2),0),0),0)</f>
        <v>0</v>
      </c>
      <c r="M326" s="112">
        <f t="shared" si="12"/>
        <v>0</v>
      </c>
      <c r="N326" s="115">
        <f t="shared" si="13"/>
        <v>0</v>
      </c>
      <c r="O326" s="118"/>
    </row>
    <row r="327" spans="2:15">
      <c r="B327" s="121"/>
      <c r="C327" s="119"/>
      <c r="D327" s="194"/>
      <c r="E327" s="117"/>
      <c r="F327" s="118"/>
      <c r="G327" s="122"/>
      <c r="H327" s="123"/>
      <c r="I327" s="124"/>
      <c r="J327" s="120">
        <v>0</v>
      </c>
      <c r="K327" s="112">
        <f>ROUND(IF(AND($G327&lt;&gt;Summary!$C$13),IF(OR($I327=$I$6,$I327=$I$7,$I327=$I$10,$I327=$I$11),($J327*$H327),0),0)+(IF(OR($I327=$I$8,$I327=$I$9),($J327*$H327),0)),0)</f>
        <v>0</v>
      </c>
      <c r="L327" s="112">
        <f>ROUND(IF(AND($G327=Summary!$C$13),IF(OR($I327=$I$6,$I327=$I$7,$I327=$I$10,$I327=$I$11),(($J327*$H327)/2),0),0),0)</f>
        <v>0</v>
      </c>
      <c r="M327" s="112">
        <f t="shared" si="12"/>
        <v>0</v>
      </c>
      <c r="N327" s="115">
        <f t="shared" si="13"/>
        <v>0</v>
      </c>
      <c r="O327" s="118"/>
    </row>
    <row r="328" spans="2:15">
      <c r="B328" s="121"/>
      <c r="C328" s="119"/>
      <c r="D328" s="194"/>
      <c r="E328" s="117"/>
      <c r="F328" s="118"/>
      <c r="G328" s="122"/>
      <c r="H328" s="123"/>
      <c r="I328" s="124"/>
      <c r="J328" s="120">
        <v>0</v>
      </c>
      <c r="K328" s="112">
        <f>ROUND(IF(AND($G328&lt;&gt;Summary!$C$13),IF(OR($I328=$I$6,$I328=$I$7,$I328=$I$10,$I328=$I$11),($J328*$H328),0),0)+(IF(OR($I328=$I$8,$I328=$I$9),($J328*$H328),0)),0)</f>
        <v>0</v>
      </c>
      <c r="L328" s="112">
        <f>ROUND(IF(AND($G328=Summary!$C$13),IF(OR($I328=$I$6,$I328=$I$7,$I328=$I$10,$I328=$I$11),(($J328*$H328)/2),0),0),0)</f>
        <v>0</v>
      </c>
      <c r="M328" s="112">
        <f t="shared" si="12"/>
        <v>0</v>
      </c>
      <c r="N328" s="115">
        <f t="shared" si="13"/>
        <v>0</v>
      </c>
      <c r="O328" s="118"/>
    </row>
    <row r="329" spans="2:15">
      <c r="B329" s="121"/>
      <c r="C329" s="119"/>
      <c r="D329" s="194"/>
      <c r="E329" s="117"/>
      <c r="F329" s="118"/>
      <c r="G329" s="122"/>
      <c r="H329" s="123"/>
      <c r="I329" s="124"/>
      <c r="J329" s="120">
        <v>0</v>
      </c>
      <c r="K329" s="112">
        <f>ROUND(IF(AND($G329&lt;&gt;Summary!$C$13),IF(OR($I329=$I$6,$I329=$I$7,$I329=$I$10,$I329=$I$11),($J329*$H329),0),0)+(IF(OR($I329=$I$8,$I329=$I$9),($J329*$H329),0)),0)</f>
        <v>0</v>
      </c>
      <c r="L329" s="112">
        <f>ROUND(IF(AND($G329=Summary!$C$13),IF(OR($I329=$I$6,$I329=$I$7,$I329=$I$10,$I329=$I$11),(($J329*$H329)/2),0),0),0)</f>
        <v>0</v>
      </c>
      <c r="M329" s="112">
        <f t="shared" si="12"/>
        <v>0</v>
      </c>
      <c r="N329" s="115">
        <f t="shared" si="13"/>
        <v>0</v>
      </c>
      <c r="O329" s="118"/>
    </row>
    <row r="330" spans="2:15">
      <c r="B330" s="121"/>
      <c r="C330" s="119"/>
      <c r="D330" s="194"/>
      <c r="E330" s="117"/>
      <c r="F330" s="118"/>
      <c r="G330" s="122"/>
      <c r="H330" s="123"/>
      <c r="I330" s="124"/>
      <c r="J330" s="120">
        <v>0</v>
      </c>
      <c r="K330" s="112">
        <f>ROUND(IF(AND($G330&lt;&gt;Summary!$C$13),IF(OR($I330=$I$6,$I330=$I$7,$I330=$I$10,$I330=$I$11),($J330*$H330),0),0)+(IF(OR($I330=$I$8,$I330=$I$9),($J330*$H330),0)),0)</f>
        <v>0</v>
      </c>
      <c r="L330" s="112">
        <f>ROUND(IF(AND($G330=Summary!$C$13),IF(OR($I330=$I$6,$I330=$I$7,$I330=$I$10,$I330=$I$11),(($J330*$H330)/2),0),0),0)</f>
        <v>0</v>
      </c>
      <c r="M330" s="112">
        <f t="shared" si="12"/>
        <v>0</v>
      </c>
      <c r="N330" s="115">
        <f t="shared" si="13"/>
        <v>0</v>
      </c>
      <c r="O330" s="118"/>
    </row>
    <row r="331" spans="2:15">
      <c r="B331" s="121"/>
      <c r="C331" s="119"/>
      <c r="D331" s="194"/>
      <c r="E331" s="117"/>
      <c r="F331" s="118"/>
      <c r="G331" s="122"/>
      <c r="H331" s="123"/>
      <c r="I331" s="124"/>
      <c r="J331" s="120">
        <v>0</v>
      </c>
      <c r="K331" s="112">
        <f>ROUND(IF(AND($G331&lt;&gt;Summary!$C$13),IF(OR($I331=$I$6,$I331=$I$7,$I331=$I$10,$I331=$I$11),($J331*$H331),0),0)+(IF(OR($I331=$I$8,$I331=$I$9),($J331*$H331),0)),0)</f>
        <v>0</v>
      </c>
      <c r="L331" s="112">
        <f>ROUND(IF(AND($G331=Summary!$C$13),IF(OR($I331=$I$6,$I331=$I$7,$I331=$I$10,$I331=$I$11),(($J331*$H331)/2),0),0),0)</f>
        <v>0</v>
      </c>
      <c r="M331" s="112">
        <f t="shared" si="12"/>
        <v>0</v>
      </c>
      <c r="N331" s="115">
        <f t="shared" si="13"/>
        <v>0</v>
      </c>
      <c r="O331" s="118"/>
    </row>
    <row r="332" spans="2:15">
      <c r="B332" s="121"/>
      <c r="C332" s="119"/>
      <c r="D332" s="194"/>
      <c r="E332" s="117"/>
      <c r="F332" s="118"/>
      <c r="G332" s="122"/>
      <c r="H332" s="123"/>
      <c r="I332" s="124"/>
      <c r="J332" s="120">
        <v>0</v>
      </c>
      <c r="K332" s="112">
        <f>ROUND(IF(AND($G332&lt;&gt;Summary!$C$13),IF(OR($I332=$I$6,$I332=$I$7,$I332=$I$10,$I332=$I$11),($J332*$H332),0),0)+(IF(OR($I332=$I$8,$I332=$I$9),($J332*$H332),0)),0)</f>
        <v>0</v>
      </c>
      <c r="L332" s="112">
        <f>ROUND(IF(AND($G332=Summary!$C$13),IF(OR($I332=$I$6,$I332=$I$7,$I332=$I$10,$I332=$I$11),(($J332*$H332)/2),0),0),0)</f>
        <v>0</v>
      </c>
      <c r="M332" s="112">
        <f t="shared" si="12"/>
        <v>0</v>
      </c>
      <c r="N332" s="115">
        <f t="shared" si="13"/>
        <v>0</v>
      </c>
      <c r="O332" s="118"/>
    </row>
    <row r="333" spans="2:15">
      <c r="B333" s="121"/>
      <c r="C333" s="119"/>
      <c r="D333" s="194"/>
      <c r="E333" s="117"/>
      <c r="F333" s="118"/>
      <c r="G333" s="122"/>
      <c r="H333" s="123"/>
      <c r="I333" s="124"/>
      <c r="J333" s="120">
        <v>0</v>
      </c>
      <c r="K333" s="112">
        <f>ROUND(IF(AND($G333&lt;&gt;Summary!$C$13),IF(OR($I333=$I$6,$I333=$I$7,$I333=$I$10,$I333=$I$11),($J333*$H333),0),0)+(IF(OR($I333=$I$8,$I333=$I$9),($J333*$H333),0)),0)</f>
        <v>0</v>
      </c>
      <c r="L333" s="112">
        <f>ROUND(IF(AND($G333=Summary!$C$13),IF(OR($I333=$I$6,$I333=$I$7,$I333=$I$10,$I333=$I$11),(($J333*$H333)/2),0),0),0)</f>
        <v>0</v>
      </c>
      <c r="M333" s="112">
        <f t="shared" si="12"/>
        <v>0</v>
      </c>
      <c r="N333" s="115">
        <f t="shared" si="13"/>
        <v>0</v>
      </c>
      <c r="O333" s="118"/>
    </row>
    <row r="334" spans="2:15">
      <c r="B334" s="121"/>
      <c r="C334" s="119"/>
      <c r="D334" s="194"/>
      <c r="E334" s="117"/>
      <c r="F334" s="118"/>
      <c r="G334" s="122"/>
      <c r="H334" s="123"/>
      <c r="I334" s="124"/>
      <c r="J334" s="120">
        <v>0</v>
      </c>
      <c r="K334" s="112">
        <f>ROUND(IF(AND($G334&lt;&gt;Summary!$C$13),IF(OR($I334=$I$6,$I334=$I$7,$I334=$I$10,$I334=$I$11),($J334*$H334),0),0)+(IF(OR($I334=$I$8,$I334=$I$9),($J334*$H334),0)),0)</f>
        <v>0</v>
      </c>
      <c r="L334" s="112">
        <f>ROUND(IF(AND($G334=Summary!$C$13),IF(OR($I334=$I$6,$I334=$I$7,$I334=$I$10,$I334=$I$11),(($J334*$H334)/2),0),0),0)</f>
        <v>0</v>
      </c>
      <c r="M334" s="112">
        <f t="shared" si="12"/>
        <v>0</v>
      </c>
      <c r="N334" s="115">
        <f t="shared" si="13"/>
        <v>0</v>
      </c>
      <c r="O334" s="118"/>
    </row>
    <row r="335" spans="2:15">
      <c r="B335" s="121"/>
      <c r="C335" s="119"/>
      <c r="D335" s="194"/>
      <c r="E335" s="117"/>
      <c r="F335" s="118"/>
      <c r="G335" s="122"/>
      <c r="H335" s="123"/>
      <c r="I335" s="124"/>
      <c r="J335" s="120">
        <v>0</v>
      </c>
      <c r="K335" s="112">
        <f>ROUND(IF(AND($G335&lt;&gt;Summary!$C$13),IF(OR($I335=$I$6,$I335=$I$7,$I335=$I$10,$I335=$I$11),($J335*$H335),0),0)+(IF(OR($I335=$I$8,$I335=$I$9),($J335*$H335),0)),0)</f>
        <v>0</v>
      </c>
      <c r="L335" s="112">
        <f>ROUND(IF(AND($G335=Summary!$C$13),IF(OR($I335=$I$6,$I335=$I$7,$I335=$I$10,$I335=$I$11),(($J335*$H335)/2),0),0),0)</f>
        <v>0</v>
      </c>
      <c r="M335" s="112">
        <f t="shared" si="12"/>
        <v>0</v>
      </c>
      <c r="N335" s="115">
        <f t="shared" si="13"/>
        <v>0</v>
      </c>
      <c r="O335" s="118"/>
    </row>
    <row r="336" spans="2:15">
      <c r="B336" s="121"/>
      <c r="C336" s="119"/>
      <c r="D336" s="194"/>
      <c r="E336" s="117"/>
      <c r="F336" s="118"/>
      <c r="G336" s="122"/>
      <c r="H336" s="123"/>
      <c r="I336" s="124"/>
      <c r="J336" s="120">
        <v>0</v>
      </c>
      <c r="K336" s="112">
        <f>ROUND(IF(AND($G336&lt;&gt;Summary!$C$13),IF(OR($I336=$I$6,$I336=$I$7,$I336=$I$10,$I336=$I$11),($J336*$H336),0),0)+(IF(OR($I336=$I$8,$I336=$I$9),($J336*$H336),0)),0)</f>
        <v>0</v>
      </c>
      <c r="L336" s="112">
        <f>ROUND(IF(AND($G336=Summary!$C$13),IF(OR($I336=$I$6,$I336=$I$7,$I336=$I$10,$I336=$I$11),(($J336*$H336)/2),0),0),0)</f>
        <v>0</v>
      </c>
      <c r="M336" s="112">
        <f t="shared" si="12"/>
        <v>0</v>
      </c>
      <c r="N336" s="115">
        <f t="shared" si="13"/>
        <v>0</v>
      </c>
      <c r="O336" s="118"/>
    </row>
    <row r="337" spans="2:15">
      <c r="B337" s="121"/>
      <c r="C337" s="119"/>
      <c r="D337" s="194"/>
      <c r="E337" s="117"/>
      <c r="F337" s="118"/>
      <c r="G337" s="122"/>
      <c r="H337" s="123"/>
      <c r="I337" s="124"/>
      <c r="J337" s="120">
        <v>0</v>
      </c>
      <c r="K337" s="112">
        <f>ROUND(IF(AND($G337&lt;&gt;Summary!$C$13),IF(OR($I337=$I$6,$I337=$I$7,$I337=$I$10,$I337=$I$11),($J337*$H337),0),0)+(IF(OR($I337=$I$8,$I337=$I$9),($J337*$H337),0)),0)</f>
        <v>0</v>
      </c>
      <c r="L337" s="112">
        <f>ROUND(IF(AND($G337=Summary!$C$13),IF(OR($I337=$I$6,$I337=$I$7,$I337=$I$10,$I337=$I$11),(($J337*$H337)/2),0),0),0)</f>
        <v>0</v>
      </c>
      <c r="M337" s="112">
        <f t="shared" si="12"/>
        <v>0</v>
      </c>
      <c r="N337" s="115">
        <f t="shared" si="13"/>
        <v>0</v>
      </c>
      <c r="O337" s="118"/>
    </row>
    <row r="338" spans="2:15">
      <c r="B338" s="121"/>
      <c r="C338" s="119"/>
      <c r="D338" s="194"/>
      <c r="E338" s="117"/>
      <c r="F338" s="118"/>
      <c r="G338" s="122"/>
      <c r="H338" s="123"/>
      <c r="I338" s="124"/>
      <c r="J338" s="120">
        <v>0</v>
      </c>
      <c r="K338" s="112">
        <f>ROUND(IF(AND($G338&lt;&gt;Summary!$C$13),IF(OR($I338=$I$6,$I338=$I$7,$I338=$I$10,$I338=$I$11),($J338*$H338),0),0)+(IF(OR($I338=$I$8,$I338=$I$9),($J338*$H338),0)),0)</f>
        <v>0</v>
      </c>
      <c r="L338" s="112">
        <f>ROUND(IF(AND($G338=Summary!$C$13),IF(OR($I338=$I$6,$I338=$I$7,$I338=$I$10,$I338=$I$11),(($J338*$H338)/2),0),0),0)</f>
        <v>0</v>
      </c>
      <c r="M338" s="112">
        <f t="shared" si="12"/>
        <v>0</v>
      </c>
      <c r="N338" s="115">
        <f t="shared" si="13"/>
        <v>0</v>
      </c>
      <c r="O338" s="118"/>
    </row>
    <row r="339" spans="2:15">
      <c r="B339" s="121"/>
      <c r="C339" s="119"/>
      <c r="D339" s="194"/>
      <c r="E339" s="117"/>
      <c r="F339" s="118"/>
      <c r="G339" s="122"/>
      <c r="H339" s="123"/>
      <c r="I339" s="124"/>
      <c r="J339" s="120">
        <v>0</v>
      </c>
      <c r="K339" s="112">
        <f>ROUND(IF(AND($G339&lt;&gt;Summary!$C$13),IF(OR($I339=$I$6,$I339=$I$7,$I339=$I$10,$I339=$I$11),($J339*$H339),0),0)+(IF(OR($I339=$I$8,$I339=$I$9),($J339*$H339),0)),0)</f>
        <v>0</v>
      </c>
      <c r="L339" s="112">
        <f>ROUND(IF(AND($G339=Summary!$C$13),IF(OR($I339=$I$6,$I339=$I$7,$I339=$I$10,$I339=$I$11),(($J339*$H339)/2),0),0),0)</f>
        <v>0</v>
      </c>
      <c r="M339" s="112">
        <f t="shared" si="12"/>
        <v>0</v>
      </c>
      <c r="N339" s="115">
        <f t="shared" si="13"/>
        <v>0</v>
      </c>
      <c r="O339" s="118"/>
    </row>
    <row r="340" spans="2:15">
      <c r="B340" s="121"/>
      <c r="C340" s="119"/>
      <c r="D340" s="194"/>
      <c r="E340" s="117"/>
      <c r="F340" s="118"/>
      <c r="G340" s="122"/>
      <c r="H340" s="123"/>
      <c r="I340" s="124"/>
      <c r="J340" s="120">
        <v>0</v>
      </c>
      <c r="K340" s="112">
        <f>ROUND(IF(AND($G340&lt;&gt;Summary!$C$13),IF(OR($I340=$I$6,$I340=$I$7,$I340=$I$10,$I340=$I$11),($J340*$H340),0),0)+(IF(OR($I340=$I$8,$I340=$I$9),($J340*$H340),0)),0)</f>
        <v>0</v>
      </c>
      <c r="L340" s="112">
        <f>ROUND(IF(AND($G340=Summary!$C$13),IF(OR($I340=$I$6,$I340=$I$7,$I340=$I$10,$I340=$I$11),(($J340*$H340)/2),0),0),0)</f>
        <v>0</v>
      </c>
      <c r="M340" s="112">
        <f t="shared" si="12"/>
        <v>0</v>
      </c>
      <c r="N340" s="115">
        <f t="shared" si="13"/>
        <v>0</v>
      </c>
      <c r="O340" s="118"/>
    </row>
    <row r="341" spans="2:15">
      <c r="B341" s="121"/>
      <c r="C341" s="119"/>
      <c r="D341" s="194"/>
      <c r="E341" s="117"/>
      <c r="F341" s="118"/>
      <c r="G341" s="122"/>
      <c r="H341" s="123"/>
      <c r="I341" s="124"/>
      <c r="J341" s="120">
        <v>0</v>
      </c>
      <c r="K341" s="112">
        <f>ROUND(IF(AND($G341&lt;&gt;Summary!$C$13),IF(OR($I341=$I$6,$I341=$I$7,$I341=$I$10,$I341=$I$11),($J341*$H341),0),0)+(IF(OR($I341=$I$8,$I341=$I$9),($J341*$H341),0)),0)</f>
        <v>0</v>
      </c>
      <c r="L341" s="112">
        <f>ROUND(IF(AND($G341=Summary!$C$13),IF(OR($I341=$I$6,$I341=$I$7,$I341=$I$10,$I341=$I$11),(($J341*$H341)/2),0),0),0)</f>
        <v>0</v>
      </c>
      <c r="M341" s="112">
        <f t="shared" si="12"/>
        <v>0</v>
      </c>
      <c r="N341" s="115">
        <f t="shared" si="13"/>
        <v>0</v>
      </c>
      <c r="O341" s="118"/>
    </row>
    <row r="342" spans="2:15">
      <c r="B342" s="121"/>
      <c r="C342" s="119"/>
      <c r="D342" s="194"/>
      <c r="E342" s="117"/>
      <c r="F342" s="118"/>
      <c r="G342" s="122"/>
      <c r="H342" s="123"/>
      <c r="I342" s="124"/>
      <c r="J342" s="120">
        <v>0</v>
      </c>
      <c r="K342" s="112">
        <f>ROUND(IF(AND($G342&lt;&gt;Summary!$C$13),IF(OR($I342=$I$6,$I342=$I$7,$I342=$I$10,$I342=$I$11),($J342*$H342),0),0)+(IF(OR($I342=$I$8,$I342=$I$9),($J342*$H342),0)),0)</f>
        <v>0</v>
      </c>
      <c r="L342" s="112">
        <f>ROUND(IF(AND($G342=Summary!$C$13),IF(OR($I342=$I$6,$I342=$I$7,$I342=$I$10,$I342=$I$11),(($J342*$H342)/2),0),0),0)</f>
        <v>0</v>
      </c>
      <c r="M342" s="112">
        <f t="shared" ref="M342:M405" si="14">L342</f>
        <v>0</v>
      </c>
      <c r="N342" s="115">
        <f t="shared" ref="N342:N405" si="15">SUM(J342:M342)</f>
        <v>0</v>
      </c>
      <c r="O342" s="118"/>
    </row>
    <row r="343" spans="2:15">
      <c r="B343" s="121"/>
      <c r="C343" s="119"/>
      <c r="D343" s="194"/>
      <c r="E343" s="117"/>
      <c r="F343" s="118"/>
      <c r="G343" s="122"/>
      <c r="H343" s="123"/>
      <c r="I343" s="124"/>
      <c r="J343" s="120">
        <v>0</v>
      </c>
      <c r="K343" s="112">
        <f>ROUND(IF(AND($G343&lt;&gt;Summary!$C$13),IF(OR($I343=$I$6,$I343=$I$7,$I343=$I$10,$I343=$I$11),($J343*$H343),0),0)+(IF(OR($I343=$I$8,$I343=$I$9),($J343*$H343),0)),0)</f>
        <v>0</v>
      </c>
      <c r="L343" s="112">
        <f>ROUND(IF(AND($G343=Summary!$C$13),IF(OR($I343=$I$6,$I343=$I$7,$I343=$I$10,$I343=$I$11),(($J343*$H343)/2),0),0),0)</f>
        <v>0</v>
      </c>
      <c r="M343" s="112">
        <f t="shared" si="14"/>
        <v>0</v>
      </c>
      <c r="N343" s="115">
        <f t="shared" si="15"/>
        <v>0</v>
      </c>
      <c r="O343" s="118"/>
    </row>
    <row r="344" spans="2:15">
      <c r="B344" s="121"/>
      <c r="C344" s="119"/>
      <c r="D344" s="194"/>
      <c r="E344" s="117"/>
      <c r="F344" s="118"/>
      <c r="G344" s="122"/>
      <c r="H344" s="123"/>
      <c r="I344" s="124"/>
      <c r="J344" s="120">
        <v>0</v>
      </c>
      <c r="K344" s="112">
        <f>ROUND(IF(AND($G344&lt;&gt;Summary!$C$13),IF(OR($I344=$I$6,$I344=$I$7,$I344=$I$10,$I344=$I$11),($J344*$H344),0),0)+(IF(OR($I344=$I$8,$I344=$I$9),($J344*$H344),0)),0)</f>
        <v>0</v>
      </c>
      <c r="L344" s="112">
        <f>ROUND(IF(AND($G344=Summary!$C$13),IF(OR($I344=$I$6,$I344=$I$7,$I344=$I$10,$I344=$I$11),(($J344*$H344)/2),0),0),0)</f>
        <v>0</v>
      </c>
      <c r="M344" s="112">
        <f t="shared" si="14"/>
        <v>0</v>
      </c>
      <c r="N344" s="115">
        <f t="shared" si="15"/>
        <v>0</v>
      </c>
      <c r="O344" s="118"/>
    </row>
    <row r="345" spans="2:15">
      <c r="B345" s="121"/>
      <c r="C345" s="119"/>
      <c r="D345" s="194"/>
      <c r="E345" s="117"/>
      <c r="F345" s="118"/>
      <c r="G345" s="122"/>
      <c r="H345" s="123"/>
      <c r="I345" s="124"/>
      <c r="J345" s="120">
        <v>0</v>
      </c>
      <c r="K345" s="112">
        <f>ROUND(IF(AND($G345&lt;&gt;Summary!$C$13),IF(OR($I345=$I$6,$I345=$I$7,$I345=$I$10,$I345=$I$11),($J345*$H345),0),0)+(IF(OR($I345=$I$8,$I345=$I$9),($J345*$H345),0)),0)</f>
        <v>0</v>
      </c>
      <c r="L345" s="112">
        <f>ROUND(IF(AND($G345=Summary!$C$13),IF(OR($I345=$I$6,$I345=$I$7,$I345=$I$10,$I345=$I$11),(($J345*$H345)/2),0),0),0)</f>
        <v>0</v>
      </c>
      <c r="M345" s="112">
        <f t="shared" si="14"/>
        <v>0</v>
      </c>
      <c r="N345" s="115">
        <f t="shared" si="15"/>
        <v>0</v>
      </c>
      <c r="O345" s="118"/>
    </row>
    <row r="346" spans="2:15">
      <c r="B346" s="121"/>
      <c r="C346" s="119"/>
      <c r="D346" s="194"/>
      <c r="E346" s="117"/>
      <c r="F346" s="118"/>
      <c r="G346" s="122"/>
      <c r="H346" s="123"/>
      <c r="I346" s="124"/>
      <c r="J346" s="120">
        <v>0</v>
      </c>
      <c r="K346" s="112">
        <f>ROUND(IF(AND($G346&lt;&gt;Summary!$C$13),IF(OR($I346=$I$6,$I346=$I$7,$I346=$I$10,$I346=$I$11),($J346*$H346),0),0)+(IF(OR($I346=$I$8,$I346=$I$9),($J346*$H346),0)),0)</f>
        <v>0</v>
      </c>
      <c r="L346" s="112">
        <f>ROUND(IF(AND($G346=Summary!$C$13),IF(OR($I346=$I$6,$I346=$I$7,$I346=$I$10,$I346=$I$11),(($J346*$H346)/2),0),0),0)</f>
        <v>0</v>
      </c>
      <c r="M346" s="112">
        <f t="shared" si="14"/>
        <v>0</v>
      </c>
      <c r="N346" s="115">
        <f t="shared" si="15"/>
        <v>0</v>
      </c>
      <c r="O346" s="118"/>
    </row>
    <row r="347" spans="2:15">
      <c r="B347" s="121"/>
      <c r="C347" s="119"/>
      <c r="D347" s="194"/>
      <c r="E347" s="117"/>
      <c r="F347" s="118"/>
      <c r="G347" s="122"/>
      <c r="H347" s="123"/>
      <c r="I347" s="124"/>
      <c r="J347" s="120">
        <v>0</v>
      </c>
      <c r="K347" s="112">
        <f>ROUND(IF(AND($G347&lt;&gt;Summary!$C$13),IF(OR($I347=$I$6,$I347=$I$7,$I347=$I$10,$I347=$I$11),($J347*$H347),0),0)+(IF(OR($I347=$I$8,$I347=$I$9),($J347*$H347),0)),0)</f>
        <v>0</v>
      </c>
      <c r="L347" s="112">
        <f>ROUND(IF(AND($G347=Summary!$C$13),IF(OR($I347=$I$6,$I347=$I$7,$I347=$I$10,$I347=$I$11),(($J347*$H347)/2),0),0),0)</f>
        <v>0</v>
      </c>
      <c r="M347" s="112">
        <f t="shared" si="14"/>
        <v>0</v>
      </c>
      <c r="N347" s="115">
        <f t="shared" si="15"/>
        <v>0</v>
      </c>
      <c r="O347" s="118"/>
    </row>
    <row r="348" spans="2:15">
      <c r="B348" s="121"/>
      <c r="C348" s="119"/>
      <c r="D348" s="194"/>
      <c r="E348" s="117"/>
      <c r="F348" s="118"/>
      <c r="G348" s="122"/>
      <c r="H348" s="123"/>
      <c r="I348" s="124"/>
      <c r="J348" s="120">
        <v>0</v>
      </c>
      <c r="K348" s="112">
        <f>ROUND(IF(AND($G348&lt;&gt;Summary!$C$13),IF(OR($I348=$I$6,$I348=$I$7,$I348=$I$10,$I348=$I$11),($J348*$H348),0),0)+(IF(OR($I348=$I$8,$I348=$I$9),($J348*$H348),0)),0)</f>
        <v>0</v>
      </c>
      <c r="L348" s="112">
        <f>ROUND(IF(AND($G348=Summary!$C$13),IF(OR($I348=$I$6,$I348=$I$7,$I348=$I$10,$I348=$I$11),(($J348*$H348)/2),0),0),0)</f>
        <v>0</v>
      </c>
      <c r="M348" s="112">
        <f t="shared" si="14"/>
        <v>0</v>
      </c>
      <c r="N348" s="115">
        <f t="shared" si="15"/>
        <v>0</v>
      </c>
      <c r="O348" s="118"/>
    </row>
    <row r="349" spans="2:15">
      <c r="B349" s="121"/>
      <c r="C349" s="119"/>
      <c r="D349" s="194"/>
      <c r="E349" s="117"/>
      <c r="F349" s="118"/>
      <c r="G349" s="122"/>
      <c r="H349" s="123"/>
      <c r="I349" s="124"/>
      <c r="J349" s="120">
        <v>0</v>
      </c>
      <c r="K349" s="112">
        <f>ROUND(IF(AND($G349&lt;&gt;Summary!$C$13),IF(OR($I349=$I$6,$I349=$I$7,$I349=$I$10,$I349=$I$11),($J349*$H349),0),0)+(IF(OR($I349=$I$8,$I349=$I$9),($J349*$H349),0)),0)</f>
        <v>0</v>
      </c>
      <c r="L349" s="112">
        <f>ROUND(IF(AND($G349=Summary!$C$13),IF(OR($I349=$I$6,$I349=$I$7,$I349=$I$10,$I349=$I$11),(($J349*$H349)/2),0),0),0)</f>
        <v>0</v>
      </c>
      <c r="M349" s="112">
        <f t="shared" si="14"/>
        <v>0</v>
      </c>
      <c r="N349" s="115">
        <f t="shared" si="15"/>
        <v>0</v>
      </c>
      <c r="O349" s="118"/>
    </row>
    <row r="350" spans="2:15">
      <c r="B350" s="121"/>
      <c r="C350" s="119"/>
      <c r="D350" s="194"/>
      <c r="E350" s="117"/>
      <c r="F350" s="118"/>
      <c r="G350" s="122"/>
      <c r="H350" s="123"/>
      <c r="I350" s="124"/>
      <c r="J350" s="120">
        <v>0</v>
      </c>
      <c r="K350" s="112">
        <f>ROUND(IF(AND($G350&lt;&gt;Summary!$C$13),IF(OR($I350=$I$6,$I350=$I$7,$I350=$I$10,$I350=$I$11),($J350*$H350),0),0)+(IF(OR($I350=$I$8,$I350=$I$9),($J350*$H350),0)),0)</f>
        <v>0</v>
      </c>
      <c r="L350" s="112">
        <f>ROUND(IF(AND($G350=Summary!$C$13),IF(OR($I350=$I$6,$I350=$I$7,$I350=$I$10,$I350=$I$11),(($J350*$H350)/2),0),0),0)</f>
        <v>0</v>
      </c>
      <c r="M350" s="112">
        <f t="shared" si="14"/>
        <v>0</v>
      </c>
      <c r="N350" s="115">
        <f t="shared" si="15"/>
        <v>0</v>
      </c>
      <c r="O350" s="118"/>
    </row>
    <row r="351" spans="2:15">
      <c r="B351" s="121"/>
      <c r="C351" s="119"/>
      <c r="D351" s="194"/>
      <c r="E351" s="117"/>
      <c r="F351" s="118"/>
      <c r="G351" s="122"/>
      <c r="H351" s="123"/>
      <c r="I351" s="124"/>
      <c r="J351" s="120">
        <v>0</v>
      </c>
      <c r="K351" s="112">
        <f>ROUND(IF(AND($G351&lt;&gt;Summary!$C$13),IF(OR($I351=$I$6,$I351=$I$7,$I351=$I$10,$I351=$I$11),($J351*$H351),0),0)+(IF(OR($I351=$I$8,$I351=$I$9),($J351*$H351),0)),0)</f>
        <v>0</v>
      </c>
      <c r="L351" s="112">
        <f>ROUND(IF(AND($G351=Summary!$C$13),IF(OR($I351=$I$6,$I351=$I$7,$I351=$I$10,$I351=$I$11),(($J351*$H351)/2),0),0),0)</f>
        <v>0</v>
      </c>
      <c r="M351" s="112">
        <f t="shared" si="14"/>
        <v>0</v>
      </c>
      <c r="N351" s="115">
        <f t="shared" si="15"/>
        <v>0</v>
      </c>
      <c r="O351" s="118"/>
    </row>
    <row r="352" spans="2:15">
      <c r="B352" s="121"/>
      <c r="C352" s="119"/>
      <c r="D352" s="194"/>
      <c r="E352" s="117"/>
      <c r="F352" s="118"/>
      <c r="G352" s="122"/>
      <c r="H352" s="123"/>
      <c r="I352" s="124"/>
      <c r="J352" s="120">
        <v>0</v>
      </c>
      <c r="K352" s="112">
        <f>ROUND(IF(AND($G352&lt;&gt;Summary!$C$13),IF(OR($I352=$I$6,$I352=$I$7,$I352=$I$10,$I352=$I$11),($J352*$H352),0),0)+(IF(OR($I352=$I$8,$I352=$I$9),($J352*$H352),0)),0)</f>
        <v>0</v>
      </c>
      <c r="L352" s="112">
        <f>ROUND(IF(AND($G352=Summary!$C$13),IF(OR($I352=$I$6,$I352=$I$7,$I352=$I$10,$I352=$I$11),(($J352*$H352)/2),0),0),0)</f>
        <v>0</v>
      </c>
      <c r="M352" s="112">
        <f t="shared" si="14"/>
        <v>0</v>
      </c>
      <c r="N352" s="115">
        <f t="shared" si="15"/>
        <v>0</v>
      </c>
      <c r="O352" s="118"/>
    </row>
    <row r="353" spans="2:15">
      <c r="B353" s="121"/>
      <c r="C353" s="119"/>
      <c r="D353" s="194"/>
      <c r="E353" s="117"/>
      <c r="F353" s="118"/>
      <c r="G353" s="122"/>
      <c r="H353" s="123"/>
      <c r="I353" s="124"/>
      <c r="J353" s="120">
        <v>0</v>
      </c>
      <c r="K353" s="112">
        <f>ROUND(IF(AND($G353&lt;&gt;Summary!$C$13),IF(OR($I353=$I$6,$I353=$I$7,$I353=$I$10,$I353=$I$11),($J353*$H353),0),0)+(IF(OR($I353=$I$8,$I353=$I$9),($J353*$H353),0)),0)</f>
        <v>0</v>
      </c>
      <c r="L353" s="112">
        <f>ROUND(IF(AND($G353=Summary!$C$13),IF(OR($I353=$I$6,$I353=$I$7,$I353=$I$10,$I353=$I$11),(($J353*$H353)/2),0),0),0)</f>
        <v>0</v>
      </c>
      <c r="M353" s="112">
        <f t="shared" si="14"/>
        <v>0</v>
      </c>
      <c r="N353" s="115">
        <f t="shared" si="15"/>
        <v>0</v>
      </c>
      <c r="O353" s="118"/>
    </row>
    <row r="354" spans="2:15">
      <c r="B354" s="121"/>
      <c r="C354" s="119"/>
      <c r="D354" s="194"/>
      <c r="E354" s="117"/>
      <c r="F354" s="118"/>
      <c r="G354" s="122"/>
      <c r="H354" s="123"/>
      <c r="I354" s="124"/>
      <c r="J354" s="120">
        <v>0</v>
      </c>
      <c r="K354" s="112">
        <f>ROUND(IF(AND($G354&lt;&gt;Summary!$C$13),IF(OR($I354=$I$6,$I354=$I$7,$I354=$I$10,$I354=$I$11),($J354*$H354),0),0)+(IF(OR($I354=$I$8,$I354=$I$9),($J354*$H354),0)),0)</f>
        <v>0</v>
      </c>
      <c r="L354" s="112">
        <f>ROUND(IF(AND($G354=Summary!$C$13),IF(OR($I354=$I$6,$I354=$I$7,$I354=$I$10,$I354=$I$11),(($J354*$H354)/2),0),0),0)</f>
        <v>0</v>
      </c>
      <c r="M354" s="112">
        <f t="shared" si="14"/>
        <v>0</v>
      </c>
      <c r="N354" s="115">
        <f t="shared" si="15"/>
        <v>0</v>
      </c>
      <c r="O354" s="118"/>
    </row>
    <row r="355" spans="2:15">
      <c r="B355" s="121"/>
      <c r="C355" s="119"/>
      <c r="D355" s="194"/>
      <c r="E355" s="117"/>
      <c r="F355" s="118"/>
      <c r="G355" s="122"/>
      <c r="H355" s="123"/>
      <c r="I355" s="124"/>
      <c r="J355" s="120">
        <v>0</v>
      </c>
      <c r="K355" s="112">
        <f>ROUND(IF(AND($G355&lt;&gt;Summary!$C$13),IF(OR($I355=$I$6,$I355=$I$7,$I355=$I$10,$I355=$I$11),($J355*$H355),0),0)+(IF(OR($I355=$I$8,$I355=$I$9),($J355*$H355),0)),0)</f>
        <v>0</v>
      </c>
      <c r="L355" s="112">
        <f>ROUND(IF(AND($G355=Summary!$C$13),IF(OR($I355=$I$6,$I355=$I$7,$I355=$I$10,$I355=$I$11),(($J355*$H355)/2),0),0),0)</f>
        <v>0</v>
      </c>
      <c r="M355" s="112">
        <f t="shared" si="14"/>
        <v>0</v>
      </c>
      <c r="N355" s="115">
        <f t="shared" si="15"/>
        <v>0</v>
      </c>
      <c r="O355" s="118"/>
    </row>
    <row r="356" spans="2:15">
      <c r="B356" s="121"/>
      <c r="C356" s="119"/>
      <c r="D356" s="194"/>
      <c r="E356" s="117"/>
      <c r="F356" s="118"/>
      <c r="G356" s="122"/>
      <c r="H356" s="123"/>
      <c r="I356" s="124"/>
      <c r="J356" s="120">
        <v>0</v>
      </c>
      <c r="K356" s="112">
        <f>ROUND(IF(AND($G356&lt;&gt;Summary!$C$13),IF(OR($I356=$I$6,$I356=$I$7,$I356=$I$10,$I356=$I$11),($J356*$H356),0),0)+(IF(OR($I356=$I$8,$I356=$I$9),($J356*$H356),0)),0)</f>
        <v>0</v>
      </c>
      <c r="L356" s="112">
        <f>ROUND(IF(AND($G356=Summary!$C$13),IF(OR($I356=$I$6,$I356=$I$7,$I356=$I$10,$I356=$I$11),(($J356*$H356)/2),0),0),0)</f>
        <v>0</v>
      </c>
      <c r="M356" s="112">
        <f t="shared" si="14"/>
        <v>0</v>
      </c>
      <c r="N356" s="115">
        <f t="shared" si="15"/>
        <v>0</v>
      </c>
      <c r="O356" s="118"/>
    </row>
    <row r="357" spans="2:15">
      <c r="B357" s="121"/>
      <c r="C357" s="119"/>
      <c r="D357" s="194"/>
      <c r="E357" s="117"/>
      <c r="F357" s="118"/>
      <c r="G357" s="122"/>
      <c r="H357" s="123"/>
      <c r="I357" s="124"/>
      <c r="J357" s="120">
        <v>0</v>
      </c>
      <c r="K357" s="112">
        <f>ROUND(IF(AND($G357&lt;&gt;Summary!$C$13),IF(OR($I357=$I$6,$I357=$I$7,$I357=$I$10,$I357=$I$11),($J357*$H357),0),0)+(IF(OR($I357=$I$8,$I357=$I$9),($J357*$H357),0)),0)</f>
        <v>0</v>
      </c>
      <c r="L357" s="112">
        <f>ROUND(IF(AND($G357=Summary!$C$13),IF(OR($I357=$I$6,$I357=$I$7,$I357=$I$10,$I357=$I$11),(($J357*$H357)/2),0),0),0)</f>
        <v>0</v>
      </c>
      <c r="M357" s="112">
        <f t="shared" si="14"/>
        <v>0</v>
      </c>
      <c r="N357" s="115">
        <f t="shared" si="15"/>
        <v>0</v>
      </c>
      <c r="O357" s="118"/>
    </row>
    <row r="358" spans="2:15">
      <c r="B358" s="121"/>
      <c r="C358" s="119"/>
      <c r="D358" s="194"/>
      <c r="E358" s="117"/>
      <c r="F358" s="118"/>
      <c r="G358" s="122"/>
      <c r="H358" s="123"/>
      <c r="I358" s="124"/>
      <c r="J358" s="120">
        <v>0</v>
      </c>
      <c r="K358" s="112">
        <f>ROUND(IF(AND($G358&lt;&gt;Summary!$C$13),IF(OR($I358=$I$6,$I358=$I$7,$I358=$I$10,$I358=$I$11),($J358*$H358),0),0)+(IF(OR($I358=$I$8,$I358=$I$9),($J358*$H358),0)),0)</f>
        <v>0</v>
      </c>
      <c r="L358" s="112">
        <f>ROUND(IF(AND($G358=Summary!$C$13),IF(OR($I358=$I$6,$I358=$I$7,$I358=$I$10,$I358=$I$11),(($J358*$H358)/2),0),0),0)</f>
        <v>0</v>
      </c>
      <c r="M358" s="112">
        <f t="shared" si="14"/>
        <v>0</v>
      </c>
      <c r="N358" s="115">
        <f t="shared" si="15"/>
        <v>0</v>
      </c>
      <c r="O358" s="118"/>
    </row>
    <row r="359" spans="2:15">
      <c r="B359" s="121"/>
      <c r="C359" s="119"/>
      <c r="D359" s="194"/>
      <c r="E359" s="117"/>
      <c r="F359" s="118"/>
      <c r="G359" s="122"/>
      <c r="H359" s="123"/>
      <c r="I359" s="124"/>
      <c r="J359" s="120">
        <v>0</v>
      </c>
      <c r="K359" s="112">
        <f>ROUND(IF(AND($G359&lt;&gt;Summary!$C$13),IF(OR($I359=$I$6,$I359=$I$7,$I359=$I$10,$I359=$I$11),($J359*$H359),0),0)+(IF(OR($I359=$I$8,$I359=$I$9),($J359*$H359),0)),0)</f>
        <v>0</v>
      </c>
      <c r="L359" s="112">
        <f>ROUND(IF(AND($G359=Summary!$C$13),IF(OR($I359=$I$6,$I359=$I$7,$I359=$I$10,$I359=$I$11),(($J359*$H359)/2),0),0),0)</f>
        <v>0</v>
      </c>
      <c r="M359" s="112">
        <f t="shared" si="14"/>
        <v>0</v>
      </c>
      <c r="N359" s="115">
        <f t="shared" si="15"/>
        <v>0</v>
      </c>
      <c r="O359" s="118"/>
    </row>
    <row r="360" spans="2:15">
      <c r="B360" s="121"/>
      <c r="C360" s="119"/>
      <c r="D360" s="194"/>
      <c r="E360" s="117"/>
      <c r="F360" s="118"/>
      <c r="G360" s="122"/>
      <c r="H360" s="123"/>
      <c r="I360" s="124"/>
      <c r="J360" s="120">
        <v>0</v>
      </c>
      <c r="K360" s="112">
        <f>ROUND(IF(AND($G360&lt;&gt;Summary!$C$13),IF(OR($I360=$I$6,$I360=$I$7,$I360=$I$10,$I360=$I$11),($J360*$H360),0),0)+(IF(OR($I360=$I$8,$I360=$I$9),($J360*$H360),0)),0)</f>
        <v>0</v>
      </c>
      <c r="L360" s="112">
        <f>ROUND(IF(AND($G360=Summary!$C$13),IF(OR($I360=$I$6,$I360=$I$7,$I360=$I$10,$I360=$I$11),(($J360*$H360)/2),0),0),0)</f>
        <v>0</v>
      </c>
      <c r="M360" s="112">
        <f t="shared" si="14"/>
        <v>0</v>
      </c>
      <c r="N360" s="115">
        <f t="shared" si="15"/>
        <v>0</v>
      </c>
      <c r="O360" s="118"/>
    </row>
    <row r="361" spans="2:15">
      <c r="B361" s="121"/>
      <c r="C361" s="119"/>
      <c r="D361" s="194"/>
      <c r="E361" s="117"/>
      <c r="F361" s="118"/>
      <c r="G361" s="122"/>
      <c r="H361" s="123"/>
      <c r="I361" s="124"/>
      <c r="J361" s="120">
        <v>0</v>
      </c>
      <c r="K361" s="112">
        <f>ROUND(IF(AND($G361&lt;&gt;Summary!$C$13),IF(OR($I361=$I$6,$I361=$I$7,$I361=$I$10,$I361=$I$11),($J361*$H361),0),0)+(IF(OR($I361=$I$8,$I361=$I$9),($J361*$H361),0)),0)</f>
        <v>0</v>
      </c>
      <c r="L361" s="112">
        <f>ROUND(IF(AND($G361=Summary!$C$13),IF(OR($I361=$I$6,$I361=$I$7,$I361=$I$10,$I361=$I$11),(($J361*$H361)/2),0),0),0)</f>
        <v>0</v>
      </c>
      <c r="M361" s="112">
        <f t="shared" si="14"/>
        <v>0</v>
      </c>
      <c r="N361" s="115">
        <f t="shared" si="15"/>
        <v>0</v>
      </c>
      <c r="O361" s="118"/>
    </row>
    <row r="362" spans="2:15">
      <c r="B362" s="121"/>
      <c r="C362" s="119"/>
      <c r="D362" s="194"/>
      <c r="E362" s="117"/>
      <c r="F362" s="118"/>
      <c r="G362" s="122"/>
      <c r="H362" s="123"/>
      <c r="I362" s="124"/>
      <c r="J362" s="120">
        <v>0</v>
      </c>
      <c r="K362" s="112">
        <f>ROUND(IF(AND($G362&lt;&gt;Summary!$C$13),IF(OR($I362=$I$6,$I362=$I$7,$I362=$I$10,$I362=$I$11),($J362*$H362),0),0)+(IF(OR($I362=$I$8,$I362=$I$9),($J362*$H362),0)),0)</f>
        <v>0</v>
      </c>
      <c r="L362" s="112">
        <f>ROUND(IF(AND($G362=Summary!$C$13),IF(OR($I362=$I$6,$I362=$I$7,$I362=$I$10,$I362=$I$11),(($J362*$H362)/2),0),0),0)</f>
        <v>0</v>
      </c>
      <c r="M362" s="112">
        <f t="shared" si="14"/>
        <v>0</v>
      </c>
      <c r="N362" s="115">
        <f t="shared" si="15"/>
        <v>0</v>
      </c>
      <c r="O362" s="118"/>
    </row>
    <row r="363" spans="2:15">
      <c r="B363" s="121"/>
      <c r="C363" s="119"/>
      <c r="D363" s="194"/>
      <c r="E363" s="117"/>
      <c r="F363" s="118"/>
      <c r="G363" s="122"/>
      <c r="H363" s="123"/>
      <c r="I363" s="124"/>
      <c r="J363" s="120">
        <v>0</v>
      </c>
      <c r="K363" s="112">
        <f>ROUND(IF(AND($G363&lt;&gt;Summary!$C$13),IF(OR($I363=$I$6,$I363=$I$7,$I363=$I$10,$I363=$I$11),($J363*$H363),0),0)+(IF(OR($I363=$I$8,$I363=$I$9),($J363*$H363),0)),0)</f>
        <v>0</v>
      </c>
      <c r="L363" s="112">
        <f>ROUND(IF(AND($G363=Summary!$C$13),IF(OR($I363=$I$6,$I363=$I$7,$I363=$I$10,$I363=$I$11),(($J363*$H363)/2),0),0),0)</f>
        <v>0</v>
      </c>
      <c r="M363" s="112">
        <f t="shared" si="14"/>
        <v>0</v>
      </c>
      <c r="N363" s="115">
        <f t="shared" si="15"/>
        <v>0</v>
      </c>
      <c r="O363" s="118"/>
    </row>
    <row r="364" spans="2:15">
      <c r="B364" s="121"/>
      <c r="C364" s="119"/>
      <c r="D364" s="194"/>
      <c r="E364" s="117"/>
      <c r="F364" s="118"/>
      <c r="G364" s="122"/>
      <c r="H364" s="123"/>
      <c r="I364" s="124"/>
      <c r="J364" s="120">
        <v>0</v>
      </c>
      <c r="K364" s="112">
        <f>ROUND(IF(AND($G364&lt;&gt;Summary!$C$13),IF(OR($I364=$I$6,$I364=$I$7,$I364=$I$10,$I364=$I$11),($J364*$H364),0),0)+(IF(OR($I364=$I$8,$I364=$I$9),($J364*$H364),0)),0)</f>
        <v>0</v>
      </c>
      <c r="L364" s="112">
        <f>ROUND(IF(AND($G364=Summary!$C$13),IF(OR($I364=$I$6,$I364=$I$7,$I364=$I$10,$I364=$I$11),(($J364*$H364)/2),0),0),0)</f>
        <v>0</v>
      </c>
      <c r="M364" s="112">
        <f t="shared" si="14"/>
        <v>0</v>
      </c>
      <c r="N364" s="115">
        <f t="shared" si="15"/>
        <v>0</v>
      </c>
      <c r="O364" s="118"/>
    </row>
    <row r="365" spans="2:15">
      <c r="B365" s="121"/>
      <c r="C365" s="119"/>
      <c r="D365" s="194"/>
      <c r="E365" s="117"/>
      <c r="F365" s="118"/>
      <c r="G365" s="122"/>
      <c r="H365" s="123"/>
      <c r="I365" s="124"/>
      <c r="J365" s="120">
        <v>0</v>
      </c>
      <c r="K365" s="112">
        <f>ROUND(IF(AND($G365&lt;&gt;Summary!$C$13),IF(OR($I365=$I$6,$I365=$I$7,$I365=$I$10,$I365=$I$11),($J365*$H365),0),0)+(IF(OR($I365=$I$8,$I365=$I$9),($J365*$H365),0)),0)</f>
        <v>0</v>
      </c>
      <c r="L365" s="112">
        <f>ROUND(IF(AND($G365=Summary!$C$13),IF(OR($I365=$I$6,$I365=$I$7,$I365=$I$10,$I365=$I$11),(($J365*$H365)/2),0),0),0)</f>
        <v>0</v>
      </c>
      <c r="M365" s="112">
        <f t="shared" si="14"/>
        <v>0</v>
      </c>
      <c r="N365" s="115">
        <f t="shared" si="15"/>
        <v>0</v>
      </c>
      <c r="O365" s="118"/>
    </row>
    <row r="366" spans="2:15">
      <c r="B366" s="121"/>
      <c r="C366" s="119"/>
      <c r="D366" s="194"/>
      <c r="E366" s="117"/>
      <c r="F366" s="118"/>
      <c r="G366" s="122"/>
      <c r="H366" s="123"/>
      <c r="I366" s="124"/>
      <c r="J366" s="120">
        <v>0</v>
      </c>
      <c r="K366" s="112">
        <f>ROUND(IF(AND($G366&lt;&gt;Summary!$C$13),IF(OR($I366=$I$6,$I366=$I$7,$I366=$I$10,$I366=$I$11),($J366*$H366),0),0)+(IF(OR($I366=$I$8,$I366=$I$9),($J366*$H366),0)),0)</f>
        <v>0</v>
      </c>
      <c r="L366" s="112">
        <f>ROUND(IF(AND($G366=Summary!$C$13),IF(OR($I366=$I$6,$I366=$I$7,$I366=$I$10,$I366=$I$11),(($J366*$H366)/2),0),0),0)</f>
        <v>0</v>
      </c>
      <c r="M366" s="112">
        <f t="shared" si="14"/>
        <v>0</v>
      </c>
      <c r="N366" s="115">
        <f t="shared" si="15"/>
        <v>0</v>
      </c>
      <c r="O366" s="118"/>
    </row>
    <row r="367" spans="2:15">
      <c r="B367" s="121"/>
      <c r="C367" s="119"/>
      <c r="D367" s="194"/>
      <c r="E367" s="117"/>
      <c r="F367" s="118"/>
      <c r="G367" s="122"/>
      <c r="H367" s="123"/>
      <c r="I367" s="124"/>
      <c r="J367" s="120">
        <v>0</v>
      </c>
      <c r="K367" s="112">
        <f>ROUND(IF(AND($G367&lt;&gt;Summary!$C$13),IF(OR($I367=$I$6,$I367=$I$7,$I367=$I$10,$I367=$I$11),($J367*$H367),0),0)+(IF(OR($I367=$I$8,$I367=$I$9),($J367*$H367),0)),0)</f>
        <v>0</v>
      </c>
      <c r="L367" s="112">
        <f>ROUND(IF(AND($G367=Summary!$C$13),IF(OR($I367=$I$6,$I367=$I$7,$I367=$I$10,$I367=$I$11),(($J367*$H367)/2),0),0),0)</f>
        <v>0</v>
      </c>
      <c r="M367" s="112">
        <f t="shared" si="14"/>
        <v>0</v>
      </c>
      <c r="N367" s="115">
        <f t="shared" si="15"/>
        <v>0</v>
      </c>
      <c r="O367" s="118"/>
    </row>
    <row r="368" spans="2:15">
      <c r="B368" s="121"/>
      <c r="C368" s="119"/>
      <c r="D368" s="194"/>
      <c r="E368" s="117"/>
      <c r="F368" s="118"/>
      <c r="G368" s="122"/>
      <c r="H368" s="123"/>
      <c r="I368" s="124"/>
      <c r="J368" s="120">
        <v>0</v>
      </c>
      <c r="K368" s="112">
        <f>ROUND(IF(AND($G368&lt;&gt;Summary!$C$13),IF(OR($I368=$I$6,$I368=$I$7,$I368=$I$10,$I368=$I$11),($J368*$H368),0),0)+(IF(OR($I368=$I$8,$I368=$I$9),($J368*$H368),0)),0)</f>
        <v>0</v>
      </c>
      <c r="L368" s="112">
        <f>ROUND(IF(AND($G368=Summary!$C$13),IF(OR($I368=$I$6,$I368=$I$7,$I368=$I$10,$I368=$I$11),(($J368*$H368)/2),0),0),0)</f>
        <v>0</v>
      </c>
      <c r="M368" s="112">
        <f t="shared" si="14"/>
        <v>0</v>
      </c>
      <c r="N368" s="115">
        <f t="shared" si="15"/>
        <v>0</v>
      </c>
      <c r="O368" s="118"/>
    </row>
    <row r="369" spans="2:15">
      <c r="B369" s="121"/>
      <c r="C369" s="119"/>
      <c r="D369" s="194"/>
      <c r="E369" s="117"/>
      <c r="F369" s="118"/>
      <c r="G369" s="122"/>
      <c r="H369" s="123"/>
      <c r="I369" s="124"/>
      <c r="J369" s="120">
        <v>0</v>
      </c>
      <c r="K369" s="112">
        <f>ROUND(IF(AND($G369&lt;&gt;Summary!$C$13),IF(OR($I369=$I$6,$I369=$I$7,$I369=$I$10,$I369=$I$11),($J369*$H369),0),0)+(IF(OR($I369=$I$8,$I369=$I$9),($J369*$H369),0)),0)</f>
        <v>0</v>
      </c>
      <c r="L369" s="112">
        <f>ROUND(IF(AND($G369=Summary!$C$13),IF(OR($I369=$I$6,$I369=$I$7,$I369=$I$10,$I369=$I$11),(($J369*$H369)/2),0),0),0)</f>
        <v>0</v>
      </c>
      <c r="M369" s="112">
        <f t="shared" si="14"/>
        <v>0</v>
      </c>
      <c r="N369" s="115">
        <f t="shared" si="15"/>
        <v>0</v>
      </c>
      <c r="O369" s="118"/>
    </row>
    <row r="370" spans="2:15">
      <c r="B370" s="121"/>
      <c r="C370" s="119"/>
      <c r="D370" s="194"/>
      <c r="E370" s="117"/>
      <c r="F370" s="118"/>
      <c r="G370" s="122"/>
      <c r="H370" s="123"/>
      <c r="I370" s="124"/>
      <c r="J370" s="120">
        <v>0</v>
      </c>
      <c r="K370" s="112">
        <f>ROUND(IF(AND($G370&lt;&gt;Summary!$C$13),IF(OR($I370=$I$6,$I370=$I$7,$I370=$I$10,$I370=$I$11),($J370*$H370),0),0)+(IF(OR($I370=$I$8,$I370=$I$9),($J370*$H370),0)),0)</f>
        <v>0</v>
      </c>
      <c r="L370" s="112">
        <f>ROUND(IF(AND($G370=Summary!$C$13),IF(OR($I370=$I$6,$I370=$I$7,$I370=$I$10,$I370=$I$11),(($J370*$H370)/2),0),0),0)</f>
        <v>0</v>
      </c>
      <c r="M370" s="112">
        <f t="shared" si="14"/>
        <v>0</v>
      </c>
      <c r="N370" s="115">
        <f t="shared" si="15"/>
        <v>0</v>
      </c>
      <c r="O370" s="118"/>
    </row>
    <row r="371" spans="2:15">
      <c r="B371" s="121"/>
      <c r="C371" s="119"/>
      <c r="D371" s="194"/>
      <c r="E371" s="117"/>
      <c r="F371" s="118"/>
      <c r="G371" s="122"/>
      <c r="H371" s="123"/>
      <c r="I371" s="124"/>
      <c r="J371" s="120">
        <v>0</v>
      </c>
      <c r="K371" s="112">
        <f>ROUND(IF(AND($G371&lt;&gt;Summary!$C$13),IF(OR($I371=$I$6,$I371=$I$7,$I371=$I$10,$I371=$I$11),($J371*$H371),0),0)+(IF(OR($I371=$I$8,$I371=$I$9),($J371*$H371),0)),0)</f>
        <v>0</v>
      </c>
      <c r="L371" s="112">
        <f>ROUND(IF(AND($G371=Summary!$C$13),IF(OR($I371=$I$6,$I371=$I$7,$I371=$I$10,$I371=$I$11),(($J371*$H371)/2),0),0),0)</f>
        <v>0</v>
      </c>
      <c r="M371" s="112">
        <f t="shared" si="14"/>
        <v>0</v>
      </c>
      <c r="N371" s="115">
        <f t="shared" si="15"/>
        <v>0</v>
      </c>
      <c r="O371" s="118"/>
    </row>
    <row r="372" spans="2:15">
      <c r="B372" s="121"/>
      <c r="C372" s="119"/>
      <c r="D372" s="194"/>
      <c r="E372" s="117"/>
      <c r="F372" s="118"/>
      <c r="G372" s="122"/>
      <c r="H372" s="123"/>
      <c r="I372" s="124"/>
      <c r="J372" s="120">
        <v>0</v>
      </c>
      <c r="K372" s="112">
        <f>ROUND(IF(AND($G372&lt;&gt;Summary!$C$13),IF(OR($I372=$I$6,$I372=$I$7,$I372=$I$10,$I372=$I$11),($J372*$H372),0),0)+(IF(OR($I372=$I$8,$I372=$I$9),($J372*$H372),0)),0)</f>
        <v>0</v>
      </c>
      <c r="L372" s="112">
        <f>ROUND(IF(AND($G372=Summary!$C$13),IF(OR($I372=$I$6,$I372=$I$7,$I372=$I$10,$I372=$I$11),(($J372*$H372)/2),0),0),0)</f>
        <v>0</v>
      </c>
      <c r="M372" s="112">
        <f t="shared" si="14"/>
        <v>0</v>
      </c>
      <c r="N372" s="115">
        <f t="shared" si="15"/>
        <v>0</v>
      </c>
      <c r="O372" s="118"/>
    </row>
    <row r="373" spans="2:15">
      <c r="B373" s="121"/>
      <c r="C373" s="119"/>
      <c r="D373" s="194"/>
      <c r="E373" s="117"/>
      <c r="F373" s="118"/>
      <c r="G373" s="122"/>
      <c r="H373" s="123"/>
      <c r="I373" s="124"/>
      <c r="J373" s="120">
        <v>0</v>
      </c>
      <c r="K373" s="112">
        <f>ROUND(IF(AND($G373&lt;&gt;Summary!$C$13),IF(OR($I373=$I$6,$I373=$I$7,$I373=$I$10,$I373=$I$11),($J373*$H373),0),0)+(IF(OR($I373=$I$8,$I373=$I$9),($J373*$H373),0)),0)</f>
        <v>0</v>
      </c>
      <c r="L373" s="112">
        <f>ROUND(IF(AND($G373=Summary!$C$13),IF(OR($I373=$I$6,$I373=$I$7,$I373=$I$10,$I373=$I$11),(($J373*$H373)/2),0),0),0)</f>
        <v>0</v>
      </c>
      <c r="M373" s="112">
        <f t="shared" si="14"/>
        <v>0</v>
      </c>
      <c r="N373" s="115">
        <f t="shared" si="15"/>
        <v>0</v>
      </c>
      <c r="O373" s="118"/>
    </row>
    <row r="374" spans="2:15">
      <c r="B374" s="121"/>
      <c r="C374" s="119"/>
      <c r="D374" s="194"/>
      <c r="E374" s="117"/>
      <c r="F374" s="118"/>
      <c r="G374" s="122"/>
      <c r="H374" s="123"/>
      <c r="I374" s="124"/>
      <c r="J374" s="120">
        <v>0</v>
      </c>
      <c r="K374" s="112">
        <f>ROUND(IF(AND($G374&lt;&gt;Summary!$C$13),IF(OR($I374=$I$6,$I374=$I$7,$I374=$I$10,$I374=$I$11),($J374*$H374),0),0)+(IF(OR($I374=$I$8,$I374=$I$9),($J374*$H374),0)),0)</f>
        <v>0</v>
      </c>
      <c r="L374" s="112">
        <f>ROUND(IF(AND($G374=Summary!$C$13),IF(OR($I374=$I$6,$I374=$I$7,$I374=$I$10,$I374=$I$11),(($J374*$H374)/2),0),0),0)</f>
        <v>0</v>
      </c>
      <c r="M374" s="112">
        <f t="shared" si="14"/>
        <v>0</v>
      </c>
      <c r="N374" s="115">
        <f t="shared" si="15"/>
        <v>0</v>
      </c>
      <c r="O374" s="118"/>
    </row>
    <row r="375" spans="2:15">
      <c r="B375" s="121"/>
      <c r="C375" s="119"/>
      <c r="D375" s="194"/>
      <c r="E375" s="117"/>
      <c r="F375" s="118"/>
      <c r="G375" s="122"/>
      <c r="H375" s="123"/>
      <c r="I375" s="124"/>
      <c r="J375" s="120">
        <v>0</v>
      </c>
      <c r="K375" s="112">
        <f>ROUND(IF(AND($G375&lt;&gt;Summary!$C$13),IF(OR($I375=$I$6,$I375=$I$7,$I375=$I$10,$I375=$I$11),($J375*$H375),0),0)+(IF(OR($I375=$I$8,$I375=$I$9),($J375*$H375),0)),0)</f>
        <v>0</v>
      </c>
      <c r="L375" s="112">
        <f>ROUND(IF(AND($G375=Summary!$C$13),IF(OR($I375=$I$6,$I375=$I$7,$I375=$I$10,$I375=$I$11),(($J375*$H375)/2),0),0),0)</f>
        <v>0</v>
      </c>
      <c r="M375" s="112">
        <f t="shared" si="14"/>
        <v>0</v>
      </c>
      <c r="N375" s="115">
        <f t="shared" si="15"/>
        <v>0</v>
      </c>
      <c r="O375" s="118"/>
    </row>
    <row r="376" spans="2:15">
      <c r="B376" s="121"/>
      <c r="C376" s="119"/>
      <c r="D376" s="194"/>
      <c r="E376" s="117"/>
      <c r="F376" s="118"/>
      <c r="G376" s="122"/>
      <c r="H376" s="123"/>
      <c r="I376" s="124"/>
      <c r="J376" s="120">
        <v>0</v>
      </c>
      <c r="K376" s="112">
        <f>ROUND(IF(AND($G376&lt;&gt;Summary!$C$13),IF(OR($I376=$I$6,$I376=$I$7,$I376=$I$10,$I376=$I$11),($J376*$H376),0),0)+(IF(OR($I376=$I$8,$I376=$I$9),($J376*$H376),0)),0)</f>
        <v>0</v>
      </c>
      <c r="L376" s="112">
        <f>ROUND(IF(AND($G376=Summary!$C$13),IF(OR($I376=$I$6,$I376=$I$7,$I376=$I$10,$I376=$I$11),(($J376*$H376)/2),0),0),0)</f>
        <v>0</v>
      </c>
      <c r="M376" s="112">
        <f t="shared" si="14"/>
        <v>0</v>
      </c>
      <c r="N376" s="115">
        <f t="shared" si="15"/>
        <v>0</v>
      </c>
      <c r="O376" s="118"/>
    </row>
    <row r="377" spans="2:15">
      <c r="B377" s="121"/>
      <c r="C377" s="119"/>
      <c r="D377" s="194"/>
      <c r="E377" s="117"/>
      <c r="F377" s="118"/>
      <c r="G377" s="122"/>
      <c r="H377" s="123"/>
      <c r="I377" s="124"/>
      <c r="J377" s="120">
        <v>0</v>
      </c>
      <c r="K377" s="112">
        <f>ROUND(IF(AND($G377&lt;&gt;Summary!$C$13),IF(OR($I377=$I$6,$I377=$I$7,$I377=$I$10,$I377=$I$11),($J377*$H377),0),0)+(IF(OR($I377=$I$8,$I377=$I$9),($J377*$H377),0)),0)</f>
        <v>0</v>
      </c>
      <c r="L377" s="112">
        <f>ROUND(IF(AND($G377=Summary!$C$13),IF(OR($I377=$I$6,$I377=$I$7,$I377=$I$10,$I377=$I$11),(($J377*$H377)/2),0),0),0)</f>
        <v>0</v>
      </c>
      <c r="M377" s="112">
        <f t="shared" si="14"/>
        <v>0</v>
      </c>
      <c r="N377" s="115">
        <f t="shared" si="15"/>
        <v>0</v>
      </c>
      <c r="O377" s="118"/>
    </row>
    <row r="378" spans="2:15">
      <c r="B378" s="121"/>
      <c r="C378" s="119"/>
      <c r="D378" s="194"/>
      <c r="E378" s="117"/>
      <c r="F378" s="118"/>
      <c r="G378" s="122"/>
      <c r="H378" s="123"/>
      <c r="I378" s="124"/>
      <c r="J378" s="120">
        <v>0</v>
      </c>
      <c r="K378" s="112">
        <f>ROUND(IF(AND($G378&lt;&gt;Summary!$C$13),IF(OR($I378=$I$6,$I378=$I$7,$I378=$I$10,$I378=$I$11),($J378*$H378),0),0)+(IF(OR($I378=$I$8,$I378=$I$9),($J378*$H378),0)),0)</f>
        <v>0</v>
      </c>
      <c r="L378" s="112">
        <f>ROUND(IF(AND($G378=Summary!$C$13),IF(OR($I378=$I$6,$I378=$I$7,$I378=$I$10,$I378=$I$11),(($J378*$H378)/2),0),0),0)</f>
        <v>0</v>
      </c>
      <c r="M378" s="112">
        <f t="shared" si="14"/>
        <v>0</v>
      </c>
      <c r="N378" s="115">
        <f t="shared" si="15"/>
        <v>0</v>
      </c>
      <c r="O378" s="118"/>
    </row>
    <row r="379" spans="2:15">
      <c r="B379" s="121"/>
      <c r="C379" s="119"/>
      <c r="D379" s="194"/>
      <c r="E379" s="117"/>
      <c r="F379" s="118"/>
      <c r="G379" s="122"/>
      <c r="H379" s="123"/>
      <c r="I379" s="124"/>
      <c r="J379" s="120">
        <v>0</v>
      </c>
      <c r="K379" s="112">
        <f>ROUND(IF(AND($G379&lt;&gt;Summary!$C$13),IF(OR($I379=$I$6,$I379=$I$7,$I379=$I$10,$I379=$I$11),($J379*$H379),0),0)+(IF(OR($I379=$I$8,$I379=$I$9),($J379*$H379),0)),0)</f>
        <v>0</v>
      </c>
      <c r="L379" s="112">
        <f>ROUND(IF(AND($G379=Summary!$C$13),IF(OR($I379=$I$6,$I379=$I$7,$I379=$I$10,$I379=$I$11),(($J379*$H379)/2),0),0),0)</f>
        <v>0</v>
      </c>
      <c r="M379" s="112">
        <f t="shared" si="14"/>
        <v>0</v>
      </c>
      <c r="N379" s="115">
        <f t="shared" si="15"/>
        <v>0</v>
      </c>
      <c r="O379" s="118"/>
    </row>
    <row r="380" spans="2:15">
      <c r="B380" s="121"/>
      <c r="C380" s="119"/>
      <c r="D380" s="194"/>
      <c r="E380" s="117"/>
      <c r="F380" s="118"/>
      <c r="G380" s="122"/>
      <c r="H380" s="123"/>
      <c r="I380" s="124"/>
      <c r="J380" s="120">
        <v>0</v>
      </c>
      <c r="K380" s="112">
        <f>ROUND(IF(AND($G380&lt;&gt;Summary!$C$13),IF(OR($I380=$I$6,$I380=$I$7,$I380=$I$10,$I380=$I$11),($J380*$H380),0),0)+(IF(OR($I380=$I$8,$I380=$I$9),($J380*$H380),0)),0)</f>
        <v>0</v>
      </c>
      <c r="L380" s="112">
        <f>ROUND(IF(AND($G380=Summary!$C$13),IF(OR($I380=$I$6,$I380=$I$7,$I380=$I$10,$I380=$I$11),(($J380*$H380)/2),0),0),0)</f>
        <v>0</v>
      </c>
      <c r="M380" s="112">
        <f t="shared" si="14"/>
        <v>0</v>
      </c>
      <c r="N380" s="115">
        <f t="shared" si="15"/>
        <v>0</v>
      </c>
      <c r="O380" s="118"/>
    </row>
    <row r="381" spans="2:15">
      <c r="B381" s="121"/>
      <c r="C381" s="119"/>
      <c r="D381" s="194"/>
      <c r="E381" s="117"/>
      <c r="F381" s="118"/>
      <c r="G381" s="122"/>
      <c r="H381" s="123"/>
      <c r="I381" s="124"/>
      <c r="J381" s="120">
        <v>0</v>
      </c>
      <c r="K381" s="112">
        <f>ROUND(IF(AND($G381&lt;&gt;Summary!$C$13),IF(OR($I381=$I$6,$I381=$I$7,$I381=$I$10,$I381=$I$11),($J381*$H381),0),0)+(IF(OR($I381=$I$8,$I381=$I$9),($J381*$H381),0)),0)</f>
        <v>0</v>
      </c>
      <c r="L381" s="112">
        <f>ROUND(IF(AND($G381=Summary!$C$13),IF(OR($I381=$I$6,$I381=$I$7,$I381=$I$10,$I381=$I$11),(($J381*$H381)/2),0),0),0)</f>
        <v>0</v>
      </c>
      <c r="M381" s="112">
        <f t="shared" si="14"/>
        <v>0</v>
      </c>
      <c r="N381" s="115">
        <f t="shared" si="15"/>
        <v>0</v>
      </c>
      <c r="O381" s="118"/>
    </row>
    <row r="382" spans="2:15">
      <c r="B382" s="121"/>
      <c r="C382" s="119"/>
      <c r="D382" s="194"/>
      <c r="E382" s="117"/>
      <c r="F382" s="118"/>
      <c r="G382" s="122"/>
      <c r="H382" s="123"/>
      <c r="I382" s="124"/>
      <c r="J382" s="120">
        <v>0</v>
      </c>
      <c r="K382" s="112">
        <f>ROUND(IF(AND($G382&lt;&gt;Summary!$C$13),IF(OR($I382=$I$6,$I382=$I$7,$I382=$I$10,$I382=$I$11),($J382*$H382),0),0)+(IF(OR($I382=$I$8,$I382=$I$9),($J382*$H382),0)),0)</f>
        <v>0</v>
      </c>
      <c r="L382" s="112">
        <f>ROUND(IF(AND($G382=Summary!$C$13),IF(OR($I382=$I$6,$I382=$I$7,$I382=$I$10,$I382=$I$11),(($J382*$H382)/2),0),0),0)</f>
        <v>0</v>
      </c>
      <c r="M382" s="112">
        <f t="shared" si="14"/>
        <v>0</v>
      </c>
      <c r="N382" s="115">
        <f t="shared" si="15"/>
        <v>0</v>
      </c>
      <c r="O382" s="118"/>
    </row>
    <row r="383" spans="2:15">
      <c r="B383" s="121"/>
      <c r="C383" s="119"/>
      <c r="D383" s="194"/>
      <c r="E383" s="117"/>
      <c r="F383" s="118"/>
      <c r="G383" s="122"/>
      <c r="H383" s="123"/>
      <c r="I383" s="124"/>
      <c r="J383" s="120">
        <v>0</v>
      </c>
      <c r="K383" s="112">
        <f>ROUND(IF(AND($G383&lt;&gt;Summary!$C$13),IF(OR($I383=$I$6,$I383=$I$7,$I383=$I$10,$I383=$I$11),($J383*$H383),0),0)+(IF(OR($I383=$I$8,$I383=$I$9),($J383*$H383),0)),0)</f>
        <v>0</v>
      </c>
      <c r="L383" s="112">
        <f>ROUND(IF(AND($G383=Summary!$C$13),IF(OR($I383=$I$6,$I383=$I$7,$I383=$I$10,$I383=$I$11),(($J383*$H383)/2),0),0),0)</f>
        <v>0</v>
      </c>
      <c r="M383" s="112">
        <f t="shared" si="14"/>
        <v>0</v>
      </c>
      <c r="N383" s="115">
        <f t="shared" si="15"/>
        <v>0</v>
      </c>
      <c r="O383" s="118"/>
    </row>
    <row r="384" spans="2:15">
      <c r="B384" s="121"/>
      <c r="C384" s="119"/>
      <c r="D384" s="194"/>
      <c r="E384" s="117"/>
      <c r="F384" s="118"/>
      <c r="G384" s="122"/>
      <c r="H384" s="123"/>
      <c r="I384" s="124"/>
      <c r="J384" s="120">
        <v>0</v>
      </c>
      <c r="K384" s="112">
        <f>ROUND(IF(AND($G384&lt;&gt;Summary!$C$13),IF(OR($I384=$I$6,$I384=$I$7,$I384=$I$10,$I384=$I$11),($J384*$H384),0),0)+(IF(OR($I384=$I$8,$I384=$I$9),($J384*$H384),0)),0)</f>
        <v>0</v>
      </c>
      <c r="L384" s="112">
        <f>ROUND(IF(AND($G384=Summary!$C$13),IF(OR($I384=$I$6,$I384=$I$7,$I384=$I$10,$I384=$I$11),(($J384*$H384)/2),0),0),0)</f>
        <v>0</v>
      </c>
      <c r="M384" s="112">
        <f t="shared" si="14"/>
        <v>0</v>
      </c>
      <c r="N384" s="115">
        <f t="shared" si="15"/>
        <v>0</v>
      </c>
      <c r="O384" s="118"/>
    </row>
    <row r="385" spans="2:15">
      <c r="B385" s="121"/>
      <c r="C385" s="119"/>
      <c r="D385" s="194"/>
      <c r="E385" s="117"/>
      <c r="F385" s="118"/>
      <c r="G385" s="122"/>
      <c r="H385" s="123"/>
      <c r="I385" s="124"/>
      <c r="J385" s="120">
        <v>0</v>
      </c>
      <c r="K385" s="112">
        <f>ROUND(IF(AND($G385&lt;&gt;Summary!$C$13),IF(OR($I385=$I$6,$I385=$I$7,$I385=$I$10,$I385=$I$11),($J385*$H385),0),0)+(IF(OR($I385=$I$8,$I385=$I$9),($J385*$H385),0)),0)</f>
        <v>0</v>
      </c>
      <c r="L385" s="112">
        <f>ROUND(IF(AND($G385=Summary!$C$13),IF(OR($I385=$I$6,$I385=$I$7,$I385=$I$10,$I385=$I$11),(($J385*$H385)/2),0),0),0)</f>
        <v>0</v>
      </c>
      <c r="M385" s="112">
        <f t="shared" si="14"/>
        <v>0</v>
      </c>
      <c r="N385" s="115">
        <f t="shared" si="15"/>
        <v>0</v>
      </c>
      <c r="O385" s="118"/>
    </row>
    <row r="386" spans="2:15">
      <c r="B386" s="121"/>
      <c r="C386" s="119"/>
      <c r="D386" s="194"/>
      <c r="E386" s="117"/>
      <c r="F386" s="118"/>
      <c r="G386" s="122"/>
      <c r="H386" s="123"/>
      <c r="I386" s="124"/>
      <c r="J386" s="120">
        <v>0</v>
      </c>
      <c r="K386" s="112">
        <f>ROUND(IF(AND($G386&lt;&gt;Summary!$C$13),IF(OR($I386=$I$6,$I386=$I$7,$I386=$I$10,$I386=$I$11),($J386*$H386),0),0)+(IF(OR($I386=$I$8,$I386=$I$9),($J386*$H386),0)),0)</f>
        <v>0</v>
      </c>
      <c r="L386" s="112">
        <f>ROUND(IF(AND($G386=Summary!$C$13),IF(OR($I386=$I$6,$I386=$I$7,$I386=$I$10,$I386=$I$11),(($J386*$H386)/2),0),0),0)</f>
        <v>0</v>
      </c>
      <c r="M386" s="112">
        <f t="shared" si="14"/>
        <v>0</v>
      </c>
      <c r="N386" s="115">
        <f t="shared" si="15"/>
        <v>0</v>
      </c>
      <c r="O386" s="118"/>
    </row>
    <row r="387" spans="2:15">
      <c r="B387" s="121"/>
      <c r="C387" s="119"/>
      <c r="D387" s="194"/>
      <c r="E387" s="117"/>
      <c r="F387" s="118"/>
      <c r="G387" s="122"/>
      <c r="H387" s="123"/>
      <c r="I387" s="124"/>
      <c r="J387" s="120">
        <v>0</v>
      </c>
      <c r="K387" s="112">
        <f>ROUND(IF(AND($G387&lt;&gt;Summary!$C$13),IF(OR($I387=$I$6,$I387=$I$7,$I387=$I$10,$I387=$I$11),($J387*$H387),0),0)+(IF(OR($I387=$I$8,$I387=$I$9),($J387*$H387),0)),0)</f>
        <v>0</v>
      </c>
      <c r="L387" s="112">
        <f>ROUND(IF(AND($G387=Summary!$C$13),IF(OR($I387=$I$6,$I387=$I$7,$I387=$I$10,$I387=$I$11),(($J387*$H387)/2),0),0),0)</f>
        <v>0</v>
      </c>
      <c r="M387" s="112">
        <f t="shared" si="14"/>
        <v>0</v>
      </c>
      <c r="N387" s="115">
        <f t="shared" si="15"/>
        <v>0</v>
      </c>
      <c r="O387" s="118"/>
    </row>
    <row r="388" spans="2:15">
      <c r="B388" s="121"/>
      <c r="C388" s="119"/>
      <c r="D388" s="194"/>
      <c r="E388" s="117"/>
      <c r="F388" s="118"/>
      <c r="G388" s="122"/>
      <c r="H388" s="123"/>
      <c r="I388" s="124"/>
      <c r="J388" s="120">
        <v>0</v>
      </c>
      <c r="K388" s="112">
        <f>ROUND(IF(AND($G388&lt;&gt;Summary!$C$13),IF(OR($I388=$I$6,$I388=$I$7,$I388=$I$10,$I388=$I$11),($J388*$H388),0),0)+(IF(OR($I388=$I$8,$I388=$I$9),($J388*$H388),0)),0)</f>
        <v>0</v>
      </c>
      <c r="L388" s="112">
        <f>ROUND(IF(AND($G388=Summary!$C$13),IF(OR($I388=$I$6,$I388=$I$7,$I388=$I$10,$I388=$I$11),(($J388*$H388)/2),0),0),0)</f>
        <v>0</v>
      </c>
      <c r="M388" s="112">
        <f t="shared" si="14"/>
        <v>0</v>
      </c>
      <c r="N388" s="115">
        <f t="shared" si="15"/>
        <v>0</v>
      </c>
      <c r="O388" s="118"/>
    </row>
    <row r="389" spans="2:15">
      <c r="B389" s="121"/>
      <c r="C389" s="119"/>
      <c r="D389" s="194"/>
      <c r="E389" s="117"/>
      <c r="F389" s="118"/>
      <c r="G389" s="122"/>
      <c r="H389" s="123"/>
      <c r="I389" s="124"/>
      <c r="J389" s="120">
        <v>0</v>
      </c>
      <c r="K389" s="112">
        <f>ROUND(IF(AND($G389&lt;&gt;Summary!$C$13),IF(OR($I389=$I$6,$I389=$I$7,$I389=$I$10,$I389=$I$11),($J389*$H389),0),0)+(IF(OR($I389=$I$8,$I389=$I$9),($J389*$H389),0)),0)</f>
        <v>0</v>
      </c>
      <c r="L389" s="112">
        <f>ROUND(IF(AND($G389=Summary!$C$13),IF(OR($I389=$I$6,$I389=$I$7,$I389=$I$10,$I389=$I$11),(($J389*$H389)/2),0),0),0)</f>
        <v>0</v>
      </c>
      <c r="M389" s="112">
        <f t="shared" si="14"/>
        <v>0</v>
      </c>
      <c r="N389" s="115">
        <f t="shared" si="15"/>
        <v>0</v>
      </c>
      <c r="O389" s="118"/>
    </row>
    <row r="390" spans="2:15">
      <c r="B390" s="121"/>
      <c r="C390" s="119"/>
      <c r="D390" s="194"/>
      <c r="E390" s="117"/>
      <c r="F390" s="118"/>
      <c r="G390" s="122"/>
      <c r="H390" s="123"/>
      <c r="I390" s="124"/>
      <c r="J390" s="120">
        <v>0</v>
      </c>
      <c r="K390" s="112">
        <f>ROUND(IF(AND($G390&lt;&gt;Summary!$C$13),IF(OR($I390=$I$6,$I390=$I$7,$I390=$I$10,$I390=$I$11),($J390*$H390),0),0)+(IF(OR($I390=$I$8,$I390=$I$9),($J390*$H390),0)),0)</f>
        <v>0</v>
      </c>
      <c r="L390" s="112">
        <f>ROUND(IF(AND($G390=Summary!$C$13),IF(OR($I390=$I$6,$I390=$I$7,$I390=$I$10,$I390=$I$11),(($J390*$H390)/2),0),0),0)</f>
        <v>0</v>
      </c>
      <c r="M390" s="112">
        <f t="shared" si="14"/>
        <v>0</v>
      </c>
      <c r="N390" s="115">
        <f t="shared" si="15"/>
        <v>0</v>
      </c>
      <c r="O390" s="118"/>
    </row>
    <row r="391" spans="2:15">
      <c r="B391" s="121"/>
      <c r="C391" s="119"/>
      <c r="D391" s="194"/>
      <c r="E391" s="117"/>
      <c r="F391" s="118"/>
      <c r="G391" s="122"/>
      <c r="H391" s="123"/>
      <c r="I391" s="124"/>
      <c r="J391" s="120">
        <v>0</v>
      </c>
      <c r="K391" s="112">
        <f>ROUND(IF(AND($G391&lt;&gt;Summary!$C$13),IF(OR($I391=$I$6,$I391=$I$7,$I391=$I$10,$I391=$I$11),($J391*$H391),0),0)+(IF(OR($I391=$I$8,$I391=$I$9),($J391*$H391),0)),0)</f>
        <v>0</v>
      </c>
      <c r="L391" s="112">
        <f>ROUND(IF(AND($G391=Summary!$C$13),IF(OR($I391=$I$6,$I391=$I$7,$I391=$I$10,$I391=$I$11),(($J391*$H391)/2),0),0),0)</f>
        <v>0</v>
      </c>
      <c r="M391" s="112">
        <f t="shared" si="14"/>
        <v>0</v>
      </c>
      <c r="N391" s="115">
        <f t="shared" si="15"/>
        <v>0</v>
      </c>
      <c r="O391" s="118"/>
    </row>
    <row r="392" spans="2:15">
      <c r="B392" s="121"/>
      <c r="C392" s="119"/>
      <c r="D392" s="194"/>
      <c r="E392" s="117"/>
      <c r="F392" s="118"/>
      <c r="G392" s="122"/>
      <c r="H392" s="123"/>
      <c r="I392" s="124"/>
      <c r="J392" s="120">
        <v>0</v>
      </c>
      <c r="K392" s="112">
        <f>ROUND(IF(AND($G392&lt;&gt;Summary!$C$13),IF(OR($I392=$I$6,$I392=$I$7,$I392=$I$10,$I392=$I$11),($J392*$H392),0),0)+(IF(OR($I392=$I$8,$I392=$I$9),($J392*$H392),0)),0)</f>
        <v>0</v>
      </c>
      <c r="L392" s="112">
        <f>ROUND(IF(AND($G392=Summary!$C$13),IF(OR($I392=$I$6,$I392=$I$7,$I392=$I$10,$I392=$I$11),(($J392*$H392)/2),0),0),0)</f>
        <v>0</v>
      </c>
      <c r="M392" s="112">
        <f t="shared" si="14"/>
        <v>0</v>
      </c>
      <c r="N392" s="115">
        <f t="shared" si="15"/>
        <v>0</v>
      </c>
      <c r="O392" s="118"/>
    </row>
    <row r="393" spans="2:15">
      <c r="B393" s="121"/>
      <c r="C393" s="119"/>
      <c r="D393" s="194"/>
      <c r="E393" s="117"/>
      <c r="F393" s="118"/>
      <c r="G393" s="122"/>
      <c r="H393" s="123"/>
      <c r="I393" s="124"/>
      <c r="J393" s="120">
        <v>0</v>
      </c>
      <c r="K393" s="112">
        <f>ROUND(IF(AND($G393&lt;&gt;Summary!$C$13),IF(OR($I393=$I$6,$I393=$I$7,$I393=$I$10,$I393=$I$11),($J393*$H393),0),0)+(IF(OR($I393=$I$8,$I393=$I$9),($J393*$H393),0)),0)</f>
        <v>0</v>
      </c>
      <c r="L393" s="112">
        <f>ROUND(IF(AND($G393=Summary!$C$13),IF(OR($I393=$I$6,$I393=$I$7,$I393=$I$10,$I393=$I$11),(($J393*$H393)/2),0),0),0)</f>
        <v>0</v>
      </c>
      <c r="M393" s="112">
        <f t="shared" si="14"/>
        <v>0</v>
      </c>
      <c r="N393" s="115">
        <f t="shared" si="15"/>
        <v>0</v>
      </c>
      <c r="O393" s="118"/>
    </row>
    <row r="394" spans="2:15">
      <c r="B394" s="121"/>
      <c r="C394" s="119"/>
      <c r="D394" s="194"/>
      <c r="E394" s="117"/>
      <c r="F394" s="118"/>
      <c r="G394" s="122"/>
      <c r="H394" s="123"/>
      <c r="I394" s="124"/>
      <c r="J394" s="120">
        <v>0</v>
      </c>
      <c r="K394" s="112">
        <f>ROUND(IF(AND($G394&lt;&gt;Summary!$C$13),IF(OR($I394=$I$6,$I394=$I$7,$I394=$I$10,$I394=$I$11),($J394*$H394),0),0)+(IF(OR($I394=$I$8,$I394=$I$9),($J394*$H394),0)),0)</f>
        <v>0</v>
      </c>
      <c r="L394" s="112">
        <f>ROUND(IF(AND($G394=Summary!$C$13),IF(OR($I394=$I$6,$I394=$I$7,$I394=$I$10,$I394=$I$11),(($J394*$H394)/2),0),0),0)</f>
        <v>0</v>
      </c>
      <c r="M394" s="112">
        <f t="shared" si="14"/>
        <v>0</v>
      </c>
      <c r="N394" s="115">
        <f t="shared" si="15"/>
        <v>0</v>
      </c>
      <c r="O394" s="118"/>
    </row>
    <row r="395" spans="2:15">
      <c r="B395" s="121"/>
      <c r="C395" s="119"/>
      <c r="D395" s="194"/>
      <c r="E395" s="117"/>
      <c r="F395" s="118"/>
      <c r="G395" s="122"/>
      <c r="H395" s="123"/>
      <c r="I395" s="124"/>
      <c r="J395" s="120">
        <v>0</v>
      </c>
      <c r="K395" s="112">
        <f>ROUND(IF(AND($G395&lt;&gt;Summary!$C$13),IF(OR($I395=$I$6,$I395=$I$7,$I395=$I$10,$I395=$I$11),($J395*$H395),0),0)+(IF(OR($I395=$I$8,$I395=$I$9),($J395*$H395),0)),0)</f>
        <v>0</v>
      </c>
      <c r="L395" s="112">
        <f>ROUND(IF(AND($G395=Summary!$C$13),IF(OR($I395=$I$6,$I395=$I$7,$I395=$I$10,$I395=$I$11),(($J395*$H395)/2),0),0),0)</f>
        <v>0</v>
      </c>
      <c r="M395" s="112">
        <f t="shared" si="14"/>
        <v>0</v>
      </c>
      <c r="N395" s="115">
        <f t="shared" si="15"/>
        <v>0</v>
      </c>
      <c r="O395" s="118"/>
    </row>
    <row r="396" spans="2:15">
      <c r="B396" s="121"/>
      <c r="C396" s="119"/>
      <c r="D396" s="194"/>
      <c r="E396" s="117"/>
      <c r="F396" s="118"/>
      <c r="G396" s="122"/>
      <c r="H396" s="123"/>
      <c r="I396" s="124"/>
      <c r="J396" s="120">
        <v>0</v>
      </c>
      <c r="K396" s="112">
        <f>ROUND(IF(AND($G396&lt;&gt;Summary!$C$13),IF(OR($I396=$I$6,$I396=$I$7,$I396=$I$10,$I396=$I$11),($J396*$H396),0),0)+(IF(OR($I396=$I$8,$I396=$I$9),($J396*$H396),0)),0)</f>
        <v>0</v>
      </c>
      <c r="L396" s="112">
        <f>ROUND(IF(AND($G396=Summary!$C$13),IF(OR($I396=$I$6,$I396=$I$7,$I396=$I$10,$I396=$I$11),(($J396*$H396)/2),0),0),0)</f>
        <v>0</v>
      </c>
      <c r="M396" s="112">
        <f t="shared" si="14"/>
        <v>0</v>
      </c>
      <c r="N396" s="115">
        <f t="shared" si="15"/>
        <v>0</v>
      </c>
      <c r="O396" s="118"/>
    </row>
    <row r="397" spans="2:15">
      <c r="B397" s="121"/>
      <c r="C397" s="119"/>
      <c r="D397" s="194"/>
      <c r="E397" s="117"/>
      <c r="F397" s="118"/>
      <c r="G397" s="122"/>
      <c r="H397" s="123"/>
      <c r="I397" s="124"/>
      <c r="J397" s="120">
        <v>0</v>
      </c>
      <c r="K397" s="112">
        <f>ROUND(IF(AND($G397&lt;&gt;Summary!$C$13),IF(OR($I397=$I$6,$I397=$I$7,$I397=$I$10,$I397=$I$11),($J397*$H397),0),0)+(IF(OR($I397=$I$8,$I397=$I$9),($J397*$H397),0)),0)</f>
        <v>0</v>
      </c>
      <c r="L397" s="112">
        <f>ROUND(IF(AND($G397=Summary!$C$13),IF(OR($I397=$I$6,$I397=$I$7,$I397=$I$10,$I397=$I$11),(($J397*$H397)/2),0),0),0)</f>
        <v>0</v>
      </c>
      <c r="M397" s="112">
        <f t="shared" si="14"/>
        <v>0</v>
      </c>
      <c r="N397" s="115">
        <f t="shared" si="15"/>
        <v>0</v>
      </c>
      <c r="O397" s="118"/>
    </row>
    <row r="398" spans="2:15">
      <c r="B398" s="121"/>
      <c r="C398" s="119"/>
      <c r="D398" s="194"/>
      <c r="E398" s="117"/>
      <c r="F398" s="118"/>
      <c r="G398" s="122"/>
      <c r="H398" s="123"/>
      <c r="I398" s="124"/>
      <c r="J398" s="120">
        <v>0</v>
      </c>
      <c r="K398" s="112">
        <f>ROUND(IF(AND($G398&lt;&gt;Summary!$C$13),IF(OR($I398=$I$6,$I398=$I$7,$I398=$I$10,$I398=$I$11),($J398*$H398),0),0)+(IF(OR($I398=$I$8,$I398=$I$9),($J398*$H398),0)),0)</f>
        <v>0</v>
      </c>
      <c r="L398" s="112">
        <f>ROUND(IF(AND($G398=Summary!$C$13),IF(OR($I398=$I$6,$I398=$I$7,$I398=$I$10,$I398=$I$11),(($J398*$H398)/2),0),0),0)</f>
        <v>0</v>
      </c>
      <c r="M398" s="112">
        <f t="shared" si="14"/>
        <v>0</v>
      </c>
      <c r="N398" s="115">
        <f t="shared" si="15"/>
        <v>0</v>
      </c>
      <c r="O398" s="118"/>
    </row>
    <row r="399" spans="2:15">
      <c r="B399" s="121"/>
      <c r="C399" s="119"/>
      <c r="D399" s="194"/>
      <c r="E399" s="117"/>
      <c r="F399" s="118"/>
      <c r="G399" s="122"/>
      <c r="H399" s="123"/>
      <c r="I399" s="124"/>
      <c r="J399" s="120">
        <v>0</v>
      </c>
      <c r="K399" s="112">
        <f>ROUND(IF(AND($G399&lt;&gt;Summary!$C$13),IF(OR($I399=$I$6,$I399=$I$7,$I399=$I$10,$I399=$I$11),($J399*$H399),0),0)+(IF(OR($I399=$I$8,$I399=$I$9),($J399*$H399),0)),0)</f>
        <v>0</v>
      </c>
      <c r="L399" s="112">
        <f>ROUND(IF(AND($G399=Summary!$C$13),IF(OR($I399=$I$6,$I399=$I$7,$I399=$I$10,$I399=$I$11),(($J399*$H399)/2),0),0),0)</f>
        <v>0</v>
      </c>
      <c r="M399" s="112">
        <f t="shared" si="14"/>
        <v>0</v>
      </c>
      <c r="N399" s="115">
        <f t="shared" si="15"/>
        <v>0</v>
      </c>
      <c r="O399" s="118"/>
    </row>
    <row r="400" spans="2:15">
      <c r="B400" s="121"/>
      <c r="C400" s="119"/>
      <c r="D400" s="194"/>
      <c r="E400" s="117"/>
      <c r="F400" s="118"/>
      <c r="G400" s="122"/>
      <c r="H400" s="123"/>
      <c r="I400" s="124"/>
      <c r="J400" s="120">
        <v>0</v>
      </c>
      <c r="K400" s="112">
        <f>ROUND(IF(AND($G400&lt;&gt;Summary!$C$13),IF(OR($I400=$I$6,$I400=$I$7,$I400=$I$10,$I400=$I$11),($J400*$H400),0),0)+(IF(OR($I400=$I$8,$I400=$I$9),($J400*$H400),0)),0)</f>
        <v>0</v>
      </c>
      <c r="L400" s="112">
        <f>ROUND(IF(AND($G400=Summary!$C$13),IF(OR($I400=$I$6,$I400=$I$7,$I400=$I$10,$I400=$I$11),(($J400*$H400)/2),0),0),0)</f>
        <v>0</v>
      </c>
      <c r="M400" s="112">
        <f t="shared" si="14"/>
        <v>0</v>
      </c>
      <c r="N400" s="115">
        <f t="shared" si="15"/>
        <v>0</v>
      </c>
      <c r="O400" s="118"/>
    </row>
    <row r="401" spans="2:15">
      <c r="B401" s="121"/>
      <c r="C401" s="119"/>
      <c r="D401" s="194"/>
      <c r="E401" s="117"/>
      <c r="F401" s="118"/>
      <c r="G401" s="122"/>
      <c r="H401" s="123"/>
      <c r="I401" s="124"/>
      <c r="J401" s="120">
        <v>0</v>
      </c>
      <c r="K401" s="112">
        <f>ROUND(IF(AND($G401&lt;&gt;Summary!$C$13),IF(OR($I401=$I$6,$I401=$I$7,$I401=$I$10,$I401=$I$11),($J401*$H401),0),0)+(IF(OR($I401=$I$8,$I401=$I$9),($J401*$H401),0)),0)</f>
        <v>0</v>
      </c>
      <c r="L401" s="112">
        <f>ROUND(IF(AND($G401=Summary!$C$13),IF(OR($I401=$I$6,$I401=$I$7,$I401=$I$10,$I401=$I$11),(($J401*$H401)/2),0),0),0)</f>
        <v>0</v>
      </c>
      <c r="M401" s="112">
        <f t="shared" si="14"/>
        <v>0</v>
      </c>
      <c r="N401" s="115">
        <f t="shared" si="15"/>
        <v>0</v>
      </c>
      <c r="O401" s="118"/>
    </row>
    <row r="402" spans="2:15">
      <c r="B402" s="121"/>
      <c r="C402" s="119"/>
      <c r="D402" s="194"/>
      <c r="E402" s="117"/>
      <c r="F402" s="118"/>
      <c r="G402" s="122"/>
      <c r="H402" s="123"/>
      <c r="I402" s="124"/>
      <c r="J402" s="120">
        <v>0</v>
      </c>
      <c r="K402" s="112">
        <f>ROUND(IF(AND($G402&lt;&gt;Summary!$C$13),IF(OR($I402=$I$6,$I402=$I$7,$I402=$I$10,$I402=$I$11),($J402*$H402),0),0)+(IF(OR($I402=$I$8,$I402=$I$9),($J402*$H402),0)),0)</f>
        <v>0</v>
      </c>
      <c r="L402" s="112">
        <f>ROUND(IF(AND($G402=Summary!$C$13),IF(OR($I402=$I$6,$I402=$I$7,$I402=$I$10,$I402=$I$11),(($J402*$H402)/2),0),0),0)</f>
        <v>0</v>
      </c>
      <c r="M402" s="112">
        <f t="shared" si="14"/>
        <v>0</v>
      </c>
      <c r="N402" s="115">
        <f t="shared" si="15"/>
        <v>0</v>
      </c>
      <c r="O402" s="118"/>
    </row>
    <row r="403" spans="2:15">
      <c r="B403" s="121"/>
      <c r="C403" s="119"/>
      <c r="D403" s="194"/>
      <c r="E403" s="117"/>
      <c r="F403" s="118"/>
      <c r="G403" s="122"/>
      <c r="H403" s="123"/>
      <c r="I403" s="124"/>
      <c r="J403" s="120">
        <v>0</v>
      </c>
      <c r="K403" s="112">
        <f>ROUND(IF(AND($G403&lt;&gt;Summary!$C$13),IF(OR($I403=$I$6,$I403=$I$7,$I403=$I$10,$I403=$I$11),($J403*$H403),0),0)+(IF(OR($I403=$I$8,$I403=$I$9),($J403*$H403),0)),0)</f>
        <v>0</v>
      </c>
      <c r="L403" s="112">
        <f>ROUND(IF(AND($G403=Summary!$C$13),IF(OR($I403=$I$6,$I403=$I$7,$I403=$I$10,$I403=$I$11),(($J403*$H403)/2),0),0),0)</f>
        <v>0</v>
      </c>
      <c r="M403" s="112">
        <f t="shared" si="14"/>
        <v>0</v>
      </c>
      <c r="N403" s="115">
        <f t="shared" si="15"/>
        <v>0</v>
      </c>
      <c r="O403" s="118"/>
    </row>
    <row r="404" spans="2:15">
      <c r="B404" s="121"/>
      <c r="C404" s="119"/>
      <c r="D404" s="194"/>
      <c r="E404" s="117"/>
      <c r="F404" s="118"/>
      <c r="G404" s="122"/>
      <c r="H404" s="123"/>
      <c r="I404" s="124"/>
      <c r="J404" s="120">
        <v>0</v>
      </c>
      <c r="K404" s="112">
        <f>ROUND(IF(AND($G404&lt;&gt;Summary!$C$13),IF(OR($I404=$I$6,$I404=$I$7,$I404=$I$10,$I404=$I$11),($J404*$H404),0),0)+(IF(OR($I404=$I$8,$I404=$I$9),($J404*$H404),0)),0)</f>
        <v>0</v>
      </c>
      <c r="L404" s="112">
        <f>ROUND(IF(AND($G404=Summary!$C$13),IF(OR($I404=$I$6,$I404=$I$7,$I404=$I$10,$I404=$I$11),(($J404*$H404)/2),0),0),0)</f>
        <v>0</v>
      </c>
      <c r="M404" s="112">
        <f t="shared" si="14"/>
        <v>0</v>
      </c>
      <c r="N404" s="115">
        <f t="shared" si="15"/>
        <v>0</v>
      </c>
      <c r="O404" s="118"/>
    </row>
    <row r="405" spans="2:15">
      <c r="B405" s="121"/>
      <c r="C405" s="119"/>
      <c r="D405" s="194"/>
      <c r="E405" s="117"/>
      <c r="F405" s="118"/>
      <c r="G405" s="122"/>
      <c r="H405" s="123"/>
      <c r="I405" s="124"/>
      <c r="J405" s="120">
        <v>0</v>
      </c>
      <c r="K405" s="112">
        <f>ROUND(IF(AND($G405&lt;&gt;Summary!$C$13),IF(OR($I405=$I$6,$I405=$I$7,$I405=$I$10,$I405=$I$11),($J405*$H405),0),0)+(IF(OR($I405=$I$8,$I405=$I$9),($J405*$H405),0)),0)</f>
        <v>0</v>
      </c>
      <c r="L405" s="112">
        <f>ROUND(IF(AND($G405=Summary!$C$13),IF(OR($I405=$I$6,$I405=$I$7,$I405=$I$10,$I405=$I$11),(($J405*$H405)/2),0),0),0)</f>
        <v>0</v>
      </c>
      <c r="M405" s="112">
        <f t="shared" si="14"/>
        <v>0</v>
      </c>
      <c r="N405" s="115">
        <f t="shared" si="15"/>
        <v>0</v>
      </c>
      <c r="O405" s="118"/>
    </row>
    <row r="406" spans="2:15">
      <c r="B406" s="121"/>
      <c r="C406" s="119"/>
      <c r="D406" s="194"/>
      <c r="E406" s="117"/>
      <c r="F406" s="118"/>
      <c r="G406" s="122"/>
      <c r="H406" s="123"/>
      <c r="I406" s="124"/>
      <c r="J406" s="120">
        <v>0</v>
      </c>
      <c r="K406" s="112">
        <f>ROUND(IF(AND($G406&lt;&gt;Summary!$C$13),IF(OR($I406=$I$6,$I406=$I$7,$I406=$I$10,$I406=$I$11),($J406*$H406),0),0)+(IF(OR($I406=$I$8,$I406=$I$9),($J406*$H406),0)),0)</f>
        <v>0</v>
      </c>
      <c r="L406" s="112">
        <f>ROUND(IF(AND($G406=Summary!$C$13),IF(OR($I406=$I$6,$I406=$I$7,$I406=$I$10,$I406=$I$11),(($J406*$H406)/2),0),0),0)</f>
        <v>0</v>
      </c>
      <c r="M406" s="112">
        <f t="shared" ref="M406:M469" si="16">L406</f>
        <v>0</v>
      </c>
      <c r="N406" s="115">
        <f t="shared" ref="N406:N469" si="17">SUM(J406:M406)</f>
        <v>0</v>
      </c>
      <c r="O406" s="118"/>
    </row>
    <row r="407" spans="2:15">
      <c r="B407" s="121"/>
      <c r="C407" s="119"/>
      <c r="D407" s="194"/>
      <c r="E407" s="117"/>
      <c r="F407" s="118"/>
      <c r="G407" s="122"/>
      <c r="H407" s="123"/>
      <c r="I407" s="124"/>
      <c r="J407" s="120">
        <v>0</v>
      </c>
      <c r="K407" s="112">
        <f>ROUND(IF(AND($G407&lt;&gt;Summary!$C$13),IF(OR($I407=$I$6,$I407=$I$7,$I407=$I$10,$I407=$I$11),($J407*$H407),0),0)+(IF(OR($I407=$I$8,$I407=$I$9),($J407*$H407),0)),0)</f>
        <v>0</v>
      </c>
      <c r="L407" s="112">
        <f>ROUND(IF(AND($G407=Summary!$C$13),IF(OR($I407=$I$6,$I407=$I$7,$I407=$I$10,$I407=$I$11),(($J407*$H407)/2),0),0),0)</f>
        <v>0</v>
      </c>
      <c r="M407" s="112">
        <f t="shared" si="16"/>
        <v>0</v>
      </c>
      <c r="N407" s="115">
        <f t="shared" si="17"/>
        <v>0</v>
      </c>
      <c r="O407" s="118"/>
    </row>
    <row r="408" spans="2:15">
      <c r="B408" s="121"/>
      <c r="C408" s="119"/>
      <c r="D408" s="194"/>
      <c r="E408" s="117"/>
      <c r="F408" s="118"/>
      <c r="G408" s="122"/>
      <c r="H408" s="123"/>
      <c r="I408" s="124"/>
      <c r="J408" s="120">
        <v>0</v>
      </c>
      <c r="K408" s="112">
        <f>ROUND(IF(AND($G408&lt;&gt;Summary!$C$13),IF(OR($I408=$I$6,$I408=$I$7,$I408=$I$10,$I408=$I$11),($J408*$H408),0),0)+(IF(OR($I408=$I$8,$I408=$I$9),($J408*$H408),0)),0)</f>
        <v>0</v>
      </c>
      <c r="L408" s="112">
        <f>ROUND(IF(AND($G408=Summary!$C$13),IF(OR($I408=$I$6,$I408=$I$7,$I408=$I$10,$I408=$I$11),(($J408*$H408)/2),0),0),0)</f>
        <v>0</v>
      </c>
      <c r="M408" s="112">
        <f t="shared" si="16"/>
        <v>0</v>
      </c>
      <c r="N408" s="115">
        <f t="shared" si="17"/>
        <v>0</v>
      </c>
      <c r="O408" s="118"/>
    </row>
    <row r="409" spans="2:15">
      <c r="B409" s="121"/>
      <c r="C409" s="119"/>
      <c r="D409" s="194"/>
      <c r="E409" s="117"/>
      <c r="F409" s="118"/>
      <c r="G409" s="122"/>
      <c r="H409" s="123"/>
      <c r="I409" s="124"/>
      <c r="J409" s="120">
        <v>0</v>
      </c>
      <c r="K409" s="112">
        <f>ROUND(IF(AND($G409&lt;&gt;Summary!$C$13),IF(OR($I409=$I$6,$I409=$I$7,$I409=$I$10,$I409=$I$11),($J409*$H409),0),0)+(IF(OR($I409=$I$8,$I409=$I$9),($J409*$H409),0)),0)</f>
        <v>0</v>
      </c>
      <c r="L409" s="112">
        <f>ROUND(IF(AND($G409=Summary!$C$13),IF(OR($I409=$I$6,$I409=$I$7,$I409=$I$10,$I409=$I$11),(($J409*$H409)/2),0),0),0)</f>
        <v>0</v>
      </c>
      <c r="M409" s="112">
        <f t="shared" si="16"/>
        <v>0</v>
      </c>
      <c r="N409" s="115">
        <f t="shared" si="17"/>
        <v>0</v>
      </c>
      <c r="O409" s="118"/>
    </row>
    <row r="410" spans="2:15">
      <c r="B410" s="121"/>
      <c r="C410" s="119"/>
      <c r="D410" s="194"/>
      <c r="E410" s="117"/>
      <c r="F410" s="118"/>
      <c r="G410" s="122"/>
      <c r="H410" s="123"/>
      <c r="I410" s="124"/>
      <c r="J410" s="120">
        <v>0</v>
      </c>
      <c r="K410" s="112">
        <f>ROUND(IF(AND($G410&lt;&gt;Summary!$C$13),IF(OR($I410=$I$6,$I410=$I$7,$I410=$I$10,$I410=$I$11),($J410*$H410),0),0)+(IF(OR($I410=$I$8,$I410=$I$9),($J410*$H410),0)),0)</f>
        <v>0</v>
      </c>
      <c r="L410" s="112">
        <f>ROUND(IF(AND($G410=Summary!$C$13),IF(OR($I410=$I$6,$I410=$I$7,$I410=$I$10,$I410=$I$11),(($J410*$H410)/2),0),0),0)</f>
        <v>0</v>
      </c>
      <c r="M410" s="112">
        <f t="shared" si="16"/>
        <v>0</v>
      </c>
      <c r="N410" s="115">
        <f t="shared" si="17"/>
        <v>0</v>
      </c>
      <c r="O410" s="118"/>
    </row>
    <row r="411" spans="2:15">
      <c r="B411" s="121"/>
      <c r="C411" s="119"/>
      <c r="D411" s="194"/>
      <c r="E411" s="117"/>
      <c r="F411" s="118"/>
      <c r="G411" s="122"/>
      <c r="H411" s="123"/>
      <c r="I411" s="124"/>
      <c r="J411" s="120">
        <v>0</v>
      </c>
      <c r="K411" s="112">
        <f>ROUND(IF(AND($G411&lt;&gt;Summary!$C$13),IF(OR($I411=$I$6,$I411=$I$7,$I411=$I$10,$I411=$I$11),($J411*$H411),0),0)+(IF(OR($I411=$I$8,$I411=$I$9),($J411*$H411),0)),0)</f>
        <v>0</v>
      </c>
      <c r="L411" s="112">
        <f>ROUND(IF(AND($G411=Summary!$C$13),IF(OR($I411=$I$6,$I411=$I$7,$I411=$I$10,$I411=$I$11),(($J411*$H411)/2),0),0),0)</f>
        <v>0</v>
      </c>
      <c r="M411" s="112">
        <f t="shared" si="16"/>
        <v>0</v>
      </c>
      <c r="N411" s="115">
        <f t="shared" si="17"/>
        <v>0</v>
      </c>
      <c r="O411" s="118"/>
    </row>
    <row r="412" spans="2:15">
      <c r="B412" s="121"/>
      <c r="C412" s="119"/>
      <c r="D412" s="194"/>
      <c r="E412" s="117"/>
      <c r="F412" s="118"/>
      <c r="G412" s="122"/>
      <c r="H412" s="123"/>
      <c r="I412" s="124"/>
      <c r="J412" s="120">
        <v>0</v>
      </c>
      <c r="K412" s="112">
        <f>ROUND(IF(AND($G412&lt;&gt;Summary!$C$13),IF(OR($I412=$I$6,$I412=$I$7,$I412=$I$10,$I412=$I$11),($J412*$H412),0),0)+(IF(OR($I412=$I$8,$I412=$I$9),($J412*$H412),0)),0)</f>
        <v>0</v>
      </c>
      <c r="L412" s="112">
        <f>ROUND(IF(AND($G412=Summary!$C$13),IF(OR($I412=$I$6,$I412=$I$7,$I412=$I$10,$I412=$I$11),(($J412*$H412)/2),0),0),0)</f>
        <v>0</v>
      </c>
      <c r="M412" s="112">
        <f t="shared" si="16"/>
        <v>0</v>
      </c>
      <c r="N412" s="115">
        <f t="shared" si="17"/>
        <v>0</v>
      </c>
      <c r="O412" s="118"/>
    </row>
    <row r="413" spans="2:15">
      <c r="B413" s="121"/>
      <c r="C413" s="119"/>
      <c r="D413" s="194"/>
      <c r="E413" s="117"/>
      <c r="F413" s="118"/>
      <c r="G413" s="122"/>
      <c r="H413" s="123"/>
      <c r="I413" s="124"/>
      <c r="J413" s="120">
        <v>0</v>
      </c>
      <c r="K413" s="112">
        <f>ROUND(IF(AND($G413&lt;&gt;Summary!$C$13),IF(OR($I413=$I$6,$I413=$I$7,$I413=$I$10,$I413=$I$11),($J413*$H413),0),0)+(IF(OR($I413=$I$8,$I413=$I$9),($J413*$H413),0)),0)</f>
        <v>0</v>
      </c>
      <c r="L413" s="112">
        <f>ROUND(IF(AND($G413=Summary!$C$13),IF(OR($I413=$I$6,$I413=$I$7,$I413=$I$10,$I413=$I$11),(($J413*$H413)/2),0),0),0)</f>
        <v>0</v>
      </c>
      <c r="M413" s="112">
        <f t="shared" si="16"/>
        <v>0</v>
      </c>
      <c r="N413" s="115">
        <f t="shared" si="17"/>
        <v>0</v>
      </c>
      <c r="O413" s="118"/>
    </row>
    <row r="414" spans="2:15">
      <c r="B414" s="121"/>
      <c r="C414" s="119"/>
      <c r="D414" s="194"/>
      <c r="E414" s="117"/>
      <c r="F414" s="118"/>
      <c r="G414" s="122"/>
      <c r="H414" s="123"/>
      <c r="I414" s="124"/>
      <c r="J414" s="120">
        <v>0</v>
      </c>
      <c r="K414" s="112">
        <f>ROUND(IF(AND($G414&lt;&gt;Summary!$C$13),IF(OR($I414=$I$6,$I414=$I$7,$I414=$I$10,$I414=$I$11),($J414*$H414),0),0)+(IF(OR($I414=$I$8,$I414=$I$9),($J414*$H414),0)),0)</f>
        <v>0</v>
      </c>
      <c r="L414" s="112">
        <f>ROUND(IF(AND($G414=Summary!$C$13),IF(OR($I414=$I$6,$I414=$I$7,$I414=$I$10,$I414=$I$11),(($J414*$H414)/2),0),0),0)</f>
        <v>0</v>
      </c>
      <c r="M414" s="112">
        <f t="shared" si="16"/>
        <v>0</v>
      </c>
      <c r="N414" s="115">
        <f t="shared" si="17"/>
        <v>0</v>
      </c>
      <c r="O414" s="118"/>
    </row>
    <row r="415" spans="2:15">
      <c r="B415" s="121"/>
      <c r="C415" s="119"/>
      <c r="D415" s="194"/>
      <c r="E415" s="117"/>
      <c r="F415" s="118"/>
      <c r="G415" s="122"/>
      <c r="H415" s="123"/>
      <c r="I415" s="124"/>
      <c r="J415" s="120">
        <v>0</v>
      </c>
      <c r="K415" s="112">
        <f>ROUND(IF(AND($G415&lt;&gt;Summary!$C$13),IF(OR($I415=$I$6,$I415=$I$7,$I415=$I$10,$I415=$I$11),($J415*$H415),0),0)+(IF(OR($I415=$I$8,$I415=$I$9),($J415*$H415),0)),0)</f>
        <v>0</v>
      </c>
      <c r="L415" s="112">
        <f>ROUND(IF(AND($G415=Summary!$C$13),IF(OR($I415=$I$6,$I415=$I$7,$I415=$I$10,$I415=$I$11),(($J415*$H415)/2),0),0),0)</f>
        <v>0</v>
      </c>
      <c r="M415" s="112">
        <f t="shared" si="16"/>
        <v>0</v>
      </c>
      <c r="N415" s="115">
        <f t="shared" si="17"/>
        <v>0</v>
      </c>
      <c r="O415" s="118"/>
    </row>
    <row r="416" spans="2:15">
      <c r="B416" s="121"/>
      <c r="C416" s="119"/>
      <c r="D416" s="194"/>
      <c r="E416" s="117"/>
      <c r="F416" s="118"/>
      <c r="G416" s="122"/>
      <c r="H416" s="123"/>
      <c r="I416" s="124"/>
      <c r="J416" s="120">
        <v>0</v>
      </c>
      <c r="K416" s="112">
        <f>ROUND(IF(AND($G416&lt;&gt;Summary!$C$13),IF(OR($I416=$I$6,$I416=$I$7,$I416=$I$10,$I416=$I$11),($J416*$H416),0),0)+(IF(OR($I416=$I$8,$I416=$I$9),($J416*$H416),0)),0)</f>
        <v>0</v>
      </c>
      <c r="L416" s="112">
        <f>ROUND(IF(AND($G416=Summary!$C$13),IF(OR($I416=$I$6,$I416=$I$7,$I416=$I$10,$I416=$I$11),(($J416*$H416)/2),0),0),0)</f>
        <v>0</v>
      </c>
      <c r="M416" s="112">
        <f t="shared" si="16"/>
        <v>0</v>
      </c>
      <c r="N416" s="115">
        <f t="shared" si="17"/>
        <v>0</v>
      </c>
      <c r="O416" s="118"/>
    </row>
    <row r="417" spans="2:15">
      <c r="B417" s="121"/>
      <c r="C417" s="119"/>
      <c r="D417" s="194"/>
      <c r="E417" s="117"/>
      <c r="F417" s="118"/>
      <c r="G417" s="122"/>
      <c r="H417" s="123"/>
      <c r="I417" s="124"/>
      <c r="J417" s="120">
        <v>0</v>
      </c>
      <c r="K417" s="112">
        <f>ROUND(IF(AND($G417&lt;&gt;Summary!$C$13),IF(OR($I417=$I$6,$I417=$I$7,$I417=$I$10,$I417=$I$11),($J417*$H417),0),0)+(IF(OR($I417=$I$8,$I417=$I$9),($J417*$H417),0)),0)</f>
        <v>0</v>
      </c>
      <c r="L417" s="112">
        <f>ROUND(IF(AND($G417=Summary!$C$13),IF(OR($I417=$I$6,$I417=$I$7,$I417=$I$10,$I417=$I$11),(($J417*$H417)/2),0),0),0)</f>
        <v>0</v>
      </c>
      <c r="M417" s="112">
        <f t="shared" si="16"/>
        <v>0</v>
      </c>
      <c r="N417" s="115">
        <f t="shared" si="17"/>
        <v>0</v>
      </c>
      <c r="O417" s="118"/>
    </row>
    <row r="418" spans="2:15">
      <c r="B418" s="121"/>
      <c r="C418" s="119"/>
      <c r="D418" s="194"/>
      <c r="E418" s="117"/>
      <c r="F418" s="118"/>
      <c r="G418" s="122"/>
      <c r="H418" s="123"/>
      <c r="I418" s="124"/>
      <c r="J418" s="120">
        <v>0</v>
      </c>
      <c r="K418" s="112">
        <f>ROUND(IF(AND($G418&lt;&gt;Summary!$C$13),IF(OR($I418=$I$6,$I418=$I$7,$I418=$I$10,$I418=$I$11),($J418*$H418),0),0)+(IF(OR($I418=$I$8,$I418=$I$9),($J418*$H418),0)),0)</f>
        <v>0</v>
      </c>
      <c r="L418" s="112">
        <f>ROUND(IF(AND($G418=Summary!$C$13),IF(OR($I418=$I$6,$I418=$I$7,$I418=$I$10,$I418=$I$11),(($J418*$H418)/2),0),0),0)</f>
        <v>0</v>
      </c>
      <c r="M418" s="112">
        <f t="shared" si="16"/>
        <v>0</v>
      </c>
      <c r="N418" s="115">
        <f t="shared" si="17"/>
        <v>0</v>
      </c>
      <c r="O418" s="118"/>
    </row>
    <row r="419" spans="2:15">
      <c r="B419" s="121"/>
      <c r="C419" s="119"/>
      <c r="D419" s="194"/>
      <c r="E419" s="117"/>
      <c r="F419" s="118"/>
      <c r="G419" s="122"/>
      <c r="H419" s="123"/>
      <c r="I419" s="124"/>
      <c r="J419" s="120">
        <v>0</v>
      </c>
      <c r="K419" s="112">
        <f>ROUND(IF(AND($G419&lt;&gt;Summary!$C$13),IF(OR($I419=$I$6,$I419=$I$7,$I419=$I$10,$I419=$I$11),($J419*$H419),0),0)+(IF(OR($I419=$I$8,$I419=$I$9),($J419*$H419),0)),0)</f>
        <v>0</v>
      </c>
      <c r="L419" s="112">
        <f>ROUND(IF(AND($G419=Summary!$C$13),IF(OR($I419=$I$6,$I419=$I$7,$I419=$I$10,$I419=$I$11),(($J419*$H419)/2),0),0),0)</f>
        <v>0</v>
      </c>
      <c r="M419" s="112">
        <f t="shared" si="16"/>
        <v>0</v>
      </c>
      <c r="N419" s="115">
        <f t="shared" si="17"/>
        <v>0</v>
      </c>
      <c r="O419" s="118"/>
    </row>
    <row r="420" spans="2:15">
      <c r="B420" s="121"/>
      <c r="C420" s="119"/>
      <c r="D420" s="194"/>
      <c r="E420" s="117"/>
      <c r="F420" s="118"/>
      <c r="G420" s="122"/>
      <c r="H420" s="123"/>
      <c r="I420" s="124"/>
      <c r="J420" s="120">
        <v>0</v>
      </c>
      <c r="K420" s="112">
        <f>ROUND(IF(AND($G420&lt;&gt;Summary!$C$13),IF(OR($I420=$I$6,$I420=$I$7,$I420=$I$10,$I420=$I$11),($J420*$H420),0),0)+(IF(OR($I420=$I$8,$I420=$I$9),($J420*$H420),0)),0)</f>
        <v>0</v>
      </c>
      <c r="L420" s="112">
        <f>ROUND(IF(AND($G420=Summary!$C$13),IF(OR($I420=$I$6,$I420=$I$7,$I420=$I$10,$I420=$I$11),(($J420*$H420)/2),0),0),0)</f>
        <v>0</v>
      </c>
      <c r="M420" s="112">
        <f t="shared" si="16"/>
        <v>0</v>
      </c>
      <c r="N420" s="115">
        <f t="shared" si="17"/>
        <v>0</v>
      </c>
      <c r="O420" s="118"/>
    </row>
    <row r="421" spans="2:15">
      <c r="B421" s="121"/>
      <c r="C421" s="119"/>
      <c r="D421" s="194"/>
      <c r="E421" s="117"/>
      <c r="F421" s="118"/>
      <c r="G421" s="122"/>
      <c r="H421" s="123"/>
      <c r="I421" s="124"/>
      <c r="J421" s="120">
        <v>0</v>
      </c>
      <c r="K421" s="112">
        <f>ROUND(IF(AND($G421&lt;&gt;Summary!$C$13),IF(OR($I421=$I$6,$I421=$I$7,$I421=$I$10,$I421=$I$11),($J421*$H421),0),0)+(IF(OR($I421=$I$8,$I421=$I$9),($J421*$H421),0)),0)</f>
        <v>0</v>
      </c>
      <c r="L421" s="112">
        <f>ROUND(IF(AND($G421=Summary!$C$13),IF(OR($I421=$I$6,$I421=$I$7,$I421=$I$10,$I421=$I$11),(($J421*$H421)/2),0),0),0)</f>
        <v>0</v>
      </c>
      <c r="M421" s="112">
        <f t="shared" si="16"/>
        <v>0</v>
      </c>
      <c r="N421" s="115">
        <f t="shared" si="17"/>
        <v>0</v>
      </c>
      <c r="O421" s="118"/>
    </row>
    <row r="422" spans="2:15">
      <c r="B422" s="121"/>
      <c r="C422" s="119"/>
      <c r="D422" s="194"/>
      <c r="E422" s="117"/>
      <c r="F422" s="118"/>
      <c r="G422" s="122"/>
      <c r="H422" s="123"/>
      <c r="I422" s="124"/>
      <c r="J422" s="120">
        <v>0</v>
      </c>
      <c r="K422" s="112">
        <f>ROUND(IF(AND($G422&lt;&gt;Summary!$C$13),IF(OR($I422=$I$6,$I422=$I$7,$I422=$I$10,$I422=$I$11),($J422*$H422),0),0)+(IF(OR($I422=$I$8,$I422=$I$9),($J422*$H422),0)),0)</f>
        <v>0</v>
      </c>
      <c r="L422" s="112">
        <f>ROUND(IF(AND($G422=Summary!$C$13),IF(OR($I422=$I$6,$I422=$I$7,$I422=$I$10,$I422=$I$11),(($J422*$H422)/2),0),0),0)</f>
        <v>0</v>
      </c>
      <c r="M422" s="112">
        <f t="shared" si="16"/>
        <v>0</v>
      </c>
      <c r="N422" s="115">
        <f t="shared" si="17"/>
        <v>0</v>
      </c>
      <c r="O422" s="118"/>
    </row>
    <row r="423" spans="2:15">
      <c r="B423" s="121"/>
      <c r="C423" s="119"/>
      <c r="D423" s="194"/>
      <c r="E423" s="117"/>
      <c r="F423" s="118"/>
      <c r="G423" s="122"/>
      <c r="H423" s="123"/>
      <c r="I423" s="124"/>
      <c r="J423" s="120">
        <v>0</v>
      </c>
      <c r="K423" s="112">
        <f>ROUND(IF(AND($G423&lt;&gt;Summary!$C$13),IF(OR($I423=$I$6,$I423=$I$7,$I423=$I$10,$I423=$I$11),($J423*$H423),0),0)+(IF(OR($I423=$I$8,$I423=$I$9),($J423*$H423),0)),0)</f>
        <v>0</v>
      </c>
      <c r="L423" s="112">
        <f>ROUND(IF(AND($G423=Summary!$C$13),IF(OR($I423=$I$6,$I423=$I$7,$I423=$I$10,$I423=$I$11),(($J423*$H423)/2),0),0),0)</f>
        <v>0</v>
      </c>
      <c r="M423" s="112">
        <f t="shared" si="16"/>
        <v>0</v>
      </c>
      <c r="N423" s="115">
        <f t="shared" si="17"/>
        <v>0</v>
      </c>
      <c r="O423" s="118"/>
    </row>
    <row r="424" spans="2:15">
      <c r="B424" s="121"/>
      <c r="C424" s="119"/>
      <c r="D424" s="194"/>
      <c r="E424" s="117"/>
      <c r="F424" s="118"/>
      <c r="G424" s="122"/>
      <c r="H424" s="123"/>
      <c r="I424" s="124"/>
      <c r="J424" s="120">
        <v>0</v>
      </c>
      <c r="K424" s="112">
        <f>ROUND(IF(AND($G424&lt;&gt;Summary!$C$13),IF(OR($I424=$I$6,$I424=$I$7,$I424=$I$10,$I424=$I$11),($J424*$H424),0),0)+(IF(OR($I424=$I$8,$I424=$I$9),($J424*$H424),0)),0)</f>
        <v>0</v>
      </c>
      <c r="L424" s="112">
        <f>ROUND(IF(AND($G424=Summary!$C$13),IF(OR($I424=$I$6,$I424=$I$7,$I424=$I$10,$I424=$I$11),(($J424*$H424)/2),0),0),0)</f>
        <v>0</v>
      </c>
      <c r="M424" s="112">
        <f t="shared" si="16"/>
        <v>0</v>
      </c>
      <c r="N424" s="115">
        <f t="shared" si="17"/>
        <v>0</v>
      </c>
      <c r="O424" s="118"/>
    </row>
    <row r="425" spans="2:15">
      <c r="B425" s="121"/>
      <c r="C425" s="119"/>
      <c r="D425" s="194"/>
      <c r="E425" s="117"/>
      <c r="F425" s="118"/>
      <c r="G425" s="122"/>
      <c r="H425" s="123"/>
      <c r="I425" s="124"/>
      <c r="J425" s="120">
        <v>0</v>
      </c>
      <c r="K425" s="112">
        <f>ROUND(IF(AND($G425&lt;&gt;Summary!$C$13),IF(OR($I425=$I$6,$I425=$I$7,$I425=$I$10,$I425=$I$11),($J425*$H425),0),0)+(IF(OR($I425=$I$8,$I425=$I$9),($J425*$H425),0)),0)</f>
        <v>0</v>
      </c>
      <c r="L425" s="112">
        <f>ROUND(IF(AND($G425=Summary!$C$13),IF(OR($I425=$I$6,$I425=$I$7,$I425=$I$10,$I425=$I$11),(($J425*$H425)/2),0),0),0)</f>
        <v>0</v>
      </c>
      <c r="M425" s="112">
        <f t="shared" si="16"/>
        <v>0</v>
      </c>
      <c r="N425" s="115">
        <f t="shared" si="17"/>
        <v>0</v>
      </c>
      <c r="O425" s="118"/>
    </row>
    <row r="426" spans="2:15">
      <c r="B426" s="121"/>
      <c r="C426" s="119"/>
      <c r="D426" s="194"/>
      <c r="E426" s="117"/>
      <c r="F426" s="118"/>
      <c r="G426" s="122"/>
      <c r="H426" s="123"/>
      <c r="I426" s="124"/>
      <c r="J426" s="120">
        <v>0</v>
      </c>
      <c r="K426" s="112">
        <f>ROUND(IF(AND($G426&lt;&gt;Summary!$C$13),IF(OR($I426=$I$6,$I426=$I$7,$I426=$I$10,$I426=$I$11),($J426*$H426),0),0)+(IF(OR($I426=$I$8,$I426=$I$9),($J426*$H426),0)),0)</f>
        <v>0</v>
      </c>
      <c r="L426" s="112">
        <f>ROUND(IF(AND($G426=Summary!$C$13),IF(OR($I426=$I$6,$I426=$I$7,$I426=$I$10,$I426=$I$11),(($J426*$H426)/2),0),0),0)</f>
        <v>0</v>
      </c>
      <c r="M426" s="112">
        <f t="shared" si="16"/>
        <v>0</v>
      </c>
      <c r="N426" s="115">
        <f t="shared" si="17"/>
        <v>0</v>
      </c>
      <c r="O426" s="118"/>
    </row>
    <row r="427" spans="2:15">
      <c r="B427" s="121"/>
      <c r="C427" s="119"/>
      <c r="D427" s="194"/>
      <c r="E427" s="117"/>
      <c r="F427" s="118"/>
      <c r="G427" s="122"/>
      <c r="H427" s="123"/>
      <c r="I427" s="124"/>
      <c r="J427" s="120">
        <v>0</v>
      </c>
      <c r="K427" s="112">
        <f>ROUND(IF(AND($G427&lt;&gt;Summary!$C$13),IF(OR($I427=$I$6,$I427=$I$7,$I427=$I$10,$I427=$I$11),($J427*$H427),0),0)+(IF(OR($I427=$I$8,$I427=$I$9),($J427*$H427),0)),0)</f>
        <v>0</v>
      </c>
      <c r="L427" s="112">
        <f>ROUND(IF(AND($G427=Summary!$C$13),IF(OR($I427=$I$6,$I427=$I$7,$I427=$I$10,$I427=$I$11),(($J427*$H427)/2),0),0),0)</f>
        <v>0</v>
      </c>
      <c r="M427" s="112">
        <f t="shared" si="16"/>
        <v>0</v>
      </c>
      <c r="N427" s="115">
        <f t="shared" si="17"/>
        <v>0</v>
      </c>
      <c r="O427" s="118"/>
    </row>
    <row r="428" spans="2:15">
      <c r="B428" s="121"/>
      <c r="C428" s="119"/>
      <c r="D428" s="194"/>
      <c r="E428" s="117"/>
      <c r="F428" s="118"/>
      <c r="G428" s="122"/>
      <c r="H428" s="123"/>
      <c r="I428" s="124"/>
      <c r="J428" s="120">
        <v>0</v>
      </c>
      <c r="K428" s="112">
        <f>ROUND(IF(AND($G428&lt;&gt;Summary!$C$13),IF(OR($I428=$I$6,$I428=$I$7,$I428=$I$10,$I428=$I$11),($J428*$H428),0),0)+(IF(OR($I428=$I$8,$I428=$I$9),($J428*$H428),0)),0)</f>
        <v>0</v>
      </c>
      <c r="L428" s="112">
        <f>ROUND(IF(AND($G428=Summary!$C$13),IF(OR($I428=$I$6,$I428=$I$7,$I428=$I$10,$I428=$I$11),(($J428*$H428)/2),0),0),0)</f>
        <v>0</v>
      </c>
      <c r="M428" s="112">
        <f t="shared" si="16"/>
        <v>0</v>
      </c>
      <c r="N428" s="115">
        <f t="shared" si="17"/>
        <v>0</v>
      </c>
      <c r="O428" s="118"/>
    </row>
    <row r="429" spans="2:15">
      <c r="B429" s="121"/>
      <c r="C429" s="119"/>
      <c r="D429" s="194"/>
      <c r="E429" s="117"/>
      <c r="F429" s="118"/>
      <c r="G429" s="122"/>
      <c r="H429" s="123"/>
      <c r="I429" s="124"/>
      <c r="J429" s="120">
        <v>0</v>
      </c>
      <c r="K429" s="112">
        <f>ROUND(IF(AND($G429&lt;&gt;Summary!$C$13),IF(OR($I429=$I$6,$I429=$I$7,$I429=$I$10,$I429=$I$11),($J429*$H429),0),0)+(IF(OR($I429=$I$8,$I429=$I$9),($J429*$H429),0)),0)</f>
        <v>0</v>
      </c>
      <c r="L429" s="112">
        <f>ROUND(IF(AND($G429=Summary!$C$13),IF(OR($I429=$I$6,$I429=$I$7,$I429=$I$10,$I429=$I$11),(($J429*$H429)/2),0),0),0)</f>
        <v>0</v>
      </c>
      <c r="M429" s="112">
        <f t="shared" si="16"/>
        <v>0</v>
      </c>
      <c r="N429" s="115">
        <f t="shared" si="17"/>
        <v>0</v>
      </c>
      <c r="O429" s="118"/>
    </row>
    <row r="430" spans="2:15">
      <c r="B430" s="121"/>
      <c r="C430" s="119"/>
      <c r="D430" s="194"/>
      <c r="E430" s="117"/>
      <c r="F430" s="118"/>
      <c r="G430" s="122"/>
      <c r="H430" s="123"/>
      <c r="I430" s="124"/>
      <c r="J430" s="120">
        <v>0</v>
      </c>
      <c r="K430" s="112">
        <f>ROUND(IF(AND($G430&lt;&gt;Summary!$C$13),IF(OR($I430=$I$6,$I430=$I$7,$I430=$I$10,$I430=$I$11),($J430*$H430),0),0)+(IF(OR($I430=$I$8,$I430=$I$9),($J430*$H430),0)),0)</f>
        <v>0</v>
      </c>
      <c r="L430" s="112">
        <f>ROUND(IF(AND($G430=Summary!$C$13),IF(OR($I430=$I$6,$I430=$I$7,$I430=$I$10,$I430=$I$11),(($J430*$H430)/2),0),0),0)</f>
        <v>0</v>
      </c>
      <c r="M430" s="112">
        <f t="shared" si="16"/>
        <v>0</v>
      </c>
      <c r="N430" s="115">
        <f t="shared" si="17"/>
        <v>0</v>
      </c>
      <c r="O430" s="118"/>
    </row>
    <row r="431" spans="2:15">
      <c r="B431" s="121"/>
      <c r="C431" s="119"/>
      <c r="D431" s="194"/>
      <c r="E431" s="117"/>
      <c r="F431" s="118"/>
      <c r="G431" s="122"/>
      <c r="H431" s="123"/>
      <c r="I431" s="124"/>
      <c r="J431" s="120">
        <v>0</v>
      </c>
      <c r="K431" s="112">
        <f>ROUND(IF(AND($G431&lt;&gt;Summary!$C$13),IF(OR($I431=$I$6,$I431=$I$7,$I431=$I$10,$I431=$I$11),($J431*$H431),0),0)+(IF(OR($I431=$I$8,$I431=$I$9),($J431*$H431),0)),0)</f>
        <v>0</v>
      </c>
      <c r="L431" s="112">
        <f>ROUND(IF(AND($G431=Summary!$C$13),IF(OR($I431=$I$6,$I431=$I$7,$I431=$I$10,$I431=$I$11),(($J431*$H431)/2),0),0),0)</f>
        <v>0</v>
      </c>
      <c r="M431" s="112">
        <f t="shared" si="16"/>
        <v>0</v>
      </c>
      <c r="N431" s="115">
        <f t="shared" si="17"/>
        <v>0</v>
      </c>
      <c r="O431" s="118"/>
    </row>
    <row r="432" spans="2:15">
      <c r="B432" s="121"/>
      <c r="C432" s="119"/>
      <c r="D432" s="194"/>
      <c r="E432" s="117"/>
      <c r="F432" s="118"/>
      <c r="G432" s="122"/>
      <c r="H432" s="123"/>
      <c r="I432" s="124"/>
      <c r="J432" s="120">
        <v>0</v>
      </c>
      <c r="K432" s="112">
        <f>ROUND(IF(AND($G432&lt;&gt;Summary!$C$13),IF(OR($I432=$I$6,$I432=$I$7,$I432=$I$10,$I432=$I$11),($J432*$H432),0),0)+(IF(OR($I432=$I$8,$I432=$I$9),($J432*$H432),0)),0)</f>
        <v>0</v>
      </c>
      <c r="L432" s="112">
        <f>ROUND(IF(AND($G432=Summary!$C$13),IF(OR($I432=$I$6,$I432=$I$7,$I432=$I$10,$I432=$I$11),(($J432*$H432)/2),0),0),0)</f>
        <v>0</v>
      </c>
      <c r="M432" s="112">
        <f t="shared" si="16"/>
        <v>0</v>
      </c>
      <c r="N432" s="115">
        <f t="shared" si="17"/>
        <v>0</v>
      </c>
      <c r="O432" s="118"/>
    </row>
    <row r="433" spans="2:15">
      <c r="B433" s="121"/>
      <c r="C433" s="119"/>
      <c r="D433" s="194"/>
      <c r="E433" s="117"/>
      <c r="F433" s="118"/>
      <c r="G433" s="122"/>
      <c r="H433" s="123"/>
      <c r="I433" s="124"/>
      <c r="J433" s="120">
        <v>0</v>
      </c>
      <c r="K433" s="112">
        <f>ROUND(IF(AND($G433&lt;&gt;Summary!$C$13),IF(OR($I433=$I$6,$I433=$I$7,$I433=$I$10,$I433=$I$11),($J433*$H433),0),0)+(IF(OR($I433=$I$8,$I433=$I$9),($J433*$H433),0)),0)</f>
        <v>0</v>
      </c>
      <c r="L433" s="112">
        <f>ROUND(IF(AND($G433=Summary!$C$13),IF(OR($I433=$I$6,$I433=$I$7,$I433=$I$10,$I433=$I$11),(($J433*$H433)/2),0),0),0)</f>
        <v>0</v>
      </c>
      <c r="M433" s="112">
        <f t="shared" si="16"/>
        <v>0</v>
      </c>
      <c r="N433" s="115">
        <f t="shared" si="17"/>
        <v>0</v>
      </c>
      <c r="O433" s="118"/>
    </row>
    <row r="434" spans="2:15">
      <c r="B434" s="121"/>
      <c r="C434" s="119"/>
      <c r="D434" s="194"/>
      <c r="E434" s="117"/>
      <c r="F434" s="118"/>
      <c r="G434" s="122"/>
      <c r="H434" s="123"/>
      <c r="I434" s="124"/>
      <c r="J434" s="120">
        <v>0</v>
      </c>
      <c r="K434" s="112">
        <f>ROUND(IF(AND($G434&lt;&gt;Summary!$C$13),IF(OR($I434=$I$6,$I434=$I$7,$I434=$I$10,$I434=$I$11),($J434*$H434),0),0)+(IF(OR($I434=$I$8,$I434=$I$9),($J434*$H434),0)),0)</f>
        <v>0</v>
      </c>
      <c r="L434" s="112">
        <f>ROUND(IF(AND($G434=Summary!$C$13),IF(OR($I434=$I$6,$I434=$I$7,$I434=$I$10,$I434=$I$11),(($J434*$H434)/2),0),0),0)</f>
        <v>0</v>
      </c>
      <c r="M434" s="112">
        <f t="shared" si="16"/>
        <v>0</v>
      </c>
      <c r="N434" s="115">
        <f t="shared" si="17"/>
        <v>0</v>
      </c>
      <c r="O434" s="118"/>
    </row>
    <row r="435" spans="2:15">
      <c r="B435" s="121"/>
      <c r="C435" s="119"/>
      <c r="D435" s="194"/>
      <c r="E435" s="117"/>
      <c r="F435" s="118"/>
      <c r="G435" s="122"/>
      <c r="H435" s="123"/>
      <c r="I435" s="124"/>
      <c r="J435" s="120">
        <v>0</v>
      </c>
      <c r="K435" s="112">
        <f>ROUND(IF(AND($G435&lt;&gt;Summary!$C$13),IF(OR($I435=$I$6,$I435=$I$7,$I435=$I$10,$I435=$I$11),($J435*$H435),0),0)+(IF(OR($I435=$I$8,$I435=$I$9),($J435*$H435),0)),0)</f>
        <v>0</v>
      </c>
      <c r="L435" s="112">
        <f>ROUND(IF(AND($G435=Summary!$C$13),IF(OR($I435=$I$6,$I435=$I$7,$I435=$I$10,$I435=$I$11),(($J435*$H435)/2),0),0),0)</f>
        <v>0</v>
      </c>
      <c r="M435" s="112">
        <f t="shared" si="16"/>
        <v>0</v>
      </c>
      <c r="N435" s="115">
        <f t="shared" si="17"/>
        <v>0</v>
      </c>
      <c r="O435" s="118"/>
    </row>
    <row r="436" spans="2:15">
      <c r="B436" s="121"/>
      <c r="C436" s="119"/>
      <c r="D436" s="194"/>
      <c r="E436" s="117"/>
      <c r="F436" s="118"/>
      <c r="G436" s="122"/>
      <c r="H436" s="123"/>
      <c r="I436" s="124"/>
      <c r="J436" s="120">
        <v>0</v>
      </c>
      <c r="K436" s="112">
        <f>ROUND(IF(AND($G436&lt;&gt;Summary!$C$13),IF(OR($I436=$I$6,$I436=$I$7,$I436=$I$10,$I436=$I$11),($J436*$H436),0),0)+(IF(OR($I436=$I$8,$I436=$I$9),($J436*$H436),0)),0)</f>
        <v>0</v>
      </c>
      <c r="L436" s="112">
        <f>ROUND(IF(AND($G436=Summary!$C$13),IF(OR($I436=$I$6,$I436=$I$7,$I436=$I$10,$I436=$I$11),(($J436*$H436)/2),0),0),0)</f>
        <v>0</v>
      </c>
      <c r="M436" s="112">
        <f t="shared" si="16"/>
        <v>0</v>
      </c>
      <c r="N436" s="115">
        <f t="shared" si="17"/>
        <v>0</v>
      </c>
      <c r="O436" s="118"/>
    </row>
    <row r="437" spans="2:15">
      <c r="B437" s="121"/>
      <c r="C437" s="119"/>
      <c r="D437" s="194"/>
      <c r="E437" s="117"/>
      <c r="F437" s="118"/>
      <c r="G437" s="122"/>
      <c r="H437" s="123"/>
      <c r="I437" s="124"/>
      <c r="J437" s="120">
        <v>0</v>
      </c>
      <c r="K437" s="112">
        <f>ROUND(IF(AND($G437&lt;&gt;Summary!$C$13),IF(OR($I437=$I$6,$I437=$I$7,$I437=$I$10,$I437=$I$11),($J437*$H437),0),0)+(IF(OR($I437=$I$8,$I437=$I$9),($J437*$H437),0)),0)</f>
        <v>0</v>
      </c>
      <c r="L437" s="112">
        <f>ROUND(IF(AND($G437=Summary!$C$13),IF(OR($I437=$I$6,$I437=$I$7,$I437=$I$10,$I437=$I$11),(($J437*$H437)/2),0),0),0)</f>
        <v>0</v>
      </c>
      <c r="M437" s="112">
        <f t="shared" si="16"/>
        <v>0</v>
      </c>
      <c r="N437" s="115">
        <f t="shared" si="17"/>
        <v>0</v>
      </c>
      <c r="O437" s="118"/>
    </row>
    <row r="438" spans="2:15">
      <c r="B438" s="121"/>
      <c r="C438" s="119"/>
      <c r="D438" s="194"/>
      <c r="E438" s="117"/>
      <c r="F438" s="118"/>
      <c r="G438" s="122"/>
      <c r="H438" s="123"/>
      <c r="I438" s="124"/>
      <c r="J438" s="120">
        <v>0</v>
      </c>
      <c r="K438" s="112">
        <f>ROUND(IF(AND($G438&lt;&gt;Summary!$C$13),IF(OR($I438=$I$6,$I438=$I$7,$I438=$I$10,$I438=$I$11),($J438*$H438),0),0)+(IF(OR($I438=$I$8,$I438=$I$9),($J438*$H438),0)),0)</f>
        <v>0</v>
      </c>
      <c r="L438" s="112">
        <f>ROUND(IF(AND($G438=Summary!$C$13),IF(OR($I438=$I$6,$I438=$I$7,$I438=$I$10,$I438=$I$11),(($J438*$H438)/2),0),0),0)</f>
        <v>0</v>
      </c>
      <c r="M438" s="112">
        <f t="shared" si="16"/>
        <v>0</v>
      </c>
      <c r="N438" s="115">
        <f t="shared" si="17"/>
        <v>0</v>
      </c>
      <c r="O438" s="118"/>
    </row>
    <row r="439" spans="2:15">
      <c r="B439" s="121"/>
      <c r="C439" s="119"/>
      <c r="D439" s="194"/>
      <c r="E439" s="117"/>
      <c r="F439" s="118"/>
      <c r="G439" s="122"/>
      <c r="H439" s="123"/>
      <c r="I439" s="124"/>
      <c r="J439" s="120">
        <v>0</v>
      </c>
      <c r="K439" s="112">
        <f>ROUND(IF(AND($G439&lt;&gt;Summary!$C$13),IF(OR($I439=$I$6,$I439=$I$7,$I439=$I$10,$I439=$I$11),($J439*$H439),0),0)+(IF(OR($I439=$I$8,$I439=$I$9),($J439*$H439),0)),0)</f>
        <v>0</v>
      </c>
      <c r="L439" s="112">
        <f>ROUND(IF(AND($G439=Summary!$C$13),IF(OR($I439=$I$6,$I439=$I$7,$I439=$I$10,$I439=$I$11),(($J439*$H439)/2),0),0),0)</f>
        <v>0</v>
      </c>
      <c r="M439" s="112">
        <f t="shared" si="16"/>
        <v>0</v>
      </c>
      <c r="N439" s="115">
        <f t="shared" si="17"/>
        <v>0</v>
      </c>
      <c r="O439" s="118"/>
    </row>
    <row r="440" spans="2:15">
      <c r="B440" s="121"/>
      <c r="C440" s="119"/>
      <c r="D440" s="194"/>
      <c r="E440" s="117"/>
      <c r="F440" s="118"/>
      <c r="G440" s="122"/>
      <c r="H440" s="123"/>
      <c r="I440" s="124"/>
      <c r="J440" s="120">
        <v>0</v>
      </c>
      <c r="K440" s="112">
        <f>ROUND(IF(AND($G440&lt;&gt;Summary!$C$13),IF(OR($I440=$I$6,$I440=$I$7,$I440=$I$10,$I440=$I$11),($J440*$H440),0),0)+(IF(OR($I440=$I$8,$I440=$I$9),($J440*$H440),0)),0)</f>
        <v>0</v>
      </c>
      <c r="L440" s="112">
        <f>ROUND(IF(AND($G440=Summary!$C$13),IF(OR($I440=$I$6,$I440=$I$7,$I440=$I$10,$I440=$I$11),(($J440*$H440)/2),0),0),0)</f>
        <v>0</v>
      </c>
      <c r="M440" s="112">
        <f t="shared" si="16"/>
        <v>0</v>
      </c>
      <c r="N440" s="115">
        <f t="shared" si="17"/>
        <v>0</v>
      </c>
      <c r="O440" s="118"/>
    </row>
    <row r="441" spans="2:15">
      <c r="B441" s="121"/>
      <c r="C441" s="119"/>
      <c r="D441" s="194"/>
      <c r="E441" s="117"/>
      <c r="F441" s="118"/>
      <c r="G441" s="122"/>
      <c r="H441" s="123"/>
      <c r="I441" s="124"/>
      <c r="J441" s="120">
        <v>0</v>
      </c>
      <c r="K441" s="112">
        <f>ROUND(IF(AND($G441&lt;&gt;Summary!$C$13),IF(OR($I441=$I$6,$I441=$I$7,$I441=$I$10,$I441=$I$11),($J441*$H441),0),0)+(IF(OR($I441=$I$8,$I441=$I$9),($J441*$H441),0)),0)</f>
        <v>0</v>
      </c>
      <c r="L441" s="112">
        <f>ROUND(IF(AND($G441=Summary!$C$13),IF(OR($I441=$I$6,$I441=$I$7,$I441=$I$10,$I441=$I$11),(($J441*$H441)/2),0),0),0)</f>
        <v>0</v>
      </c>
      <c r="M441" s="112">
        <f t="shared" si="16"/>
        <v>0</v>
      </c>
      <c r="N441" s="115">
        <f t="shared" si="17"/>
        <v>0</v>
      </c>
      <c r="O441" s="118"/>
    </row>
    <row r="442" spans="2:15">
      <c r="B442" s="121"/>
      <c r="C442" s="119"/>
      <c r="D442" s="194"/>
      <c r="E442" s="117"/>
      <c r="F442" s="118"/>
      <c r="G442" s="122"/>
      <c r="H442" s="123"/>
      <c r="I442" s="124"/>
      <c r="J442" s="120">
        <v>0</v>
      </c>
      <c r="K442" s="112">
        <f>ROUND(IF(AND($G442&lt;&gt;Summary!$C$13),IF(OR($I442=$I$6,$I442=$I$7,$I442=$I$10,$I442=$I$11),($J442*$H442),0),0)+(IF(OR($I442=$I$8,$I442=$I$9),($J442*$H442),0)),0)</f>
        <v>0</v>
      </c>
      <c r="L442" s="112">
        <f>ROUND(IF(AND($G442=Summary!$C$13),IF(OR($I442=$I$6,$I442=$I$7,$I442=$I$10,$I442=$I$11),(($J442*$H442)/2),0),0),0)</f>
        <v>0</v>
      </c>
      <c r="M442" s="112">
        <f t="shared" si="16"/>
        <v>0</v>
      </c>
      <c r="N442" s="115">
        <f t="shared" si="17"/>
        <v>0</v>
      </c>
      <c r="O442" s="118"/>
    </row>
    <row r="443" spans="2:15">
      <c r="B443" s="121"/>
      <c r="C443" s="119"/>
      <c r="D443" s="194"/>
      <c r="E443" s="117"/>
      <c r="F443" s="118"/>
      <c r="G443" s="122"/>
      <c r="H443" s="123"/>
      <c r="I443" s="124"/>
      <c r="J443" s="120">
        <v>0</v>
      </c>
      <c r="K443" s="112">
        <f>ROUND(IF(AND($G443&lt;&gt;Summary!$C$13),IF(OR($I443=$I$6,$I443=$I$7,$I443=$I$10,$I443=$I$11),($J443*$H443),0),0)+(IF(OR($I443=$I$8,$I443=$I$9),($J443*$H443),0)),0)</f>
        <v>0</v>
      </c>
      <c r="L443" s="112">
        <f>ROUND(IF(AND($G443=Summary!$C$13),IF(OR($I443=$I$6,$I443=$I$7,$I443=$I$10,$I443=$I$11),(($J443*$H443)/2),0),0),0)</f>
        <v>0</v>
      </c>
      <c r="M443" s="112">
        <f t="shared" si="16"/>
        <v>0</v>
      </c>
      <c r="N443" s="115">
        <f t="shared" si="17"/>
        <v>0</v>
      </c>
      <c r="O443" s="118"/>
    </row>
    <row r="444" spans="2:15">
      <c r="B444" s="121"/>
      <c r="C444" s="119"/>
      <c r="D444" s="194"/>
      <c r="E444" s="117"/>
      <c r="F444" s="118"/>
      <c r="G444" s="122"/>
      <c r="H444" s="123"/>
      <c r="I444" s="124"/>
      <c r="J444" s="120">
        <v>0</v>
      </c>
      <c r="K444" s="112">
        <f>ROUND(IF(AND($G444&lt;&gt;Summary!$C$13),IF(OR($I444=$I$6,$I444=$I$7,$I444=$I$10,$I444=$I$11),($J444*$H444),0),0)+(IF(OR($I444=$I$8,$I444=$I$9),($J444*$H444),0)),0)</f>
        <v>0</v>
      </c>
      <c r="L444" s="112">
        <f>ROUND(IF(AND($G444=Summary!$C$13),IF(OR($I444=$I$6,$I444=$I$7,$I444=$I$10,$I444=$I$11),(($J444*$H444)/2),0),0),0)</f>
        <v>0</v>
      </c>
      <c r="M444" s="112">
        <f t="shared" si="16"/>
        <v>0</v>
      </c>
      <c r="N444" s="115">
        <f t="shared" si="17"/>
        <v>0</v>
      </c>
      <c r="O444" s="118"/>
    </row>
    <row r="445" spans="2:15">
      <c r="B445" s="121"/>
      <c r="C445" s="119"/>
      <c r="D445" s="194"/>
      <c r="E445" s="117"/>
      <c r="F445" s="118"/>
      <c r="G445" s="122"/>
      <c r="H445" s="123"/>
      <c r="I445" s="124"/>
      <c r="J445" s="120">
        <v>0</v>
      </c>
      <c r="K445" s="112">
        <f>ROUND(IF(AND($G445&lt;&gt;Summary!$C$13),IF(OR($I445=$I$6,$I445=$I$7,$I445=$I$10,$I445=$I$11),($J445*$H445),0),0)+(IF(OR($I445=$I$8,$I445=$I$9),($J445*$H445),0)),0)</f>
        <v>0</v>
      </c>
      <c r="L445" s="112">
        <f>ROUND(IF(AND($G445=Summary!$C$13),IF(OR($I445=$I$6,$I445=$I$7,$I445=$I$10,$I445=$I$11),(($J445*$H445)/2),0),0),0)</f>
        <v>0</v>
      </c>
      <c r="M445" s="112">
        <f t="shared" si="16"/>
        <v>0</v>
      </c>
      <c r="N445" s="115">
        <f t="shared" si="17"/>
        <v>0</v>
      </c>
      <c r="O445" s="118"/>
    </row>
    <row r="446" spans="2:15">
      <c r="B446" s="121"/>
      <c r="C446" s="119"/>
      <c r="D446" s="194"/>
      <c r="E446" s="117"/>
      <c r="F446" s="118"/>
      <c r="G446" s="122"/>
      <c r="H446" s="123"/>
      <c r="I446" s="124"/>
      <c r="J446" s="120">
        <v>0</v>
      </c>
      <c r="K446" s="112">
        <f>ROUND(IF(AND($G446&lt;&gt;Summary!$C$13),IF(OR($I446=$I$6,$I446=$I$7,$I446=$I$10,$I446=$I$11),($J446*$H446),0),0)+(IF(OR($I446=$I$8,$I446=$I$9),($J446*$H446),0)),0)</f>
        <v>0</v>
      </c>
      <c r="L446" s="112">
        <f>ROUND(IF(AND($G446=Summary!$C$13),IF(OR($I446=$I$6,$I446=$I$7,$I446=$I$10,$I446=$I$11),(($J446*$H446)/2),0),0),0)</f>
        <v>0</v>
      </c>
      <c r="M446" s="112">
        <f t="shared" si="16"/>
        <v>0</v>
      </c>
      <c r="N446" s="115">
        <f t="shared" si="17"/>
        <v>0</v>
      </c>
      <c r="O446" s="118"/>
    </row>
    <row r="447" spans="2:15">
      <c r="B447" s="121"/>
      <c r="C447" s="119"/>
      <c r="D447" s="194"/>
      <c r="E447" s="117"/>
      <c r="F447" s="118"/>
      <c r="G447" s="122"/>
      <c r="H447" s="123"/>
      <c r="I447" s="124"/>
      <c r="J447" s="120">
        <v>0</v>
      </c>
      <c r="K447" s="112">
        <f>ROUND(IF(AND($G447&lt;&gt;Summary!$C$13),IF(OR($I447=$I$6,$I447=$I$7,$I447=$I$10,$I447=$I$11),($J447*$H447),0),0)+(IF(OR($I447=$I$8,$I447=$I$9),($J447*$H447),0)),0)</f>
        <v>0</v>
      </c>
      <c r="L447" s="112">
        <f>ROUND(IF(AND($G447=Summary!$C$13),IF(OR($I447=$I$6,$I447=$I$7,$I447=$I$10,$I447=$I$11),(($J447*$H447)/2),0),0),0)</f>
        <v>0</v>
      </c>
      <c r="M447" s="112">
        <f t="shared" si="16"/>
        <v>0</v>
      </c>
      <c r="N447" s="115">
        <f t="shared" si="17"/>
        <v>0</v>
      </c>
      <c r="O447" s="118"/>
    </row>
    <row r="448" spans="2:15">
      <c r="B448" s="121"/>
      <c r="C448" s="119"/>
      <c r="D448" s="194"/>
      <c r="E448" s="117"/>
      <c r="F448" s="118"/>
      <c r="G448" s="122"/>
      <c r="H448" s="123"/>
      <c r="I448" s="124"/>
      <c r="J448" s="120">
        <v>0</v>
      </c>
      <c r="K448" s="112">
        <f>ROUND(IF(AND($G448&lt;&gt;Summary!$C$13),IF(OR($I448=$I$6,$I448=$I$7,$I448=$I$10,$I448=$I$11),($J448*$H448),0),0)+(IF(OR($I448=$I$8,$I448=$I$9),($J448*$H448),0)),0)</f>
        <v>0</v>
      </c>
      <c r="L448" s="112">
        <f>ROUND(IF(AND($G448=Summary!$C$13),IF(OR($I448=$I$6,$I448=$I$7,$I448=$I$10,$I448=$I$11),(($J448*$H448)/2),0),0),0)</f>
        <v>0</v>
      </c>
      <c r="M448" s="112">
        <f t="shared" si="16"/>
        <v>0</v>
      </c>
      <c r="N448" s="115">
        <f t="shared" si="17"/>
        <v>0</v>
      </c>
      <c r="O448" s="118"/>
    </row>
    <row r="449" spans="2:15">
      <c r="B449" s="121"/>
      <c r="C449" s="119"/>
      <c r="D449" s="194"/>
      <c r="E449" s="117"/>
      <c r="F449" s="118"/>
      <c r="G449" s="122"/>
      <c r="H449" s="123"/>
      <c r="I449" s="124"/>
      <c r="J449" s="120">
        <v>0</v>
      </c>
      <c r="K449" s="112">
        <f>ROUND(IF(AND($G449&lt;&gt;Summary!$C$13),IF(OR($I449=$I$6,$I449=$I$7,$I449=$I$10,$I449=$I$11),($J449*$H449),0),0)+(IF(OR($I449=$I$8,$I449=$I$9),($J449*$H449),0)),0)</f>
        <v>0</v>
      </c>
      <c r="L449" s="112">
        <f>ROUND(IF(AND($G449=Summary!$C$13),IF(OR($I449=$I$6,$I449=$I$7,$I449=$I$10,$I449=$I$11),(($J449*$H449)/2),0),0),0)</f>
        <v>0</v>
      </c>
      <c r="M449" s="112">
        <f t="shared" si="16"/>
        <v>0</v>
      </c>
      <c r="N449" s="115">
        <f t="shared" si="17"/>
        <v>0</v>
      </c>
      <c r="O449" s="118"/>
    </row>
    <row r="450" spans="2:15">
      <c r="B450" s="121"/>
      <c r="C450" s="119"/>
      <c r="D450" s="194"/>
      <c r="E450" s="117"/>
      <c r="F450" s="118"/>
      <c r="G450" s="122"/>
      <c r="H450" s="123"/>
      <c r="I450" s="124"/>
      <c r="J450" s="120">
        <v>0</v>
      </c>
      <c r="K450" s="112">
        <f>ROUND(IF(AND($G450&lt;&gt;Summary!$C$13),IF(OR($I450=$I$6,$I450=$I$7,$I450=$I$10,$I450=$I$11),($J450*$H450),0),0)+(IF(OR($I450=$I$8,$I450=$I$9),($J450*$H450),0)),0)</f>
        <v>0</v>
      </c>
      <c r="L450" s="112">
        <f>ROUND(IF(AND($G450=Summary!$C$13),IF(OR($I450=$I$6,$I450=$I$7,$I450=$I$10,$I450=$I$11),(($J450*$H450)/2),0),0),0)</f>
        <v>0</v>
      </c>
      <c r="M450" s="112">
        <f t="shared" si="16"/>
        <v>0</v>
      </c>
      <c r="N450" s="115">
        <f t="shared" si="17"/>
        <v>0</v>
      </c>
      <c r="O450" s="118"/>
    </row>
    <row r="451" spans="2:15">
      <c r="B451" s="121"/>
      <c r="C451" s="119"/>
      <c r="D451" s="194"/>
      <c r="E451" s="117"/>
      <c r="F451" s="118"/>
      <c r="G451" s="122"/>
      <c r="H451" s="123"/>
      <c r="I451" s="124"/>
      <c r="J451" s="120">
        <v>0</v>
      </c>
      <c r="K451" s="112">
        <f>ROUND(IF(AND($G451&lt;&gt;Summary!$C$13),IF(OR($I451=$I$6,$I451=$I$7,$I451=$I$10,$I451=$I$11),($J451*$H451),0),0)+(IF(OR($I451=$I$8,$I451=$I$9),($J451*$H451),0)),0)</f>
        <v>0</v>
      </c>
      <c r="L451" s="112">
        <f>ROUND(IF(AND($G451=Summary!$C$13),IF(OR($I451=$I$6,$I451=$I$7,$I451=$I$10,$I451=$I$11),(($J451*$H451)/2),0),0),0)</f>
        <v>0</v>
      </c>
      <c r="M451" s="112">
        <f t="shared" si="16"/>
        <v>0</v>
      </c>
      <c r="N451" s="115">
        <f t="shared" si="17"/>
        <v>0</v>
      </c>
      <c r="O451" s="118"/>
    </row>
    <row r="452" spans="2:15">
      <c r="B452" s="121"/>
      <c r="C452" s="119"/>
      <c r="D452" s="194"/>
      <c r="E452" s="117"/>
      <c r="F452" s="118"/>
      <c r="G452" s="122"/>
      <c r="H452" s="123"/>
      <c r="I452" s="124"/>
      <c r="J452" s="120">
        <v>0</v>
      </c>
      <c r="K452" s="112">
        <f>ROUND(IF(AND($G452&lt;&gt;Summary!$C$13),IF(OR($I452=$I$6,$I452=$I$7,$I452=$I$10,$I452=$I$11),($J452*$H452),0),0)+(IF(OR($I452=$I$8,$I452=$I$9),($J452*$H452),0)),0)</f>
        <v>0</v>
      </c>
      <c r="L452" s="112">
        <f>ROUND(IF(AND($G452=Summary!$C$13),IF(OR($I452=$I$6,$I452=$I$7,$I452=$I$10,$I452=$I$11),(($J452*$H452)/2),0),0),0)</f>
        <v>0</v>
      </c>
      <c r="M452" s="112">
        <f t="shared" si="16"/>
        <v>0</v>
      </c>
      <c r="N452" s="115">
        <f t="shared" si="17"/>
        <v>0</v>
      </c>
      <c r="O452" s="118"/>
    </row>
    <row r="453" spans="2:15">
      <c r="B453" s="121"/>
      <c r="C453" s="119"/>
      <c r="D453" s="194"/>
      <c r="E453" s="117"/>
      <c r="F453" s="118"/>
      <c r="G453" s="122"/>
      <c r="H453" s="123"/>
      <c r="I453" s="124"/>
      <c r="J453" s="120">
        <v>0</v>
      </c>
      <c r="K453" s="112">
        <f>ROUND(IF(AND($G453&lt;&gt;Summary!$C$13),IF(OR($I453=$I$6,$I453=$I$7,$I453=$I$10,$I453=$I$11),($J453*$H453),0),0)+(IF(OR($I453=$I$8,$I453=$I$9),($J453*$H453),0)),0)</f>
        <v>0</v>
      </c>
      <c r="L453" s="112">
        <f>ROUND(IF(AND($G453=Summary!$C$13),IF(OR($I453=$I$6,$I453=$I$7,$I453=$I$10,$I453=$I$11),(($J453*$H453)/2),0),0),0)</f>
        <v>0</v>
      </c>
      <c r="M453" s="112">
        <f t="shared" si="16"/>
        <v>0</v>
      </c>
      <c r="N453" s="115">
        <f t="shared" si="17"/>
        <v>0</v>
      </c>
      <c r="O453" s="118"/>
    </row>
    <row r="454" spans="2:15">
      <c r="B454" s="121"/>
      <c r="C454" s="119"/>
      <c r="D454" s="194"/>
      <c r="E454" s="117"/>
      <c r="F454" s="118"/>
      <c r="G454" s="122"/>
      <c r="H454" s="123"/>
      <c r="I454" s="124"/>
      <c r="J454" s="120">
        <v>0</v>
      </c>
      <c r="K454" s="112">
        <f>ROUND(IF(AND($G454&lt;&gt;Summary!$C$13),IF(OR($I454=$I$6,$I454=$I$7,$I454=$I$10,$I454=$I$11),($J454*$H454),0),0)+(IF(OR($I454=$I$8,$I454=$I$9),($J454*$H454),0)),0)</f>
        <v>0</v>
      </c>
      <c r="L454" s="112">
        <f>ROUND(IF(AND($G454=Summary!$C$13),IF(OR($I454=$I$6,$I454=$I$7,$I454=$I$10,$I454=$I$11),(($J454*$H454)/2),0),0),0)</f>
        <v>0</v>
      </c>
      <c r="M454" s="112">
        <f t="shared" si="16"/>
        <v>0</v>
      </c>
      <c r="N454" s="115">
        <f t="shared" si="17"/>
        <v>0</v>
      </c>
      <c r="O454" s="118"/>
    </row>
    <row r="455" spans="2:15">
      <c r="B455" s="121"/>
      <c r="C455" s="119"/>
      <c r="D455" s="194"/>
      <c r="E455" s="117"/>
      <c r="F455" s="118"/>
      <c r="G455" s="122"/>
      <c r="H455" s="123"/>
      <c r="I455" s="124"/>
      <c r="J455" s="120">
        <v>0</v>
      </c>
      <c r="K455" s="112">
        <f>ROUND(IF(AND($G455&lt;&gt;Summary!$C$13),IF(OR($I455=$I$6,$I455=$I$7,$I455=$I$10,$I455=$I$11),($J455*$H455),0),0)+(IF(OR($I455=$I$8,$I455=$I$9),($J455*$H455),0)),0)</f>
        <v>0</v>
      </c>
      <c r="L455" s="112">
        <f>ROUND(IF(AND($G455=Summary!$C$13),IF(OR($I455=$I$6,$I455=$I$7,$I455=$I$10,$I455=$I$11),(($J455*$H455)/2),0),0),0)</f>
        <v>0</v>
      </c>
      <c r="M455" s="112">
        <f t="shared" si="16"/>
        <v>0</v>
      </c>
      <c r="N455" s="115">
        <f t="shared" si="17"/>
        <v>0</v>
      </c>
      <c r="O455" s="118"/>
    </row>
    <row r="456" spans="2:15">
      <c r="B456" s="121"/>
      <c r="C456" s="119"/>
      <c r="D456" s="194"/>
      <c r="E456" s="117"/>
      <c r="F456" s="118"/>
      <c r="G456" s="122"/>
      <c r="H456" s="123"/>
      <c r="I456" s="124"/>
      <c r="J456" s="120">
        <v>0</v>
      </c>
      <c r="K456" s="112">
        <f>ROUND(IF(AND($G456&lt;&gt;Summary!$C$13),IF(OR($I456=$I$6,$I456=$I$7,$I456=$I$10,$I456=$I$11),($J456*$H456),0),0)+(IF(OR($I456=$I$8,$I456=$I$9),($J456*$H456),0)),0)</f>
        <v>0</v>
      </c>
      <c r="L456" s="112">
        <f>ROUND(IF(AND($G456=Summary!$C$13),IF(OR($I456=$I$6,$I456=$I$7,$I456=$I$10,$I456=$I$11),(($J456*$H456)/2),0),0),0)</f>
        <v>0</v>
      </c>
      <c r="M456" s="112">
        <f t="shared" si="16"/>
        <v>0</v>
      </c>
      <c r="N456" s="115">
        <f t="shared" si="17"/>
        <v>0</v>
      </c>
      <c r="O456" s="118"/>
    </row>
    <row r="457" spans="2:15">
      <c r="B457" s="121"/>
      <c r="C457" s="119"/>
      <c r="D457" s="194"/>
      <c r="E457" s="117"/>
      <c r="F457" s="118"/>
      <c r="G457" s="122"/>
      <c r="H457" s="123"/>
      <c r="I457" s="124"/>
      <c r="J457" s="120">
        <v>0</v>
      </c>
      <c r="K457" s="112">
        <f>ROUND(IF(AND($G457&lt;&gt;Summary!$C$13),IF(OR($I457=$I$6,$I457=$I$7,$I457=$I$10,$I457=$I$11),($J457*$H457),0),0)+(IF(OR($I457=$I$8,$I457=$I$9),($J457*$H457),0)),0)</f>
        <v>0</v>
      </c>
      <c r="L457" s="112">
        <f>ROUND(IF(AND($G457=Summary!$C$13),IF(OR($I457=$I$6,$I457=$I$7,$I457=$I$10,$I457=$I$11),(($J457*$H457)/2),0),0),0)</f>
        <v>0</v>
      </c>
      <c r="M457" s="112">
        <f t="shared" si="16"/>
        <v>0</v>
      </c>
      <c r="N457" s="115">
        <f t="shared" si="17"/>
        <v>0</v>
      </c>
      <c r="O457" s="118"/>
    </row>
    <row r="458" spans="2:15">
      <c r="B458" s="121"/>
      <c r="C458" s="119"/>
      <c r="D458" s="194"/>
      <c r="E458" s="117"/>
      <c r="F458" s="118"/>
      <c r="G458" s="122"/>
      <c r="H458" s="123"/>
      <c r="I458" s="124"/>
      <c r="J458" s="120">
        <v>0</v>
      </c>
      <c r="K458" s="112">
        <f>ROUND(IF(AND($G458&lt;&gt;Summary!$C$13),IF(OR($I458=$I$6,$I458=$I$7,$I458=$I$10,$I458=$I$11),($J458*$H458),0),0)+(IF(OR($I458=$I$8,$I458=$I$9),($J458*$H458),0)),0)</f>
        <v>0</v>
      </c>
      <c r="L458" s="112">
        <f>ROUND(IF(AND($G458=Summary!$C$13),IF(OR($I458=$I$6,$I458=$I$7,$I458=$I$10,$I458=$I$11),(($J458*$H458)/2),0),0),0)</f>
        <v>0</v>
      </c>
      <c r="M458" s="112">
        <f t="shared" si="16"/>
        <v>0</v>
      </c>
      <c r="N458" s="115">
        <f t="shared" si="17"/>
        <v>0</v>
      </c>
      <c r="O458" s="118"/>
    </row>
    <row r="459" spans="2:15">
      <c r="B459" s="121"/>
      <c r="C459" s="119"/>
      <c r="D459" s="194"/>
      <c r="E459" s="117"/>
      <c r="F459" s="118"/>
      <c r="G459" s="122"/>
      <c r="H459" s="123"/>
      <c r="I459" s="124"/>
      <c r="J459" s="120">
        <v>0</v>
      </c>
      <c r="K459" s="112">
        <f>ROUND(IF(AND($G459&lt;&gt;Summary!$C$13),IF(OR($I459=$I$6,$I459=$I$7,$I459=$I$10,$I459=$I$11),($J459*$H459),0),0)+(IF(OR($I459=$I$8,$I459=$I$9),($J459*$H459),0)),0)</f>
        <v>0</v>
      </c>
      <c r="L459" s="112">
        <f>ROUND(IF(AND($G459=Summary!$C$13),IF(OR($I459=$I$6,$I459=$I$7,$I459=$I$10,$I459=$I$11),(($J459*$H459)/2),0),0),0)</f>
        <v>0</v>
      </c>
      <c r="M459" s="112">
        <f t="shared" si="16"/>
        <v>0</v>
      </c>
      <c r="N459" s="115">
        <f t="shared" si="17"/>
        <v>0</v>
      </c>
      <c r="O459" s="118"/>
    </row>
    <row r="460" spans="2:15">
      <c r="B460" s="121"/>
      <c r="C460" s="119"/>
      <c r="D460" s="194"/>
      <c r="E460" s="117"/>
      <c r="F460" s="118"/>
      <c r="G460" s="122"/>
      <c r="H460" s="123"/>
      <c r="I460" s="124"/>
      <c r="J460" s="120">
        <v>0</v>
      </c>
      <c r="K460" s="112">
        <f>ROUND(IF(AND($G460&lt;&gt;Summary!$C$13),IF(OR($I460=$I$6,$I460=$I$7,$I460=$I$10,$I460=$I$11),($J460*$H460),0),0)+(IF(OR($I460=$I$8,$I460=$I$9),($J460*$H460),0)),0)</f>
        <v>0</v>
      </c>
      <c r="L460" s="112">
        <f>ROUND(IF(AND($G460=Summary!$C$13),IF(OR($I460=$I$6,$I460=$I$7,$I460=$I$10,$I460=$I$11),(($J460*$H460)/2),0),0),0)</f>
        <v>0</v>
      </c>
      <c r="M460" s="112">
        <f t="shared" si="16"/>
        <v>0</v>
      </c>
      <c r="N460" s="115">
        <f t="shared" si="17"/>
        <v>0</v>
      </c>
      <c r="O460" s="118"/>
    </row>
    <row r="461" spans="2:15">
      <c r="B461" s="121"/>
      <c r="C461" s="119"/>
      <c r="D461" s="194"/>
      <c r="E461" s="117"/>
      <c r="F461" s="118"/>
      <c r="G461" s="122"/>
      <c r="H461" s="123"/>
      <c r="I461" s="124"/>
      <c r="J461" s="120">
        <v>0</v>
      </c>
      <c r="K461" s="112">
        <f>ROUND(IF(AND($G461&lt;&gt;Summary!$C$13),IF(OR($I461=$I$6,$I461=$I$7,$I461=$I$10,$I461=$I$11),($J461*$H461),0),0)+(IF(OR($I461=$I$8,$I461=$I$9),($J461*$H461),0)),0)</f>
        <v>0</v>
      </c>
      <c r="L461" s="112">
        <f>ROUND(IF(AND($G461=Summary!$C$13),IF(OR($I461=$I$6,$I461=$I$7,$I461=$I$10,$I461=$I$11),(($J461*$H461)/2),0),0),0)</f>
        <v>0</v>
      </c>
      <c r="M461" s="112">
        <f t="shared" si="16"/>
        <v>0</v>
      </c>
      <c r="N461" s="115">
        <f t="shared" si="17"/>
        <v>0</v>
      </c>
      <c r="O461" s="118"/>
    </row>
    <row r="462" spans="2:15">
      <c r="B462" s="121"/>
      <c r="C462" s="119"/>
      <c r="D462" s="194"/>
      <c r="E462" s="117"/>
      <c r="F462" s="118"/>
      <c r="G462" s="122"/>
      <c r="H462" s="123"/>
      <c r="I462" s="124"/>
      <c r="J462" s="120">
        <v>0</v>
      </c>
      <c r="K462" s="112">
        <f>ROUND(IF(AND($G462&lt;&gt;Summary!$C$13),IF(OR($I462=$I$6,$I462=$I$7,$I462=$I$10,$I462=$I$11),($J462*$H462),0),0)+(IF(OR($I462=$I$8,$I462=$I$9),($J462*$H462),0)),0)</f>
        <v>0</v>
      </c>
      <c r="L462" s="112">
        <f>ROUND(IF(AND($G462=Summary!$C$13),IF(OR($I462=$I$6,$I462=$I$7,$I462=$I$10,$I462=$I$11),(($J462*$H462)/2),0),0),0)</f>
        <v>0</v>
      </c>
      <c r="M462" s="112">
        <f t="shared" si="16"/>
        <v>0</v>
      </c>
      <c r="N462" s="115">
        <f t="shared" si="17"/>
        <v>0</v>
      </c>
      <c r="O462" s="118"/>
    </row>
    <row r="463" spans="2:15">
      <c r="B463" s="121"/>
      <c r="C463" s="119"/>
      <c r="D463" s="194"/>
      <c r="E463" s="117"/>
      <c r="F463" s="118"/>
      <c r="G463" s="122"/>
      <c r="H463" s="123"/>
      <c r="I463" s="124"/>
      <c r="J463" s="120">
        <v>0</v>
      </c>
      <c r="K463" s="112">
        <f>ROUND(IF(AND($G463&lt;&gt;Summary!$C$13),IF(OR($I463=$I$6,$I463=$I$7,$I463=$I$10,$I463=$I$11),($J463*$H463),0),0)+(IF(OR($I463=$I$8,$I463=$I$9),($J463*$H463),0)),0)</f>
        <v>0</v>
      </c>
      <c r="L463" s="112">
        <f>ROUND(IF(AND($G463=Summary!$C$13),IF(OR($I463=$I$6,$I463=$I$7,$I463=$I$10,$I463=$I$11),(($J463*$H463)/2),0),0),0)</f>
        <v>0</v>
      </c>
      <c r="M463" s="112">
        <f t="shared" si="16"/>
        <v>0</v>
      </c>
      <c r="N463" s="115">
        <f t="shared" si="17"/>
        <v>0</v>
      </c>
      <c r="O463" s="118"/>
    </row>
    <row r="464" spans="2:15">
      <c r="B464" s="121"/>
      <c r="C464" s="119"/>
      <c r="D464" s="194"/>
      <c r="E464" s="117"/>
      <c r="F464" s="118"/>
      <c r="G464" s="122"/>
      <c r="H464" s="123"/>
      <c r="I464" s="124"/>
      <c r="J464" s="120">
        <v>0</v>
      </c>
      <c r="K464" s="112">
        <f>ROUND(IF(AND($G464&lt;&gt;Summary!$C$13),IF(OR($I464=$I$6,$I464=$I$7,$I464=$I$10,$I464=$I$11),($J464*$H464),0),0)+(IF(OR($I464=$I$8,$I464=$I$9),($J464*$H464),0)),0)</f>
        <v>0</v>
      </c>
      <c r="L464" s="112">
        <f>ROUND(IF(AND($G464=Summary!$C$13),IF(OR($I464=$I$6,$I464=$I$7,$I464=$I$10,$I464=$I$11),(($J464*$H464)/2),0),0),0)</f>
        <v>0</v>
      </c>
      <c r="M464" s="112">
        <f t="shared" si="16"/>
        <v>0</v>
      </c>
      <c r="N464" s="115">
        <f t="shared" si="17"/>
        <v>0</v>
      </c>
      <c r="O464" s="118"/>
    </row>
    <row r="465" spans="2:15">
      <c r="B465" s="121"/>
      <c r="C465" s="119"/>
      <c r="D465" s="194"/>
      <c r="E465" s="117"/>
      <c r="F465" s="118"/>
      <c r="G465" s="122"/>
      <c r="H465" s="123"/>
      <c r="I465" s="124"/>
      <c r="J465" s="120">
        <v>0</v>
      </c>
      <c r="K465" s="112">
        <f>ROUND(IF(AND($G465&lt;&gt;Summary!$C$13),IF(OR($I465=$I$6,$I465=$I$7,$I465=$I$10,$I465=$I$11),($J465*$H465),0),0)+(IF(OR($I465=$I$8,$I465=$I$9),($J465*$H465),0)),0)</f>
        <v>0</v>
      </c>
      <c r="L465" s="112">
        <f>ROUND(IF(AND($G465=Summary!$C$13),IF(OR($I465=$I$6,$I465=$I$7,$I465=$I$10,$I465=$I$11),(($J465*$H465)/2),0),0),0)</f>
        <v>0</v>
      </c>
      <c r="M465" s="112">
        <f t="shared" si="16"/>
        <v>0</v>
      </c>
      <c r="N465" s="115">
        <f t="shared" si="17"/>
        <v>0</v>
      </c>
      <c r="O465" s="118"/>
    </row>
    <row r="466" spans="2:15">
      <c r="B466" s="121"/>
      <c r="C466" s="119"/>
      <c r="D466" s="194"/>
      <c r="E466" s="117"/>
      <c r="F466" s="118"/>
      <c r="G466" s="122"/>
      <c r="H466" s="123"/>
      <c r="I466" s="124"/>
      <c r="J466" s="120">
        <v>0</v>
      </c>
      <c r="K466" s="112">
        <f>ROUND(IF(AND($G466&lt;&gt;Summary!$C$13),IF(OR($I466=$I$6,$I466=$I$7,$I466=$I$10,$I466=$I$11),($J466*$H466),0),0)+(IF(OR($I466=$I$8,$I466=$I$9),($J466*$H466),0)),0)</f>
        <v>0</v>
      </c>
      <c r="L466" s="112">
        <f>ROUND(IF(AND($G466=Summary!$C$13),IF(OR($I466=$I$6,$I466=$I$7,$I466=$I$10,$I466=$I$11),(($J466*$H466)/2),0),0),0)</f>
        <v>0</v>
      </c>
      <c r="M466" s="112">
        <f t="shared" si="16"/>
        <v>0</v>
      </c>
      <c r="N466" s="115">
        <f t="shared" si="17"/>
        <v>0</v>
      </c>
      <c r="O466" s="118"/>
    </row>
    <row r="467" spans="2:15">
      <c r="B467" s="121"/>
      <c r="C467" s="119"/>
      <c r="D467" s="194"/>
      <c r="E467" s="117"/>
      <c r="F467" s="118"/>
      <c r="G467" s="122"/>
      <c r="H467" s="123"/>
      <c r="I467" s="124"/>
      <c r="J467" s="120">
        <v>0</v>
      </c>
      <c r="K467" s="112">
        <f>ROUND(IF(AND($G467&lt;&gt;Summary!$C$13),IF(OR($I467=$I$6,$I467=$I$7,$I467=$I$10,$I467=$I$11),($J467*$H467),0),0)+(IF(OR($I467=$I$8,$I467=$I$9),($J467*$H467),0)),0)</f>
        <v>0</v>
      </c>
      <c r="L467" s="112">
        <f>ROUND(IF(AND($G467=Summary!$C$13),IF(OR($I467=$I$6,$I467=$I$7,$I467=$I$10,$I467=$I$11),(($J467*$H467)/2),0),0),0)</f>
        <v>0</v>
      </c>
      <c r="M467" s="112">
        <f t="shared" si="16"/>
        <v>0</v>
      </c>
      <c r="N467" s="115">
        <f t="shared" si="17"/>
        <v>0</v>
      </c>
      <c r="O467" s="118"/>
    </row>
    <row r="468" spans="2:15">
      <c r="B468" s="121"/>
      <c r="C468" s="119"/>
      <c r="D468" s="194"/>
      <c r="E468" s="117"/>
      <c r="F468" s="118"/>
      <c r="G468" s="122"/>
      <c r="H468" s="123"/>
      <c r="I468" s="124"/>
      <c r="J468" s="120">
        <v>0</v>
      </c>
      <c r="K468" s="112">
        <f>ROUND(IF(AND($G468&lt;&gt;Summary!$C$13),IF(OR($I468=$I$6,$I468=$I$7,$I468=$I$10,$I468=$I$11),($J468*$H468),0),0)+(IF(OR($I468=$I$8,$I468=$I$9),($J468*$H468),0)),0)</f>
        <v>0</v>
      </c>
      <c r="L468" s="112">
        <f>ROUND(IF(AND($G468=Summary!$C$13),IF(OR($I468=$I$6,$I468=$I$7,$I468=$I$10,$I468=$I$11),(($J468*$H468)/2),0),0),0)</f>
        <v>0</v>
      </c>
      <c r="M468" s="112">
        <f t="shared" si="16"/>
        <v>0</v>
      </c>
      <c r="N468" s="115">
        <f t="shared" si="17"/>
        <v>0</v>
      </c>
      <c r="O468" s="118"/>
    </row>
    <row r="469" spans="2:15">
      <c r="B469" s="121"/>
      <c r="C469" s="119"/>
      <c r="D469" s="194"/>
      <c r="E469" s="117"/>
      <c r="F469" s="118"/>
      <c r="G469" s="122"/>
      <c r="H469" s="123"/>
      <c r="I469" s="124"/>
      <c r="J469" s="120">
        <v>0</v>
      </c>
      <c r="K469" s="112">
        <f>ROUND(IF(AND($G469&lt;&gt;Summary!$C$13),IF(OR($I469=$I$6,$I469=$I$7,$I469=$I$10,$I469=$I$11),($J469*$H469),0),0)+(IF(OR($I469=$I$8,$I469=$I$9),($J469*$H469),0)),0)</f>
        <v>0</v>
      </c>
      <c r="L469" s="112">
        <f>ROUND(IF(AND($G469=Summary!$C$13),IF(OR($I469=$I$6,$I469=$I$7,$I469=$I$10,$I469=$I$11),(($J469*$H469)/2),0),0),0)</f>
        <v>0</v>
      </c>
      <c r="M469" s="112">
        <f t="shared" si="16"/>
        <v>0</v>
      </c>
      <c r="N469" s="115">
        <f t="shared" si="17"/>
        <v>0</v>
      </c>
      <c r="O469" s="118"/>
    </row>
    <row r="470" spans="2:15">
      <c r="B470" s="121"/>
      <c r="C470" s="119"/>
      <c r="D470" s="194"/>
      <c r="E470" s="117"/>
      <c r="F470" s="118"/>
      <c r="G470" s="122"/>
      <c r="H470" s="123"/>
      <c r="I470" s="124"/>
      <c r="J470" s="120">
        <v>0</v>
      </c>
      <c r="K470" s="112">
        <f>ROUND(IF(AND($G470&lt;&gt;Summary!$C$13),IF(OR($I470=$I$6,$I470=$I$7,$I470=$I$10,$I470=$I$11),($J470*$H470),0),0)+(IF(OR($I470=$I$8,$I470=$I$9),($J470*$H470),0)),0)</f>
        <v>0</v>
      </c>
      <c r="L470" s="112">
        <f>ROUND(IF(AND($G470=Summary!$C$13),IF(OR($I470=$I$6,$I470=$I$7,$I470=$I$10,$I470=$I$11),(($J470*$H470)/2),0),0),0)</f>
        <v>0</v>
      </c>
      <c r="M470" s="112">
        <f t="shared" ref="M470:M533" si="18">L470</f>
        <v>0</v>
      </c>
      <c r="N470" s="115">
        <f t="shared" ref="N470:N533" si="19">SUM(J470:M470)</f>
        <v>0</v>
      </c>
      <c r="O470" s="118"/>
    </row>
    <row r="471" spans="2:15">
      <c r="B471" s="121"/>
      <c r="C471" s="119"/>
      <c r="D471" s="194"/>
      <c r="E471" s="117"/>
      <c r="F471" s="118"/>
      <c r="G471" s="122"/>
      <c r="H471" s="123"/>
      <c r="I471" s="124"/>
      <c r="J471" s="120">
        <v>0</v>
      </c>
      <c r="K471" s="112">
        <f>ROUND(IF(AND($G471&lt;&gt;Summary!$C$13),IF(OR($I471=$I$6,$I471=$I$7,$I471=$I$10,$I471=$I$11),($J471*$H471),0),0)+(IF(OR($I471=$I$8,$I471=$I$9),($J471*$H471),0)),0)</f>
        <v>0</v>
      </c>
      <c r="L471" s="112">
        <f>ROUND(IF(AND($G471=Summary!$C$13),IF(OR($I471=$I$6,$I471=$I$7,$I471=$I$10,$I471=$I$11),(($J471*$H471)/2),0),0),0)</f>
        <v>0</v>
      </c>
      <c r="M471" s="112">
        <f t="shared" si="18"/>
        <v>0</v>
      </c>
      <c r="N471" s="115">
        <f t="shared" si="19"/>
        <v>0</v>
      </c>
      <c r="O471" s="118"/>
    </row>
    <row r="472" spans="2:15">
      <c r="B472" s="121"/>
      <c r="C472" s="119"/>
      <c r="D472" s="194"/>
      <c r="E472" s="117"/>
      <c r="F472" s="118"/>
      <c r="G472" s="122"/>
      <c r="H472" s="123"/>
      <c r="I472" s="124"/>
      <c r="J472" s="120">
        <v>0</v>
      </c>
      <c r="K472" s="112">
        <f>ROUND(IF(AND($G472&lt;&gt;Summary!$C$13),IF(OR($I472=$I$6,$I472=$I$7,$I472=$I$10,$I472=$I$11),($J472*$H472),0),0)+(IF(OR($I472=$I$8,$I472=$I$9),($J472*$H472),0)),0)</f>
        <v>0</v>
      </c>
      <c r="L472" s="112">
        <f>ROUND(IF(AND($G472=Summary!$C$13),IF(OR($I472=$I$6,$I472=$I$7,$I472=$I$10,$I472=$I$11),(($J472*$H472)/2),0),0),0)</f>
        <v>0</v>
      </c>
      <c r="M472" s="112">
        <f t="shared" si="18"/>
        <v>0</v>
      </c>
      <c r="N472" s="115">
        <f t="shared" si="19"/>
        <v>0</v>
      </c>
      <c r="O472" s="118"/>
    </row>
    <row r="473" spans="2:15">
      <c r="B473" s="121"/>
      <c r="C473" s="119"/>
      <c r="D473" s="194"/>
      <c r="E473" s="117"/>
      <c r="F473" s="118"/>
      <c r="G473" s="122"/>
      <c r="H473" s="123"/>
      <c r="I473" s="124"/>
      <c r="J473" s="120">
        <v>0</v>
      </c>
      <c r="K473" s="112">
        <f>ROUND(IF(AND($G473&lt;&gt;Summary!$C$13),IF(OR($I473=$I$6,$I473=$I$7,$I473=$I$10,$I473=$I$11),($J473*$H473),0),0)+(IF(OR($I473=$I$8,$I473=$I$9),($J473*$H473),0)),0)</f>
        <v>0</v>
      </c>
      <c r="L473" s="112">
        <f>ROUND(IF(AND($G473=Summary!$C$13),IF(OR($I473=$I$6,$I473=$I$7,$I473=$I$10,$I473=$I$11),(($J473*$H473)/2),0),0),0)</f>
        <v>0</v>
      </c>
      <c r="M473" s="112">
        <f t="shared" si="18"/>
        <v>0</v>
      </c>
      <c r="N473" s="115">
        <f t="shared" si="19"/>
        <v>0</v>
      </c>
      <c r="O473" s="118"/>
    </row>
    <row r="474" spans="2:15">
      <c r="B474" s="121"/>
      <c r="C474" s="119"/>
      <c r="D474" s="194"/>
      <c r="E474" s="117"/>
      <c r="F474" s="118"/>
      <c r="G474" s="122"/>
      <c r="H474" s="123"/>
      <c r="I474" s="124"/>
      <c r="J474" s="120">
        <v>0</v>
      </c>
      <c r="K474" s="112">
        <f>ROUND(IF(AND($G474&lt;&gt;Summary!$C$13),IF(OR($I474=$I$6,$I474=$I$7,$I474=$I$10,$I474=$I$11),($J474*$H474),0),0)+(IF(OR($I474=$I$8,$I474=$I$9),($J474*$H474),0)),0)</f>
        <v>0</v>
      </c>
      <c r="L474" s="112">
        <f>ROUND(IF(AND($G474=Summary!$C$13),IF(OR($I474=$I$6,$I474=$I$7,$I474=$I$10,$I474=$I$11),(($J474*$H474)/2),0),0),0)</f>
        <v>0</v>
      </c>
      <c r="M474" s="112">
        <f t="shared" si="18"/>
        <v>0</v>
      </c>
      <c r="N474" s="115">
        <f t="shared" si="19"/>
        <v>0</v>
      </c>
      <c r="O474" s="118"/>
    </row>
    <row r="475" spans="2:15">
      <c r="B475" s="121"/>
      <c r="C475" s="119"/>
      <c r="D475" s="194"/>
      <c r="E475" s="117"/>
      <c r="F475" s="118"/>
      <c r="G475" s="122"/>
      <c r="H475" s="123"/>
      <c r="I475" s="124"/>
      <c r="J475" s="120">
        <v>0</v>
      </c>
      <c r="K475" s="112">
        <f>ROUND(IF(AND($G475&lt;&gt;Summary!$C$13),IF(OR($I475=$I$6,$I475=$I$7,$I475=$I$10,$I475=$I$11),($J475*$H475),0),0)+(IF(OR($I475=$I$8,$I475=$I$9),($J475*$H475),0)),0)</f>
        <v>0</v>
      </c>
      <c r="L475" s="112">
        <f>ROUND(IF(AND($G475=Summary!$C$13),IF(OR($I475=$I$6,$I475=$I$7,$I475=$I$10,$I475=$I$11),(($J475*$H475)/2),0),0),0)</f>
        <v>0</v>
      </c>
      <c r="M475" s="112">
        <f t="shared" si="18"/>
        <v>0</v>
      </c>
      <c r="N475" s="115">
        <f t="shared" si="19"/>
        <v>0</v>
      </c>
      <c r="O475" s="118"/>
    </row>
    <row r="476" spans="2:15">
      <c r="B476" s="121"/>
      <c r="C476" s="119"/>
      <c r="D476" s="194"/>
      <c r="E476" s="117"/>
      <c r="F476" s="118"/>
      <c r="G476" s="122"/>
      <c r="H476" s="123"/>
      <c r="I476" s="124"/>
      <c r="J476" s="120">
        <v>0</v>
      </c>
      <c r="K476" s="112">
        <f>ROUND(IF(AND($G476&lt;&gt;Summary!$C$13),IF(OR($I476=$I$6,$I476=$I$7,$I476=$I$10,$I476=$I$11),($J476*$H476),0),0)+(IF(OR($I476=$I$8,$I476=$I$9),($J476*$H476),0)),0)</f>
        <v>0</v>
      </c>
      <c r="L476" s="112">
        <f>ROUND(IF(AND($G476=Summary!$C$13),IF(OR($I476=$I$6,$I476=$I$7,$I476=$I$10,$I476=$I$11),(($J476*$H476)/2),0),0),0)</f>
        <v>0</v>
      </c>
      <c r="M476" s="112">
        <f t="shared" si="18"/>
        <v>0</v>
      </c>
      <c r="N476" s="115">
        <f t="shared" si="19"/>
        <v>0</v>
      </c>
      <c r="O476" s="118"/>
    </row>
    <row r="477" spans="2:15">
      <c r="B477" s="121"/>
      <c r="C477" s="119"/>
      <c r="D477" s="194"/>
      <c r="E477" s="117"/>
      <c r="F477" s="118"/>
      <c r="G477" s="122"/>
      <c r="H477" s="123"/>
      <c r="I477" s="124"/>
      <c r="J477" s="120">
        <v>0</v>
      </c>
      <c r="K477" s="112">
        <f>ROUND(IF(AND($G477&lt;&gt;Summary!$C$13),IF(OR($I477=$I$6,$I477=$I$7,$I477=$I$10,$I477=$I$11),($J477*$H477),0),0)+(IF(OR($I477=$I$8,$I477=$I$9),($J477*$H477),0)),0)</f>
        <v>0</v>
      </c>
      <c r="L477" s="112">
        <f>ROUND(IF(AND($G477=Summary!$C$13),IF(OR($I477=$I$6,$I477=$I$7,$I477=$I$10,$I477=$I$11),(($J477*$H477)/2),0),0),0)</f>
        <v>0</v>
      </c>
      <c r="M477" s="112">
        <f t="shared" si="18"/>
        <v>0</v>
      </c>
      <c r="N477" s="115">
        <f t="shared" si="19"/>
        <v>0</v>
      </c>
      <c r="O477" s="118"/>
    </row>
    <row r="478" spans="2:15">
      <c r="B478" s="121"/>
      <c r="C478" s="119"/>
      <c r="D478" s="194"/>
      <c r="E478" s="117"/>
      <c r="F478" s="118"/>
      <c r="G478" s="122"/>
      <c r="H478" s="123"/>
      <c r="I478" s="124"/>
      <c r="J478" s="120">
        <v>0</v>
      </c>
      <c r="K478" s="112">
        <f>ROUND(IF(AND($G478&lt;&gt;Summary!$C$13),IF(OR($I478=$I$6,$I478=$I$7,$I478=$I$10,$I478=$I$11),($J478*$H478),0),0)+(IF(OR($I478=$I$8,$I478=$I$9),($J478*$H478),0)),0)</f>
        <v>0</v>
      </c>
      <c r="L478" s="112">
        <f>ROUND(IF(AND($G478=Summary!$C$13),IF(OR($I478=$I$6,$I478=$I$7,$I478=$I$10,$I478=$I$11),(($J478*$H478)/2),0),0),0)</f>
        <v>0</v>
      </c>
      <c r="M478" s="112">
        <f t="shared" si="18"/>
        <v>0</v>
      </c>
      <c r="N478" s="115">
        <f t="shared" si="19"/>
        <v>0</v>
      </c>
      <c r="O478" s="118"/>
    </row>
    <row r="479" spans="2:15">
      <c r="B479" s="121"/>
      <c r="C479" s="119"/>
      <c r="D479" s="194"/>
      <c r="E479" s="117"/>
      <c r="F479" s="118"/>
      <c r="G479" s="122"/>
      <c r="H479" s="123"/>
      <c r="I479" s="124"/>
      <c r="J479" s="120">
        <v>0</v>
      </c>
      <c r="K479" s="112">
        <f>ROUND(IF(AND($G479&lt;&gt;Summary!$C$13),IF(OR($I479=$I$6,$I479=$I$7,$I479=$I$10,$I479=$I$11),($J479*$H479),0),0)+(IF(OR($I479=$I$8,$I479=$I$9),($J479*$H479),0)),0)</f>
        <v>0</v>
      </c>
      <c r="L479" s="112">
        <f>ROUND(IF(AND($G479=Summary!$C$13),IF(OR($I479=$I$6,$I479=$I$7,$I479=$I$10,$I479=$I$11),(($J479*$H479)/2),0),0),0)</f>
        <v>0</v>
      </c>
      <c r="M479" s="112">
        <f t="shared" si="18"/>
        <v>0</v>
      </c>
      <c r="N479" s="115">
        <f t="shared" si="19"/>
        <v>0</v>
      </c>
      <c r="O479" s="118"/>
    </row>
    <row r="480" spans="2:15">
      <c r="B480" s="121"/>
      <c r="C480" s="119"/>
      <c r="D480" s="194"/>
      <c r="E480" s="117"/>
      <c r="F480" s="118"/>
      <c r="G480" s="122"/>
      <c r="H480" s="123"/>
      <c r="I480" s="124"/>
      <c r="J480" s="120">
        <v>0</v>
      </c>
      <c r="K480" s="112">
        <f>ROUND(IF(AND($G480&lt;&gt;Summary!$C$13),IF(OR($I480=$I$6,$I480=$I$7,$I480=$I$10,$I480=$I$11),($J480*$H480),0),0)+(IF(OR($I480=$I$8,$I480=$I$9),($J480*$H480),0)),0)</f>
        <v>0</v>
      </c>
      <c r="L480" s="112">
        <f>ROUND(IF(AND($G480=Summary!$C$13),IF(OR($I480=$I$6,$I480=$I$7,$I480=$I$10,$I480=$I$11),(($J480*$H480)/2),0),0),0)</f>
        <v>0</v>
      </c>
      <c r="M480" s="112">
        <f t="shared" si="18"/>
        <v>0</v>
      </c>
      <c r="N480" s="115">
        <f t="shared" si="19"/>
        <v>0</v>
      </c>
      <c r="O480" s="118"/>
    </row>
    <row r="481" spans="2:15">
      <c r="B481" s="121"/>
      <c r="C481" s="119"/>
      <c r="D481" s="194"/>
      <c r="E481" s="117"/>
      <c r="F481" s="118"/>
      <c r="G481" s="122"/>
      <c r="H481" s="123"/>
      <c r="I481" s="124"/>
      <c r="J481" s="120">
        <v>0</v>
      </c>
      <c r="K481" s="112">
        <f>ROUND(IF(AND($G481&lt;&gt;Summary!$C$13),IF(OR($I481=$I$6,$I481=$I$7,$I481=$I$10,$I481=$I$11),($J481*$H481),0),0)+(IF(OR($I481=$I$8,$I481=$I$9),($J481*$H481),0)),0)</f>
        <v>0</v>
      </c>
      <c r="L481" s="112">
        <f>ROUND(IF(AND($G481=Summary!$C$13),IF(OR($I481=$I$6,$I481=$I$7,$I481=$I$10,$I481=$I$11),(($J481*$H481)/2),0),0),0)</f>
        <v>0</v>
      </c>
      <c r="M481" s="112">
        <f t="shared" si="18"/>
        <v>0</v>
      </c>
      <c r="N481" s="115">
        <f t="shared" si="19"/>
        <v>0</v>
      </c>
      <c r="O481" s="118"/>
    </row>
    <row r="482" spans="2:15">
      <c r="B482" s="121"/>
      <c r="C482" s="119"/>
      <c r="D482" s="194"/>
      <c r="E482" s="117"/>
      <c r="F482" s="118"/>
      <c r="G482" s="122"/>
      <c r="H482" s="123"/>
      <c r="I482" s="124"/>
      <c r="J482" s="120">
        <v>0</v>
      </c>
      <c r="K482" s="112">
        <f>ROUND(IF(AND($G482&lt;&gt;Summary!$C$13),IF(OR($I482=$I$6,$I482=$I$7,$I482=$I$10,$I482=$I$11),($J482*$H482),0),0)+(IF(OR($I482=$I$8,$I482=$I$9),($J482*$H482),0)),0)</f>
        <v>0</v>
      </c>
      <c r="L482" s="112">
        <f>ROUND(IF(AND($G482=Summary!$C$13),IF(OR($I482=$I$6,$I482=$I$7,$I482=$I$10,$I482=$I$11),(($J482*$H482)/2),0),0),0)</f>
        <v>0</v>
      </c>
      <c r="M482" s="112">
        <f t="shared" si="18"/>
        <v>0</v>
      </c>
      <c r="N482" s="115">
        <f t="shared" si="19"/>
        <v>0</v>
      </c>
      <c r="O482" s="118"/>
    </row>
    <row r="483" spans="2:15">
      <c r="B483" s="121"/>
      <c r="C483" s="119"/>
      <c r="D483" s="194"/>
      <c r="E483" s="117"/>
      <c r="F483" s="118"/>
      <c r="G483" s="122"/>
      <c r="H483" s="123"/>
      <c r="I483" s="124"/>
      <c r="J483" s="120">
        <v>0</v>
      </c>
      <c r="K483" s="112">
        <f>ROUND(IF(AND($G483&lt;&gt;Summary!$C$13),IF(OR($I483=$I$6,$I483=$I$7,$I483=$I$10,$I483=$I$11),($J483*$H483),0),0)+(IF(OR($I483=$I$8,$I483=$I$9),($J483*$H483),0)),0)</f>
        <v>0</v>
      </c>
      <c r="L483" s="112">
        <f>ROUND(IF(AND($G483=Summary!$C$13),IF(OR($I483=$I$6,$I483=$I$7,$I483=$I$10,$I483=$I$11),(($J483*$H483)/2),0),0),0)</f>
        <v>0</v>
      </c>
      <c r="M483" s="112">
        <f t="shared" si="18"/>
        <v>0</v>
      </c>
      <c r="N483" s="115">
        <f t="shared" si="19"/>
        <v>0</v>
      </c>
      <c r="O483" s="118"/>
    </row>
    <row r="484" spans="2:15">
      <c r="B484" s="121"/>
      <c r="C484" s="119"/>
      <c r="D484" s="194"/>
      <c r="E484" s="117"/>
      <c r="F484" s="118"/>
      <c r="G484" s="122"/>
      <c r="H484" s="123"/>
      <c r="I484" s="124"/>
      <c r="J484" s="120">
        <v>0</v>
      </c>
      <c r="K484" s="112">
        <f>ROUND(IF(AND($G484&lt;&gt;Summary!$C$13),IF(OR($I484=$I$6,$I484=$I$7,$I484=$I$10,$I484=$I$11),($J484*$H484),0),0)+(IF(OR($I484=$I$8,$I484=$I$9),($J484*$H484),0)),0)</f>
        <v>0</v>
      </c>
      <c r="L484" s="112">
        <f>ROUND(IF(AND($G484=Summary!$C$13),IF(OR($I484=$I$6,$I484=$I$7,$I484=$I$10,$I484=$I$11),(($J484*$H484)/2),0),0),0)</f>
        <v>0</v>
      </c>
      <c r="M484" s="112">
        <f t="shared" si="18"/>
        <v>0</v>
      </c>
      <c r="N484" s="115">
        <f t="shared" si="19"/>
        <v>0</v>
      </c>
      <c r="O484" s="118"/>
    </row>
    <row r="485" spans="2:15">
      <c r="B485" s="121"/>
      <c r="C485" s="119"/>
      <c r="D485" s="194"/>
      <c r="E485" s="117"/>
      <c r="F485" s="118"/>
      <c r="G485" s="122"/>
      <c r="H485" s="123"/>
      <c r="I485" s="124"/>
      <c r="J485" s="120">
        <v>0</v>
      </c>
      <c r="K485" s="112">
        <f>ROUND(IF(AND($G485&lt;&gt;Summary!$C$13),IF(OR($I485=$I$6,$I485=$I$7,$I485=$I$10,$I485=$I$11),($J485*$H485),0),0)+(IF(OR($I485=$I$8,$I485=$I$9),($J485*$H485),0)),0)</f>
        <v>0</v>
      </c>
      <c r="L485" s="112">
        <f>ROUND(IF(AND($G485=Summary!$C$13),IF(OR($I485=$I$6,$I485=$I$7,$I485=$I$10,$I485=$I$11),(($J485*$H485)/2),0),0),0)</f>
        <v>0</v>
      </c>
      <c r="M485" s="112">
        <f t="shared" si="18"/>
        <v>0</v>
      </c>
      <c r="N485" s="115">
        <f t="shared" si="19"/>
        <v>0</v>
      </c>
      <c r="O485" s="118"/>
    </row>
    <row r="486" spans="2:15">
      <c r="B486" s="121"/>
      <c r="C486" s="119"/>
      <c r="D486" s="194"/>
      <c r="E486" s="117"/>
      <c r="F486" s="118"/>
      <c r="G486" s="122"/>
      <c r="H486" s="123"/>
      <c r="I486" s="124"/>
      <c r="J486" s="120">
        <v>0</v>
      </c>
      <c r="K486" s="112">
        <f>ROUND(IF(AND($G486&lt;&gt;Summary!$C$13),IF(OR($I486=$I$6,$I486=$I$7,$I486=$I$10,$I486=$I$11),($J486*$H486),0),0)+(IF(OR($I486=$I$8,$I486=$I$9),($J486*$H486),0)),0)</f>
        <v>0</v>
      </c>
      <c r="L486" s="112">
        <f>ROUND(IF(AND($G486=Summary!$C$13),IF(OR($I486=$I$6,$I486=$I$7,$I486=$I$10,$I486=$I$11),(($J486*$H486)/2),0),0),0)</f>
        <v>0</v>
      </c>
      <c r="M486" s="112">
        <f t="shared" si="18"/>
        <v>0</v>
      </c>
      <c r="N486" s="115">
        <f t="shared" si="19"/>
        <v>0</v>
      </c>
      <c r="O486" s="118"/>
    </row>
    <row r="487" spans="2:15">
      <c r="B487" s="121"/>
      <c r="C487" s="119"/>
      <c r="D487" s="194"/>
      <c r="E487" s="117"/>
      <c r="F487" s="118"/>
      <c r="G487" s="122"/>
      <c r="H487" s="123"/>
      <c r="I487" s="124"/>
      <c r="J487" s="120">
        <v>0</v>
      </c>
      <c r="K487" s="112">
        <f>ROUND(IF(AND($G487&lt;&gt;Summary!$C$13),IF(OR($I487=$I$6,$I487=$I$7,$I487=$I$10,$I487=$I$11),($J487*$H487),0),0)+(IF(OR($I487=$I$8,$I487=$I$9),($J487*$H487),0)),0)</f>
        <v>0</v>
      </c>
      <c r="L487" s="112">
        <f>ROUND(IF(AND($G487=Summary!$C$13),IF(OR($I487=$I$6,$I487=$I$7,$I487=$I$10,$I487=$I$11),(($J487*$H487)/2),0),0),0)</f>
        <v>0</v>
      </c>
      <c r="M487" s="112">
        <f t="shared" si="18"/>
        <v>0</v>
      </c>
      <c r="N487" s="115">
        <f t="shared" si="19"/>
        <v>0</v>
      </c>
      <c r="O487" s="118"/>
    </row>
    <row r="488" spans="2:15">
      <c r="B488" s="121"/>
      <c r="C488" s="119"/>
      <c r="D488" s="194"/>
      <c r="E488" s="117"/>
      <c r="F488" s="118"/>
      <c r="G488" s="122"/>
      <c r="H488" s="123"/>
      <c r="I488" s="124"/>
      <c r="J488" s="120">
        <v>0</v>
      </c>
      <c r="K488" s="112">
        <f>ROUND(IF(AND($G488&lt;&gt;Summary!$C$13),IF(OR($I488=$I$6,$I488=$I$7,$I488=$I$10,$I488=$I$11),($J488*$H488),0),0)+(IF(OR($I488=$I$8,$I488=$I$9),($J488*$H488),0)),0)</f>
        <v>0</v>
      </c>
      <c r="L488" s="112">
        <f>ROUND(IF(AND($G488=Summary!$C$13),IF(OR($I488=$I$6,$I488=$I$7,$I488=$I$10,$I488=$I$11),(($J488*$H488)/2),0),0),0)</f>
        <v>0</v>
      </c>
      <c r="M488" s="112">
        <f t="shared" si="18"/>
        <v>0</v>
      </c>
      <c r="N488" s="115">
        <f t="shared" si="19"/>
        <v>0</v>
      </c>
      <c r="O488" s="118"/>
    </row>
    <row r="489" spans="2:15">
      <c r="B489" s="121"/>
      <c r="C489" s="119"/>
      <c r="D489" s="194"/>
      <c r="E489" s="117"/>
      <c r="F489" s="118"/>
      <c r="G489" s="122"/>
      <c r="H489" s="123"/>
      <c r="I489" s="124"/>
      <c r="J489" s="120">
        <v>0</v>
      </c>
      <c r="K489" s="112">
        <f>ROUND(IF(AND($G489&lt;&gt;Summary!$C$13),IF(OR($I489=$I$6,$I489=$I$7,$I489=$I$10,$I489=$I$11),($J489*$H489),0),0)+(IF(OR($I489=$I$8,$I489=$I$9),($J489*$H489),0)),0)</f>
        <v>0</v>
      </c>
      <c r="L489" s="112">
        <f>ROUND(IF(AND($G489=Summary!$C$13),IF(OR($I489=$I$6,$I489=$I$7,$I489=$I$10,$I489=$I$11),(($J489*$H489)/2),0),0),0)</f>
        <v>0</v>
      </c>
      <c r="M489" s="112">
        <f t="shared" si="18"/>
        <v>0</v>
      </c>
      <c r="N489" s="115">
        <f t="shared" si="19"/>
        <v>0</v>
      </c>
      <c r="O489" s="118"/>
    </row>
    <row r="490" spans="2:15">
      <c r="B490" s="121"/>
      <c r="C490" s="119"/>
      <c r="D490" s="194"/>
      <c r="E490" s="117"/>
      <c r="F490" s="118"/>
      <c r="G490" s="122"/>
      <c r="H490" s="123"/>
      <c r="I490" s="124"/>
      <c r="J490" s="120">
        <v>0</v>
      </c>
      <c r="K490" s="112">
        <f>ROUND(IF(AND($G490&lt;&gt;Summary!$C$13),IF(OR($I490=$I$6,$I490=$I$7,$I490=$I$10,$I490=$I$11),($J490*$H490),0),0)+(IF(OR($I490=$I$8,$I490=$I$9),($J490*$H490),0)),0)</f>
        <v>0</v>
      </c>
      <c r="L490" s="112">
        <f>ROUND(IF(AND($G490=Summary!$C$13),IF(OR($I490=$I$6,$I490=$I$7,$I490=$I$10,$I490=$I$11),(($J490*$H490)/2),0),0),0)</f>
        <v>0</v>
      </c>
      <c r="M490" s="112">
        <f t="shared" si="18"/>
        <v>0</v>
      </c>
      <c r="N490" s="115">
        <f t="shared" si="19"/>
        <v>0</v>
      </c>
      <c r="O490" s="118"/>
    </row>
    <row r="491" spans="2:15">
      <c r="B491" s="121"/>
      <c r="C491" s="119"/>
      <c r="D491" s="194"/>
      <c r="E491" s="117"/>
      <c r="F491" s="118"/>
      <c r="G491" s="122"/>
      <c r="H491" s="123"/>
      <c r="I491" s="124"/>
      <c r="J491" s="120">
        <v>0</v>
      </c>
      <c r="K491" s="112">
        <f>ROUND(IF(AND($G491&lt;&gt;Summary!$C$13),IF(OR($I491=$I$6,$I491=$I$7,$I491=$I$10,$I491=$I$11),($J491*$H491),0),0)+(IF(OR($I491=$I$8,$I491=$I$9),($J491*$H491),0)),0)</f>
        <v>0</v>
      </c>
      <c r="L491" s="112">
        <f>ROUND(IF(AND($G491=Summary!$C$13),IF(OR($I491=$I$6,$I491=$I$7,$I491=$I$10,$I491=$I$11),(($J491*$H491)/2),0),0),0)</f>
        <v>0</v>
      </c>
      <c r="M491" s="112">
        <f t="shared" si="18"/>
        <v>0</v>
      </c>
      <c r="N491" s="115">
        <f t="shared" si="19"/>
        <v>0</v>
      </c>
      <c r="O491" s="118"/>
    </row>
    <row r="492" spans="2:15">
      <c r="B492" s="121"/>
      <c r="C492" s="119"/>
      <c r="D492" s="194"/>
      <c r="E492" s="117"/>
      <c r="F492" s="118"/>
      <c r="G492" s="122"/>
      <c r="H492" s="123"/>
      <c r="I492" s="124"/>
      <c r="J492" s="120">
        <v>0</v>
      </c>
      <c r="K492" s="112">
        <f>ROUND(IF(AND($G492&lt;&gt;Summary!$C$13),IF(OR($I492=$I$6,$I492=$I$7,$I492=$I$10,$I492=$I$11),($J492*$H492),0),0)+(IF(OR($I492=$I$8,$I492=$I$9),($J492*$H492),0)),0)</f>
        <v>0</v>
      </c>
      <c r="L492" s="112">
        <f>ROUND(IF(AND($G492=Summary!$C$13),IF(OR($I492=$I$6,$I492=$I$7,$I492=$I$10,$I492=$I$11),(($J492*$H492)/2),0),0),0)</f>
        <v>0</v>
      </c>
      <c r="M492" s="112">
        <f t="shared" si="18"/>
        <v>0</v>
      </c>
      <c r="N492" s="115">
        <f t="shared" si="19"/>
        <v>0</v>
      </c>
      <c r="O492" s="118"/>
    </row>
    <row r="493" spans="2:15">
      <c r="B493" s="121"/>
      <c r="C493" s="119"/>
      <c r="D493" s="194"/>
      <c r="E493" s="117"/>
      <c r="F493" s="118"/>
      <c r="G493" s="122"/>
      <c r="H493" s="123"/>
      <c r="I493" s="124"/>
      <c r="J493" s="120">
        <v>0</v>
      </c>
      <c r="K493" s="112">
        <f>ROUND(IF(AND($G493&lt;&gt;Summary!$C$13),IF(OR($I493=$I$6,$I493=$I$7,$I493=$I$10,$I493=$I$11),($J493*$H493),0),0)+(IF(OR($I493=$I$8,$I493=$I$9),($J493*$H493),0)),0)</f>
        <v>0</v>
      </c>
      <c r="L493" s="112">
        <f>ROUND(IF(AND($G493=Summary!$C$13),IF(OR($I493=$I$6,$I493=$I$7,$I493=$I$10,$I493=$I$11),(($J493*$H493)/2),0),0),0)</f>
        <v>0</v>
      </c>
      <c r="M493" s="112">
        <f t="shared" si="18"/>
        <v>0</v>
      </c>
      <c r="N493" s="115">
        <f t="shared" si="19"/>
        <v>0</v>
      </c>
      <c r="O493" s="118"/>
    </row>
    <row r="494" spans="2:15">
      <c r="B494" s="121"/>
      <c r="C494" s="119"/>
      <c r="D494" s="194"/>
      <c r="E494" s="117"/>
      <c r="F494" s="118"/>
      <c r="G494" s="122"/>
      <c r="H494" s="123"/>
      <c r="I494" s="124"/>
      <c r="J494" s="120">
        <v>0</v>
      </c>
      <c r="K494" s="112">
        <f>ROUND(IF(AND($G494&lt;&gt;Summary!$C$13),IF(OR($I494=$I$6,$I494=$I$7,$I494=$I$10,$I494=$I$11),($J494*$H494),0),0)+(IF(OR($I494=$I$8,$I494=$I$9),($J494*$H494),0)),0)</f>
        <v>0</v>
      </c>
      <c r="L494" s="112">
        <f>ROUND(IF(AND($G494=Summary!$C$13),IF(OR($I494=$I$6,$I494=$I$7,$I494=$I$10,$I494=$I$11),(($J494*$H494)/2),0),0),0)</f>
        <v>0</v>
      </c>
      <c r="M494" s="112">
        <f t="shared" si="18"/>
        <v>0</v>
      </c>
      <c r="N494" s="115">
        <f t="shared" si="19"/>
        <v>0</v>
      </c>
      <c r="O494" s="118"/>
    </row>
    <row r="495" spans="2:15">
      <c r="B495" s="121"/>
      <c r="C495" s="119"/>
      <c r="D495" s="194"/>
      <c r="E495" s="117"/>
      <c r="F495" s="118"/>
      <c r="G495" s="122"/>
      <c r="H495" s="123"/>
      <c r="I495" s="124"/>
      <c r="J495" s="120">
        <v>0</v>
      </c>
      <c r="K495" s="112">
        <f>ROUND(IF(AND($G495&lt;&gt;Summary!$C$13),IF(OR($I495=$I$6,$I495=$I$7,$I495=$I$10,$I495=$I$11),($J495*$H495),0),0)+(IF(OR($I495=$I$8,$I495=$I$9),($J495*$H495),0)),0)</f>
        <v>0</v>
      </c>
      <c r="L495" s="112">
        <f>ROUND(IF(AND($G495=Summary!$C$13),IF(OR($I495=$I$6,$I495=$I$7,$I495=$I$10,$I495=$I$11),(($J495*$H495)/2),0),0),0)</f>
        <v>0</v>
      </c>
      <c r="M495" s="112">
        <f t="shared" si="18"/>
        <v>0</v>
      </c>
      <c r="N495" s="115">
        <f t="shared" si="19"/>
        <v>0</v>
      </c>
      <c r="O495" s="118"/>
    </row>
    <row r="496" spans="2:15">
      <c r="B496" s="121"/>
      <c r="C496" s="119"/>
      <c r="D496" s="194"/>
      <c r="E496" s="117"/>
      <c r="F496" s="118"/>
      <c r="G496" s="122"/>
      <c r="H496" s="123"/>
      <c r="I496" s="124"/>
      <c r="J496" s="120">
        <v>0</v>
      </c>
      <c r="K496" s="112">
        <f>ROUND(IF(AND($G496&lt;&gt;Summary!$C$13),IF(OR($I496=$I$6,$I496=$I$7,$I496=$I$10,$I496=$I$11),($J496*$H496),0),0)+(IF(OR($I496=$I$8,$I496=$I$9),($J496*$H496),0)),0)</f>
        <v>0</v>
      </c>
      <c r="L496" s="112">
        <f>ROUND(IF(AND($G496=Summary!$C$13),IF(OR($I496=$I$6,$I496=$I$7,$I496=$I$10,$I496=$I$11),(($J496*$H496)/2),0),0),0)</f>
        <v>0</v>
      </c>
      <c r="M496" s="112">
        <f t="shared" si="18"/>
        <v>0</v>
      </c>
      <c r="N496" s="115">
        <f t="shared" si="19"/>
        <v>0</v>
      </c>
      <c r="O496" s="118"/>
    </row>
    <row r="497" spans="2:15">
      <c r="B497" s="121"/>
      <c r="C497" s="119"/>
      <c r="D497" s="194"/>
      <c r="E497" s="117"/>
      <c r="F497" s="118"/>
      <c r="G497" s="122"/>
      <c r="H497" s="123"/>
      <c r="I497" s="124"/>
      <c r="J497" s="120">
        <v>0</v>
      </c>
      <c r="K497" s="112">
        <f>ROUND(IF(AND($G497&lt;&gt;Summary!$C$13),IF(OR($I497=$I$6,$I497=$I$7,$I497=$I$10,$I497=$I$11),($J497*$H497),0),0)+(IF(OR($I497=$I$8,$I497=$I$9),($J497*$H497),0)),0)</f>
        <v>0</v>
      </c>
      <c r="L497" s="112">
        <f>ROUND(IF(AND($G497=Summary!$C$13),IF(OR($I497=$I$6,$I497=$I$7,$I497=$I$10,$I497=$I$11),(($J497*$H497)/2),0),0),0)</f>
        <v>0</v>
      </c>
      <c r="M497" s="112">
        <f t="shared" si="18"/>
        <v>0</v>
      </c>
      <c r="N497" s="115">
        <f t="shared" si="19"/>
        <v>0</v>
      </c>
      <c r="O497" s="118"/>
    </row>
    <row r="498" spans="2:15">
      <c r="B498" s="121"/>
      <c r="C498" s="119"/>
      <c r="D498" s="194"/>
      <c r="E498" s="117"/>
      <c r="F498" s="118"/>
      <c r="G498" s="122"/>
      <c r="H498" s="123"/>
      <c r="I498" s="124"/>
      <c r="J498" s="120">
        <v>0</v>
      </c>
      <c r="K498" s="112">
        <f>ROUND(IF(AND($G498&lt;&gt;Summary!$C$13),IF(OR($I498=$I$6,$I498=$I$7,$I498=$I$10,$I498=$I$11),($J498*$H498),0),0)+(IF(OR($I498=$I$8,$I498=$I$9),($J498*$H498),0)),0)</f>
        <v>0</v>
      </c>
      <c r="L498" s="112">
        <f>ROUND(IF(AND($G498=Summary!$C$13),IF(OR($I498=$I$6,$I498=$I$7,$I498=$I$10,$I498=$I$11),(($J498*$H498)/2),0),0),0)</f>
        <v>0</v>
      </c>
      <c r="M498" s="112">
        <f t="shared" si="18"/>
        <v>0</v>
      </c>
      <c r="N498" s="115">
        <f t="shared" si="19"/>
        <v>0</v>
      </c>
      <c r="O498" s="118"/>
    </row>
    <row r="499" spans="2:15">
      <c r="B499" s="121"/>
      <c r="C499" s="119"/>
      <c r="D499" s="194"/>
      <c r="E499" s="117"/>
      <c r="F499" s="118"/>
      <c r="G499" s="122"/>
      <c r="H499" s="123"/>
      <c r="I499" s="124"/>
      <c r="J499" s="120">
        <v>0</v>
      </c>
      <c r="K499" s="112">
        <f>ROUND(IF(AND($G499&lt;&gt;Summary!$C$13),IF(OR($I499=$I$6,$I499=$I$7,$I499=$I$10,$I499=$I$11),($J499*$H499),0),0)+(IF(OR($I499=$I$8,$I499=$I$9),($J499*$H499),0)),0)</f>
        <v>0</v>
      </c>
      <c r="L499" s="112">
        <f>ROUND(IF(AND($G499=Summary!$C$13),IF(OR($I499=$I$6,$I499=$I$7,$I499=$I$10,$I499=$I$11),(($J499*$H499)/2),0),0),0)</f>
        <v>0</v>
      </c>
      <c r="M499" s="112">
        <f t="shared" si="18"/>
        <v>0</v>
      </c>
      <c r="N499" s="115">
        <f t="shared" si="19"/>
        <v>0</v>
      </c>
      <c r="O499" s="118"/>
    </row>
    <row r="500" spans="2:15">
      <c r="B500" s="121"/>
      <c r="C500" s="119"/>
      <c r="D500" s="194"/>
      <c r="E500" s="117"/>
      <c r="F500" s="118"/>
      <c r="G500" s="122"/>
      <c r="H500" s="123"/>
      <c r="I500" s="124"/>
      <c r="J500" s="120">
        <v>0</v>
      </c>
      <c r="K500" s="112">
        <f>ROUND(IF(AND($G500&lt;&gt;Summary!$C$13),IF(OR($I500=$I$6,$I500=$I$7,$I500=$I$10,$I500=$I$11),($J500*$H500),0),0)+(IF(OR($I500=$I$8,$I500=$I$9),($J500*$H500),0)),0)</f>
        <v>0</v>
      </c>
      <c r="L500" s="112">
        <f>ROUND(IF(AND($G500=Summary!$C$13),IF(OR($I500=$I$6,$I500=$I$7,$I500=$I$10,$I500=$I$11),(($J500*$H500)/2),0),0),0)</f>
        <v>0</v>
      </c>
      <c r="M500" s="112">
        <f t="shared" si="18"/>
        <v>0</v>
      </c>
      <c r="N500" s="115">
        <f t="shared" si="19"/>
        <v>0</v>
      </c>
      <c r="O500" s="118"/>
    </row>
    <row r="501" spans="2:15">
      <c r="B501" s="121"/>
      <c r="C501" s="119"/>
      <c r="D501" s="194"/>
      <c r="E501" s="117"/>
      <c r="F501" s="118"/>
      <c r="G501" s="122"/>
      <c r="H501" s="123"/>
      <c r="I501" s="124"/>
      <c r="J501" s="120">
        <v>0</v>
      </c>
      <c r="K501" s="112">
        <f>ROUND(IF(AND($G501&lt;&gt;Summary!$C$13),IF(OR($I501=$I$6,$I501=$I$7,$I501=$I$10,$I501=$I$11),($J501*$H501),0),0)+(IF(OR($I501=$I$8,$I501=$I$9),($J501*$H501),0)),0)</f>
        <v>0</v>
      </c>
      <c r="L501" s="112">
        <f>ROUND(IF(AND($G501=Summary!$C$13),IF(OR($I501=$I$6,$I501=$I$7,$I501=$I$10,$I501=$I$11),(($J501*$H501)/2),0),0),0)</f>
        <v>0</v>
      </c>
      <c r="M501" s="112">
        <f t="shared" si="18"/>
        <v>0</v>
      </c>
      <c r="N501" s="115">
        <f t="shared" si="19"/>
        <v>0</v>
      </c>
      <c r="O501" s="118"/>
    </row>
    <row r="502" spans="2:15">
      <c r="B502" s="121"/>
      <c r="C502" s="119"/>
      <c r="D502" s="194"/>
      <c r="E502" s="117"/>
      <c r="F502" s="118"/>
      <c r="G502" s="122"/>
      <c r="H502" s="123"/>
      <c r="I502" s="124"/>
      <c r="J502" s="120">
        <v>0</v>
      </c>
      <c r="K502" s="112">
        <f>ROUND(IF(AND($G502&lt;&gt;Summary!$C$13),IF(OR($I502=$I$6,$I502=$I$7,$I502=$I$10,$I502=$I$11),($J502*$H502),0),0)+(IF(OR($I502=$I$8,$I502=$I$9),($J502*$H502),0)),0)</f>
        <v>0</v>
      </c>
      <c r="L502" s="112">
        <f>ROUND(IF(AND($G502=Summary!$C$13),IF(OR($I502=$I$6,$I502=$I$7,$I502=$I$10,$I502=$I$11),(($J502*$H502)/2),0),0),0)</f>
        <v>0</v>
      </c>
      <c r="M502" s="112">
        <f t="shared" si="18"/>
        <v>0</v>
      </c>
      <c r="N502" s="115">
        <f t="shared" si="19"/>
        <v>0</v>
      </c>
      <c r="O502" s="118"/>
    </row>
    <row r="503" spans="2:15">
      <c r="B503" s="121"/>
      <c r="C503" s="119"/>
      <c r="D503" s="194"/>
      <c r="E503" s="117"/>
      <c r="F503" s="118"/>
      <c r="G503" s="122"/>
      <c r="H503" s="123"/>
      <c r="I503" s="124"/>
      <c r="J503" s="120">
        <v>0</v>
      </c>
      <c r="K503" s="112">
        <f>ROUND(IF(AND($G503&lt;&gt;Summary!$C$13),IF(OR($I503=$I$6,$I503=$I$7,$I503=$I$10,$I503=$I$11),($J503*$H503),0),0)+(IF(OR($I503=$I$8,$I503=$I$9),($J503*$H503),0)),0)</f>
        <v>0</v>
      </c>
      <c r="L503" s="112">
        <f>ROUND(IF(AND($G503=Summary!$C$13),IF(OR($I503=$I$6,$I503=$I$7,$I503=$I$10,$I503=$I$11),(($J503*$H503)/2),0),0),0)</f>
        <v>0</v>
      </c>
      <c r="M503" s="112">
        <f t="shared" si="18"/>
        <v>0</v>
      </c>
      <c r="N503" s="115">
        <f t="shared" si="19"/>
        <v>0</v>
      </c>
      <c r="O503" s="118"/>
    </row>
    <row r="504" spans="2:15">
      <c r="B504" s="121"/>
      <c r="C504" s="119"/>
      <c r="D504" s="194"/>
      <c r="E504" s="117"/>
      <c r="F504" s="118"/>
      <c r="G504" s="122"/>
      <c r="H504" s="123"/>
      <c r="I504" s="124"/>
      <c r="J504" s="120">
        <v>0</v>
      </c>
      <c r="K504" s="112">
        <f>ROUND(IF(AND($G504&lt;&gt;Summary!$C$13),IF(OR($I504=$I$6,$I504=$I$7,$I504=$I$10,$I504=$I$11),($J504*$H504),0),0)+(IF(OR($I504=$I$8,$I504=$I$9),($J504*$H504),0)),0)</f>
        <v>0</v>
      </c>
      <c r="L504" s="112">
        <f>ROUND(IF(AND($G504=Summary!$C$13),IF(OR($I504=$I$6,$I504=$I$7,$I504=$I$10,$I504=$I$11),(($J504*$H504)/2),0),0),0)</f>
        <v>0</v>
      </c>
      <c r="M504" s="112">
        <f t="shared" si="18"/>
        <v>0</v>
      </c>
      <c r="N504" s="115">
        <f t="shared" si="19"/>
        <v>0</v>
      </c>
      <c r="O504" s="118"/>
    </row>
    <row r="505" spans="2:15">
      <c r="B505" s="121"/>
      <c r="C505" s="119"/>
      <c r="D505" s="194"/>
      <c r="E505" s="117"/>
      <c r="F505" s="118"/>
      <c r="G505" s="122"/>
      <c r="H505" s="123"/>
      <c r="I505" s="124"/>
      <c r="J505" s="120">
        <v>0</v>
      </c>
      <c r="K505" s="112">
        <f>ROUND(IF(AND($G505&lt;&gt;Summary!$C$13),IF(OR($I505=$I$6,$I505=$I$7,$I505=$I$10,$I505=$I$11),($J505*$H505),0),0)+(IF(OR($I505=$I$8,$I505=$I$9),($J505*$H505),0)),0)</f>
        <v>0</v>
      </c>
      <c r="L505" s="112">
        <f>ROUND(IF(AND($G505=Summary!$C$13),IF(OR($I505=$I$6,$I505=$I$7,$I505=$I$10,$I505=$I$11),(($J505*$H505)/2),0),0),0)</f>
        <v>0</v>
      </c>
      <c r="M505" s="112">
        <f t="shared" si="18"/>
        <v>0</v>
      </c>
      <c r="N505" s="115">
        <f t="shared" si="19"/>
        <v>0</v>
      </c>
      <c r="O505" s="118"/>
    </row>
    <row r="506" spans="2:15">
      <c r="B506" s="121"/>
      <c r="C506" s="119"/>
      <c r="D506" s="194"/>
      <c r="E506" s="117"/>
      <c r="F506" s="118"/>
      <c r="G506" s="122"/>
      <c r="H506" s="123"/>
      <c r="I506" s="124"/>
      <c r="J506" s="120">
        <v>0</v>
      </c>
      <c r="K506" s="112">
        <f>ROUND(IF(AND($G506&lt;&gt;Summary!$C$13),IF(OR($I506=$I$6,$I506=$I$7,$I506=$I$10,$I506=$I$11),($J506*$H506),0),0)+(IF(OR($I506=$I$8,$I506=$I$9),($J506*$H506),0)),0)</f>
        <v>0</v>
      </c>
      <c r="L506" s="112">
        <f>ROUND(IF(AND($G506=Summary!$C$13),IF(OR($I506=$I$6,$I506=$I$7,$I506=$I$10,$I506=$I$11),(($J506*$H506)/2),0),0),0)</f>
        <v>0</v>
      </c>
      <c r="M506" s="112">
        <f t="shared" si="18"/>
        <v>0</v>
      </c>
      <c r="N506" s="115">
        <f t="shared" si="19"/>
        <v>0</v>
      </c>
      <c r="O506" s="118"/>
    </row>
    <row r="507" spans="2:15">
      <c r="B507" s="121"/>
      <c r="C507" s="119"/>
      <c r="D507" s="194"/>
      <c r="E507" s="117"/>
      <c r="F507" s="118"/>
      <c r="G507" s="122"/>
      <c r="H507" s="123"/>
      <c r="I507" s="124"/>
      <c r="J507" s="120">
        <v>0</v>
      </c>
      <c r="K507" s="112">
        <f>ROUND(IF(AND($G507&lt;&gt;Summary!$C$13),IF(OR($I507=$I$6,$I507=$I$7,$I507=$I$10,$I507=$I$11),($J507*$H507),0),0)+(IF(OR($I507=$I$8,$I507=$I$9),($J507*$H507),0)),0)</f>
        <v>0</v>
      </c>
      <c r="L507" s="112">
        <f>ROUND(IF(AND($G507=Summary!$C$13),IF(OR($I507=$I$6,$I507=$I$7,$I507=$I$10,$I507=$I$11),(($J507*$H507)/2),0),0),0)</f>
        <v>0</v>
      </c>
      <c r="M507" s="112">
        <f t="shared" si="18"/>
        <v>0</v>
      </c>
      <c r="N507" s="115">
        <f t="shared" si="19"/>
        <v>0</v>
      </c>
      <c r="O507" s="118"/>
    </row>
    <row r="508" spans="2:15">
      <c r="B508" s="121"/>
      <c r="C508" s="119"/>
      <c r="D508" s="194"/>
      <c r="E508" s="117"/>
      <c r="F508" s="118"/>
      <c r="G508" s="122"/>
      <c r="H508" s="123"/>
      <c r="I508" s="124"/>
      <c r="J508" s="120">
        <v>0</v>
      </c>
      <c r="K508" s="112">
        <f>ROUND(IF(AND($G508&lt;&gt;Summary!$C$13),IF(OR($I508=$I$6,$I508=$I$7,$I508=$I$10,$I508=$I$11),($J508*$H508),0),0)+(IF(OR($I508=$I$8,$I508=$I$9),($J508*$H508),0)),0)</f>
        <v>0</v>
      </c>
      <c r="L508" s="112">
        <f>ROUND(IF(AND($G508=Summary!$C$13),IF(OR($I508=$I$6,$I508=$I$7,$I508=$I$10,$I508=$I$11),(($J508*$H508)/2),0),0),0)</f>
        <v>0</v>
      </c>
      <c r="M508" s="112">
        <f t="shared" si="18"/>
        <v>0</v>
      </c>
      <c r="N508" s="115">
        <f t="shared" si="19"/>
        <v>0</v>
      </c>
      <c r="O508" s="118"/>
    </row>
    <row r="509" spans="2:15">
      <c r="B509" s="121"/>
      <c r="C509" s="119"/>
      <c r="D509" s="194"/>
      <c r="E509" s="117"/>
      <c r="F509" s="118"/>
      <c r="G509" s="122"/>
      <c r="H509" s="123"/>
      <c r="I509" s="124"/>
      <c r="J509" s="120">
        <v>0</v>
      </c>
      <c r="K509" s="112">
        <f>ROUND(IF(AND($G509&lt;&gt;Summary!$C$13),IF(OR($I509=$I$6,$I509=$I$7,$I509=$I$10,$I509=$I$11),($J509*$H509),0),0)+(IF(OR($I509=$I$8,$I509=$I$9),($J509*$H509),0)),0)</f>
        <v>0</v>
      </c>
      <c r="L509" s="112">
        <f>ROUND(IF(AND($G509=Summary!$C$13),IF(OR($I509=$I$6,$I509=$I$7,$I509=$I$10,$I509=$I$11),(($J509*$H509)/2),0),0),0)</f>
        <v>0</v>
      </c>
      <c r="M509" s="112">
        <f t="shared" si="18"/>
        <v>0</v>
      </c>
      <c r="N509" s="115">
        <f t="shared" si="19"/>
        <v>0</v>
      </c>
      <c r="O509" s="118"/>
    </row>
    <row r="510" spans="2:15">
      <c r="B510" s="121"/>
      <c r="C510" s="119"/>
      <c r="D510" s="194"/>
      <c r="E510" s="117"/>
      <c r="F510" s="118"/>
      <c r="G510" s="122"/>
      <c r="H510" s="123"/>
      <c r="I510" s="124"/>
      <c r="J510" s="120">
        <v>0</v>
      </c>
      <c r="K510" s="112">
        <f>ROUND(IF(AND($G510&lt;&gt;Summary!$C$13),IF(OR($I510=$I$6,$I510=$I$7,$I510=$I$10,$I510=$I$11),($J510*$H510),0),0)+(IF(OR($I510=$I$8,$I510=$I$9),($J510*$H510),0)),0)</f>
        <v>0</v>
      </c>
      <c r="L510" s="112">
        <f>ROUND(IF(AND($G510=Summary!$C$13),IF(OR($I510=$I$6,$I510=$I$7,$I510=$I$10,$I510=$I$11),(($J510*$H510)/2),0),0),0)</f>
        <v>0</v>
      </c>
      <c r="M510" s="112">
        <f t="shared" si="18"/>
        <v>0</v>
      </c>
      <c r="N510" s="115">
        <f t="shared" si="19"/>
        <v>0</v>
      </c>
      <c r="O510" s="118"/>
    </row>
    <row r="511" spans="2:15">
      <c r="B511" s="121"/>
      <c r="C511" s="119"/>
      <c r="D511" s="194"/>
      <c r="E511" s="117"/>
      <c r="F511" s="118"/>
      <c r="G511" s="122"/>
      <c r="H511" s="123"/>
      <c r="I511" s="124"/>
      <c r="J511" s="120">
        <v>0</v>
      </c>
      <c r="K511" s="112">
        <f>ROUND(IF(AND($G511&lt;&gt;Summary!$C$13),IF(OR($I511=$I$6,$I511=$I$7,$I511=$I$10,$I511=$I$11),($J511*$H511),0),0)+(IF(OR($I511=$I$8,$I511=$I$9),($J511*$H511),0)),0)</f>
        <v>0</v>
      </c>
      <c r="L511" s="112">
        <f>ROUND(IF(AND($G511=Summary!$C$13),IF(OR($I511=$I$6,$I511=$I$7,$I511=$I$10,$I511=$I$11),(($J511*$H511)/2),0),0),0)</f>
        <v>0</v>
      </c>
      <c r="M511" s="112">
        <f t="shared" si="18"/>
        <v>0</v>
      </c>
      <c r="N511" s="115">
        <f t="shared" si="19"/>
        <v>0</v>
      </c>
      <c r="O511" s="118"/>
    </row>
    <row r="512" spans="2:15">
      <c r="B512" s="121"/>
      <c r="C512" s="119"/>
      <c r="D512" s="194"/>
      <c r="E512" s="117"/>
      <c r="F512" s="118"/>
      <c r="G512" s="122"/>
      <c r="H512" s="123"/>
      <c r="I512" s="124"/>
      <c r="J512" s="120">
        <v>0</v>
      </c>
      <c r="K512" s="112">
        <f>ROUND(IF(AND($G512&lt;&gt;Summary!$C$13),IF(OR($I512=$I$6,$I512=$I$7,$I512=$I$10,$I512=$I$11),($J512*$H512),0),0)+(IF(OR($I512=$I$8,$I512=$I$9),($J512*$H512),0)),0)</f>
        <v>0</v>
      </c>
      <c r="L512" s="112">
        <f>ROUND(IF(AND($G512=Summary!$C$13),IF(OR($I512=$I$6,$I512=$I$7,$I512=$I$10,$I512=$I$11),(($J512*$H512)/2),0),0),0)</f>
        <v>0</v>
      </c>
      <c r="M512" s="112">
        <f t="shared" si="18"/>
        <v>0</v>
      </c>
      <c r="N512" s="115">
        <f t="shared" si="19"/>
        <v>0</v>
      </c>
      <c r="O512" s="118"/>
    </row>
    <row r="513" spans="2:15">
      <c r="B513" s="121"/>
      <c r="C513" s="119"/>
      <c r="D513" s="194"/>
      <c r="E513" s="117"/>
      <c r="F513" s="118"/>
      <c r="G513" s="122"/>
      <c r="H513" s="123"/>
      <c r="I513" s="124"/>
      <c r="J513" s="120">
        <v>0</v>
      </c>
      <c r="K513" s="112">
        <f>ROUND(IF(AND($G513&lt;&gt;Summary!$C$13),IF(OR($I513=$I$6,$I513=$I$7,$I513=$I$10,$I513=$I$11),($J513*$H513),0),0)+(IF(OR($I513=$I$8,$I513=$I$9),($J513*$H513),0)),0)</f>
        <v>0</v>
      </c>
      <c r="L513" s="112">
        <f>ROUND(IF(AND($G513=Summary!$C$13),IF(OR($I513=$I$6,$I513=$I$7,$I513=$I$10,$I513=$I$11),(($J513*$H513)/2),0),0),0)</f>
        <v>0</v>
      </c>
      <c r="M513" s="112">
        <f t="shared" si="18"/>
        <v>0</v>
      </c>
      <c r="N513" s="115">
        <f t="shared" si="19"/>
        <v>0</v>
      </c>
      <c r="O513" s="118"/>
    </row>
    <row r="514" spans="2:15">
      <c r="B514" s="121"/>
      <c r="C514" s="119"/>
      <c r="D514" s="194"/>
      <c r="E514" s="117"/>
      <c r="F514" s="118"/>
      <c r="G514" s="122"/>
      <c r="H514" s="123"/>
      <c r="I514" s="124"/>
      <c r="J514" s="120">
        <v>0</v>
      </c>
      <c r="K514" s="112">
        <f>ROUND(IF(AND($G514&lt;&gt;Summary!$C$13),IF(OR($I514=$I$6,$I514=$I$7,$I514=$I$10,$I514=$I$11),($J514*$H514),0),0)+(IF(OR($I514=$I$8,$I514=$I$9),($J514*$H514),0)),0)</f>
        <v>0</v>
      </c>
      <c r="L514" s="112">
        <f>ROUND(IF(AND($G514=Summary!$C$13),IF(OR($I514=$I$6,$I514=$I$7,$I514=$I$10,$I514=$I$11),(($J514*$H514)/2),0),0),0)</f>
        <v>0</v>
      </c>
      <c r="M514" s="112">
        <f t="shared" si="18"/>
        <v>0</v>
      </c>
      <c r="N514" s="115">
        <f t="shared" si="19"/>
        <v>0</v>
      </c>
      <c r="O514" s="118"/>
    </row>
    <row r="515" spans="2:15">
      <c r="B515" s="121"/>
      <c r="C515" s="119"/>
      <c r="D515" s="194"/>
      <c r="E515" s="117"/>
      <c r="F515" s="118"/>
      <c r="G515" s="122"/>
      <c r="H515" s="123"/>
      <c r="I515" s="124"/>
      <c r="J515" s="120">
        <v>0</v>
      </c>
      <c r="K515" s="112">
        <f>ROUND(IF(AND($G515&lt;&gt;Summary!$C$13),IF(OR($I515=$I$6,$I515=$I$7,$I515=$I$10,$I515=$I$11),($J515*$H515),0),0)+(IF(OR($I515=$I$8,$I515=$I$9),($J515*$H515),0)),0)</f>
        <v>0</v>
      </c>
      <c r="L515" s="112">
        <f>ROUND(IF(AND($G515=Summary!$C$13),IF(OR($I515=$I$6,$I515=$I$7,$I515=$I$10,$I515=$I$11),(($J515*$H515)/2),0),0),0)</f>
        <v>0</v>
      </c>
      <c r="M515" s="112">
        <f t="shared" si="18"/>
        <v>0</v>
      </c>
      <c r="N515" s="115">
        <f t="shared" si="19"/>
        <v>0</v>
      </c>
      <c r="O515" s="118"/>
    </row>
    <row r="516" spans="2:15">
      <c r="B516" s="121"/>
      <c r="C516" s="119"/>
      <c r="D516" s="194"/>
      <c r="E516" s="117"/>
      <c r="F516" s="118"/>
      <c r="G516" s="122"/>
      <c r="H516" s="123"/>
      <c r="I516" s="124"/>
      <c r="J516" s="120">
        <v>0</v>
      </c>
      <c r="K516" s="112">
        <f>ROUND(IF(AND($G516&lt;&gt;Summary!$C$13),IF(OR($I516=$I$6,$I516=$I$7,$I516=$I$10,$I516=$I$11),($J516*$H516),0),0)+(IF(OR($I516=$I$8,$I516=$I$9),($J516*$H516),0)),0)</f>
        <v>0</v>
      </c>
      <c r="L516" s="112">
        <f>ROUND(IF(AND($G516=Summary!$C$13),IF(OR($I516=$I$6,$I516=$I$7,$I516=$I$10,$I516=$I$11),(($J516*$H516)/2),0),0),0)</f>
        <v>0</v>
      </c>
      <c r="M516" s="112">
        <f t="shared" si="18"/>
        <v>0</v>
      </c>
      <c r="N516" s="115">
        <f t="shared" si="19"/>
        <v>0</v>
      </c>
      <c r="O516" s="118"/>
    </row>
    <row r="517" spans="2:15">
      <c r="B517" s="121"/>
      <c r="C517" s="119"/>
      <c r="D517" s="194"/>
      <c r="E517" s="117"/>
      <c r="F517" s="118"/>
      <c r="G517" s="122"/>
      <c r="H517" s="123"/>
      <c r="I517" s="124"/>
      <c r="J517" s="120">
        <v>0</v>
      </c>
      <c r="K517" s="112">
        <f>ROUND(IF(AND($G517&lt;&gt;Summary!$C$13),IF(OR($I517=$I$6,$I517=$I$7,$I517=$I$10,$I517=$I$11),($J517*$H517),0),0)+(IF(OR($I517=$I$8,$I517=$I$9),($J517*$H517),0)),0)</f>
        <v>0</v>
      </c>
      <c r="L517" s="112">
        <f>ROUND(IF(AND($G517=Summary!$C$13),IF(OR($I517=$I$6,$I517=$I$7,$I517=$I$10,$I517=$I$11),(($J517*$H517)/2),0),0),0)</f>
        <v>0</v>
      </c>
      <c r="M517" s="112">
        <f t="shared" si="18"/>
        <v>0</v>
      </c>
      <c r="N517" s="115">
        <f t="shared" si="19"/>
        <v>0</v>
      </c>
      <c r="O517" s="118"/>
    </row>
    <row r="518" spans="2:15">
      <c r="B518" s="121"/>
      <c r="C518" s="119"/>
      <c r="D518" s="194"/>
      <c r="E518" s="117"/>
      <c r="F518" s="118"/>
      <c r="G518" s="122"/>
      <c r="H518" s="123"/>
      <c r="I518" s="124"/>
      <c r="J518" s="120">
        <v>0</v>
      </c>
      <c r="K518" s="112">
        <f>ROUND(IF(AND($G518&lt;&gt;Summary!$C$13),IF(OR($I518=$I$6,$I518=$I$7,$I518=$I$10,$I518=$I$11),($J518*$H518),0),0)+(IF(OR($I518=$I$8,$I518=$I$9),($J518*$H518),0)),0)</f>
        <v>0</v>
      </c>
      <c r="L518" s="112">
        <f>ROUND(IF(AND($G518=Summary!$C$13),IF(OR($I518=$I$6,$I518=$I$7,$I518=$I$10,$I518=$I$11),(($J518*$H518)/2),0),0),0)</f>
        <v>0</v>
      </c>
      <c r="M518" s="112">
        <f t="shared" si="18"/>
        <v>0</v>
      </c>
      <c r="N518" s="115">
        <f t="shared" si="19"/>
        <v>0</v>
      </c>
      <c r="O518" s="118"/>
    </row>
    <row r="519" spans="2:15">
      <c r="B519" s="121"/>
      <c r="C519" s="119"/>
      <c r="D519" s="194"/>
      <c r="E519" s="117"/>
      <c r="F519" s="118"/>
      <c r="G519" s="122"/>
      <c r="H519" s="123"/>
      <c r="I519" s="124"/>
      <c r="J519" s="120">
        <v>0</v>
      </c>
      <c r="K519" s="112">
        <f>ROUND(IF(AND($G519&lt;&gt;Summary!$C$13),IF(OR($I519=$I$6,$I519=$I$7,$I519=$I$10,$I519=$I$11),($J519*$H519),0),0)+(IF(OR($I519=$I$8,$I519=$I$9),($J519*$H519),0)),0)</f>
        <v>0</v>
      </c>
      <c r="L519" s="112">
        <f>ROUND(IF(AND($G519=Summary!$C$13),IF(OR($I519=$I$6,$I519=$I$7,$I519=$I$10,$I519=$I$11),(($J519*$H519)/2),0),0),0)</f>
        <v>0</v>
      </c>
      <c r="M519" s="112">
        <f t="shared" si="18"/>
        <v>0</v>
      </c>
      <c r="N519" s="115">
        <f t="shared" si="19"/>
        <v>0</v>
      </c>
      <c r="O519" s="118"/>
    </row>
    <row r="520" spans="2:15">
      <c r="B520" s="121"/>
      <c r="C520" s="119"/>
      <c r="D520" s="194"/>
      <c r="E520" s="117"/>
      <c r="F520" s="118"/>
      <c r="G520" s="122"/>
      <c r="H520" s="123"/>
      <c r="I520" s="124"/>
      <c r="J520" s="120">
        <v>0</v>
      </c>
      <c r="K520" s="112">
        <f>ROUND(IF(AND($G520&lt;&gt;Summary!$C$13),IF(OR($I520=$I$6,$I520=$I$7,$I520=$I$10,$I520=$I$11),($J520*$H520),0),0)+(IF(OR($I520=$I$8,$I520=$I$9),($J520*$H520),0)),0)</f>
        <v>0</v>
      </c>
      <c r="L520" s="112">
        <f>ROUND(IF(AND($G520=Summary!$C$13),IF(OR($I520=$I$6,$I520=$I$7,$I520=$I$10,$I520=$I$11),(($J520*$H520)/2),0),0),0)</f>
        <v>0</v>
      </c>
      <c r="M520" s="112">
        <f t="shared" si="18"/>
        <v>0</v>
      </c>
      <c r="N520" s="115">
        <f t="shared" si="19"/>
        <v>0</v>
      </c>
      <c r="O520" s="118"/>
    </row>
    <row r="521" spans="2:15">
      <c r="B521" s="121"/>
      <c r="C521" s="119"/>
      <c r="D521" s="194"/>
      <c r="E521" s="117"/>
      <c r="F521" s="118"/>
      <c r="G521" s="122"/>
      <c r="H521" s="123"/>
      <c r="I521" s="124"/>
      <c r="J521" s="120">
        <v>0</v>
      </c>
      <c r="K521" s="112">
        <f>ROUND(IF(AND($G521&lt;&gt;Summary!$C$13),IF(OR($I521=$I$6,$I521=$I$7,$I521=$I$10,$I521=$I$11),($J521*$H521),0),0)+(IF(OR($I521=$I$8,$I521=$I$9),($J521*$H521),0)),0)</f>
        <v>0</v>
      </c>
      <c r="L521" s="112">
        <f>ROUND(IF(AND($G521=Summary!$C$13),IF(OR($I521=$I$6,$I521=$I$7,$I521=$I$10,$I521=$I$11),(($J521*$H521)/2),0),0),0)</f>
        <v>0</v>
      </c>
      <c r="M521" s="112">
        <f t="shared" si="18"/>
        <v>0</v>
      </c>
      <c r="N521" s="115">
        <f t="shared" si="19"/>
        <v>0</v>
      </c>
      <c r="O521" s="118"/>
    </row>
    <row r="522" spans="2:15">
      <c r="B522" s="121"/>
      <c r="C522" s="119"/>
      <c r="D522" s="194"/>
      <c r="E522" s="117"/>
      <c r="F522" s="118"/>
      <c r="G522" s="122"/>
      <c r="H522" s="123"/>
      <c r="I522" s="124"/>
      <c r="J522" s="120">
        <v>0</v>
      </c>
      <c r="K522" s="112">
        <f>ROUND(IF(AND($G522&lt;&gt;Summary!$C$13),IF(OR($I522=$I$6,$I522=$I$7,$I522=$I$10,$I522=$I$11),($J522*$H522),0),0)+(IF(OR($I522=$I$8,$I522=$I$9),($J522*$H522),0)),0)</f>
        <v>0</v>
      </c>
      <c r="L522" s="112">
        <f>ROUND(IF(AND($G522=Summary!$C$13),IF(OR($I522=$I$6,$I522=$I$7,$I522=$I$10,$I522=$I$11),(($J522*$H522)/2),0),0),0)</f>
        <v>0</v>
      </c>
      <c r="M522" s="112">
        <f t="shared" si="18"/>
        <v>0</v>
      </c>
      <c r="N522" s="115">
        <f t="shared" si="19"/>
        <v>0</v>
      </c>
      <c r="O522" s="118"/>
    </row>
    <row r="523" spans="2:15">
      <c r="B523" s="121"/>
      <c r="C523" s="119"/>
      <c r="D523" s="194"/>
      <c r="E523" s="117"/>
      <c r="F523" s="118"/>
      <c r="G523" s="122"/>
      <c r="H523" s="123"/>
      <c r="I523" s="124"/>
      <c r="J523" s="120">
        <v>0</v>
      </c>
      <c r="K523" s="112">
        <f>ROUND(IF(AND($G523&lt;&gt;Summary!$C$13),IF(OR($I523=$I$6,$I523=$I$7,$I523=$I$10,$I523=$I$11),($J523*$H523),0),0)+(IF(OR($I523=$I$8,$I523=$I$9),($J523*$H523),0)),0)</f>
        <v>0</v>
      </c>
      <c r="L523" s="112">
        <f>ROUND(IF(AND($G523=Summary!$C$13),IF(OR($I523=$I$6,$I523=$I$7,$I523=$I$10,$I523=$I$11),(($J523*$H523)/2),0),0),0)</f>
        <v>0</v>
      </c>
      <c r="M523" s="112">
        <f t="shared" si="18"/>
        <v>0</v>
      </c>
      <c r="N523" s="115">
        <f t="shared" si="19"/>
        <v>0</v>
      </c>
      <c r="O523" s="118"/>
    </row>
    <row r="524" spans="2:15">
      <c r="B524" s="121"/>
      <c r="C524" s="119"/>
      <c r="D524" s="194"/>
      <c r="E524" s="117"/>
      <c r="F524" s="118"/>
      <c r="G524" s="122"/>
      <c r="H524" s="123"/>
      <c r="I524" s="124"/>
      <c r="J524" s="120">
        <v>0</v>
      </c>
      <c r="K524" s="112">
        <f>ROUND(IF(AND($G524&lt;&gt;Summary!$C$13),IF(OR($I524=$I$6,$I524=$I$7,$I524=$I$10,$I524=$I$11),($J524*$H524),0),0)+(IF(OR($I524=$I$8,$I524=$I$9),($J524*$H524),0)),0)</f>
        <v>0</v>
      </c>
      <c r="L524" s="112">
        <f>ROUND(IF(AND($G524=Summary!$C$13),IF(OR($I524=$I$6,$I524=$I$7,$I524=$I$10,$I524=$I$11),(($J524*$H524)/2),0),0),0)</f>
        <v>0</v>
      </c>
      <c r="M524" s="112">
        <f t="shared" si="18"/>
        <v>0</v>
      </c>
      <c r="N524" s="115">
        <f t="shared" si="19"/>
        <v>0</v>
      </c>
      <c r="O524" s="118"/>
    </row>
    <row r="525" spans="2:15">
      <c r="B525" s="121"/>
      <c r="C525" s="119"/>
      <c r="D525" s="194"/>
      <c r="E525" s="117"/>
      <c r="F525" s="118"/>
      <c r="G525" s="122"/>
      <c r="H525" s="123"/>
      <c r="I525" s="124"/>
      <c r="J525" s="120">
        <v>0</v>
      </c>
      <c r="K525" s="112">
        <f>ROUND(IF(AND($G525&lt;&gt;Summary!$C$13),IF(OR($I525=$I$6,$I525=$I$7,$I525=$I$10,$I525=$I$11),($J525*$H525),0),0)+(IF(OR($I525=$I$8,$I525=$I$9),($J525*$H525),0)),0)</f>
        <v>0</v>
      </c>
      <c r="L525" s="112">
        <f>ROUND(IF(AND($G525=Summary!$C$13),IF(OR($I525=$I$6,$I525=$I$7,$I525=$I$10,$I525=$I$11),(($J525*$H525)/2),0),0),0)</f>
        <v>0</v>
      </c>
      <c r="M525" s="112">
        <f t="shared" si="18"/>
        <v>0</v>
      </c>
      <c r="N525" s="115">
        <f t="shared" si="19"/>
        <v>0</v>
      </c>
      <c r="O525" s="118"/>
    </row>
    <row r="526" spans="2:15">
      <c r="B526" s="121"/>
      <c r="C526" s="119"/>
      <c r="D526" s="194"/>
      <c r="E526" s="117"/>
      <c r="F526" s="118"/>
      <c r="G526" s="122"/>
      <c r="H526" s="123"/>
      <c r="I526" s="124"/>
      <c r="J526" s="120">
        <v>0</v>
      </c>
      <c r="K526" s="112">
        <f>ROUND(IF(AND($G526&lt;&gt;Summary!$C$13),IF(OR($I526=$I$6,$I526=$I$7,$I526=$I$10,$I526=$I$11),($J526*$H526),0),0)+(IF(OR($I526=$I$8,$I526=$I$9),($J526*$H526),0)),0)</f>
        <v>0</v>
      </c>
      <c r="L526" s="112">
        <f>ROUND(IF(AND($G526=Summary!$C$13),IF(OR($I526=$I$6,$I526=$I$7,$I526=$I$10,$I526=$I$11),(($J526*$H526)/2),0),0),0)</f>
        <v>0</v>
      </c>
      <c r="M526" s="112">
        <f t="shared" si="18"/>
        <v>0</v>
      </c>
      <c r="N526" s="115">
        <f t="shared" si="19"/>
        <v>0</v>
      </c>
      <c r="O526" s="118"/>
    </row>
    <row r="527" spans="2:15">
      <c r="B527" s="121"/>
      <c r="C527" s="119"/>
      <c r="D527" s="194"/>
      <c r="E527" s="117"/>
      <c r="F527" s="118"/>
      <c r="G527" s="122"/>
      <c r="H527" s="123"/>
      <c r="I527" s="124"/>
      <c r="J527" s="120">
        <v>0</v>
      </c>
      <c r="K527" s="112">
        <f>ROUND(IF(AND($G527&lt;&gt;Summary!$C$13),IF(OR($I527=$I$6,$I527=$I$7,$I527=$I$10,$I527=$I$11),($J527*$H527),0),0)+(IF(OR($I527=$I$8,$I527=$I$9),($J527*$H527),0)),0)</f>
        <v>0</v>
      </c>
      <c r="L527" s="112">
        <f>ROUND(IF(AND($G527=Summary!$C$13),IF(OR($I527=$I$6,$I527=$I$7,$I527=$I$10,$I527=$I$11),(($J527*$H527)/2),0),0),0)</f>
        <v>0</v>
      </c>
      <c r="M527" s="112">
        <f t="shared" si="18"/>
        <v>0</v>
      </c>
      <c r="N527" s="115">
        <f t="shared" si="19"/>
        <v>0</v>
      </c>
      <c r="O527" s="118"/>
    </row>
    <row r="528" spans="2:15">
      <c r="B528" s="121"/>
      <c r="C528" s="119"/>
      <c r="D528" s="194"/>
      <c r="E528" s="117"/>
      <c r="F528" s="118"/>
      <c r="G528" s="122"/>
      <c r="H528" s="123"/>
      <c r="I528" s="124"/>
      <c r="J528" s="120">
        <v>0</v>
      </c>
      <c r="K528" s="112">
        <f>ROUND(IF(AND($G528&lt;&gt;Summary!$C$13),IF(OR($I528=$I$6,$I528=$I$7,$I528=$I$10,$I528=$I$11),($J528*$H528),0),0)+(IF(OR($I528=$I$8,$I528=$I$9),($J528*$H528),0)),0)</f>
        <v>0</v>
      </c>
      <c r="L528" s="112">
        <f>ROUND(IF(AND($G528=Summary!$C$13),IF(OR($I528=$I$6,$I528=$I$7,$I528=$I$10,$I528=$I$11),(($J528*$H528)/2),0),0),0)</f>
        <v>0</v>
      </c>
      <c r="M528" s="112">
        <f t="shared" si="18"/>
        <v>0</v>
      </c>
      <c r="N528" s="115">
        <f t="shared" si="19"/>
        <v>0</v>
      </c>
      <c r="O528" s="118"/>
    </row>
    <row r="529" spans="2:15">
      <c r="B529" s="121"/>
      <c r="C529" s="119"/>
      <c r="D529" s="194"/>
      <c r="E529" s="117"/>
      <c r="F529" s="118"/>
      <c r="G529" s="122"/>
      <c r="H529" s="123"/>
      <c r="I529" s="124"/>
      <c r="J529" s="120">
        <v>0</v>
      </c>
      <c r="K529" s="112">
        <f>ROUND(IF(AND($G529&lt;&gt;Summary!$C$13),IF(OR($I529=$I$6,$I529=$I$7,$I529=$I$10,$I529=$I$11),($J529*$H529),0),0)+(IF(OR($I529=$I$8,$I529=$I$9),($J529*$H529),0)),0)</f>
        <v>0</v>
      </c>
      <c r="L529" s="112">
        <f>ROUND(IF(AND($G529=Summary!$C$13),IF(OR($I529=$I$6,$I529=$I$7,$I529=$I$10,$I529=$I$11),(($J529*$H529)/2),0),0),0)</f>
        <v>0</v>
      </c>
      <c r="M529" s="112">
        <f t="shared" si="18"/>
        <v>0</v>
      </c>
      <c r="N529" s="115">
        <f t="shared" si="19"/>
        <v>0</v>
      </c>
      <c r="O529" s="118"/>
    </row>
    <row r="530" spans="2:15">
      <c r="B530" s="121"/>
      <c r="C530" s="119"/>
      <c r="D530" s="194"/>
      <c r="E530" s="117"/>
      <c r="F530" s="118"/>
      <c r="G530" s="122"/>
      <c r="H530" s="123"/>
      <c r="I530" s="124"/>
      <c r="J530" s="120">
        <v>0</v>
      </c>
      <c r="K530" s="112">
        <f>ROUND(IF(AND($G530&lt;&gt;Summary!$C$13),IF(OR($I530=$I$6,$I530=$I$7,$I530=$I$10,$I530=$I$11),($J530*$H530),0),0)+(IF(OR($I530=$I$8,$I530=$I$9),($J530*$H530),0)),0)</f>
        <v>0</v>
      </c>
      <c r="L530" s="112">
        <f>ROUND(IF(AND($G530=Summary!$C$13),IF(OR($I530=$I$6,$I530=$I$7,$I530=$I$10,$I530=$I$11),(($J530*$H530)/2),0),0),0)</f>
        <v>0</v>
      </c>
      <c r="M530" s="112">
        <f t="shared" si="18"/>
        <v>0</v>
      </c>
      <c r="N530" s="115">
        <f t="shared" si="19"/>
        <v>0</v>
      </c>
      <c r="O530" s="118"/>
    </row>
    <row r="531" spans="2:15">
      <c r="B531" s="121"/>
      <c r="C531" s="119"/>
      <c r="D531" s="194"/>
      <c r="E531" s="117"/>
      <c r="F531" s="118"/>
      <c r="G531" s="122"/>
      <c r="H531" s="123"/>
      <c r="I531" s="124"/>
      <c r="J531" s="120">
        <v>0</v>
      </c>
      <c r="K531" s="112">
        <f>ROUND(IF(AND($G531&lt;&gt;Summary!$C$13),IF(OR($I531=$I$6,$I531=$I$7,$I531=$I$10,$I531=$I$11),($J531*$H531),0),0)+(IF(OR($I531=$I$8,$I531=$I$9),($J531*$H531),0)),0)</f>
        <v>0</v>
      </c>
      <c r="L531" s="112">
        <f>ROUND(IF(AND($G531=Summary!$C$13),IF(OR($I531=$I$6,$I531=$I$7,$I531=$I$10,$I531=$I$11),(($J531*$H531)/2),0),0),0)</f>
        <v>0</v>
      </c>
      <c r="M531" s="112">
        <f t="shared" si="18"/>
        <v>0</v>
      </c>
      <c r="N531" s="115">
        <f t="shared" si="19"/>
        <v>0</v>
      </c>
      <c r="O531" s="118"/>
    </row>
    <row r="532" spans="2:15">
      <c r="B532" s="121"/>
      <c r="C532" s="119"/>
      <c r="D532" s="194"/>
      <c r="E532" s="117"/>
      <c r="F532" s="118"/>
      <c r="G532" s="122"/>
      <c r="H532" s="123"/>
      <c r="I532" s="124"/>
      <c r="J532" s="120">
        <v>0</v>
      </c>
      <c r="K532" s="112">
        <f>ROUND(IF(AND($G532&lt;&gt;Summary!$C$13),IF(OR($I532=$I$6,$I532=$I$7,$I532=$I$10,$I532=$I$11),($J532*$H532),0),0)+(IF(OR($I532=$I$8,$I532=$I$9),($J532*$H532),0)),0)</f>
        <v>0</v>
      </c>
      <c r="L532" s="112">
        <f>ROUND(IF(AND($G532=Summary!$C$13),IF(OR($I532=$I$6,$I532=$I$7,$I532=$I$10,$I532=$I$11),(($J532*$H532)/2),0),0),0)</f>
        <v>0</v>
      </c>
      <c r="M532" s="112">
        <f t="shared" si="18"/>
        <v>0</v>
      </c>
      <c r="N532" s="115">
        <f t="shared" si="19"/>
        <v>0</v>
      </c>
      <c r="O532" s="118"/>
    </row>
    <row r="533" spans="2:15">
      <c r="B533" s="121"/>
      <c r="C533" s="119"/>
      <c r="D533" s="194"/>
      <c r="E533" s="117"/>
      <c r="F533" s="118"/>
      <c r="G533" s="122"/>
      <c r="H533" s="123"/>
      <c r="I533" s="124"/>
      <c r="J533" s="120">
        <v>0</v>
      </c>
      <c r="K533" s="112">
        <f>ROUND(IF(AND($G533&lt;&gt;Summary!$C$13),IF(OR($I533=$I$6,$I533=$I$7,$I533=$I$10,$I533=$I$11),($J533*$H533),0),0)+(IF(OR($I533=$I$8,$I533=$I$9),($J533*$H533),0)),0)</f>
        <v>0</v>
      </c>
      <c r="L533" s="112">
        <f>ROUND(IF(AND($G533=Summary!$C$13),IF(OR($I533=$I$6,$I533=$I$7,$I533=$I$10,$I533=$I$11),(($J533*$H533)/2),0),0),0)</f>
        <v>0</v>
      </c>
      <c r="M533" s="112">
        <f t="shared" si="18"/>
        <v>0</v>
      </c>
      <c r="N533" s="115">
        <f t="shared" si="19"/>
        <v>0</v>
      </c>
      <c r="O533" s="118"/>
    </row>
    <row r="534" spans="2:15">
      <c r="B534" s="121"/>
      <c r="C534" s="119"/>
      <c r="D534" s="194"/>
      <c r="E534" s="117"/>
      <c r="F534" s="118"/>
      <c r="G534" s="122"/>
      <c r="H534" s="123"/>
      <c r="I534" s="124"/>
      <c r="J534" s="120">
        <v>0</v>
      </c>
      <c r="K534" s="112">
        <f>ROUND(IF(AND($G534&lt;&gt;Summary!$C$13),IF(OR($I534=$I$6,$I534=$I$7,$I534=$I$10,$I534=$I$11),($J534*$H534),0),0)+(IF(OR($I534=$I$8,$I534=$I$9),($J534*$H534),0)),0)</f>
        <v>0</v>
      </c>
      <c r="L534" s="112">
        <f>ROUND(IF(AND($G534=Summary!$C$13),IF(OR($I534=$I$6,$I534=$I$7,$I534=$I$10,$I534=$I$11),(($J534*$H534)/2),0),0),0)</f>
        <v>0</v>
      </c>
      <c r="M534" s="112">
        <f t="shared" ref="M534:M597" si="20">L534</f>
        <v>0</v>
      </c>
      <c r="N534" s="115">
        <f t="shared" ref="N534:N597" si="21">SUM(J534:M534)</f>
        <v>0</v>
      </c>
      <c r="O534" s="118"/>
    </row>
    <row r="535" spans="2:15">
      <c r="B535" s="121"/>
      <c r="C535" s="119"/>
      <c r="D535" s="194"/>
      <c r="E535" s="117"/>
      <c r="F535" s="118"/>
      <c r="G535" s="122"/>
      <c r="H535" s="123"/>
      <c r="I535" s="124"/>
      <c r="J535" s="120">
        <v>0</v>
      </c>
      <c r="K535" s="112">
        <f>ROUND(IF(AND($G535&lt;&gt;Summary!$C$13),IF(OR($I535=$I$6,$I535=$I$7,$I535=$I$10,$I535=$I$11),($J535*$H535),0),0)+(IF(OR($I535=$I$8,$I535=$I$9),($J535*$H535),0)),0)</f>
        <v>0</v>
      </c>
      <c r="L535" s="112">
        <f>ROUND(IF(AND($G535=Summary!$C$13),IF(OR($I535=$I$6,$I535=$I$7,$I535=$I$10,$I535=$I$11),(($J535*$H535)/2),0),0),0)</f>
        <v>0</v>
      </c>
      <c r="M535" s="112">
        <f t="shared" si="20"/>
        <v>0</v>
      </c>
      <c r="N535" s="115">
        <f t="shared" si="21"/>
        <v>0</v>
      </c>
      <c r="O535" s="118"/>
    </row>
    <row r="536" spans="2:15">
      <c r="B536" s="121"/>
      <c r="C536" s="119"/>
      <c r="D536" s="194"/>
      <c r="E536" s="117"/>
      <c r="F536" s="118"/>
      <c r="G536" s="122"/>
      <c r="H536" s="123"/>
      <c r="I536" s="124"/>
      <c r="J536" s="120">
        <v>0</v>
      </c>
      <c r="K536" s="112">
        <f>ROUND(IF(AND($G536&lt;&gt;Summary!$C$13),IF(OR($I536=$I$6,$I536=$I$7,$I536=$I$10,$I536=$I$11),($J536*$H536),0),0)+(IF(OR($I536=$I$8,$I536=$I$9),($J536*$H536),0)),0)</f>
        <v>0</v>
      </c>
      <c r="L536" s="112">
        <f>ROUND(IF(AND($G536=Summary!$C$13),IF(OR($I536=$I$6,$I536=$I$7,$I536=$I$10,$I536=$I$11),(($J536*$H536)/2),0),0),0)</f>
        <v>0</v>
      </c>
      <c r="M536" s="112">
        <f t="shared" si="20"/>
        <v>0</v>
      </c>
      <c r="N536" s="115">
        <f t="shared" si="21"/>
        <v>0</v>
      </c>
      <c r="O536" s="118"/>
    </row>
    <row r="537" spans="2:15">
      <c r="B537" s="121"/>
      <c r="C537" s="119"/>
      <c r="D537" s="194"/>
      <c r="E537" s="117"/>
      <c r="F537" s="118"/>
      <c r="G537" s="122"/>
      <c r="H537" s="123"/>
      <c r="I537" s="124"/>
      <c r="J537" s="120">
        <v>0</v>
      </c>
      <c r="K537" s="112">
        <f>ROUND(IF(AND($G537&lt;&gt;Summary!$C$13),IF(OR($I537=$I$6,$I537=$I$7,$I537=$I$10,$I537=$I$11),($J537*$H537),0),0)+(IF(OR($I537=$I$8,$I537=$I$9),($J537*$H537),0)),0)</f>
        <v>0</v>
      </c>
      <c r="L537" s="112">
        <f>ROUND(IF(AND($G537=Summary!$C$13),IF(OR($I537=$I$6,$I537=$I$7,$I537=$I$10,$I537=$I$11),(($J537*$H537)/2),0),0),0)</f>
        <v>0</v>
      </c>
      <c r="M537" s="112">
        <f t="shared" si="20"/>
        <v>0</v>
      </c>
      <c r="N537" s="115">
        <f t="shared" si="21"/>
        <v>0</v>
      </c>
      <c r="O537" s="118"/>
    </row>
    <row r="538" spans="2:15">
      <c r="B538" s="121"/>
      <c r="C538" s="119"/>
      <c r="D538" s="194"/>
      <c r="E538" s="117"/>
      <c r="F538" s="118"/>
      <c r="G538" s="122"/>
      <c r="H538" s="123"/>
      <c r="I538" s="124"/>
      <c r="J538" s="120">
        <v>0</v>
      </c>
      <c r="K538" s="112">
        <f>ROUND(IF(AND($G538&lt;&gt;Summary!$C$13),IF(OR($I538=$I$6,$I538=$I$7,$I538=$I$10,$I538=$I$11),($J538*$H538),0),0)+(IF(OR($I538=$I$8,$I538=$I$9),($J538*$H538),0)),0)</f>
        <v>0</v>
      </c>
      <c r="L538" s="112">
        <f>ROUND(IF(AND($G538=Summary!$C$13),IF(OR($I538=$I$6,$I538=$I$7,$I538=$I$10,$I538=$I$11),(($J538*$H538)/2),0),0),0)</f>
        <v>0</v>
      </c>
      <c r="M538" s="112">
        <f t="shared" si="20"/>
        <v>0</v>
      </c>
      <c r="N538" s="115">
        <f t="shared" si="21"/>
        <v>0</v>
      </c>
      <c r="O538" s="118"/>
    </row>
    <row r="539" spans="2:15">
      <c r="B539" s="121"/>
      <c r="C539" s="119"/>
      <c r="D539" s="194"/>
      <c r="E539" s="117"/>
      <c r="F539" s="118"/>
      <c r="G539" s="122"/>
      <c r="H539" s="123"/>
      <c r="I539" s="124"/>
      <c r="J539" s="120">
        <v>0</v>
      </c>
      <c r="K539" s="112">
        <f>ROUND(IF(AND($G539&lt;&gt;Summary!$C$13),IF(OR($I539=$I$6,$I539=$I$7,$I539=$I$10,$I539=$I$11),($J539*$H539),0),0)+(IF(OR($I539=$I$8,$I539=$I$9),($J539*$H539),0)),0)</f>
        <v>0</v>
      </c>
      <c r="L539" s="112">
        <f>ROUND(IF(AND($G539=Summary!$C$13),IF(OR($I539=$I$6,$I539=$I$7,$I539=$I$10,$I539=$I$11),(($J539*$H539)/2),0),0),0)</f>
        <v>0</v>
      </c>
      <c r="M539" s="112">
        <f t="shared" si="20"/>
        <v>0</v>
      </c>
      <c r="N539" s="115">
        <f t="shared" si="21"/>
        <v>0</v>
      </c>
      <c r="O539" s="118"/>
    </row>
    <row r="540" spans="2:15">
      <c r="B540" s="121"/>
      <c r="C540" s="119"/>
      <c r="D540" s="194"/>
      <c r="E540" s="117"/>
      <c r="F540" s="118"/>
      <c r="G540" s="122"/>
      <c r="H540" s="123"/>
      <c r="I540" s="124"/>
      <c r="J540" s="120">
        <v>0</v>
      </c>
      <c r="K540" s="112">
        <f>ROUND(IF(AND($G540&lt;&gt;Summary!$C$13),IF(OR($I540=$I$6,$I540=$I$7,$I540=$I$10,$I540=$I$11),($J540*$H540),0),0)+(IF(OR($I540=$I$8,$I540=$I$9),($J540*$H540),0)),0)</f>
        <v>0</v>
      </c>
      <c r="L540" s="112">
        <f>ROUND(IF(AND($G540=Summary!$C$13),IF(OR($I540=$I$6,$I540=$I$7,$I540=$I$10,$I540=$I$11),(($J540*$H540)/2),0),0),0)</f>
        <v>0</v>
      </c>
      <c r="M540" s="112">
        <f t="shared" si="20"/>
        <v>0</v>
      </c>
      <c r="N540" s="115">
        <f t="shared" si="21"/>
        <v>0</v>
      </c>
      <c r="O540" s="118"/>
    </row>
    <row r="541" spans="2:15">
      <c r="B541" s="121"/>
      <c r="C541" s="119"/>
      <c r="D541" s="194"/>
      <c r="E541" s="117"/>
      <c r="F541" s="118"/>
      <c r="G541" s="122"/>
      <c r="H541" s="123"/>
      <c r="I541" s="124"/>
      <c r="J541" s="120">
        <v>0</v>
      </c>
      <c r="K541" s="112">
        <f>ROUND(IF(AND($G541&lt;&gt;Summary!$C$13),IF(OR($I541=$I$6,$I541=$I$7,$I541=$I$10,$I541=$I$11),($J541*$H541),0),0)+(IF(OR($I541=$I$8,$I541=$I$9),($J541*$H541),0)),0)</f>
        <v>0</v>
      </c>
      <c r="L541" s="112">
        <f>ROUND(IF(AND($G541=Summary!$C$13),IF(OR($I541=$I$6,$I541=$I$7,$I541=$I$10,$I541=$I$11),(($J541*$H541)/2),0),0),0)</f>
        <v>0</v>
      </c>
      <c r="M541" s="112">
        <f t="shared" si="20"/>
        <v>0</v>
      </c>
      <c r="N541" s="115">
        <f t="shared" si="21"/>
        <v>0</v>
      </c>
      <c r="O541" s="118"/>
    </row>
    <row r="542" spans="2:15">
      <c r="B542" s="121"/>
      <c r="C542" s="119"/>
      <c r="D542" s="194"/>
      <c r="E542" s="117"/>
      <c r="F542" s="118"/>
      <c r="G542" s="122"/>
      <c r="H542" s="123"/>
      <c r="I542" s="124"/>
      <c r="J542" s="120">
        <v>0</v>
      </c>
      <c r="K542" s="112">
        <f>ROUND(IF(AND($G542&lt;&gt;Summary!$C$13),IF(OR($I542=$I$6,$I542=$I$7,$I542=$I$10,$I542=$I$11),($J542*$H542),0),0)+(IF(OR($I542=$I$8,$I542=$I$9),($J542*$H542),0)),0)</f>
        <v>0</v>
      </c>
      <c r="L542" s="112">
        <f>ROUND(IF(AND($G542=Summary!$C$13),IF(OR($I542=$I$6,$I542=$I$7,$I542=$I$10,$I542=$I$11),(($J542*$H542)/2),0),0),0)</f>
        <v>0</v>
      </c>
      <c r="M542" s="112">
        <f t="shared" si="20"/>
        <v>0</v>
      </c>
      <c r="N542" s="115">
        <f t="shared" si="21"/>
        <v>0</v>
      </c>
      <c r="O542" s="118"/>
    </row>
    <row r="543" spans="2:15">
      <c r="B543" s="121"/>
      <c r="C543" s="119"/>
      <c r="D543" s="194"/>
      <c r="E543" s="117"/>
      <c r="F543" s="118"/>
      <c r="G543" s="122"/>
      <c r="H543" s="123"/>
      <c r="I543" s="124"/>
      <c r="J543" s="120">
        <v>0</v>
      </c>
      <c r="K543" s="112">
        <f>ROUND(IF(AND($G543&lt;&gt;Summary!$C$13),IF(OR($I543=$I$6,$I543=$I$7,$I543=$I$10,$I543=$I$11),($J543*$H543),0),0)+(IF(OR($I543=$I$8,$I543=$I$9),($J543*$H543),0)),0)</f>
        <v>0</v>
      </c>
      <c r="L543" s="112">
        <f>ROUND(IF(AND($G543=Summary!$C$13),IF(OR($I543=$I$6,$I543=$I$7,$I543=$I$10,$I543=$I$11),(($J543*$H543)/2),0),0),0)</f>
        <v>0</v>
      </c>
      <c r="M543" s="112">
        <f t="shared" si="20"/>
        <v>0</v>
      </c>
      <c r="N543" s="115">
        <f t="shared" si="21"/>
        <v>0</v>
      </c>
      <c r="O543" s="118"/>
    </row>
    <row r="544" spans="2:15">
      <c r="B544" s="121"/>
      <c r="C544" s="119"/>
      <c r="D544" s="194"/>
      <c r="E544" s="117"/>
      <c r="F544" s="118"/>
      <c r="G544" s="122"/>
      <c r="H544" s="123"/>
      <c r="I544" s="124"/>
      <c r="J544" s="120">
        <v>0</v>
      </c>
      <c r="K544" s="112">
        <f>ROUND(IF(AND($G544&lt;&gt;Summary!$C$13),IF(OR($I544=$I$6,$I544=$I$7,$I544=$I$10,$I544=$I$11),($J544*$H544),0),0)+(IF(OR($I544=$I$8,$I544=$I$9),($J544*$H544),0)),0)</f>
        <v>0</v>
      </c>
      <c r="L544" s="112">
        <f>ROUND(IF(AND($G544=Summary!$C$13),IF(OR($I544=$I$6,$I544=$I$7,$I544=$I$10,$I544=$I$11),(($J544*$H544)/2),0),0),0)</f>
        <v>0</v>
      </c>
      <c r="M544" s="112">
        <f t="shared" si="20"/>
        <v>0</v>
      </c>
      <c r="N544" s="115">
        <f t="shared" si="21"/>
        <v>0</v>
      </c>
      <c r="O544" s="118"/>
    </row>
    <row r="545" spans="2:15">
      <c r="B545" s="121"/>
      <c r="C545" s="119"/>
      <c r="D545" s="194"/>
      <c r="E545" s="117"/>
      <c r="F545" s="118"/>
      <c r="G545" s="122"/>
      <c r="H545" s="123"/>
      <c r="I545" s="124"/>
      <c r="J545" s="120">
        <v>0</v>
      </c>
      <c r="K545" s="112">
        <f>ROUND(IF(AND($G545&lt;&gt;Summary!$C$13),IF(OR($I545=$I$6,$I545=$I$7,$I545=$I$10,$I545=$I$11),($J545*$H545),0),0)+(IF(OR($I545=$I$8,$I545=$I$9),($J545*$H545),0)),0)</f>
        <v>0</v>
      </c>
      <c r="L545" s="112">
        <f>ROUND(IF(AND($G545=Summary!$C$13),IF(OR($I545=$I$6,$I545=$I$7,$I545=$I$10,$I545=$I$11),(($J545*$H545)/2),0),0),0)</f>
        <v>0</v>
      </c>
      <c r="M545" s="112">
        <f t="shared" si="20"/>
        <v>0</v>
      </c>
      <c r="N545" s="115">
        <f t="shared" si="21"/>
        <v>0</v>
      </c>
      <c r="O545" s="118"/>
    </row>
    <row r="546" spans="2:15">
      <c r="B546" s="121"/>
      <c r="C546" s="119"/>
      <c r="D546" s="194"/>
      <c r="E546" s="117"/>
      <c r="F546" s="118"/>
      <c r="G546" s="122"/>
      <c r="H546" s="123"/>
      <c r="I546" s="124"/>
      <c r="J546" s="120">
        <v>0</v>
      </c>
      <c r="K546" s="112">
        <f>ROUND(IF(AND($G546&lt;&gt;Summary!$C$13),IF(OR($I546=$I$6,$I546=$I$7,$I546=$I$10,$I546=$I$11),($J546*$H546),0),0)+(IF(OR($I546=$I$8,$I546=$I$9),($J546*$H546),0)),0)</f>
        <v>0</v>
      </c>
      <c r="L546" s="112">
        <f>ROUND(IF(AND($G546=Summary!$C$13),IF(OR($I546=$I$6,$I546=$I$7,$I546=$I$10,$I546=$I$11),(($J546*$H546)/2),0),0),0)</f>
        <v>0</v>
      </c>
      <c r="M546" s="112">
        <f t="shared" si="20"/>
        <v>0</v>
      </c>
      <c r="N546" s="115">
        <f t="shared" si="21"/>
        <v>0</v>
      </c>
      <c r="O546" s="118"/>
    </row>
    <row r="547" spans="2:15">
      <c r="B547" s="121"/>
      <c r="C547" s="119"/>
      <c r="D547" s="194"/>
      <c r="E547" s="117"/>
      <c r="F547" s="118"/>
      <c r="G547" s="122"/>
      <c r="H547" s="123"/>
      <c r="I547" s="124"/>
      <c r="J547" s="120">
        <v>0</v>
      </c>
      <c r="K547" s="112">
        <f>ROUND(IF(AND($G547&lt;&gt;Summary!$C$13),IF(OR($I547=$I$6,$I547=$I$7,$I547=$I$10,$I547=$I$11),($J547*$H547),0),0)+(IF(OR($I547=$I$8,$I547=$I$9),($J547*$H547),0)),0)</f>
        <v>0</v>
      </c>
      <c r="L547" s="112">
        <f>ROUND(IF(AND($G547=Summary!$C$13),IF(OR($I547=$I$6,$I547=$I$7,$I547=$I$10,$I547=$I$11),(($J547*$H547)/2),0),0),0)</f>
        <v>0</v>
      </c>
      <c r="M547" s="112">
        <f t="shared" si="20"/>
        <v>0</v>
      </c>
      <c r="N547" s="115">
        <f t="shared" si="21"/>
        <v>0</v>
      </c>
      <c r="O547" s="118"/>
    </row>
    <row r="548" spans="2:15">
      <c r="B548" s="121"/>
      <c r="C548" s="119"/>
      <c r="D548" s="194"/>
      <c r="E548" s="117"/>
      <c r="F548" s="118"/>
      <c r="G548" s="122"/>
      <c r="H548" s="123"/>
      <c r="I548" s="124"/>
      <c r="J548" s="120">
        <v>0</v>
      </c>
      <c r="K548" s="112">
        <f>ROUND(IF(AND($G548&lt;&gt;Summary!$C$13),IF(OR($I548=$I$6,$I548=$I$7,$I548=$I$10,$I548=$I$11),($J548*$H548),0),0)+(IF(OR($I548=$I$8,$I548=$I$9),($J548*$H548),0)),0)</f>
        <v>0</v>
      </c>
      <c r="L548" s="112">
        <f>ROUND(IF(AND($G548=Summary!$C$13),IF(OR($I548=$I$6,$I548=$I$7,$I548=$I$10,$I548=$I$11),(($J548*$H548)/2),0),0),0)</f>
        <v>0</v>
      </c>
      <c r="M548" s="112">
        <f t="shared" si="20"/>
        <v>0</v>
      </c>
      <c r="N548" s="115">
        <f t="shared" si="21"/>
        <v>0</v>
      </c>
      <c r="O548" s="118"/>
    </row>
    <row r="549" spans="2:15">
      <c r="B549" s="121"/>
      <c r="C549" s="119"/>
      <c r="D549" s="194"/>
      <c r="E549" s="117"/>
      <c r="F549" s="118"/>
      <c r="G549" s="122"/>
      <c r="H549" s="123"/>
      <c r="I549" s="124"/>
      <c r="J549" s="120">
        <v>0</v>
      </c>
      <c r="K549" s="112">
        <f>ROUND(IF(AND($G549&lt;&gt;Summary!$C$13),IF(OR($I549=$I$6,$I549=$I$7,$I549=$I$10,$I549=$I$11),($J549*$H549),0),0)+(IF(OR($I549=$I$8,$I549=$I$9),($J549*$H549),0)),0)</f>
        <v>0</v>
      </c>
      <c r="L549" s="112">
        <f>ROUND(IF(AND($G549=Summary!$C$13),IF(OR($I549=$I$6,$I549=$I$7,$I549=$I$10,$I549=$I$11),(($J549*$H549)/2),0),0),0)</f>
        <v>0</v>
      </c>
      <c r="M549" s="112">
        <f t="shared" si="20"/>
        <v>0</v>
      </c>
      <c r="N549" s="115">
        <f t="shared" si="21"/>
        <v>0</v>
      </c>
      <c r="O549" s="118"/>
    </row>
    <row r="550" spans="2:15">
      <c r="B550" s="121"/>
      <c r="C550" s="119"/>
      <c r="D550" s="194"/>
      <c r="E550" s="117"/>
      <c r="F550" s="118"/>
      <c r="G550" s="122"/>
      <c r="H550" s="123"/>
      <c r="I550" s="124"/>
      <c r="J550" s="120">
        <v>0</v>
      </c>
      <c r="K550" s="112">
        <f>ROUND(IF(AND($G550&lt;&gt;Summary!$C$13),IF(OR($I550=$I$6,$I550=$I$7,$I550=$I$10,$I550=$I$11),($J550*$H550),0),0)+(IF(OR($I550=$I$8,$I550=$I$9),($J550*$H550),0)),0)</f>
        <v>0</v>
      </c>
      <c r="L550" s="112">
        <f>ROUND(IF(AND($G550=Summary!$C$13),IF(OR($I550=$I$6,$I550=$I$7,$I550=$I$10,$I550=$I$11),(($J550*$H550)/2),0),0),0)</f>
        <v>0</v>
      </c>
      <c r="M550" s="112">
        <f t="shared" si="20"/>
        <v>0</v>
      </c>
      <c r="N550" s="115">
        <f t="shared" si="21"/>
        <v>0</v>
      </c>
      <c r="O550" s="118"/>
    </row>
    <row r="551" spans="2:15">
      <c r="B551" s="121"/>
      <c r="C551" s="119"/>
      <c r="D551" s="194"/>
      <c r="E551" s="117"/>
      <c r="F551" s="118"/>
      <c r="G551" s="122"/>
      <c r="H551" s="123"/>
      <c r="I551" s="124"/>
      <c r="J551" s="120">
        <v>0</v>
      </c>
      <c r="K551" s="112">
        <f>ROUND(IF(AND($G551&lt;&gt;Summary!$C$13),IF(OR($I551=$I$6,$I551=$I$7,$I551=$I$10,$I551=$I$11),($J551*$H551),0),0)+(IF(OR($I551=$I$8,$I551=$I$9),($J551*$H551),0)),0)</f>
        <v>0</v>
      </c>
      <c r="L551" s="112">
        <f>ROUND(IF(AND($G551=Summary!$C$13),IF(OR($I551=$I$6,$I551=$I$7,$I551=$I$10,$I551=$I$11),(($J551*$H551)/2),0),0),0)</f>
        <v>0</v>
      </c>
      <c r="M551" s="112">
        <f t="shared" si="20"/>
        <v>0</v>
      </c>
      <c r="N551" s="115">
        <f t="shared" si="21"/>
        <v>0</v>
      </c>
      <c r="O551" s="118"/>
    </row>
    <row r="552" spans="2:15">
      <c r="B552" s="121"/>
      <c r="C552" s="119"/>
      <c r="D552" s="194"/>
      <c r="E552" s="117"/>
      <c r="F552" s="118"/>
      <c r="G552" s="122"/>
      <c r="H552" s="123"/>
      <c r="I552" s="124"/>
      <c r="J552" s="120">
        <v>0</v>
      </c>
      <c r="K552" s="112">
        <f>ROUND(IF(AND($G552&lt;&gt;Summary!$C$13),IF(OR($I552=$I$6,$I552=$I$7,$I552=$I$10,$I552=$I$11),($J552*$H552),0),0)+(IF(OR($I552=$I$8,$I552=$I$9),($J552*$H552),0)),0)</f>
        <v>0</v>
      </c>
      <c r="L552" s="112">
        <f>ROUND(IF(AND($G552=Summary!$C$13),IF(OR($I552=$I$6,$I552=$I$7,$I552=$I$10,$I552=$I$11),(($J552*$H552)/2),0),0),0)</f>
        <v>0</v>
      </c>
      <c r="M552" s="112">
        <f t="shared" si="20"/>
        <v>0</v>
      </c>
      <c r="N552" s="115">
        <f t="shared" si="21"/>
        <v>0</v>
      </c>
      <c r="O552" s="118"/>
    </row>
    <row r="553" spans="2:15">
      <c r="B553" s="121"/>
      <c r="C553" s="119"/>
      <c r="D553" s="194"/>
      <c r="E553" s="117"/>
      <c r="F553" s="118"/>
      <c r="G553" s="122"/>
      <c r="H553" s="123"/>
      <c r="I553" s="124"/>
      <c r="J553" s="120">
        <v>0</v>
      </c>
      <c r="K553" s="112">
        <f>ROUND(IF(AND($G553&lt;&gt;Summary!$C$13),IF(OR($I553=$I$6,$I553=$I$7,$I553=$I$10,$I553=$I$11),($J553*$H553),0),0)+(IF(OR($I553=$I$8,$I553=$I$9),($J553*$H553),0)),0)</f>
        <v>0</v>
      </c>
      <c r="L553" s="112">
        <f>ROUND(IF(AND($G553=Summary!$C$13),IF(OR($I553=$I$6,$I553=$I$7,$I553=$I$10,$I553=$I$11),(($J553*$H553)/2),0),0),0)</f>
        <v>0</v>
      </c>
      <c r="M553" s="112">
        <f t="shared" si="20"/>
        <v>0</v>
      </c>
      <c r="N553" s="115">
        <f t="shared" si="21"/>
        <v>0</v>
      </c>
      <c r="O553" s="118"/>
    </row>
    <row r="554" spans="2:15">
      <c r="B554" s="121"/>
      <c r="C554" s="119"/>
      <c r="D554" s="194"/>
      <c r="E554" s="117"/>
      <c r="F554" s="118"/>
      <c r="G554" s="122"/>
      <c r="H554" s="123"/>
      <c r="I554" s="124"/>
      <c r="J554" s="120">
        <v>0</v>
      </c>
      <c r="K554" s="112">
        <f>ROUND(IF(AND($G554&lt;&gt;Summary!$C$13),IF(OR($I554=$I$6,$I554=$I$7,$I554=$I$10,$I554=$I$11),($J554*$H554),0),0)+(IF(OR($I554=$I$8,$I554=$I$9),($J554*$H554),0)),0)</f>
        <v>0</v>
      </c>
      <c r="L554" s="112">
        <f>ROUND(IF(AND($G554=Summary!$C$13),IF(OR($I554=$I$6,$I554=$I$7,$I554=$I$10,$I554=$I$11),(($J554*$H554)/2),0),0),0)</f>
        <v>0</v>
      </c>
      <c r="M554" s="112">
        <f t="shared" si="20"/>
        <v>0</v>
      </c>
      <c r="N554" s="115">
        <f t="shared" si="21"/>
        <v>0</v>
      </c>
      <c r="O554" s="118"/>
    </row>
    <row r="555" spans="2:15">
      <c r="B555" s="121"/>
      <c r="C555" s="119"/>
      <c r="D555" s="194"/>
      <c r="E555" s="117"/>
      <c r="F555" s="118"/>
      <c r="G555" s="122"/>
      <c r="H555" s="123"/>
      <c r="I555" s="124"/>
      <c r="J555" s="120">
        <v>0</v>
      </c>
      <c r="K555" s="112">
        <f>ROUND(IF(AND($G555&lt;&gt;Summary!$C$13),IF(OR($I555=$I$6,$I555=$I$7,$I555=$I$10,$I555=$I$11),($J555*$H555),0),0)+(IF(OR($I555=$I$8,$I555=$I$9),($J555*$H555),0)),0)</f>
        <v>0</v>
      </c>
      <c r="L555" s="112">
        <f>ROUND(IF(AND($G555=Summary!$C$13),IF(OR($I555=$I$6,$I555=$I$7,$I555=$I$10,$I555=$I$11),(($J555*$H555)/2),0),0),0)</f>
        <v>0</v>
      </c>
      <c r="M555" s="112">
        <f t="shared" si="20"/>
        <v>0</v>
      </c>
      <c r="N555" s="115">
        <f t="shared" si="21"/>
        <v>0</v>
      </c>
      <c r="O555" s="118"/>
    </row>
    <row r="556" spans="2:15">
      <c r="B556" s="121"/>
      <c r="C556" s="119"/>
      <c r="D556" s="194"/>
      <c r="E556" s="117"/>
      <c r="F556" s="118"/>
      <c r="G556" s="122"/>
      <c r="H556" s="123"/>
      <c r="I556" s="124"/>
      <c r="J556" s="120">
        <v>0</v>
      </c>
      <c r="K556" s="112">
        <f>ROUND(IF(AND($G556&lt;&gt;Summary!$C$13),IF(OR($I556=$I$6,$I556=$I$7,$I556=$I$10,$I556=$I$11),($J556*$H556),0),0)+(IF(OR($I556=$I$8,$I556=$I$9),($J556*$H556),0)),0)</f>
        <v>0</v>
      </c>
      <c r="L556" s="112">
        <f>ROUND(IF(AND($G556=Summary!$C$13),IF(OR($I556=$I$6,$I556=$I$7,$I556=$I$10,$I556=$I$11),(($J556*$H556)/2),0),0),0)</f>
        <v>0</v>
      </c>
      <c r="M556" s="112">
        <f t="shared" si="20"/>
        <v>0</v>
      </c>
      <c r="N556" s="115">
        <f t="shared" si="21"/>
        <v>0</v>
      </c>
      <c r="O556" s="118"/>
    </row>
    <row r="557" spans="2:15">
      <c r="B557" s="121"/>
      <c r="C557" s="119"/>
      <c r="D557" s="194"/>
      <c r="E557" s="117"/>
      <c r="F557" s="118"/>
      <c r="G557" s="122"/>
      <c r="H557" s="123"/>
      <c r="I557" s="124"/>
      <c r="J557" s="120">
        <v>0</v>
      </c>
      <c r="K557" s="112">
        <f>ROUND(IF(AND($G557&lt;&gt;Summary!$C$13),IF(OR($I557=$I$6,$I557=$I$7,$I557=$I$10,$I557=$I$11),($J557*$H557),0),0)+(IF(OR($I557=$I$8,$I557=$I$9),($J557*$H557),0)),0)</f>
        <v>0</v>
      </c>
      <c r="L557" s="112">
        <f>ROUND(IF(AND($G557=Summary!$C$13),IF(OR($I557=$I$6,$I557=$I$7,$I557=$I$10,$I557=$I$11),(($J557*$H557)/2),0),0),0)</f>
        <v>0</v>
      </c>
      <c r="M557" s="112">
        <f t="shared" si="20"/>
        <v>0</v>
      </c>
      <c r="N557" s="115">
        <f t="shared" si="21"/>
        <v>0</v>
      </c>
      <c r="O557" s="118"/>
    </row>
    <row r="558" spans="2:15">
      <c r="B558" s="121"/>
      <c r="C558" s="119"/>
      <c r="D558" s="194"/>
      <c r="E558" s="117"/>
      <c r="F558" s="118"/>
      <c r="G558" s="122"/>
      <c r="H558" s="123"/>
      <c r="I558" s="124"/>
      <c r="J558" s="120">
        <v>0</v>
      </c>
      <c r="K558" s="112">
        <f>ROUND(IF(AND($G558&lt;&gt;Summary!$C$13),IF(OR($I558=$I$6,$I558=$I$7,$I558=$I$10,$I558=$I$11),($J558*$H558),0),0)+(IF(OR($I558=$I$8,$I558=$I$9),($J558*$H558),0)),0)</f>
        <v>0</v>
      </c>
      <c r="L558" s="112">
        <f>ROUND(IF(AND($G558=Summary!$C$13),IF(OR($I558=$I$6,$I558=$I$7,$I558=$I$10,$I558=$I$11),(($J558*$H558)/2),0),0),0)</f>
        <v>0</v>
      </c>
      <c r="M558" s="112">
        <f t="shared" si="20"/>
        <v>0</v>
      </c>
      <c r="N558" s="115">
        <f t="shared" si="21"/>
        <v>0</v>
      </c>
      <c r="O558" s="118"/>
    </row>
    <row r="559" spans="2:15">
      <c r="B559" s="121"/>
      <c r="C559" s="119"/>
      <c r="D559" s="194"/>
      <c r="E559" s="117"/>
      <c r="F559" s="118"/>
      <c r="G559" s="122"/>
      <c r="H559" s="123"/>
      <c r="I559" s="124"/>
      <c r="J559" s="120">
        <v>0</v>
      </c>
      <c r="K559" s="112">
        <f>ROUND(IF(AND($G559&lt;&gt;Summary!$C$13),IF(OR($I559=$I$6,$I559=$I$7,$I559=$I$10,$I559=$I$11),($J559*$H559),0),0)+(IF(OR($I559=$I$8,$I559=$I$9),($J559*$H559),0)),0)</f>
        <v>0</v>
      </c>
      <c r="L559" s="112">
        <f>ROUND(IF(AND($G559=Summary!$C$13),IF(OR($I559=$I$6,$I559=$I$7,$I559=$I$10,$I559=$I$11),(($J559*$H559)/2),0),0),0)</f>
        <v>0</v>
      </c>
      <c r="M559" s="112">
        <f t="shared" si="20"/>
        <v>0</v>
      </c>
      <c r="N559" s="115">
        <f t="shared" si="21"/>
        <v>0</v>
      </c>
      <c r="O559" s="118"/>
    </row>
    <row r="560" spans="2:15">
      <c r="B560" s="121"/>
      <c r="C560" s="119"/>
      <c r="D560" s="194"/>
      <c r="E560" s="117"/>
      <c r="F560" s="118"/>
      <c r="G560" s="122"/>
      <c r="H560" s="123"/>
      <c r="I560" s="124"/>
      <c r="J560" s="120">
        <v>0</v>
      </c>
      <c r="K560" s="112">
        <f>ROUND(IF(AND($G560&lt;&gt;Summary!$C$13),IF(OR($I560=$I$6,$I560=$I$7,$I560=$I$10,$I560=$I$11),($J560*$H560),0),0)+(IF(OR($I560=$I$8,$I560=$I$9),($J560*$H560),0)),0)</f>
        <v>0</v>
      </c>
      <c r="L560" s="112">
        <f>ROUND(IF(AND($G560=Summary!$C$13),IF(OR($I560=$I$6,$I560=$I$7,$I560=$I$10,$I560=$I$11),(($J560*$H560)/2),0),0),0)</f>
        <v>0</v>
      </c>
      <c r="M560" s="112">
        <f t="shared" si="20"/>
        <v>0</v>
      </c>
      <c r="N560" s="115">
        <f t="shared" si="21"/>
        <v>0</v>
      </c>
      <c r="O560" s="118"/>
    </row>
    <row r="561" spans="2:15">
      <c r="B561" s="121"/>
      <c r="C561" s="119"/>
      <c r="D561" s="194"/>
      <c r="E561" s="117"/>
      <c r="F561" s="118"/>
      <c r="G561" s="122"/>
      <c r="H561" s="123"/>
      <c r="I561" s="124"/>
      <c r="J561" s="120">
        <v>0</v>
      </c>
      <c r="K561" s="112">
        <f>ROUND(IF(AND($G561&lt;&gt;Summary!$C$13),IF(OR($I561=$I$6,$I561=$I$7,$I561=$I$10,$I561=$I$11),($J561*$H561),0),0)+(IF(OR($I561=$I$8,$I561=$I$9),($J561*$H561),0)),0)</f>
        <v>0</v>
      </c>
      <c r="L561" s="112">
        <f>ROUND(IF(AND($G561=Summary!$C$13),IF(OR($I561=$I$6,$I561=$I$7,$I561=$I$10,$I561=$I$11),(($J561*$H561)/2),0),0),0)</f>
        <v>0</v>
      </c>
      <c r="M561" s="112">
        <f t="shared" si="20"/>
        <v>0</v>
      </c>
      <c r="N561" s="115">
        <f t="shared" si="21"/>
        <v>0</v>
      </c>
      <c r="O561" s="118"/>
    </row>
    <row r="562" spans="2:15">
      <c r="B562" s="121"/>
      <c r="C562" s="119"/>
      <c r="D562" s="194"/>
      <c r="E562" s="117"/>
      <c r="F562" s="118"/>
      <c r="G562" s="122"/>
      <c r="H562" s="123"/>
      <c r="I562" s="124"/>
      <c r="J562" s="120">
        <v>0</v>
      </c>
      <c r="K562" s="112">
        <f>ROUND(IF(AND($G562&lt;&gt;Summary!$C$13),IF(OR($I562=$I$6,$I562=$I$7,$I562=$I$10,$I562=$I$11),($J562*$H562),0),0)+(IF(OR($I562=$I$8,$I562=$I$9),($J562*$H562),0)),0)</f>
        <v>0</v>
      </c>
      <c r="L562" s="112">
        <f>ROUND(IF(AND($G562=Summary!$C$13),IF(OR($I562=$I$6,$I562=$I$7,$I562=$I$10,$I562=$I$11),(($J562*$H562)/2),0),0),0)</f>
        <v>0</v>
      </c>
      <c r="M562" s="112">
        <f t="shared" si="20"/>
        <v>0</v>
      </c>
      <c r="N562" s="115">
        <f t="shared" si="21"/>
        <v>0</v>
      </c>
      <c r="O562" s="118"/>
    </row>
    <row r="563" spans="2:15">
      <c r="B563" s="121"/>
      <c r="C563" s="119"/>
      <c r="D563" s="194"/>
      <c r="E563" s="117"/>
      <c r="F563" s="118"/>
      <c r="G563" s="122"/>
      <c r="H563" s="123"/>
      <c r="I563" s="124"/>
      <c r="J563" s="120">
        <v>0</v>
      </c>
      <c r="K563" s="112">
        <f>ROUND(IF(AND($G563&lt;&gt;Summary!$C$13),IF(OR($I563=$I$6,$I563=$I$7,$I563=$I$10,$I563=$I$11),($J563*$H563),0),0)+(IF(OR($I563=$I$8,$I563=$I$9),($J563*$H563),0)),0)</f>
        <v>0</v>
      </c>
      <c r="L563" s="112">
        <f>ROUND(IF(AND($G563=Summary!$C$13),IF(OR($I563=$I$6,$I563=$I$7,$I563=$I$10,$I563=$I$11),(($J563*$H563)/2),0),0),0)</f>
        <v>0</v>
      </c>
      <c r="M563" s="112">
        <f t="shared" si="20"/>
        <v>0</v>
      </c>
      <c r="N563" s="115">
        <f t="shared" si="21"/>
        <v>0</v>
      </c>
      <c r="O563" s="118"/>
    </row>
    <row r="564" spans="2:15">
      <c r="B564" s="121"/>
      <c r="C564" s="119"/>
      <c r="D564" s="194"/>
      <c r="E564" s="117"/>
      <c r="F564" s="118"/>
      <c r="G564" s="122"/>
      <c r="H564" s="123"/>
      <c r="I564" s="124"/>
      <c r="J564" s="120">
        <v>0</v>
      </c>
      <c r="K564" s="112">
        <f>ROUND(IF(AND($G564&lt;&gt;Summary!$C$13),IF(OR($I564=$I$6,$I564=$I$7,$I564=$I$10,$I564=$I$11),($J564*$H564),0),0)+(IF(OR($I564=$I$8,$I564=$I$9),($J564*$H564),0)),0)</f>
        <v>0</v>
      </c>
      <c r="L564" s="112">
        <f>ROUND(IF(AND($G564=Summary!$C$13),IF(OR($I564=$I$6,$I564=$I$7,$I564=$I$10,$I564=$I$11),(($J564*$H564)/2),0),0),0)</f>
        <v>0</v>
      </c>
      <c r="M564" s="112">
        <f t="shared" si="20"/>
        <v>0</v>
      </c>
      <c r="N564" s="115">
        <f t="shared" si="21"/>
        <v>0</v>
      </c>
      <c r="O564" s="118"/>
    </row>
    <row r="565" spans="2:15">
      <c r="B565" s="121"/>
      <c r="C565" s="119"/>
      <c r="D565" s="194"/>
      <c r="E565" s="117"/>
      <c r="F565" s="118"/>
      <c r="G565" s="122"/>
      <c r="H565" s="123"/>
      <c r="I565" s="124"/>
      <c r="J565" s="120">
        <v>0</v>
      </c>
      <c r="K565" s="112">
        <f>ROUND(IF(AND($G565&lt;&gt;Summary!$C$13),IF(OR($I565=$I$6,$I565=$I$7,$I565=$I$10,$I565=$I$11),($J565*$H565),0),0)+(IF(OR($I565=$I$8,$I565=$I$9),($J565*$H565),0)),0)</f>
        <v>0</v>
      </c>
      <c r="L565" s="112">
        <f>ROUND(IF(AND($G565=Summary!$C$13),IF(OR($I565=$I$6,$I565=$I$7,$I565=$I$10,$I565=$I$11),(($J565*$H565)/2),0),0),0)</f>
        <v>0</v>
      </c>
      <c r="M565" s="112">
        <f t="shared" si="20"/>
        <v>0</v>
      </c>
      <c r="N565" s="115">
        <f t="shared" si="21"/>
        <v>0</v>
      </c>
      <c r="O565" s="118"/>
    </row>
    <row r="566" spans="2:15">
      <c r="B566" s="121"/>
      <c r="C566" s="119"/>
      <c r="D566" s="194"/>
      <c r="E566" s="117"/>
      <c r="F566" s="118"/>
      <c r="G566" s="122"/>
      <c r="H566" s="123"/>
      <c r="I566" s="124"/>
      <c r="J566" s="120">
        <v>0</v>
      </c>
      <c r="K566" s="112">
        <f>ROUND(IF(AND($G566&lt;&gt;Summary!$C$13),IF(OR($I566=$I$6,$I566=$I$7,$I566=$I$10,$I566=$I$11),($J566*$H566),0),0)+(IF(OR($I566=$I$8,$I566=$I$9),($J566*$H566),0)),0)</f>
        <v>0</v>
      </c>
      <c r="L566" s="112">
        <f>ROUND(IF(AND($G566=Summary!$C$13),IF(OR($I566=$I$6,$I566=$I$7,$I566=$I$10,$I566=$I$11),(($J566*$H566)/2),0),0),0)</f>
        <v>0</v>
      </c>
      <c r="M566" s="112">
        <f t="shared" si="20"/>
        <v>0</v>
      </c>
      <c r="N566" s="115">
        <f t="shared" si="21"/>
        <v>0</v>
      </c>
      <c r="O566" s="118"/>
    </row>
    <row r="567" spans="2:15">
      <c r="B567" s="121"/>
      <c r="C567" s="119"/>
      <c r="D567" s="194"/>
      <c r="E567" s="117"/>
      <c r="F567" s="118"/>
      <c r="G567" s="122"/>
      <c r="H567" s="123"/>
      <c r="I567" s="124"/>
      <c r="J567" s="120">
        <v>0</v>
      </c>
      <c r="K567" s="112">
        <f>ROUND(IF(AND($G567&lt;&gt;Summary!$C$13),IF(OR($I567=$I$6,$I567=$I$7,$I567=$I$10,$I567=$I$11),($J567*$H567),0),0)+(IF(OR($I567=$I$8,$I567=$I$9),($J567*$H567),0)),0)</f>
        <v>0</v>
      </c>
      <c r="L567" s="112">
        <f>ROUND(IF(AND($G567=Summary!$C$13),IF(OR($I567=$I$6,$I567=$I$7,$I567=$I$10,$I567=$I$11),(($J567*$H567)/2),0),0),0)</f>
        <v>0</v>
      </c>
      <c r="M567" s="112">
        <f t="shared" si="20"/>
        <v>0</v>
      </c>
      <c r="N567" s="115">
        <f t="shared" si="21"/>
        <v>0</v>
      </c>
      <c r="O567" s="118"/>
    </row>
    <row r="568" spans="2:15">
      <c r="B568" s="121"/>
      <c r="C568" s="119"/>
      <c r="D568" s="194"/>
      <c r="E568" s="117"/>
      <c r="F568" s="118"/>
      <c r="G568" s="122"/>
      <c r="H568" s="123"/>
      <c r="I568" s="124"/>
      <c r="J568" s="120">
        <v>0</v>
      </c>
      <c r="K568" s="112">
        <f>ROUND(IF(AND($G568&lt;&gt;Summary!$C$13),IF(OR($I568=$I$6,$I568=$I$7,$I568=$I$10,$I568=$I$11),($J568*$H568),0),0)+(IF(OR($I568=$I$8,$I568=$I$9),($J568*$H568),0)),0)</f>
        <v>0</v>
      </c>
      <c r="L568" s="112">
        <f>ROUND(IF(AND($G568=Summary!$C$13),IF(OR($I568=$I$6,$I568=$I$7,$I568=$I$10,$I568=$I$11),(($J568*$H568)/2),0),0),0)</f>
        <v>0</v>
      </c>
      <c r="M568" s="112">
        <f t="shared" si="20"/>
        <v>0</v>
      </c>
      <c r="N568" s="115">
        <f t="shared" si="21"/>
        <v>0</v>
      </c>
      <c r="O568" s="118"/>
    </row>
    <row r="569" spans="2:15">
      <c r="B569" s="121"/>
      <c r="C569" s="119"/>
      <c r="D569" s="194"/>
      <c r="E569" s="117"/>
      <c r="F569" s="118"/>
      <c r="G569" s="122"/>
      <c r="H569" s="123"/>
      <c r="I569" s="124"/>
      <c r="J569" s="120">
        <v>0</v>
      </c>
      <c r="K569" s="112">
        <f>ROUND(IF(AND($G569&lt;&gt;Summary!$C$13),IF(OR($I569=$I$6,$I569=$I$7,$I569=$I$10,$I569=$I$11),($J569*$H569),0),0)+(IF(OR($I569=$I$8,$I569=$I$9),($J569*$H569),0)),0)</f>
        <v>0</v>
      </c>
      <c r="L569" s="112">
        <f>ROUND(IF(AND($G569=Summary!$C$13),IF(OR($I569=$I$6,$I569=$I$7,$I569=$I$10,$I569=$I$11),(($J569*$H569)/2),0),0),0)</f>
        <v>0</v>
      </c>
      <c r="M569" s="112">
        <f t="shared" si="20"/>
        <v>0</v>
      </c>
      <c r="N569" s="115">
        <f t="shared" si="21"/>
        <v>0</v>
      </c>
      <c r="O569" s="118"/>
    </row>
    <row r="570" spans="2:15">
      <c r="B570" s="121"/>
      <c r="C570" s="119"/>
      <c r="D570" s="194"/>
      <c r="E570" s="117"/>
      <c r="F570" s="118"/>
      <c r="G570" s="122"/>
      <c r="H570" s="123"/>
      <c r="I570" s="124"/>
      <c r="J570" s="120">
        <v>0</v>
      </c>
      <c r="K570" s="112">
        <f>ROUND(IF(AND($G570&lt;&gt;Summary!$C$13),IF(OR($I570=$I$6,$I570=$I$7,$I570=$I$10,$I570=$I$11),($J570*$H570),0),0)+(IF(OR($I570=$I$8,$I570=$I$9),($J570*$H570),0)),0)</f>
        <v>0</v>
      </c>
      <c r="L570" s="112">
        <f>ROUND(IF(AND($G570=Summary!$C$13),IF(OR($I570=$I$6,$I570=$I$7,$I570=$I$10,$I570=$I$11),(($J570*$H570)/2),0),0),0)</f>
        <v>0</v>
      </c>
      <c r="M570" s="112">
        <f t="shared" si="20"/>
        <v>0</v>
      </c>
      <c r="N570" s="115">
        <f t="shared" si="21"/>
        <v>0</v>
      </c>
      <c r="O570" s="118"/>
    </row>
    <row r="571" spans="2:15">
      <c r="B571" s="121"/>
      <c r="C571" s="119"/>
      <c r="D571" s="194"/>
      <c r="E571" s="117"/>
      <c r="F571" s="118"/>
      <c r="G571" s="122"/>
      <c r="H571" s="123"/>
      <c r="I571" s="124"/>
      <c r="J571" s="120">
        <v>0</v>
      </c>
      <c r="K571" s="112">
        <f>ROUND(IF(AND($G571&lt;&gt;Summary!$C$13),IF(OR($I571=$I$6,$I571=$I$7,$I571=$I$10,$I571=$I$11),($J571*$H571),0),0)+(IF(OR($I571=$I$8,$I571=$I$9),($J571*$H571),0)),0)</f>
        <v>0</v>
      </c>
      <c r="L571" s="112">
        <f>ROUND(IF(AND($G571=Summary!$C$13),IF(OR($I571=$I$6,$I571=$I$7,$I571=$I$10,$I571=$I$11),(($J571*$H571)/2),0),0),0)</f>
        <v>0</v>
      </c>
      <c r="M571" s="112">
        <f t="shared" si="20"/>
        <v>0</v>
      </c>
      <c r="N571" s="115">
        <f t="shared" si="21"/>
        <v>0</v>
      </c>
      <c r="O571" s="118"/>
    </row>
    <row r="572" spans="2:15">
      <c r="B572" s="121"/>
      <c r="C572" s="119"/>
      <c r="D572" s="194"/>
      <c r="E572" s="117"/>
      <c r="F572" s="118"/>
      <c r="G572" s="122"/>
      <c r="H572" s="123"/>
      <c r="I572" s="124"/>
      <c r="J572" s="120">
        <v>0</v>
      </c>
      <c r="K572" s="112">
        <f>ROUND(IF(AND($G572&lt;&gt;Summary!$C$13),IF(OR($I572=$I$6,$I572=$I$7,$I572=$I$10,$I572=$I$11),($J572*$H572),0),0)+(IF(OR($I572=$I$8,$I572=$I$9),($J572*$H572),0)),0)</f>
        <v>0</v>
      </c>
      <c r="L572" s="112">
        <f>ROUND(IF(AND($G572=Summary!$C$13),IF(OR($I572=$I$6,$I572=$I$7,$I572=$I$10,$I572=$I$11),(($J572*$H572)/2),0),0),0)</f>
        <v>0</v>
      </c>
      <c r="M572" s="112">
        <f t="shared" si="20"/>
        <v>0</v>
      </c>
      <c r="N572" s="115">
        <f t="shared" si="21"/>
        <v>0</v>
      </c>
      <c r="O572" s="118"/>
    </row>
    <row r="573" spans="2:15">
      <c r="B573" s="121"/>
      <c r="C573" s="119"/>
      <c r="D573" s="194"/>
      <c r="E573" s="117"/>
      <c r="F573" s="118"/>
      <c r="G573" s="122"/>
      <c r="H573" s="123"/>
      <c r="I573" s="124"/>
      <c r="J573" s="120">
        <v>0</v>
      </c>
      <c r="K573" s="112">
        <f>ROUND(IF(AND($G573&lt;&gt;Summary!$C$13),IF(OR($I573=$I$6,$I573=$I$7,$I573=$I$10,$I573=$I$11),($J573*$H573),0),0)+(IF(OR($I573=$I$8,$I573=$I$9),($J573*$H573),0)),0)</f>
        <v>0</v>
      </c>
      <c r="L573" s="112">
        <f>ROUND(IF(AND($G573=Summary!$C$13),IF(OR($I573=$I$6,$I573=$I$7,$I573=$I$10,$I573=$I$11),(($J573*$H573)/2),0),0),0)</f>
        <v>0</v>
      </c>
      <c r="M573" s="112">
        <f t="shared" si="20"/>
        <v>0</v>
      </c>
      <c r="N573" s="115">
        <f t="shared" si="21"/>
        <v>0</v>
      </c>
      <c r="O573" s="118"/>
    </row>
    <row r="574" spans="2:15">
      <c r="B574" s="121"/>
      <c r="C574" s="119"/>
      <c r="D574" s="194"/>
      <c r="E574" s="117"/>
      <c r="F574" s="118"/>
      <c r="G574" s="122"/>
      <c r="H574" s="123"/>
      <c r="I574" s="124"/>
      <c r="J574" s="120">
        <v>0</v>
      </c>
      <c r="K574" s="112">
        <f>ROUND(IF(AND($G574&lt;&gt;Summary!$C$13),IF(OR($I574=$I$6,$I574=$I$7,$I574=$I$10,$I574=$I$11),($J574*$H574),0),0)+(IF(OR($I574=$I$8,$I574=$I$9),($J574*$H574),0)),0)</f>
        <v>0</v>
      </c>
      <c r="L574" s="112">
        <f>ROUND(IF(AND($G574=Summary!$C$13),IF(OR($I574=$I$6,$I574=$I$7,$I574=$I$10,$I574=$I$11),(($J574*$H574)/2),0),0),0)</f>
        <v>0</v>
      </c>
      <c r="M574" s="112">
        <f t="shared" si="20"/>
        <v>0</v>
      </c>
      <c r="N574" s="115">
        <f t="shared" si="21"/>
        <v>0</v>
      </c>
      <c r="O574" s="118"/>
    </row>
    <row r="575" spans="2:15">
      <c r="B575" s="121"/>
      <c r="C575" s="119"/>
      <c r="D575" s="194"/>
      <c r="E575" s="117"/>
      <c r="F575" s="118"/>
      <c r="G575" s="122"/>
      <c r="H575" s="123"/>
      <c r="I575" s="124"/>
      <c r="J575" s="120">
        <v>0</v>
      </c>
      <c r="K575" s="112">
        <f>ROUND(IF(AND($G575&lt;&gt;Summary!$C$13),IF(OR($I575=$I$6,$I575=$I$7,$I575=$I$10,$I575=$I$11),($J575*$H575),0),0)+(IF(OR($I575=$I$8,$I575=$I$9),($J575*$H575),0)),0)</f>
        <v>0</v>
      </c>
      <c r="L575" s="112">
        <f>ROUND(IF(AND($G575=Summary!$C$13),IF(OR($I575=$I$6,$I575=$I$7,$I575=$I$10,$I575=$I$11),(($J575*$H575)/2),0),0),0)</f>
        <v>0</v>
      </c>
      <c r="M575" s="112">
        <f t="shared" si="20"/>
        <v>0</v>
      </c>
      <c r="N575" s="115">
        <f t="shared" si="21"/>
        <v>0</v>
      </c>
      <c r="O575" s="118"/>
    </row>
    <row r="576" spans="2:15">
      <c r="B576" s="121"/>
      <c r="C576" s="119"/>
      <c r="D576" s="194"/>
      <c r="E576" s="117"/>
      <c r="F576" s="118"/>
      <c r="G576" s="122"/>
      <c r="H576" s="123"/>
      <c r="I576" s="124"/>
      <c r="J576" s="120">
        <v>0</v>
      </c>
      <c r="K576" s="112">
        <f>ROUND(IF(AND($G576&lt;&gt;Summary!$C$13),IF(OR($I576=$I$6,$I576=$I$7,$I576=$I$10,$I576=$I$11),($J576*$H576),0),0)+(IF(OR($I576=$I$8,$I576=$I$9),($J576*$H576),0)),0)</f>
        <v>0</v>
      </c>
      <c r="L576" s="112">
        <f>ROUND(IF(AND($G576=Summary!$C$13),IF(OR($I576=$I$6,$I576=$I$7,$I576=$I$10,$I576=$I$11),(($J576*$H576)/2),0),0),0)</f>
        <v>0</v>
      </c>
      <c r="M576" s="112">
        <f t="shared" si="20"/>
        <v>0</v>
      </c>
      <c r="N576" s="115">
        <f t="shared" si="21"/>
        <v>0</v>
      </c>
      <c r="O576" s="118"/>
    </row>
    <row r="577" spans="2:15">
      <c r="B577" s="121"/>
      <c r="C577" s="119"/>
      <c r="D577" s="194"/>
      <c r="E577" s="117"/>
      <c r="F577" s="118"/>
      <c r="G577" s="122"/>
      <c r="H577" s="123"/>
      <c r="I577" s="124"/>
      <c r="J577" s="120">
        <v>0</v>
      </c>
      <c r="K577" s="112">
        <f>ROUND(IF(AND($G577&lt;&gt;Summary!$C$13),IF(OR($I577=$I$6,$I577=$I$7,$I577=$I$10,$I577=$I$11),($J577*$H577),0),0)+(IF(OR($I577=$I$8,$I577=$I$9),($J577*$H577),0)),0)</f>
        <v>0</v>
      </c>
      <c r="L577" s="112">
        <f>ROUND(IF(AND($G577=Summary!$C$13),IF(OR($I577=$I$6,$I577=$I$7,$I577=$I$10,$I577=$I$11),(($J577*$H577)/2),0),0),0)</f>
        <v>0</v>
      </c>
      <c r="M577" s="112">
        <f t="shared" si="20"/>
        <v>0</v>
      </c>
      <c r="N577" s="115">
        <f t="shared" si="21"/>
        <v>0</v>
      </c>
      <c r="O577" s="118"/>
    </row>
    <row r="578" spans="2:15">
      <c r="B578" s="121"/>
      <c r="C578" s="119"/>
      <c r="D578" s="194"/>
      <c r="E578" s="117"/>
      <c r="F578" s="118"/>
      <c r="G578" s="122"/>
      <c r="H578" s="123"/>
      <c r="I578" s="124"/>
      <c r="J578" s="120">
        <v>0</v>
      </c>
      <c r="K578" s="112">
        <f>ROUND(IF(AND($G578&lt;&gt;Summary!$C$13),IF(OR($I578=$I$6,$I578=$I$7,$I578=$I$10,$I578=$I$11),($J578*$H578),0),0)+(IF(OR($I578=$I$8,$I578=$I$9),($J578*$H578),0)),0)</f>
        <v>0</v>
      </c>
      <c r="L578" s="112">
        <f>ROUND(IF(AND($G578=Summary!$C$13),IF(OR($I578=$I$6,$I578=$I$7,$I578=$I$10,$I578=$I$11),(($J578*$H578)/2),0),0),0)</f>
        <v>0</v>
      </c>
      <c r="M578" s="112">
        <f t="shared" si="20"/>
        <v>0</v>
      </c>
      <c r="N578" s="115">
        <f t="shared" si="21"/>
        <v>0</v>
      </c>
      <c r="O578" s="118"/>
    </row>
    <row r="579" spans="2:15">
      <c r="B579" s="121"/>
      <c r="C579" s="119"/>
      <c r="D579" s="194"/>
      <c r="E579" s="117"/>
      <c r="F579" s="118"/>
      <c r="G579" s="122"/>
      <c r="H579" s="123"/>
      <c r="I579" s="124"/>
      <c r="J579" s="120">
        <v>0</v>
      </c>
      <c r="K579" s="112">
        <f>ROUND(IF(AND($G579&lt;&gt;Summary!$C$13),IF(OR($I579=$I$6,$I579=$I$7,$I579=$I$10,$I579=$I$11),($J579*$H579),0),0)+(IF(OR($I579=$I$8,$I579=$I$9),($J579*$H579),0)),0)</f>
        <v>0</v>
      </c>
      <c r="L579" s="112">
        <f>ROUND(IF(AND($G579=Summary!$C$13),IF(OR($I579=$I$6,$I579=$I$7,$I579=$I$10,$I579=$I$11),(($J579*$H579)/2),0),0),0)</f>
        <v>0</v>
      </c>
      <c r="M579" s="112">
        <f t="shared" si="20"/>
        <v>0</v>
      </c>
      <c r="N579" s="115">
        <f t="shared" si="21"/>
        <v>0</v>
      </c>
      <c r="O579" s="118"/>
    </row>
    <row r="580" spans="2:15">
      <c r="B580" s="121"/>
      <c r="C580" s="119"/>
      <c r="D580" s="194"/>
      <c r="E580" s="117"/>
      <c r="F580" s="118"/>
      <c r="G580" s="122"/>
      <c r="H580" s="123"/>
      <c r="I580" s="124"/>
      <c r="J580" s="120">
        <v>0</v>
      </c>
      <c r="K580" s="112">
        <f>ROUND(IF(AND($G580&lt;&gt;Summary!$C$13),IF(OR($I580=$I$6,$I580=$I$7,$I580=$I$10,$I580=$I$11),($J580*$H580),0),0)+(IF(OR($I580=$I$8,$I580=$I$9),($J580*$H580),0)),0)</f>
        <v>0</v>
      </c>
      <c r="L580" s="112">
        <f>ROUND(IF(AND($G580=Summary!$C$13),IF(OR($I580=$I$6,$I580=$I$7,$I580=$I$10,$I580=$I$11),(($J580*$H580)/2),0),0),0)</f>
        <v>0</v>
      </c>
      <c r="M580" s="112">
        <f t="shared" si="20"/>
        <v>0</v>
      </c>
      <c r="N580" s="115">
        <f t="shared" si="21"/>
        <v>0</v>
      </c>
      <c r="O580" s="118"/>
    </row>
    <row r="581" spans="2:15">
      <c r="B581" s="121"/>
      <c r="C581" s="119"/>
      <c r="D581" s="194"/>
      <c r="E581" s="117"/>
      <c r="F581" s="118"/>
      <c r="G581" s="122"/>
      <c r="H581" s="123"/>
      <c r="I581" s="124"/>
      <c r="J581" s="120">
        <v>0</v>
      </c>
      <c r="K581" s="112">
        <f>ROUND(IF(AND($G581&lt;&gt;Summary!$C$13),IF(OR($I581=$I$6,$I581=$I$7,$I581=$I$10,$I581=$I$11),($J581*$H581),0),0)+(IF(OR($I581=$I$8,$I581=$I$9),($J581*$H581),0)),0)</f>
        <v>0</v>
      </c>
      <c r="L581" s="112">
        <f>ROUND(IF(AND($G581=Summary!$C$13),IF(OR($I581=$I$6,$I581=$I$7,$I581=$I$10,$I581=$I$11),(($J581*$H581)/2),0),0),0)</f>
        <v>0</v>
      </c>
      <c r="M581" s="112">
        <f t="shared" si="20"/>
        <v>0</v>
      </c>
      <c r="N581" s="115">
        <f t="shared" si="21"/>
        <v>0</v>
      </c>
      <c r="O581" s="118"/>
    </row>
    <row r="582" spans="2:15">
      <c r="B582" s="121"/>
      <c r="C582" s="119"/>
      <c r="D582" s="194"/>
      <c r="E582" s="117"/>
      <c r="F582" s="118"/>
      <c r="G582" s="122"/>
      <c r="H582" s="123"/>
      <c r="I582" s="124"/>
      <c r="J582" s="120">
        <v>0</v>
      </c>
      <c r="K582" s="112">
        <f>ROUND(IF(AND($G582&lt;&gt;Summary!$C$13),IF(OR($I582=$I$6,$I582=$I$7,$I582=$I$10,$I582=$I$11),($J582*$H582),0),0)+(IF(OR($I582=$I$8,$I582=$I$9),($J582*$H582),0)),0)</f>
        <v>0</v>
      </c>
      <c r="L582" s="112">
        <f>ROUND(IF(AND($G582=Summary!$C$13),IF(OR($I582=$I$6,$I582=$I$7,$I582=$I$10,$I582=$I$11),(($J582*$H582)/2),0),0),0)</f>
        <v>0</v>
      </c>
      <c r="M582" s="112">
        <f t="shared" si="20"/>
        <v>0</v>
      </c>
      <c r="N582" s="115">
        <f t="shared" si="21"/>
        <v>0</v>
      </c>
      <c r="O582" s="118"/>
    </row>
    <row r="583" spans="2:15">
      <c r="B583" s="121"/>
      <c r="C583" s="119"/>
      <c r="D583" s="194"/>
      <c r="E583" s="117"/>
      <c r="F583" s="118"/>
      <c r="G583" s="122"/>
      <c r="H583" s="123"/>
      <c r="I583" s="124"/>
      <c r="J583" s="120">
        <v>0</v>
      </c>
      <c r="K583" s="112">
        <f>ROUND(IF(AND($G583&lt;&gt;Summary!$C$13),IF(OR($I583=$I$6,$I583=$I$7,$I583=$I$10,$I583=$I$11),($J583*$H583),0),0)+(IF(OR($I583=$I$8,$I583=$I$9),($J583*$H583),0)),0)</f>
        <v>0</v>
      </c>
      <c r="L583" s="112">
        <f>ROUND(IF(AND($G583=Summary!$C$13),IF(OR($I583=$I$6,$I583=$I$7,$I583=$I$10,$I583=$I$11),(($J583*$H583)/2),0),0),0)</f>
        <v>0</v>
      </c>
      <c r="M583" s="112">
        <f t="shared" si="20"/>
        <v>0</v>
      </c>
      <c r="N583" s="115">
        <f t="shared" si="21"/>
        <v>0</v>
      </c>
      <c r="O583" s="118"/>
    </row>
    <row r="584" spans="2:15">
      <c r="B584" s="121"/>
      <c r="C584" s="119"/>
      <c r="D584" s="194"/>
      <c r="E584" s="117"/>
      <c r="F584" s="118"/>
      <c r="G584" s="122"/>
      <c r="H584" s="123"/>
      <c r="I584" s="124"/>
      <c r="J584" s="120">
        <v>0</v>
      </c>
      <c r="K584" s="112">
        <f>ROUND(IF(AND($G584&lt;&gt;Summary!$C$13),IF(OR($I584=$I$6,$I584=$I$7,$I584=$I$10,$I584=$I$11),($J584*$H584),0),0)+(IF(OR($I584=$I$8,$I584=$I$9),($J584*$H584),0)),0)</f>
        <v>0</v>
      </c>
      <c r="L584" s="112">
        <f>ROUND(IF(AND($G584=Summary!$C$13),IF(OR($I584=$I$6,$I584=$I$7,$I584=$I$10,$I584=$I$11),(($J584*$H584)/2),0),0),0)</f>
        <v>0</v>
      </c>
      <c r="M584" s="112">
        <f t="shared" si="20"/>
        <v>0</v>
      </c>
      <c r="N584" s="115">
        <f t="shared" si="21"/>
        <v>0</v>
      </c>
      <c r="O584" s="118"/>
    </row>
    <row r="585" spans="2:15">
      <c r="B585" s="121"/>
      <c r="C585" s="119"/>
      <c r="D585" s="194"/>
      <c r="E585" s="117"/>
      <c r="F585" s="118"/>
      <c r="G585" s="122"/>
      <c r="H585" s="123"/>
      <c r="I585" s="124"/>
      <c r="J585" s="120">
        <v>0</v>
      </c>
      <c r="K585" s="112">
        <f>ROUND(IF(AND($G585&lt;&gt;Summary!$C$13),IF(OR($I585=$I$6,$I585=$I$7,$I585=$I$10,$I585=$I$11),($J585*$H585),0),0)+(IF(OR($I585=$I$8,$I585=$I$9),($J585*$H585),0)),0)</f>
        <v>0</v>
      </c>
      <c r="L585" s="112">
        <f>ROUND(IF(AND($G585=Summary!$C$13),IF(OR($I585=$I$6,$I585=$I$7,$I585=$I$10,$I585=$I$11),(($J585*$H585)/2),0),0),0)</f>
        <v>0</v>
      </c>
      <c r="M585" s="112">
        <f t="shared" si="20"/>
        <v>0</v>
      </c>
      <c r="N585" s="115">
        <f t="shared" si="21"/>
        <v>0</v>
      </c>
      <c r="O585" s="118"/>
    </row>
    <row r="586" spans="2:15">
      <c r="B586" s="121"/>
      <c r="C586" s="119"/>
      <c r="D586" s="194"/>
      <c r="E586" s="117"/>
      <c r="F586" s="118"/>
      <c r="G586" s="122"/>
      <c r="H586" s="123"/>
      <c r="I586" s="124"/>
      <c r="J586" s="120">
        <v>0</v>
      </c>
      <c r="K586" s="112">
        <f>ROUND(IF(AND($G586&lt;&gt;Summary!$C$13),IF(OR($I586=$I$6,$I586=$I$7,$I586=$I$10,$I586=$I$11),($J586*$H586),0),0)+(IF(OR($I586=$I$8,$I586=$I$9),($J586*$H586),0)),0)</f>
        <v>0</v>
      </c>
      <c r="L586" s="112">
        <f>ROUND(IF(AND($G586=Summary!$C$13),IF(OR($I586=$I$6,$I586=$I$7,$I586=$I$10,$I586=$I$11),(($J586*$H586)/2),0),0),0)</f>
        <v>0</v>
      </c>
      <c r="M586" s="112">
        <f t="shared" si="20"/>
        <v>0</v>
      </c>
      <c r="N586" s="115">
        <f t="shared" si="21"/>
        <v>0</v>
      </c>
      <c r="O586" s="118"/>
    </row>
    <row r="587" spans="2:15">
      <c r="B587" s="121"/>
      <c r="C587" s="119"/>
      <c r="D587" s="194"/>
      <c r="E587" s="117"/>
      <c r="F587" s="118"/>
      <c r="G587" s="122"/>
      <c r="H587" s="123"/>
      <c r="I587" s="124"/>
      <c r="J587" s="120">
        <v>0</v>
      </c>
      <c r="K587" s="112">
        <f>ROUND(IF(AND($G587&lt;&gt;Summary!$C$13),IF(OR($I587=$I$6,$I587=$I$7,$I587=$I$10,$I587=$I$11),($J587*$H587),0),0)+(IF(OR($I587=$I$8,$I587=$I$9),($J587*$H587),0)),0)</f>
        <v>0</v>
      </c>
      <c r="L587" s="112">
        <f>ROUND(IF(AND($G587=Summary!$C$13),IF(OR($I587=$I$6,$I587=$I$7,$I587=$I$10,$I587=$I$11),(($J587*$H587)/2),0),0),0)</f>
        <v>0</v>
      </c>
      <c r="M587" s="112">
        <f t="shared" si="20"/>
        <v>0</v>
      </c>
      <c r="N587" s="115">
        <f t="shared" si="21"/>
        <v>0</v>
      </c>
      <c r="O587" s="118"/>
    </row>
    <row r="588" spans="2:15">
      <c r="B588" s="121"/>
      <c r="C588" s="119"/>
      <c r="D588" s="194"/>
      <c r="E588" s="117"/>
      <c r="F588" s="118"/>
      <c r="G588" s="122"/>
      <c r="H588" s="123"/>
      <c r="I588" s="124"/>
      <c r="J588" s="120">
        <v>0</v>
      </c>
      <c r="K588" s="112">
        <f>ROUND(IF(AND($G588&lt;&gt;Summary!$C$13),IF(OR($I588=$I$6,$I588=$I$7,$I588=$I$10,$I588=$I$11),($J588*$H588),0),0)+(IF(OR($I588=$I$8,$I588=$I$9),($J588*$H588),0)),0)</f>
        <v>0</v>
      </c>
      <c r="L588" s="112">
        <f>ROUND(IF(AND($G588=Summary!$C$13),IF(OR($I588=$I$6,$I588=$I$7,$I588=$I$10,$I588=$I$11),(($J588*$H588)/2),0),0),0)</f>
        <v>0</v>
      </c>
      <c r="M588" s="112">
        <f t="shared" si="20"/>
        <v>0</v>
      </c>
      <c r="N588" s="115">
        <f t="shared" si="21"/>
        <v>0</v>
      </c>
      <c r="O588" s="118"/>
    </row>
    <row r="589" spans="2:15">
      <c r="B589" s="121"/>
      <c r="C589" s="119"/>
      <c r="D589" s="194"/>
      <c r="E589" s="117"/>
      <c r="F589" s="118"/>
      <c r="G589" s="122"/>
      <c r="H589" s="123"/>
      <c r="I589" s="124"/>
      <c r="J589" s="120">
        <v>0</v>
      </c>
      <c r="K589" s="112">
        <f>ROUND(IF(AND($G589&lt;&gt;Summary!$C$13),IF(OR($I589=$I$6,$I589=$I$7,$I589=$I$10,$I589=$I$11),($J589*$H589),0),0)+(IF(OR($I589=$I$8,$I589=$I$9),($J589*$H589),0)),0)</f>
        <v>0</v>
      </c>
      <c r="L589" s="112">
        <f>ROUND(IF(AND($G589=Summary!$C$13),IF(OR($I589=$I$6,$I589=$I$7,$I589=$I$10,$I589=$I$11),(($J589*$H589)/2),0),0),0)</f>
        <v>0</v>
      </c>
      <c r="M589" s="112">
        <f t="shared" si="20"/>
        <v>0</v>
      </c>
      <c r="N589" s="115">
        <f t="shared" si="21"/>
        <v>0</v>
      </c>
      <c r="O589" s="118"/>
    </row>
    <row r="590" spans="2:15">
      <c r="B590" s="121"/>
      <c r="C590" s="119"/>
      <c r="D590" s="194"/>
      <c r="E590" s="117"/>
      <c r="F590" s="118"/>
      <c r="G590" s="122"/>
      <c r="H590" s="123"/>
      <c r="I590" s="124"/>
      <c r="J590" s="120">
        <v>0</v>
      </c>
      <c r="K590" s="112">
        <f>ROUND(IF(AND($G590&lt;&gt;Summary!$C$13),IF(OR($I590=$I$6,$I590=$I$7,$I590=$I$10,$I590=$I$11),($J590*$H590),0),0)+(IF(OR($I590=$I$8,$I590=$I$9),($J590*$H590),0)),0)</f>
        <v>0</v>
      </c>
      <c r="L590" s="112">
        <f>ROUND(IF(AND($G590=Summary!$C$13),IF(OR($I590=$I$6,$I590=$I$7,$I590=$I$10,$I590=$I$11),(($J590*$H590)/2),0),0),0)</f>
        <v>0</v>
      </c>
      <c r="M590" s="112">
        <f t="shared" si="20"/>
        <v>0</v>
      </c>
      <c r="N590" s="115">
        <f t="shared" si="21"/>
        <v>0</v>
      </c>
      <c r="O590" s="118"/>
    </row>
    <row r="591" spans="2:15">
      <c r="B591" s="121"/>
      <c r="C591" s="119"/>
      <c r="D591" s="194"/>
      <c r="E591" s="117"/>
      <c r="F591" s="118"/>
      <c r="G591" s="122"/>
      <c r="H591" s="123"/>
      <c r="I591" s="124"/>
      <c r="J591" s="120">
        <v>0</v>
      </c>
      <c r="K591" s="112">
        <f>ROUND(IF(AND($G591&lt;&gt;Summary!$C$13),IF(OR($I591=$I$6,$I591=$I$7,$I591=$I$10,$I591=$I$11),($J591*$H591),0),0)+(IF(OR($I591=$I$8,$I591=$I$9),($J591*$H591),0)),0)</f>
        <v>0</v>
      </c>
      <c r="L591" s="112">
        <f>ROUND(IF(AND($G591=Summary!$C$13),IF(OR($I591=$I$6,$I591=$I$7,$I591=$I$10,$I591=$I$11),(($J591*$H591)/2),0),0),0)</f>
        <v>0</v>
      </c>
      <c r="M591" s="112">
        <f t="shared" si="20"/>
        <v>0</v>
      </c>
      <c r="N591" s="115">
        <f t="shared" si="21"/>
        <v>0</v>
      </c>
      <c r="O591" s="118"/>
    </row>
    <row r="592" spans="2:15">
      <c r="B592" s="121"/>
      <c r="C592" s="119"/>
      <c r="D592" s="194"/>
      <c r="E592" s="117"/>
      <c r="F592" s="118"/>
      <c r="G592" s="122"/>
      <c r="H592" s="123"/>
      <c r="I592" s="124"/>
      <c r="J592" s="120">
        <v>0</v>
      </c>
      <c r="K592" s="112">
        <f>ROUND(IF(AND($G592&lt;&gt;Summary!$C$13),IF(OR($I592=$I$6,$I592=$I$7,$I592=$I$10,$I592=$I$11),($J592*$H592),0),0)+(IF(OR($I592=$I$8,$I592=$I$9),($J592*$H592),0)),0)</f>
        <v>0</v>
      </c>
      <c r="L592" s="112">
        <f>ROUND(IF(AND($G592=Summary!$C$13),IF(OR($I592=$I$6,$I592=$I$7,$I592=$I$10,$I592=$I$11),(($J592*$H592)/2),0),0),0)</f>
        <v>0</v>
      </c>
      <c r="M592" s="112">
        <f t="shared" si="20"/>
        <v>0</v>
      </c>
      <c r="N592" s="115">
        <f t="shared" si="21"/>
        <v>0</v>
      </c>
      <c r="O592" s="118"/>
    </row>
    <row r="593" spans="2:15">
      <c r="B593" s="121"/>
      <c r="C593" s="119"/>
      <c r="D593" s="194"/>
      <c r="E593" s="117"/>
      <c r="F593" s="118"/>
      <c r="G593" s="122"/>
      <c r="H593" s="123"/>
      <c r="I593" s="124"/>
      <c r="J593" s="120">
        <v>0</v>
      </c>
      <c r="K593" s="112">
        <f>ROUND(IF(AND($G593&lt;&gt;Summary!$C$13),IF(OR($I593=$I$6,$I593=$I$7,$I593=$I$10,$I593=$I$11),($J593*$H593),0),0)+(IF(OR($I593=$I$8,$I593=$I$9),($J593*$H593),0)),0)</f>
        <v>0</v>
      </c>
      <c r="L593" s="112">
        <f>ROUND(IF(AND($G593=Summary!$C$13),IF(OR($I593=$I$6,$I593=$I$7,$I593=$I$10,$I593=$I$11),(($J593*$H593)/2),0),0),0)</f>
        <v>0</v>
      </c>
      <c r="M593" s="112">
        <f t="shared" si="20"/>
        <v>0</v>
      </c>
      <c r="N593" s="115">
        <f t="shared" si="21"/>
        <v>0</v>
      </c>
      <c r="O593" s="118"/>
    </row>
    <row r="594" spans="2:15">
      <c r="B594" s="121"/>
      <c r="C594" s="119"/>
      <c r="D594" s="194"/>
      <c r="E594" s="117"/>
      <c r="F594" s="118"/>
      <c r="G594" s="122"/>
      <c r="H594" s="123"/>
      <c r="I594" s="124"/>
      <c r="J594" s="120">
        <v>0</v>
      </c>
      <c r="K594" s="112">
        <f>ROUND(IF(AND($G594&lt;&gt;Summary!$C$13),IF(OR($I594=$I$6,$I594=$I$7,$I594=$I$10,$I594=$I$11),($J594*$H594),0),0)+(IF(OR($I594=$I$8,$I594=$I$9),($J594*$H594),0)),0)</f>
        <v>0</v>
      </c>
      <c r="L594" s="112">
        <f>ROUND(IF(AND($G594=Summary!$C$13),IF(OR($I594=$I$6,$I594=$I$7,$I594=$I$10,$I594=$I$11),(($J594*$H594)/2),0),0),0)</f>
        <v>0</v>
      </c>
      <c r="M594" s="112">
        <f t="shared" si="20"/>
        <v>0</v>
      </c>
      <c r="N594" s="115">
        <f t="shared" si="21"/>
        <v>0</v>
      </c>
      <c r="O594" s="118"/>
    </row>
    <row r="595" spans="2:15">
      <c r="B595" s="121"/>
      <c r="C595" s="119"/>
      <c r="D595" s="194"/>
      <c r="E595" s="117"/>
      <c r="F595" s="118"/>
      <c r="G595" s="122"/>
      <c r="H595" s="123"/>
      <c r="I595" s="124"/>
      <c r="J595" s="120">
        <v>0</v>
      </c>
      <c r="K595" s="112">
        <f>ROUND(IF(AND($G595&lt;&gt;Summary!$C$13),IF(OR($I595=$I$6,$I595=$I$7,$I595=$I$10,$I595=$I$11),($J595*$H595),0),0)+(IF(OR($I595=$I$8,$I595=$I$9),($J595*$H595),0)),0)</f>
        <v>0</v>
      </c>
      <c r="L595" s="112">
        <f>ROUND(IF(AND($G595=Summary!$C$13),IF(OR($I595=$I$6,$I595=$I$7,$I595=$I$10,$I595=$I$11),(($J595*$H595)/2),0),0),0)</f>
        <v>0</v>
      </c>
      <c r="M595" s="112">
        <f t="shared" si="20"/>
        <v>0</v>
      </c>
      <c r="N595" s="115">
        <f t="shared" si="21"/>
        <v>0</v>
      </c>
      <c r="O595" s="118"/>
    </row>
    <row r="596" spans="2:15">
      <c r="B596" s="121"/>
      <c r="C596" s="119"/>
      <c r="D596" s="194"/>
      <c r="E596" s="117"/>
      <c r="F596" s="118"/>
      <c r="G596" s="122"/>
      <c r="H596" s="123"/>
      <c r="I596" s="124"/>
      <c r="J596" s="120">
        <v>0</v>
      </c>
      <c r="K596" s="112">
        <f>ROUND(IF(AND($G596&lt;&gt;Summary!$C$13),IF(OR($I596=$I$6,$I596=$I$7,$I596=$I$10,$I596=$I$11),($J596*$H596),0),0)+(IF(OR($I596=$I$8,$I596=$I$9),($J596*$H596),0)),0)</f>
        <v>0</v>
      </c>
      <c r="L596" s="112">
        <f>ROUND(IF(AND($G596=Summary!$C$13),IF(OR($I596=$I$6,$I596=$I$7,$I596=$I$10,$I596=$I$11),(($J596*$H596)/2),0),0),0)</f>
        <v>0</v>
      </c>
      <c r="M596" s="112">
        <f t="shared" si="20"/>
        <v>0</v>
      </c>
      <c r="N596" s="115">
        <f t="shared" si="21"/>
        <v>0</v>
      </c>
      <c r="O596" s="118"/>
    </row>
    <row r="597" spans="2:15">
      <c r="B597" s="121"/>
      <c r="C597" s="119"/>
      <c r="D597" s="194"/>
      <c r="E597" s="117"/>
      <c r="F597" s="118"/>
      <c r="G597" s="122"/>
      <c r="H597" s="123"/>
      <c r="I597" s="124"/>
      <c r="J597" s="120">
        <v>0</v>
      </c>
      <c r="K597" s="112">
        <f>ROUND(IF(AND($G597&lt;&gt;Summary!$C$13),IF(OR($I597=$I$6,$I597=$I$7,$I597=$I$10,$I597=$I$11),($J597*$H597),0),0)+(IF(OR($I597=$I$8,$I597=$I$9),($J597*$H597),0)),0)</f>
        <v>0</v>
      </c>
      <c r="L597" s="112">
        <f>ROUND(IF(AND($G597=Summary!$C$13),IF(OR($I597=$I$6,$I597=$I$7,$I597=$I$10,$I597=$I$11),(($J597*$H597)/2),0),0),0)</f>
        <v>0</v>
      </c>
      <c r="M597" s="112">
        <f t="shared" si="20"/>
        <v>0</v>
      </c>
      <c r="N597" s="115">
        <f t="shared" si="21"/>
        <v>0</v>
      </c>
      <c r="O597" s="118"/>
    </row>
    <row r="598" spans="2:15">
      <c r="B598" s="121"/>
      <c r="C598" s="119"/>
      <c r="D598" s="194"/>
      <c r="E598" s="117"/>
      <c r="F598" s="118"/>
      <c r="G598" s="122"/>
      <c r="H598" s="123"/>
      <c r="I598" s="124"/>
      <c r="J598" s="120">
        <v>0</v>
      </c>
      <c r="K598" s="112">
        <f>ROUND(IF(AND($G598&lt;&gt;Summary!$C$13),IF(OR($I598=$I$6,$I598=$I$7,$I598=$I$10,$I598=$I$11),($J598*$H598),0),0)+(IF(OR($I598=$I$8,$I598=$I$9),($J598*$H598),0)),0)</f>
        <v>0</v>
      </c>
      <c r="L598" s="112">
        <f>ROUND(IF(AND($G598=Summary!$C$13),IF(OR($I598=$I$6,$I598=$I$7,$I598=$I$10,$I598=$I$11),(($J598*$H598)/2),0),0),0)</f>
        <v>0</v>
      </c>
      <c r="M598" s="112">
        <f t="shared" ref="M598:M661" si="22">L598</f>
        <v>0</v>
      </c>
      <c r="N598" s="115">
        <f t="shared" ref="N598:N661" si="23">SUM(J598:M598)</f>
        <v>0</v>
      </c>
      <c r="O598" s="118"/>
    </row>
    <row r="599" spans="2:15">
      <c r="B599" s="121"/>
      <c r="C599" s="119"/>
      <c r="D599" s="194"/>
      <c r="E599" s="117"/>
      <c r="F599" s="118"/>
      <c r="G599" s="122"/>
      <c r="H599" s="123"/>
      <c r="I599" s="124"/>
      <c r="J599" s="120">
        <v>0</v>
      </c>
      <c r="K599" s="112">
        <f>ROUND(IF(AND($G599&lt;&gt;Summary!$C$13),IF(OR($I599=$I$6,$I599=$I$7,$I599=$I$10,$I599=$I$11),($J599*$H599),0),0)+(IF(OR($I599=$I$8,$I599=$I$9),($J599*$H599),0)),0)</f>
        <v>0</v>
      </c>
      <c r="L599" s="112">
        <f>ROUND(IF(AND($G599=Summary!$C$13),IF(OR($I599=$I$6,$I599=$I$7,$I599=$I$10,$I599=$I$11),(($J599*$H599)/2),0),0),0)</f>
        <v>0</v>
      </c>
      <c r="M599" s="112">
        <f t="shared" si="22"/>
        <v>0</v>
      </c>
      <c r="N599" s="115">
        <f t="shared" si="23"/>
        <v>0</v>
      </c>
      <c r="O599" s="118"/>
    </row>
    <row r="600" spans="2:15">
      <c r="B600" s="121"/>
      <c r="C600" s="119"/>
      <c r="D600" s="194"/>
      <c r="E600" s="117"/>
      <c r="F600" s="118"/>
      <c r="G600" s="122"/>
      <c r="H600" s="123"/>
      <c r="I600" s="124"/>
      <c r="J600" s="120">
        <v>0</v>
      </c>
      <c r="K600" s="112">
        <f>ROUND(IF(AND($G600&lt;&gt;Summary!$C$13),IF(OR($I600=$I$6,$I600=$I$7,$I600=$I$10,$I600=$I$11),($J600*$H600),0),0)+(IF(OR($I600=$I$8,$I600=$I$9),($J600*$H600),0)),0)</f>
        <v>0</v>
      </c>
      <c r="L600" s="112">
        <f>ROUND(IF(AND($G600=Summary!$C$13),IF(OR($I600=$I$6,$I600=$I$7,$I600=$I$10,$I600=$I$11),(($J600*$H600)/2),0),0),0)</f>
        <v>0</v>
      </c>
      <c r="M600" s="112">
        <f t="shared" si="22"/>
        <v>0</v>
      </c>
      <c r="N600" s="115">
        <f t="shared" si="23"/>
        <v>0</v>
      </c>
      <c r="O600" s="118"/>
    </row>
    <row r="601" spans="2:15">
      <c r="B601" s="121"/>
      <c r="C601" s="119"/>
      <c r="D601" s="194"/>
      <c r="E601" s="117"/>
      <c r="F601" s="118"/>
      <c r="G601" s="122"/>
      <c r="H601" s="123"/>
      <c r="I601" s="124"/>
      <c r="J601" s="120">
        <v>0</v>
      </c>
      <c r="K601" s="112">
        <f>ROUND(IF(AND($G601&lt;&gt;Summary!$C$13),IF(OR($I601=$I$6,$I601=$I$7,$I601=$I$10,$I601=$I$11),($J601*$H601),0),0)+(IF(OR($I601=$I$8,$I601=$I$9),($J601*$H601),0)),0)</f>
        <v>0</v>
      </c>
      <c r="L601" s="112">
        <f>ROUND(IF(AND($G601=Summary!$C$13),IF(OR($I601=$I$6,$I601=$I$7,$I601=$I$10,$I601=$I$11),(($J601*$H601)/2),0),0),0)</f>
        <v>0</v>
      </c>
      <c r="M601" s="112">
        <f t="shared" si="22"/>
        <v>0</v>
      </c>
      <c r="N601" s="115">
        <f t="shared" si="23"/>
        <v>0</v>
      </c>
      <c r="O601" s="118"/>
    </row>
    <row r="602" spans="2:15">
      <c r="B602" s="121"/>
      <c r="C602" s="119"/>
      <c r="D602" s="194"/>
      <c r="E602" s="117"/>
      <c r="F602" s="118"/>
      <c r="G602" s="122"/>
      <c r="H602" s="123"/>
      <c r="I602" s="124"/>
      <c r="J602" s="120">
        <v>0</v>
      </c>
      <c r="K602" s="112">
        <f>ROUND(IF(AND($G602&lt;&gt;Summary!$C$13),IF(OR($I602=$I$6,$I602=$I$7,$I602=$I$10,$I602=$I$11),($J602*$H602),0),0)+(IF(OR($I602=$I$8,$I602=$I$9),($J602*$H602),0)),0)</f>
        <v>0</v>
      </c>
      <c r="L602" s="112">
        <f>ROUND(IF(AND($G602=Summary!$C$13),IF(OR($I602=$I$6,$I602=$I$7,$I602=$I$10,$I602=$I$11),(($J602*$H602)/2),0),0),0)</f>
        <v>0</v>
      </c>
      <c r="M602" s="112">
        <f t="shared" si="22"/>
        <v>0</v>
      </c>
      <c r="N602" s="115">
        <f t="shared" si="23"/>
        <v>0</v>
      </c>
      <c r="O602" s="118"/>
    </row>
    <row r="603" spans="2:15">
      <c r="B603" s="121"/>
      <c r="C603" s="119"/>
      <c r="D603" s="194"/>
      <c r="E603" s="117"/>
      <c r="F603" s="118"/>
      <c r="G603" s="122"/>
      <c r="H603" s="123"/>
      <c r="I603" s="124"/>
      <c r="J603" s="120">
        <v>0</v>
      </c>
      <c r="K603" s="112">
        <f>ROUND(IF(AND($G603&lt;&gt;Summary!$C$13),IF(OR($I603=$I$6,$I603=$I$7,$I603=$I$10,$I603=$I$11),($J603*$H603),0),0)+(IF(OR($I603=$I$8,$I603=$I$9),($J603*$H603),0)),0)</f>
        <v>0</v>
      </c>
      <c r="L603" s="112">
        <f>ROUND(IF(AND($G603=Summary!$C$13),IF(OR($I603=$I$6,$I603=$I$7,$I603=$I$10,$I603=$I$11),(($J603*$H603)/2),0),0),0)</f>
        <v>0</v>
      </c>
      <c r="M603" s="112">
        <f t="shared" si="22"/>
        <v>0</v>
      </c>
      <c r="N603" s="115">
        <f t="shared" si="23"/>
        <v>0</v>
      </c>
      <c r="O603" s="118"/>
    </row>
    <row r="604" spans="2:15">
      <c r="B604" s="121"/>
      <c r="C604" s="119"/>
      <c r="D604" s="194"/>
      <c r="E604" s="117"/>
      <c r="F604" s="118"/>
      <c r="G604" s="122"/>
      <c r="H604" s="123"/>
      <c r="I604" s="124"/>
      <c r="J604" s="120">
        <v>0</v>
      </c>
      <c r="K604" s="112">
        <f>ROUND(IF(AND($G604&lt;&gt;Summary!$C$13),IF(OR($I604=$I$6,$I604=$I$7,$I604=$I$10,$I604=$I$11),($J604*$H604),0),0)+(IF(OR($I604=$I$8,$I604=$I$9),($J604*$H604),0)),0)</f>
        <v>0</v>
      </c>
      <c r="L604" s="112">
        <f>ROUND(IF(AND($G604=Summary!$C$13),IF(OR($I604=$I$6,$I604=$I$7,$I604=$I$10,$I604=$I$11),(($J604*$H604)/2),0),0),0)</f>
        <v>0</v>
      </c>
      <c r="M604" s="112">
        <f t="shared" si="22"/>
        <v>0</v>
      </c>
      <c r="N604" s="115">
        <f t="shared" si="23"/>
        <v>0</v>
      </c>
      <c r="O604" s="118"/>
    </row>
    <row r="605" spans="2:15">
      <c r="B605" s="121"/>
      <c r="C605" s="119"/>
      <c r="D605" s="194"/>
      <c r="E605" s="117"/>
      <c r="F605" s="118"/>
      <c r="G605" s="122"/>
      <c r="H605" s="123"/>
      <c r="I605" s="124"/>
      <c r="J605" s="120">
        <v>0</v>
      </c>
      <c r="K605" s="112">
        <f>ROUND(IF(AND($G605&lt;&gt;Summary!$C$13),IF(OR($I605=$I$6,$I605=$I$7,$I605=$I$10,$I605=$I$11),($J605*$H605),0),0)+(IF(OR($I605=$I$8,$I605=$I$9),($J605*$H605),0)),0)</f>
        <v>0</v>
      </c>
      <c r="L605" s="112">
        <f>ROUND(IF(AND($G605=Summary!$C$13),IF(OR($I605=$I$6,$I605=$I$7,$I605=$I$10,$I605=$I$11),(($J605*$H605)/2),0),0),0)</f>
        <v>0</v>
      </c>
      <c r="M605" s="112">
        <f t="shared" si="22"/>
        <v>0</v>
      </c>
      <c r="N605" s="115">
        <f t="shared" si="23"/>
        <v>0</v>
      </c>
      <c r="O605" s="118"/>
    </row>
    <row r="606" spans="2:15">
      <c r="B606" s="121"/>
      <c r="C606" s="119"/>
      <c r="D606" s="194"/>
      <c r="E606" s="117"/>
      <c r="F606" s="118"/>
      <c r="G606" s="122"/>
      <c r="H606" s="123"/>
      <c r="I606" s="124"/>
      <c r="J606" s="120">
        <v>0</v>
      </c>
      <c r="K606" s="112">
        <f>ROUND(IF(AND($G606&lt;&gt;Summary!$C$13),IF(OR($I606=$I$6,$I606=$I$7,$I606=$I$10,$I606=$I$11),($J606*$H606),0),0)+(IF(OR($I606=$I$8,$I606=$I$9),($J606*$H606),0)),0)</f>
        <v>0</v>
      </c>
      <c r="L606" s="112">
        <f>ROUND(IF(AND($G606=Summary!$C$13),IF(OR($I606=$I$6,$I606=$I$7,$I606=$I$10,$I606=$I$11),(($J606*$H606)/2),0),0),0)</f>
        <v>0</v>
      </c>
      <c r="M606" s="112">
        <f t="shared" si="22"/>
        <v>0</v>
      </c>
      <c r="N606" s="115">
        <f t="shared" si="23"/>
        <v>0</v>
      </c>
      <c r="O606" s="118"/>
    </row>
    <row r="607" spans="2:15">
      <c r="B607" s="121"/>
      <c r="C607" s="119"/>
      <c r="D607" s="194"/>
      <c r="E607" s="117"/>
      <c r="F607" s="118"/>
      <c r="G607" s="122"/>
      <c r="H607" s="123"/>
      <c r="I607" s="124"/>
      <c r="J607" s="120">
        <v>0</v>
      </c>
      <c r="K607" s="112">
        <f>ROUND(IF(AND($G607&lt;&gt;Summary!$C$13),IF(OR($I607=$I$6,$I607=$I$7,$I607=$I$10,$I607=$I$11),($J607*$H607),0),0)+(IF(OR($I607=$I$8,$I607=$I$9),($J607*$H607),0)),0)</f>
        <v>0</v>
      </c>
      <c r="L607" s="112">
        <f>ROUND(IF(AND($G607=Summary!$C$13),IF(OR($I607=$I$6,$I607=$I$7,$I607=$I$10,$I607=$I$11),(($J607*$H607)/2),0),0),0)</f>
        <v>0</v>
      </c>
      <c r="M607" s="112">
        <f t="shared" si="22"/>
        <v>0</v>
      </c>
      <c r="N607" s="115">
        <f t="shared" si="23"/>
        <v>0</v>
      </c>
      <c r="O607" s="118"/>
    </row>
    <row r="608" spans="2:15">
      <c r="B608" s="121"/>
      <c r="C608" s="119"/>
      <c r="D608" s="194"/>
      <c r="E608" s="117"/>
      <c r="F608" s="118"/>
      <c r="G608" s="122"/>
      <c r="H608" s="123"/>
      <c r="I608" s="124"/>
      <c r="J608" s="120">
        <v>0</v>
      </c>
      <c r="K608" s="112">
        <f>ROUND(IF(AND($G608&lt;&gt;Summary!$C$13),IF(OR($I608=$I$6,$I608=$I$7,$I608=$I$10,$I608=$I$11),($J608*$H608),0),0)+(IF(OR($I608=$I$8,$I608=$I$9),($J608*$H608),0)),0)</f>
        <v>0</v>
      </c>
      <c r="L608" s="112">
        <f>ROUND(IF(AND($G608=Summary!$C$13),IF(OR($I608=$I$6,$I608=$I$7,$I608=$I$10,$I608=$I$11),(($J608*$H608)/2),0),0),0)</f>
        <v>0</v>
      </c>
      <c r="M608" s="112">
        <f t="shared" si="22"/>
        <v>0</v>
      </c>
      <c r="N608" s="115">
        <f t="shared" si="23"/>
        <v>0</v>
      </c>
      <c r="O608" s="118"/>
    </row>
    <row r="609" spans="2:15">
      <c r="B609" s="121"/>
      <c r="C609" s="119"/>
      <c r="D609" s="194"/>
      <c r="E609" s="117"/>
      <c r="F609" s="118"/>
      <c r="G609" s="122"/>
      <c r="H609" s="123"/>
      <c r="I609" s="124"/>
      <c r="J609" s="120">
        <v>0</v>
      </c>
      <c r="K609" s="112">
        <f>ROUND(IF(AND($G609&lt;&gt;Summary!$C$13),IF(OR($I609=$I$6,$I609=$I$7,$I609=$I$10,$I609=$I$11),($J609*$H609),0),0)+(IF(OR($I609=$I$8,$I609=$I$9),($J609*$H609),0)),0)</f>
        <v>0</v>
      </c>
      <c r="L609" s="112">
        <f>ROUND(IF(AND($G609=Summary!$C$13),IF(OR($I609=$I$6,$I609=$I$7,$I609=$I$10,$I609=$I$11),(($J609*$H609)/2),0),0),0)</f>
        <v>0</v>
      </c>
      <c r="M609" s="112">
        <f t="shared" si="22"/>
        <v>0</v>
      </c>
      <c r="N609" s="115">
        <f t="shared" si="23"/>
        <v>0</v>
      </c>
      <c r="O609" s="118"/>
    </row>
    <row r="610" spans="2:15">
      <c r="B610" s="121"/>
      <c r="C610" s="119"/>
      <c r="D610" s="194"/>
      <c r="E610" s="117"/>
      <c r="F610" s="118"/>
      <c r="G610" s="122"/>
      <c r="H610" s="123"/>
      <c r="I610" s="124"/>
      <c r="J610" s="120">
        <v>0</v>
      </c>
      <c r="K610" s="112">
        <f>ROUND(IF(AND($G610&lt;&gt;Summary!$C$13),IF(OR($I610=$I$6,$I610=$I$7,$I610=$I$10,$I610=$I$11),($J610*$H610),0),0)+(IF(OR($I610=$I$8,$I610=$I$9),($J610*$H610),0)),0)</f>
        <v>0</v>
      </c>
      <c r="L610" s="112">
        <f>ROUND(IF(AND($G610=Summary!$C$13),IF(OR($I610=$I$6,$I610=$I$7,$I610=$I$10,$I610=$I$11),(($J610*$H610)/2),0),0),0)</f>
        <v>0</v>
      </c>
      <c r="M610" s="112">
        <f t="shared" si="22"/>
        <v>0</v>
      </c>
      <c r="N610" s="115">
        <f t="shared" si="23"/>
        <v>0</v>
      </c>
      <c r="O610" s="118"/>
    </row>
    <row r="611" spans="2:15">
      <c r="B611" s="121"/>
      <c r="C611" s="119"/>
      <c r="D611" s="194"/>
      <c r="E611" s="117"/>
      <c r="F611" s="118"/>
      <c r="G611" s="122"/>
      <c r="H611" s="123"/>
      <c r="I611" s="124"/>
      <c r="J611" s="120">
        <v>0</v>
      </c>
      <c r="K611" s="112">
        <f>ROUND(IF(AND($G611&lt;&gt;Summary!$C$13),IF(OR($I611=$I$6,$I611=$I$7,$I611=$I$10,$I611=$I$11),($J611*$H611),0),0)+(IF(OR($I611=$I$8,$I611=$I$9),($J611*$H611),0)),0)</f>
        <v>0</v>
      </c>
      <c r="L611" s="112">
        <f>ROUND(IF(AND($G611=Summary!$C$13),IF(OR($I611=$I$6,$I611=$I$7,$I611=$I$10,$I611=$I$11),(($J611*$H611)/2),0),0),0)</f>
        <v>0</v>
      </c>
      <c r="M611" s="112">
        <f t="shared" si="22"/>
        <v>0</v>
      </c>
      <c r="N611" s="115">
        <f t="shared" si="23"/>
        <v>0</v>
      </c>
      <c r="O611" s="118"/>
    </row>
    <row r="612" spans="2:15">
      <c r="B612" s="121"/>
      <c r="C612" s="119"/>
      <c r="D612" s="194"/>
      <c r="E612" s="117"/>
      <c r="F612" s="118"/>
      <c r="G612" s="122"/>
      <c r="H612" s="123"/>
      <c r="I612" s="124"/>
      <c r="J612" s="120">
        <v>0</v>
      </c>
      <c r="K612" s="112">
        <f>ROUND(IF(AND($G612&lt;&gt;Summary!$C$13),IF(OR($I612=$I$6,$I612=$I$7,$I612=$I$10,$I612=$I$11),($J612*$H612),0),0)+(IF(OR($I612=$I$8,$I612=$I$9),($J612*$H612),0)),0)</f>
        <v>0</v>
      </c>
      <c r="L612" s="112">
        <f>ROUND(IF(AND($G612=Summary!$C$13),IF(OR($I612=$I$6,$I612=$I$7,$I612=$I$10,$I612=$I$11),(($J612*$H612)/2),0),0),0)</f>
        <v>0</v>
      </c>
      <c r="M612" s="112">
        <f t="shared" si="22"/>
        <v>0</v>
      </c>
      <c r="N612" s="115">
        <f t="shared" si="23"/>
        <v>0</v>
      </c>
      <c r="O612" s="118"/>
    </row>
    <row r="613" spans="2:15">
      <c r="B613" s="121"/>
      <c r="C613" s="119"/>
      <c r="D613" s="194"/>
      <c r="E613" s="117"/>
      <c r="F613" s="118"/>
      <c r="G613" s="122"/>
      <c r="H613" s="123"/>
      <c r="I613" s="124"/>
      <c r="J613" s="120">
        <v>0</v>
      </c>
      <c r="K613" s="112">
        <f>ROUND(IF(AND($G613&lt;&gt;Summary!$C$13),IF(OR($I613=$I$6,$I613=$I$7,$I613=$I$10,$I613=$I$11),($J613*$H613),0),0)+(IF(OR($I613=$I$8,$I613=$I$9),($J613*$H613),0)),0)</f>
        <v>0</v>
      </c>
      <c r="L613" s="112">
        <f>ROUND(IF(AND($G613=Summary!$C$13),IF(OR($I613=$I$6,$I613=$I$7,$I613=$I$10,$I613=$I$11),(($J613*$H613)/2),0),0),0)</f>
        <v>0</v>
      </c>
      <c r="M613" s="112">
        <f t="shared" si="22"/>
        <v>0</v>
      </c>
      <c r="N613" s="115">
        <f t="shared" si="23"/>
        <v>0</v>
      </c>
      <c r="O613" s="118"/>
    </row>
    <row r="614" spans="2:15">
      <c r="B614" s="121"/>
      <c r="C614" s="119"/>
      <c r="D614" s="194"/>
      <c r="E614" s="117"/>
      <c r="F614" s="118"/>
      <c r="G614" s="122"/>
      <c r="H614" s="123"/>
      <c r="I614" s="124"/>
      <c r="J614" s="120">
        <v>0</v>
      </c>
      <c r="K614" s="112">
        <f>ROUND(IF(AND($G614&lt;&gt;Summary!$C$13),IF(OR($I614=$I$6,$I614=$I$7,$I614=$I$10,$I614=$I$11),($J614*$H614),0),0)+(IF(OR($I614=$I$8,$I614=$I$9),($J614*$H614),0)),0)</f>
        <v>0</v>
      </c>
      <c r="L614" s="112">
        <f>ROUND(IF(AND($G614=Summary!$C$13),IF(OR($I614=$I$6,$I614=$I$7,$I614=$I$10,$I614=$I$11),(($J614*$H614)/2),0),0),0)</f>
        <v>0</v>
      </c>
      <c r="M614" s="112">
        <f t="shared" si="22"/>
        <v>0</v>
      </c>
      <c r="N614" s="115">
        <f t="shared" si="23"/>
        <v>0</v>
      </c>
      <c r="O614" s="118"/>
    </row>
    <row r="615" spans="2:15">
      <c r="B615" s="121"/>
      <c r="C615" s="119"/>
      <c r="D615" s="194"/>
      <c r="E615" s="117"/>
      <c r="F615" s="118"/>
      <c r="G615" s="122"/>
      <c r="H615" s="123"/>
      <c r="I615" s="124"/>
      <c r="J615" s="120">
        <v>0</v>
      </c>
      <c r="K615" s="112">
        <f>ROUND(IF(AND($G615&lt;&gt;Summary!$C$13),IF(OR($I615=$I$6,$I615=$I$7,$I615=$I$10,$I615=$I$11),($J615*$H615),0),0)+(IF(OR($I615=$I$8,$I615=$I$9),($J615*$H615),0)),0)</f>
        <v>0</v>
      </c>
      <c r="L615" s="112">
        <f>ROUND(IF(AND($G615=Summary!$C$13),IF(OR($I615=$I$6,$I615=$I$7,$I615=$I$10,$I615=$I$11),(($J615*$H615)/2),0),0),0)</f>
        <v>0</v>
      </c>
      <c r="M615" s="112">
        <f t="shared" si="22"/>
        <v>0</v>
      </c>
      <c r="N615" s="115">
        <f t="shared" si="23"/>
        <v>0</v>
      </c>
      <c r="O615" s="118"/>
    </row>
    <row r="616" spans="2:15">
      <c r="B616" s="121"/>
      <c r="C616" s="119"/>
      <c r="D616" s="194"/>
      <c r="E616" s="117"/>
      <c r="F616" s="118"/>
      <c r="G616" s="122"/>
      <c r="H616" s="123"/>
      <c r="I616" s="124"/>
      <c r="J616" s="120">
        <v>0</v>
      </c>
      <c r="K616" s="112">
        <f>ROUND(IF(AND($G616&lt;&gt;Summary!$C$13),IF(OR($I616=$I$6,$I616=$I$7,$I616=$I$10,$I616=$I$11),($J616*$H616),0),0)+(IF(OR($I616=$I$8,$I616=$I$9),($J616*$H616),0)),0)</f>
        <v>0</v>
      </c>
      <c r="L616" s="112">
        <f>ROUND(IF(AND($G616=Summary!$C$13),IF(OR($I616=$I$6,$I616=$I$7,$I616=$I$10,$I616=$I$11),(($J616*$H616)/2),0),0),0)</f>
        <v>0</v>
      </c>
      <c r="M616" s="112">
        <f t="shared" si="22"/>
        <v>0</v>
      </c>
      <c r="N616" s="115">
        <f t="shared" si="23"/>
        <v>0</v>
      </c>
      <c r="O616" s="118"/>
    </row>
    <row r="617" spans="2:15">
      <c r="B617" s="121"/>
      <c r="C617" s="119"/>
      <c r="D617" s="194"/>
      <c r="E617" s="117"/>
      <c r="F617" s="118"/>
      <c r="G617" s="122"/>
      <c r="H617" s="123"/>
      <c r="I617" s="124"/>
      <c r="J617" s="120">
        <v>0</v>
      </c>
      <c r="K617" s="112">
        <f>ROUND(IF(AND($G617&lt;&gt;Summary!$C$13),IF(OR($I617=$I$6,$I617=$I$7,$I617=$I$10,$I617=$I$11),($J617*$H617),0),0)+(IF(OR($I617=$I$8,$I617=$I$9),($J617*$H617),0)),0)</f>
        <v>0</v>
      </c>
      <c r="L617" s="112">
        <f>ROUND(IF(AND($G617=Summary!$C$13),IF(OR($I617=$I$6,$I617=$I$7,$I617=$I$10,$I617=$I$11),(($J617*$H617)/2),0),0),0)</f>
        <v>0</v>
      </c>
      <c r="M617" s="112">
        <f t="shared" si="22"/>
        <v>0</v>
      </c>
      <c r="N617" s="115">
        <f t="shared" si="23"/>
        <v>0</v>
      </c>
      <c r="O617" s="118"/>
    </row>
    <row r="618" spans="2:15">
      <c r="B618" s="121"/>
      <c r="C618" s="119"/>
      <c r="D618" s="194"/>
      <c r="E618" s="117"/>
      <c r="F618" s="118"/>
      <c r="G618" s="122"/>
      <c r="H618" s="123"/>
      <c r="I618" s="124"/>
      <c r="J618" s="120">
        <v>0</v>
      </c>
      <c r="K618" s="112">
        <f>ROUND(IF(AND($G618&lt;&gt;Summary!$C$13),IF(OR($I618=$I$6,$I618=$I$7,$I618=$I$10,$I618=$I$11),($J618*$H618),0),0)+(IF(OR($I618=$I$8,$I618=$I$9),($J618*$H618),0)),0)</f>
        <v>0</v>
      </c>
      <c r="L618" s="112">
        <f>ROUND(IF(AND($G618=Summary!$C$13),IF(OR($I618=$I$6,$I618=$I$7,$I618=$I$10,$I618=$I$11),(($J618*$H618)/2),0),0),0)</f>
        <v>0</v>
      </c>
      <c r="M618" s="112">
        <f t="shared" si="22"/>
        <v>0</v>
      </c>
      <c r="N618" s="115">
        <f t="shared" si="23"/>
        <v>0</v>
      </c>
      <c r="O618" s="118"/>
    </row>
    <row r="619" spans="2:15">
      <c r="B619" s="121"/>
      <c r="C619" s="119"/>
      <c r="D619" s="194"/>
      <c r="E619" s="117"/>
      <c r="F619" s="118"/>
      <c r="G619" s="122"/>
      <c r="H619" s="123"/>
      <c r="I619" s="124"/>
      <c r="J619" s="120">
        <v>0</v>
      </c>
      <c r="K619" s="112">
        <f>ROUND(IF(AND($G619&lt;&gt;Summary!$C$13),IF(OR($I619=$I$6,$I619=$I$7,$I619=$I$10,$I619=$I$11),($J619*$H619),0),0)+(IF(OR($I619=$I$8,$I619=$I$9),($J619*$H619),0)),0)</f>
        <v>0</v>
      </c>
      <c r="L619" s="112">
        <f>ROUND(IF(AND($G619=Summary!$C$13),IF(OR($I619=$I$6,$I619=$I$7,$I619=$I$10,$I619=$I$11),(($J619*$H619)/2),0),0),0)</f>
        <v>0</v>
      </c>
      <c r="M619" s="112">
        <f t="shared" si="22"/>
        <v>0</v>
      </c>
      <c r="N619" s="115">
        <f t="shared" si="23"/>
        <v>0</v>
      </c>
      <c r="O619" s="118"/>
    </row>
    <row r="620" spans="2:15">
      <c r="B620" s="121"/>
      <c r="C620" s="119"/>
      <c r="D620" s="194"/>
      <c r="E620" s="117"/>
      <c r="F620" s="118"/>
      <c r="G620" s="122"/>
      <c r="H620" s="123"/>
      <c r="I620" s="124"/>
      <c r="J620" s="120">
        <v>0</v>
      </c>
      <c r="K620" s="112">
        <f>ROUND(IF(AND($G620&lt;&gt;Summary!$C$13),IF(OR($I620=$I$6,$I620=$I$7,$I620=$I$10,$I620=$I$11),($J620*$H620),0),0)+(IF(OR($I620=$I$8,$I620=$I$9),($J620*$H620),0)),0)</f>
        <v>0</v>
      </c>
      <c r="L620" s="112">
        <f>ROUND(IF(AND($G620=Summary!$C$13),IF(OR($I620=$I$6,$I620=$I$7,$I620=$I$10,$I620=$I$11),(($J620*$H620)/2),0),0),0)</f>
        <v>0</v>
      </c>
      <c r="M620" s="112">
        <f t="shared" si="22"/>
        <v>0</v>
      </c>
      <c r="N620" s="115">
        <f t="shared" si="23"/>
        <v>0</v>
      </c>
      <c r="O620" s="118"/>
    </row>
    <row r="621" spans="2:15">
      <c r="B621" s="121"/>
      <c r="C621" s="119"/>
      <c r="D621" s="194"/>
      <c r="E621" s="117"/>
      <c r="F621" s="118"/>
      <c r="G621" s="122"/>
      <c r="H621" s="123"/>
      <c r="I621" s="124"/>
      <c r="J621" s="120">
        <v>0</v>
      </c>
      <c r="K621" s="112">
        <f>ROUND(IF(AND($G621&lt;&gt;Summary!$C$13),IF(OR($I621=$I$6,$I621=$I$7,$I621=$I$10,$I621=$I$11),($J621*$H621),0),0)+(IF(OR($I621=$I$8,$I621=$I$9),($J621*$H621),0)),0)</f>
        <v>0</v>
      </c>
      <c r="L621" s="112">
        <f>ROUND(IF(AND($G621=Summary!$C$13),IF(OR($I621=$I$6,$I621=$I$7,$I621=$I$10,$I621=$I$11),(($J621*$H621)/2),0),0),0)</f>
        <v>0</v>
      </c>
      <c r="M621" s="112">
        <f t="shared" si="22"/>
        <v>0</v>
      </c>
      <c r="N621" s="115">
        <f t="shared" si="23"/>
        <v>0</v>
      </c>
      <c r="O621" s="118"/>
    </row>
    <row r="622" spans="2:15">
      <c r="B622" s="121"/>
      <c r="C622" s="119"/>
      <c r="D622" s="194"/>
      <c r="E622" s="117"/>
      <c r="F622" s="118"/>
      <c r="G622" s="122"/>
      <c r="H622" s="123"/>
      <c r="I622" s="124"/>
      <c r="J622" s="120">
        <v>0</v>
      </c>
      <c r="K622" s="112">
        <f>ROUND(IF(AND($G622&lt;&gt;Summary!$C$13),IF(OR($I622=$I$6,$I622=$I$7,$I622=$I$10,$I622=$I$11),($J622*$H622),0),0)+(IF(OR($I622=$I$8,$I622=$I$9),($J622*$H622),0)),0)</f>
        <v>0</v>
      </c>
      <c r="L622" s="112">
        <f>ROUND(IF(AND($G622=Summary!$C$13),IF(OR($I622=$I$6,$I622=$I$7,$I622=$I$10,$I622=$I$11),(($J622*$H622)/2),0),0),0)</f>
        <v>0</v>
      </c>
      <c r="M622" s="112">
        <f t="shared" si="22"/>
        <v>0</v>
      </c>
      <c r="N622" s="115">
        <f t="shared" si="23"/>
        <v>0</v>
      </c>
      <c r="O622" s="118"/>
    </row>
    <row r="623" spans="2:15">
      <c r="B623" s="121"/>
      <c r="C623" s="119"/>
      <c r="D623" s="194"/>
      <c r="E623" s="117"/>
      <c r="F623" s="118"/>
      <c r="G623" s="122"/>
      <c r="H623" s="123"/>
      <c r="I623" s="124"/>
      <c r="J623" s="120">
        <v>0</v>
      </c>
      <c r="K623" s="112">
        <f>ROUND(IF(AND($G623&lt;&gt;Summary!$C$13),IF(OR($I623=$I$6,$I623=$I$7,$I623=$I$10,$I623=$I$11),($J623*$H623),0),0)+(IF(OR($I623=$I$8,$I623=$I$9),($J623*$H623),0)),0)</f>
        <v>0</v>
      </c>
      <c r="L623" s="112">
        <f>ROUND(IF(AND($G623=Summary!$C$13),IF(OR($I623=$I$6,$I623=$I$7,$I623=$I$10,$I623=$I$11),(($J623*$H623)/2),0),0),0)</f>
        <v>0</v>
      </c>
      <c r="M623" s="112">
        <f t="shared" si="22"/>
        <v>0</v>
      </c>
      <c r="N623" s="115">
        <f t="shared" si="23"/>
        <v>0</v>
      </c>
      <c r="O623" s="118"/>
    </row>
    <row r="624" spans="2:15">
      <c r="B624" s="121"/>
      <c r="C624" s="119"/>
      <c r="D624" s="194"/>
      <c r="E624" s="117"/>
      <c r="F624" s="118"/>
      <c r="G624" s="122"/>
      <c r="H624" s="123"/>
      <c r="I624" s="124"/>
      <c r="J624" s="120">
        <v>0</v>
      </c>
      <c r="K624" s="112">
        <f>ROUND(IF(AND($G624&lt;&gt;Summary!$C$13),IF(OR($I624=$I$6,$I624=$I$7,$I624=$I$10,$I624=$I$11),($J624*$H624),0),0)+(IF(OR($I624=$I$8,$I624=$I$9),($J624*$H624),0)),0)</f>
        <v>0</v>
      </c>
      <c r="L624" s="112">
        <f>ROUND(IF(AND($G624=Summary!$C$13),IF(OR($I624=$I$6,$I624=$I$7,$I624=$I$10,$I624=$I$11),(($J624*$H624)/2),0),0),0)</f>
        <v>0</v>
      </c>
      <c r="M624" s="112">
        <f t="shared" si="22"/>
        <v>0</v>
      </c>
      <c r="N624" s="115">
        <f t="shared" si="23"/>
        <v>0</v>
      </c>
      <c r="O624" s="118"/>
    </row>
    <row r="625" spans="2:15">
      <c r="B625" s="121"/>
      <c r="C625" s="119"/>
      <c r="D625" s="194"/>
      <c r="E625" s="117"/>
      <c r="F625" s="118"/>
      <c r="G625" s="122"/>
      <c r="H625" s="123"/>
      <c r="I625" s="124"/>
      <c r="J625" s="120">
        <v>0</v>
      </c>
      <c r="K625" s="112">
        <f>ROUND(IF(AND($G625&lt;&gt;Summary!$C$13),IF(OR($I625=$I$6,$I625=$I$7,$I625=$I$10,$I625=$I$11),($J625*$H625),0),0)+(IF(OR($I625=$I$8,$I625=$I$9),($J625*$H625),0)),0)</f>
        <v>0</v>
      </c>
      <c r="L625" s="112">
        <f>ROUND(IF(AND($G625=Summary!$C$13),IF(OR($I625=$I$6,$I625=$I$7,$I625=$I$10,$I625=$I$11),(($J625*$H625)/2),0),0),0)</f>
        <v>0</v>
      </c>
      <c r="M625" s="112">
        <f t="shared" si="22"/>
        <v>0</v>
      </c>
      <c r="N625" s="115">
        <f t="shared" si="23"/>
        <v>0</v>
      </c>
      <c r="O625" s="118"/>
    </row>
    <row r="626" spans="2:15">
      <c r="B626" s="121"/>
      <c r="C626" s="119"/>
      <c r="D626" s="194"/>
      <c r="E626" s="117"/>
      <c r="F626" s="118"/>
      <c r="G626" s="122"/>
      <c r="H626" s="123"/>
      <c r="I626" s="124"/>
      <c r="J626" s="120">
        <v>0</v>
      </c>
      <c r="K626" s="112">
        <f>ROUND(IF(AND($G626&lt;&gt;Summary!$C$13),IF(OR($I626=$I$6,$I626=$I$7,$I626=$I$10,$I626=$I$11),($J626*$H626),0),0)+(IF(OR($I626=$I$8,$I626=$I$9),($J626*$H626),0)),0)</f>
        <v>0</v>
      </c>
      <c r="L626" s="112">
        <f>ROUND(IF(AND($G626=Summary!$C$13),IF(OR($I626=$I$6,$I626=$I$7,$I626=$I$10,$I626=$I$11),(($J626*$H626)/2),0),0),0)</f>
        <v>0</v>
      </c>
      <c r="M626" s="112">
        <f t="shared" si="22"/>
        <v>0</v>
      </c>
      <c r="N626" s="115">
        <f t="shared" si="23"/>
        <v>0</v>
      </c>
      <c r="O626" s="118"/>
    </row>
    <row r="627" spans="2:15">
      <c r="B627" s="121"/>
      <c r="C627" s="119"/>
      <c r="D627" s="194"/>
      <c r="E627" s="117"/>
      <c r="F627" s="118"/>
      <c r="G627" s="122"/>
      <c r="H627" s="123"/>
      <c r="I627" s="124"/>
      <c r="J627" s="120">
        <v>0</v>
      </c>
      <c r="K627" s="112">
        <f>ROUND(IF(AND($G627&lt;&gt;Summary!$C$13),IF(OR($I627=$I$6,$I627=$I$7,$I627=$I$10,$I627=$I$11),($J627*$H627),0),0)+(IF(OR($I627=$I$8,$I627=$I$9),($J627*$H627),0)),0)</f>
        <v>0</v>
      </c>
      <c r="L627" s="112">
        <f>ROUND(IF(AND($G627=Summary!$C$13),IF(OR($I627=$I$6,$I627=$I$7,$I627=$I$10,$I627=$I$11),(($J627*$H627)/2),0),0),0)</f>
        <v>0</v>
      </c>
      <c r="M627" s="112">
        <f t="shared" si="22"/>
        <v>0</v>
      </c>
      <c r="N627" s="115">
        <f t="shared" si="23"/>
        <v>0</v>
      </c>
      <c r="O627" s="118"/>
    </row>
    <row r="628" spans="2:15">
      <c r="B628" s="121"/>
      <c r="C628" s="119"/>
      <c r="D628" s="194"/>
      <c r="E628" s="117"/>
      <c r="F628" s="118"/>
      <c r="G628" s="122"/>
      <c r="H628" s="123"/>
      <c r="I628" s="124"/>
      <c r="J628" s="120">
        <v>0</v>
      </c>
      <c r="K628" s="112">
        <f>ROUND(IF(AND($G628&lt;&gt;Summary!$C$13),IF(OR($I628=$I$6,$I628=$I$7,$I628=$I$10,$I628=$I$11),($J628*$H628),0),0)+(IF(OR($I628=$I$8,$I628=$I$9),($J628*$H628),0)),0)</f>
        <v>0</v>
      </c>
      <c r="L628" s="112">
        <f>ROUND(IF(AND($G628=Summary!$C$13),IF(OR($I628=$I$6,$I628=$I$7,$I628=$I$10,$I628=$I$11),(($J628*$H628)/2),0),0),0)</f>
        <v>0</v>
      </c>
      <c r="M628" s="112">
        <f t="shared" si="22"/>
        <v>0</v>
      </c>
      <c r="N628" s="115">
        <f t="shared" si="23"/>
        <v>0</v>
      </c>
      <c r="O628" s="118"/>
    </row>
    <row r="629" spans="2:15">
      <c r="B629" s="121"/>
      <c r="C629" s="119"/>
      <c r="D629" s="194"/>
      <c r="E629" s="117"/>
      <c r="F629" s="118"/>
      <c r="G629" s="122"/>
      <c r="H629" s="123"/>
      <c r="I629" s="124"/>
      <c r="J629" s="120">
        <v>0</v>
      </c>
      <c r="K629" s="112">
        <f>ROUND(IF(AND($G629&lt;&gt;Summary!$C$13),IF(OR($I629=$I$6,$I629=$I$7,$I629=$I$10,$I629=$I$11),($J629*$H629),0),0)+(IF(OR($I629=$I$8,$I629=$I$9),($J629*$H629),0)),0)</f>
        <v>0</v>
      </c>
      <c r="L629" s="112">
        <f>ROUND(IF(AND($G629=Summary!$C$13),IF(OR($I629=$I$6,$I629=$I$7,$I629=$I$10,$I629=$I$11),(($J629*$H629)/2),0),0),0)</f>
        <v>0</v>
      </c>
      <c r="M629" s="112">
        <f t="shared" si="22"/>
        <v>0</v>
      </c>
      <c r="N629" s="115">
        <f t="shared" si="23"/>
        <v>0</v>
      </c>
      <c r="O629" s="118"/>
    </row>
    <row r="630" spans="2:15">
      <c r="B630" s="121"/>
      <c r="C630" s="119"/>
      <c r="D630" s="194"/>
      <c r="E630" s="117"/>
      <c r="F630" s="118"/>
      <c r="G630" s="122"/>
      <c r="H630" s="123"/>
      <c r="I630" s="124"/>
      <c r="J630" s="120">
        <v>0</v>
      </c>
      <c r="K630" s="112">
        <f>ROUND(IF(AND($G630&lt;&gt;Summary!$C$13),IF(OR($I630=$I$6,$I630=$I$7,$I630=$I$10,$I630=$I$11),($J630*$H630),0),0)+(IF(OR($I630=$I$8,$I630=$I$9),($J630*$H630),0)),0)</f>
        <v>0</v>
      </c>
      <c r="L630" s="112">
        <f>ROUND(IF(AND($G630=Summary!$C$13),IF(OR($I630=$I$6,$I630=$I$7,$I630=$I$10,$I630=$I$11),(($J630*$H630)/2),0),0),0)</f>
        <v>0</v>
      </c>
      <c r="M630" s="112">
        <f t="shared" si="22"/>
        <v>0</v>
      </c>
      <c r="N630" s="115">
        <f t="shared" si="23"/>
        <v>0</v>
      </c>
      <c r="O630" s="118"/>
    </row>
    <row r="631" spans="2:15">
      <c r="B631" s="121"/>
      <c r="C631" s="119"/>
      <c r="D631" s="194"/>
      <c r="E631" s="117"/>
      <c r="F631" s="118"/>
      <c r="G631" s="122"/>
      <c r="H631" s="123"/>
      <c r="I631" s="124"/>
      <c r="J631" s="120">
        <v>0</v>
      </c>
      <c r="K631" s="112">
        <f>ROUND(IF(AND($G631&lt;&gt;Summary!$C$13),IF(OR($I631=$I$6,$I631=$I$7,$I631=$I$10,$I631=$I$11),($J631*$H631),0),0)+(IF(OR($I631=$I$8,$I631=$I$9),($J631*$H631),0)),0)</f>
        <v>0</v>
      </c>
      <c r="L631" s="112">
        <f>ROUND(IF(AND($G631=Summary!$C$13),IF(OR($I631=$I$6,$I631=$I$7,$I631=$I$10,$I631=$I$11),(($J631*$H631)/2),0),0),0)</f>
        <v>0</v>
      </c>
      <c r="M631" s="112">
        <f t="shared" si="22"/>
        <v>0</v>
      </c>
      <c r="N631" s="115">
        <f t="shared" si="23"/>
        <v>0</v>
      </c>
      <c r="O631" s="118"/>
    </row>
    <row r="632" spans="2:15">
      <c r="B632" s="121"/>
      <c r="C632" s="119"/>
      <c r="D632" s="194"/>
      <c r="E632" s="117"/>
      <c r="F632" s="118"/>
      <c r="G632" s="122"/>
      <c r="H632" s="123"/>
      <c r="I632" s="124"/>
      <c r="J632" s="120">
        <v>0</v>
      </c>
      <c r="K632" s="112">
        <f>ROUND(IF(AND($G632&lt;&gt;Summary!$C$13),IF(OR($I632=$I$6,$I632=$I$7,$I632=$I$10,$I632=$I$11),($J632*$H632),0),0)+(IF(OR($I632=$I$8,$I632=$I$9),($J632*$H632),0)),0)</f>
        <v>0</v>
      </c>
      <c r="L632" s="112">
        <f>ROUND(IF(AND($G632=Summary!$C$13),IF(OR($I632=$I$6,$I632=$I$7,$I632=$I$10,$I632=$I$11),(($J632*$H632)/2),0),0),0)</f>
        <v>0</v>
      </c>
      <c r="M632" s="112">
        <f t="shared" si="22"/>
        <v>0</v>
      </c>
      <c r="N632" s="115">
        <f t="shared" si="23"/>
        <v>0</v>
      </c>
      <c r="O632" s="118"/>
    </row>
    <row r="633" spans="2:15">
      <c r="B633" s="121"/>
      <c r="C633" s="119"/>
      <c r="D633" s="194"/>
      <c r="E633" s="117"/>
      <c r="F633" s="118"/>
      <c r="G633" s="122"/>
      <c r="H633" s="123"/>
      <c r="I633" s="124"/>
      <c r="J633" s="120">
        <v>0</v>
      </c>
      <c r="K633" s="112">
        <f>ROUND(IF(AND($G633&lt;&gt;Summary!$C$13),IF(OR($I633=$I$6,$I633=$I$7,$I633=$I$10,$I633=$I$11),($J633*$H633),0),0)+(IF(OR($I633=$I$8,$I633=$I$9),($J633*$H633),0)),0)</f>
        <v>0</v>
      </c>
      <c r="L633" s="112">
        <f>ROUND(IF(AND($G633=Summary!$C$13),IF(OR($I633=$I$6,$I633=$I$7,$I633=$I$10,$I633=$I$11),(($J633*$H633)/2),0),0),0)</f>
        <v>0</v>
      </c>
      <c r="M633" s="112">
        <f t="shared" si="22"/>
        <v>0</v>
      </c>
      <c r="N633" s="115">
        <f t="shared" si="23"/>
        <v>0</v>
      </c>
      <c r="O633" s="118"/>
    </row>
    <row r="634" spans="2:15">
      <c r="B634" s="121"/>
      <c r="C634" s="119"/>
      <c r="D634" s="194"/>
      <c r="E634" s="117"/>
      <c r="F634" s="118"/>
      <c r="G634" s="122"/>
      <c r="H634" s="123"/>
      <c r="I634" s="124"/>
      <c r="J634" s="120">
        <v>0</v>
      </c>
      <c r="K634" s="112">
        <f>ROUND(IF(AND($G634&lt;&gt;Summary!$C$13),IF(OR($I634=$I$6,$I634=$I$7,$I634=$I$10,$I634=$I$11),($J634*$H634),0),0)+(IF(OR($I634=$I$8,$I634=$I$9),($J634*$H634),0)),0)</f>
        <v>0</v>
      </c>
      <c r="L634" s="112">
        <f>ROUND(IF(AND($G634=Summary!$C$13),IF(OR($I634=$I$6,$I634=$I$7,$I634=$I$10,$I634=$I$11),(($J634*$H634)/2),0),0),0)</f>
        <v>0</v>
      </c>
      <c r="M634" s="112">
        <f t="shared" si="22"/>
        <v>0</v>
      </c>
      <c r="N634" s="115">
        <f t="shared" si="23"/>
        <v>0</v>
      </c>
      <c r="O634" s="118"/>
    </row>
    <row r="635" spans="2:15">
      <c r="B635" s="121"/>
      <c r="C635" s="119"/>
      <c r="D635" s="194"/>
      <c r="E635" s="117"/>
      <c r="F635" s="118"/>
      <c r="G635" s="122"/>
      <c r="H635" s="123"/>
      <c r="I635" s="124"/>
      <c r="J635" s="120">
        <v>0</v>
      </c>
      <c r="K635" s="112">
        <f>ROUND(IF(AND($G635&lt;&gt;Summary!$C$13),IF(OR($I635=$I$6,$I635=$I$7,$I635=$I$10,$I635=$I$11),($J635*$H635),0),0)+(IF(OR($I635=$I$8,$I635=$I$9),($J635*$H635),0)),0)</f>
        <v>0</v>
      </c>
      <c r="L635" s="112">
        <f>ROUND(IF(AND($G635=Summary!$C$13),IF(OR($I635=$I$6,$I635=$I$7,$I635=$I$10,$I635=$I$11),(($J635*$H635)/2),0),0),0)</f>
        <v>0</v>
      </c>
      <c r="M635" s="112">
        <f t="shared" si="22"/>
        <v>0</v>
      </c>
      <c r="N635" s="115">
        <f t="shared" si="23"/>
        <v>0</v>
      </c>
      <c r="O635" s="118"/>
    </row>
    <row r="636" spans="2:15">
      <c r="B636" s="121"/>
      <c r="C636" s="119"/>
      <c r="D636" s="194"/>
      <c r="E636" s="117"/>
      <c r="F636" s="118"/>
      <c r="G636" s="122"/>
      <c r="H636" s="123"/>
      <c r="I636" s="124"/>
      <c r="J636" s="120">
        <v>0</v>
      </c>
      <c r="K636" s="112">
        <f>ROUND(IF(AND($G636&lt;&gt;Summary!$C$13),IF(OR($I636=$I$6,$I636=$I$7,$I636=$I$10,$I636=$I$11),($J636*$H636),0),0)+(IF(OR($I636=$I$8,$I636=$I$9),($J636*$H636),0)),0)</f>
        <v>0</v>
      </c>
      <c r="L636" s="112">
        <f>ROUND(IF(AND($G636=Summary!$C$13),IF(OR($I636=$I$6,$I636=$I$7,$I636=$I$10,$I636=$I$11),(($J636*$H636)/2),0),0),0)</f>
        <v>0</v>
      </c>
      <c r="M636" s="112">
        <f t="shared" si="22"/>
        <v>0</v>
      </c>
      <c r="N636" s="115">
        <f t="shared" si="23"/>
        <v>0</v>
      </c>
      <c r="O636" s="118"/>
    </row>
    <row r="637" spans="2:15">
      <c r="B637" s="121"/>
      <c r="C637" s="119"/>
      <c r="D637" s="194"/>
      <c r="E637" s="117"/>
      <c r="F637" s="118"/>
      <c r="G637" s="122"/>
      <c r="H637" s="123"/>
      <c r="I637" s="124"/>
      <c r="J637" s="120">
        <v>0</v>
      </c>
      <c r="K637" s="112">
        <f>ROUND(IF(AND($G637&lt;&gt;Summary!$C$13),IF(OR($I637=$I$6,$I637=$I$7,$I637=$I$10,$I637=$I$11),($J637*$H637),0),0)+(IF(OR($I637=$I$8,$I637=$I$9),($J637*$H637),0)),0)</f>
        <v>0</v>
      </c>
      <c r="L637" s="112">
        <f>ROUND(IF(AND($G637=Summary!$C$13),IF(OR($I637=$I$6,$I637=$I$7,$I637=$I$10,$I637=$I$11),(($J637*$H637)/2),0),0),0)</f>
        <v>0</v>
      </c>
      <c r="M637" s="112">
        <f t="shared" si="22"/>
        <v>0</v>
      </c>
      <c r="N637" s="115">
        <f t="shared" si="23"/>
        <v>0</v>
      </c>
      <c r="O637" s="118"/>
    </row>
    <row r="638" spans="2:15">
      <c r="B638" s="121"/>
      <c r="C638" s="119"/>
      <c r="D638" s="194"/>
      <c r="E638" s="117"/>
      <c r="F638" s="118"/>
      <c r="G638" s="122"/>
      <c r="H638" s="123"/>
      <c r="I638" s="124"/>
      <c r="J638" s="120">
        <v>0</v>
      </c>
      <c r="K638" s="112">
        <f>ROUND(IF(AND($G638&lt;&gt;Summary!$C$13),IF(OR($I638=$I$6,$I638=$I$7,$I638=$I$10,$I638=$I$11),($J638*$H638),0),0)+(IF(OR($I638=$I$8,$I638=$I$9),($J638*$H638),0)),0)</f>
        <v>0</v>
      </c>
      <c r="L638" s="112">
        <f>ROUND(IF(AND($G638=Summary!$C$13),IF(OR($I638=$I$6,$I638=$I$7,$I638=$I$10,$I638=$I$11),(($J638*$H638)/2),0),0),0)</f>
        <v>0</v>
      </c>
      <c r="M638" s="112">
        <f t="shared" si="22"/>
        <v>0</v>
      </c>
      <c r="N638" s="115">
        <f t="shared" si="23"/>
        <v>0</v>
      </c>
      <c r="O638" s="118"/>
    </row>
    <row r="639" spans="2:15">
      <c r="B639" s="121"/>
      <c r="C639" s="119"/>
      <c r="D639" s="194"/>
      <c r="E639" s="117"/>
      <c r="F639" s="118"/>
      <c r="G639" s="122"/>
      <c r="H639" s="123"/>
      <c r="I639" s="124"/>
      <c r="J639" s="120">
        <v>0</v>
      </c>
      <c r="K639" s="112">
        <f>ROUND(IF(AND($G639&lt;&gt;Summary!$C$13),IF(OR($I639=$I$6,$I639=$I$7,$I639=$I$10,$I639=$I$11),($J639*$H639),0),0)+(IF(OR($I639=$I$8,$I639=$I$9),($J639*$H639),0)),0)</f>
        <v>0</v>
      </c>
      <c r="L639" s="112">
        <f>ROUND(IF(AND($G639=Summary!$C$13),IF(OR($I639=$I$6,$I639=$I$7,$I639=$I$10,$I639=$I$11),(($J639*$H639)/2),0),0),0)</f>
        <v>0</v>
      </c>
      <c r="M639" s="112">
        <f t="shared" si="22"/>
        <v>0</v>
      </c>
      <c r="N639" s="115">
        <f t="shared" si="23"/>
        <v>0</v>
      </c>
      <c r="O639" s="118"/>
    </row>
    <row r="640" spans="2:15">
      <c r="B640" s="121"/>
      <c r="C640" s="119"/>
      <c r="D640" s="194"/>
      <c r="E640" s="117"/>
      <c r="F640" s="118"/>
      <c r="G640" s="122"/>
      <c r="H640" s="123"/>
      <c r="I640" s="124"/>
      <c r="J640" s="120">
        <v>0</v>
      </c>
      <c r="K640" s="112">
        <f>ROUND(IF(AND($G640&lt;&gt;Summary!$C$13),IF(OR($I640=$I$6,$I640=$I$7,$I640=$I$10,$I640=$I$11),($J640*$H640),0),0)+(IF(OR($I640=$I$8,$I640=$I$9),($J640*$H640),0)),0)</f>
        <v>0</v>
      </c>
      <c r="L640" s="112">
        <f>ROUND(IF(AND($G640=Summary!$C$13),IF(OR($I640=$I$6,$I640=$I$7,$I640=$I$10,$I640=$I$11),(($J640*$H640)/2),0),0),0)</f>
        <v>0</v>
      </c>
      <c r="M640" s="112">
        <f t="shared" si="22"/>
        <v>0</v>
      </c>
      <c r="N640" s="115">
        <f t="shared" si="23"/>
        <v>0</v>
      </c>
      <c r="O640" s="118"/>
    </row>
    <row r="641" spans="2:15">
      <c r="B641" s="121"/>
      <c r="C641" s="119"/>
      <c r="D641" s="194"/>
      <c r="E641" s="117"/>
      <c r="F641" s="118"/>
      <c r="G641" s="122"/>
      <c r="H641" s="123"/>
      <c r="I641" s="124"/>
      <c r="J641" s="120">
        <v>0</v>
      </c>
      <c r="K641" s="112">
        <f>ROUND(IF(AND($G641&lt;&gt;Summary!$C$13),IF(OR($I641=$I$6,$I641=$I$7,$I641=$I$10,$I641=$I$11),($J641*$H641),0),0)+(IF(OR($I641=$I$8,$I641=$I$9),($J641*$H641),0)),0)</f>
        <v>0</v>
      </c>
      <c r="L641" s="112">
        <f>ROUND(IF(AND($G641=Summary!$C$13),IF(OR($I641=$I$6,$I641=$I$7,$I641=$I$10,$I641=$I$11),(($J641*$H641)/2),0),0),0)</f>
        <v>0</v>
      </c>
      <c r="M641" s="112">
        <f t="shared" si="22"/>
        <v>0</v>
      </c>
      <c r="N641" s="115">
        <f t="shared" si="23"/>
        <v>0</v>
      </c>
      <c r="O641" s="118"/>
    </row>
    <row r="642" spans="2:15">
      <c r="B642" s="121"/>
      <c r="C642" s="119"/>
      <c r="D642" s="194"/>
      <c r="E642" s="117"/>
      <c r="F642" s="118"/>
      <c r="G642" s="122"/>
      <c r="H642" s="123"/>
      <c r="I642" s="124"/>
      <c r="J642" s="120">
        <v>0</v>
      </c>
      <c r="K642" s="112">
        <f>ROUND(IF(AND($G642&lt;&gt;Summary!$C$13),IF(OR($I642=$I$6,$I642=$I$7,$I642=$I$10,$I642=$I$11),($J642*$H642),0),0)+(IF(OR($I642=$I$8,$I642=$I$9),($J642*$H642),0)),0)</f>
        <v>0</v>
      </c>
      <c r="L642" s="112">
        <f>ROUND(IF(AND($G642=Summary!$C$13),IF(OR($I642=$I$6,$I642=$I$7,$I642=$I$10,$I642=$I$11),(($J642*$H642)/2),0),0),0)</f>
        <v>0</v>
      </c>
      <c r="M642" s="112">
        <f t="shared" si="22"/>
        <v>0</v>
      </c>
      <c r="N642" s="115">
        <f t="shared" si="23"/>
        <v>0</v>
      </c>
      <c r="O642" s="118"/>
    </row>
    <row r="643" spans="2:15">
      <c r="B643" s="121"/>
      <c r="C643" s="119"/>
      <c r="D643" s="194"/>
      <c r="E643" s="117"/>
      <c r="F643" s="118"/>
      <c r="G643" s="122"/>
      <c r="H643" s="123"/>
      <c r="I643" s="124"/>
      <c r="J643" s="120">
        <v>0</v>
      </c>
      <c r="K643" s="112">
        <f>ROUND(IF(AND($G643&lt;&gt;Summary!$C$13),IF(OR($I643=$I$6,$I643=$I$7,$I643=$I$10,$I643=$I$11),($J643*$H643),0),0)+(IF(OR($I643=$I$8,$I643=$I$9),($J643*$H643),0)),0)</f>
        <v>0</v>
      </c>
      <c r="L643" s="112">
        <f>ROUND(IF(AND($G643=Summary!$C$13),IF(OR($I643=$I$6,$I643=$I$7,$I643=$I$10,$I643=$I$11),(($J643*$H643)/2),0),0),0)</f>
        <v>0</v>
      </c>
      <c r="M643" s="112">
        <f t="shared" si="22"/>
        <v>0</v>
      </c>
      <c r="N643" s="115">
        <f t="shared" si="23"/>
        <v>0</v>
      </c>
      <c r="O643" s="118"/>
    </row>
    <row r="644" spans="2:15">
      <c r="B644" s="121"/>
      <c r="C644" s="119"/>
      <c r="D644" s="194"/>
      <c r="E644" s="117"/>
      <c r="F644" s="118"/>
      <c r="G644" s="122"/>
      <c r="H644" s="123"/>
      <c r="I644" s="124"/>
      <c r="J644" s="120">
        <v>0</v>
      </c>
      <c r="K644" s="112">
        <f>ROUND(IF(AND($G644&lt;&gt;Summary!$C$13),IF(OR($I644=$I$6,$I644=$I$7,$I644=$I$10,$I644=$I$11),($J644*$H644),0),0)+(IF(OR($I644=$I$8,$I644=$I$9),($J644*$H644),0)),0)</f>
        <v>0</v>
      </c>
      <c r="L644" s="112">
        <f>ROUND(IF(AND($G644=Summary!$C$13),IF(OR($I644=$I$6,$I644=$I$7,$I644=$I$10,$I644=$I$11),(($J644*$H644)/2),0),0),0)</f>
        <v>0</v>
      </c>
      <c r="M644" s="112">
        <f t="shared" si="22"/>
        <v>0</v>
      </c>
      <c r="N644" s="115">
        <f t="shared" si="23"/>
        <v>0</v>
      </c>
      <c r="O644" s="118"/>
    </row>
    <row r="645" spans="2:15">
      <c r="B645" s="121"/>
      <c r="C645" s="119"/>
      <c r="D645" s="194"/>
      <c r="E645" s="117"/>
      <c r="F645" s="118"/>
      <c r="G645" s="122"/>
      <c r="H645" s="123"/>
      <c r="I645" s="124"/>
      <c r="J645" s="120">
        <v>0</v>
      </c>
      <c r="K645" s="112">
        <f>ROUND(IF(AND($G645&lt;&gt;Summary!$C$13),IF(OR($I645=$I$6,$I645=$I$7,$I645=$I$10,$I645=$I$11),($J645*$H645),0),0)+(IF(OR($I645=$I$8,$I645=$I$9),($J645*$H645),0)),0)</f>
        <v>0</v>
      </c>
      <c r="L645" s="112">
        <f>ROUND(IF(AND($G645=Summary!$C$13),IF(OR($I645=$I$6,$I645=$I$7,$I645=$I$10,$I645=$I$11),(($J645*$H645)/2),0),0),0)</f>
        <v>0</v>
      </c>
      <c r="M645" s="112">
        <f t="shared" si="22"/>
        <v>0</v>
      </c>
      <c r="N645" s="115">
        <f t="shared" si="23"/>
        <v>0</v>
      </c>
      <c r="O645" s="118"/>
    </row>
    <row r="646" spans="2:15">
      <c r="B646" s="121"/>
      <c r="C646" s="119"/>
      <c r="D646" s="194"/>
      <c r="E646" s="117"/>
      <c r="F646" s="118"/>
      <c r="G646" s="122"/>
      <c r="H646" s="123"/>
      <c r="I646" s="124"/>
      <c r="J646" s="120">
        <v>0</v>
      </c>
      <c r="K646" s="112">
        <f>ROUND(IF(AND($G646&lt;&gt;Summary!$C$13),IF(OR($I646=$I$6,$I646=$I$7,$I646=$I$10,$I646=$I$11),($J646*$H646),0),0)+(IF(OR($I646=$I$8,$I646=$I$9),($J646*$H646),0)),0)</f>
        <v>0</v>
      </c>
      <c r="L646" s="112">
        <f>ROUND(IF(AND($G646=Summary!$C$13),IF(OR($I646=$I$6,$I646=$I$7,$I646=$I$10,$I646=$I$11),(($J646*$H646)/2),0),0),0)</f>
        <v>0</v>
      </c>
      <c r="M646" s="112">
        <f t="shared" si="22"/>
        <v>0</v>
      </c>
      <c r="N646" s="115">
        <f t="shared" si="23"/>
        <v>0</v>
      </c>
      <c r="O646" s="118"/>
    </row>
    <row r="647" spans="2:15">
      <c r="B647" s="121"/>
      <c r="C647" s="119"/>
      <c r="D647" s="194"/>
      <c r="E647" s="117"/>
      <c r="F647" s="118"/>
      <c r="G647" s="122"/>
      <c r="H647" s="123"/>
      <c r="I647" s="124"/>
      <c r="J647" s="120">
        <v>0</v>
      </c>
      <c r="K647" s="112">
        <f>ROUND(IF(AND($G647&lt;&gt;Summary!$C$13),IF(OR($I647=$I$6,$I647=$I$7,$I647=$I$10,$I647=$I$11),($J647*$H647),0),0)+(IF(OR($I647=$I$8,$I647=$I$9),($J647*$H647),0)),0)</f>
        <v>0</v>
      </c>
      <c r="L647" s="112">
        <f>ROUND(IF(AND($G647=Summary!$C$13),IF(OR($I647=$I$6,$I647=$I$7,$I647=$I$10,$I647=$I$11),(($J647*$H647)/2),0),0),0)</f>
        <v>0</v>
      </c>
      <c r="M647" s="112">
        <f t="shared" si="22"/>
        <v>0</v>
      </c>
      <c r="N647" s="115">
        <f t="shared" si="23"/>
        <v>0</v>
      </c>
      <c r="O647" s="118"/>
    </row>
    <row r="648" spans="2:15">
      <c r="B648" s="121"/>
      <c r="C648" s="119"/>
      <c r="D648" s="194"/>
      <c r="E648" s="117"/>
      <c r="F648" s="118"/>
      <c r="G648" s="122"/>
      <c r="H648" s="123"/>
      <c r="I648" s="124"/>
      <c r="J648" s="120">
        <v>0</v>
      </c>
      <c r="K648" s="112">
        <f>ROUND(IF(AND($G648&lt;&gt;Summary!$C$13),IF(OR($I648=$I$6,$I648=$I$7,$I648=$I$10,$I648=$I$11),($J648*$H648),0),0)+(IF(OR($I648=$I$8,$I648=$I$9),($J648*$H648),0)),0)</f>
        <v>0</v>
      </c>
      <c r="L648" s="112">
        <f>ROUND(IF(AND($G648=Summary!$C$13),IF(OR($I648=$I$6,$I648=$I$7,$I648=$I$10,$I648=$I$11),(($J648*$H648)/2),0),0),0)</f>
        <v>0</v>
      </c>
      <c r="M648" s="112">
        <f t="shared" si="22"/>
        <v>0</v>
      </c>
      <c r="N648" s="115">
        <f t="shared" si="23"/>
        <v>0</v>
      </c>
      <c r="O648" s="118"/>
    </row>
    <row r="649" spans="2:15">
      <c r="B649" s="121"/>
      <c r="C649" s="119"/>
      <c r="D649" s="194"/>
      <c r="E649" s="117"/>
      <c r="F649" s="118"/>
      <c r="G649" s="122"/>
      <c r="H649" s="123"/>
      <c r="I649" s="124"/>
      <c r="J649" s="120">
        <v>0</v>
      </c>
      <c r="K649" s="112">
        <f>ROUND(IF(AND($G649&lt;&gt;Summary!$C$13),IF(OR($I649=$I$6,$I649=$I$7,$I649=$I$10,$I649=$I$11),($J649*$H649),0),0)+(IF(OR($I649=$I$8,$I649=$I$9),($J649*$H649),0)),0)</f>
        <v>0</v>
      </c>
      <c r="L649" s="112">
        <f>ROUND(IF(AND($G649=Summary!$C$13),IF(OR($I649=$I$6,$I649=$I$7,$I649=$I$10,$I649=$I$11),(($J649*$H649)/2),0),0),0)</f>
        <v>0</v>
      </c>
      <c r="M649" s="112">
        <f t="shared" si="22"/>
        <v>0</v>
      </c>
      <c r="N649" s="115">
        <f t="shared" si="23"/>
        <v>0</v>
      </c>
      <c r="O649" s="118"/>
    </row>
    <row r="650" spans="2:15">
      <c r="B650" s="121"/>
      <c r="C650" s="119"/>
      <c r="D650" s="194"/>
      <c r="E650" s="117"/>
      <c r="F650" s="118"/>
      <c r="G650" s="122"/>
      <c r="H650" s="123"/>
      <c r="I650" s="124"/>
      <c r="J650" s="120">
        <v>0</v>
      </c>
      <c r="K650" s="112">
        <f>ROUND(IF(AND($G650&lt;&gt;Summary!$C$13),IF(OR($I650=$I$6,$I650=$I$7,$I650=$I$10,$I650=$I$11),($J650*$H650),0),0)+(IF(OR($I650=$I$8,$I650=$I$9),($J650*$H650),0)),0)</f>
        <v>0</v>
      </c>
      <c r="L650" s="112">
        <f>ROUND(IF(AND($G650=Summary!$C$13),IF(OR($I650=$I$6,$I650=$I$7,$I650=$I$10,$I650=$I$11),(($J650*$H650)/2),0),0),0)</f>
        <v>0</v>
      </c>
      <c r="M650" s="112">
        <f t="shared" si="22"/>
        <v>0</v>
      </c>
      <c r="N650" s="115">
        <f t="shared" si="23"/>
        <v>0</v>
      </c>
      <c r="O650" s="118"/>
    </row>
    <row r="651" spans="2:15">
      <c r="B651" s="121"/>
      <c r="C651" s="119"/>
      <c r="D651" s="194"/>
      <c r="E651" s="117"/>
      <c r="F651" s="118"/>
      <c r="G651" s="122"/>
      <c r="H651" s="123"/>
      <c r="I651" s="124"/>
      <c r="J651" s="120">
        <v>0</v>
      </c>
      <c r="K651" s="112">
        <f>ROUND(IF(AND($G651&lt;&gt;Summary!$C$13),IF(OR($I651=$I$6,$I651=$I$7,$I651=$I$10,$I651=$I$11),($J651*$H651),0),0)+(IF(OR($I651=$I$8,$I651=$I$9),($J651*$H651),0)),0)</f>
        <v>0</v>
      </c>
      <c r="L651" s="112">
        <f>ROUND(IF(AND($G651=Summary!$C$13),IF(OR($I651=$I$6,$I651=$I$7,$I651=$I$10,$I651=$I$11),(($J651*$H651)/2),0),0),0)</f>
        <v>0</v>
      </c>
      <c r="M651" s="112">
        <f t="shared" si="22"/>
        <v>0</v>
      </c>
      <c r="N651" s="115">
        <f t="shared" si="23"/>
        <v>0</v>
      </c>
      <c r="O651" s="118"/>
    </row>
    <row r="652" spans="2:15">
      <c r="B652" s="121"/>
      <c r="C652" s="119"/>
      <c r="D652" s="194"/>
      <c r="E652" s="117"/>
      <c r="F652" s="118"/>
      <c r="G652" s="122"/>
      <c r="H652" s="123"/>
      <c r="I652" s="124"/>
      <c r="J652" s="120">
        <v>0</v>
      </c>
      <c r="K652" s="112">
        <f>ROUND(IF(AND($G652&lt;&gt;Summary!$C$13),IF(OR($I652=$I$6,$I652=$I$7,$I652=$I$10,$I652=$I$11),($J652*$H652),0),0)+(IF(OR($I652=$I$8,$I652=$I$9),($J652*$H652),0)),0)</f>
        <v>0</v>
      </c>
      <c r="L652" s="112">
        <f>ROUND(IF(AND($G652=Summary!$C$13),IF(OR($I652=$I$6,$I652=$I$7,$I652=$I$10,$I652=$I$11),(($J652*$H652)/2),0),0),0)</f>
        <v>0</v>
      </c>
      <c r="M652" s="112">
        <f t="shared" si="22"/>
        <v>0</v>
      </c>
      <c r="N652" s="115">
        <f t="shared" si="23"/>
        <v>0</v>
      </c>
      <c r="O652" s="118"/>
    </row>
    <row r="653" spans="2:15">
      <c r="B653" s="121"/>
      <c r="C653" s="119"/>
      <c r="D653" s="194"/>
      <c r="E653" s="117"/>
      <c r="F653" s="118"/>
      <c r="G653" s="122"/>
      <c r="H653" s="123"/>
      <c r="I653" s="124"/>
      <c r="J653" s="120">
        <v>0</v>
      </c>
      <c r="K653" s="112">
        <f>ROUND(IF(AND($G653&lt;&gt;Summary!$C$13),IF(OR($I653=$I$6,$I653=$I$7,$I653=$I$10,$I653=$I$11),($J653*$H653),0),0)+(IF(OR($I653=$I$8,$I653=$I$9),($J653*$H653),0)),0)</f>
        <v>0</v>
      </c>
      <c r="L653" s="112">
        <f>ROUND(IF(AND($G653=Summary!$C$13),IF(OR($I653=$I$6,$I653=$I$7,$I653=$I$10,$I653=$I$11),(($J653*$H653)/2),0),0),0)</f>
        <v>0</v>
      </c>
      <c r="M653" s="112">
        <f t="shared" si="22"/>
        <v>0</v>
      </c>
      <c r="N653" s="115">
        <f t="shared" si="23"/>
        <v>0</v>
      </c>
      <c r="O653" s="118"/>
    </row>
    <row r="654" spans="2:15">
      <c r="B654" s="121"/>
      <c r="C654" s="119"/>
      <c r="D654" s="194"/>
      <c r="E654" s="117"/>
      <c r="F654" s="118"/>
      <c r="G654" s="122"/>
      <c r="H654" s="123"/>
      <c r="I654" s="124"/>
      <c r="J654" s="120">
        <v>0</v>
      </c>
      <c r="K654" s="112">
        <f>ROUND(IF(AND($G654&lt;&gt;Summary!$C$13),IF(OR($I654=$I$6,$I654=$I$7,$I654=$I$10,$I654=$I$11),($J654*$H654),0),0)+(IF(OR($I654=$I$8,$I654=$I$9),($J654*$H654),0)),0)</f>
        <v>0</v>
      </c>
      <c r="L654" s="112">
        <f>ROUND(IF(AND($G654=Summary!$C$13),IF(OR($I654=$I$6,$I654=$I$7,$I654=$I$10,$I654=$I$11),(($J654*$H654)/2),0),0),0)</f>
        <v>0</v>
      </c>
      <c r="M654" s="112">
        <f t="shared" si="22"/>
        <v>0</v>
      </c>
      <c r="N654" s="115">
        <f t="shared" si="23"/>
        <v>0</v>
      </c>
      <c r="O654" s="118"/>
    </row>
    <row r="655" spans="2:15">
      <c r="B655" s="121"/>
      <c r="C655" s="119"/>
      <c r="D655" s="194"/>
      <c r="E655" s="117"/>
      <c r="F655" s="118"/>
      <c r="G655" s="122"/>
      <c r="H655" s="123"/>
      <c r="I655" s="124"/>
      <c r="J655" s="120">
        <v>0</v>
      </c>
      <c r="K655" s="112">
        <f>ROUND(IF(AND($G655&lt;&gt;Summary!$C$13),IF(OR($I655=$I$6,$I655=$I$7,$I655=$I$10,$I655=$I$11),($J655*$H655),0),0)+(IF(OR($I655=$I$8,$I655=$I$9),($J655*$H655),0)),0)</f>
        <v>0</v>
      </c>
      <c r="L655" s="112">
        <f>ROUND(IF(AND($G655=Summary!$C$13),IF(OR($I655=$I$6,$I655=$I$7,$I655=$I$10,$I655=$I$11),(($J655*$H655)/2),0),0),0)</f>
        <v>0</v>
      </c>
      <c r="M655" s="112">
        <f t="shared" si="22"/>
        <v>0</v>
      </c>
      <c r="N655" s="115">
        <f t="shared" si="23"/>
        <v>0</v>
      </c>
      <c r="O655" s="118"/>
    </row>
    <row r="656" spans="2:15">
      <c r="B656" s="121"/>
      <c r="C656" s="119"/>
      <c r="D656" s="194"/>
      <c r="E656" s="117"/>
      <c r="F656" s="118"/>
      <c r="G656" s="122"/>
      <c r="H656" s="123"/>
      <c r="I656" s="124"/>
      <c r="J656" s="120">
        <v>0</v>
      </c>
      <c r="K656" s="112">
        <f>ROUND(IF(AND($G656&lt;&gt;Summary!$C$13),IF(OR($I656=$I$6,$I656=$I$7,$I656=$I$10,$I656=$I$11),($J656*$H656),0),0)+(IF(OR($I656=$I$8,$I656=$I$9),($J656*$H656),0)),0)</f>
        <v>0</v>
      </c>
      <c r="L656" s="112">
        <f>ROUND(IF(AND($G656=Summary!$C$13),IF(OR($I656=$I$6,$I656=$I$7,$I656=$I$10,$I656=$I$11),(($J656*$H656)/2),0),0),0)</f>
        <v>0</v>
      </c>
      <c r="M656" s="112">
        <f t="shared" si="22"/>
        <v>0</v>
      </c>
      <c r="N656" s="115">
        <f t="shared" si="23"/>
        <v>0</v>
      </c>
      <c r="O656" s="118"/>
    </row>
    <row r="657" spans="2:15">
      <c r="B657" s="121"/>
      <c r="C657" s="119"/>
      <c r="D657" s="194"/>
      <c r="E657" s="117"/>
      <c r="F657" s="118"/>
      <c r="G657" s="122"/>
      <c r="H657" s="123"/>
      <c r="I657" s="124"/>
      <c r="J657" s="120">
        <v>0</v>
      </c>
      <c r="K657" s="112">
        <f>ROUND(IF(AND($G657&lt;&gt;Summary!$C$13),IF(OR($I657=$I$6,$I657=$I$7,$I657=$I$10,$I657=$I$11),($J657*$H657),0),0)+(IF(OR($I657=$I$8,$I657=$I$9),($J657*$H657),0)),0)</f>
        <v>0</v>
      </c>
      <c r="L657" s="112">
        <f>ROUND(IF(AND($G657=Summary!$C$13),IF(OR($I657=$I$6,$I657=$I$7,$I657=$I$10,$I657=$I$11),(($J657*$H657)/2),0),0),0)</f>
        <v>0</v>
      </c>
      <c r="M657" s="112">
        <f t="shared" si="22"/>
        <v>0</v>
      </c>
      <c r="N657" s="115">
        <f t="shared" si="23"/>
        <v>0</v>
      </c>
      <c r="O657" s="118"/>
    </row>
    <row r="658" spans="2:15">
      <c r="B658" s="121"/>
      <c r="C658" s="119"/>
      <c r="D658" s="194"/>
      <c r="E658" s="117"/>
      <c r="F658" s="118"/>
      <c r="G658" s="122"/>
      <c r="H658" s="123"/>
      <c r="I658" s="124"/>
      <c r="J658" s="120">
        <v>0</v>
      </c>
      <c r="K658" s="112">
        <f>ROUND(IF(AND($G658&lt;&gt;Summary!$C$13),IF(OR($I658=$I$6,$I658=$I$7,$I658=$I$10,$I658=$I$11),($J658*$H658),0),0)+(IF(OR($I658=$I$8,$I658=$I$9),($J658*$H658),0)),0)</f>
        <v>0</v>
      </c>
      <c r="L658" s="112">
        <f>ROUND(IF(AND($G658=Summary!$C$13),IF(OR($I658=$I$6,$I658=$I$7,$I658=$I$10,$I658=$I$11),(($J658*$H658)/2),0),0),0)</f>
        <v>0</v>
      </c>
      <c r="M658" s="112">
        <f t="shared" si="22"/>
        <v>0</v>
      </c>
      <c r="N658" s="115">
        <f t="shared" si="23"/>
        <v>0</v>
      </c>
      <c r="O658" s="118"/>
    </row>
    <row r="659" spans="2:15">
      <c r="B659" s="121"/>
      <c r="C659" s="119"/>
      <c r="D659" s="194"/>
      <c r="E659" s="117"/>
      <c r="F659" s="118"/>
      <c r="G659" s="122"/>
      <c r="H659" s="123"/>
      <c r="I659" s="124"/>
      <c r="J659" s="120">
        <v>0</v>
      </c>
      <c r="K659" s="112">
        <f>ROUND(IF(AND($G659&lt;&gt;Summary!$C$13),IF(OR($I659=$I$6,$I659=$I$7,$I659=$I$10,$I659=$I$11),($J659*$H659),0),0)+(IF(OR($I659=$I$8,$I659=$I$9),($J659*$H659),0)),0)</f>
        <v>0</v>
      </c>
      <c r="L659" s="112">
        <f>ROUND(IF(AND($G659=Summary!$C$13),IF(OR($I659=$I$6,$I659=$I$7,$I659=$I$10,$I659=$I$11),(($J659*$H659)/2),0),0),0)</f>
        <v>0</v>
      </c>
      <c r="M659" s="112">
        <f t="shared" si="22"/>
        <v>0</v>
      </c>
      <c r="N659" s="115">
        <f t="shared" si="23"/>
        <v>0</v>
      </c>
      <c r="O659" s="118"/>
    </row>
    <row r="660" spans="2:15">
      <c r="B660" s="121"/>
      <c r="C660" s="119"/>
      <c r="D660" s="194"/>
      <c r="E660" s="117"/>
      <c r="F660" s="118"/>
      <c r="G660" s="122"/>
      <c r="H660" s="123"/>
      <c r="I660" s="124"/>
      <c r="J660" s="120">
        <v>0</v>
      </c>
      <c r="K660" s="112">
        <f>ROUND(IF(AND($G660&lt;&gt;Summary!$C$13),IF(OR($I660=$I$6,$I660=$I$7,$I660=$I$10,$I660=$I$11),($J660*$H660),0),0)+(IF(OR($I660=$I$8,$I660=$I$9),($J660*$H660),0)),0)</f>
        <v>0</v>
      </c>
      <c r="L660" s="112">
        <f>ROUND(IF(AND($G660=Summary!$C$13),IF(OR($I660=$I$6,$I660=$I$7,$I660=$I$10,$I660=$I$11),(($J660*$H660)/2),0),0),0)</f>
        <v>0</v>
      </c>
      <c r="M660" s="112">
        <f t="shared" si="22"/>
        <v>0</v>
      </c>
      <c r="N660" s="115">
        <f t="shared" si="23"/>
        <v>0</v>
      </c>
      <c r="O660" s="118"/>
    </row>
    <row r="661" spans="2:15">
      <c r="B661" s="121"/>
      <c r="C661" s="119"/>
      <c r="D661" s="194"/>
      <c r="E661" s="117"/>
      <c r="F661" s="118"/>
      <c r="G661" s="122"/>
      <c r="H661" s="123"/>
      <c r="I661" s="124"/>
      <c r="J661" s="120">
        <v>0</v>
      </c>
      <c r="K661" s="112">
        <f>ROUND(IF(AND($G661&lt;&gt;Summary!$C$13),IF(OR($I661=$I$6,$I661=$I$7,$I661=$I$10,$I661=$I$11),($J661*$H661),0),0)+(IF(OR($I661=$I$8,$I661=$I$9),($J661*$H661),0)),0)</f>
        <v>0</v>
      </c>
      <c r="L661" s="112">
        <f>ROUND(IF(AND($G661=Summary!$C$13),IF(OR($I661=$I$6,$I661=$I$7,$I661=$I$10,$I661=$I$11),(($J661*$H661)/2),0),0),0)</f>
        <v>0</v>
      </c>
      <c r="M661" s="112">
        <f t="shared" si="22"/>
        <v>0</v>
      </c>
      <c r="N661" s="115">
        <f t="shared" si="23"/>
        <v>0</v>
      </c>
      <c r="O661" s="118"/>
    </row>
    <row r="662" spans="2:15">
      <c r="B662" s="121"/>
      <c r="C662" s="119"/>
      <c r="D662" s="194"/>
      <c r="E662" s="117"/>
      <c r="F662" s="118"/>
      <c r="G662" s="122"/>
      <c r="H662" s="123"/>
      <c r="I662" s="124"/>
      <c r="J662" s="120">
        <v>0</v>
      </c>
      <c r="K662" s="112">
        <f>ROUND(IF(AND($G662&lt;&gt;Summary!$C$13),IF(OR($I662=$I$6,$I662=$I$7,$I662=$I$10,$I662=$I$11),($J662*$H662),0),0)+(IF(OR($I662=$I$8,$I662=$I$9),($J662*$H662),0)),0)</f>
        <v>0</v>
      </c>
      <c r="L662" s="112">
        <f>ROUND(IF(AND($G662=Summary!$C$13),IF(OR($I662=$I$6,$I662=$I$7,$I662=$I$10,$I662=$I$11),(($J662*$H662)/2),0),0),0)</f>
        <v>0</v>
      </c>
      <c r="M662" s="112">
        <f t="shared" ref="M662:M725" si="24">L662</f>
        <v>0</v>
      </c>
      <c r="N662" s="115">
        <f t="shared" ref="N662:N725" si="25">SUM(J662:M662)</f>
        <v>0</v>
      </c>
      <c r="O662" s="118"/>
    </row>
    <row r="663" spans="2:15">
      <c r="B663" s="121"/>
      <c r="C663" s="119"/>
      <c r="D663" s="194"/>
      <c r="E663" s="117"/>
      <c r="F663" s="118"/>
      <c r="G663" s="122"/>
      <c r="H663" s="123"/>
      <c r="I663" s="124"/>
      <c r="J663" s="120">
        <v>0</v>
      </c>
      <c r="K663" s="112">
        <f>ROUND(IF(AND($G663&lt;&gt;Summary!$C$13),IF(OR($I663=$I$6,$I663=$I$7,$I663=$I$10,$I663=$I$11),($J663*$H663),0),0)+(IF(OR($I663=$I$8,$I663=$I$9),($J663*$H663),0)),0)</f>
        <v>0</v>
      </c>
      <c r="L663" s="112">
        <f>ROUND(IF(AND($G663=Summary!$C$13),IF(OR($I663=$I$6,$I663=$I$7,$I663=$I$10,$I663=$I$11),(($J663*$H663)/2),0),0),0)</f>
        <v>0</v>
      </c>
      <c r="M663" s="112">
        <f t="shared" si="24"/>
        <v>0</v>
      </c>
      <c r="N663" s="115">
        <f t="shared" si="25"/>
        <v>0</v>
      </c>
      <c r="O663" s="118"/>
    </row>
    <row r="664" spans="2:15">
      <c r="B664" s="121"/>
      <c r="C664" s="119"/>
      <c r="D664" s="194"/>
      <c r="E664" s="117"/>
      <c r="F664" s="118"/>
      <c r="G664" s="122"/>
      <c r="H664" s="123"/>
      <c r="I664" s="124"/>
      <c r="J664" s="120">
        <v>0</v>
      </c>
      <c r="K664" s="112">
        <f>ROUND(IF(AND($G664&lt;&gt;Summary!$C$13),IF(OR($I664=$I$6,$I664=$I$7,$I664=$I$10,$I664=$I$11),($J664*$H664),0),0)+(IF(OR($I664=$I$8,$I664=$I$9),($J664*$H664),0)),0)</f>
        <v>0</v>
      </c>
      <c r="L664" s="112">
        <f>ROUND(IF(AND($G664=Summary!$C$13),IF(OR($I664=$I$6,$I664=$I$7,$I664=$I$10,$I664=$I$11),(($J664*$H664)/2),0),0),0)</f>
        <v>0</v>
      </c>
      <c r="M664" s="112">
        <f t="shared" si="24"/>
        <v>0</v>
      </c>
      <c r="N664" s="115">
        <f t="shared" si="25"/>
        <v>0</v>
      </c>
      <c r="O664" s="118"/>
    </row>
    <row r="665" spans="2:15">
      <c r="B665" s="121"/>
      <c r="C665" s="119"/>
      <c r="D665" s="194"/>
      <c r="E665" s="117"/>
      <c r="F665" s="118"/>
      <c r="G665" s="122"/>
      <c r="H665" s="123"/>
      <c r="I665" s="124"/>
      <c r="J665" s="120">
        <v>0</v>
      </c>
      <c r="K665" s="112">
        <f>ROUND(IF(AND($G665&lt;&gt;Summary!$C$13),IF(OR($I665=$I$6,$I665=$I$7,$I665=$I$10,$I665=$I$11),($J665*$H665),0),0)+(IF(OR($I665=$I$8,$I665=$I$9),($J665*$H665),0)),0)</f>
        <v>0</v>
      </c>
      <c r="L665" s="112">
        <f>ROUND(IF(AND($G665=Summary!$C$13),IF(OR($I665=$I$6,$I665=$I$7,$I665=$I$10,$I665=$I$11),(($J665*$H665)/2),0),0),0)</f>
        <v>0</v>
      </c>
      <c r="M665" s="112">
        <f t="shared" si="24"/>
        <v>0</v>
      </c>
      <c r="N665" s="115">
        <f t="shared" si="25"/>
        <v>0</v>
      </c>
      <c r="O665" s="118"/>
    </row>
    <row r="666" spans="2:15">
      <c r="B666" s="121"/>
      <c r="C666" s="119"/>
      <c r="D666" s="194"/>
      <c r="E666" s="117"/>
      <c r="F666" s="118"/>
      <c r="G666" s="122"/>
      <c r="H666" s="123"/>
      <c r="I666" s="124"/>
      <c r="J666" s="120">
        <v>0</v>
      </c>
      <c r="K666" s="112">
        <f>ROUND(IF(AND($G666&lt;&gt;Summary!$C$13),IF(OR($I666=$I$6,$I666=$I$7,$I666=$I$10,$I666=$I$11),($J666*$H666),0),0)+(IF(OR($I666=$I$8,$I666=$I$9),($J666*$H666),0)),0)</f>
        <v>0</v>
      </c>
      <c r="L666" s="112">
        <f>ROUND(IF(AND($G666=Summary!$C$13),IF(OR($I666=$I$6,$I666=$I$7,$I666=$I$10,$I666=$I$11),(($J666*$H666)/2),0),0),0)</f>
        <v>0</v>
      </c>
      <c r="M666" s="112">
        <f t="shared" si="24"/>
        <v>0</v>
      </c>
      <c r="N666" s="115">
        <f t="shared" si="25"/>
        <v>0</v>
      </c>
      <c r="O666" s="118"/>
    </row>
    <row r="667" spans="2:15">
      <c r="B667" s="121"/>
      <c r="C667" s="119"/>
      <c r="D667" s="194"/>
      <c r="E667" s="117"/>
      <c r="F667" s="118"/>
      <c r="G667" s="122"/>
      <c r="H667" s="123"/>
      <c r="I667" s="124"/>
      <c r="J667" s="120">
        <v>0</v>
      </c>
      <c r="K667" s="112">
        <f>ROUND(IF(AND($G667&lt;&gt;Summary!$C$13),IF(OR($I667=$I$6,$I667=$I$7,$I667=$I$10,$I667=$I$11),($J667*$H667),0),0)+(IF(OR($I667=$I$8,$I667=$I$9),($J667*$H667),0)),0)</f>
        <v>0</v>
      </c>
      <c r="L667" s="112">
        <f>ROUND(IF(AND($G667=Summary!$C$13),IF(OR($I667=$I$6,$I667=$I$7,$I667=$I$10,$I667=$I$11),(($J667*$H667)/2),0),0),0)</f>
        <v>0</v>
      </c>
      <c r="M667" s="112">
        <f t="shared" si="24"/>
        <v>0</v>
      </c>
      <c r="N667" s="115">
        <f t="shared" si="25"/>
        <v>0</v>
      </c>
      <c r="O667" s="118"/>
    </row>
    <row r="668" spans="2:15">
      <c r="B668" s="121"/>
      <c r="C668" s="119"/>
      <c r="D668" s="194"/>
      <c r="E668" s="117"/>
      <c r="F668" s="118"/>
      <c r="G668" s="122"/>
      <c r="H668" s="123"/>
      <c r="I668" s="124"/>
      <c r="J668" s="120">
        <v>0</v>
      </c>
      <c r="K668" s="112">
        <f>ROUND(IF(AND($G668&lt;&gt;Summary!$C$13),IF(OR($I668=$I$6,$I668=$I$7,$I668=$I$10,$I668=$I$11),($J668*$H668),0),0)+(IF(OR($I668=$I$8,$I668=$I$9),($J668*$H668),0)),0)</f>
        <v>0</v>
      </c>
      <c r="L668" s="112">
        <f>ROUND(IF(AND($G668=Summary!$C$13),IF(OR($I668=$I$6,$I668=$I$7,$I668=$I$10,$I668=$I$11),(($J668*$H668)/2),0),0),0)</f>
        <v>0</v>
      </c>
      <c r="M668" s="112">
        <f t="shared" si="24"/>
        <v>0</v>
      </c>
      <c r="N668" s="115">
        <f t="shared" si="25"/>
        <v>0</v>
      </c>
      <c r="O668" s="118"/>
    </row>
    <row r="669" spans="2:15">
      <c r="B669" s="121"/>
      <c r="C669" s="119"/>
      <c r="D669" s="194"/>
      <c r="E669" s="117"/>
      <c r="F669" s="118"/>
      <c r="G669" s="122"/>
      <c r="H669" s="123"/>
      <c r="I669" s="124"/>
      <c r="J669" s="120">
        <v>0</v>
      </c>
      <c r="K669" s="112">
        <f>ROUND(IF(AND($G669&lt;&gt;Summary!$C$13),IF(OR($I669=$I$6,$I669=$I$7,$I669=$I$10,$I669=$I$11),($J669*$H669),0),0)+(IF(OR($I669=$I$8,$I669=$I$9),($J669*$H669),0)),0)</f>
        <v>0</v>
      </c>
      <c r="L669" s="112">
        <f>ROUND(IF(AND($G669=Summary!$C$13),IF(OR($I669=$I$6,$I669=$I$7,$I669=$I$10,$I669=$I$11),(($J669*$H669)/2),0),0),0)</f>
        <v>0</v>
      </c>
      <c r="M669" s="112">
        <f t="shared" si="24"/>
        <v>0</v>
      </c>
      <c r="N669" s="115">
        <f t="shared" si="25"/>
        <v>0</v>
      </c>
      <c r="O669" s="118"/>
    </row>
    <row r="670" spans="2:15">
      <c r="B670" s="121"/>
      <c r="C670" s="119"/>
      <c r="D670" s="194"/>
      <c r="E670" s="117"/>
      <c r="F670" s="118"/>
      <c r="G670" s="122"/>
      <c r="H670" s="123"/>
      <c r="I670" s="124"/>
      <c r="J670" s="120">
        <v>0</v>
      </c>
      <c r="K670" s="112">
        <f>ROUND(IF(AND($G670&lt;&gt;Summary!$C$13),IF(OR($I670=$I$6,$I670=$I$7,$I670=$I$10,$I670=$I$11),($J670*$H670),0),0)+(IF(OR($I670=$I$8,$I670=$I$9),($J670*$H670),0)),0)</f>
        <v>0</v>
      </c>
      <c r="L670" s="112">
        <f>ROUND(IF(AND($G670=Summary!$C$13),IF(OR($I670=$I$6,$I670=$I$7,$I670=$I$10,$I670=$I$11),(($J670*$H670)/2),0),0),0)</f>
        <v>0</v>
      </c>
      <c r="M670" s="112">
        <f t="shared" si="24"/>
        <v>0</v>
      </c>
      <c r="N670" s="115">
        <f t="shared" si="25"/>
        <v>0</v>
      </c>
      <c r="O670" s="118"/>
    </row>
    <row r="671" spans="2:15">
      <c r="B671" s="121"/>
      <c r="C671" s="119"/>
      <c r="D671" s="194"/>
      <c r="E671" s="117"/>
      <c r="F671" s="118"/>
      <c r="G671" s="122"/>
      <c r="H671" s="123"/>
      <c r="I671" s="124"/>
      <c r="J671" s="120">
        <v>0</v>
      </c>
      <c r="K671" s="112">
        <f>ROUND(IF(AND($G671&lt;&gt;Summary!$C$13),IF(OR($I671=$I$6,$I671=$I$7,$I671=$I$10,$I671=$I$11),($J671*$H671),0),0)+(IF(OR($I671=$I$8,$I671=$I$9),($J671*$H671),0)),0)</f>
        <v>0</v>
      </c>
      <c r="L671" s="112">
        <f>ROUND(IF(AND($G671=Summary!$C$13),IF(OR($I671=$I$6,$I671=$I$7,$I671=$I$10,$I671=$I$11),(($J671*$H671)/2),0),0),0)</f>
        <v>0</v>
      </c>
      <c r="M671" s="112">
        <f t="shared" si="24"/>
        <v>0</v>
      </c>
      <c r="N671" s="115">
        <f t="shared" si="25"/>
        <v>0</v>
      </c>
      <c r="O671" s="118"/>
    </row>
    <row r="672" spans="2:15">
      <c r="B672" s="121"/>
      <c r="C672" s="119"/>
      <c r="D672" s="194"/>
      <c r="E672" s="117"/>
      <c r="F672" s="118"/>
      <c r="G672" s="122"/>
      <c r="H672" s="123"/>
      <c r="I672" s="124"/>
      <c r="J672" s="120">
        <v>0</v>
      </c>
      <c r="K672" s="112">
        <f>ROUND(IF(AND($G672&lt;&gt;Summary!$C$13),IF(OR($I672=$I$6,$I672=$I$7,$I672=$I$10,$I672=$I$11),($J672*$H672),0),0)+(IF(OR($I672=$I$8,$I672=$I$9),($J672*$H672),0)),0)</f>
        <v>0</v>
      </c>
      <c r="L672" s="112">
        <f>ROUND(IF(AND($G672=Summary!$C$13),IF(OR($I672=$I$6,$I672=$I$7,$I672=$I$10,$I672=$I$11),(($J672*$H672)/2),0),0),0)</f>
        <v>0</v>
      </c>
      <c r="M672" s="112">
        <f t="shared" si="24"/>
        <v>0</v>
      </c>
      <c r="N672" s="115">
        <f t="shared" si="25"/>
        <v>0</v>
      </c>
      <c r="O672" s="118"/>
    </row>
    <row r="673" spans="2:15">
      <c r="B673" s="121"/>
      <c r="C673" s="119"/>
      <c r="D673" s="194"/>
      <c r="E673" s="117"/>
      <c r="F673" s="118"/>
      <c r="G673" s="122"/>
      <c r="H673" s="123"/>
      <c r="I673" s="124"/>
      <c r="J673" s="120">
        <v>0</v>
      </c>
      <c r="K673" s="112">
        <f>ROUND(IF(AND($G673&lt;&gt;Summary!$C$13),IF(OR($I673=$I$6,$I673=$I$7,$I673=$I$10,$I673=$I$11),($J673*$H673),0),0)+(IF(OR($I673=$I$8,$I673=$I$9),($J673*$H673),0)),0)</f>
        <v>0</v>
      </c>
      <c r="L673" s="112">
        <f>ROUND(IF(AND($G673=Summary!$C$13),IF(OR($I673=$I$6,$I673=$I$7,$I673=$I$10,$I673=$I$11),(($J673*$H673)/2),0),0),0)</f>
        <v>0</v>
      </c>
      <c r="M673" s="112">
        <f t="shared" si="24"/>
        <v>0</v>
      </c>
      <c r="N673" s="115">
        <f t="shared" si="25"/>
        <v>0</v>
      </c>
      <c r="O673" s="118"/>
    </row>
    <row r="674" spans="2:15">
      <c r="B674" s="121"/>
      <c r="C674" s="119"/>
      <c r="D674" s="194"/>
      <c r="E674" s="117"/>
      <c r="F674" s="118"/>
      <c r="G674" s="122"/>
      <c r="H674" s="123"/>
      <c r="I674" s="124"/>
      <c r="J674" s="120">
        <v>0</v>
      </c>
      <c r="K674" s="112">
        <f>ROUND(IF(AND($G674&lt;&gt;Summary!$C$13),IF(OR($I674=$I$6,$I674=$I$7,$I674=$I$10,$I674=$I$11),($J674*$H674),0),0)+(IF(OR($I674=$I$8,$I674=$I$9),($J674*$H674),0)),0)</f>
        <v>0</v>
      </c>
      <c r="L674" s="112">
        <f>ROUND(IF(AND($G674=Summary!$C$13),IF(OR($I674=$I$6,$I674=$I$7,$I674=$I$10,$I674=$I$11),(($J674*$H674)/2),0),0),0)</f>
        <v>0</v>
      </c>
      <c r="M674" s="112">
        <f t="shared" si="24"/>
        <v>0</v>
      </c>
      <c r="N674" s="115">
        <f t="shared" si="25"/>
        <v>0</v>
      </c>
      <c r="O674" s="118"/>
    </row>
    <row r="675" spans="2:15">
      <c r="B675" s="121"/>
      <c r="C675" s="119"/>
      <c r="D675" s="194"/>
      <c r="E675" s="117"/>
      <c r="F675" s="118"/>
      <c r="G675" s="122"/>
      <c r="H675" s="123"/>
      <c r="I675" s="124"/>
      <c r="J675" s="120">
        <v>0</v>
      </c>
      <c r="K675" s="112">
        <f>ROUND(IF(AND($G675&lt;&gt;Summary!$C$13),IF(OR($I675=$I$6,$I675=$I$7,$I675=$I$10,$I675=$I$11),($J675*$H675),0),0)+(IF(OR($I675=$I$8,$I675=$I$9),($J675*$H675),0)),0)</f>
        <v>0</v>
      </c>
      <c r="L675" s="112">
        <f>ROUND(IF(AND($G675=Summary!$C$13),IF(OR($I675=$I$6,$I675=$I$7,$I675=$I$10,$I675=$I$11),(($J675*$H675)/2),0),0),0)</f>
        <v>0</v>
      </c>
      <c r="M675" s="112">
        <f t="shared" si="24"/>
        <v>0</v>
      </c>
      <c r="N675" s="115">
        <f t="shared" si="25"/>
        <v>0</v>
      </c>
      <c r="O675" s="118"/>
    </row>
    <row r="676" spans="2:15">
      <c r="B676" s="121"/>
      <c r="C676" s="119"/>
      <c r="D676" s="194"/>
      <c r="E676" s="117"/>
      <c r="F676" s="118"/>
      <c r="G676" s="122"/>
      <c r="H676" s="123"/>
      <c r="I676" s="124"/>
      <c r="J676" s="120">
        <v>0</v>
      </c>
      <c r="K676" s="112">
        <f>ROUND(IF(AND($G676&lt;&gt;Summary!$C$13),IF(OR($I676=$I$6,$I676=$I$7,$I676=$I$10,$I676=$I$11),($J676*$H676),0),0)+(IF(OR($I676=$I$8,$I676=$I$9),($J676*$H676),0)),0)</f>
        <v>0</v>
      </c>
      <c r="L676" s="112">
        <f>ROUND(IF(AND($G676=Summary!$C$13),IF(OR($I676=$I$6,$I676=$I$7,$I676=$I$10,$I676=$I$11),(($J676*$H676)/2),0),0),0)</f>
        <v>0</v>
      </c>
      <c r="M676" s="112">
        <f t="shared" si="24"/>
        <v>0</v>
      </c>
      <c r="N676" s="115">
        <f t="shared" si="25"/>
        <v>0</v>
      </c>
      <c r="O676" s="118"/>
    </row>
    <row r="677" spans="2:15">
      <c r="B677" s="121"/>
      <c r="C677" s="119"/>
      <c r="D677" s="194"/>
      <c r="E677" s="117"/>
      <c r="F677" s="118"/>
      <c r="G677" s="122"/>
      <c r="H677" s="123"/>
      <c r="I677" s="124"/>
      <c r="J677" s="120">
        <v>0</v>
      </c>
      <c r="K677" s="112">
        <f>ROUND(IF(AND($G677&lt;&gt;Summary!$C$13),IF(OR($I677=$I$6,$I677=$I$7,$I677=$I$10,$I677=$I$11),($J677*$H677),0),0)+(IF(OR($I677=$I$8,$I677=$I$9),($J677*$H677),0)),0)</f>
        <v>0</v>
      </c>
      <c r="L677" s="112">
        <f>ROUND(IF(AND($G677=Summary!$C$13),IF(OR($I677=$I$6,$I677=$I$7,$I677=$I$10,$I677=$I$11),(($J677*$H677)/2),0),0),0)</f>
        <v>0</v>
      </c>
      <c r="M677" s="112">
        <f t="shared" si="24"/>
        <v>0</v>
      </c>
      <c r="N677" s="115">
        <f t="shared" si="25"/>
        <v>0</v>
      </c>
      <c r="O677" s="118"/>
    </row>
    <row r="678" spans="2:15">
      <c r="B678" s="121"/>
      <c r="C678" s="119"/>
      <c r="D678" s="194"/>
      <c r="E678" s="117"/>
      <c r="F678" s="118"/>
      <c r="G678" s="122"/>
      <c r="H678" s="123"/>
      <c r="I678" s="124"/>
      <c r="J678" s="120">
        <v>0</v>
      </c>
      <c r="K678" s="112">
        <f>ROUND(IF(AND($G678&lt;&gt;Summary!$C$13),IF(OR($I678=$I$6,$I678=$I$7,$I678=$I$10,$I678=$I$11),($J678*$H678),0),0)+(IF(OR($I678=$I$8,$I678=$I$9),($J678*$H678),0)),0)</f>
        <v>0</v>
      </c>
      <c r="L678" s="112">
        <f>ROUND(IF(AND($G678=Summary!$C$13),IF(OR($I678=$I$6,$I678=$I$7,$I678=$I$10,$I678=$I$11),(($J678*$H678)/2),0),0),0)</f>
        <v>0</v>
      </c>
      <c r="M678" s="112">
        <f t="shared" si="24"/>
        <v>0</v>
      </c>
      <c r="N678" s="115">
        <f t="shared" si="25"/>
        <v>0</v>
      </c>
      <c r="O678" s="118"/>
    </row>
    <row r="679" spans="2:15">
      <c r="B679" s="121"/>
      <c r="C679" s="119"/>
      <c r="D679" s="194"/>
      <c r="E679" s="117"/>
      <c r="F679" s="118"/>
      <c r="G679" s="122"/>
      <c r="H679" s="123"/>
      <c r="I679" s="124"/>
      <c r="J679" s="120">
        <v>0</v>
      </c>
      <c r="K679" s="112">
        <f>ROUND(IF(AND($G679&lt;&gt;Summary!$C$13),IF(OR($I679=$I$6,$I679=$I$7,$I679=$I$10,$I679=$I$11),($J679*$H679),0),0)+(IF(OR($I679=$I$8,$I679=$I$9),($J679*$H679),0)),0)</f>
        <v>0</v>
      </c>
      <c r="L679" s="112">
        <f>ROUND(IF(AND($G679=Summary!$C$13),IF(OR($I679=$I$6,$I679=$I$7,$I679=$I$10,$I679=$I$11),(($J679*$H679)/2),0),0),0)</f>
        <v>0</v>
      </c>
      <c r="M679" s="112">
        <f t="shared" si="24"/>
        <v>0</v>
      </c>
      <c r="N679" s="115">
        <f t="shared" si="25"/>
        <v>0</v>
      </c>
      <c r="O679" s="118"/>
    </row>
    <row r="680" spans="2:15">
      <c r="B680" s="121"/>
      <c r="C680" s="119"/>
      <c r="D680" s="194"/>
      <c r="E680" s="117"/>
      <c r="F680" s="118"/>
      <c r="G680" s="122"/>
      <c r="H680" s="123"/>
      <c r="I680" s="124"/>
      <c r="J680" s="120">
        <v>0</v>
      </c>
      <c r="K680" s="112">
        <f>ROUND(IF(AND($G680&lt;&gt;Summary!$C$13),IF(OR($I680=$I$6,$I680=$I$7,$I680=$I$10,$I680=$I$11),($J680*$H680),0),0)+(IF(OR($I680=$I$8,$I680=$I$9),($J680*$H680),0)),0)</f>
        <v>0</v>
      </c>
      <c r="L680" s="112">
        <f>ROUND(IF(AND($G680=Summary!$C$13),IF(OR($I680=$I$6,$I680=$I$7,$I680=$I$10,$I680=$I$11),(($J680*$H680)/2),0),0),0)</f>
        <v>0</v>
      </c>
      <c r="M680" s="112">
        <f t="shared" si="24"/>
        <v>0</v>
      </c>
      <c r="N680" s="115">
        <f t="shared" si="25"/>
        <v>0</v>
      </c>
      <c r="O680" s="118"/>
    </row>
    <row r="681" spans="2:15">
      <c r="B681" s="121"/>
      <c r="C681" s="119"/>
      <c r="D681" s="194"/>
      <c r="E681" s="117"/>
      <c r="F681" s="118"/>
      <c r="G681" s="122"/>
      <c r="H681" s="123"/>
      <c r="I681" s="124"/>
      <c r="J681" s="120">
        <v>0</v>
      </c>
      <c r="K681" s="112">
        <f>ROUND(IF(AND($G681&lt;&gt;Summary!$C$13),IF(OR($I681=$I$6,$I681=$I$7,$I681=$I$10,$I681=$I$11),($J681*$H681),0),0)+(IF(OR($I681=$I$8,$I681=$I$9),($J681*$H681),0)),0)</f>
        <v>0</v>
      </c>
      <c r="L681" s="112">
        <f>ROUND(IF(AND($G681=Summary!$C$13),IF(OR($I681=$I$6,$I681=$I$7,$I681=$I$10,$I681=$I$11),(($J681*$H681)/2),0),0),0)</f>
        <v>0</v>
      </c>
      <c r="M681" s="112">
        <f t="shared" si="24"/>
        <v>0</v>
      </c>
      <c r="N681" s="115">
        <f t="shared" si="25"/>
        <v>0</v>
      </c>
      <c r="O681" s="118"/>
    </row>
    <row r="682" spans="2:15">
      <c r="B682" s="121"/>
      <c r="C682" s="119"/>
      <c r="D682" s="194"/>
      <c r="E682" s="117"/>
      <c r="F682" s="118"/>
      <c r="G682" s="122"/>
      <c r="H682" s="123"/>
      <c r="I682" s="124"/>
      <c r="J682" s="120">
        <v>0</v>
      </c>
      <c r="K682" s="112">
        <f>ROUND(IF(AND($G682&lt;&gt;Summary!$C$13),IF(OR($I682=$I$6,$I682=$I$7,$I682=$I$10,$I682=$I$11),($J682*$H682),0),0)+(IF(OR($I682=$I$8,$I682=$I$9),($J682*$H682),0)),0)</f>
        <v>0</v>
      </c>
      <c r="L682" s="112">
        <f>ROUND(IF(AND($G682=Summary!$C$13),IF(OR($I682=$I$6,$I682=$I$7,$I682=$I$10,$I682=$I$11),(($J682*$H682)/2),0),0),0)</f>
        <v>0</v>
      </c>
      <c r="M682" s="112">
        <f t="shared" si="24"/>
        <v>0</v>
      </c>
      <c r="N682" s="115">
        <f t="shared" si="25"/>
        <v>0</v>
      </c>
      <c r="O682" s="118"/>
    </row>
    <row r="683" spans="2:15">
      <c r="B683" s="121"/>
      <c r="C683" s="119"/>
      <c r="D683" s="194"/>
      <c r="E683" s="117"/>
      <c r="F683" s="118"/>
      <c r="G683" s="122"/>
      <c r="H683" s="123"/>
      <c r="I683" s="124"/>
      <c r="J683" s="120">
        <v>0</v>
      </c>
      <c r="K683" s="112">
        <f>ROUND(IF(AND($G683&lt;&gt;Summary!$C$13),IF(OR($I683=$I$6,$I683=$I$7,$I683=$I$10,$I683=$I$11),($J683*$H683),0),0)+(IF(OR($I683=$I$8,$I683=$I$9),($J683*$H683),0)),0)</f>
        <v>0</v>
      </c>
      <c r="L683" s="112">
        <f>ROUND(IF(AND($G683=Summary!$C$13),IF(OR($I683=$I$6,$I683=$I$7,$I683=$I$10,$I683=$I$11),(($J683*$H683)/2),0),0),0)</f>
        <v>0</v>
      </c>
      <c r="M683" s="112">
        <f t="shared" si="24"/>
        <v>0</v>
      </c>
      <c r="N683" s="115">
        <f t="shared" si="25"/>
        <v>0</v>
      </c>
      <c r="O683" s="118"/>
    </row>
    <row r="684" spans="2:15">
      <c r="B684" s="121"/>
      <c r="C684" s="119"/>
      <c r="D684" s="194"/>
      <c r="E684" s="117"/>
      <c r="F684" s="118"/>
      <c r="G684" s="122"/>
      <c r="H684" s="123"/>
      <c r="I684" s="124"/>
      <c r="J684" s="120">
        <v>0</v>
      </c>
      <c r="K684" s="112">
        <f>ROUND(IF(AND($G684&lt;&gt;Summary!$C$13),IF(OR($I684=$I$6,$I684=$I$7,$I684=$I$10,$I684=$I$11),($J684*$H684),0),0)+(IF(OR($I684=$I$8,$I684=$I$9),($J684*$H684),0)),0)</f>
        <v>0</v>
      </c>
      <c r="L684" s="112">
        <f>ROUND(IF(AND($G684=Summary!$C$13),IF(OR($I684=$I$6,$I684=$I$7,$I684=$I$10,$I684=$I$11),(($J684*$H684)/2),0),0),0)</f>
        <v>0</v>
      </c>
      <c r="M684" s="112">
        <f t="shared" si="24"/>
        <v>0</v>
      </c>
      <c r="N684" s="115">
        <f t="shared" si="25"/>
        <v>0</v>
      </c>
      <c r="O684" s="118"/>
    </row>
    <row r="685" spans="2:15">
      <c r="B685" s="121"/>
      <c r="C685" s="119"/>
      <c r="D685" s="194"/>
      <c r="E685" s="117"/>
      <c r="F685" s="118"/>
      <c r="G685" s="122"/>
      <c r="H685" s="123"/>
      <c r="I685" s="124"/>
      <c r="J685" s="120">
        <v>0</v>
      </c>
      <c r="K685" s="112">
        <f>ROUND(IF(AND($G685&lt;&gt;Summary!$C$13),IF(OR($I685=$I$6,$I685=$I$7,$I685=$I$10,$I685=$I$11),($J685*$H685),0),0)+(IF(OR($I685=$I$8,$I685=$I$9),($J685*$H685),0)),0)</f>
        <v>0</v>
      </c>
      <c r="L685" s="112">
        <f>ROUND(IF(AND($G685=Summary!$C$13),IF(OR($I685=$I$6,$I685=$I$7,$I685=$I$10,$I685=$I$11),(($J685*$H685)/2),0),0),0)</f>
        <v>0</v>
      </c>
      <c r="M685" s="112">
        <f t="shared" si="24"/>
        <v>0</v>
      </c>
      <c r="N685" s="115">
        <f t="shared" si="25"/>
        <v>0</v>
      </c>
      <c r="O685" s="118"/>
    </row>
    <row r="686" spans="2:15">
      <c r="B686" s="121"/>
      <c r="C686" s="119"/>
      <c r="D686" s="194"/>
      <c r="E686" s="117"/>
      <c r="F686" s="118"/>
      <c r="G686" s="122"/>
      <c r="H686" s="123"/>
      <c r="I686" s="124"/>
      <c r="J686" s="120">
        <v>0</v>
      </c>
      <c r="K686" s="112">
        <f>ROUND(IF(AND($G686&lt;&gt;Summary!$C$13),IF(OR($I686=$I$6,$I686=$I$7,$I686=$I$10,$I686=$I$11),($J686*$H686),0),0)+(IF(OR($I686=$I$8,$I686=$I$9),($J686*$H686),0)),0)</f>
        <v>0</v>
      </c>
      <c r="L686" s="112">
        <f>ROUND(IF(AND($G686=Summary!$C$13),IF(OR($I686=$I$6,$I686=$I$7,$I686=$I$10,$I686=$I$11),(($J686*$H686)/2),0),0),0)</f>
        <v>0</v>
      </c>
      <c r="M686" s="112">
        <f t="shared" si="24"/>
        <v>0</v>
      </c>
      <c r="N686" s="115">
        <f t="shared" si="25"/>
        <v>0</v>
      </c>
      <c r="O686" s="118"/>
    </row>
    <row r="687" spans="2:15">
      <c r="B687" s="121"/>
      <c r="C687" s="119"/>
      <c r="D687" s="194"/>
      <c r="E687" s="117"/>
      <c r="F687" s="118"/>
      <c r="G687" s="122"/>
      <c r="H687" s="123"/>
      <c r="I687" s="124"/>
      <c r="J687" s="120">
        <v>0</v>
      </c>
      <c r="K687" s="112">
        <f>ROUND(IF(AND($G687&lt;&gt;Summary!$C$13),IF(OR($I687=$I$6,$I687=$I$7,$I687=$I$10,$I687=$I$11),($J687*$H687),0),0)+(IF(OR($I687=$I$8,$I687=$I$9),($J687*$H687),0)),0)</f>
        <v>0</v>
      </c>
      <c r="L687" s="112">
        <f>ROUND(IF(AND($G687=Summary!$C$13),IF(OR($I687=$I$6,$I687=$I$7,$I687=$I$10,$I687=$I$11),(($J687*$H687)/2),0),0),0)</f>
        <v>0</v>
      </c>
      <c r="M687" s="112">
        <f t="shared" si="24"/>
        <v>0</v>
      </c>
      <c r="N687" s="115">
        <f t="shared" si="25"/>
        <v>0</v>
      </c>
      <c r="O687" s="118"/>
    </row>
    <row r="688" spans="2:15">
      <c r="B688" s="121"/>
      <c r="C688" s="119"/>
      <c r="D688" s="194"/>
      <c r="E688" s="117"/>
      <c r="F688" s="118"/>
      <c r="G688" s="122"/>
      <c r="H688" s="123"/>
      <c r="I688" s="124"/>
      <c r="J688" s="120">
        <v>0</v>
      </c>
      <c r="K688" s="112">
        <f>ROUND(IF(AND($G688&lt;&gt;Summary!$C$13),IF(OR($I688=$I$6,$I688=$I$7,$I688=$I$10,$I688=$I$11),($J688*$H688),0),0)+(IF(OR($I688=$I$8,$I688=$I$9),($J688*$H688),0)),0)</f>
        <v>0</v>
      </c>
      <c r="L688" s="112">
        <f>ROUND(IF(AND($G688=Summary!$C$13),IF(OR($I688=$I$6,$I688=$I$7,$I688=$I$10,$I688=$I$11),(($J688*$H688)/2),0),0),0)</f>
        <v>0</v>
      </c>
      <c r="M688" s="112">
        <f t="shared" si="24"/>
        <v>0</v>
      </c>
      <c r="N688" s="115">
        <f t="shared" si="25"/>
        <v>0</v>
      </c>
      <c r="O688" s="118"/>
    </row>
    <row r="689" spans="2:15">
      <c r="B689" s="121"/>
      <c r="C689" s="119"/>
      <c r="D689" s="194"/>
      <c r="E689" s="117"/>
      <c r="F689" s="118"/>
      <c r="G689" s="122"/>
      <c r="H689" s="123"/>
      <c r="I689" s="124"/>
      <c r="J689" s="120">
        <v>0</v>
      </c>
      <c r="K689" s="112">
        <f>ROUND(IF(AND($G689&lt;&gt;Summary!$C$13),IF(OR($I689=$I$6,$I689=$I$7,$I689=$I$10,$I689=$I$11),($J689*$H689),0),0)+(IF(OR($I689=$I$8,$I689=$I$9),($J689*$H689),0)),0)</f>
        <v>0</v>
      </c>
      <c r="L689" s="112">
        <f>ROUND(IF(AND($G689=Summary!$C$13),IF(OR($I689=$I$6,$I689=$I$7,$I689=$I$10,$I689=$I$11),(($J689*$H689)/2),0),0),0)</f>
        <v>0</v>
      </c>
      <c r="M689" s="112">
        <f t="shared" si="24"/>
        <v>0</v>
      </c>
      <c r="N689" s="115">
        <f t="shared" si="25"/>
        <v>0</v>
      </c>
      <c r="O689" s="118"/>
    </row>
    <row r="690" spans="2:15">
      <c r="B690" s="121"/>
      <c r="C690" s="119"/>
      <c r="D690" s="194"/>
      <c r="E690" s="117"/>
      <c r="F690" s="118"/>
      <c r="G690" s="122"/>
      <c r="H690" s="123"/>
      <c r="I690" s="124"/>
      <c r="J690" s="120">
        <v>0</v>
      </c>
      <c r="K690" s="112">
        <f>ROUND(IF(AND($G690&lt;&gt;Summary!$C$13),IF(OR($I690=$I$6,$I690=$I$7,$I690=$I$10,$I690=$I$11),($J690*$H690),0),0)+(IF(OR($I690=$I$8,$I690=$I$9),($J690*$H690),0)),0)</f>
        <v>0</v>
      </c>
      <c r="L690" s="112">
        <f>ROUND(IF(AND($G690=Summary!$C$13),IF(OR($I690=$I$6,$I690=$I$7,$I690=$I$10,$I690=$I$11),(($J690*$H690)/2),0),0),0)</f>
        <v>0</v>
      </c>
      <c r="M690" s="112">
        <f t="shared" si="24"/>
        <v>0</v>
      </c>
      <c r="N690" s="115">
        <f t="shared" si="25"/>
        <v>0</v>
      </c>
      <c r="O690" s="118"/>
    </row>
    <row r="691" spans="2:15">
      <c r="B691" s="121"/>
      <c r="C691" s="119"/>
      <c r="D691" s="194"/>
      <c r="E691" s="117"/>
      <c r="F691" s="118"/>
      <c r="G691" s="122"/>
      <c r="H691" s="123"/>
      <c r="I691" s="124"/>
      <c r="J691" s="120">
        <v>0</v>
      </c>
      <c r="K691" s="112">
        <f>ROUND(IF(AND($G691&lt;&gt;Summary!$C$13),IF(OR($I691=$I$6,$I691=$I$7,$I691=$I$10,$I691=$I$11),($J691*$H691),0),0)+(IF(OR($I691=$I$8,$I691=$I$9),($J691*$H691),0)),0)</f>
        <v>0</v>
      </c>
      <c r="L691" s="112">
        <f>ROUND(IF(AND($G691=Summary!$C$13),IF(OR($I691=$I$6,$I691=$I$7,$I691=$I$10,$I691=$I$11),(($J691*$H691)/2),0),0),0)</f>
        <v>0</v>
      </c>
      <c r="M691" s="112">
        <f t="shared" si="24"/>
        <v>0</v>
      </c>
      <c r="N691" s="115">
        <f t="shared" si="25"/>
        <v>0</v>
      </c>
      <c r="O691" s="118"/>
    </row>
    <row r="692" spans="2:15">
      <c r="B692" s="121"/>
      <c r="C692" s="119"/>
      <c r="D692" s="194"/>
      <c r="E692" s="117"/>
      <c r="F692" s="118"/>
      <c r="G692" s="122"/>
      <c r="H692" s="123"/>
      <c r="I692" s="124"/>
      <c r="J692" s="120">
        <v>0</v>
      </c>
      <c r="K692" s="112">
        <f>ROUND(IF(AND($G692&lt;&gt;Summary!$C$13),IF(OR($I692=$I$6,$I692=$I$7,$I692=$I$10,$I692=$I$11),($J692*$H692),0),0)+(IF(OR($I692=$I$8,$I692=$I$9),($J692*$H692),0)),0)</f>
        <v>0</v>
      </c>
      <c r="L692" s="112">
        <f>ROUND(IF(AND($G692=Summary!$C$13),IF(OR($I692=$I$6,$I692=$I$7,$I692=$I$10,$I692=$I$11),(($J692*$H692)/2),0),0),0)</f>
        <v>0</v>
      </c>
      <c r="M692" s="112">
        <f t="shared" si="24"/>
        <v>0</v>
      </c>
      <c r="N692" s="115">
        <f t="shared" si="25"/>
        <v>0</v>
      </c>
      <c r="O692" s="118"/>
    </row>
    <row r="693" spans="2:15">
      <c r="B693" s="121"/>
      <c r="C693" s="119"/>
      <c r="D693" s="194"/>
      <c r="E693" s="117"/>
      <c r="F693" s="118"/>
      <c r="G693" s="122"/>
      <c r="H693" s="123"/>
      <c r="I693" s="124"/>
      <c r="J693" s="120">
        <v>0</v>
      </c>
      <c r="K693" s="112">
        <f>ROUND(IF(AND($G693&lt;&gt;Summary!$C$13),IF(OR($I693=$I$6,$I693=$I$7,$I693=$I$10,$I693=$I$11),($J693*$H693),0),0)+(IF(OR($I693=$I$8,$I693=$I$9),($J693*$H693),0)),0)</f>
        <v>0</v>
      </c>
      <c r="L693" s="112">
        <f>ROUND(IF(AND($G693=Summary!$C$13),IF(OR($I693=$I$6,$I693=$I$7,$I693=$I$10,$I693=$I$11),(($J693*$H693)/2),0),0),0)</f>
        <v>0</v>
      </c>
      <c r="M693" s="112">
        <f t="shared" si="24"/>
        <v>0</v>
      </c>
      <c r="N693" s="115">
        <f t="shared" si="25"/>
        <v>0</v>
      </c>
      <c r="O693" s="118"/>
    </row>
    <row r="694" spans="2:15">
      <c r="B694" s="121"/>
      <c r="C694" s="119"/>
      <c r="D694" s="194"/>
      <c r="E694" s="117"/>
      <c r="F694" s="118"/>
      <c r="G694" s="122"/>
      <c r="H694" s="123"/>
      <c r="I694" s="124"/>
      <c r="J694" s="120">
        <v>0</v>
      </c>
      <c r="K694" s="112">
        <f>ROUND(IF(AND($G694&lt;&gt;Summary!$C$13),IF(OR($I694=$I$6,$I694=$I$7,$I694=$I$10,$I694=$I$11),($J694*$H694),0),0)+(IF(OR($I694=$I$8,$I694=$I$9),($J694*$H694),0)),0)</f>
        <v>0</v>
      </c>
      <c r="L694" s="112">
        <f>ROUND(IF(AND($G694=Summary!$C$13),IF(OR($I694=$I$6,$I694=$I$7,$I694=$I$10,$I694=$I$11),(($J694*$H694)/2),0),0),0)</f>
        <v>0</v>
      </c>
      <c r="M694" s="112">
        <f t="shared" si="24"/>
        <v>0</v>
      </c>
      <c r="N694" s="115">
        <f t="shared" si="25"/>
        <v>0</v>
      </c>
      <c r="O694" s="118"/>
    </row>
    <row r="695" spans="2:15">
      <c r="B695" s="121"/>
      <c r="C695" s="119"/>
      <c r="D695" s="194"/>
      <c r="E695" s="117"/>
      <c r="F695" s="118"/>
      <c r="G695" s="122"/>
      <c r="H695" s="123"/>
      <c r="I695" s="124"/>
      <c r="J695" s="120">
        <v>0</v>
      </c>
      <c r="K695" s="112">
        <f>ROUND(IF(AND($G695&lt;&gt;Summary!$C$13),IF(OR($I695=$I$6,$I695=$I$7,$I695=$I$10,$I695=$I$11),($J695*$H695),0),0)+(IF(OR($I695=$I$8,$I695=$I$9),($J695*$H695),0)),0)</f>
        <v>0</v>
      </c>
      <c r="L695" s="112">
        <f>ROUND(IF(AND($G695=Summary!$C$13),IF(OR($I695=$I$6,$I695=$I$7,$I695=$I$10,$I695=$I$11),(($J695*$H695)/2),0),0),0)</f>
        <v>0</v>
      </c>
      <c r="M695" s="112">
        <f t="shared" si="24"/>
        <v>0</v>
      </c>
      <c r="N695" s="115">
        <f t="shared" si="25"/>
        <v>0</v>
      </c>
      <c r="O695" s="118"/>
    </row>
    <row r="696" spans="2:15">
      <c r="B696" s="121"/>
      <c r="C696" s="119"/>
      <c r="D696" s="194"/>
      <c r="E696" s="117"/>
      <c r="F696" s="118"/>
      <c r="G696" s="122"/>
      <c r="H696" s="123"/>
      <c r="I696" s="124"/>
      <c r="J696" s="120">
        <v>0</v>
      </c>
      <c r="K696" s="112">
        <f>ROUND(IF(AND($G696&lt;&gt;Summary!$C$13),IF(OR($I696=$I$6,$I696=$I$7,$I696=$I$10,$I696=$I$11),($J696*$H696),0),0)+(IF(OR($I696=$I$8,$I696=$I$9),($J696*$H696),0)),0)</f>
        <v>0</v>
      </c>
      <c r="L696" s="112">
        <f>ROUND(IF(AND($G696=Summary!$C$13),IF(OR($I696=$I$6,$I696=$I$7,$I696=$I$10,$I696=$I$11),(($J696*$H696)/2),0),0),0)</f>
        <v>0</v>
      </c>
      <c r="M696" s="112">
        <f t="shared" si="24"/>
        <v>0</v>
      </c>
      <c r="N696" s="115">
        <f t="shared" si="25"/>
        <v>0</v>
      </c>
      <c r="O696" s="118"/>
    </row>
    <row r="697" spans="2:15">
      <c r="B697" s="121"/>
      <c r="C697" s="119"/>
      <c r="D697" s="194"/>
      <c r="E697" s="117"/>
      <c r="F697" s="118"/>
      <c r="G697" s="122"/>
      <c r="H697" s="123"/>
      <c r="I697" s="124"/>
      <c r="J697" s="120">
        <v>0</v>
      </c>
      <c r="K697" s="112">
        <f>ROUND(IF(AND($G697&lt;&gt;Summary!$C$13),IF(OR($I697=$I$6,$I697=$I$7,$I697=$I$10,$I697=$I$11),($J697*$H697),0),0)+(IF(OR($I697=$I$8,$I697=$I$9),($J697*$H697),0)),0)</f>
        <v>0</v>
      </c>
      <c r="L697" s="112">
        <f>ROUND(IF(AND($G697=Summary!$C$13),IF(OR($I697=$I$6,$I697=$I$7,$I697=$I$10,$I697=$I$11),(($J697*$H697)/2),0),0),0)</f>
        <v>0</v>
      </c>
      <c r="M697" s="112">
        <f t="shared" si="24"/>
        <v>0</v>
      </c>
      <c r="N697" s="115">
        <f t="shared" si="25"/>
        <v>0</v>
      </c>
      <c r="O697" s="118"/>
    </row>
    <row r="698" spans="2:15">
      <c r="B698" s="121"/>
      <c r="C698" s="119"/>
      <c r="D698" s="194"/>
      <c r="E698" s="117"/>
      <c r="F698" s="118"/>
      <c r="G698" s="122"/>
      <c r="H698" s="123"/>
      <c r="I698" s="124"/>
      <c r="J698" s="120">
        <v>0</v>
      </c>
      <c r="K698" s="112">
        <f>ROUND(IF(AND($G698&lt;&gt;Summary!$C$13),IF(OR($I698=$I$6,$I698=$I$7,$I698=$I$10,$I698=$I$11),($J698*$H698),0),0)+(IF(OR($I698=$I$8,$I698=$I$9),($J698*$H698),0)),0)</f>
        <v>0</v>
      </c>
      <c r="L698" s="112">
        <f>ROUND(IF(AND($G698=Summary!$C$13),IF(OR($I698=$I$6,$I698=$I$7,$I698=$I$10,$I698=$I$11),(($J698*$H698)/2),0),0),0)</f>
        <v>0</v>
      </c>
      <c r="M698" s="112">
        <f t="shared" si="24"/>
        <v>0</v>
      </c>
      <c r="N698" s="115">
        <f t="shared" si="25"/>
        <v>0</v>
      </c>
      <c r="O698" s="118"/>
    </row>
    <row r="699" spans="2:15">
      <c r="B699" s="121"/>
      <c r="C699" s="119"/>
      <c r="D699" s="194"/>
      <c r="E699" s="117"/>
      <c r="F699" s="118"/>
      <c r="G699" s="122"/>
      <c r="H699" s="123"/>
      <c r="I699" s="124"/>
      <c r="J699" s="120">
        <v>0</v>
      </c>
      <c r="K699" s="112">
        <f>ROUND(IF(AND($G699&lt;&gt;Summary!$C$13),IF(OR($I699=$I$6,$I699=$I$7,$I699=$I$10,$I699=$I$11),($J699*$H699),0),0)+(IF(OR($I699=$I$8,$I699=$I$9),($J699*$H699),0)),0)</f>
        <v>0</v>
      </c>
      <c r="L699" s="112">
        <f>ROUND(IF(AND($G699=Summary!$C$13),IF(OR($I699=$I$6,$I699=$I$7,$I699=$I$10,$I699=$I$11),(($J699*$H699)/2),0),0),0)</f>
        <v>0</v>
      </c>
      <c r="M699" s="112">
        <f t="shared" si="24"/>
        <v>0</v>
      </c>
      <c r="N699" s="115">
        <f t="shared" si="25"/>
        <v>0</v>
      </c>
      <c r="O699" s="118"/>
    </row>
    <row r="700" spans="2:15">
      <c r="B700" s="121"/>
      <c r="C700" s="119"/>
      <c r="D700" s="194"/>
      <c r="E700" s="117"/>
      <c r="F700" s="118"/>
      <c r="G700" s="122"/>
      <c r="H700" s="123"/>
      <c r="I700" s="124"/>
      <c r="J700" s="120">
        <v>0</v>
      </c>
      <c r="K700" s="112">
        <f>ROUND(IF(AND($G700&lt;&gt;Summary!$C$13),IF(OR($I700=$I$6,$I700=$I$7,$I700=$I$10,$I700=$I$11),($J700*$H700),0),0)+(IF(OR($I700=$I$8,$I700=$I$9),($J700*$H700),0)),0)</f>
        <v>0</v>
      </c>
      <c r="L700" s="112">
        <f>ROUND(IF(AND($G700=Summary!$C$13),IF(OR($I700=$I$6,$I700=$I$7,$I700=$I$10,$I700=$I$11),(($J700*$H700)/2),0),0),0)</f>
        <v>0</v>
      </c>
      <c r="M700" s="112">
        <f t="shared" si="24"/>
        <v>0</v>
      </c>
      <c r="N700" s="115">
        <f t="shared" si="25"/>
        <v>0</v>
      </c>
      <c r="O700" s="118"/>
    </row>
    <row r="701" spans="2:15">
      <c r="B701" s="121"/>
      <c r="C701" s="119"/>
      <c r="D701" s="194"/>
      <c r="E701" s="117"/>
      <c r="F701" s="118"/>
      <c r="G701" s="122"/>
      <c r="H701" s="123"/>
      <c r="I701" s="124"/>
      <c r="J701" s="120">
        <v>0</v>
      </c>
      <c r="K701" s="112">
        <f>ROUND(IF(AND($G701&lt;&gt;Summary!$C$13),IF(OR($I701=$I$6,$I701=$I$7,$I701=$I$10,$I701=$I$11),($J701*$H701),0),0)+(IF(OR($I701=$I$8,$I701=$I$9),($J701*$H701),0)),0)</f>
        <v>0</v>
      </c>
      <c r="L701" s="112">
        <f>ROUND(IF(AND($G701=Summary!$C$13),IF(OR($I701=$I$6,$I701=$I$7,$I701=$I$10,$I701=$I$11),(($J701*$H701)/2),0),0),0)</f>
        <v>0</v>
      </c>
      <c r="M701" s="112">
        <f t="shared" si="24"/>
        <v>0</v>
      </c>
      <c r="N701" s="115">
        <f t="shared" si="25"/>
        <v>0</v>
      </c>
      <c r="O701" s="118"/>
    </row>
    <row r="702" spans="2:15">
      <c r="B702" s="121"/>
      <c r="C702" s="119"/>
      <c r="D702" s="194"/>
      <c r="E702" s="117"/>
      <c r="F702" s="118"/>
      <c r="G702" s="122"/>
      <c r="H702" s="123"/>
      <c r="I702" s="124"/>
      <c r="J702" s="120">
        <v>0</v>
      </c>
      <c r="K702" s="112">
        <f>ROUND(IF(AND($G702&lt;&gt;Summary!$C$13),IF(OR($I702=$I$6,$I702=$I$7,$I702=$I$10,$I702=$I$11),($J702*$H702),0),0)+(IF(OR($I702=$I$8,$I702=$I$9),($J702*$H702),0)),0)</f>
        <v>0</v>
      </c>
      <c r="L702" s="112">
        <f>ROUND(IF(AND($G702=Summary!$C$13),IF(OR($I702=$I$6,$I702=$I$7,$I702=$I$10,$I702=$I$11),(($J702*$H702)/2),0),0),0)</f>
        <v>0</v>
      </c>
      <c r="M702" s="112">
        <f t="shared" si="24"/>
        <v>0</v>
      </c>
      <c r="N702" s="115">
        <f t="shared" si="25"/>
        <v>0</v>
      </c>
      <c r="O702" s="118"/>
    </row>
    <row r="703" spans="2:15">
      <c r="B703" s="121"/>
      <c r="C703" s="119"/>
      <c r="D703" s="194"/>
      <c r="E703" s="117"/>
      <c r="F703" s="118"/>
      <c r="G703" s="122"/>
      <c r="H703" s="123"/>
      <c r="I703" s="124"/>
      <c r="J703" s="120">
        <v>0</v>
      </c>
      <c r="K703" s="112">
        <f>ROUND(IF(AND($G703&lt;&gt;Summary!$C$13),IF(OR($I703=$I$6,$I703=$I$7,$I703=$I$10,$I703=$I$11),($J703*$H703),0),0)+(IF(OR($I703=$I$8,$I703=$I$9),($J703*$H703),0)),0)</f>
        <v>0</v>
      </c>
      <c r="L703" s="112">
        <f>ROUND(IF(AND($G703=Summary!$C$13),IF(OR($I703=$I$6,$I703=$I$7,$I703=$I$10,$I703=$I$11),(($J703*$H703)/2),0),0),0)</f>
        <v>0</v>
      </c>
      <c r="M703" s="112">
        <f t="shared" si="24"/>
        <v>0</v>
      </c>
      <c r="N703" s="115">
        <f t="shared" si="25"/>
        <v>0</v>
      </c>
      <c r="O703" s="118"/>
    </row>
    <row r="704" spans="2:15">
      <c r="B704" s="121"/>
      <c r="C704" s="119"/>
      <c r="D704" s="194"/>
      <c r="E704" s="117"/>
      <c r="F704" s="118"/>
      <c r="G704" s="122"/>
      <c r="H704" s="123"/>
      <c r="I704" s="124"/>
      <c r="J704" s="120">
        <v>0</v>
      </c>
      <c r="K704" s="112">
        <f>ROUND(IF(AND($G704&lt;&gt;Summary!$C$13),IF(OR($I704=$I$6,$I704=$I$7,$I704=$I$10,$I704=$I$11),($J704*$H704),0),0)+(IF(OR($I704=$I$8,$I704=$I$9),($J704*$H704),0)),0)</f>
        <v>0</v>
      </c>
      <c r="L704" s="112">
        <f>ROUND(IF(AND($G704=Summary!$C$13),IF(OR($I704=$I$6,$I704=$I$7,$I704=$I$10,$I704=$I$11),(($J704*$H704)/2),0),0),0)</f>
        <v>0</v>
      </c>
      <c r="M704" s="112">
        <f t="shared" si="24"/>
        <v>0</v>
      </c>
      <c r="N704" s="115">
        <f t="shared" si="25"/>
        <v>0</v>
      </c>
      <c r="O704" s="118"/>
    </row>
    <row r="705" spans="2:15">
      <c r="B705" s="121"/>
      <c r="C705" s="119"/>
      <c r="D705" s="194"/>
      <c r="E705" s="117"/>
      <c r="F705" s="118"/>
      <c r="G705" s="122"/>
      <c r="H705" s="123"/>
      <c r="I705" s="124"/>
      <c r="J705" s="120">
        <v>0</v>
      </c>
      <c r="K705" s="112">
        <f>ROUND(IF(AND($G705&lt;&gt;Summary!$C$13),IF(OR($I705=$I$6,$I705=$I$7,$I705=$I$10,$I705=$I$11),($J705*$H705),0),0)+(IF(OR($I705=$I$8,$I705=$I$9),($J705*$H705),0)),0)</f>
        <v>0</v>
      </c>
      <c r="L705" s="112">
        <f>ROUND(IF(AND($G705=Summary!$C$13),IF(OR($I705=$I$6,$I705=$I$7,$I705=$I$10,$I705=$I$11),(($J705*$H705)/2),0),0),0)</f>
        <v>0</v>
      </c>
      <c r="M705" s="112">
        <f t="shared" si="24"/>
        <v>0</v>
      </c>
      <c r="N705" s="115">
        <f t="shared" si="25"/>
        <v>0</v>
      </c>
      <c r="O705" s="118"/>
    </row>
    <row r="706" spans="2:15">
      <c r="B706" s="121"/>
      <c r="C706" s="119"/>
      <c r="D706" s="194"/>
      <c r="E706" s="117"/>
      <c r="F706" s="118"/>
      <c r="G706" s="122"/>
      <c r="H706" s="123"/>
      <c r="I706" s="124"/>
      <c r="J706" s="120">
        <v>0</v>
      </c>
      <c r="K706" s="112">
        <f>ROUND(IF(AND($G706&lt;&gt;Summary!$C$13),IF(OR($I706=$I$6,$I706=$I$7,$I706=$I$10,$I706=$I$11),($J706*$H706),0),0)+(IF(OR($I706=$I$8,$I706=$I$9),($J706*$H706),0)),0)</f>
        <v>0</v>
      </c>
      <c r="L706" s="112">
        <f>ROUND(IF(AND($G706=Summary!$C$13),IF(OR($I706=$I$6,$I706=$I$7,$I706=$I$10,$I706=$I$11),(($J706*$H706)/2),0),0),0)</f>
        <v>0</v>
      </c>
      <c r="M706" s="112">
        <f t="shared" si="24"/>
        <v>0</v>
      </c>
      <c r="N706" s="115">
        <f t="shared" si="25"/>
        <v>0</v>
      </c>
      <c r="O706" s="118"/>
    </row>
    <row r="707" spans="2:15">
      <c r="B707" s="121"/>
      <c r="C707" s="119"/>
      <c r="D707" s="194"/>
      <c r="E707" s="117"/>
      <c r="F707" s="118"/>
      <c r="G707" s="122"/>
      <c r="H707" s="123"/>
      <c r="I707" s="124"/>
      <c r="J707" s="120">
        <v>0</v>
      </c>
      <c r="K707" s="112">
        <f>ROUND(IF(AND($G707&lt;&gt;Summary!$C$13),IF(OR($I707=$I$6,$I707=$I$7,$I707=$I$10,$I707=$I$11),($J707*$H707),0),0)+(IF(OR($I707=$I$8,$I707=$I$9),($J707*$H707),0)),0)</f>
        <v>0</v>
      </c>
      <c r="L707" s="112">
        <f>ROUND(IF(AND($G707=Summary!$C$13),IF(OR($I707=$I$6,$I707=$I$7,$I707=$I$10,$I707=$I$11),(($J707*$H707)/2),0),0),0)</f>
        <v>0</v>
      </c>
      <c r="M707" s="112">
        <f t="shared" si="24"/>
        <v>0</v>
      </c>
      <c r="N707" s="115">
        <f t="shared" si="25"/>
        <v>0</v>
      </c>
      <c r="O707" s="118"/>
    </row>
    <row r="708" spans="2:15">
      <c r="B708" s="121"/>
      <c r="C708" s="119"/>
      <c r="D708" s="194"/>
      <c r="E708" s="117"/>
      <c r="F708" s="118"/>
      <c r="G708" s="122"/>
      <c r="H708" s="123"/>
      <c r="I708" s="124"/>
      <c r="J708" s="120">
        <v>0</v>
      </c>
      <c r="K708" s="112">
        <f>ROUND(IF(AND($G708&lt;&gt;Summary!$C$13),IF(OR($I708=$I$6,$I708=$I$7,$I708=$I$10,$I708=$I$11),($J708*$H708),0),0)+(IF(OR($I708=$I$8,$I708=$I$9),($J708*$H708),0)),0)</f>
        <v>0</v>
      </c>
      <c r="L708" s="112">
        <f>ROUND(IF(AND($G708=Summary!$C$13),IF(OR($I708=$I$6,$I708=$I$7,$I708=$I$10,$I708=$I$11),(($J708*$H708)/2),0),0),0)</f>
        <v>0</v>
      </c>
      <c r="M708" s="112">
        <f t="shared" si="24"/>
        <v>0</v>
      </c>
      <c r="N708" s="115">
        <f t="shared" si="25"/>
        <v>0</v>
      </c>
      <c r="O708" s="118"/>
    </row>
    <row r="709" spans="2:15">
      <c r="B709" s="121"/>
      <c r="C709" s="119"/>
      <c r="D709" s="194"/>
      <c r="E709" s="117"/>
      <c r="F709" s="118"/>
      <c r="G709" s="122"/>
      <c r="H709" s="123"/>
      <c r="I709" s="124"/>
      <c r="J709" s="120">
        <v>0</v>
      </c>
      <c r="K709" s="112">
        <f>ROUND(IF(AND($G709&lt;&gt;Summary!$C$13),IF(OR($I709=$I$6,$I709=$I$7,$I709=$I$10,$I709=$I$11),($J709*$H709),0),0)+(IF(OR($I709=$I$8,$I709=$I$9),($J709*$H709),0)),0)</f>
        <v>0</v>
      </c>
      <c r="L709" s="112">
        <f>ROUND(IF(AND($G709=Summary!$C$13),IF(OR($I709=$I$6,$I709=$I$7,$I709=$I$10,$I709=$I$11),(($J709*$H709)/2),0),0),0)</f>
        <v>0</v>
      </c>
      <c r="M709" s="112">
        <f t="shared" si="24"/>
        <v>0</v>
      </c>
      <c r="N709" s="115">
        <f t="shared" si="25"/>
        <v>0</v>
      </c>
      <c r="O709" s="118"/>
    </row>
    <row r="710" spans="2:15">
      <c r="B710" s="121"/>
      <c r="C710" s="119"/>
      <c r="D710" s="194"/>
      <c r="E710" s="117"/>
      <c r="F710" s="118"/>
      <c r="G710" s="122"/>
      <c r="H710" s="123"/>
      <c r="I710" s="124"/>
      <c r="J710" s="120">
        <v>0</v>
      </c>
      <c r="K710" s="112">
        <f>ROUND(IF(AND($G710&lt;&gt;Summary!$C$13),IF(OR($I710=$I$6,$I710=$I$7,$I710=$I$10,$I710=$I$11),($J710*$H710),0),0)+(IF(OR($I710=$I$8,$I710=$I$9),($J710*$H710),0)),0)</f>
        <v>0</v>
      </c>
      <c r="L710" s="112">
        <f>ROUND(IF(AND($G710=Summary!$C$13),IF(OR($I710=$I$6,$I710=$I$7,$I710=$I$10,$I710=$I$11),(($J710*$H710)/2),0),0),0)</f>
        <v>0</v>
      </c>
      <c r="M710" s="112">
        <f t="shared" si="24"/>
        <v>0</v>
      </c>
      <c r="N710" s="115">
        <f t="shared" si="25"/>
        <v>0</v>
      </c>
      <c r="O710" s="118"/>
    </row>
    <row r="711" spans="2:15">
      <c r="B711" s="121"/>
      <c r="C711" s="119"/>
      <c r="D711" s="194"/>
      <c r="E711" s="117"/>
      <c r="F711" s="118"/>
      <c r="G711" s="122"/>
      <c r="H711" s="123"/>
      <c r="I711" s="124"/>
      <c r="J711" s="120">
        <v>0</v>
      </c>
      <c r="K711" s="112">
        <f>ROUND(IF(AND($G711&lt;&gt;Summary!$C$13),IF(OR($I711=$I$6,$I711=$I$7,$I711=$I$10,$I711=$I$11),($J711*$H711),0),0)+(IF(OR($I711=$I$8,$I711=$I$9),($J711*$H711),0)),0)</f>
        <v>0</v>
      </c>
      <c r="L711" s="112">
        <f>ROUND(IF(AND($G711=Summary!$C$13),IF(OR($I711=$I$6,$I711=$I$7,$I711=$I$10,$I711=$I$11),(($J711*$H711)/2),0),0),0)</f>
        <v>0</v>
      </c>
      <c r="M711" s="112">
        <f t="shared" si="24"/>
        <v>0</v>
      </c>
      <c r="N711" s="115">
        <f t="shared" si="25"/>
        <v>0</v>
      </c>
      <c r="O711" s="118"/>
    </row>
    <row r="712" spans="2:15">
      <c r="B712" s="121"/>
      <c r="C712" s="119"/>
      <c r="D712" s="194"/>
      <c r="E712" s="117"/>
      <c r="F712" s="118"/>
      <c r="G712" s="122"/>
      <c r="H712" s="123"/>
      <c r="I712" s="124"/>
      <c r="J712" s="120">
        <v>0</v>
      </c>
      <c r="K712" s="112">
        <f>ROUND(IF(AND($G712&lt;&gt;Summary!$C$13),IF(OR($I712=$I$6,$I712=$I$7,$I712=$I$10,$I712=$I$11),($J712*$H712),0),0)+(IF(OR($I712=$I$8,$I712=$I$9),($J712*$H712),0)),0)</f>
        <v>0</v>
      </c>
      <c r="L712" s="112">
        <f>ROUND(IF(AND($G712=Summary!$C$13),IF(OR($I712=$I$6,$I712=$I$7,$I712=$I$10,$I712=$I$11),(($J712*$H712)/2),0),0),0)</f>
        <v>0</v>
      </c>
      <c r="M712" s="112">
        <f t="shared" si="24"/>
        <v>0</v>
      </c>
      <c r="N712" s="115">
        <f t="shared" si="25"/>
        <v>0</v>
      </c>
      <c r="O712" s="118"/>
    </row>
    <row r="713" spans="2:15">
      <c r="B713" s="121"/>
      <c r="C713" s="119"/>
      <c r="D713" s="194"/>
      <c r="E713" s="117"/>
      <c r="F713" s="118"/>
      <c r="G713" s="122"/>
      <c r="H713" s="123"/>
      <c r="I713" s="124"/>
      <c r="J713" s="120">
        <v>0</v>
      </c>
      <c r="K713" s="112">
        <f>ROUND(IF(AND($G713&lt;&gt;Summary!$C$13),IF(OR($I713=$I$6,$I713=$I$7,$I713=$I$10,$I713=$I$11),($J713*$H713),0),0)+(IF(OR($I713=$I$8,$I713=$I$9),($J713*$H713),0)),0)</f>
        <v>0</v>
      </c>
      <c r="L713" s="112">
        <f>ROUND(IF(AND($G713=Summary!$C$13),IF(OR($I713=$I$6,$I713=$I$7,$I713=$I$10,$I713=$I$11),(($J713*$H713)/2),0),0),0)</f>
        <v>0</v>
      </c>
      <c r="M713" s="112">
        <f t="shared" si="24"/>
        <v>0</v>
      </c>
      <c r="N713" s="115">
        <f t="shared" si="25"/>
        <v>0</v>
      </c>
      <c r="O713" s="118"/>
    </row>
    <row r="714" spans="2:15">
      <c r="B714" s="121"/>
      <c r="C714" s="119"/>
      <c r="D714" s="194"/>
      <c r="E714" s="117"/>
      <c r="F714" s="118"/>
      <c r="G714" s="122"/>
      <c r="H714" s="123"/>
      <c r="I714" s="124"/>
      <c r="J714" s="120">
        <v>0</v>
      </c>
      <c r="K714" s="112">
        <f>ROUND(IF(AND($G714&lt;&gt;Summary!$C$13),IF(OR($I714=$I$6,$I714=$I$7,$I714=$I$10,$I714=$I$11),($J714*$H714),0),0)+(IF(OR($I714=$I$8,$I714=$I$9),($J714*$H714),0)),0)</f>
        <v>0</v>
      </c>
      <c r="L714" s="112">
        <f>ROUND(IF(AND($G714=Summary!$C$13),IF(OR($I714=$I$6,$I714=$I$7,$I714=$I$10,$I714=$I$11),(($J714*$H714)/2),0),0),0)</f>
        <v>0</v>
      </c>
      <c r="M714" s="112">
        <f t="shared" si="24"/>
        <v>0</v>
      </c>
      <c r="N714" s="115">
        <f t="shared" si="25"/>
        <v>0</v>
      </c>
      <c r="O714" s="118"/>
    </row>
    <row r="715" spans="2:15">
      <c r="B715" s="121"/>
      <c r="C715" s="119"/>
      <c r="D715" s="194"/>
      <c r="E715" s="117"/>
      <c r="F715" s="118"/>
      <c r="G715" s="122"/>
      <c r="H715" s="123"/>
      <c r="I715" s="124"/>
      <c r="J715" s="120">
        <v>0</v>
      </c>
      <c r="K715" s="112">
        <f>ROUND(IF(AND($G715&lt;&gt;Summary!$C$13),IF(OR($I715=$I$6,$I715=$I$7,$I715=$I$10,$I715=$I$11),($J715*$H715),0),0)+(IF(OR($I715=$I$8,$I715=$I$9),($J715*$H715),0)),0)</f>
        <v>0</v>
      </c>
      <c r="L715" s="112">
        <f>ROUND(IF(AND($G715=Summary!$C$13),IF(OR($I715=$I$6,$I715=$I$7,$I715=$I$10,$I715=$I$11),(($J715*$H715)/2),0),0),0)</f>
        <v>0</v>
      </c>
      <c r="M715" s="112">
        <f t="shared" si="24"/>
        <v>0</v>
      </c>
      <c r="N715" s="115">
        <f t="shared" si="25"/>
        <v>0</v>
      </c>
      <c r="O715" s="118"/>
    </row>
    <row r="716" spans="2:15">
      <c r="B716" s="121"/>
      <c r="C716" s="119"/>
      <c r="D716" s="194"/>
      <c r="E716" s="117"/>
      <c r="F716" s="118"/>
      <c r="G716" s="122"/>
      <c r="H716" s="123"/>
      <c r="I716" s="124"/>
      <c r="J716" s="120">
        <v>0</v>
      </c>
      <c r="K716" s="112">
        <f>ROUND(IF(AND($G716&lt;&gt;Summary!$C$13),IF(OR($I716=$I$6,$I716=$I$7,$I716=$I$10,$I716=$I$11),($J716*$H716),0),0)+(IF(OR($I716=$I$8,$I716=$I$9),($J716*$H716),0)),0)</f>
        <v>0</v>
      </c>
      <c r="L716" s="112">
        <f>ROUND(IF(AND($G716=Summary!$C$13),IF(OR($I716=$I$6,$I716=$I$7,$I716=$I$10,$I716=$I$11),(($J716*$H716)/2),0),0),0)</f>
        <v>0</v>
      </c>
      <c r="M716" s="112">
        <f t="shared" si="24"/>
        <v>0</v>
      </c>
      <c r="N716" s="115">
        <f t="shared" si="25"/>
        <v>0</v>
      </c>
      <c r="O716" s="118"/>
    </row>
    <row r="717" spans="2:15">
      <c r="B717" s="121"/>
      <c r="C717" s="119"/>
      <c r="D717" s="194"/>
      <c r="E717" s="117"/>
      <c r="F717" s="118"/>
      <c r="G717" s="122"/>
      <c r="H717" s="123"/>
      <c r="I717" s="124"/>
      <c r="J717" s="120">
        <v>0</v>
      </c>
      <c r="K717" s="112">
        <f>ROUND(IF(AND($G717&lt;&gt;Summary!$C$13),IF(OR($I717=$I$6,$I717=$I$7,$I717=$I$10,$I717=$I$11),($J717*$H717),0),0)+(IF(OR($I717=$I$8,$I717=$I$9),($J717*$H717),0)),0)</f>
        <v>0</v>
      </c>
      <c r="L717" s="112">
        <f>ROUND(IF(AND($G717=Summary!$C$13),IF(OR($I717=$I$6,$I717=$I$7,$I717=$I$10,$I717=$I$11),(($J717*$H717)/2),0),0),0)</f>
        <v>0</v>
      </c>
      <c r="M717" s="112">
        <f t="shared" si="24"/>
        <v>0</v>
      </c>
      <c r="N717" s="115">
        <f t="shared" si="25"/>
        <v>0</v>
      </c>
      <c r="O717" s="118"/>
    </row>
    <row r="718" spans="2:15">
      <c r="B718" s="121"/>
      <c r="C718" s="119"/>
      <c r="D718" s="194"/>
      <c r="E718" s="117"/>
      <c r="F718" s="118"/>
      <c r="G718" s="122"/>
      <c r="H718" s="123"/>
      <c r="I718" s="124"/>
      <c r="J718" s="120">
        <v>0</v>
      </c>
      <c r="K718" s="112">
        <f>ROUND(IF(AND($G718&lt;&gt;Summary!$C$13),IF(OR($I718=$I$6,$I718=$I$7,$I718=$I$10,$I718=$I$11),($J718*$H718),0),0)+(IF(OR($I718=$I$8,$I718=$I$9),($J718*$H718),0)),0)</f>
        <v>0</v>
      </c>
      <c r="L718" s="112">
        <f>ROUND(IF(AND($G718=Summary!$C$13),IF(OR($I718=$I$6,$I718=$I$7,$I718=$I$10,$I718=$I$11),(($J718*$H718)/2),0),0),0)</f>
        <v>0</v>
      </c>
      <c r="M718" s="112">
        <f t="shared" si="24"/>
        <v>0</v>
      </c>
      <c r="N718" s="115">
        <f t="shared" si="25"/>
        <v>0</v>
      </c>
      <c r="O718" s="118"/>
    </row>
    <row r="719" spans="2:15">
      <c r="B719" s="121"/>
      <c r="C719" s="119"/>
      <c r="D719" s="194"/>
      <c r="E719" s="117"/>
      <c r="F719" s="118"/>
      <c r="G719" s="122"/>
      <c r="H719" s="123"/>
      <c r="I719" s="124"/>
      <c r="J719" s="120">
        <v>0</v>
      </c>
      <c r="K719" s="112">
        <f>ROUND(IF(AND($G719&lt;&gt;Summary!$C$13),IF(OR($I719=$I$6,$I719=$I$7,$I719=$I$10,$I719=$I$11),($J719*$H719),0),0)+(IF(OR($I719=$I$8,$I719=$I$9),($J719*$H719),0)),0)</f>
        <v>0</v>
      </c>
      <c r="L719" s="112">
        <f>ROUND(IF(AND($G719=Summary!$C$13),IF(OR($I719=$I$6,$I719=$I$7,$I719=$I$10,$I719=$I$11),(($J719*$H719)/2),0),0),0)</f>
        <v>0</v>
      </c>
      <c r="M719" s="112">
        <f t="shared" si="24"/>
        <v>0</v>
      </c>
      <c r="N719" s="115">
        <f t="shared" si="25"/>
        <v>0</v>
      </c>
      <c r="O719" s="118"/>
    </row>
    <row r="720" spans="2:15">
      <c r="B720" s="121"/>
      <c r="C720" s="119"/>
      <c r="D720" s="194"/>
      <c r="E720" s="117"/>
      <c r="F720" s="118"/>
      <c r="G720" s="122"/>
      <c r="H720" s="123"/>
      <c r="I720" s="124"/>
      <c r="J720" s="120">
        <v>0</v>
      </c>
      <c r="K720" s="112">
        <f>ROUND(IF(AND($G720&lt;&gt;Summary!$C$13),IF(OR($I720=$I$6,$I720=$I$7,$I720=$I$10,$I720=$I$11),($J720*$H720),0),0)+(IF(OR($I720=$I$8,$I720=$I$9),($J720*$H720),0)),0)</f>
        <v>0</v>
      </c>
      <c r="L720" s="112">
        <f>ROUND(IF(AND($G720=Summary!$C$13),IF(OR($I720=$I$6,$I720=$I$7,$I720=$I$10,$I720=$I$11),(($J720*$H720)/2),0),0),0)</f>
        <v>0</v>
      </c>
      <c r="M720" s="112">
        <f t="shared" si="24"/>
        <v>0</v>
      </c>
      <c r="N720" s="115">
        <f t="shared" si="25"/>
        <v>0</v>
      </c>
      <c r="O720" s="118"/>
    </row>
    <row r="721" spans="2:15">
      <c r="B721" s="121"/>
      <c r="C721" s="119"/>
      <c r="D721" s="194"/>
      <c r="E721" s="117"/>
      <c r="F721" s="118"/>
      <c r="G721" s="122"/>
      <c r="H721" s="123"/>
      <c r="I721" s="124"/>
      <c r="J721" s="120">
        <v>0</v>
      </c>
      <c r="K721" s="112">
        <f>ROUND(IF(AND($G721&lt;&gt;Summary!$C$13),IF(OR($I721=$I$6,$I721=$I$7,$I721=$I$10,$I721=$I$11),($J721*$H721),0),0)+(IF(OR($I721=$I$8,$I721=$I$9),($J721*$H721),0)),0)</f>
        <v>0</v>
      </c>
      <c r="L721" s="112">
        <f>ROUND(IF(AND($G721=Summary!$C$13),IF(OR($I721=$I$6,$I721=$I$7,$I721=$I$10,$I721=$I$11),(($J721*$H721)/2),0),0),0)</f>
        <v>0</v>
      </c>
      <c r="M721" s="112">
        <f t="shared" si="24"/>
        <v>0</v>
      </c>
      <c r="N721" s="115">
        <f t="shared" si="25"/>
        <v>0</v>
      </c>
      <c r="O721" s="118"/>
    </row>
    <row r="722" spans="2:15">
      <c r="B722" s="121"/>
      <c r="C722" s="119"/>
      <c r="D722" s="194"/>
      <c r="E722" s="117"/>
      <c r="F722" s="118"/>
      <c r="G722" s="122"/>
      <c r="H722" s="123"/>
      <c r="I722" s="124"/>
      <c r="J722" s="120">
        <v>0</v>
      </c>
      <c r="K722" s="112">
        <f>ROUND(IF(AND($G722&lt;&gt;Summary!$C$13),IF(OR($I722=$I$6,$I722=$I$7,$I722=$I$10,$I722=$I$11),($J722*$H722),0),0)+(IF(OR($I722=$I$8,$I722=$I$9),($J722*$H722),0)),0)</f>
        <v>0</v>
      </c>
      <c r="L722" s="112">
        <f>ROUND(IF(AND($G722=Summary!$C$13),IF(OR($I722=$I$6,$I722=$I$7,$I722=$I$10,$I722=$I$11),(($J722*$H722)/2),0),0),0)</f>
        <v>0</v>
      </c>
      <c r="M722" s="112">
        <f t="shared" si="24"/>
        <v>0</v>
      </c>
      <c r="N722" s="115">
        <f t="shared" si="25"/>
        <v>0</v>
      </c>
      <c r="O722" s="118"/>
    </row>
    <row r="723" spans="2:15">
      <c r="B723" s="121"/>
      <c r="C723" s="119"/>
      <c r="D723" s="194"/>
      <c r="E723" s="117"/>
      <c r="F723" s="118"/>
      <c r="G723" s="122"/>
      <c r="H723" s="123"/>
      <c r="I723" s="124"/>
      <c r="J723" s="120">
        <v>0</v>
      </c>
      <c r="K723" s="112">
        <f>ROUND(IF(AND($G723&lt;&gt;Summary!$C$13),IF(OR($I723=$I$6,$I723=$I$7,$I723=$I$10,$I723=$I$11),($J723*$H723),0),0)+(IF(OR($I723=$I$8,$I723=$I$9),($J723*$H723),0)),0)</f>
        <v>0</v>
      </c>
      <c r="L723" s="112">
        <f>ROUND(IF(AND($G723=Summary!$C$13),IF(OR($I723=$I$6,$I723=$I$7,$I723=$I$10,$I723=$I$11),(($J723*$H723)/2),0),0),0)</f>
        <v>0</v>
      </c>
      <c r="M723" s="112">
        <f t="shared" si="24"/>
        <v>0</v>
      </c>
      <c r="N723" s="115">
        <f t="shared" si="25"/>
        <v>0</v>
      </c>
      <c r="O723" s="118"/>
    </row>
    <row r="724" spans="2:15">
      <c r="B724" s="121"/>
      <c r="C724" s="119"/>
      <c r="D724" s="194"/>
      <c r="E724" s="117"/>
      <c r="F724" s="118"/>
      <c r="G724" s="122"/>
      <c r="H724" s="123"/>
      <c r="I724" s="124"/>
      <c r="J724" s="120">
        <v>0</v>
      </c>
      <c r="K724" s="112">
        <f>ROUND(IF(AND($G724&lt;&gt;Summary!$C$13),IF(OR($I724=$I$6,$I724=$I$7,$I724=$I$10,$I724=$I$11),($J724*$H724),0),0)+(IF(OR($I724=$I$8,$I724=$I$9),($J724*$H724),0)),0)</f>
        <v>0</v>
      </c>
      <c r="L724" s="112">
        <f>ROUND(IF(AND($G724=Summary!$C$13),IF(OR($I724=$I$6,$I724=$I$7,$I724=$I$10,$I724=$I$11),(($J724*$H724)/2),0),0),0)</f>
        <v>0</v>
      </c>
      <c r="M724" s="112">
        <f t="shared" si="24"/>
        <v>0</v>
      </c>
      <c r="N724" s="115">
        <f t="shared" si="25"/>
        <v>0</v>
      </c>
      <c r="O724" s="118"/>
    </row>
    <row r="725" spans="2:15">
      <c r="B725" s="121"/>
      <c r="C725" s="119"/>
      <c r="D725" s="194"/>
      <c r="E725" s="117"/>
      <c r="F725" s="118"/>
      <c r="G725" s="122"/>
      <c r="H725" s="123"/>
      <c r="I725" s="124"/>
      <c r="J725" s="120">
        <v>0</v>
      </c>
      <c r="K725" s="112">
        <f>ROUND(IF(AND($G725&lt;&gt;Summary!$C$13),IF(OR($I725=$I$6,$I725=$I$7,$I725=$I$10,$I725=$I$11),($J725*$H725),0),0)+(IF(OR($I725=$I$8,$I725=$I$9),($J725*$H725),0)),0)</f>
        <v>0</v>
      </c>
      <c r="L725" s="112">
        <f>ROUND(IF(AND($G725=Summary!$C$13),IF(OR($I725=$I$6,$I725=$I$7,$I725=$I$10,$I725=$I$11),(($J725*$H725)/2),0),0),0)</f>
        <v>0</v>
      </c>
      <c r="M725" s="112">
        <f t="shared" si="24"/>
        <v>0</v>
      </c>
      <c r="N725" s="115">
        <f t="shared" si="25"/>
        <v>0</v>
      </c>
      <c r="O725" s="118"/>
    </row>
    <row r="726" spans="2:15">
      <c r="B726" s="121"/>
      <c r="C726" s="119"/>
      <c r="D726" s="194"/>
      <c r="E726" s="117"/>
      <c r="F726" s="118"/>
      <c r="G726" s="122"/>
      <c r="H726" s="123"/>
      <c r="I726" s="124"/>
      <c r="J726" s="120">
        <v>0</v>
      </c>
      <c r="K726" s="112">
        <f>ROUND(IF(AND($G726&lt;&gt;Summary!$C$13),IF(OR($I726=$I$6,$I726=$I$7,$I726=$I$10,$I726=$I$11),($J726*$H726),0),0)+(IF(OR($I726=$I$8,$I726=$I$9),($J726*$H726),0)),0)</f>
        <v>0</v>
      </c>
      <c r="L726" s="112">
        <f>ROUND(IF(AND($G726=Summary!$C$13),IF(OR($I726=$I$6,$I726=$I$7,$I726=$I$10,$I726=$I$11),(($J726*$H726)/2),0),0),0)</f>
        <v>0</v>
      </c>
      <c r="M726" s="112">
        <f t="shared" ref="M726:M789" si="26">L726</f>
        <v>0</v>
      </c>
      <c r="N726" s="115">
        <f t="shared" ref="N726:N789" si="27">SUM(J726:M726)</f>
        <v>0</v>
      </c>
      <c r="O726" s="118"/>
    </row>
    <row r="727" spans="2:15">
      <c r="B727" s="121"/>
      <c r="C727" s="119"/>
      <c r="D727" s="194"/>
      <c r="E727" s="117"/>
      <c r="F727" s="118"/>
      <c r="G727" s="122"/>
      <c r="H727" s="123"/>
      <c r="I727" s="124"/>
      <c r="J727" s="120">
        <v>0</v>
      </c>
      <c r="K727" s="112">
        <f>ROUND(IF(AND($G727&lt;&gt;Summary!$C$13),IF(OR($I727=$I$6,$I727=$I$7,$I727=$I$10,$I727=$I$11),($J727*$H727),0),0)+(IF(OR($I727=$I$8,$I727=$I$9),($J727*$H727),0)),0)</f>
        <v>0</v>
      </c>
      <c r="L727" s="112">
        <f>ROUND(IF(AND($G727=Summary!$C$13),IF(OR($I727=$I$6,$I727=$I$7,$I727=$I$10,$I727=$I$11),(($J727*$H727)/2),0),0),0)</f>
        <v>0</v>
      </c>
      <c r="M727" s="112">
        <f t="shared" si="26"/>
        <v>0</v>
      </c>
      <c r="N727" s="115">
        <f t="shared" si="27"/>
        <v>0</v>
      </c>
      <c r="O727" s="118"/>
    </row>
    <row r="728" spans="2:15">
      <c r="B728" s="121"/>
      <c r="C728" s="119"/>
      <c r="D728" s="194"/>
      <c r="E728" s="117"/>
      <c r="F728" s="118"/>
      <c r="G728" s="122"/>
      <c r="H728" s="123"/>
      <c r="I728" s="124"/>
      <c r="J728" s="120">
        <v>0</v>
      </c>
      <c r="K728" s="112">
        <f>ROUND(IF(AND($G728&lt;&gt;Summary!$C$13),IF(OR($I728=$I$6,$I728=$I$7,$I728=$I$10,$I728=$I$11),($J728*$H728),0),0)+(IF(OR($I728=$I$8,$I728=$I$9),($J728*$H728),0)),0)</f>
        <v>0</v>
      </c>
      <c r="L728" s="112">
        <f>ROUND(IF(AND($G728=Summary!$C$13),IF(OR($I728=$I$6,$I728=$I$7,$I728=$I$10,$I728=$I$11),(($J728*$H728)/2),0),0),0)</f>
        <v>0</v>
      </c>
      <c r="M728" s="112">
        <f t="shared" si="26"/>
        <v>0</v>
      </c>
      <c r="N728" s="115">
        <f t="shared" si="27"/>
        <v>0</v>
      </c>
      <c r="O728" s="118"/>
    </row>
    <row r="729" spans="2:15">
      <c r="B729" s="121"/>
      <c r="C729" s="119"/>
      <c r="D729" s="194"/>
      <c r="E729" s="117"/>
      <c r="F729" s="118"/>
      <c r="G729" s="122"/>
      <c r="H729" s="123"/>
      <c r="I729" s="124"/>
      <c r="J729" s="120">
        <v>0</v>
      </c>
      <c r="K729" s="112">
        <f>ROUND(IF(AND($G729&lt;&gt;Summary!$C$13),IF(OR($I729=$I$6,$I729=$I$7,$I729=$I$10,$I729=$I$11),($J729*$H729),0),0)+(IF(OR($I729=$I$8,$I729=$I$9),($J729*$H729),0)),0)</f>
        <v>0</v>
      </c>
      <c r="L729" s="112">
        <f>ROUND(IF(AND($G729=Summary!$C$13),IF(OR($I729=$I$6,$I729=$I$7,$I729=$I$10,$I729=$I$11),(($J729*$H729)/2),0),0),0)</f>
        <v>0</v>
      </c>
      <c r="M729" s="112">
        <f t="shared" si="26"/>
        <v>0</v>
      </c>
      <c r="N729" s="115">
        <f t="shared" si="27"/>
        <v>0</v>
      </c>
      <c r="O729" s="118"/>
    </row>
    <row r="730" spans="2:15">
      <c r="B730" s="121"/>
      <c r="C730" s="119"/>
      <c r="D730" s="194"/>
      <c r="E730" s="117"/>
      <c r="F730" s="118"/>
      <c r="G730" s="122"/>
      <c r="H730" s="123"/>
      <c r="I730" s="124"/>
      <c r="J730" s="120">
        <v>0</v>
      </c>
      <c r="K730" s="112">
        <f>ROUND(IF(AND($G730&lt;&gt;Summary!$C$13),IF(OR($I730=$I$6,$I730=$I$7,$I730=$I$10,$I730=$I$11),($J730*$H730),0),0)+(IF(OR($I730=$I$8,$I730=$I$9),($J730*$H730),0)),0)</f>
        <v>0</v>
      </c>
      <c r="L730" s="112">
        <f>ROUND(IF(AND($G730=Summary!$C$13),IF(OR($I730=$I$6,$I730=$I$7,$I730=$I$10,$I730=$I$11),(($J730*$H730)/2),0),0),0)</f>
        <v>0</v>
      </c>
      <c r="M730" s="112">
        <f t="shared" si="26"/>
        <v>0</v>
      </c>
      <c r="N730" s="115">
        <f t="shared" si="27"/>
        <v>0</v>
      </c>
      <c r="O730" s="118"/>
    </row>
    <row r="731" spans="2:15">
      <c r="B731" s="121"/>
      <c r="C731" s="119"/>
      <c r="D731" s="194"/>
      <c r="E731" s="117"/>
      <c r="F731" s="118"/>
      <c r="G731" s="122"/>
      <c r="H731" s="123"/>
      <c r="I731" s="124"/>
      <c r="J731" s="120">
        <v>0</v>
      </c>
      <c r="K731" s="112">
        <f>ROUND(IF(AND($G731&lt;&gt;Summary!$C$13),IF(OR($I731=$I$6,$I731=$I$7,$I731=$I$10,$I731=$I$11),($J731*$H731),0),0)+(IF(OR($I731=$I$8,$I731=$I$9),($J731*$H731),0)),0)</f>
        <v>0</v>
      </c>
      <c r="L731" s="112">
        <f>ROUND(IF(AND($G731=Summary!$C$13),IF(OR($I731=$I$6,$I731=$I$7,$I731=$I$10,$I731=$I$11),(($J731*$H731)/2),0),0),0)</f>
        <v>0</v>
      </c>
      <c r="M731" s="112">
        <f t="shared" si="26"/>
        <v>0</v>
      </c>
      <c r="N731" s="115">
        <f t="shared" si="27"/>
        <v>0</v>
      </c>
      <c r="O731" s="118"/>
    </row>
    <row r="732" spans="2:15">
      <c r="B732" s="121"/>
      <c r="C732" s="119"/>
      <c r="D732" s="194"/>
      <c r="E732" s="117"/>
      <c r="F732" s="118"/>
      <c r="G732" s="122"/>
      <c r="H732" s="123"/>
      <c r="I732" s="124"/>
      <c r="J732" s="120">
        <v>0</v>
      </c>
      <c r="K732" s="112">
        <f>ROUND(IF(AND($G732&lt;&gt;Summary!$C$13),IF(OR($I732=$I$6,$I732=$I$7,$I732=$I$10,$I732=$I$11),($J732*$H732),0),0)+(IF(OR($I732=$I$8,$I732=$I$9),($J732*$H732),0)),0)</f>
        <v>0</v>
      </c>
      <c r="L732" s="112">
        <f>ROUND(IF(AND($G732=Summary!$C$13),IF(OR($I732=$I$6,$I732=$I$7,$I732=$I$10,$I732=$I$11),(($J732*$H732)/2),0),0),0)</f>
        <v>0</v>
      </c>
      <c r="M732" s="112">
        <f t="shared" si="26"/>
        <v>0</v>
      </c>
      <c r="N732" s="115">
        <f t="shared" si="27"/>
        <v>0</v>
      </c>
      <c r="O732" s="118"/>
    </row>
    <row r="733" spans="2:15">
      <c r="B733" s="121"/>
      <c r="C733" s="119"/>
      <c r="D733" s="194"/>
      <c r="E733" s="117"/>
      <c r="F733" s="118"/>
      <c r="G733" s="122"/>
      <c r="H733" s="123"/>
      <c r="I733" s="124"/>
      <c r="J733" s="120">
        <v>0</v>
      </c>
      <c r="K733" s="112">
        <f>ROUND(IF(AND($G733&lt;&gt;Summary!$C$13),IF(OR($I733=$I$6,$I733=$I$7,$I733=$I$10,$I733=$I$11),($J733*$H733),0),0)+(IF(OR($I733=$I$8,$I733=$I$9),($J733*$H733),0)),0)</f>
        <v>0</v>
      </c>
      <c r="L733" s="112">
        <f>ROUND(IF(AND($G733=Summary!$C$13),IF(OR($I733=$I$6,$I733=$I$7,$I733=$I$10,$I733=$I$11),(($J733*$H733)/2),0),0),0)</f>
        <v>0</v>
      </c>
      <c r="M733" s="112">
        <f t="shared" si="26"/>
        <v>0</v>
      </c>
      <c r="N733" s="115">
        <f t="shared" si="27"/>
        <v>0</v>
      </c>
      <c r="O733" s="118"/>
    </row>
    <row r="734" spans="2:15">
      <c r="B734" s="121"/>
      <c r="C734" s="119"/>
      <c r="D734" s="194"/>
      <c r="E734" s="117"/>
      <c r="F734" s="118"/>
      <c r="G734" s="122"/>
      <c r="H734" s="123"/>
      <c r="I734" s="124"/>
      <c r="J734" s="120">
        <v>0</v>
      </c>
      <c r="K734" s="112">
        <f>ROUND(IF(AND($G734&lt;&gt;Summary!$C$13),IF(OR($I734=$I$6,$I734=$I$7,$I734=$I$10,$I734=$I$11),($J734*$H734),0),0)+(IF(OR($I734=$I$8,$I734=$I$9),($J734*$H734),0)),0)</f>
        <v>0</v>
      </c>
      <c r="L734" s="112">
        <f>ROUND(IF(AND($G734=Summary!$C$13),IF(OR($I734=$I$6,$I734=$I$7,$I734=$I$10,$I734=$I$11),(($J734*$H734)/2),0),0),0)</f>
        <v>0</v>
      </c>
      <c r="M734" s="112">
        <f t="shared" si="26"/>
        <v>0</v>
      </c>
      <c r="N734" s="115">
        <f t="shared" si="27"/>
        <v>0</v>
      </c>
      <c r="O734" s="118"/>
    </row>
    <row r="735" spans="2:15">
      <c r="B735" s="121"/>
      <c r="C735" s="119"/>
      <c r="D735" s="194"/>
      <c r="E735" s="117"/>
      <c r="F735" s="118"/>
      <c r="G735" s="122"/>
      <c r="H735" s="123"/>
      <c r="I735" s="124"/>
      <c r="J735" s="120">
        <v>0</v>
      </c>
      <c r="K735" s="112">
        <f>ROUND(IF(AND($G735&lt;&gt;Summary!$C$13),IF(OR($I735=$I$6,$I735=$I$7,$I735=$I$10,$I735=$I$11),($J735*$H735),0),0)+(IF(OR($I735=$I$8,$I735=$I$9),($J735*$H735),0)),0)</f>
        <v>0</v>
      </c>
      <c r="L735" s="112">
        <f>ROUND(IF(AND($G735=Summary!$C$13),IF(OR($I735=$I$6,$I735=$I$7,$I735=$I$10,$I735=$I$11),(($J735*$H735)/2),0),0),0)</f>
        <v>0</v>
      </c>
      <c r="M735" s="112">
        <f t="shared" si="26"/>
        <v>0</v>
      </c>
      <c r="N735" s="115">
        <f t="shared" si="27"/>
        <v>0</v>
      </c>
      <c r="O735" s="118"/>
    </row>
    <row r="736" spans="2:15">
      <c r="B736" s="121"/>
      <c r="C736" s="119"/>
      <c r="D736" s="194"/>
      <c r="E736" s="117"/>
      <c r="F736" s="118"/>
      <c r="G736" s="122"/>
      <c r="H736" s="123"/>
      <c r="I736" s="124"/>
      <c r="J736" s="120">
        <v>0</v>
      </c>
      <c r="K736" s="112">
        <f>ROUND(IF(AND($G736&lt;&gt;Summary!$C$13),IF(OR($I736=$I$6,$I736=$I$7,$I736=$I$10,$I736=$I$11),($J736*$H736),0),0)+(IF(OR($I736=$I$8,$I736=$I$9),($J736*$H736),0)),0)</f>
        <v>0</v>
      </c>
      <c r="L736" s="112">
        <f>ROUND(IF(AND($G736=Summary!$C$13),IF(OR($I736=$I$6,$I736=$I$7,$I736=$I$10,$I736=$I$11),(($J736*$H736)/2),0),0),0)</f>
        <v>0</v>
      </c>
      <c r="M736" s="112">
        <f t="shared" si="26"/>
        <v>0</v>
      </c>
      <c r="N736" s="115">
        <f t="shared" si="27"/>
        <v>0</v>
      </c>
      <c r="O736" s="118"/>
    </row>
    <row r="737" spans="2:15">
      <c r="B737" s="121"/>
      <c r="C737" s="119"/>
      <c r="D737" s="194"/>
      <c r="E737" s="117"/>
      <c r="F737" s="118"/>
      <c r="G737" s="122"/>
      <c r="H737" s="123"/>
      <c r="I737" s="124"/>
      <c r="J737" s="120">
        <v>0</v>
      </c>
      <c r="K737" s="112">
        <f>ROUND(IF(AND($G737&lt;&gt;Summary!$C$13),IF(OR($I737=$I$6,$I737=$I$7,$I737=$I$10,$I737=$I$11),($J737*$H737),0),0)+(IF(OR($I737=$I$8,$I737=$I$9),($J737*$H737),0)),0)</f>
        <v>0</v>
      </c>
      <c r="L737" s="112">
        <f>ROUND(IF(AND($G737=Summary!$C$13),IF(OR($I737=$I$6,$I737=$I$7,$I737=$I$10,$I737=$I$11),(($J737*$H737)/2),0),0),0)</f>
        <v>0</v>
      </c>
      <c r="M737" s="112">
        <f t="shared" si="26"/>
        <v>0</v>
      </c>
      <c r="N737" s="115">
        <f t="shared" si="27"/>
        <v>0</v>
      </c>
      <c r="O737" s="118"/>
    </row>
    <row r="738" spans="2:15">
      <c r="B738" s="121"/>
      <c r="C738" s="119"/>
      <c r="D738" s="194"/>
      <c r="E738" s="117"/>
      <c r="F738" s="118"/>
      <c r="G738" s="122"/>
      <c r="H738" s="123"/>
      <c r="I738" s="124"/>
      <c r="J738" s="120">
        <v>0</v>
      </c>
      <c r="K738" s="112">
        <f>ROUND(IF(AND($G738&lt;&gt;Summary!$C$13),IF(OR($I738=$I$6,$I738=$I$7,$I738=$I$10,$I738=$I$11),($J738*$H738),0),0)+(IF(OR($I738=$I$8,$I738=$I$9),($J738*$H738),0)),0)</f>
        <v>0</v>
      </c>
      <c r="L738" s="112">
        <f>ROUND(IF(AND($G738=Summary!$C$13),IF(OR($I738=$I$6,$I738=$I$7,$I738=$I$10,$I738=$I$11),(($J738*$H738)/2),0),0),0)</f>
        <v>0</v>
      </c>
      <c r="M738" s="112">
        <f t="shared" si="26"/>
        <v>0</v>
      </c>
      <c r="N738" s="115">
        <f t="shared" si="27"/>
        <v>0</v>
      </c>
      <c r="O738" s="118"/>
    </row>
    <row r="739" spans="2:15">
      <c r="B739" s="121"/>
      <c r="C739" s="119"/>
      <c r="D739" s="194"/>
      <c r="E739" s="117"/>
      <c r="F739" s="118"/>
      <c r="G739" s="122"/>
      <c r="H739" s="123"/>
      <c r="I739" s="124"/>
      <c r="J739" s="120">
        <v>0</v>
      </c>
      <c r="K739" s="112">
        <f>ROUND(IF(AND($G739&lt;&gt;Summary!$C$13),IF(OR($I739=$I$6,$I739=$I$7,$I739=$I$10,$I739=$I$11),($J739*$H739),0),0)+(IF(OR($I739=$I$8,$I739=$I$9),($J739*$H739),0)),0)</f>
        <v>0</v>
      </c>
      <c r="L739" s="112">
        <f>ROUND(IF(AND($G739=Summary!$C$13),IF(OR($I739=$I$6,$I739=$I$7,$I739=$I$10,$I739=$I$11),(($J739*$H739)/2),0),0),0)</f>
        <v>0</v>
      </c>
      <c r="M739" s="112">
        <f t="shared" si="26"/>
        <v>0</v>
      </c>
      <c r="N739" s="115">
        <f t="shared" si="27"/>
        <v>0</v>
      </c>
      <c r="O739" s="118"/>
    </row>
    <row r="740" spans="2:15">
      <c r="B740" s="121"/>
      <c r="C740" s="119"/>
      <c r="D740" s="194"/>
      <c r="E740" s="117"/>
      <c r="F740" s="118"/>
      <c r="G740" s="122"/>
      <c r="H740" s="123"/>
      <c r="I740" s="124"/>
      <c r="J740" s="120">
        <v>0</v>
      </c>
      <c r="K740" s="112">
        <f>ROUND(IF(AND($G740&lt;&gt;Summary!$C$13),IF(OR($I740=$I$6,$I740=$I$7,$I740=$I$10,$I740=$I$11),($J740*$H740),0),0)+(IF(OR($I740=$I$8,$I740=$I$9),($J740*$H740),0)),0)</f>
        <v>0</v>
      </c>
      <c r="L740" s="112">
        <f>ROUND(IF(AND($G740=Summary!$C$13),IF(OR($I740=$I$6,$I740=$I$7,$I740=$I$10,$I740=$I$11),(($J740*$H740)/2),0),0),0)</f>
        <v>0</v>
      </c>
      <c r="M740" s="112">
        <f t="shared" si="26"/>
        <v>0</v>
      </c>
      <c r="N740" s="115">
        <f t="shared" si="27"/>
        <v>0</v>
      </c>
      <c r="O740" s="118"/>
    </row>
    <row r="741" spans="2:15">
      <c r="B741" s="121"/>
      <c r="C741" s="119"/>
      <c r="D741" s="194"/>
      <c r="E741" s="117"/>
      <c r="F741" s="118"/>
      <c r="G741" s="122"/>
      <c r="H741" s="123"/>
      <c r="I741" s="124"/>
      <c r="J741" s="120">
        <v>0</v>
      </c>
      <c r="K741" s="112">
        <f>ROUND(IF(AND($G741&lt;&gt;Summary!$C$13),IF(OR($I741=$I$6,$I741=$I$7,$I741=$I$10,$I741=$I$11),($J741*$H741),0),0)+(IF(OR($I741=$I$8,$I741=$I$9),($J741*$H741),0)),0)</f>
        <v>0</v>
      </c>
      <c r="L741" s="112">
        <f>ROUND(IF(AND($G741=Summary!$C$13),IF(OR($I741=$I$6,$I741=$I$7,$I741=$I$10,$I741=$I$11),(($J741*$H741)/2),0),0),0)</f>
        <v>0</v>
      </c>
      <c r="M741" s="112">
        <f t="shared" si="26"/>
        <v>0</v>
      </c>
      <c r="N741" s="115">
        <f t="shared" si="27"/>
        <v>0</v>
      </c>
      <c r="O741" s="118"/>
    </row>
    <row r="742" spans="2:15">
      <c r="B742" s="121"/>
      <c r="C742" s="119"/>
      <c r="D742" s="194"/>
      <c r="E742" s="117"/>
      <c r="F742" s="118"/>
      <c r="G742" s="122"/>
      <c r="H742" s="123"/>
      <c r="I742" s="124"/>
      <c r="J742" s="120">
        <v>0</v>
      </c>
      <c r="K742" s="112">
        <f>ROUND(IF(AND($G742&lt;&gt;Summary!$C$13),IF(OR($I742=$I$6,$I742=$I$7,$I742=$I$10,$I742=$I$11),($J742*$H742),0),0)+(IF(OR($I742=$I$8,$I742=$I$9),($J742*$H742),0)),0)</f>
        <v>0</v>
      </c>
      <c r="L742" s="112">
        <f>ROUND(IF(AND($G742=Summary!$C$13),IF(OR($I742=$I$6,$I742=$I$7,$I742=$I$10,$I742=$I$11),(($J742*$H742)/2),0),0),0)</f>
        <v>0</v>
      </c>
      <c r="M742" s="112">
        <f t="shared" si="26"/>
        <v>0</v>
      </c>
      <c r="N742" s="115">
        <f t="shared" si="27"/>
        <v>0</v>
      </c>
      <c r="O742" s="118"/>
    </row>
    <row r="743" spans="2:15">
      <c r="B743" s="121"/>
      <c r="C743" s="119"/>
      <c r="D743" s="194"/>
      <c r="E743" s="117"/>
      <c r="F743" s="118"/>
      <c r="G743" s="122"/>
      <c r="H743" s="123"/>
      <c r="I743" s="124"/>
      <c r="J743" s="120">
        <v>0</v>
      </c>
      <c r="K743" s="112">
        <f>ROUND(IF(AND($G743&lt;&gt;Summary!$C$13),IF(OR($I743=$I$6,$I743=$I$7,$I743=$I$10,$I743=$I$11),($J743*$H743),0),0)+(IF(OR($I743=$I$8,$I743=$I$9),($J743*$H743),0)),0)</f>
        <v>0</v>
      </c>
      <c r="L743" s="112">
        <f>ROUND(IF(AND($G743=Summary!$C$13),IF(OR($I743=$I$6,$I743=$I$7,$I743=$I$10,$I743=$I$11),(($J743*$H743)/2),0),0),0)</f>
        <v>0</v>
      </c>
      <c r="M743" s="112">
        <f t="shared" si="26"/>
        <v>0</v>
      </c>
      <c r="N743" s="115">
        <f t="shared" si="27"/>
        <v>0</v>
      </c>
      <c r="O743" s="118"/>
    </row>
    <row r="744" spans="2:15">
      <c r="B744" s="121"/>
      <c r="C744" s="119"/>
      <c r="D744" s="194"/>
      <c r="E744" s="117"/>
      <c r="F744" s="118"/>
      <c r="G744" s="122"/>
      <c r="H744" s="123"/>
      <c r="I744" s="124"/>
      <c r="J744" s="120">
        <v>0</v>
      </c>
      <c r="K744" s="112">
        <f>ROUND(IF(AND($G744&lt;&gt;Summary!$C$13),IF(OR($I744=$I$6,$I744=$I$7,$I744=$I$10,$I744=$I$11),($J744*$H744),0),0)+(IF(OR($I744=$I$8,$I744=$I$9),($J744*$H744),0)),0)</f>
        <v>0</v>
      </c>
      <c r="L744" s="112">
        <f>ROUND(IF(AND($G744=Summary!$C$13),IF(OR($I744=$I$6,$I744=$I$7,$I744=$I$10,$I744=$I$11),(($J744*$H744)/2),0),0),0)</f>
        <v>0</v>
      </c>
      <c r="M744" s="112">
        <f t="shared" si="26"/>
        <v>0</v>
      </c>
      <c r="N744" s="115">
        <f t="shared" si="27"/>
        <v>0</v>
      </c>
      <c r="O744" s="118"/>
    </row>
    <row r="745" spans="2:15">
      <c r="B745" s="121"/>
      <c r="C745" s="119"/>
      <c r="D745" s="194"/>
      <c r="E745" s="117"/>
      <c r="F745" s="118"/>
      <c r="G745" s="122"/>
      <c r="H745" s="123"/>
      <c r="I745" s="124"/>
      <c r="J745" s="120">
        <v>0</v>
      </c>
      <c r="K745" s="112">
        <f>ROUND(IF(AND($G745&lt;&gt;Summary!$C$13),IF(OR($I745=$I$6,$I745=$I$7,$I745=$I$10,$I745=$I$11),($J745*$H745),0),0)+(IF(OR($I745=$I$8,$I745=$I$9),($J745*$H745),0)),0)</f>
        <v>0</v>
      </c>
      <c r="L745" s="112">
        <f>ROUND(IF(AND($G745=Summary!$C$13),IF(OR($I745=$I$6,$I745=$I$7,$I745=$I$10,$I745=$I$11),(($J745*$H745)/2),0),0),0)</f>
        <v>0</v>
      </c>
      <c r="M745" s="112">
        <f t="shared" si="26"/>
        <v>0</v>
      </c>
      <c r="N745" s="115">
        <f t="shared" si="27"/>
        <v>0</v>
      </c>
      <c r="O745" s="118"/>
    </row>
    <row r="746" spans="2:15">
      <c r="B746" s="121"/>
      <c r="C746" s="119"/>
      <c r="D746" s="194"/>
      <c r="E746" s="117"/>
      <c r="F746" s="118"/>
      <c r="G746" s="122"/>
      <c r="H746" s="123"/>
      <c r="I746" s="124"/>
      <c r="J746" s="120">
        <v>0</v>
      </c>
      <c r="K746" s="112">
        <f>ROUND(IF(AND($G746&lt;&gt;Summary!$C$13),IF(OR($I746=$I$6,$I746=$I$7,$I746=$I$10,$I746=$I$11),($J746*$H746),0),0)+(IF(OR($I746=$I$8,$I746=$I$9),($J746*$H746),0)),0)</f>
        <v>0</v>
      </c>
      <c r="L746" s="112">
        <f>ROUND(IF(AND($G746=Summary!$C$13),IF(OR($I746=$I$6,$I746=$I$7,$I746=$I$10,$I746=$I$11),(($J746*$H746)/2),0),0),0)</f>
        <v>0</v>
      </c>
      <c r="M746" s="112">
        <f t="shared" si="26"/>
        <v>0</v>
      </c>
      <c r="N746" s="115">
        <f t="shared" si="27"/>
        <v>0</v>
      </c>
      <c r="O746" s="118"/>
    </row>
    <row r="747" spans="2:15">
      <c r="B747" s="121"/>
      <c r="C747" s="119"/>
      <c r="D747" s="194"/>
      <c r="E747" s="117"/>
      <c r="F747" s="118"/>
      <c r="G747" s="122"/>
      <c r="H747" s="123"/>
      <c r="I747" s="124"/>
      <c r="J747" s="120">
        <v>0</v>
      </c>
      <c r="K747" s="112">
        <f>ROUND(IF(AND($G747&lt;&gt;Summary!$C$13),IF(OR($I747=$I$6,$I747=$I$7,$I747=$I$10,$I747=$I$11),($J747*$H747),0),0)+(IF(OR($I747=$I$8,$I747=$I$9),($J747*$H747),0)),0)</f>
        <v>0</v>
      </c>
      <c r="L747" s="112">
        <f>ROUND(IF(AND($G747=Summary!$C$13),IF(OR($I747=$I$6,$I747=$I$7,$I747=$I$10,$I747=$I$11),(($J747*$H747)/2),0),0),0)</f>
        <v>0</v>
      </c>
      <c r="M747" s="112">
        <f t="shared" si="26"/>
        <v>0</v>
      </c>
      <c r="N747" s="115">
        <f t="shared" si="27"/>
        <v>0</v>
      </c>
      <c r="O747" s="118"/>
    </row>
    <row r="748" spans="2:15">
      <c r="B748" s="121"/>
      <c r="C748" s="119"/>
      <c r="D748" s="194"/>
      <c r="E748" s="117"/>
      <c r="F748" s="118"/>
      <c r="G748" s="122"/>
      <c r="H748" s="123"/>
      <c r="I748" s="124"/>
      <c r="J748" s="120">
        <v>0</v>
      </c>
      <c r="K748" s="112">
        <f>ROUND(IF(AND($G748&lt;&gt;Summary!$C$13),IF(OR($I748=$I$6,$I748=$I$7,$I748=$I$10,$I748=$I$11),($J748*$H748),0),0)+(IF(OR($I748=$I$8,$I748=$I$9),($J748*$H748),0)),0)</f>
        <v>0</v>
      </c>
      <c r="L748" s="112">
        <f>ROUND(IF(AND($G748=Summary!$C$13),IF(OR($I748=$I$6,$I748=$I$7,$I748=$I$10,$I748=$I$11),(($J748*$H748)/2),0),0),0)</f>
        <v>0</v>
      </c>
      <c r="M748" s="112">
        <f t="shared" si="26"/>
        <v>0</v>
      </c>
      <c r="N748" s="115">
        <f t="shared" si="27"/>
        <v>0</v>
      </c>
      <c r="O748" s="118"/>
    </row>
    <row r="749" spans="2:15">
      <c r="B749" s="121"/>
      <c r="C749" s="119"/>
      <c r="D749" s="194"/>
      <c r="E749" s="117"/>
      <c r="F749" s="118"/>
      <c r="G749" s="122"/>
      <c r="H749" s="123"/>
      <c r="I749" s="124"/>
      <c r="J749" s="120">
        <v>0</v>
      </c>
      <c r="K749" s="112">
        <f>ROUND(IF(AND($G749&lt;&gt;Summary!$C$13),IF(OR($I749=$I$6,$I749=$I$7,$I749=$I$10,$I749=$I$11),($J749*$H749),0),0)+(IF(OR($I749=$I$8,$I749=$I$9),($J749*$H749),0)),0)</f>
        <v>0</v>
      </c>
      <c r="L749" s="112">
        <f>ROUND(IF(AND($G749=Summary!$C$13),IF(OR($I749=$I$6,$I749=$I$7,$I749=$I$10,$I749=$I$11),(($J749*$H749)/2),0),0),0)</f>
        <v>0</v>
      </c>
      <c r="M749" s="112">
        <f t="shared" si="26"/>
        <v>0</v>
      </c>
      <c r="N749" s="115">
        <f t="shared" si="27"/>
        <v>0</v>
      </c>
      <c r="O749" s="118"/>
    </row>
    <row r="750" spans="2:15">
      <c r="B750" s="121"/>
      <c r="C750" s="119"/>
      <c r="D750" s="194"/>
      <c r="E750" s="117"/>
      <c r="F750" s="118"/>
      <c r="G750" s="122"/>
      <c r="H750" s="123"/>
      <c r="I750" s="124"/>
      <c r="J750" s="120">
        <v>0</v>
      </c>
      <c r="K750" s="112">
        <f>ROUND(IF(AND($G750&lt;&gt;Summary!$C$13),IF(OR($I750=$I$6,$I750=$I$7,$I750=$I$10,$I750=$I$11),($J750*$H750),0),0)+(IF(OR($I750=$I$8,$I750=$I$9),($J750*$H750),0)),0)</f>
        <v>0</v>
      </c>
      <c r="L750" s="112">
        <f>ROUND(IF(AND($G750=Summary!$C$13),IF(OR($I750=$I$6,$I750=$I$7,$I750=$I$10,$I750=$I$11),(($J750*$H750)/2),0),0),0)</f>
        <v>0</v>
      </c>
      <c r="M750" s="112">
        <f t="shared" si="26"/>
        <v>0</v>
      </c>
      <c r="N750" s="115">
        <f t="shared" si="27"/>
        <v>0</v>
      </c>
      <c r="O750" s="118"/>
    </row>
    <row r="751" spans="2:15">
      <c r="B751" s="121"/>
      <c r="C751" s="119"/>
      <c r="D751" s="194"/>
      <c r="E751" s="117"/>
      <c r="F751" s="118"/>
      <c r="G751" s="122"/>
      <c r="H751" s="123"/>
      <c r="I751" s="124"/>
      <c r="J751" s="120">
        <v>0</v>
      </c>
      <c r="K751" s="112">
        <f>ROUND(IF(AND($G751&lt;&gt;Summary!$C$13),IF(OR($I751=$I$6,$I751=$I$7,$I751=$I$10,$I751=$I$11),($J751*$H751),0),0)+(IF(OR($I751=$I$8,$I751=$I$9),($J751*$H751),0)),0)</f>
        <v>0</v>
      </c>
      <c r="L751" s="112">
        <f>ROUND(IF(AND($G751=Summary!$C$13),IF(OR($I751=$I$6,$I751=$I$7,$I751=$I$10,$I751=$I$11),(($J751*$H751)/2),0),0),0)</f>
        <v>0</v>
      </c>
      <c r="M751" s="112">
        <f t="shared" si="26"/>
        <v>0</v>
      </c>
      <c r="N751" s="115">
        <f t="shared" si="27"/>
        <v>0</v>
      </c>
      <c r="O751" s="118"/>
    </row>
    <row r="752" spans="2:15">
      <c r="B752" s="121"/>
      <c r="C752" s="119"/>
      <c r="D752" s="194"/>
      <c r="E752" s="117"/>
      <c r="F752" s="118"/>
      <c r="G752" s="122"/>
      <c r="H752" s="123"/>
      <c r="I752" s="124"/>
      <c r="J752" s="120">
        <v>0</v>
      </c>
      <c r="K752" s="112">
        <f>ROUND(IF(AND($G752&lt;&gt;Summary!$C$13),IF(OR($I752=$I$6,$I752=$I$7,$I752=$I$10,$I752=$I$11),($J752*$H752),0),0)+(IF(OR($I752=$I$8,$I752=$I$9),($J752*$H752),0)),0)</f>
        <v>0</v>
      </c>
      <c r="L752" s="112">
        <f>ROUND(IF(AND($G752=Summary!$C$13),IF(OR($I752=$I$6,$I752=$I$7,$I752=$I$10,$I752=$I$11),(($J752*$H752)/2),0),0),0)</f>
        <v>0</v>
      </c>
      <c r="M752" s="112">
        <f t="shared" si="26"/>
        <v>0</v>
      </c>
      <c r="N752" s="115">
        <f t="shared" si="27"/>
        <v>0</v>
      </c>
      <c r="O752" s="118"/>
    </row>
    <row r="753" spans="2:15">
      <c r="B753" s="121"/>
      <c r="C753" s="119"/>
      <c r="D753" s="194"/>
      <c r="E753" s="117"/>
      <c r="F753" s="118"/>
      <c r="G753" s="122"/>
      <c r="H753" s="123"/>
      <c r="I753" s="124"/>
      <c r="J753" s="120">
        <v>0</v>
      </c>
      <c r="K753" s="112">
        <f>ROUND(IF(AND($G753&lt;&gt;Summary!$C$13),IF(OR($I753=$I$6,$I753=$I$7,$I753=$I$10,$I753=$I$11),($J753*$H753),0),0)+(IF(OR($I753=$I$8,$I753=$I$9),($J753*$H753),0)),0)</f>
        <v>0</v>
      </c>
      <c r="L753" s="112">
        <f>ROUND(IF(AND($G753=Summary!$C$13),IF(OR($I753=$I$6,$I753=$I$7,$I753=$I$10,$I753=$I$11),(($J753*$H753)/2),0),0),0)</f>
        <v>0</v>
      </c>
      <c r="M753" s="112">
        <f t="shared" si="26"/>
        <v>0</v>
      </c>
      <c r="N753" s="115">
        <f t="shared" si="27"/>
        <v>0</v>
      </c>
      <c r="O753" s="118"/>
    </row>
    <row r="754" spans="2:15">
      <c r="B754" s="121"/>
      <c r="C754" s="119"/>
      <c r="D754" s="194"/>
      <c r="E754" s="117"/>
      <c r="F754" s="118"/>
      <c r="G754" s="122"/>
      <c r="H754" s="123"/>
      <c r="I754" s="124"/>
      <c r="J754" s="120">
        <v>0</v>
      </c>
      <c r="K754" s="112">
        <f>ROUND(IF(AND($G754&lt;&gt;Summary!$C$13),IF(OR($I754=$I$6,$I754=$I$7,$I754=$I$10,$I754=$I$11),($J754*$H754),0),0)+(IF(OR($I754=$I$8,$I754=$I$9),($J754*$H754),0)),0)</f>
        <v>0</v>
      </c>
      <c r="L754" s="112">
        <f>ROUND(IF(AND($G754=Summary!$C$13),IF(OR($I754=$I$6,$I754=$I$7,$I754=$I$10,$I754=$I$11),(($J754*$H754)/2),0),0),0)</f>
        <v>0</v>
      </c>
      <c r="M754" s="112">
        <f t="shared" si="26"/>
        <v>0</v>
      </c>
      <c r="N754" s="115">
        <f t="shared" si="27"/>
        <v>0</v>
      </c>
      <c r="O754" s="118"/>
    </row>
    <row r="755" spans="2:15">
      <c r="B755" s="121"/>
      <c r="C755" s="119"/>
      <c r="D755" s="194"/>
      <c r="E755" s="117"/>
      <c r="F755" s="118"/>
      <c r="G755" s="122"/>
      <c r="H755" s="123"/>
      <c r="I755" s="124"/>
      <c r="J755" s="120">
        <v>0</v>
      </c>
      <c r="K755" s="112">
        <f>ROUND(IF(AND($G755&lt;&gt;Summary!$C$13),IF(OR($I755=$I$6,$I755=$I$7,$I755=$I$10,$I755=$I$11),($J755*$H755),0),0)+(IF(OR($I755=$I$8,$I755=$I$9),($J755*$H755),0)),0)</f>
        <v>0</v>
      </c>
      <c r="L755" s="112">
        <f>ROUND(IF(AND($G755=Summary!$C$13),IF(OR($I755=$I$6,$I755=$I$7,$I755=$I$10,$I755=$I$11),(($J755*$H755)/2),0),0),0)</f>
        <v>0</v>
      </c>
      <c r="M755" s="112">
        <f t="shared" si="26"/>
        <v>0</v>
      </c>
      <c r="N755" s="115">
        <f t="shared" si="27"/>
        <v>0</v>
      </c>
      <c r="O755" s="118"/>
    </row>
    <row r="756" spans="2:15">
      <c r="B756" s="121"/>
      <c r="C756" s="119"/>
      <c r="D756" s="194"/>
      <c r="E756" s="117"/>
      <c r="F756" s="118"/>
      <c r="G756" s="122"/>
      <c r="H756" s="123"/>
      <c r="I756" s="124"/>
      <c r="J756" s="120">
        <v>0</v>
      </c>
      <c r="K756" s="112">
        <f>ROUND(IF(AND($G756&lt;&gt;Summary!$C$13),IF(OR($I756=$I$6,$I756=$I$7,$I756=$I$10,$I756=$I$11),($J756*$H756),0),0)+(IF(OR($I756=$I$8,$I756=$I$9),($J756*$H756),0)),0)</f>
        <v>0</v>
      </c>
      <c r="L756" s="112">
        <f>ROUND(IF(AND($G756=Summary!$C$13),IF(OR($I756=$I$6,$I756=$I$7,$I756=$I$10,$I756=$I$11),(($J756*$H756)/2),0),0),0)</f>
        <v>0</v>
      </c>
      <c r="M756" s="112">
        <f t="shared" si="26"/>
        <v>0</v>
      </c>
      <c r="N756" s="115">
        <f t="shared" si="27"/>
        <v>0</v>
      </c>
      <c r="O756" s="118"/>
    </row>
    <row r="757" spans="2:15">
      <c r="B757" s="121"/>
      <c r="C757" s="119"/>
      <c r="D757" s="194"/>
      <c r="E757" s="117"/>
      <c r="F757" s="118"/>
      <c r="G757" s="122"/>
      <c r="H757" s="123"/>
      <c r="I757" s="124"/>
      <c r="J757" s="120">
        <v>0</v>
      </c>
      <c r="K757" s="112">
        <f>ROUND(IF(AND($G757&lt;&gt;Summary!$C$13),IF(OR($I757=$I$6,$I757=$I$7,$I757=$I$10,$I757=$I$11),($J757*$H757),0),0)+(IF(OR($I757=$I$8,$I757=$I$9),($J757*$H757),0)),0)</f>
        <v>0</v>
      </c>
      <c r="L757" s="112">
        <f>ROUND(IF(AND($G757=Summary!$C$13),IF(OR($I757=$I$6,$I757=$I$7,$I757=$I$10,$I757=$I$11),(($J757*$H757)/2),0),0),0)</f>
        <v>0</v>
      </c>
      <c r="M757" s="112">
        <f t="shared" si="26"/>
        <v>0</v>
      </c>
      <c r="N757" s="115">
        <f t="shared" si="27"/>
        <v>0</v>
      </c>
      <c r="O757" s="118"/>
    </row>
    <row r="758" spans="2:15">
      <c r="B758" s="121"/>
      <c r="C758" s="119"/>
      <c r="D758" s="194"/>
      <c r="E758" s="117"/>
      <c r="F758" s="118"/>
      <c r="G758" s="122"/>
      <c r="H758" s="123"/>
      <c r="I758" s="124"/>
      <c r="J758" s="120">
        <v>0</v>
      </c>
      <c r="K758" s="112">
        <f>ROUND(IF(AND($G758&lt;&gt;Summary!$C$13),IF(OR($I758=$I$6,$I758=$I$7,$I758=$I$10,$I758=$I$11),($J758*$H758),0),0)+(IF(OR($I758=$I$8,$I758=$I$9),($J758*$H758),0)),0)</f>
        <v>0</v>
      </c>
      <c r="L758" s="112">
        <f>ROUND(IF(AND($G758=Summary!$C$13),IF(OR($I758=$I$6,$I758=$I$7,$I758=$I$10,$I758=$I$11),(($J758*$H758)/2),0),0),0)</f>
        <v>0</v>
      </c>
      <c r="M758" s="112">
        <f t="shared" si="26"/>
        <v>0</v>
      </c>
      <c r="N758" s="115">
        <f t="shared" si="27"/>
        <v>0</v>
      </c>
      <c r="O758" s="118"/>
    </row>
    <row r="759" spans="2:15">
      <c r="B759" s="121"/>
      <c r="C759" s="119"/>
      <c r="D759" s="194"/>
      <c r="E759" s="117"/>
      <c r="F759" s="118"/>
      <c r="G759" s="122"/>
      <c r="H759" s="123"/>
      <c r="I759" s="124"/>
      <c r="J759" s="120">
        <v>0</v>
      </c>
      <c r="K759" s="112">
        <f>ROUND(IF(AND($G759&lt;&gt;Summary!$C$13),IF(OR($I759=$I$6,$I759=$I$7,$I759=$I$10,$I759=$I$11),($J759*$H759),0),0)+(IF(OR($I759=$I$8,$I759=$I$9),($J759*$H759),0)),0)</f>
        <v>0</v>
      </c>
      <c r="L759" s="112">
        <f>ROUND(IF(AND($G759=Summary!$C$13),IF(OR($I759=$I$6,$I759=$I$7,$I759=$I$10,$I759=$I$11),(($J759*$H759)/2),0),0),0)</f>
        <v>0</v>
      </c>
      <c r="M759" s="112">
        <f t="shared" si="26"/>
        <v>0</v>
      </c>
      <c r="N759" s="115">
        <f t="shared" si="27"/>
        <v>0</v>
      </c>
      <c r="O759" s="118"/>
    </row>
    <row r="760" spans="2:15">
      <c r="B760" s="121"/>
      <c r="C760" s="119"/>
      <c r="D760" s="194"/>
      <c r="E760" s="117"/>
      <c r="F760" s="118"/>
      <c r="G760" s="122"/>
      <c r="H760" s="123"/>
      <c r="I760" s="124"/>
      <c r="J760" s="120">
        <v>0</v>
      </c>
      <c r="K760" s="112">
        <f>ROUND(IF(AND($G760&lt;&gt;Summary!$C$13),IF(OR($I760=$I$6,$I760=$I$7,$I760=$I$10,$I760=$I$11),($J760*$H760),0),0)+(IF(OR($I760=$I$8,$I760=$I$9),($J760*$H760),0)),0)</f>
        <v>0</v>
      </c>
      <c r="L760" s="112">
        <f>ROUND(IF(AND($G760=Summary!$C$13),IF(OR($I760=$I$6,$I760=$I$7,$I760=$I$10,$I760=$I$11),(($J760*$H760)/2),0),0),0)</f>
        <v>0</v>
      </c>
      <c r="M760" s="112">
        <f t="shared" si="26"/>
        <v>0</v>
      </c>
      <c r="N760" s="115">
        <f t="shared" si="27"/>
        <v>0</v>
      </c>
      <c r="O760" s="118"/>
    </row>
    <row r="761" spans="2:15">
      <c r="B761" s="121"/>
      <c r="C761" s="119"/>
      <c r="D761" s="194"/>
      <c r="E761" s="117"/>
      <c r="F761" s="118"/>
      <c r="G761" s="122"/>
      <c r="H761" s="123"/>
      <c r="I761" s="124"/>
      <c r="J761" s="120">
        <v>0</v>
      </c>
      <c r="K761" s="112">
        <f>ROUND(IF(AND($G761&lt;&gt;Summary!$C$13),IF(OR($I761=$I$6,$I761=$I$7,$I761=$I$10,$I761=$I$11),($J761*$H761),0),0)+(IF(OR($I761=$I$8,$I761=$I$9),($J761*$H761),0)),0)</f>
        <v>0</v>
      </c>
      <c r="L761" s="112">
        <f>ROUND(IF(AND($G761=Summary!$C$13),IF(OR($I761=$I$6,$I761=$I$7,$I761=$I$10,$I761=$I$11),(($J761*$H761)/2),0),0),0)</f>
        <v>0</v>
      </c>
      <c r="M761" s="112">
        <f t="shared" si="26"/>
        <v>0</v>
      </c>
      <c r="N761" s="115">
        <f t="shared" si="27"/>
        <v>0</v>
      </c>
      <c r="O761" s="118"/>
    </row>
    <row r="762" spans="2:15">
      <c r="B762" s="121"/>
      <c r="C762" s="119"/>
      <c r="D762" s="194"/>
      <c r="E762" s="117"/>
      <c r="F762" s="118"/>
      <c r="G762" s="122"/>
      <c r="H762" s="123"/>
      <c r="I762" s="124"/>
      <c r="J762" s="120">
        <v>0</v>
      </c>
      <c r="K762" s="112">
        <f>ROUND(IF(AND($G762&lt;&gt;Summary!$C$13),IF(OR($I762=$I$6,$I762=$I$7,$I762=$I$10,$I762=$I$11),($J762*$H762),0),0)+(IF(OR($I762=$I$8,$I762=$I$9),($J762*$H762),0)),0)</f>
        <v>0</v>
      </c>
      <c r="L762" s="112">
        <f>ROUND(IF(AND($G762=Summary!$C$13),IF(OR($I762=$I$6,$I762=$I$7,$I762=$I$10,$I762=$I$11),(($J762*$H762)/2),0),0),0)</f>
        <v>0</v>
      </c>
      <c r="M762" s="112">
        <f t="shared" si="26"/>
        <v>0</v>
      </c>
      <c r="N762" s="115">
        <f t="shared" si="27"/>
        <v>0</v>
      </c>
      <c r="O762" s="118"/>
    </row>
    <row r="763" spans="2:15">
      <c r="B763" s="121"/>
      <c r="C763" s="119"/>
      <c r="D763" s="194"/>
      <c r="E763" s="117"/>
      <c r="F763" s="118"/>
      <c r="G763" s="122"/>
      <c r="H763" s="123"/>
      <c r="I763" s="124"/>
      <c r="J763" s="120">
        <v>0</v>
      </c>
      <c r="K763" s="112">
        <f>ROUND(IF(AND($G763&lt;&gt;Summary!$C$13),IF(OR($I763=$I$6,$I763=$I$7,$I763=$I$10,$I763=$I$11),($J763*$H763),0),0)+(IF(OR($I763=$I$8,$I763=$I$9),($J763*$H763),0)),0)</f>
        <v>0</v>
      </c>
      <c r="L763" s="112">
        <f>ROUND(IF(AND($G763=Summary!$C$13),IF(OR($I763=$I$6,$I763=$I$7,$I763=$I$10,$I763=$I$11),(($J763*$H763)/2),0),0),0)</f>
        <v>0</v>
      </c>
      <c r="M763" s="112">
        <f t="shared" si="26"/>
        <v>0</v>
      </c>
      <c r="N763" s="115">
        <f t="shared" si="27"/>
        <v>0</v>
      </c>
      <c r="O763" s="118"/>
    </row>
    <row r="764" spans="2:15">
      <c r="B764" s="121"/>
      <c r="C764" s="119"/>
      <c r="D764" s="194"/>
      <c r="E764" s="117"/>
      <c r="F764" s="118"/>
      <c r="G764" s="122"/>
      <c r="H764" s="123"/>
      <c r="I764" s="124"/>
      <c r="J764" s="120">
        <v>0</v>
      </c>
      <c r="K764" s="112">
        <f>ROUND(IF(AND($G764&lt;&gt;Summary!$C$13),IF(OR($I764=$I$6,$I764=$I$7,$I764=$I$10,$I764=$I$11),($J764*$H764),0),0)+(IF(OR($I764=$I$8,$I764=$I$9),($J764*$H764),0)),0)</f>
        <v>0</v>
      </c>
      <c r="L764" s="112">
        <f>ROUND(IF(AND($G764=Summary!$C$13),IF(OR($I764=$I$6,$I764=$I$7,$I764=$I$10,$I764=$I$11),(($J764*$H764)/2),0),0),0)</f>
        <v>0</v>
      </c>
      <c r="M764" s="112">
        <f t="shared" si="26"/>
        <v>0</v>
      </c>
      <c r="N764" s="115">
        <f t="shared" si="27"/>
        <v>0</v>
      </c>
      <c r="O764" s="118"/>
    </row>
    <row r="765" spans="2:15">
      <c r="B765" s="121"/>
      <c r="C765" s="119"/>
      <c r="D765" s="194"/>
      <c r="E765" s="117"/>
      <c r="F765" s="118"/>
      <c r="G765" s="122"/>
      <c r="H765" s="123"/>
      <c r="I765" s="124"/>
      <c r="J765" s="120">
        <v>0</v>
      </c>
      <c r="K765" s="112">
        <f>ROUND(IF(AND($G765&lt;&gt;Summary!$C$13),IF(OR($I765=$I$6,$I765=$I$7,$I765=$I$10,$I765=$I$11),($J765*$H765),0),0)+(IF(OR($I765=$I$8,$I765=$I$9),($J765*$H765),0)),0)</f>
        <v>0</v>
      </c>
      <c r="L765" s="112">
        <f>ROUND(IF(AND($G765=Summary!$C$13),IF(OR($I765=$I$6,$I765=$I$7,$I765=$I$10,$I765=$I$11),(($J765*$H765)/2),0),0),0)</f>
        <v>0</v>
      </c>
      <c r="M765" s="112">
        <f t="shared" si="26"/>
        <v>0</v>
      </c>
      <c r="N765" s="115">
        <f t="shared" si="27"/>
        <v>0</v>
      </c>
      <c r="O765" s="118"/>
    </row>
    <row r="766" spans="2:15">
      <c r="B766" s="121"/>
      <c r="C766" s="119"/>
      <c r="D766" s="194"/>
      <c r="E766" s="117"/>
      <c r="F766" s="118"/>
      <c r="G766" s="122"/>
      <c r="H766" s="123"/>
      <c r="I766" s="124"/>
      <c r="J766" s="120">
        <v>0</v>
      </c>
      <c r="K766" s="112">
        <f>ROUND(IF(AND($G766&lt;&gt;Summary!$C$13),IF(OR($I766=$I$6,$I766=$I$7,$I766=$I$10,$I766=$I$11),($J766*$H766),0),0)+(IF(OR($I766=$I$8,$I766=$I$9),($J766*$H766),0)),0)</f>
        <v>0</v>
      </c>
      <c r="L766" s="112">
        <f>ROUND(IF(AND($G766=Summary!$C$13),IF(OR($I766=$I$6,$I766=$I$7,$I766=$I$10,$I766=$I$11),(($J766*$H766)/2),0),0),0)</f>
        <v>0</v>
      </c>
      <c r="M766" s="112">
        <f t="shared" si="26"/>
        <v>0</v>
      </c>
      <c r="N766" s="115">
        <f t="shared" si="27"/>
        <v>0</v>
      </c>
      <c r="O766" s="118"/>
    </row>
    <row r="767" spans="2:15">
      <c r="B767" s="121"/>
      <c r="C767" s="119"/>
      <c r="D767" s="194"/>
      <c r="E767" s="117"/>
      <c r="F767" s="118"/>
      <c r="G767" s="122"/>
      <c r="H767" s="123"/>
      <c r="I767" s="124"/>
      <c r="J767" s="120">
        <v>0</v>
      </c>
      <c r="K767" s="112">
        <f>ROUND(IF(AND($G767&lt;&gt;Summary!$C$13),IF(OR($I767=$I$6,$I767=$I$7,$I767=$I$10,$I767=$I$11),($J767*$H767),0),0)+(IF(OR($I767=$I$8,$I767=$I$9),($J767*$H767),0)),0)</f>
        <v>0</v>
      </c>
      <c r="L767" s="112">
        <f>ROUND(IF(AND($G767=Summary!$C$13),IF(OR($I767=$I$6,$I767=$I$7,$I767=$I$10,$I767=$I$11),(($J767*$H767)/2),0),0),0)</f>
        <v>0</v>
      </c>
      <c r="M767" s="112">
        <f t="shared" si="26"/>
        <v>0</v>
      </c>
      <c r="N767" s="115">
        <f t="shared" si="27"/>
        <v>0</v>
      </c>
      <c r="O767" s="118"/>
    </row>
    <row r="768" spans="2:15">
      <c r="B768" s="121"/>
      <c r="C768" s="119"/>
      <c r="D768" s="194"/>
      <c r="E768" s="117"/>
      <c r="F768" s="118"/>
      <c r="G768" s="122"/>
      <c r="H768" s="123"/>
      <c r="I768" s="124"/>
      <c r="J768" s="120">
        <v>0</v>
      </c>
      <c r="K768" s="112">
        <f>ROUND(IF(AND($G768&lt;&gt;Summary!$C$13),IF(OR($I768=$I$6,$I768=$I$7,$I768=$I$10,$I768=$I$11),($J768*$H768),0),0)+(IF(OR($I768=$I$8,$I768=$I$9),($J768*$H768),0)),0)</f>
        <v>0</v>
      </c>
      <c r="L768" s="112">
        <f>ROUND(IF(AND($G768=Summary!$C$13),IF(OR($I768=$I$6,$I768=$I$7,$I768=$I$10,$I768=$I$11),(($J768*$H768)/2),0),0),0)</f>
        <v>0</v>
      </c>
      <c r="M768" s="112">
        <f t="shared" si="26"/>
        <v>0</v>
      </c>
      <c r="N768" s="115">
        <f t="shared" si="27"/>
        <v>0</v>
      </c>
      <c r="O768" s="118"/>
    </row>
    <row r="769" spans="2:15">
      <c r="B769" s="121"/>
      <c r="C769" s="119"/>
      <c r="D769" s="194"/>
      <c r="E769" s="117"/>
      <c r="F769" s="118"/>
      <c r="G769" s="122"/>
      <c r="H769" s="123"/>
      <c r="I769" s="124"/>
      <c r="J769" s="120">
        <v>0</v>
      </c>
      <c r="K769" s="112">
        <f>ROUND(IF(AND($G769&lt;&gt;Summary!$C$13),IF(OR($I769=$I$6,$I769=$I$7,$I769=$I$10,$I769=$I$11),($J769*$H769),0),0)+(IF(OR($I769=$I$8,$I769=$I$9),($J769*$H769),0)),0)</f>
        <v>0</v>
      </c>
      <c r="L769" s="112">
        <f>ROUND(IF(AND($G769=Summary!$C$13),IF(OR($I769=$I$6,$I769=$I$7,$I769=$I$10,$I769=$I$11),(($J769*$H769)/2),0),0),0)</f>
        <v>0</v>
      </c>
      <c r="M769" s="112">
        <f t="shared" si="26"/>
        <v>0</v>
      </c>
      <c r="N769" s="115">
        <f t="shared" si="27"/>
        <v>0</v>
      </c>
      <c r="O769" s="118"/>
    </row>
    <row r="770" spans="2:15">
      <c r="B770" s="121"/>
      <c r="C770" s="119"/>
      <c r="D770" s="194"/>
      <c r="E770" s="117"/>
      <c r="F770" s="118"/>
      <c r="G770" s="122"/>
      <c r="H770" s="123"/>
      <c r="I770" s="124"/>
      <c r="J770" s="120">
        <v>0</v>
      </c>
      <c r="K770" s="112">
        <f>ROUND(IF(AND($G770&lt;&gt;Summary!$C$13),IF(OR($I770=$I$6,$I770=$I$7,$I770=$I$10,$I770=$I$11),($J770*$H770),0),0)+(IF(OR($I770=$I$8,$I770=$I$9),($J770*$H770),0)),0)</f>
        <v>0</v>
      </c>
      <c r="L770" s="112">
        <f>ROUND(IF(AND($G770=Summary!$C$13),IF(OR($I770=$I$6,$I770=$I$7,$I770=$I$10,$I770=$I$11),(($J770*$H770)/2),0),0),0)</f>
        <v>0</v>
      </c>
      <c r="M770" s="112">
        <f t="shared" si="26"/>
        <v>0</v>
      </c>
      <c r="N770" s="115">
        <f t="shared" si="27"/>
        <v>0</v>
      </c>
      <c r="O770" s="118"/>
    </row>
    <row r="771" spans="2:15">
      <c r="B771" s="121"/>
      <c r="C771" s="119"/>
      <c r="D771" s="194"/>
      <c r="E771" s="117"/>
      <c r="F771" s="118"/>
      <c r="G771" s="122"/>
      <c r="H771" s="123"/>
      <c r="I771" s="124"/>
      <c r="J771" s="120">
        <v>0</v>
      </c>
      <c r="K771" s="112">
        <f>ROUND(IF(AND($G771&lt;&gt;Summary!$C$13),IF(OR($I771=$I$6,$I771=$I$7,$I771=$I$10,$I771=$I$11),($J771*$H771),0),0)+(IF(OR($I771=$I$8,$I771=$I$9),($J771*$H771),0)),0)</f>
        <v>0</v>
      </c>
      <c r="L771" s="112">
        <f>ROUND(IF(AND($G771=Summary!$C$13),IF(OR($I771=$I$6,$I771=$I$7,$I771=$I$10,$I771=$I$11),(($J771*$H771)/2),0),0),0)</f>
        <v>0</v>
      </c>
      <c r="M771" s="112">
        <f t="shared" si="26"/>
        <v>0</v>
      </c>
      <c r="N771" s="115">
        <f t="shared" si="27"/>
        <v>0</v>
      </c>
      <c r="O771" s="118"/>
    </row>
    <row r="772" spans="2:15">
      <c r="B772" s="121"/>
      <c r="C772" s="119"/>
      <c r="D772" s="194"/>
      <c r="E772" s="117"/>
      <c r="F772" s="118"/>
      <c r="G772" s="122"/>
      <c r="H772" s="123"/>
      <c r="I772" s="124"/>
      <c r="J772" s="120">
        <v>0</v>
      </c>
      <c r="K772" s="112">
        <f>ROUND(IF(AND($G772&lt;&gt;Summary!$C$13),IF(OR($I772=$I$6,$I772=$I$7,$I772=$I$10,$I772=$I$11),($J772*$H772),0),0)+(IF(OR($I772=$I$8,$I772=$I$9),($J772*$H772),0)),0)</f>
        <v>0</v>
      </c>
      <c r="L772" s="112">
        <f>ROUND(IF(AND($G772=Summary!$C$13),IF(OR($I772=$I$6,$I772=$I$7,$I772=$I$10,$I772=$I$11),(($J772*$H772)/2),0),0),0)</f>
        <v>0</v>
      </c>
      <c r="M772" s="112">
        <f t="shared" si="26"/>
        <v>0</v>
      </c>
      <c r="N772" s="115">
        <f t="shared" si="27"/>
        <v>0</v>
      </c>
      <c r="O772" s="118"/>
    </row>
    <row r="773" spans="2:15">
      <c r="B773" s="121"/>
      <c r="C773" s="119"/>
      <c r="D773" s="194"/>
      <c r="E773" s="117"/>
      <c r="F773" s="118"/>
      <c r="G773" s="122"/>
      <c r="H773" s="123"/>
      <c r="I773" s="124"/>
      <c r="J773" s="120">
        <v>0</v>
      </c>
      <c r="K773" s="112">
        <f>ROUND(IF(AND($G773&lt;&gt;Summary!$C$13),IF(OR($I773=$I$6,$I773=$I$7,$I773=$I$10,$I773=$I$11),($J773*$H773),0),0)+(IF(OR($I773=$I$8,$I773=$I$9),($J773*$H773),0)),0)</f>
        <v>0</v>
      </c>
      <c r="L773" s="112">
        <f>ROUND(IF(AND($G773=Summary!$C$13),IF(OR($I773=$I$6,$I773=$I$7,$I773=$I$10,$I773=$I$11),(($J773*$H773)/2),0),0),0)</f>
        <v>0</v>
      </c>
      <c r="M773" s="112">
        <f t="shared" si="26"/>
        <v>0</v>
      </c>
      <c r="N773" s="115">
        <f t="shared" si="27"/>
        <v>0</v>
      </c>
      <c r="O773" s="118"/>
    </row>
    <row r="774" spans="2:15">
      <c r="B774" s="121"/>
      <c r="C774" s="119"/>
      <c r="D774" s="194"/>
      <c r="E774" s="117"/>
      <c r="F774" s="118"/>
      <c r="G774" s="122"/>
      <c r="H774" s="123"/>
      <c r="I774" s="124"/>
      <c r="J774" s="120">
        <v>0</v>
      </c>
      <c r="K774" s="112">
        <f>ROUND(IF(AND($G774&lt;&gt;Summary!$C$13),IF(OR($I774=$I$6,$I774=$I$7,$I774=$I$10,$I774=$I$11),($J774*$H774),0),0)+(IF(OR($I774=$I$8,$I774=$I$9),($J774*$H774),0)),0)</f>
        <v>0</v>
      </c>
      <c r="L774" s="112">
        <f>ROUND(IF(AND($G774=Summary!$C$13),IF(OR($I774=$I$6,$I774=$I$7,$I774=$I$10,$I774=$I$11),(($J774*$H774)/2),0),0),0)</f>
        <v>0</v>
      </c>
      <c r="M774" s="112">
        <f t="shared" si="26"/>
        <v>0</v>
      </c>
      <c r="N774" s="115">
        <f t="shared" si="27"/>
        <v>0</v>
      </c>
      <c r="O774" s="118"/>
    </row>
    <row r="775" spans="2:15">
      <c r="B775" s="121"/>
      <c r="C775" s="119"/>
      <c r="D775" s="194"/>
      <c r="E775" s="117"/>
      <c r="F775" s="118"/>
      <c r="G775" s="122"/>
      <c r="H775" s="123"/>
      <c r="I775" s="124"/>
      <c r="J775" s="120">
        <v>0</v>
      </c>
      <c r="K775" s="112">
        <f>ROUND(IF(AND($G775&lt;&gt;Summary!$C$13),IF(OR($I775=$I$6,$I775=$I$7,$I775=$I$10,$I775=$I$11),($J775*$H775),0),0)+(IF(OR($I775=$I$8,$I775=$I$9),($J775*$H775),0)),0)</f>
        <v>0</v>
      </c>
      <c r="L775" s="112">
        <f>ROUND(IF(AND($G775=Summary!$C$13),IF(OR($I775=$I$6,$I775=$I$7,$I775=$I$10,$I775=$I$11),(($J775*$H775)/2),0),0),0)</f>
        <v>0</v>
      </c>
      <c r="M775" s="112">
        <f t="shared" si="26"/>
        <v>0</v>
      </c>
      <c r="N775" s="115">
        <f t="shared" si="27"/>
        <v>0</v>
      </c>
      <c r="O775" s="118"/>
    </row>
    <row r="776" spans="2:15">
      <c r="B776" s="121"/>
      <c r="C776" s="119"/>
      <c r="D776" s="194"/>
      <c r="E776" s="117"/>
      <c r="F776" s="118"/>
      <c r="G776" s="122"/>
      <c r="H776" s="123"/>
      <c r="I776" s="124"/>
      <c r="J776" s="120">
        <v>0</v>
      </c>
      <c r="K776" s="112">
        <f>ROUND(IF(AND($G776&lt;&gt;Summary!$C$13),IF(OR($I776=$I$6,$I776=$I$7,$I776=$I$10,$I776=$I$11),($J776*$H776),0),0)+(IF(OR($I776=$I$8,$I776=$I$9),($J776*$H776),0)),0)</f>
        <v>0</v>
      </c>
      <c r="L776" s="112">
        <f>ROUND(IF(AND($G776=Summary!$C$13),IF(OR($I776=$I$6,$I776=$I$7,$I776=$I$10,$I776=$I$11),(($J776*$H776)/2),0),0),0)</f>
        <v>0</v>
      </c>
      <c r="M776" s="112">
        <f t="shared" si="26"/>
        <v>0</v>
      </c>
      <c r="N776" s="115">
        <f t="shared" si="27"/>
        <v>0</v>
      </c>
      <c r="O776" s="118"/>
    </row>
    <row r="777" spans="2:15">
      <c r="B777" s="121"/>
      <c r="C777" s="119"/>
      <c r="D777" s="194"/>
      <c r="E777" s="117"/>
      <c r="F777" s="118"/>
      <c r="G777" s="122"/>
      <c r="H777" s="123"/>
      <c r="I777" s="124"/>
      <c r="J777" s="120">
        <v>0</v>
      </c>
      <c r="K777" s="112">
        <f>ROUND(IF(AND($G777&lt;&gt;Summary!$C$13),IF(OR($I777=$I$6,$I777=$I$7,$I777=$I$10,$I777=$I$11),($J777*$H777),0),0)+(IF(OR($I777=$I$8,$I777=$I$9),($J777*$H777),0)),0)</f>
        <v>0</v>
      </c>
      <c r="L777" s="112">
        <f>ROUND(IF(AND($G777=Summary!$C$13),IF(OR($I777=$I$6,$I777=$I$7,$I777=$I$10,$I777=$I$11),(($J777*$H777)/2),0),0),0)</f>
        <v>0</v>
      </c>
      <c r="M777" s="112">
        <f t="shared" si="26"/>
        <v>0</v>
      </c>
      <c r="N777" s="115">
        <f t="shared" si="27"/>
        <v>0</v>
      </c>
      <c r="O777" s="118"/>
    </row>
    <row r="778" spans="2:15">
      <c r="B778" s="121"/>
      <c r="C778" s="119"/>
      <c r="D778" s="194"/>
      <c r="E778" s="117"/>
      <c r="F778" s="118"/>
      <c r="G778" s="122"/>
      <c r="H778" s="123"/>
      <c r="I778" s="124"/>
      <c r="J778" s="120">
        <v>0</v>
      </c>
      <c r="K778" s="112">
        <f>ROUND(IF(AND($G778&lt;&gt;Summary!$C$13),IF(OR($I778=$I$6,$I778=$I$7,$I778=$I$10,$I778=$I$11),($J778*$H778),0),0)+(IF(OR($I778=$I$8,$I778=$I$9),($J778*$H778),0)),0)</f>
        <v>0</v>
      </c>
      <c r="L778" s="112">
        <f>ROUND(IF(AND($G778=Summary!$C$13),IF(OR($I778=$I$6,$I778=$I$7,$I778=$I$10,$I778=$I$11),(($J778*$H778)/2),0),0),0)</f>
        <v>0</v>
      </c>
      <c r="M778" s="112">
        <f t="shared" si="26"/>
        <v>0</v>
      </c>
      <c r="N778" s="115">
        <f t="shared" si="27"/>
        <v>0</v>
      </c>
      <c r="O778" s="118"/>
    </row>
    <row r="779" spans="2:15">
      <c r="B779" s="121"/>
      <c r="C779" s="119"/>
      <c r="D779" s="194"/>
      <c r="E779" s="117"/>
      <c r="F779" s="118"/>
      <c r="G779" s="122"/>
      <c r="H779" s="123"/>
      <c r="I779" s="124"/>
      <c r="J779" s="120">
        <v>0</v>
      </c>
      <c r="K779" s="112">
        <f>ROUND(IF(AND($G779&lt;&gt;Summary!$C$13),IF(OR($I779=$I$6,$I779=$I$7,$I779=$I$10,$I779=$I$11),($J779*$H779),0),0)+(IF(OR($I779=$I$8,$I779=$I$9),($J779*$H779),0)),0)</f>
        <v>0</v>
      </c>
      <c r="L779" s="112">
        <f>ROUND(IF(AND($G779=Summary!$C$13),IF(OR($I779=$I$6,$I779=$I$7,$I779=$I$10,$I779=$I$11),(($J779*$H779)/2),0),0),0)</f>
        <v>0</v>
      </c>
      <c r="M779" s="112">
        <f t="shared" si="26"/>
        <v>0</v>
      </c>
      <c r="N779" s="115">
        <f t="shared" si="27"/>
        <v>0</v>
      </c>
      <c r="O779" s="118"/>
    </row>
    <row r="780" spans="2:15">
      <c r="B780" s="121"/>
      <c r="C780" s="119"/>
      <c r="D780" s="194"/>
      <c r="E780" s="117"/>
      <c r="F780" s="118"/>
      <c r="G780" s="122"/>
      <c r="H780" s="123"/>
      <c r="I780" s="124"/>
      <c r="J780" s="120">
        <v>0</v>
      </c>
      <c r="K780" s="112">
        <f>ROUND(IF(AND($G780&lt;&gt;Summary!$C$13),IF(OR($I780=$I$6,$I780=$I$7,$I780=$I$10,$I780=$I$11),($J780*$H780),0),0)+(IF(OR($I780=$I$8,$I780=$I$9),($J780*$H780),0)),0)</f>
        <v>0</v>
      </c>
      <c r="L780" s="112">
        <f>ROUND(IF(AND($G780=Summary!$C$13),IF(OR($I780=$I$6,$I780=$I$7,$I780=$I$10,$I780=$I$11),(($J780*$H780)/2),0),0),0)</f>
        <v>0</v>
      </c>
      <c r="M780" s="112">
        <f t="shared" si="26"/>
        <v>0</v>
      </c>
      <c r="N780" s="115">
        <f t="shared" si="27"/>
        <v>0</v>
      </c>
      <c r="O780" s="118"/>
    </row>
    <row r="781" spans="2:15">
      <c r="B781" s="121"/>
      <c r="C781" s="119"/>
      <c r="D781" s="194"/>
      <c r="E781" s="117"/>
      <c r="F781" s="118"/>
      <c r="G781" s="122"/>
      <c r="H781" s="123"/>
      <c r="I781" s="124"/>
      <c r="J781" s="120">
        <v>0</v>
      </c>
      <c r="K781" s="112">
        <f>ROUND(IF(AND($G781&lt;&gt;Summary!$C$13),IF(OR($I781=$I$6,$I781=$I$7,$I781=$I$10,$I781=$I$11),($J781*$H781),0),0)+(IF(OR($I781=$I$8,$I781=$I$9),($J781*$H781),0)),0)</f>
        <v>0</v>
      </c>
      <c r="L781" s="112">
        <f>ROUND(IF(AND($G781=Summary!$C$13),IF(OR($I781=$I$6,$I781=$I$7,$I781=$I$10,$I781=$I$11),(($J781*$H781)/2),0),0),0)</f>
        <v>0</v>
      </c>
      <c r="M781" s="112">
        <f t="shared" si="26"/>
        <v>0</v>
      </c>
      <c r="N781" s="115">
        <f t="shared" si="27"/>
        <v>0</v>
      </c>
      <c r="O781" s="118"/>
    </row>
    <row r="782" spans="2:15">
      <c r="B782" s="121"/>
      <c r="C782" s="119"/>
      <c r="D782" s="194"/>
      <c r="E782" s="117"/>
      <c r="F782" s="118"/>
      <c r="G782" s="122"/>
      <c r="H782" s="123"/>
      <c r="I782" s="124"/>
      <c r="J782" s="120">
        <v>0</v>
      </c>
      <c r="K782" s="112">
        <f>ROUND(IF(AND($G782&lt;&gt;Summary!$C$13),IF(OR($I782=$I$6,$I782=$I$7,$I782=$I$10,$I782=$I$11),($J782*$H782),0),0)+(IF(OR($I782=$I$8,$I782=$I$9),($J782*$H782),0)),0)</f>
        <v>0</v>
      </c>
      <c r="L782" s="112">
        <f>ROUND(IF(AND($G782=Summary!$C$13),IF(OR($I782=$I$6,$I782=$I$7,$I782=$I$10,$I782=$I$11),(($J782*$H782)/2),0),0),0)</f>
        <v>0</v>
      </c>
      <c r="M782" s="112">
        <f t="shared" si="26"/>
        <v>0</v>
      </c>
      <c r="N782" s="115">
        <f t="shared" si="27"/>
        <v>0</v>
      </c>
      <c r="O782" s="118"/>
    </row>
    <row r="783" spans="2:15">
      <c r="B783" s="121"/>
      <c r="C783" s="119"/>
      <c r="D783" s="194"/>
      <c r="E783" s="117"/>
      <c r="F783" s="118"/>
      <c r="G783" s="122"/>
      <c r="H783" s="123"/>
      <c r="I783" s="124"/>
      <c r="J783" s="120">
        <v>0</v>
      </c>
      <c r="K783" s="112">
        <f>ROUND(IF(AND($G783&lt;&gt;Summary!$C$13),IF(OR($I783=$I$6,$I783=$I$7,$I783=$I$10,$I783=$I$11),($J783*$H783),0),0)+(IF(OR($I783=$I$8,$I783=$I$9),($J783*$H783),0)),0)</f>
        <v>0</v>
      </c>
      <c r="L783" s="112">
        <f>ROUND(IF(AND($G783=Summary!$C$13),IF(OR($I783=$I$6,$I783=$I$7,$I783=$I$10,$I783=$I$11),(($J783*$H783)/2),0),0),0)</f>
        <v>0</v>
      </c>
      <c r="M783" s="112">
        <f t="shared" si="26"/>
        <v>0</v>
      </c>
      <c r="N783" s="115">
        <f t="shared" si="27"/>
        <v>0</v>
      </c>
      <c r="O783" s="118"/>
    </row>
    <row r="784" spans="2:15">
      <c r="B784" s="121"/>
      <c r="C784" s="119"/>
      <c r="D784" s="194"/>
      <c r="E784" s="117"/>
      <c r="F784" s="118"/>
      <c r="G784" s="122"/>
      <c r="H784" s="123"/>
      <c r="I784" s="124"/>
      <c r="J784" s="120">
        <v>0</v>
      </c>
      <c r="K784" s="112">
        <f>ROUND(IF(AND($G784&lt;&gt;Summary!$C$13),IF(OR($I784=$I$6,$I784=$I$7,$I784=$I$10,$I784=$I$11),($J784*$H784),0),0)+(IF(OR($I784=$I$8,$I784=$I$9),($J784*$H784),0)),0)</f>
        <v>0</v>
      </c>
      <c r="L784" s="112">
        <f>ROUND(IF(AND($G784=Summary!$C$13),IF(OR($I784=$I$6,$I784=$I$7,$I784=$I$10,$I784=$I$11),(($J784*$H784)/2),0),0),0)</f>
        <v>0</v>
      </c>
      <c r="M784" s="112">
        <f t="shared" si="26"/>
        <v>0</v>
      </c>
      <c r="N784" s="115">
        <f t="shared" si="27"/>
        <v>0</v>
      </c>
      <c r="O784" s="118"/>
    </row>
    <row r="785" spans="2:15">
      <c r="B785" s="121"/>
      <c r="C785" s="119"/>
      <c r="D785" s="194"/>
      <c r="E785" s="117"/>
      <c r="F785" s="118"/>
      <c r="G785" s="122"/>
      <c r="H785" s="123"/>
      <c r="I785" s="124"/>
      <c r="J785" s="120">
        <v>0</v>
      </c>
      <c r="K785" s="112">
        <f>ROUND(IF(AND($G785&lt;&gt;Summary!$C$13),IF(OR($I785=$I$6,$I785=$I$7,$I785=$I$10,$I785=$I$11),($J785*$H785),0),0)+(IF(OR($I785=$I$8,$I785=$I$9),($J785*$H785),0)),0)</f>
        <v>0</v>
      </c>
      <c r="L785" s="112">
        <f>ROUND(IF(AND($G785=Summary!$C$13),IF(OR($I785=$I$6,$I785=$I$7,$I785=$I$10,$I785=$I$11),(($J785*$H785)/2),0),0),0)</f>
        <v>0</v>
      </c>
      <c r="M785" s="112">
        <f t="shared" si="26"/>
        <v>0</v>
      </c>
      <c r="N785" s="115">
        <f t="shared" si="27"/>
        <v>0</v>
      </c>
      <c r="O785" s="118"/>
    </row>
    <row r="786" spans="2:15">
      <c r="B786" s="121"/>
      <c r="C786" s="119"/>
      <c r="D786" s="194"/>
      <c r="E786" s="117"/>
      <c r="F786" s="118"/>
      <c r="G786" s="122"/>
      <c r="H786" s="123"/>
      <c r="I786" s="124"/>
      <c r="J786" s="120">
        <v>0</v>
      </c>
      <c r="K786" s="112">
        <f>ROUND(IF(AND($G786&lt;&gt;Summary!$C$13),IF(OR($I786=$I$6,$I786=$I$7,$I786=$I$10,$I786=$I$11),($J786*$H786),0),0)+(IF(OR($I786=$I$8,$I786=$I$9),($J786*$H786),0)),0)</f>
        <v>0</v>
      </c>
      <c r="L786" s="112">
        <f>ROUND(IF(AND($G786=Summary!$C$13),IF(OR($I786=$I$6,$I786=$I$7,$I786=$I$10,$I786=$I$11),(($J786*$H786)/2),0),0),0)</f>
        <v>0</v>
      </c>
      <c r="M786" s="112">
        <f t="shared" si="26"/>
        <v>0</v>
      </c>
      <c r="N786" s="115">
        <f t="shared" si="27"/>
        <v>0</v>
      </c>
      <c r="O786" s="118"/>
    </row>
    <row r="787" spans="2:15">
      <c r="B787" s="121"/>
      <c r="C787" s="119"/>
      <c r="D787" s="194"/>
      <c r="E787" s="117"/>
      <c r="F787" s="118"/>
      <c r="G787" s="122"/>
      <c r="H787" s="123"/>
      <c r="I787" s="124"/>
      <c r="J787" s="120">
        <v>0</v>
      </c>
      <c r="K787" s="112">
        <f>ROUND(IF(AND($G787&lt;&gt;Summary!$C$13),IF(OR($I787=$I$6,$I787=$I$7,$I787=$I$10,$I787=$I$11),($J787*$H787),0),0)+(IF(OR($I787=$I$8,$I787=$I$9),($J787*$H787),0)),0)</f>
        <v>0</v>
      </c>
      <c r="L787" s="112">
        <f>ROUND(IF(AND($G787=Summary!$C$13),IF(OR($I787=$I$6,$I787=$I$7,$I787=$I$10,$I787=$I$11),(($J787*$H787)/2),0),0),0)</f>
        <v>0</v>
      </c>
      <c r="M787" s="112">
        <f t="shared" si="26"/>
        <v>0</v>
      </c>
      <c r="N787" s="115">
        <f t="shared" si="27"/>
        <v>0</v>
      </c>
      <c r="O787" s="118"/>
    </row>
    <row r="788" spans="2:15">
      <c r="B788" s="121"/>
      <c r="C788" s="119"/>
      <c r="D788" s="194"/>
      <c r="E788" s="117"/>
      <c r="F788" s="118"/>
      <c r="G788" s="122"/>
      <c r="H788" s="123"/>
      <c r="I788" s="124"/>
      <c r="J788" s="120">
        <v>0</v>
      </c>
      <c r="K788" s="112">
        <f>ROUND(IF(AND($G788&lt;&gt;Summary!$C$13),IF(OR($I788=$I$6,$I788=$I$7,$I788=$I$10,$I788=$I$11),($J788*$H788),0),0)+(IF(OR($I788=$I$8,$I788=$I$9),($J788*$H788),0)),0)</f>
        <v>0</v>
      </c>
      <c r="L788" s="112">
        <f>ROUND(IF(AND($G788=Summary!$C$13),IF(OR($I788=$I$6,$I788=$I$7,$I788=$I$10,$I788=$I$11),(($J788*$H788)/2),0),0),0)</f>
        <v>0</v>
      </c>
      <c r="M788" s="112">
        <f t="shared" si="26"/>
        <v>0</v>
      </c>
      <c r="N788" s="115">
        <f t="shared" si="27"/>
        <v>0</v>
      </c>
      <c r="O788" s="118"/>
    </row>
    <row r="789" spans="2:15">
      <c r="B789" s="121"/>
      <c r="C789" s="119"/>
      <c r="D789" s="194"/>
      <c r="E789" s="117"/>
      <c r="F789" s="118"/>
      <c r="G789" s="122"/>
      <c r="H789" s="123"/>
      <c r="I789" s="124"/>
      <c r="J789" s="120">
        <v>0</v>
      </c>
      <c r="K789" s="112">
        <f>ROUND(IF(AND($G789&lt;&gt;Summary!$C$13),IF(OR($I789=$I$6,$I789=$I$7,$I789=$I$10,$I789=$I$11),($J789*$H789),0),0)+(IF(OR($I789=$I$8,$I789=$I$9),($J789*$H789),0)),0)</f>
        <v>0</v>
      </c>
      <c r="L789" s="112">
        <f>ROUND(IF(AND($G789=Summary!$C$13),IF(OR($I789=$I$6,$I789=$I$7,$I789=$I$10,$I789=$I$11),(($J789*$H789)/2),0),0),0)</f>
        <v>0</v>
      </c>
      <c r="M789" s="112">
        <f t="shared" si="26"/>
        <v>0</v>
      </c>
      <c r="N789" s="115">
        <f t="shared" si="27"/>
        <v>0</v>
      </c>
      <c r="O789" s="118"/>
    </row>
    <row r="790" spans="2:15">
      <c r="B790" s="121"/>
      <c r="C790" s="119"/>
      <c r="D790" s="194"/>
      <c r="E790" s="117"/>
      <c r="F790" s="118"/>
      <c r="G790" s="122"/>
      <c r="H790" s="123"/>
      <c r="I790" s="124"/>
      <c r="J790" s="120">
        <v>0</v>
      </c>
      <c r="K790" s="112">
        <f>ROUND(IF(AND($G790&lt;&gt;Summary!$C$13),IF(OR($I790=$I$6,$I790=$I$7,$I790=$I$10,$I790=$I$11),($J790*$H790),0),0)+(IF(OR($I790=$I$8,$I790=$I$9),($J790*$H790),0)),0)</f>
        <v>0</v>
      </c>
      <c r="L790" s="112">
        <f>ROUND(IF(AND($G790=Summary!$C$13),IF(OR($I790=$I$6,$I790=$I$7,$I790=$I$10,$I790=$I$11),(($J790*$H790)/2),0),0),0)</f>
        <v>0</v>
      </c>
      <c r="M790" s="112">
        <f t="shared" ref="M790:M853" si="28">L790</f>
        <v>0</v>
      </c>
      <c r="N790" s="115">
        <f t="shared" ref="N790:N853" si="29">SUM(J790:M790)</f>
        <v>0</v>
      </c>
      <c r="O790" s="118"/>
    </row>
    <row r="791" spans="2:15">
      <c r="B791" s="121"/>
      <c r="C791" s="119"/>
      <c r="D791" s="194"/>
      <c r="E791" s="117"/>
      <c r="F791" s="118"/>
      <c r="G791" s="122"/>
      <c r="H791" s="123"/>
      <c r="I791" s="124"/>
      <c r="J791" s="120">
        <v>0</v>
      </c>
      <c r="K791" s="112">
        <f>ROUND(IF(AND($G791&lt;&gt;Summary!$C$13),IF(OR($I791=$I$6,$I791=$I$7,$I791=$I$10,$I791=$I$11),($J791*$H791),0),0)+(IF(OR($I791=$I$8,$I791=$I$9),($J791*$H791),0)),0)</f>
        <v>0</v>
      </c>
      <c r="L791" s="112">
        <f>ROUND(IF(AND($G791=Summary!$C$13),IF(OR($I791=$I$6,$I791=$I$7,$I791=$I$10,$I791=$I$11),(($J791*$H791)/2),0),0),0)</f>
        <v>0</v>
      </c>
      <c r="M791" s="112">
        <f t="shared" si="28"/>
        <v>0</v>
      </c>
      <c r="N791" s="115">
        <f t="shared" si="29"/>
        <v>0</v>
      </c>
      <c r="O791" s="118"/>
    </row>
    <row r="792" spans="2:15">
      <c r="B792" s="121"/>
      <c r="C792" s="119"/>
      <c r="D792" s="194"/>
      <c r="E792" s="117"/>
      <c r="F792" s="118"/>
      <c r="G792" s="122"/>
      <c r="H792" s="123"/>
      <c r="I792" s="124"/>
      <c r="J792" s="120">
        <v>0</v>
      </c>
      <c r="K792" s="112">
        <f>ROUND(IF(AND($G792&lt;&gt;Summary!$C$13),IF(OR($I792=$I$6,$I792=$I$7,$I792=$I$10,$I792=$I$11),($J792*$H792),0),0)+(IF(OR($I792=$I$8,$I792=$I$9),($J792*$H792),0)),0)</f>
        <v>0</v>
      </c>
      <c r="L792" s="112">
        <f>ROUND(IF(AND($G792=Summary!$C$13),IF(OR($I792=$I$6,$I792=$I$7,$I792=$I$10,$I792=$I$11),(($J792*$H792)/2),0),0),0)</f>
        <v>0</v>
      </c>
      <c r="M792" s="112">
        <f t="shared" si="28"/>
        <v>0</v>
      </c>
      <c r="N792" s="115">
        <f t="shared" si="29"/>
        <v>0</v>
      </c>
      <c r="O792" s="118"/>
    </row>
    <row r="793" spans="2:15">
      <c r="B793" s="121"/>
      <c r="C793" s="119"/>
      <c r="D793" s="194"/>
      <c r="E793" s="117"/>
      <c r="F793" s="118"/>
      <c r="G793" s="122"/>
      <c r="H793" s="123"/>
      <c r="I793" s="124"/>
      <c r="J793" s="120">
        <v>0</v>
      </c>
      <c r="K793" s="112">
        <f>ROUND(IF(AND($G793&lt;&gt;Summary!$C$13),IF(OR($I793=$I$6,$I793=$I$7,$I793=$I$10,$I793=$I$11),($J793*$H793),0),0)+(IF(OR($I793=$I$8,$I793=$I$9),($J793*$H793),0)),0)</f>
        <v>0</v>
      </c>
      <c r="L793" s="112">
        <f>ROUND(IF(AND($G793=Summary!$C$13),IF(OR($I793=$I$6,$I793=$I$7,$I793=$I$10,$I793=$I$11),(($J793*$H793)/2),0),0),0)</f>
        <v>0</v>
      </c>
      <c r="M793" s="112">
        <f t="shared" si="28"/>
        <v>0</v>
      </c>
      <c r="N793" s="115">
        <f t="shared" si="29"/>
        <v>0</v>
      </c>
      <c r="O793" s="118"/>
    </row>
    <row r="794" spans="2:15">
      <c r="B794" s="121"/>
      <c r="C794" s="119"/>
      <c r="D794" s="194"/>
      <c r="E794" s="117"/>
      <c r="F794" s="118"/>
      <c r="G794" s="122"/>
      <c r="H794" s="123"/>
      <c r="I794" s="124"/>
      <c r="J794" s="120">
        <v>0</v>
      </c>
      <c r="K794" s="112">
        <f>ROUND(IF(AND($G794&lt;&gt;Summary!$C$13),IF(OR($I794=$I$6,$I794=$I$7,$I794=$I$10,$I794=$I$11),($J794*$H794),0),0)+(IF(OR($I794=$I$8,$I794=$I$9),($J794*$H794),0)),0)</f>
        <v>0</v>
      </c>
      <c r="L794" s="112">
        <f>ROUND(IF(AND($G794=Summary!$C$13),IF(OR($I794=$I$6,$I794=$I$7,$I794=$I$10,$I794=$I$11),(($J794*$H794)/2),0),0),0)</f>
        <v>0</v>
      </c>
      <c r="M794" s="112">
        <f t="shared" si="28"/>
        <v>0</v>
      </c>
      <c r="N794" s="115">
        <f t="shared" si="29"/>
        <v>0</v>
      </c>
      <c r="O794" s="118"/>
    </row>
    <row r="795" spans="2:15">
      <c r="B795" s="121"/>
      <c r="C795" s="119"/>
      <c r="D795" s="194"/>
      <c r="E795" s="117"/>
      <c r="F795" s="118"/>
      <c r="G795" s="122"/>
      <c r="H795" s="123"/>
      <c r="I795" s="124"/>
      <c r="J795" s="120">
        <v>0</v>
      </c>
      <c r="K795" s="112">
        <f>ROUND(IF(AND($G795&lt;&gt;Summary!$C$13),IF(OR($I795=$I$6,$I795=$I$7,$I795=$I$10,$I795=$I$11),($J795*$H795),0),0)+(IF(OR($I795=$I$8,$I795=$I$9),($J795*$H795),0)),0)</f>
        <v>0</v>
      </c>
      <c r="L795" s="112">
        <f>ROUND(IF(AND($G795=Summary!$C$13),IF(OR($I795=$I$6,$I795=$I$7,$I795=$I$10,$I795=$I$11),(($J795*$H795)/2),0),0),0)</f>
        <v>0</v>
      </c>
      <c r="M795" s="112">
        <f t="shared" si="28"/>
        <v>0</v>
      </c>
      <c r="N795" s="115">
        <f t="shared" si="29"/>
        <v>0</v>
      </c>
      <c r="O795" s="118"/>
    </row>
    <row r="796" spans="2:15">
      <c r="B796" s="121"/>
      <c r="C796" s="119"/>
      <c r="D796" s="194"/>
      <c r="E796" s="117"/>
      <c r="F796" s="118"/>
      <c r="G796" s="122"/>
      <c r="H796" s="123"/>
      <c r="I796" s="124"/>
      <c r="J796" s="120">
        <v>0</v>
      </c>
      <c r="K796" s="112">
        <f>ROUND(IF(AND($G796&lt;&gt;Summary!$C$13),IF(OR($I796=$I$6,$I796=$I$7,$I796=$I$10,$I796=$I$11),($J796*$H796),0),0)+(IF(OR($I796=$I$8,$I796=$I$9),($J796*$H796),0)),0)</f>
        <v>0</v>
      </c>
      <c r="L796" s="112">
        <f>ROUND(IF(AND($G796=Summary!$C$13),IF(OR($I796=$I$6,$I796=$I$7,$I796=$I$10,$I796=$I$11),(($J796*$H796)/2),0),0),0)</f>
        <v>0</v>
      </c>
      <c r="M796" s="112">
        <f t="shared" si="28"/>
        <v>0</v>
      </c>
      <c r="N796" s="115">
        <f t="shared" si="29"/>
        <v>0</v>
      </c>
      <c r="O796" s="118"/>
    </row>
    <row r="797" spans="2:15">
      <c r="B797" s="121"/>
      <c r="C797" s="119"/>
      <c r="D797" s="194"/>
      <c r="E797" s="117"/>
      <c r="F797" s="118"/>
      <c r="G797" s="122"/>
      <c r="H797" s="123"/>
      <c r="I797" s="124"/>
      <c r="J797" s="120">
        <v>0</v>
      </c>
      <c r="K797" s="112">
        <f>ROUND(IF(AND($G797&lt;&gt;Summary!$C$13),IF(OR($I797=$I$6,$I797=$I$7,$I797=$I$10,$I797=$I$11),($J797*$H797),0),0)+(IF(OR($I797=$I$8,$I797=$I$9),($J797*$H797),0)),0)</f>
        <v>0</v>
      </c>
      <c r="L797" s="112">
        <f>ROUND(IF(AND($G797=Summary!$C$13),IF(OR($I797=$I$6,$I797=$I$7,$I797=$I$10,$I797=$I$11),(($J797*$H797)/2),0),0),0)</f>
        <v>0</v>
      </c>
      <c r="M797" s="112">
        <f t="shared" si="28"/>
        <v>0</v>
      </c>
      <c r="N797" s="115">
        <f t="shared" si="29"/>
        <v>0</v>
      </c>
      <c r="O797" s="118"/>
    </row>
    <row r="798" spans="2:15">
      <c r="B798" s="121"/>
      <c r="C798" s="119"/>
      <c r="D798" s="194"/>
      <c r="E798" s="117"/>
      <c r="F798" s="118"/>
      <c r="G798" s="122"/>
      <c r="H798" s="123"/>
      <c r="I798" s="124"/>
      <c r="J798" s="120">
        <v>0</v>
      </c>
      <c r="K798" s="112">
        <f>ROUND(IF(AND($G798&lt;&gt;Summary!$C$13),IF(OR($I798=$I$6,$I798=$I$7,$I798=$I$10,$I798=$I$11),($J798*$H798),0),0)+(IF(OR($I798=$I$8,$I798=$I$9),($J798*$H798),0)),0)</f>
        <v>0</v>
      </c>
      <c r="L798" s="112">
        <f>ROUND(IF(AND($G798=Summary!$C$13),IF(OR($I798=$I$6,$I798=$I$7,$I798=$I$10,$I798=$I$11),(($J798*$H798)/2),0),0),0)</f>
        <v>0</v>
      </c>
      <c r="M798" s="112">
        <f t="shared" si="28"/>
        <v>0</v>
      </c>
      <c r="N798" s="115">
        <f t="shared" si="29"/>
        <v>0</v>
      </c>
      <c r="O798" s="118"/>
    </row>
    <row r="799" spans="2:15">
      <c r="B799" s="121"/>
      <c r="C799" s="119"/>
      <c r="D799" s="194"/>
      <c r="E799" s="117"/>
      <c r="F799" s="118"/>
      <c r="G799" s="122"/>
      <c r="H799" s="123"/>
      <c r="I799" s="124"/>
      <c r="J799" s="120">
        <v>0</v>
      </c>
      <c r="K799" s="112">
        <f>ROUND(IF(AND($G799&lt;&gt;Summary!$C$13),IF(OR($I799=$I$6,$I799=$I$7,$I799=$I$10,$I799=$I$11),($J799*$H799),0),0)+(IF(OR($I799=$I$8,$I799=$I$9),($J799*$H799),0)),0)</f>
        <v>0</v>
      </c>
      <c r="L799" s="112">
        <f>ROUND(IF(AND($G799=Summary!$C$13),IF(OR($I799=$I$6,$I799=$I$7,$I799=$I$10,$I799=$I$11),(($J799*$H799)/2),0),0),0)</f>
        <v>0</v>
      </c>
      <c r="M799" s="112">
        <f t="shared" si="28"/>
        <v>0</v>
      </c>
      <c r="N799" s="115">
        <f t="shared" si="29"/>
        <v>0</v>
      </c>
      <c r="O799" s="118"/>
    </row>
    <row r="800" spans="2:15">
      <c r="B800" s="121"/>
      <c r="C800" s="119"/>
      <c r="D800" s="194"/>
      <c r="E800" s="117"/>
      <c r="F800" s="118"/>
      <c r="G800" s="122"/>
      <c r="H800" s="123"/>
      <c r="I800" s="124"/>
      <c r="J800" s="120">
        <v>0</v>
      </c>
      <c r="K800" s="112">
        <f>ROUND(IF(AND($G800&lt;&gt;Summary!$C$13),IF(OR($I800=$I$6,$I800=$I$7,$I800=$I$10,$I800=$I$11),($J800*$H800),0),0)+(IF(OR($I800=$I$8,$I800=$I$9),($J800*$H800),0)),0)</f>
        <v>0</v>
      </c>
      <c r="L800" s="112">
        <f>ROUND(IF(AND($G800=Summary!$C$13),IF(OR($I800=$I$6,$I800=$I$7,$I800=$I$10,$I800=$I$11),(($J800*$H800)/2),0),0),0)</f>
        <v>0</v>
      </c>
      <c r="M800" s="112">
        <f t="shared" si="28"/>
        <v>0</v>
      </c>
      <c r="N800" s="115">
        <f t="shared" si="29"/>
        <v>0</v>
      </c>
      <c r="O800" s="118"/>
    </row>
    <row r="801" spans="2:15">
      <c r="B801" s="121"/>
      <c r="C801" s="119"/>
      <c r="D801" s="194"/>
      <c r="E801" s="117"/>
      <c r="F801" s="118"/>
      <c r="G801" s="122"/>
      <c r="H801" s="123"/>
      <c r="I801" s="124"/>
      <c r="J801" s="120">
        <v>0</v>
      </c>
      <c r="K801" s="112">
        <f>ROUND(IF(AND($G801&lt;&gt;Summary!$C$13),IF(OR($I801=$I$6,$I801=$I$7,$I801=$I$10,$I801=$I$11),($J801*$H801),0),0)+(IF(OR($I801=$I$8,$I801=$I$9),($J801*$H801),0)),0)</f>
        <v>0</v>
      </c>
      <c r="L801" s="112">
        <f>ROUND(IF(AND($G801=Summary!$C$13),IF(OR($I801=$I$6,$I801=$I$7,$I801=$I$10,$I801=$I$11),(($J801*$H801)/2),0),0),0)</f>
        <v>0</v>
      </c>
      <c r="M801" s="112">
        <f t="shared" si="28"/>
        <v>0</v>
      </c>
      <c r="N801" s="115">
        <f t="shared" si="29"/>
        <v>0</v>
      </c>
      <c r="O801" s="118"/>
    </row>
    <row r="802" spans="2:15">
      <c r="B802" s="121"/>
      <c r="C802" s="119"/>
      <c r="D802" s="194"/>
      <c r="E802" s="117"/>
      <c r="F802" s="118"/>
      <c r="G802" s="122"/>
      <c r="H802" s="123"/>
      <c r="I802" s="124"/>
      <c r="J802" s="120">
        <v>0</v>
      </c>
      <c r="K802" s="112">
        <f>ROUND(IF(AND($G802&lt;&gt;Summary!$C$13),IF(OR($I802=$I$6,$I802=$I$7,$I802=$I$10,$I802=$I$11),($J802*$H802),0),0)+(IF(OR($I802=$I$8,$I802=$I$9),($J802*$H802),0)),0)</f>
        <v>0</v>
      </c>
      <c r="L802" s="112">
        <f>ROUND(IF(AND($G802=Summary!$C$13),IF(OR($I802=$I$6,$I802=$I$7,$I802=$I$10,$I802=$I$11),(($J802*$H802)/2),0),0),0)</f>
        <v>0</v>
      </c>
      <c r="M802" s="112">
        <f t="shared" si="28"/>
        <v>0</v>
      </c>
      <c r="N802" s="115">
        <f t="shared" si="29"/>
        <v>0</v>
      </c>
      <c r="O802" s="118"/>
    </row>
    <row r="803" spans="2:15">
      <c r="B803" s="121"/>
      <c r="C803" s="119"/>
      <c r="D803" s="194"/>
      <c r="E803" s="117"/>
      <c r="F803" s="118"/>
      <c r="G803" s="122"/>
      <c r="H803" s="123"/>
      <c r="I803" s="124"/>
      <c r="J803" s="120">
        <v>0</v>
      </c>
      <c r="K803" s="112">
        <f>ROUND(IF(AND($G803&lt;&gt;Summary!$C$13),IF(OR($I803=$I$6,$I803=$I$7,$I803=$I$10,$I803=$I$11),($J803*$H803),0),0)+(IF(OR($I803=$I$8,$I803=$I$9),($J803*$H803),0)),0)</f>
        <v>0</v>
      </c>
      <c r="L803" s="112">
        <f>ROUND(IF(AND($G803=Summary!$C$13),IF(OR($I803=$I$6,$I803=$I$7,$I803=$I$10,$I803=$I$11),(($J803*$H803)/2),0),0),0)</f>
        <v>0</v>
      </c>
      <c r="M803" s="112">
        <f t="shared" si="28"/>
        <v>0</v>
      </c>
      <c r="N803" s="115">
        <f t="shared" si="29"/>
        <v>0</v>
      </c>
      <c r="O803" s="118"/>
    </row>
    <row r="804" spans="2:15">
      <c r="B804" s="121"/>
      <c r="C804" s="119"/>
      <c r="D804" s="194"/>
      <c r="E804" s="117"/>
      <c r="F804" s="118"/>
      <c r="G804" s="122"/>
      <c r="H804" s="123"/>
      <c r="I804" s="124"/>
      <c r="J804" s="120">
        <v>0</v>
      </c>
      <c r="K804" s="112">
        <f>ROUND(IF(AND($G804&lt;&gt;Summary!$C$13),IF(OR($I804=$I$6,$I804=$I$7,$I804=$I$10,$I804=$I$11),($J804*$H804),0),0)+(IF(OR($I804=$I$8,$I804=$I$9),($J804*$H804),0)),0)</f>
        <v>0</v>
      </c>
      <c r="L804" s="112">
        <f>ROUND(IF(AND($G804=Summary!$C$13),IF(OR($I804=$I$6,$I804=$I$7,$I804=$I$10,$I804=$I$11),(($J804*$H804)/2),0),0),0)</f>
        <v>0</v>
      </c>
      <c r="M804" s="112">
        <f t="shared" si="28"/>
        <v>0</v>
      </c>
      <c r="N804" s="115">
        <f t="shared" si="29"/>
        <v>0</v>
      </c>
      <c r="O804" s="118"/>
    </row>
    <row r="805" spans="2:15">
      <c r="B805" s="121"/>
      <c r="C805" s="119"/>
      <c r="D805" s="194"/>
      <c r="E805" s="117"/>
      <c r="F805" s="118"/>
      <c r="G805" s="122"/>
      <c r="H805" s="123"/>
      <c r="I805" s="124"/>
      <c r="J805" s="120">
        <v>0</v>
      </c>
      <c r="K805" s="112">
        <f>ROUND(IF(AND($G805&lt;&gt;Summary!$C$13),IF(OR($I805=$I$6,$I805=$I$7,$I805=$I$10,$I805=$I$11),($J805*$H805),0),0)+(IF(OR($I805=$I$8,$I805=$I$9),($J805*$H805),0)),0)</f>
        <v>0</v>
      </c>
      <c r="L805" s="112">
        <f>ROUND(IF(AND($G805=Summary!$C$13),IF(OR($I805=$I$6,$I805=$I$7,$I805=$I$10,$I805=$I$11),(($J805*$H805)/2),0),0),0)</f>
        <v>0</v>
      </c>
      <c r="M805" s="112">
        <f t="shared" si="28"/>
        <v>0</v>
      </c>
      <c r="N805" s="115">
        <f t="shared" si="29"/>
        <v>0</v>
      </c>
      <c r="O805" s="118"/>
    </row>
    <row r="806" spans="2:15">
      <c r="B806" s="121"/>
      <c r="C806" s="119"/>
      <c r="D806" s="194"/>
      <c r="E806" s="117"/>
      <c r="F806" s="118"/>
      <c r="G806" s="122"/>
      <c r="H806" s="123"/>
      <c r="I806" s="124"/>
      <c r="J806" s="120">
        <v>0</v>
      </c>
      <c r="K806" s="112">
        <f>ROUND(IF(AND($G806&lt;&gt;Summary!$C$13),IF(OR($I806=$I$6,$I806=$I$7,$I806=$I$10,$I806=$I$11),($J806*$H806),0),0)+(IF(OR($I806=$I$8,$I806=$I$9),($J806*$H806),0)),0)</f>
        <v>0</v>
      </c>
      <c r="L806" s="112">
        <f>ROUND(IF(AND($G806=Summary!$C$13),IF(OR($I806=$I$6,$I806=$I$7,$I806=$I$10,$I806=$I$11),(($J806*$H806)/2),0),0),0)</f>
        <v>0</v>
      </c>
      <c r="M806" s="112">
        <f t="shared" si="28"/>
        <v>0</v>
      </c>
      <c r="N806" s="115">
        <f t="shared" si="29"/>
        <v>0</v>
      </c>
      <c r="O806" s="118"/>
    </row>
    <row r="807" spans="2:15">
      <c r="B807" s="121"/>
      <c r="C807" s="119"/>
      <c r="D807" s="194"/>
      <c r="E807" s="117"/>
      <c r="F807" s="118"/>
      <c r="G807" s="122"/>
      <c r="H807" s="123"/>
      <c r="I807" s="124"/>
      <c r="J807" s="120">
        <v>0</v>
      </c>
      <c r="K807" s="112">
        <f>ROUND(IF(AND($G807&lt;&gt;Summary!$C$13),IF(OR($I807=$I$6,$I807=$I$7,$I807=$I$10,$I807=$I$11),($J807*$H807),0),0)+(IF(OR($I807=$I$8,$I807=$I$9),($J807*$H807),0)),0)</f>
        <v>0</v>
      </c>
      <c r="L807" s="112">
        <f>ROUND(IF(AND($G807=Summary!$C$13),IF(OR($I807=$I$6,$I807=$I$7,$I807=$I$10,$I807=$I$11),(($J807*$H807)/2),0),0),0)</f>
        <v>0</v>
      </c>
      <c r="M807" s="112">
        <f t="shared" si="28"/>
        <v>0</v>
      </c>
      <c r="N807" s="115">
        <f t="shared" si="29"/>
        <v>0</v>
      </c>
      <c r="O807" s="118"/>
    </row>
    <row r="808" spans="2:15">
      <c r="B808" s="121"/>
      <c r="C808" s="119"/>
      <c r="D808" s="194"/>
      <c r="E808" s="117"/>
      <c r="F808" s="118"/>
      <c r="G808" s="122"/>
      <c r="H808" s="123"/>
      <c r="I808" s="124"/>
      <c r="J808" s="120">
        <v>0</v>
      </c>
      <c r="K808" s="112">
        <f>ROUND(IF(AND($G808&lt;&gt;Summary!$C$13),IF(OR($I808=$I$6,$I808=$I$7,$I808=$I$10,$I808=$I$11),($J808*$H808),0),0)+(IF(OR($I808=$I$8,$I808=$I$9),($J808*$H808),0)),0)</f>
        <v>0</v>
      </c>
      <c r="L808" s="112">
        <f>ROUND(IF(AND($G808=Summary!$C$13),IF(OR($I808=$I$6,$I808=$I$7,$I808=$I$10,$I808=$I$11),(($J808*$H808)/2),0),0),0)</f>
        <v>0</v>
      </c>
      <c r="M808" s="112">
        <f t="shared" si="28"/>
        <v>0</v>
      </c>
      <c r="N808" s="115">
        <f t="shared" si="29"/>
        <v>0</v>
      </c>
      <c r="O808" s="118"/>
    </row>
    <row r="809" spans="2:15">
      <c r="B809" s="121"/>
      <c r="C809" s="119"/>
      <c r="D809" s="194"/>
      <c r="E809" s="117"/>
      <c r="F809" s="118"/>
      <c r="G809" s="122"/>
      <c r="H809" s="123"/>
      <c r="I809" s="124"/>
      <c r="J809" s="120">
        <v>0</v>
      </c>
      <c r="K809" s="112">
        <f>ROUND(IF(AND($G809&lt;&gt;Summary!$C$13),IF(OR($I809=$I$6,$I809=$I$7,$I809=$I$10,$I809=$I$11),($J809*$H809),0),0)+(IF(OR($I809=$I$8,$I809=$I$9),($J809*$H809),0)),0)</f>
        <v>0</v>
      </c>
      <c r="L809" s="112">
        <f>ROUND(IF(AND($G809=Summary!$C$13),IF(OR($I809=$I$6,$I809=$I$7,$I809=$I$10,$I809=$I$11),(($J809*$H809)/2),0),0),0)</f>
        <v>0</v>
      </c>
      <c r="M809" s="112">
        <f t="shared" si="28"/>
        <v>0</v>
      </c>
      <c r="N809" s="115">
        <f t="shared" si="29"/>
        <v>0</v>
      </c>
      <c r="O809" s="118"/>
    </row>
    <row r="810" spans="2:15">
      <c r="B810" s="121"/>
      <c r="C810" s="119"/>
      <c r="D810" s="194"/>
      <c r="E810" s="117"/>
      <c r="F810" s="118"/>
      <c r="G810" s="122"/>
      <c r="H810" s="123"/>
      <c r="I810" s="124"/>
      <c r="J810" s="120">
        <v>0</v>
      </c>
      <c r="K810" s="112">
        <f>ROUND(IF(AND($G810&lt;&gt;Summary!$C$13),IF(OR($I810=$I$6,$I810=$I$7,$I810=$I$10,$I810=$I$11),($J810*$H810),0),0)+(IF(OR($I810=$I$8,$I810=$I$9),($J810*$H810),0)),0)</f>
        <v>0</v>
      </c>
      <c r="L810" s="112">
        <f>ROUND(IF(AND($G810=Summary!$C$13),IF(OR($I810=$I$6,$I810=$I$7,$I810=$I$10,$I810=$I$11),(($J810*$H810)/2),0),0),0)</f>
        <v>0</v>
      </c>
      <c r="M810" s="112">
        <f t="shared" si="28"/>
        <v>0</v>
      </c>
      <c r="N810" s="115">
        <f t="shared" si="29"/>
        <v>0</v>
      </c>
      <c r="O810" s="118"/>
    </row>
    <row r="811" spans="2:15">
      <c r="B811" s="121"/>
      <c r="C811" s="119"/>
      <c r="D811" s="194"/>
      <c r="E811" s="117"/>
      <c r="F811" s="118"/>
      <c r="G811" s="122"/>
      <c r="H811" s="123"/>
      <c r="I811" s="124"/>
      <c r="J811" s="120">
        <v>0</v>
      </c>
      <c r="K811" s="112">
        <f>ROUND(IF(AND($G811&lt;&gt;Summary!$C$13),IF(OR($I811=$I$6,$I811=$I$7,$I811=$I$10,$I811=$I$11),($J811*$H811),0),0)+(IF(OR($I811=$I$8,$I811=$I$9),($J811*$H811),0)),0)</f>
        <v>0</v>
      </c>
      <c r="L811" s="112">
        <f>ROUND(IF(AND($G811=Summary!$C$13),IF(OR($I811=$I$6,$I811=$I$7,$I811=$I$10,$I811=$I$11),(($J811*$H811)/2),0),0),0)</f>
        <v>0</v>
      </c>
      <c r="M811" s="112">
        <f t="shared" si="28"/>
        <v>0</v>
      </c>
      <c r="N811" s="115">
        <f t="shared" si="29"/>
        <v>0</v>
      </c>
      <c r="O811" s="118"/>
    </row>
    <row r="812" spans="2:15">
      <c r="B812" s="121"/>
      <c r="C812" s="119"/>
      <c r="D812" s="194"/>
      <c r="E812" s="117"/>
      <c r="F812" s="118"/>
      <c r="G812" s="122"/>
      <c r="H812" s="123"/>
      <c r="I812" s="124"/>
      <c r="J812" s="120">
        <v>0</v>
      </c>
      <c r="K812" s="112">
        <f>ROUND(IF(AND($G812&lt;&gt;Summary!$C$13),IF(OR($I812=$I$6,$I812=$I$7,$I812=$I$10,$I812=$I$11),($J812*$H812),0),0)+(IF(OR($I812=$I$8,$I812=$I$9),($J812*$H812),0)),0)</f>
        <v>0</v>
      </c>
      <c r="L812" s="112">
        <f>ROUND(IF(AND($G812=Summary!$C$13),IF(OR($I812=$I$6,$I812=$I$7,$I812=$I$10,$I812=$I$11),(($J812*$H812)/2),0),0),0)</f>
        <v>0</v>
      </c>
      <c r="M812" s="112">
        <f t="shared" si="28"/>
        <v>0</v>
      </c>
      <c r="N812" s="115">
        <f t="shared" si="29"/>
        <v>0</v>
      </c>
      <c r="O812" s="118"/>
    </row>
    <row r="813" spans="2:15">
      <c r="B813" s="121"/>
      <c r="C813" s="119"/>
      <c r="D813" s="194"/>
      <c r="E813" s="117"/>
      <c r="F813" s="118"/>
      <c r="G813" s="122"/>
      <c r="H813" s="123"/>
      <c r="I813" s="124"/>
      <c r="J813" s="120">
        <v>0</v>
      </c>
      <c r="K813" s="112">
        <f>ROUND(IF(AND($G813&lt;&gt;Summary!$C$13),IF(OR($I813=$I$6,$I813=$I$7,$I813=$I$10,$I813=$I$11),($J813*$H813),0),0)+(IF(OR($I813=$I$8,$I813=$I$9),($J813*$H813),0)),0)</f>
        <v>0</v>
      </c>
      <c r="L813" s="112">
        <f>ROUND(IF(AND($G813=Summary!$C$13),IF(OR($I813=$I$6,$I813=$I$7,$I813=$I$10,$I813=$I$11),(($J813*$H813)/2),0),0),0)</f>
        <v>0</v>
      </c>
      <c r="M813" s="112">
        <f t="shared" si="28"/>
        <v>0</v>
      </c>
      <c r="N813" s="115">
        <f t="shared" si="29"/>
        <v>0</v>
      </c>
      <c r="O813" s="118"/>
    </row>
    <row r="814" spans="2:15">
      <c r="B814" s="121"/>
      <c r="C814" s="119"/>
      <c r="D814" s="194"/>
      <c r="E814" s="117"/>
      <c r="F814" s="118"/>
      <c r="G814" s="122"/>
      <c r="H814" s="123"/>
      <c r="I814" s="124"/>
      <c r="J814" s="120">
        <v>0</v>
      </c>
      <c r="K814" s="112">
        <f>ROUND(IF(AND($G814&lt;&gt;Summary!$C$13),IF(OR($I814=$I$6,$I814=$I$7,$I814=$I$10,$I814=$I$11),($J814*$H814),0),0)+(IF(OR($I814=$I$8,$I814=$I$9),($J814*$H814),0)),0)</f>
        <v>0</v>
      </c>
      <c r="L814" s="112">
        <f>ROUND(IF(AND($G814=Summary!$C$13),IF(OR($I814=$I$6,$I814=$I$7,$I814=$I$10,$I814=$I$11),(($J814*$H814)/2),0),0),0)</f>
        <v>0</v>
      </c>
      <c r="M814" s="112">
        <f t="shared" si="28"/>
        <v>0</v>
      </c>
      <c r="N814" s="115">
        <f t="shared" si="29"/>
        <v>0</v>
      </c>
      <c r="O814" s="118"/>
    </row>
    <row r="815" spans="2:15">
      <c r="B815" s="121"/>
      <c r="C815" s="119"/>
      <c r="D815" s="194"/>
      <c r="E815" s="117"/>
      <c r="F815" s="118"/>
      <c r="G815" s="122"/>
      <c r="H815" s="123"/>
      <c r="I815" s="124"/>
      <c r="J815" s="120">
        <v>0</v>
      </c>
      <c r="K815" s="112">
        <f>ROUND(IF(AND($G815&lt;&gt;Summary!$C$13),IF(OR($I815=$I$6,$I815=$I$7,$I815=$I$10,$I815=$I$11),($J815*$H815),0),0)+(IF(OR($I815=$I$8,$I815=$I$9),($J815*$H815),0)),0)</f>
        <v>0</v>
      </c>
      <c r="L815" s="112">
        <f>ROUND(IF(AND($G815=Summary!$C$13),IF(OR($I815=$I$6,$I815=$I$7,$I815=$I$10,$I815=$I$11),(($J815*$H815)/2),0),0),0)</f>
        <v>0</v>
      </c>
      <c r="M815" s="112">
        <f t="shared" si="28"/>
        <v>0</v>
      </c>
      <c r="N815" s="115">
        <f t="shared" si="29"/>
        <v>0</v>
      </c>
      <c r="O815" s="118"/>
    </row>
    <row r="816" spans="2:15">
      <c r="B816" s="121"/>
      <c r="C816" s="119"/>
      <c r="D816" s="194"/>
      <c r="E816" s="117"/>
      <c r="F816" s="118"/>
      <c r="G816" s="122"/>
      <c r="H816" s="123"/>
      <c r="I816" s="124"/>
      <c r="J816" s="120">
        <v>0</v>
      </c>
      <c r="K816" s="112">
        <f>ROUND(IF(AND($G816&lt;&gt;Summary!$C$13),IF(OR($I816=$I$6,$I816=$I$7,$I816=$I$10,$I816=$I$11),($J816*$H816),0),0)+(IF(OR($I816=$I$8,$I816=$I$9),($J816*$H816),0)),0)</f>
        <v>0</v>
      </c>
      <c r="L816" s="112">
        <f>ROUND(IF(AND($G816=Summary!$C$13),IF(OR($I816=$I$6,$I816=$I$7,$I816=$I$10,$I816=$I$11),(($J816*$H816)/2),0),0),0)</f>
        <v>0</v>
      </c>
      <c r="M816" s="112">
        <f t="shared" si="28"/>
        <v>0</v>
      </c>
      <c r="N816" s="115">
        <f t="shared" si="29"/>
        <v>0</v>
      </c>
      <c r="O816" s="118"/>
    </row>
    <row r="817" spans="2:15">
      <c r="B817" s="121"/>
      <c r="C817" s="119"/>
      <c r="D817" s="194"/>
      <c r="E817" s="117"/>
      <c r="F817" s="118"/>
      <c r="G817" s="122"/>
      <c r="H817" s="123"/>
      <c r="I817" s="124"/>
      <c r="J817" s="120">
        <v>0</v>
      </c>
      <c r="K817" s="112">
        <f>ROUND(IF(AND($G817&lt;&gt;Summary!$C$13),IF(OR($I817=$I$6,$I817=$I$7,$I817=$I$10,$I817=$I$11),($J817*$H817),0),0)+(IF(OR($I817=$I$8,$I817=$I$9),($J817*$H817),0)),0)</f>
        <v>0</v>
      </c>
      <c r="L817" s="112">
        <f>ROUND(IF(AND($G817=Summary!$C$13),IF(OR($I817=$I$6,$I817=$I$7,$I817=$I$10,$I817=$I$11),(($J817*$H817)/2),0),0),0)</f>
        <v>0</v>
      </c>
      <c r="M817" s="112">
        <f t="shared" si="28"/>
        <v>0</v>
      </c>
      <c r="N817" s="115">
        <f t="shared" si="29"/>
        <v>0</v>
      </c>
      <c r="O817" s="118"/>
    </row>
    <row r="818" spans="2:15">
      <c r="B818" s="121"/>
      <c r="C818" s="119"/>
      <c r="D818" s="194"/>
      <c r="E818" s="117"/>
      <c r="F818" s="118"/>
      <c r="G818" s="122"/>
      <c r="H818" s="123"/>
      <c r="I818" s="124"/>
      <c r="J818" s="120">
        <v>0</v>
      </c>
      <c r="K818" s="112">
        <f>ROUND(IF(AND($G818&lt;&gt;Summary!$C$13),IF(OR($I818=$I$6,$I818=$I$7,$I818=$I$10,$I818=$I$11),($J818*$H818),0),0)+(IF(OR($I818=$I$8,$I818=$I$9),($J818*$H818),0)),0)</f>
        <v>0</v>
      </c>
      <c r="L818" s="112">
        <f>ROUND(IF(AND($G818=Summary!$C$13),IF(OR($I818=$I$6,$I818=$I$7,$I818=$I$10,$I818=$I$11),(($J818*$H818)/2),0),0),0)</f>
        <v>0</v>
      </c>
      <c r="M818" s="112">
        <f t="shared" si="28"/>
        <v>0</v>
      </c>
      <c r="N818" s="115">
        <f t="shared" si="29"/>
        <v>0</v>
      </c>
      <c r="O818" s="118"/>
    </row>
    <row r="819" spans="2:15">
      <c r="B819" s="121"/>
      <c r="C819" s="119"/>
      <c r="D819" s="194"/>
      <c r="E819" s="117"/>
      <c r="F819" s="118"/>
      <c r="G819" s="122"/>
      <c r="H819" s="123"/>
      <c r="I819" s="124"/>
      <c r="J819" s="120">
        <v>0</v>
      </c>
      <c r="K819" s="112">
        <f>ROUND(IF(AND($G819&lt;&gt;Summary!$C$13),IF(OR($I819=$I$6,$I819=$I$7,$I819=$I$10,$I819=$I$11),($J819*$H819),0),0)+(IF(OR($I819=$I$8,$I819=$I$9),($J819*$H819),0)),0)</f>
        <v>0</v>
      </c>
      <c r="L819" s="112">
        <f>ROUND(IF(AND($G819=Summary!$C$13),IF(OR($I819=$I$6,$I819=$I$7,$I819=$I$10,$I819=$I$11),(($J819*$H819)/2),0),0),0)</f>
        <v>0</v>
      </c>
      <c r="M819" s="112">
        <f t="shared" si="28"/>
        <v>0</v>
      </c>
      <c r="N819" s="115">
        <f t="shared" si="29"/>
        <v>0</v>
      </c>
      <c r="O819" s="118"/>
    </row>
    <row r="820" spans="2:15">
      <c r="B820" s="121"/>
      <c r="C820" s="119"/>
      <c r="D820" s="194"/>
      <c r="E820" s="117"/>
      <c r="F820" s="118"/>
      <c r="G820" s="122"/>
      <c r="H820" s="123"/>
      <c r="I820" s="124"/>
      <c r="J820" s="120">
        <v>0</v>
      </c>
      <c r="K820" s="112">
        <f>ROUND(IF(AND($G820&lt;&gt;Summary!$C$13),IF(OR($I820=$I$6,$I820=$I$7,$I820=$I$10,$I820=$I$11),($J820*$H820),0),0)+(IF(OR($I820=$I$8,$I820=$I$9),($J820*$H820),0)),0)</f>
        <v>0</v>
      </c>
      <c r="L820" s="112">
        <f>ROUND(IF(AND($G820=Summary!$C$13),IF(OR($I820=$I$6,$I820=$I$7,$I820=$I$10,$I820=$I$11),(($J820*$H820)/2),0),0),0)</f>
        <v>0</v>
      </c>
      <c r="M820" s="112">
        <f t="shared" si="28"/>
        <v>0</v>
      </c>
      <c r="N820" s="115">
        <f t="shared" si="29"/>
        <v>0</v>
      </c>
      <c r="O820" s="118"/>
    </row>
    <row r="821" spans="2:15">
      <c r="B821" s="121"/>
      <c r="C821" s="119"/>
      <c r="D821" s="194"/>
      <c r="E821" s="117"/>
      <c r="F821" s="118"/>
      <c r="G821" s="122"/>
      <c r="H821" s="123"/>
      <c r="I821" s="124"/>
      <c r="J821" s="120">
        <v>0</v>
      </c>
      <c r="K821" s="112">
        <f>ROUND(IF(AND($G821&lt;&gt;Summary!$C$13),IF(OR($I821=$I$6,$I821=$I$7,$I821=$I$10,$I821=$I$11),($J821*$H821),0),0)+(IF(OR($I821=$I$8,$I821=$I$9),($J821*$H821),0)),0)</f>
        <v>0</v>
      </c>
      <c r="L821" s="112">
        <f>ROUND(IF(AND($G821=Summary!$C$13),IF(OR($I821=$I$6,$I821=$I$7,$I821=$I$10,$I821=$I$11),(($J821*$H821)/2),0),0),0)</f>
        <v>0</v>
      </c>
      <c r="M821" s="112">
        <f t="shared" si="28"/>
        <v>0</v>
      </c>
      <c r="N821" s="115">
        <f t="shared" si="29"/>
        <v>0</v>
      </c>
      <c r="O821" s="118"/>
    </row>
    <row r="822" spans="2:15">
      <c r="B822" s="121"/>
      <c r="C822" s="119"/>
      <c r="D822" s="194"/>
      <c r="E822" s="117"/>
      <c r="F822" s="118"/>
      <c r="G822" s="122"/>
      <c r="H822" s="123"/>
      <c r="I822" s="124"/>
      <c r="J822" s="120">
        <v>0</v>
      </c>
      <c r="K822" s="112">
        <f>ROUND(IF(AND($G822&lt;&gt;Summary!$C$13),IF(OR($I822=$I$6,$I822=$I$7,$I822=$I$10,$I822=$I$11),($J822*$H822),0),0)+(IF(OR($I822=$I$8,$I822=$I$9),($J822*$H822),0)),0)</f>
        <v>0</v>
      </c>
      <c r="L822" s="112">
        <f>ROUND(IF(AND($G822=Summary!$C$13),IF(OR($I822=$I$6,$I822=$I$7,$I822=$I$10,$I822=$I$11),(($J822*$H822)/2),0),0),0)</f>
        <v>0</v>
      </c>
      <c r="M822" s="112">
        <f t="shared" si="28"/>
        <v>0</v>
      </c>
      <c r="N822" s="115">
        <f t="shared" si="29"/>
        <v>0</v>
      </c>
      <c r="O822" s="118"/>
    </row>
    <row r="823" spans="2:15">
      <c r="B823" s="121"/>
      <c r="C823" s="119"/>
      <c r="D823" s="194"/>
      <c r="E823" s="117"/>
      <c r="F823" s="118"/>
      <c r="G823" s="122"/>
      <c r="H823" s="123"/>
      <c r="I823" s="124"/>
      <c r="J823" s="120">
        <v>0</v>
      </c>
      <c r="K823" s="112">
        <f>ROUND(IF(AND($G823&lt;&gt;Summary!$C$13),IF(OR($I823=$I$6,$I823=$I$7,$I823=$I$10,$I823=$I$11),($J823*$H823),0),0)+(IF(OR($I823=$I$8,$I823=$I$9),($J823*$H823),0)),0)</f>
        <v>0</v>
      </c>
      <c r="L823" s="112">
        <f>ROUND(IF(AND($G823=Summary!$C$13),IF(OR($I823=$I$6,$I823=$I$7,$I823=$I$10,$I823=$I$11),(($J823*$H823)/2),0),0),0)</f>
        <v>0</v>
      </c>
      <c r="M823" s="112">
        <f t="shared" si="28"/>
        <v>0</v>
      </c>
      <c r="N823" s="115">
        <f t="shared" si="29"/>
        <v>0</v>
      </c>
      <c r="O823" s="118"/>
    </row>
    <row r="824" spans="2:15">
      <c r="B824" s="121"/>
      <c r="C824" s="119"/>
      <c r="D824" s="194"/>
      <c r="E824" s="117"/>
      <c r="F824" s="118"/>
      <c r="G824" s="122"/>
      <c r="H824" s="123"/>
      <c r="I824" s="124"/>
      <c r="J824" s="120">
        <v>0</v>
      </c>
      <c r="K824" s="112">
        <f>ROUND(IF(AND($G824&lt;&gt;Summary!$C$13),IF(OR($I824=$I$6,$I824=$I$7,$I824=$I$10,$I824=$I$11),($J824*$H824),0),0)+(IF(OR($I824=$I$8,$I824=$I$9),($J824*$H824),0)),0)</f>
        <v>0</v>
      </c>
      <c r="L824" s="112">
        <f>ROUND(IF(AND($G824=Summary!$C$13),IF(OR($I824=$I$6,$I824=$I$7,$I824=$I$10,$I824=$I$11),(($J824*$H824)/2),0),0),0)</f>
        <v>0</v>
      </c>
      <c r="M824" s="112">
        <f t="shared" si="28"/>
        <v>0</v>
      </c>
      <c r="N824" s="115">
        <f t="shared" si="29"/>
        <v>0</v>
      </c>
      <c r="O824" s="118"/>
    </row>
    <row r="825" spans="2:15">
      <c r="B825" s="121"/>
      <c r="C825" s="119"/>
      <c r="D825" s="194"/>
      <c r="E825" s="117"/>
      <c r="F825" s="118"/>
      <c r="G825" s="122"/>
      <c r="H825" s="123"/>
      <c r="I825" s="124"/>
      <c r="J825" s="120">
        <v>0</v>
      </c>
      <c r="K825" s="112">
        <f>ROUND(IF(AND($G825&lt;&gt;Summary!$C$13),IF(OR($I825=$I$6,$I825=$I$7,$I825=$I$10,$I825=$I$11),($J825*$H825),0),0)+(IF(OR($I825=$I$8,$I825=$I$9),($J825*$H825),0)),0)</f>
        <v>0</v>
      </c>
      <c r="L825" s="112">
        <f>ROUND(IF(AND($G825=Summary!$C$13),IF(OR($I825=$I$6,$I825=$I$7,$I825=$I$10,$I825=$I$11),(($J825*$H825)/2),0),0),0)</f>
        <v>0</v>
      </c>
      <c r="M825" s="112">
        <f t="shared" si="28"/>
        <v>0</v>
      </c>
      <c r="N825" s="115">
        <f t="shared" si="29"/>
        <v>0</v>
      </c>
      <c r="O825" s="118"/>
    </row>
    <row r="826" spans="2:15">
      <c r="B826" s="121"/>
      <c r="C826" s="119"/>
      <c r="D826" s="194"/>
      <c r="E826" s="117"/>
      <c r="F826" s="118"/>
      <c r="G826" s="122"/>
      <c r="H826" s="123"/>
      <c r="I826" s="124"/>
      <c r="J826" s="120">
        <v>0</v>
      </c>
      <c r="K826" s="112">
        <f>ROUND(IF(AND($G826&lt;&gt;Summary!$C$13),IF(OR($I826=$I$6,$I826=$I$7,$I826=$I$10,$I826=$I$11),($J826*$H826),0),0)+(IF(OR($I826=$I$8,$I826=$I$9),($J826*$H826),0)),0)</f>
        <v>0</v>
      </c>
      <c r="L826" s="112">
        <f>ROUND(IF(AND($G826=Summary!$C$13),IF(OR($I826=$I$6,$I826=$I$7,$I826=$I$10,$I826=$I$11),(($J826*$H826)/2),0),0),0)</f>
        <v>0</v>
      </c>
      <c r="M826" s="112">
        <f t="shared" si="28"/>
        <v>0</v>
      </c>
      <c r="N826" s="115">
        <f t="shared" si="29"/>
        <v>0</v>
      </c>
      <c r="O826" s="118"/>
    </row>
    <row r="827" spans="2:15">
      <c r="B827" s="121"/>
      <c r="C827" s="119"/>
      <c r="D827" s="194"/>
      <c r="E827" s="117"/>
      <c r="F827" s="118"/>
      <c r="G827" s="122"/>
      <c r="H827" s="123"/>
      <c r="I827" s="124"/>
      <c r="J827" s="120">
        <v>0</v>
      </c>
      <c r="K827" s="112">
        <f>ROUND(IF(AND($G827&lt;&gt;Summary!$C$13),IF(OR($I827=$I$6,$I827=$I$7,$I827=$I$10,$I827=$I$11),($J827*$H827),0),0)+(IF(OR($I827=$I$8,$I827=$I$9),($J827*$H827),0)),0)</f>
        <v>0</v>
      </c>
      <c r="L827" s="112">
        <f>ROUND(IF(AND($G827=Summary!$C$13),IF(OR($I827=$I$6,$I827=$I$7,$I827=$I$10,$I827=$I$11),(($J827*$H827)/2),0),0),0)</f>
        <v>0</v>
      </c>
      <c r="M827" s="112">
        <f t="shared" si="28"/>
        <v>0</v>
      </c>
      <c r="N827" s="115">
        <f t="shared" si="29"/>
        <v>0</v>
      </c>
      <c r="O827" s="118"/>
    </row>
    <row r="828" spans="2:15">
      <c r="B828" s="121"/>
      <c r="C828" s="119"/>
      <c r="D828" s="194"/>
      <c r="E828" s="117"/>
      <c r="F828" s="118"/>
      <c r="G828" s="122"/>
      <c r="H828" s="123"/>
      <c r="I828" s="124"/>
      <c r="J828" s="120">
        <v>0</v>
      </c>
      <c r="K828" s="112">
        <f>ROUND(IF(AND($G828&lt;&gt;Summary!$C$13),IF(OR($I828=$I$6,$I828=$I$7,$I828=$I$10,$I828=$I$11),($J828*$H828),0),0)+(IF(OR($I828=$I$8,$I828=$I$9),($J828*$H828),0)),0)</f>
        <v>0</v>
      </c>
      <c r="L828" s="112">
        <f>ROUND(IF(AND($G828=Summary!$C$13),IF(OR($I828=$I$6,$I828=$I$7,$I828=$I$10,$I828=$I$11),(($J828*$H828)/2),0),0),0)</f>
        <v>0</v>
      </c>
      <c r="M828" s="112">
        <f t="shared" si="28"/>
        <v>0</v>
      </c>
      <c r="N828" s="115">
        <f t="shared" si="29"/>
        <v>0</v>
      </c>
      <c r="O828" s="118"/>
    </row>
    <row r="829" spans="2:15">
      <c r="B829" s="121"/>
      <c r="C829" s="119"/>
      <c r="D829" s="194"/>
      <c r="E829" s="117"/>
      <c r="F829" s="118"/>
      <c r="G829" s="122"/>
      <c r="H829" s="123"/>
      <c r="I829" s="124"/>
      <c r="J829" s="120">
        <v>0</v>
      </c>
      <c r="K829" s="112">
        <f>ROUND(IF(AND($G829&lt;&gt;Summary!$C$13),IF(OR($I829=$I$6,$I829=$I$7,$I829=$I$10,$I829=$I$11),($J829*$H829),0),0)+(IF(OR($I829=$I$8,$I829=$I$9),($J829*$H829),0)),0)</f>
        <v>0</v>
      </c>
      <c r="L829" s="112">
        <f>ROUND(IF(AND($G829=Summary!$C$13),IF(OR($I829=$I$6,$I829=$I$7,$I829=$I$10,$I829=$I$11),(($J829*$H829)/2),0),0),0)</f>
        <v>0</v>
      </c>
      <c r="M829" s="112">
        <f t="shared" si="28"/>
        <v>0</v>
      </c>
      <c r="N829" s="115">
        <f t="shared" si="29"/>
        <v>0</v>
      </c>
      <c r="O829" s="118"/>
    </row>
    <row r="830" spans="2:15">
      <c r="B830" s="121"/>
      <c r="C830" s="119"/>
      <c r="D830" s="194"/>
      <c r="E830" s="117"/>
      <c r="F830" s="118"/>
      <c r="G830" s="122"/>
      <c r="H830" s="123"/>
      <c r="I830" s="124"/>
      <c r="J830" s="120">
        <v>0</v>
      </c>
      <c r="K830" s="112">
        <f>ROUND(IF(AND($G830&lt;&gt;Summary!$C$13),IF(OR($I830=$I$6,$I830=$I$7,$I830=$I$10,$I830=$I$11),($J830*$H830),0),0)+(IF(OR($I830=$I$8,$I830=$I$9),($J830*$H830),0)),0)</f>
        <v>0</v>
      </c>
      <c r="L830" s="112">
        <f>ROUND(IF(AND($G830=Summary!$C$13),IF(OR($I830=$I$6,$I830=$I$7,$I830=$I$10,$I830=$I$11),(($J830*$H830)/2),0),0),0)</f>
        <v>0</v>
      </c>
      <c r="M830" s="112">
        <f t="shared" si="28"/>
        <v>0</v>
      </c>
      <c r="N830" s="115">
        <f t="shared" si="29"/>
        <v>0</v>
      </c>
      <c r="O830" s="118"/>
    </row>
    <row r="831" spans="2:15">
      <c r="B831" s="121"/>
      <c r="C831" s="119"/>
      <c r="D831" s="194"/>
      <c r="E831" s="117"/>
      <c r="F831" s="118"/>
      <c r="G831" s="122"/>
      <c r="H831" s="123"/>
      <c r="I831" s="124"/>
      <c r="J831" s="120">
        <v>0</v>
      </c>
      <c r="K831" s="112">
        <f>ROUND(IF(AND($G831&lt;&gt;Summary!$C$13),IF(OR($I831=$I$6,$I831=$I$7,$I831=$I$10,$I831=$I$11),($J831*$H831),0),0)+(IF(OR($I831=$I$8,$I831=$I$9),($J831*$H831),0)),0)</f>
        <v>0</v>
      </c>
      <c r="L831" s="112">
        <f>ROUND(IF(AND($G831=Summary!$C$13),IF(OR($I831=$I$6,$I831=$I$7,$I831=$I$10,$I831=$I$11),(($J831*$H831)/2),0),0),0)</f>
        <v>0</v>
      </c>
      <c r="M831" s="112">
        <f t="shared" si="28"/>
        <v>0</v>
      </c>
      <c r="N831" s="115">
        <f t="shared" si="29"/>
        <v>0</v>
      </c>
      <c r="O831" s="118"/>
    </row>
    <row r="832" spans="2:15">
      <c r="B832" s="121"/>
      <c r="C832" s="119"/>
      <c r="D832" s="194"/>
      <c r="E832" s="117"/>
      <c r="F832" s="118"/>
      <c r="G832" s="122"/>
      <c r="H832" s="123"/>
      <c r="I832" s="124"/>
      <c r="J832" s="120">
        <v>0</v>
      </c>
      <c r="K832" s="112">
        <f>ROUND(IF(AND($G832&lt;&gt;Summary!$C$13),IF(OR($I832=$I$6,$I832=$I$7,$I832=$I$10,$I832=$I$11),($J832*$H832),0),0)+(IF(OR($I832=$I$8,$I832=$I$9),($J832*$H832),0)),0)</f>
        <v>0</v>
      </c>
      <c r="L832" s="112">
        <f>ROUND(IF(AND($G832=Summary!$C$13),IF(OR($I832=$I$6,$I832=$I$7,$I832=$I$10,$I832=$I$11),(($J832*$H832)/2),0),0),0)</f>
        <v>0</v>
      </c>
      <c r="M832" s="112">
        <f t="shared" si="28"/>
        <v>0</v>
      </c>
      <c r="N832" s="115">
        <f t="shared" si="29"/>
        <v>0</v>
      </c>
      <c r="O832" s="118"/>
    </row>
    <row r="833" spans="2:15">
      <c r="B833" s="121"/>
      <c r="C833" s="119"/>
      <c r="D833" s="194"/>
      <c r="E833" s="117"/>
      <c r="F833" s="118"/>
      <c r="G833" s="122"/>
      <c r="H833" s="123"/>
      <c r="I833" s="124"/>
      <c r="J833" s="120">
        <v>0</v>
      </c>
      <c r="K833" s="112">
        <f>ROUND(IF(AND($G833&lt;&gt;Summary!$C$13),IF(OR($I833=$I$6,$I833=$I$7,$I833=$I$10,$I833=$I$11),($J833*$H833),0),0)+(IF(OR($I833=$I$8,$I833=$I$9),($J833*$H833),0)),0)</f>
        <v>0</v>
      </c>
      <c r="L833" s="112">
        <f>ROUND(IF(AND($G833=Summary!$C$13),IF(OR($I833=$I$6,$I833=$I$7,$I833=$I$10,$I833=$I$11),(($J833*$H833)/2),0),0),0)</f>
        <v>0</v>
      </c>
      <c r="M833" s="112">
        <f t="shared" si="28"/>
        <v>0</v>
      </c>
      <c r="N833" s="115">
        <f t="shared" si="29"/>
        <v>0</v>
      </c>
      <c r="O833" s="118"/>
    </row>
    <row r="834" spans="2:15">
      <c r="B834" s="121"/>
      <c r="C834" s="119"/>
      <c r="D834" s="194"/>
      <c r="E834" s="117"/>
      <c r="F834" s="118"/>
      <c r="G834" s="122"/>
      <c r="H834" s="123"/>
      <c r="I834" s="124"/>
      <c r="J834" s="120">
        <v>0</v>
      </c>
      <c r="K834" s="112">
        <f>ROUND(IF(AND($G834&lt;&gt;Summary!$C$13),IF(OR($I834=$I$6,$I834=$I$7,$I834=$I$10,$I834=$I$11),($J834*$H834),0),0)+(IF(OR($I834=$I$8,$I834=$I$9),($J834*$H834),0)),0)</f>
        <v>0</v>
      </c>
      <c r="L834" s="112">
        <f>ROUND(IF(AND($G834=Summary!$C$13),IF(OR($I834=$I$6,$I834=$I$7,$I834=$I$10,$I834=$I$11),(($J834*$H834)/2),0),0),0)</f>
        <v>0</v>
      </c>
      <c r="M834" s="112">
        <f t="shared" si="28"/>
        <v>0</v>
      </c>
      <c r="N834" s="115">
        <f t="shared" si="29"/>
        <v>0</v>
      </c>
      <c r="O834" s="118"/>
    </row>
    <row r="835" spans="2:15">
      <c r="B835" s="121"/>
      <c r="C835" s="119"/>
      <c r="D835" s="194"/>
      <c r="E835" s="117"/>
      <c r="F835" s="118"/>
      <c r="G835" s="122"/>
      <c r="H835" s="123"/>
      <c r="I835" s="124"/>
      <c r="J835" s="120">
        <v>0</v>
      </c>
      <c r="K835" s="112">
        <f>ROUND(IF(AND($G835&lt;&gt;Summary!$C$13),IF(OR($I835=$I$6,$I835=$I$7,$I835=$I$10,$I835=$I$11),($J835*$H835),0),0)+(IF(OR($I835=$I$8,$I835=$I$9),($J835*$H835),0)),0)</f>
        <v>0</v>
      </c>
      <c r="L835" s="112">
        <f>ROUND(IF(AND($G835=Summary!$C$13),IF(OR($I835=$I$6,$I835=$I$7,$I835=$I$10,$I835=$I$11),(($J835*$H835)/2),0),0),0)</f>
        <v>0</v>
      </c>
      <c r="M835" s="112">
        <f t="shared" si="28"/>
        <v>0</v>
      </c>
      <c r="N835" s="115">
        <f t="shared" si="29"/>
        <v>0</v>
      </c>
      <c r="O835" s="118"/>
    </row>
    <row r="836" spans="2:15">
      <c r="B836" s="121"/>
      <c r="C836" s="119"/>
      <c r="D836" s="194"/>
      <c r="E836" s="117"/>
      <c r="F836" s="118"/>
      <c r="G836" s="122"/>
      <c r="H836" s="123"/>
      <c r="I836" s="124"/>
      <c r="J836" s="120">
        <v>0</v>
      </c>
      <c r="K836" s="112">
        <f>ROUND(IF(AND($G836&lt;&gt;Summary!$C$13),IF(OR($I836=$I$6,$I836=$I$7,$I836=$I$10,$I836=$I$11),($J836*$H836),0),0)+(IF(OR($I836=$I$8,$I836=$I$9),($J836*$H836),0)),0)</f>
        <v>0</v>
      </c>
      <c r="L836" s="112">
        <f>ROUND(IF(AND($G836=Summary!$C$13),IF(OR($I836=$I$6,$I836=$I$7,$I836=$I$10,$I836=$I$11),(($J836*$H836)/2),0),0),0)</f>
        <v>0</v>
      </c>
      <c r="M836" s="112">
        <f t="shared" si="28"/>
        <v>0</v>
      </c>
      <c r="N836" s="115">
        <f t="shared" si="29"/>
        <v>0</v>
      </c>
      <c r="O836" s="118"/>
    </row>
    <row r="837" spans="2:15">
      <c r="B837" s="121"/>
      <c r="C837" s="119"/>
      <c r="D837" s="194"/>
      <c r="E837" s="117"/>
      <c r="F837" s="118"/>
      <c r="G837" s="122"/>
      <c r="H837" s="123"/>
      <c r="I837" s="124"/>
      <c r="J837" s="120">
        <v>0</v>
      </c>
      <c r="K837" s="112">
        <f>ROUND(IF(AND($G837&lt;&gt;Summary!$C$13),IF(OR($I837=$I$6,$I837=$I$7,$I837=$I$10,$I837=$I$11),($J837*$H837),0),0)+(IF(OR($I837=$I$8,$I837=$I$9),($J837*$H837),0)),0)</f>
        <v>0</v>
      </c>
      <c r="L837" s="112">
        <f>ROUND(IF(AND($G837=Summary!$C$13),IF(OR($I837=$I$6,$I837=$I$7,$I837=$I$10,$I837=$I$11),(($J837*$H837)/2),0),0),0)</f>
        <v>0</v>
      </c>
      <c r="M837" s="112">
        <f t="shared" si="28"/>
        <v>0</v>
      </c>
      <c r="N837" s="115">
        <f t="shared" si="29"/>
        <v>0</v>
      </c>
      <c r="O837" s="118"/>
    </row>
    <row r="838" spans="2:15">
      <c r="B838" s="121"/>
      <c r="C838" s="119"/>
      <c r="D838" s="194"/>
      <c r="E838" s="117"/>
      <c r="F838" s="118"/>
      <c r="G838" s="122"/>
      <c r="H838" s="123"/>
      <c r="I838" s="124"/>
      <c r="J838" s="120">
        <v>0</v>
      </c>
      <c r="K838" s="112">
        <f>ROUND(IF(AND($G838&lt;&gt;Summary!$C$13),IF(OR($I838=$I$6,$I838=$I$7,$I838=$I$10,$I838=$I$11),($J838*$H838),0),0)+(IF(OR($I838=$I$8,$I838=$I$9),($J838*$H838),0)),0)</f>
        <v>0</v>
      </c>
      <c r="L838" s="112">
        <f>ROUND(IF(AND($G838=Summary!$C$13),IF(OR($I838=$I$6,$I838=$I$7,$I838=$I$10,$I838=$I$11),(($J838*$H838)/2),0),0),0)</f>
        <v>0</v>
      </c>
      <c r="M838" s="112">
        <f t="shared" si="28"/>
        <v>0</v>
      </c>
      <c r="N838" s="115">
        <f t="shared" si="29"/>
        <v>0</v>
      </c>
      <c r="O838" s="118"/>
    </row>
    <row r="839" spans="2:15">
      <c r="B839" s="121"/>
      <c r="C839" s="119"/>
      <c r="D839" s="194"/>
      <c r="E839" s="117"/>
      <c r="F839" s="118"/>
      <c r="G839" s="122"/>
      <c r="H839" s="123"/>
      <c r="I839" s="124"/>
      <c r="J839" s="120">
        <v>0</v>
      </c>
      <c r="K839" s="112">
        <f>ROUND(IF(AND($G839&lt;&gt;Summary!$C$13),IF(OR($I839=$I$6,$I839=$I$7,$I839=$I$10,$I839=$I$11),($J839*$H839),0),0)+(IF(OR($I839=$I$8,$I839=$I$9),($J839*$H839),0)),0)</f>
        <v>0</v>
      </c>
      <c r="L839" s="112">
        <f>ROUND(IF(AND($G839=Summary!$C$13),IF(OR($I839=$I$6,$I839=$I$7,$I839=$I$10,$I839=$I$11),(($J839*$H839)/2),0),0),0)</f>
        <v>0</v>
      </c>
      <c r="M839" s="112">
        <f t="shared" si="28"/>
        <v>0</v>
      </c>
      <c r="N839" s="115">
        <f t="shared" si="29"/>
        <v>0</v>
      </c>
      <c r="O839" s="118"/>
    </row>
    <row r="840" spans="2:15">
      <c r="B840" s="121"/>
      <c r="C840" s="119"/>
      <c r="D840" s="194"/>
      <c r="E840" s="117"/>
      <c r="F840" s="118"/>
      <c r="G840" s="122"/>
      <c r="H840" s="123"/>
      <c r="I840" s="124"/>
      <c r="J840" s="120">
        <v>0</v>
      </c>
      <c r="K840" s="112">
        <f>ROUND(IF(AND($G840&lt;&gt;Summary!$C$13),IF(OR($I840=$I$6,$I840=$I$7,$I840=$I$10,$I840=$I$11),($J840*$H840),0),0)+(IF(OR($I840=$I$8,$I840=$I$9),($J840*$H840),0)),0)</f>
        <v>0</v>
      </c>
      <c r="L840" s="112">
        <f>ROUND(IF(AND($G840=Summary!$C$13),IF(OR($I840=$I$6,$I840=$I$7,$I840=$I$10,$I840=$I$11),(($J840*$H840)/2),0),0),0)</f>
        <v>0</v>
      </c>
      <c r="M840" s="112">
        <f t="shared" si="28"/>
        <v>0</v>
      </c>
      <c r="N840" s="115">
        <f t="shared" si="29"/>
        <v>0</v>
      </c>
      <c r="O840" s="118"/>
    </row>
    <row r="841" spans="2:15">
      <c r="B841" s="121"/>
      <c r="C841" s="119"/>
      <c r="D841" s="194"/>
      <c r="E841" s="117"/>
      <c r="F841" s="118"/>
      <c r="G841" s="122"/>
      <c r="H841" s="123"/>
      <c r="I841" s="124"/>
      <c r="J841" s="120">
        <v>0</v>
      </c>
      <c r="K841" s="112">
        <f>ROUND(IF(AND($G841&lt;&gt;Summary!$C$13),IF(OR($I841=$I$6,$I841=$I$7,$I841=$I$10,$I841=$I$11),($J841*$H841),0),0)+(IF(OR($I841=$I$8,$I841=$I$9),($J841*$H841),0)),0)</f>
        <v>0</v>
      </c>
      <c r="L841" s="112">
        <f>ROUND(IF(AND($G841=Summary!$C$13),IF(OR($I841=$I$6,$I841=$I$7,$I841=$I$10,$I841=$I$11),(($J841*$H841)/2),0),0),0)</f>
        <v>0</v>
      </c>
      <c r="M841" s="112">
        <f t="shared" si="28"/>
        <v>0</v>
      </c>
      <c r="N841" s="115">
        <f t="shared" si="29"/>
        <v>0</v>
      </c>
      <c r="O841" s="118"/>
    </row>
    <row r="842" spans="2:15">
      <c r="B842" s="121"/>
      <c r="C842" s="119"/>
      <c r="D842" s="194"/>
      <c r="E842" s="117"/>
      <c r="F842" s="118"/>
      <c r="G842" s="122"/>
      <c r="H842" s="123"/>
      <c r="I842" s="124"/>
      <c r="J842" s="120">
        <v>0</v>
      </c>
      <c r="K842" s="112">
        <f>ROUND(IF(AND($G842&lt;&gt;Summary!$C$13),IF(OR($I842=$I$6,$I842=$I$7,$I842=$I$10,$I842=$I$11),($J842*$H842),0),0)+(IF(OR($I842=$I$8,$I842=$I$9),($J842*$H842),0)),0)</f>
        <v>0</v>
      </c>
      <c r="L842" s="112">
        <f>ROUND(IF(AND($G842=Summary!$C$13),IF(OR($I842=$I$6,$I842=$I$7,$I842=$I$10,$I842=$I$11),(($J842*$H842)/2),0),0),0)</f>
        <v>0</v>
      </c>
      <c r="M842" s="112">
        <f t="shared" si="28"/>
        <v>0</v>
      </c>
      <c r="N842" s="115">
        <f t="shared" si="29"/>
        <v>0</v>
      </c>
      <c r="O842" s="118"/>
    </row>
    <row r="843" spans="2:15">
      <c r="B843" s="121"/>
      <c r="C843" s="119"/>
      <c r="D843" s="194"/>
      <c r="E843" s="117"/>
      <c r="F843" s="118"/>
      <c r="G843" s="122"/>
      <c r="H843" s="123"/>
      <c r="I843" s="124"/>
      <c r="J843" s="120">
        <v>0</v>
      </c>
      <c r="K843" s="112">
        <f>ROUND(IF(AND($G843&lt;&gt;Summary!$C$13),IF(OR($I843=$I$6,$I843=$I$7,$I843=$I$10,$I843=$I$11),($J843*$H843),0),0)+(IF(OR($I843=$I$8,$I843=$I$9),($J843*$H843),0)),0)</f>
        <v>0</v>
      </c>
      <c r="L843" s="112">
        <f>ROUND(IF(AND($G843=Summary!$C$13),IF(OR($I843=$I$6,$I843=$I$7,$I843=$I$10,$I843=$I$11),(($J843*$H843)/2),0),0),0)</f>
        <v>0</v>
      </c>
      <c r="M843" s="112">
        <f t="shared" si="28"/>
        <v>0</v>
      </c>
      <c r="N843" s="115">
        <f t="shared" si="29"/>
        <v>0</v>
      </c>
      <c r="O843" s="118"/>
    </row>
    <row r="844" spans="2:15">
      <c r="B844" s="121"/>
      <c r="C844" s="119"/>
      <c r="D844" s="194"/>
      <c r="E844" s="117"/>
      <c r="F844" s="118"/>
      <c r="G844" s="122"/>
      <c r="H844" s="123"/>
      <c r="I844" s="124"/>
      <c r="J844" s="120">
        <v>0</v>
      </c>
      <c r="K844" s="112">
        <f>ROUND(IF(AND($G844&lt;&gt;Summary!$C$13),IF(OR($I844=$I$6,$I844=$I$7,$I844=$I$10,$I844=$I$11),($J844*$H844),0),0)+(IF(OR($I844=$I$8,$I844=$I$9),($J844*$H844),0)),0)</f>
        <v>0</v>
      </c>
      <c r="L844" s="112">
        <f>ROUND(IF(AND($G844=Summary!$C$13),IF(OR($I844=$I$6,$I844=$I$7,$I844=$I$10,$I844=$I$11),(($J844*$H844)/2),0),0),0)</f>
        <v>0</v>
      </c>
      <c r="M844" s="112">
        <f t="shared" si="28"/>
        <v>0</v>
      </c>
      <c r="N844" s="115">
        <f t="shared" si="29"/>
        <v>0</v>
      </c>
      <c r="O844" s="118"/>
    </row>
    <row r="845" spans="2:15">
      <c r="B845" s="121"/>
      <c r="C845" s="119"/>
      <c r="D845" s="194"/>
      <c r="E845" s="117"/>
      <c r="F845" s="118"/>
      <c r="G845" s="122"/>
      <c r="H845" s="123"/>
      <c r="I845" s="124"/>
      <c r="J845" s="120">
        <v>0</v>
      </c>
      <c r="K845" s="112">
        <f>ROUND(IF(AND($G845&lt;&gt;Summary!$C$13),IF(OR($I845=$I$6,$I845=$I$7,$I845=$I$10,$I845=$I$11),($J845*$H845),0),0)+(IF(OR($I845=$I$8,$I845=$I$9),($J845*$H845),0)),0)</f>
        <v>0</v>
      </c>
      <c r="L845" s="112">
        <f>ROUND(IF(AND($G845=Summary!$C$13),IF(OR($I845=$I$6,$I845=$I$7,$I845=$I$10,$I845=$I$11),(($J845*$H845)/2),0),0),0)</f>
        <v>0</v>
      </c>
      <c r="M845" s="112">
        <f t="shared" si="28"/>
        <v>0</v>
      </c>
      <c r="N845" s="115">
        <f t="shared" si="29"/>
        <v>0</v>
      </c>
      <c r="O845" s="118"/>
    </row>
    <row r="846" spans="2:15">
      <c r="B846" s="121"/>
      <c r="C846" s="119"/>
      <c r="D846" s="194"/>
      <c r="E846" s="117"/>
      <c r="F846" s="118"/>
      <c r="G846" s="122"/>
      <c r="H846" s="123"/>
      <c r="I846" s="124"/>
      <c r="J846" s="120">
        <v>0</v>
      </c>
      <c r="K846" s="112">
        <f>ROUND(IF(AND($G846&lt;&gt;Summary!$C$13),IF(OR($I846=$I$6,$I846=$I$7,$I846=$I$10,$I846=$I$11),($J846*$H846),0),0)+(IF(OR($I846=$I$8,$I846=$I$9),($J846*$H846),0)),0)</f>
        <v>0</v>
      </c>
      <c r="L846" s="112">
        <f>ROUND(IF(AND($G846=Summary!$C$13),IF(OR($I846=$I$6,$I846=$I$7,$I846=$I$10,$I846=$I$11),(($J846*$H846)/2),0),0),0)</f>
        <v>0</v>
      </c>
      <c r="M846" s="112">
        <f t="shared" si="28"/>
        <v>0</v>
      </c>
      <c r="N846" s="115">
        <f t="shared" si="29"/>
        <v>0</v>
      </c>
      <c r="O846" s="118"/>
    </row>
    <row r="847" spans="2:15">
      <c r="B847" s="121"/>
      <c r="C847" s="119"/>
      <c r="D847" s="194"/>
      <c r="E847" s="117"/>
      <c r="F847" s="118"/>
      <c r="G847" s="122"/>
      <c r="H847" s="123"/>
      <c r="I847" s="124"/>
      <c r="J847" s="120">
        <v>0</v>
      </c>
      <c r="K847" s="112">
        <f>ROUND(IF(AND($G847&lt;&gt;Summary!$C$13),IF(OR($I847=$I$6,$I847=$I$7,$I847=$I$10,$I847=$I$11),($J847*$H847),0),0)+(IF(OR($I847=$I$8,$I847=$I$9),($J847*$H847),0)),0)</f>
        <v>0</v>
      </c>
      <c r="L847" s="112">
        <f>ROUND(IF(AND($G847=Summary!$C$13),IF(OR($I847=$I$6,$I847=$I$7,$I847=$I$10,$I847=$I$11),(($J847*$H847)/2),0),0),0)</f>
        <v>0</v>
      </c>
      <c r="M847" s="112">
        <f t="shared" si="28"/>
        <v>0</v>
      </c>
      <c r="N847" s="115">
        <f t="shared" si="29"/>
        <v>0</v>
      </c>
      <c r="O847" s="118"/>
    </row>
    <row r="848" spans="2:15">
      <c r="B848" s="121"/>
      <c r="C848" s="119"/>
      <c r="D848" s="194"/>
      <c r="E848" s="117"/>
      <c r="F848" s="118"/>
      <c r="G848" s="122"/>
      <c r="H848" s="123"/>
      <c r="I848" s="124"/>
      <c r="J848" s="120">
        <v>0</v>
      </c>
      <c r="K848" s="112">
        <f>ROUND(IF(AND($G848&lt;&gt;Summary!$C$13),IF(OR($I848=$I$6,$I848=$I$7,$I848=$I$10,$I848=$I$11),($J848*$H848),0),0)+(IF(OR($I848=$I$8,$I848=$I$9),($J848*$H848),0)),0)</f>
        <v>0</v>
      </c>
      <c r="L848" s="112">
        <f>ROUND(IF(AND($G848=Summary!$C$13),IF(OR($I848=$I$6,$I848=$I$7,$I848=$I$10,$I848=$I$11),(($J848*$H848)/2),0),0),0)</f>
        <v>0</v>
      </c>
      <c r="M848" s="112">
        <f t="shared" si="28"/>
        <v>0</v>
      </c>
      <c r="N848" s="115">
        <f t="shared" si="29"/>
        <v>0</v>
      </c>
      <c r="O848" s="118"/>
    </row>
    <row r="849" spans="2:15">
      <c r="B849" s="121"/>
      <c r="C849" s="119"/>
      <c r="D849" s="194"/>
      <c r="E849" s="117"/>
      <c r="F849" s="118"/>
      <c r="G849" s="122"/>
      <c r="H849" s="123"/>
      <c r="I849" s="124"/>
      <c r="J849" s="120">
        <v>0</v>
      </c>
      <c r="K849" s="112">
        <f>ROUND(IF(AND($G849&lt;&gt;Summary!$C$13),IF(OR($I849=$I$6,$I849=$I$7,$I849=$I$10,$I849=$I$11),($J849*$H849),0),0)+(IF(OR($I849=$I$8,$I849=$I$9),($J849*$H849),0)),0)</f>
        <v>0</v>
      </c>
      <c r="L849" s="112">
        <f>ROUND(IF(AND($G849=Summary!$C$13),IF(OR($I849=$I$6,$I849=$I$7,$I849=$I$10,$I849=$I$11),(($J849*$H849)/2),0),0),0)</f>
        <v>0</v>
      </c>
      <c r="M849" s="112">
        <f t="shared" si="28"/>
        <v>0</v>
      </c>
      <c r="N849" s="115">
        <f t="shared" si="29"/>
        <v>0</v>
      </c>
      <c r="O849" s="118"/>
    </row>
    <row r="850" spans="2:15">
      <c r="B850" s="121"/>
      <c r="C850" s="119"/>
      <c r="D850" s="194"/>
      <c r="E850" s="117"/>
      <c r="F850" s="118"/>
      <c r="G850" s="122"/>
      <c r="H850" s="123"/>
      <c r="I850" s="124"/>
      <c r="J850" s="120">
        <v>0</v>
      </c>
      <c r="K850" s="112">
        <f>ROUND(IF(AND($G850&lt;&gt;Summary!$C$13),IF(OR($I850=$I$6,$I850=$I$7,$I850=$I$10,$I850=$I$11),($J850*$H850),0),0)+(IF(OR($I850=$I$8,$I850=$I$9),($J850*$H850),0)),0)</f>
        <v>0</v>
      </c>
      <c r="L850" s="112">
        <f>ROUND(IF(AND($G850=Summary!$C$13),IF(OR($I850=$I$6,$I850=$I$7,$I850=$I$10,$I850=$I$11),(($J850*$H850)/2),0),0),0)</f>
        <v>0</v>
      </c>
      <c r="M850" s="112">
        <f t="shared" si="28"/>
        <v>0</v>
      </c>
      <c r="N850" s="115">
        <f t="shared" si="29"/>
        <v>0</v>
      </c>
      <c r="O850" s="118"/>
    </row>
    <row r="851" spans="2:15">
      <c r="B851" s="121"/>
      <c r="C851" s="119"/>
      <c r="D851" s="194"/>
      <c r="E851" s="117"/>
      <c r="F851" s="118"/>
      <c r="G851" s="122"/>
      <c r="H851" s="123"/>
      <c r="I851" s="124"/>
      <c r="J851" s="120">
        <v>0</v>
      </c>
      <c r="K851" s="112">
        <f>ROUND(IF(AND($G851&lt;&gt;Summary!$C$13),IF(OR($I851=$I$6,$I851=$I$7,$I851=$I$10,$I851=$I$11),($J851*$H851),0),0)+(IF(OR($I851=$I$8,$I851=$I$9),($J851*$H851),0)),0)</f>
        <v>0</v>
      </c>
      <c r="L851" s="112">
        <f>ROUND(IF(AND($G851=Summary!$C$13),IF(OR($I851=$I$6,$I851=$I$7,$I851=$I$10,$I851=$I$11),(($J851*$H851)/2),0),0),0)</f>
        <v>0</v>
      </c>
      <c r="M851" s="112">
        <f t="shared" si="28"/>
        <v>0</v>
      </c>
      <c r="N851" s="115">
        <f t="shared" si="29"/>
        <v>0</v>
      </c>
      <c r="O851" s="118"/>
    </row>
    <row r="852" spans="2:15">
      <c r="B852" s="121"/>
      <c r="C852" s="119"/>
      <c r="D852" s="194"/>
      <c r="E852" s="117"/>
      <c r="F852" s="118"/>
      <c r="G852" s="122"/>
      <c r="H852" s="123"/>
      <c r="I852" s="124"/>
      <c r="J852" s="120">
        <v>0</v>
      </c>
      <c r="K852" s="112">
        <f>ROUND(IF(AND($G852&lt;&gt;Summary!$C$13),IF(OR($I852=$I$6,$I852=$I$7,$I852=$I$10,$I852=$I$11),($J852*$H852),0),0)+(IF(OR($I852=$I$8,$I852=$I$9),($J852*$H852),0)),0)</f>
        <v>0</v>
      </c>
      <c r="L852" s="112">
        <f>ROUND(IF(AND($G852=Summary!$C$13),IF(OR($I852=$I$6,$I852=$I$7,$I852=$I$10,$I852=$I$11),(($J852*$H852)/2),0),0),0)</f>
        <v>0</v>
      </c>
      <c r="M852" s="112">
        <f t="shared" si="28"/>
        <v>0</v>
      </c>
      <c r="N852" s="115">
        <f t="shared" si="29"/>
        <v>0</v>
      </c>
      <c r="O852" s="118"/>
    </row>
    <row r="853" spans="2:15">
      <c r="B853" s="121"/>
      <c r="C853" s="119"/>
      <c r="D853" s="194"/>
      <c r="E853" s="117"/>
      <c r="F853" s="118"/>
      <c r="G853" s="122"/>
      <c r="H853" s="123"/>
      <c r="I853" s="124"/>
      <c r="J853" s="120">
        <v>0</v>
      </c>
      <c r="K853" s="112">
        <f>ROUND(IF(AND($G853&lt;&gt;Summary!$C$13),IF(OR($I853=$I$6,$I853=$I$7,$I853=$I$10,$I853=$I$11),($J853*$H853),0),0)+(IF(OR($I853=$I$8,$I853=$I$9),($J853*$H853),0)),0)</f>
        <v>0</v>
      </c>
      <c r="L853" s="112">
        <f>ROUND(IF(AND($G853=Summary!$C$13),IF(OR($I853=$I$6,$I853=$I$7,$I853=$I$10,$I853=$I$11),(($J853*$H853)/2),0),0),0)</f>
        <v>0</v>
      </c>
      <c r="M853" s="112">
        <f t="shared" si="28"/>
        <v>0</v>
      </c>
      <c r="N853" s="115">
        <f t="shared" si="29"/>
        <v>0</v>
      </c>
      <c r="O853" s="118"/>
    </row>
    <row r="854" spans="2:15">
      <c r="B854" s="121"/>
      <c r="C854" s="119"/>
      <c r="D854" s="194"/>
      <c r="E854" s="117"/>
      <c r="F854" s="118"/>
      <c r="G854" s="122"/>
      <c r="H854" s="123"/>
      <c r="I854" s="124"/>
      <c r="J854" s="120">
        <v>0</v>
      </c>
      <c r="K854" s="112">
        <f>ROUND(IF(AND($G854&lt;&gt;Summary!$C$13),IF(OR($I854=$I$6,$I854=$I$7,$I854=$I$10,$I854=$I$11),($J854*$H854),0),0)+(IF(OR($I854=$I$8,$I854=$I$9),($J854*$H854),0)),0)</f>
        <v>0</v>
      </c>
      <c r="L854" s="112">
        <f>ROUND(IF(AND($G854=Summary!$C$13),IF(OR($I854=$I$6,$I854=$I$7,$I854=$I$10,$I854=$I$11),(($J854*$H854)/2),0),0),0)</f>
        <v>0</v>
      </c>
      <c r="M854" s="112">
        <f t="shared" ref="M854:M917" si="30">L854</f>
        <v>0</v>
      </c>
      <c r="N854" s="115">
        <f t="shared" ref="N854:N917" si="31">SUM(J854:M854)</f>
        <v>0</v>
      </c>
      <c r="O854" s="118"/>
    </row>
    <row r="855" spans="2:15">
      <c r="B855" s="121"/>
      <c r="C855" s="119"/>
      <c r="D855" s="194"/>
      <c r="E855" s="117"/>
      <c r="F855" s="118"/>
      <c r="G855" s="122"/>
      <c r="H855" s="123"/>
      <c r="I855" s="124"/>
      <c r="J855" s="120">
        <v>0</v>
      </c>
      <c r="K855" s="112">
        <f>ROUND(IF(AND($G855&lt;&gt;Summary!$C$13),IF(OR($I855=$I$6,$I855=$I$7,$I855=$I$10,$I855=$I$11),($J855*$H855),0),0)+(IF(OR($I855=$I$8,$I855=$I$9),($J855*$H855),0)),0)</f>
        <v>0</v>
      </c>
      <c r="L855" s="112">
        <f>ROUND(IF(AND($G855=Summary!$C$13),IF(OR($I855=$I$6,$I855=$I$7,$I855=$I$10,$I855=$I$11),(($J855*$H855)/2),0),0),0)</f>
        <v>0</v>
      </c>
      <c r="M855" s="112">
        <f t="shared" si="30"/>
        <v>0</v>
      </c>
      <c r="N855" s="115">
        <f t="shared" si="31"/>
        <v>0</v>
      </c>
      <c r="O855" s="118"/>
    </row>
    <row r="856" spans="2:15">
      <c r="B856" s="121"/>
      <c r="C856" s="119"/>
      <c r="D856" s="194"/>
      <c r="E856" s="117"/>
      <c r="F856" s="118"/>
      <c r="G856" s="122"/>
      <c r="H856" s="123"/>
      <c r="I856" s="124"/>
      <c r="J856" s="120">
        <v>0</v>
      </c>
      <c r="K856" s="112">
        <f>ROUND(IF(AND($G856&lt;&gt;Summary!$C$13),IF(OR($I856=$I$6,$I856=$I$7,$I856=$I$10,$I856=$I$11),($J856*$H856),0),0)+(IF(OR($I856=$I$8,$I856=$I$9),($J856*$H856),0)),0)</f>
        <v>0</v>
      </c>
      <c r="L856" s="112">
        <f>ROUND(IF(AND($G856=Summary!$C$13),IF(OR($I856=$I$6,$I856=$I$7,$I856=$I$10,$I856=$I$11),(($J856*$H856)/2),0),0),0)</f>
        <v>0</v>
      </c>
      <c r="M856" s="112">
        <f t="shared" si="30"/>
        <v>0</v>
      </c>
      <c r="N856" s="115">
        <f t="shared" si="31"/>
        <v>0</v>
      </c>
      <c r="O856" s="118"/>
    </row>
    <row r="857" spans="2:15">
      <c r="B857" s="121"/>
      <c r="C857" s="119"/>
      <c r="D857" s="194"/>
      <c r="E857" s="117"/>
      <c r="F857" s="118"/>
      <c r="G857" s="122"/>
      <c r="H857" s="123"/>
      <c r="I857" s="124"/>
      <c r="J857" s="120">
        <v>0</v>
      </c>
      <c r="K857" s="112">
        <f>ROUND(IF(AND($G857&lt;&gt;Summary!$C$13),IF(OR($I857=$I$6,$I857=$I$7,$I857=$I$10,$I857=$I$11),($J857*$H857),0),0)+(IF(OR($I857=$I$8,$I857=$I$9),($J857*$H857),0)),0)</f>
        <v>0</v>
      </c>
      <c r="L857" s="112">
        <f>ROUND(IF(AND($G857=Summary!$C$13),IF(OR($I857=$I$6,$I857=$I$7,$I857=$I$10,$I857=$I$11),(($J857*$H857)/2),0),0),0)</f>
        <v>0</v>
      </c>
      <c r="M857" s="112">
        <f t="shared" si="30"/>
        <v>0</v>
      </c>
      <c r="N857" s="115">
        <f t="shared" si="31"/>
        <v>0</v>
      </c>
      <c r="O857" s="118"/>
    </row>
    <row r="858" spans="2:15">
      <c r="B858" s="121"/>
      <c r="C858" s="119"/>
      <c r="D858" s="194"/>
      <c r="E858" s="117"/>
      <c r="F858" s="118"/>
      <c r="G858" s="122"/>
      <c r="H858" s="123"/>
      <c r="I858" s="124"/>
      <c r="J858" s="120">
        <v>0</v>
      </c>
      <c r="K858" s="112">
        <f>ROUND(IF(AND($G858&lt;&gt;Summary!$C$13),IF(OR($I858=$I$6,$I858=$I$7,$I858=$I$10,$I858=$I$11),($J858*$H858),0),0)+(IF(OR($I858=$I$8,$I858=$I$9),($J858*$H858),0)),0)</f>
        <v>0</v>
      </c>
      <c r="L858" s="112">
        <f>ROUND(IF(AND($G858=Summary!$C$13),IF(OR($I858=$I$6,$I858=$I$7,$I858=$I$10,$I858=$I$11),(($J858*$H858)/2),0),0),0)</f>
        <v>0</v>
      </c>
      <c r="M858" s="112">
        <f t="shared" si="30"/>
        <v>0</v>
      </c>
      <c r="N858" s="115">
        <f t="shared" si="31"/>
        <v>0</v>
      </c>
      <c r="O858" s="118"/>
    </row>
    <row r="859" spans="2:15">
      <c r="B859" s="121"/>
      <c r="C859" s="119"/>
      <c r="D859" s="194"/>
      <c r="E859" s="117"/>
      <c r="F859" s="118"/>
      <c r="G859" s="122"/>
      <c r="H859" s="123"/>
      <c r="I859" s="124"/>
      <c r="J859" s="120">
        <v>0</v>
      </c>
      <c r="K859" s="112">
        <f>ROUND(IF(AND($G859&lt;&gt;Summary!$C$13),IF(OR($I859=$I$6,$I859=$I$7,$I859=$I$10,$I859=$I$11),($J859*$H859),0),0)+(IF(OR($I859=$I$8,$I859=$I$9),($J859*$H859),0)),0)</f>
        <v>0</v>
      </c>
      <c r="L859" s="112">
        <f>ROUND(IF(AND($G859=Summary!$C$13),IF(OR($I859=$I$6,$I859=$I$7,$I859=$I$10,$I859=$I$11),(($J859*$H859)/2),0),0),0)</f>
        <v>0</v>
      </c>
      <c r="M859" s="112">
        <f t="shared" si="30"/>
        <v>0</v>
      </c>
      <c r="N859" s="115">
        <f t="shared" si="31"/>
        <v>0</v>
      </c>
      <c r="O859" s="118"/>
    </row>
    <row r="860" spans="2:15">
      <c r="B860" s="121"/>
      <c r="C860" s="119"/>
      <c r="D860" s="194"/>
      <c r="E860" s="117"/>
      <c r="F860" s="118"/>
      <c r="G860" s="122"/>
      <c r="H860" s="123"/>
      <c r="I860" s="124"/>
      <c r="J860" s="120">
        <v>0</v>
      </c>
      <c r="K860" s="112">
        <f>ROUND(IF(AND($G860&lt;&gt;Summary!$C$13),IF(OR($I860=$I$6,$I860=$I$7,$I860=$I$10,$I860=$I$11),($J860*$H860),0),0)+(IF(OR($I860=$I$8,$I860=$I$9),($J860*$H860),0)),0)</f>
        <v>0</v>
      </c>
      <c r="L860" s="112">
        <f>ROUND(IF(AND($G860=Summary!$C$13),IF(OR($I860=$I$6,$I860=$I$7,$I860=$I$10,$I860=$I$11),(($J860*$H860)/2),0),0),0)</f>
        <v>0</v>
      </c>
      <c r="M860" s="112">
        <f t="shared" si="30"/>
        <v>0</v>
      </c>
      <c r="N860" s="115">
        <f t="shared" si="31"/>
        <v>0</v>
      </c>
      <c r="O860" s="118"/>
    </row>
    <row r="861" spans="2:15">
      <c r="B861" s="121"/>
      <c r="C861" s="119"/>
      <c r="D861" s="194"/>
      <c r="E861" s="117"/>
      <c r="F861" s="118"/>
      <c r="G861" s="122"/>
      <c r="H861" s="123"/>
      <c r="I861" s="124"/>
      <c r="J861" s="120">
        <v>0</v>
      </c>
      <c r="K861" s="112">
        <f>ROUND(IF(AND($G861&lt;&gt;Summary!$C$13),IF(OR($I861=$I$6,$I861=$I$7,$I861=$I$10,$I861=$I$11),($J861*$H861),0),0)+(IF(OR($I861=$I$8,$I861=$I$9),($J861*$H861),0)),0)</f>
        <v>0</v>
      </c>
      <c r="L861" s="112">
        <f>ROUND(IF(AND($G861=Summary!$C$13),IF(OR($I861=$I$6,$I861=$I$7,$I861=$I$10,$I861=$I$11),(($J861*$H861)/2),0),0),0)</f>
        <v>0</v>
      </c>
      <c r="M861" s="112">
        <f t="shared" si="30"/>
        <v>0</v>
      </c>
      <c r="N861" s="115">
        <f t="shared" si="31"/>
        <v>0</v>
      </c>
      <c r="O861" s="118"/>
    </row>
    <row r="862" spans="2:15">
      <c r="B862" s="121"/>
      <c r="C862" s="119"/>
      <c r="D862" s="194"/>
      <c r="E862" s="117"/>
      <c r="F862" s="118"/>
      <c r="G862" s="122"/>
      <c r="H862" s="123"/>
      <c r="I862" s="124"/>
      <c r="J862" s="120">
        <v>0</v>
      </c>
      <c r="K862" s="112">
        <f>ROUND(IF(AND($G862&lt;&gt;Summary!$C$13),IF(OR($I862=$I$6,$I862=$I$7,$I862=$I$10,$I862=$I$11),($J862*$H862),0),0)+(IF(OR($I862=$I$8,$I862=$I$9),($J862*$H862),0)),0)</f>
        <v>0</v>
      </c>
      <c r="L862" s="112">
        <f>ROUND(IF(AND($G862=Summary!$C$13),IF(OR($I862=$I$6,$I862=$I$7,$I862=$I$10,$I862=$I$11),(($J862*$H862)/2),0),0),0)</f>
        <v>0</v>
      </c>
      <c r="M862" s="112">
        <f t="shared" si="30"/>
        <v>0</v>
      </c>
      <c r="N862" s="115">
        <f t="shared" si="31"/>
        <v>0</v>
      </c>
      <c r="O862" s="118"/>
    </row>
    <row r="863" spans="2:15">
      <c r="B863" s="121"/>
      <c r="C863" s="119"/>
      <c r="D863" s="194"/>
      <c r="E863" s="117"/>
      <c r="F863" s="118"/>
      <c r="G863" s="122"/>
      <c r="H863" s="123"/>
      <c r="I863" s="124"/>
      <c r="J863" s="120">
        <v>0</v>
      </c>
      <c r="K863" s="112">
        <f>ROUND(IF(AND($G863&lt;&gt;Summary!$C$13),IF(OR($I863=$I$6,$I863=$I$7,$I863=$I$10,$I863=$I$11),($J863*$H863),0),0)+(IF(OR($I863=$I$8,$I863=$I$9),($J863*$H863),0)),0)</f>
        <v>0</v>
      </c>
      <c r="L863" s="112">
        <f>ROUND(IF(AND($G863=Summary!$C$13),IF(OR($I863=$I$6,$I863=$I$7,$I863=$I$10,$I863=$I$11),(($J863*$H863)/2),0),0),0)</f>
        <v>0</v>
      </c>
      <c r="M863" s="112">
        <f t="shared" si="30"/>
        <v>0</v>
      </c>
      <c r="N863" s="115">
        <f t="shared" si="31"/>
        <v>0</v>
      </c>
      <c r="O863" s="118"/>
    </row>
    <row r="864" spans="2:15">
      <c r="B864" s="121"/>
      <c r="C864" s="119"/>
      <c r="D864" s="194"/>
      <c r="E864" s="117"/>
      <c r="F864" s="118"/>
      <c r="G864" s="122"/>
      <c r="H864" s="123"/>
      <c r="I864" s="124"/>
      <c r="J864" s="120">
        <v>0</v>
      </c>
      <c r="K864" s="112">
        <f>ROUND(IF(AND($G864&lt;&gt;Summary!$C$13),IF(OR($I864=$I$6,$I864=$I$7,$I864=$I$10,$I864=$I$11),($J864*$H864),0),0)+(IF(OR($I864=$I$8,$I864=$I$9),($J864*$H864),0)),0)</f>
        <v>0</v>
      </c>
      <c r="L864" s="112">
        <f>ROUND(IF(AND($G864=Summary!$C$13),IF(OR($I864=$I$6,$I864=$I$7,$I864=$I$10,$I864=$I$11),(($J864*$H864)/2),0),0),0)</f>
        <v>0</v>
      </c>
      <c r="M864" s="112">
        <f t="shared" si="30"/>
        <v>0</v>
      </c>
      <c r="N864" s="115">
        <f t="shared" si="31"/>
        <v>0</v>
      </c>
      <c r="O864" s="118"/>
    </row>
    <row r="865" spans="2:15">
      <c r="B865" s="121"/>
      <c r="C865" s="119"/>
      <c r="D865" s="194"/>
      <c r="E865" s="117"/>
      <c r="F865" s="118"/>
      <c r="G865" s="122"/>
      <c r="H865" s="123"/>
      <c r="I865" s="124"/>
      <c r="J865" s="120">
        <v>0</v>
      </c>
      <c r="K865" s="112">
        <f>ROUND(IF(AND($G865&lt;&gt;Summary!$C$13),IF(OR($I865=$I$6,$I865=$I$7,$I865=$I$10,$I865=$I$11),($J865*$H865),0),0)+(IF(OR($I865=$I$8,$I865=$I$9),($J865*$H865),0)),0)</f>
        <v>0</v>
      </c>
      <c r="L865" s="112">
        <f>ROUND(IF(AND($G865=Summary!$C$13),IF(OR($I865=$I$6,$I865=$I$7,$I865=$I$10,$I865=$I$11),(($J865*$H865)/2),0),0),0)</f>
        <v>0</v>
      </c>
      <c r="M865" s="112">
        <f t="shared" si="30"/>
        <v>0</v>
      </c>
      <c r="N865" s="115">
        <f t="shared" si="31"/>
        <v>0</v>
      </c>
      <c r="O865" s="118"/>
    </row>
    <row r="866" spans="2:15">
      <c r="B866" s="121"/>
      <c r="C866" s="119"/>
      <c r="D866" s="194"/>
      <c r="E866" s="117"/>
      <c r="F866" s="118"/>
      <c r="G866" s="122"/>
      <c r="H866" s="123"/>
      <c r="I866" s="124"/>
      <c r="J866" s="120">
        <v>0</v>
      </c>
      <c r="K866" s="112">
        <f>ROUND(IF(AND($G866&lt;&gt;Summary!$C$13),IF(OR($I866=$I$6,$I866=$I$7,$I866=$I$10,$I866=$I$11),($J866*$H866),0),0)+(IF(OR($I866=$I$8,$I866=$I$9),($J866*$H866),0)),0)</f>
        <v>0</v>
      </c>
      <c r="L866" s="112">
        <f>ROUND(IF(AND($G866=Summary!$C$13),IF(OR($I866=$I$6,$I866=$I$7,$I866=$I$10,$I866=$I$11),(($J866*$H866)/2),0),0),0)</f>
        <v>0</v>
      </c>
      <c r="M866" s="112">
        <f t="shared" si="30"/>
        <v>0</v>
      </c>
      <c r="N866" s="115">
        <f t="shared" si="31"/>
        <v>0</v>
      </c>
      <c r="O866" s="118"/>
    </row>
    <row r="867" spans="2:15">
      <c r="B867" s="121"/>
      <c r="C867" s="119"/>
      <c r="D867" s="194"/>
      <c r="E867" s="117"/>
      <c r="F867" s="118"/>
      <c r="G867" s="122"/>
      <c r="H867" s="123"/>
      <c r="I867" s="124"/>
      <c r="J867" s="120">
        <v>0</v>
      </c>
      <c r="K867" s="112">
        <f>ROUND(IF(AND($G867&lt;&gt;Summary!$C$13),IF(OR($I867=$I$6,$I867=$I$7,$I867=$I$10,$I867=$I$11),($J867*$H867),0),0)+(IF(OR($I867=$I$8,$I867=$I$9),($J867*$H867),0)),0)</f>
        <v>0</v>
      </c>
      <c r="L867" s="112">
        <f>ROUND(IF(AND($G867=Summary!$C$13),IF(OR($I867=$I$6,$I867=$I$7,$I867=$I$10,$I867=$I$11),(($J867*$H867)/2),0),0),0)</f>
        <v>0</v>
      </c>
      <c r="M867" s="112">
        <f t="shared" si="30"/>
        <v>0</v>
      </c>
      <c r="N867" s="115">
        <f t="shared" si="31"/>
        <v>0</v>
      </c>
      <c r="O867" s="118"/>
    </row>
    <row r="868" spans="2:15">
      <c r="B868" s="121"/>
      <c r="C868" s="119"/>
      <c r="D868" s="194"/>
      <c r="E868" s="117"/>
      <c r="F868" s="118"/>
      <c r="G868" s="122"/>
      <c r="H868" s="123"/>
      <c r="I868" s="124"/>
      <c r="J868" s="120">
        <v>0</v>
      </c>
      <c r="K868" s="112">
        <f>ROUND(IF(AND($G868&lt;&gt;Summary!$C$13),IF(OR($I868=$I$6,$I868=$I$7,$I868=$I$10,$I868=$I$11),($J868*$H868),0),0)+(IF(OR($I868=$I$8,$I868=$I$9),($J868*$H868),0)),0)</f>
        <v>0</v>
      </c>
      <c r="L868" s="112">
        <f>ROUND(IF(AND($G868=Summary!$C$13),IF(OR($I868=$I$6,$I868=$I$7,$I868=$I$10,$I868=$I$11),(($J868*$H868)/2),0),0),0)</f>
        <v>0</v>
      </c>
      <c r="M868" s="112">
        <f t="shared" si="30"/>
        <v>0</v>
      </c>
      <c r="N868" s="115">
        <f t="shared" si="31"/>
        <v>0</v>
      </c>
      <c r="O868" s="118"/>
    </row>
    <row r="869" spans="2:15">
      <c r="B869" s="121"/>
      <c r="C869" s="119"/>
      <c r="D869" s="194"/>
      <c r="E869" s="117"/>
      <c r="F869" s="118"/>
      <c r="G869" s="122"/>
      <c r="H869" s="123"/>
      <c r="I869" s="124"/>
      <c r="J869" s="120">
        <v>0</v>
      </c>
      <c r="K869" s="112">
        <f>ROUND(IF(AND($G869&lt;&gt;Summary!$C$13),IF(OR($I869=$I$6,$I869=$I$7,$I869=$I$10,$I869=$I$11),($J869*$H869),0),0)+(IF(OR($I869=$I$8,$I869=$I$9),($J869*$H869),0)),0)</f>
        <v>0</v>
      </c>
      <c r="L869" s="112">
        <f>ROUND(IF(AND($G869=Summary!$C$13),IF(OR($I869=$I$6,$I869=$I$7,$I869=$I$10,$I869=$I$11),(($J869*$H869)/2),0),0),0)</f>
        <v>0</v>
      </c>
      <c r="M869" s="112">
        <f t="shared" si="30"/>
        <v>0</v>
      </c>
      <c r="N869" s="115">
        <f t="shared" si="31"/>
        <v>0</v>
      </c>
      <c r="O869" s="118"/>
    </row>
    <row r="870" spans="2:15">
      <c r="B870" s="121"/>
      <c r="C870" s="119"/>
      <c r="D870" s="194"/>
      <c r="E870" s="117"/>
      <c r="F870" s="118"/>
      <c r="G870" s="122"/>
      <c r="H870" s="123"/>
      <c r="I870" s="124"/>
      <c r="J870" s="120">
        <v>0</v>
      </c>
      <c r="K870" s="112">
        <f>ROUND(IF(AND($G870&lt;&gt;Summary!$C$13),IF(OR($I870=$I$6,$I870=$I$7,$I870=$I$10,$I870=$I$11),($J870*$H870),0),0)+(IF(OR($I870=$I$8,$I870=$I$9),($J870*$H870),0)),0)</f>
        <v>0</v>
      </c>
      <c r="L870" s="112">
        <f>ROUND(IF(AND($G870=Summary!$C$13),IF(OR($I870=$I$6,$I870=$I$7,$I870=$I$10,$I870=$I$11),(($J870*$H870)/2),0),0),0)</f>
        <v>0</v>
      </c>
      <c r="M870" s="112">
        <f t="shared" si="30"/>
        <v>0</v>
      </c>
      <c r="N870" s="115">
        <f t="shared" si="31"/>
        <v>0</v>
      </c>
      <c r="O870" s="118"/>
    </row>
    <row r="871" spans="2:15">
      <c r="B871" s="121"/>
      <c r="C871" s="119"/>
      <c r="D871" s="194"/>
      <c r="E871" s="117"/>
      <c r="F871" s="118"/>
      <c r="G871" s="122"/>
      <c r="H871" s="123"/>
      <c r="I871" s="124"/>
      <c r="J871" s="120">
        <v>0</v>
      </c>
      <c r="K871" s="112">
        <f>ROUND(IF(AND($G871&lt;&gt;Summary!$C$13),IF(OR($I871=$I$6,$I871=$I$7,$I871=$I$10,$I871=$I$11),($J871*$H871),0),0)+(IF(OR($I871=$I$8,$I871=$I$9),($J871*$H871),0)),0)</f>
        <v>0</v>
      </c>
      <c r="L871" s="112">
        <f>ROUND(IF(AND($G871=Summary!$C$13),IF(OR($I871=$I$6,$I871=$I$7,$I871=$I$10,$I871=$I$11),(($J871*$H871)/2),0),0),0)</f>
        <v>0</v>
      </c>
      <c r="M871" s="112">
        <f t="shared" si="30"/>
        <v>0</v>
      </c>
      <c r="N871" s="115">
        <f t="shared" si="31"/>
        <v>0</v>
      </c>
      <c r="O871" s="118"/>
    </row>
    <row r="872" spans="2:15">
      <c r="B872" s="121"/>
      <c r="C872" s="119"/>
      <c r="D872" s="194"/>
      <c r="E872" s="117"/>
      <c r="F872" s="118"/>
      <c r="G872" s="122"/>
      <c r="H872" s="123"/>
      <c r="I872" s="124"/>
      <c r="J872" s="120">
        <v>0</v>
      </c>
      <c r="K872" s="112">
        <f>ROUND(IF(AND($G872&lt;&gt;Summary!$C$13),IF(OR($I872=$I$6,$I872=$I$7,$I872=$I$10,$I872=$I$11),($J872*$H872),0),0)+(IF(OR($I872=$I$8,$I872=$I$9),($J872*$H872),0)),0)</f>
        <v>0</v>
      </c>
      <c r="L872" s="112">
        <f>ROUND(IF(AND($G872=Summary!$C$13),IF(OR($I872=$I$6,$I872=$I$7,$I872=$I$10,$I872=$I$11),(($J872*$H872)/2),0),0),0)</f>
        <v>0</v>
      </c>
      <c r="M872" s="112">
        <f t="shared" si="30"/>
        <v>0</v>
      </c>
      <c r="N872" s="115">
        <f t="shared" si="31"/>
        <v>0</v>
      </c>
      <c r="O872" s="118"/>
    </row>
    <row r="873" spans="2:15">
      <c r="B873" s="121"/>
      <c r="C873" s="119"/>
      <c r="D873" s="194"/>
      <c r="E873" s="117"/>
      <c r="F873" s="118"/>
      <c r="G873" s="122"/>
      <c r="H873" s="123"/>
      <c r="I873" s="124"/>
      <c r="J873" s="120">
        <v>0</v>
      </c>
      <c r="K873" s="112">
        <f>ROUND(IF(AND($G873&lt;&gt;Summary!$C$13),IF(OR($I873=$I$6,$I873=$I$7,$I873=$I$10,$I873=$I$11),($J873*$H873),0),0)+(IF(OR($I873=$I$8,$I873=$I$9),($J873*$H873),0)),0)</f>
        <v>0</v>
      </c>
      <c r="L873" s="112">
        <f>ROUND(IF(AND($G873=Summary!$C$13),IF(OR($I873=$I$6,$I873=$I$7,$I873=$I$10,$I873=$I$11),(($J873*$H873)/2),0),0),0)</f>
        <v>0</v>
      </c>
      <c r="M873" s="112">
        <f t="shared" si="30"/>
        <v>0</v>
      </c>
      <c r="N873" s="115">
        <f t="shared" si="31"/>
        <v>0</v>
      </c>
      <c r="O873" s="118"/>
    </row>
    <row r="874" spans="2:15">
      <c r="B874" s="121"/>
      <c r="C874" s="119"/>
      <c r="D874" s="194"/>
      <c r="E874" s="117"/>
      <c r="F874" s="118"/>
      <c r="G874" s="122"/>
      <c r="H874" s="123"/>
      <c r="I874" s="124"/>
      <c r="J874" s="120">
        <v>0</v>
      </c>
      <c r="K874" s="112">
        <f>ROUND(IF(AND($G874&lt;&gt;Summary!$C$13),IF(OR($I874=$I$6,$I874=$I$7,$I874=$I$10,$I874=$I$11),($J874*$H874),0),0)+(IF(OR($I874=$I$8,$I874=$I$9),($J874*$H874),0)),0)</f>
        <v>0</v>
      </c>
      <c r="L874" s="112">
        <f>ROUND(IF(AND($G874=Summary!$C$13),IF(OR($I874=$I$6,$I874=$I$7,$I874=$I$10,$I874=$I$11),(($J874*$H874)/2),0),0),0)</f>
        <v>0</v>
      </c>
      <c r="M874" s="112">
        <f t="shared" si="30"/>
        <v>0</v>
      </c>
      <c r="N874" s="115">
        <f t="shared" si="31"/>
        <v>0</v>
      </c>
      <c r="O874" s="118"/>
    </row>
    <row r="875" spans="2:15">
      <c r="B875" s="121"/>
      <c r="C875" s="119"/>
      <c r="D875" s="194"/>
      <c r="E875" s="117"/>
      <c r="F875" s="118"/>
      <c r="G875" s="122"/>
      <c r="H875" s="123"/>
      <c r="I875" s="124"/>
      <c r="J875" s="120">
        <v>0</v>
      </c>
      <c r="K875" s="112">
        <f>ROUND(IF(AND($G875&lt;&gt;Summary!$C$13),IF(OR($I875=$I$6,$I875=$I$7,$I875=$I$10,$I875=$I$11),($J875*$H875),0),0)+(IF(OR($I875=$I$8,$I875=$I$9),($J875*$H875),0)),0)</f>
        <v>0</v>
      </c>
      <c r="L875" s="112">
        <f>ROUND(IF(AND($G875=Summary!$C$13),IF(OR($I875=$I$6,$I875=$I$7,$I875=$I$10,$I875=$I$11),(($J875*$H875)/2),0),0),0)</f>
        <v>0</v>
      </c>
      <c r="M875" s="112">
        <f t="shared" si="30"/>
        <v>0</v>
      </c>
      <c r="N875" s="115">
        <f t="shared" si="31"/>
        <v>0</v>
      </c>
      <c r="O875" s="118"/>
    </row>
    <row r="876" spans="2:15">
      <c r="B876" s="121"/>
      <c r="C876" s="119"/>
      <c r="D876" s="194"/>
      <c r="E876" s="117"/>
      <c r="F876" s="118"/>
      <c r="G876" s="122"/>
      <c r="H876" s="123"/>
      <c r="I876" s="124"/>
      <c r="J876" s="120">
        <v>0</v>
      </c>
      <c r="K876" s="112">
        <f>ROUND(IF(AND($G876&lt;&gt;Summary!$C$13),IF(OR($I876=$I$6,$I876=$I$7,$I876=$I$10,$I876=$I$11),($J876*$H876),0),0)+(IF(OR($I876=$I$8,$I876=$I$9),($J876*$H876),0)),0)</f>
        <v>0</v>
      </c>
      <c r="L876" s="112">
        <f>ROUND(IF(AND($G876=Summary!$C$13),IF(OR($I876=$I$6,$I876=$I$7,$I876=$I$10,$I876=$I$11),(($J876*$H876)/2),0),0),0)</f>
        <v>0</v>
      </c>
      <c r="M876" s="112">
        <f t="shared" si="30"/>
        <v>0</v>
      </c>
      <c r="N876" s="115">
        <f t="shared" si="31"/>
        <v>0</v>
      </c>
      <c r="O876" s="118"/>
    </row>
    <row r="877" spans="2:15">
      <c r="B877" s="121"/>
      <c r="C877" s="119"/>
      <c r="D877" s="194"/>
      <c r="E877" s="117"/>
      <c r="F877" s="118"/>
      <c r="G877" s="122"/>
      <c r="H877" s="123"/>
      <c r="I877" s="124"/>
      <c r="J877" s="120">
        <v>0</v>
      </c>
      <c r="K877" s="112">
        <f>ROUND(IF(AND($G877&lt;&gt;Summary!$C$13),IF(OR($I877=$I$6,$I877=$I$7,$I877=$I$10,$I877=$I$11),($J877*$H877),0),0)+(IF(OR($I877=$I$8,$I877=$I$9),($J877*$H877),0)),0)</f>
        <v>0</v>
      </c>
      <c r="L877" s="112">
        <f>ROUND(IF(AND($G877=Summary!$C$13),IF(OR($I877=$I$6,$I877=$I$7,$I877=$I$10,$I877=$I$11),(($J877*$H877)/2),0),0),0)</f>
        <v>0</v>
      </c>
      <c r="M877" s="112">
        <f t="shared" si="30"/>
        <v>0</v>
      </c>
      <c r="N877" s="115">
        <f t="shared" si="31"/>
        <v>0</v>
      </c>
      <c r="O877" s="118"/>
    </row>
    <row r="878" spans="2:15">
      <c r="B878" s="121"/>
      <c r="C878" s="119"/>
      <c r="D878" s="194"/>
      <c r="E878" s="117"/>
      <c r="F878" s="118"/>
      <c r="G878" s="122"/>
      <c r="H878" s="123"/>
      <c r="I878" s="124"/>
      <c r="J878" s="120">
        <v>0</v>
      </c>
      <c r="K878" s="112">
        <f>ROUND(IF(AND($G878&lt;&gt;Summary!$C$13),IF(OR($I878=$I$6,$I878=$I$7,$I878=$I$10,$I878=$I$11),($J878*$H878),0),0)+(IF(OR($I878=$I$8,$I878=$I$9),($J878*$H878),0)),0)</f>
        <v>0</v>
      </c>
      <c r="L878" s="112">
        <f>ROUND(IF(AND($G878=Summary!$C$13),IF(OR($I878=$I$6,$I878=$I$7,$I878=$I$10,$I878=$I$11),(($J878*$H878)/2),0),0),0)</f>
        <v>0</v>
      </c>
      <c r="M878" s="112">
        <f t="shared" si="30"/>
        <v>0</v>
      </c>
      <c r="N878" s="115">
        <f t="shared" si="31"/>
        <v>0</v>
      </c>
      <c r="O878" s="118"/>
    </row>
    <row r="879" spans="2:15">
      <c r="B879" s="121"/>
      <c r="C879" s="119"/>
      <c r="D879" s="194"/>
      <c r="E879" s="117"/>
      <c r="F879" s="118"/>
      <c r="G879" s="122"/>
      <c r="H879" s="123"/>
      <c r="I879" s="124"/>
      <c r="J879" s="120">
        <v>0</v>
      </c>
      <c r="K879" s="112">
        <f>ROUND(IF(AND($G879&lt;&gt;Summary!$C$13),IF(OR($I879=$I$6,$I879=$I$7,$I879=$I$10,$I879=$I$11),($J879*$H879),0),0)+(IF(OR($I879=$I$8,$I879=$I$9),($J879*$H879),0)),0)</f>
        <v>0</v>
      </c>
      <c r="L879" s="112">
        <f>ROUND(IF(AND($G879=Summary!$C$13),IF(OR($I879=$I$6,$I879=$I$7,$I879=$I$10,$I879=$I$11),(($J879*$H879)/2),0),0),0)</f>
        <v>0</v>
      </c>
      <c r="M879" s="112">
        <f t="shared" si="30"/>
        <v>0</v>
      </c>
      <c r="N879" s="115">
        <f t="shared" si="31"/>
        <v>0</v>
      </c>
      <c r="O879" s="118"/>
    </row>
    <row r="880" spans="2:15">
      <c r="B880" s="121"/>
      <c r="C880" s="119"/>
      <c r="D880" s="194"/>
      <c r="E880" s="117"/>
      <c r="F880" s="118"/>
      <c r="G880" s="122"/>
      <c r="H880" s="123"/>
      <c r="I880" s="124"/>
      <c r="J880" s="120">
        <v>0</v>
      </c>
      <c r="K880" s="112">
        <f>ROUND(IF(AND($G880&lt;&gt;Summary!$C$13),IF(OR($I880=$I$6,$I880=$I$7,$I880=$I$10,$I880=$I$11),($J880*$H880),0),0)+(IF(OR($I880=$I$8,$I880=$I$9),($J880*$H880),0)),0)</f>
        <v>0</v>
      </c>
      <c r="L880" s="112">
        <f>ROUND(IF(AND($G880=Summary!$C$13),IF(OR($I880=$I$6,$I880=$I$7,$I880=$I$10,$I880=$I$11),(($J880*$H880)/2),0),0),0)</f>
        <v>0</v>
      </c>
      <c r="M880" s="112">
        <f t="shared" si="30"/>
        <v>0</v>
      </c>
      <c r="N880" s="115">
        <f t="shared" si="31"/>
        <v>0</v>
      </c>
      <c r="O880" s="118"/>
    </row>
    <row r="881" spans="2:15">
      <c r="B881" s="121"/>
      <c r="C881" s="119"/>
      <c r="D881" s="194"/>
      <c r="E881" s="117"/>
      <c r="F881" s="118"/>
      <c r="G881" s="122"/>
      <c r="H881" s="123"/>
      <c r="I881" s="124"/>
      <c r="J881" s="120">
        <v>0</v>
      </c>
      <c r="K881" s="112">
        <f>ROUND(IF(AND($G881&lt;&gt;Summary!$C$13),IF(OR($I881=$I$6,$I881=$I$7,$I881=$I$10,$I881=$I$11),($J881*$H881),0),0)+(IF(OR($I881=$I$8,$I881=$I$9),($J881*$H881),0)),0)</f>
        <v>0</v>
      </c>
      <c r="L881" s="112">
        <f>ROUND(IF(AND($G881=Summary!$C$13),IF(OR($I881=$I$6,$I881=$I$7,$I881=$I$10,$I881=$I$11),(($J881*$H881)/2),0),0),0)</f>
        <v>0</v>
      </c>
      <c r="M881" s="112">
        <f t="shared" si="30"/>
        <v>0</v>
      </c>
      <c r="N881" s="115">
        <f t="shared" si="31"/>
        <v>0</v>
      </c>
      <c r="O881" s="118"/>
    </row>
    <row r="882" spans="2:15">
      <c r="B882" s="121"/>
      <c r="C882" s="119"/>
      <c r="D882" s="194"/>
      <c r="E882" s="117"/>
      <c r="F882" s="118"/>
      <c r="G882" s="122"/>
      <c r="H882" s="123"/>
      <c r="I882" s="124"/>
      <c r="J882" s="120">
        <v>0</v>
      </c>
      <c r="K882" s="112">
        <f>ROUND(IF(AND($G882&lt;&gt;Summary!$C$13),IF(OR($I882=$I$6,$I882=$I$7,$I882=$I$10,$I882=$I$11),($J882*$H882),0),0)+(IF(OR($I882=$I$8,$I882=$I$9),($J882*$H882),0)),0)</f>
        <v>0</v>
      </c>
      <c r="L882" s="112">
        <f>ROUND(IF(AND($G882=Summary!$C$13),IF(OR($I882=$I$6,$I882=$I$7,$I882=$I$10,$I882=$I$11),(($J882*$H882)/2),0),0),0)</f>
        <v>0</v>
      </c>
      <c r="M882" s="112">
        <f t="shared" si="30"/>
        <v>0</v>
      </c>
      <c r="N882" s="115">
        <f t="shared" si="31"/>
        <v>0</v>
      </c>
      <c r="O882" s="118"/>
    </row>
    <row r="883" spans="2:15">
      <c r="B883" s="121"/>
      <c r="C883" s="119"/>
      <c r="D883" s="194"/>
      <c r="E883" s="117"/>
      <c r="F883" s="118"/>
      <c r="G883" s="122"/>
      <c r="H883" s="123"/>
      <c r="I883" s="124"/>
      <c r="J883" s="120">
        <v>0</v>
      </c>
      <c r="K883" s="112">
        <f>ROUND(IF(AND($G883&lt;&gt;Summary!$C$13),IF(OR($I883=$I$6,$I883=$I$7,$I883=$I$10,$I883=$I$11),($J883*$H883),0),0)+(IF(OR($I883=$I$8,$I883=$I$9),($J883*$H883),0)),0)</f>
        <v>0</v>
      </c>
      <c r="L883" s="112">
        <f>ROUND(IF(AND($G883=Summary!$C$13),IF(OR($I883=$I$6,$I883=$I$7,$I883=$I$10,$I883=$I$11),(($J883*$H883)/2),0),0),0)</f>
        <v>0</v>
      </c>
      <c r="M883" s="112">
        <f t="shared" si="30"/>
        <v>0</v>
      </c>
      <c r="N883" s="115">
        <f t="shared" si="31"/>
        <v>0</v>
      </c>
      <c r="O883" s="118"/>
    </row>
    <row r="884" spans="2:15">
      <c r="B884" s="121"/>
      <c r="C884" s="119"/>
      <c r="D884" s="194"/>
      <c r="E884" s="117"/>
      <c r="F884" s="118"/>
      <c r="G884" s="122"/>
      <c r="H884" s="123"/>
      <c r="I884" s="124"/>
      <c r="J884" s="120">
        <v>0</v>
      </c>
      <c r="K884" s="112">
        <f>ROUND(IF(AND($G884&lt;&gt;Summary!$C$13),IF(OR($I884=$I$6,$I884=$I$7,$I884=$I$10,$I884=$I$11),($J884*$H884),0),0)+(IF(OR($I884=$I$8,$I884=$I$9),($J884*$H884),0)),0)</f>
        <v>0</v>
      </c>
      <c r="L884" s="112">
        <f>ROUND(IF(AND($G884=Summary!$C$13),IF(OR($I884=$I$6,$I884=$I$7,$I884=$I$10,$I884=$I$11),(($J884*$H884)/2),0),0),0)</f>
        <v>0</v>
      </c>
      <c r="M884" s="112">
        <f t="shared" si="30"/>
        <v>0</v>
      </c>
      <c r="N884" s="115">
        <f t="shared" si="31"/>
        <v>0</v>
      </c>
      <c r="O884" s="118"/>
    </row>
    <row r="885" spans="2:15">
      <c r="B885" s="121"/>
      <c r="C885" s="119"/>
      <c r="D885" s="194"/>
      <c r="E885" s="117"/>
      <c r="F885" s="118"/>
      <c r="G885" s="122"/>
      <c r="H885" s="123"/>
      <c r="I885" s="124"/>
      <c r="J885" s="120">
        <v>0</v>
      </c>
      <c r="K885" s="112">
        <f>ROUND(IF(AND($G885&lt;&gt;Summary!$C$13),IF(OR($I885=$I$6,$I885=$I$7,$I885=$I$10,$I885=$I$11),($J885*$H885),0),0)+(IF(OR($I885=$I$8,$I885=$I$9),($J885*$H885),0)),0)</f>
        <v>0</v>
      </c>
      <c r="L885" s="112">
        <f>ROUND(IF(AND($G885=Summary!$C$13),IF(OR($I885=$I$6,$I885=$I$7,$I885=$I$10,$I885=$I$11),(($J885*$H885)/2),0),0),0)</f>
        <v>0</v>
      </c>
      <c r="M885" s="112">
        <f t="shared" si="30"/>
        <v>0</v>
      </c>
      <c r="N885" s="115">
        <f t="shared" si="31"/>
        <v>0</v>
      </c>
      <c r="O885" s="118"/>
    </row>
    <row r="886" spans="2:15">
      <c r="B886" s="121"/>
      <c r="C886" s="119"/>
      <c r="D886" s="194"/>
      <c r="E886" s="117"/>
      <c r="F886" s="118"/>
      <c r="G886" s="122"/>
      <c r="H886" s="123"/>
      <c r="I886" s="124"/>
      <c r="J886" s="120">
        <v>0</v>
      </c>
      <c r="K886" s="112">
        <f>ROUND(IF(AND($G886&lt;&gt;Summary!$C$13),IF(OR($I886=$I$6,$I886=$I$7,$I886=$I$10,$I886=$I$11),($J886*$H886),0),0)+(IF(OR($I886=$I$8,$I886=$I$9),($J886*$H886),0)),0)</f>
        <v>0</v>
      </c>
      <c r="L886" s="112">
        <f>ROUND(IF(AND($G886=Summary!$C$13),IF(OR($I886=$I$6,$I886=$I$7,$I886=$I$10,$I886=$I$11),(($J886*$H886)/2),0),0),0)</f>
        <v>0</v>
      </c>
      <c r="M886" s="112">
        <f t="shared" si="30"/>
        <v>0</v>
      </c>
      <c r="N886" s="115">
        <f t="shared" si="31"/>
        <v>0</v>
      </c>
      <c r="O886" s="118"/>
    </row>
    <row r="887" spans="2:15">
      <c r="B887" s="121"/>
      <c r="C887" s="119"/>
      <c r="D887" s="194"/>
      <c r="E887" s="117"/>
      <c r="F887" s="118"/>
      <c r="G887" s="122"/>
      <c r="H887" s="123"/>
      <c r="I887" s="124"/>
      <c r="J887" s="120">
        <v>0</v>
      </c>
      <c r="K887" s="112">
        <f>ROUND(IF(AND($G887&lt;&gt;Summary!$C$13),IF(OR($I887=$I$6,$I887=$I$7,$I887=$I$10,$I887=$I$11),($J887*$H887),0),0)+(IF(OR($I887=$I$8,$I887=$I$9),($J887*$H887),0)),0)</f>
        <v>0</v>
      </c>
      <c r="L887" s="112">
        <f>ROUND(IF(AND($G887=Summary!$C$13),IF(OR($I887=$I$6,$I887=$I$7,$I887=$I$10,$I887=$I$11),(($J887*$H887)/2),0),0),0)</f>
        <v>0</v>
      </c>
      <c r="M887" s="112">
        <f t="shared" si="30"/>
        <v>0</v>
      </c>
      <c r="N887" s="115">
        <f t="shared" si="31"/>
        <v>0</v>
      </c>
      <c r="O887" s="118"/>
    </row>
    <row r="888" spans="2:15">
      <c r="B888" s="121"/>
      <c r="C888" s="119"/>
      <c r="D888" s="194"/>
      <c r="E888" s="117"/>
      <c r="F888" s="118"/>
      <c r="G888" s="122"/>
      <c r="H888" s="123"/>
      <c r="I888" s="124"/>
      <c r="J888" s="120">
        <v>0</v>
      </c>
      <c r="K888" s="112">
        <f>ROUND(IF(AND($G888&lt;&gt;Summary!$C$13),IF(OR($I888=$I$6,$I888=$I$7,$I888=$I$10,$I888=$I$11),($J888*$H888),0),0)+(IF(OR($I888=$I$8,$I888=$I$9),($J888*$H888),0)),0)</f>
        <v>0</v>
      </c>
      <c r="L888" s="112">
        <f>ROUND(IF(AND($G888=Summary!$C$13),IF(OR($I888=$I$6,$I888=$I$7,$I888=$I$10,$I888=$I$11),(($J888*$H888)/2),0),0),0)</f>
        <v>0</v>
      </c>
      <c r="M888" s="112">
        <f t="shared" si="30"/>
        <v>0</v>
      </c>
      <c r="N888" s="115">
        <f t="shared" si="31"/>
        <v>0</v>
      </c>
      <c r="O888" s="118"/>
    </row>
    <row r="889" spans="2:15">
      <c r="B889" s="121"/>
      <c r="C889" s="119"/>
      <c r="D889" s="194"/>
      <c r="E889" s="117"/>
      <c r="F889" s="118"/>
      <c r="G889" s="122"/>
      <c r="H889" s="123"/>
      <c r="I889" s="124"/>
      <c r="J889" s="120">
        <v>0</v>
      </c>
      <c r="K889" s="112">
        <f>ROUND(IF(AND($G889&lt;&gt;Summary!$C$13),IF(OR($I889=$I$6,$I889=$I$7,$I889=$I$10,$I889=$I$11),($J889*$H889),0),0)+(IF(OR($I889=$I$8,$I889=$I$9),($J889*$H889),0)),0)</f>
        <v>0</v>
      </c>
      <c r="L889" s="112">
        <f>ROUND(IF(AND($G889=Summary!$C$13),IF(OR($I889=$I$6,$I889=$I$7,$I889=$I$10,$I889=$I$11),(($J889*$H889)/2),0),0),0)</f>
        <v>0</v>
      </c>
      <c r="M889" s="112">
        <f t="shared" si="30"/>
        <v>0</v>
      </c>
      <c r="N889" s="115">
        <f t="shared" si="31"/>
        <v>0</v>
      </c>
      <c r="O889" s="118"/>
    </row>
    <row r="890" spans="2:15">
      <c r="B890" s="121"/>
      <c r="C890" s="119"/>
      <c r="D890" s="194"/>
      <c r="E890" s="117"/>
      <c r="F890" s="118"/>
      <c r="G890" s="122"/>
      <c r="H890" s="123"/>
      <c r="I890" s="124"/>
      <c r="J890" s="120">
        <v>0</v>
      </c>
      <c r="K890" s="112">
        <f>ROUND(IF(AND($G890&lt;&gt;Summary!$C$13),IF(OR($I890=$I$6,$I890=$I$7,$I890=$I$10,$I890=$I$11),($J890*$H890),0),0)+(IF(OR($I890=$I$8,$I890=$I$9),($J890*$H890),0)),0)</f>
        <v>0</v>
      </c>
      <c r="L890" s="112">
        <f>ROUND(IF(AND($G890=Summary!$C$13),IF(OR($I890=$I$6,$I890=$I$7,$I890=$I$10,$I890=$I$11),(($J890*$H890)/2),0),0),0)</f>
        <v>0</v>
      </c>
      <c r="M890" s="112">
        <f t="shared" si="30"/>
        <v>0</v>
      </c>
      <c r="N890" s="115">
        <f t="shared" si="31"/>
        <v>0</v>
      </c>
      <c r="O890" s="118"/>
    </row>
    <row r="891" spans="2:15">
      <c r="B891" s="121"/>
      <c r="C891" s="119"/>
      <c r="D891" s="194"/>
      <c r="E891" s="117"/>
      <c r="F891" s="118"/>
      <c r="G891" s="122"/>
      <c r="H891" s="123"/>
      <c r="I891" s="124"/>
      <c r="J891" s="120">
        <v>0</v>
      </c>
      <c r="K891" s="112">
        <f>ROUND(IF(AND($G891&lt;&gt;Summary!$C$13),IF(OR($I891=$I$6,$I891=$I$7,$I891=$I$10,$I891=$I$11),($J891*$H891),0),0)+(IF(OR($I891=$I$8,$I891=$I$9),($J891*$H891),0)),0)</f>
        <v>0</v>
      </c>
      <c r="L891" s="112">
        <f>ROUND(IF(AND($G891=Summary!$C$13),IF(OR($I891=$I$6,$I891=$I$7,$I891=$I$10,$I891=$I$11),(($J891*$H891)/2),0),0),0)</f>
        <v>0</v>
      </c>
      <c r="M891" s="112">
        <f t="shared" si="30"/>
        <v>0</v>
      </c>
      <c r="N891" s="115">
        <f t="shared" si="31"/>
        <v>0</v>
      </c>
      <c r="O891" s="118"/>
    </row>
    <row r="892" spans="2:15">
      <c r="B892" s="121"/>
      <c r="C892" s="119"/>
      <c r="D892" s="194"/>
      <c r="E892" s="117"/>
      <c r="F892" s="118"/>
      <c r="G892" s="122"/>
      <c r="H892" s="123"/>
      <c r="I892" s="124"/>
      <c r="J892" s="120">
        <v>0</v>
      </c>
      <c r="K892" s="112">
        <f>ROUND(IF(AND($G892&lt;&gt;Summary!$C$13),IF(OR($I892=$I$6,$I892=$I$7,$I892=$I$10,$I892=$I$11),($J892*$H892),0),0)+(IF(OR($I892=$I$8,$I892=$I$9),($J892*$H892),0)),0)</f>
        <v>0</v>
      </c>
      <c r="L892" s="112">
        <f>ROUND(IF(AND($G892=Summary!$C$13),IF(OR($I892=$I$6,$I892=$I$7,$I892=$I$10,$I892=$I$11),(($J892*$H892)/2),0),0),0)</f>
        <v>0</v>
      </c>
      <c r="M892" s="112">
        <f t="shared" si="30"/>
        <v>0</v>
      </c>
      <c r="N892" s="115">
        <f t="shared" si="31"/>
        <v>0</v>
      </c>
      <c r="O892" s="118"/>
    </row>
    <row r="893" spans="2:15">
      <c r="B893" s="121"/>
      <c r="C893" s="119"/>
      <c r="D893" s="194"/>
      <c r="E893" s="117"/>
      <c r="F893" s="118"/>
      <c r="G893" s="122"/>
      <c r="H893" s="123"/>
      <c r="I893" s="124"/>
      <c r="J893" s="120">
        <v>0</v>
      </c>
      <c r="K893" s="112">
        <f>ROUND(IF(AND($G893&lt;&gt;Summary!$C$13),IF(OR($I893=$I$6,$I893=$I$7,$I893=$I$10,$I893=$I$11),($J893*$H893),0),0)+(IF(OR($I893=$I$8,$I893=$I$9),($J893*$H893),0)),0)</f>
        <v>0</v>
      </c>
      <c r="L893" s="112">
        <f>ROUND(IF(AND($G893=Summary!$C$13),IF(OR($I893=$I$6,$I893=$I$7,$I893=$I$10,$I893=$I$11),(($J893*$H893)/2),0),0),0)</f>
        <v>0</v>
      </c>
      <c r="M893" s="112">
        <f t="shared" si="30"/>
        <v>0</v>
      </c>
      <c r="N893" s="115">
        <f t="shared" si="31"/>
        <v>0</v>
      </c>
      <c r="O893" s="118"/>
    </row>
    <row r="894" spans="2:15">
      <c r="B894" s="121"/>
      <c r="C894" s="119"/>
      <c r="D894" s="194"/>
      <c r="E894" s="117"/>
      <c r="F894" s="118"/>
      <c r="G894" s="122"/>
      <c r="H894" s="123"/>
      <c r="I894" s="124"/>
      <c r="J894" s="120">
        <v>0</v>
      </c>
      <c r="K894" s="112">
        <f>ROUND(IF(AND($G894&lt;&gt;Summary!$C$13),IF(OR($I894=$I$6,$I894=$I$7,$I894=$I$10,$I894=$I$11),($J894*$H894),0),0)+(IF(OR($I894=$I$8,$I894=$I$9),($J894*$H894),0)),0)</f>
        <v>0</v>
      </c>
      <c r="L894" s="112">
        <f>ROUND(IF(AND($G894=Summary!$C$13),IF(OR($I894=$I$6,$I894=$I$7,$I894=$I$10,$I894=$I$11),(($J894*$H894)/2),0),0),0)</f>
        <v>0</v>
      </c>
      <c r="M894" s="112">
        <f t="shared" si="30"/>
        <v>0</v>
      </c>
      <c r="N894" s="115">
        <f t="shared" si="31"/>
        <v>0</v>
      </c>
      <c r="O894" s="118"/>
    </row>
    <row r="895" spans="2:15">
      <c r="B895" s="121"/>
      <c r="C895" s="119"/>
      <c r="D895" s="194"/>
      <c r="E895" s="117"/>
      <c r="F895" s="118"/>
      <c r="G895" s="122"/>
      <c r="H895" s="123"/>
      <c r="I895" s="124"/>
      <c r="J895" s="120">
        <v>0</v>
      </c>
      <c r="K895" s="112">
        <f>ROUND(IF(AND($G895&lt;&gt;Summary!$C$13),IF(OR($I895=$I$6,$I895=$I$7,$I895=$I$10,$I895=$I$11),($J895*$H895),0),0)+(IF(OR($I895=$I$8,$I895=$I$9),($J895*$H895),0)),0)</f>
        <v>0</v>
      </c>
      <c r="L895" s="112">
        <f>ROUND(IF(AND($G895=Summary!$C$13),IF(OR($I895=$I$6,$I895=$I$7,$I895=$I$10,$I895=$I$11),(($J895*$H895)/2),0),0),0)</f>
        <v>0</v>
      </c>
      <c r="M895" s="112">
        <f t="shared" si="30"/>
        <v>0</v>
      </c>
      <c r="N895" s="115">
        <f t="shared" si="31"/>
        <v>0</v>
      </c>
      <c r="O895" s="118"/>
    </row>
    <row r="896" spans="2:15">
      <c r="B896" s="121"/>
      <c r="C896" s="119"/>
      <c r="D896" s="194"/>
      <c r="E896" s="117"/>
      <c r="F896" s="118"/>
      <c r="G896" s="122"/>
      <c r="H896" s="123"/>
      <c r="I896" s="124"/>
      <c r="J896" s="120">
        <v>0</v>
      </c>
      <c r="K896" s="112">
        <f>ROUND(IF(AND($G896&lt;&gt;Summary!$C$13),IF(OR($I896=$I$6,$I896=$I$7,$I896=$I$10,$I896=$I$11),($J896*$H896),0),0)+(IF(OR($I896=$I$8,$I896=$I$9),($J896*$H896),0)),0)</f>
        <v>0</v>
      </c>
      <c r="L896" s="112">
        <f>ROUND(IF(AND($G896=Summary!$C$13),IF(OR($I896=$I$6,$I896=$I$7,$I896=$I$10,$I896=$I$11),(($J896*$H896)/2),0),0),0)</f>
        <v>0</v>
      </c>
      <c r="M896" s="112">
        <f t="shared" si="30"/>
        <v>0</v>
      </c>
      <c r="N896" s="115">
        <f t="shared" si="31"/>
        <v>0</v>
      </c>
      <c r="O896" s="118"/>
    </row>
    <row r="897" spans="2:15">
      <c r="B897" s="121"/>
      <c r="C897" s="119"/>
      <c r="D897" s="194"/>
      <c r="E897" s="117"/>
      <c r="F897" s="118"/>
      <c r="G897" s="122"/>
      <c r="H897" s="123"/>
      <c r="I897" s="124"/>
      <c r="J897" s="120">
        <v>0</v>
      </c>
      <c r="K897" s="112">
        <f>ROUND(IF(AND($G897&lt;&gt;Summary!$C$13),IF(OR($I897=$I$6,$I897=$I$7,$I897=$I$10,$I897=$I$11),($J897*$H897),0),0)+(IF(OR($I897=$I$8,$I897=$I$9),($J897*$H897),0)),0)</f>
        <v>0</v>
      </c>
      <c r="L897" s="112">
        <f>ROUND(IF(AND($G897=Summary!$C$13),IF(OR($I897=$I$6,$I897=$I$7,$I897=$I$10,$I897=$I$11),(($J897*$H897)/2),0),0),0)</f>
        <v>0</v>
      </c>
      <c r="M897" s="112">
        <f t="shared" si="30"/>
        <v>0</v>
      </c>
      <c r="N897" s="115">
        <f t="shared" si="31"/>
        <v>0</v>
      </c>
      <c r="O897" s="118"/>
    </row>
    <row r="898" spans="2:15">
      <c r="B898" s="121"/>
      <c r="C898" s="119"/>
      <c r="D898" s="194"/>
      <c r="E898" s="117"/>
      <c r="F898" s="118"/>
      <c r="G898" s="122"/>
      <c r="H898" s="123"/>
      <c r="I898" s="124"/>
      <c r="J898" s="120">
        <v>0</v>
      </c>
      <c r="K898" s="112">
        <f>ROUND(IF(AND($G898&lt;&gt;Summary!$C$13),IF(OR($I898=$I$6,$I898=$I$7,$I898=$I$10,$I898=$I$11),($J898*$H898),0),0)+(IF(OR($I898=$I$8,$I898=$I$9),($J898*$H898),0)),0)</f>
        <v>0</v>
      </c>
      <c r="L898" s="112">
        <f>ROUND(IF(AND($G898=Summary!$C$13),IF(OR($I898=$I$6,$I898=$I$7,$I898=$I$10,$I898=$I$11),(($J898*$H898)/2),0),0),0)</f>
        <v>0</v>
      </c>
      <c r="M898" s="112">
        <f t="shared" si="30"/>
        <v>0</v>
      </c>
      <c r="N898" s="115">
        <f t="shared" si="31"/>
        <v>0</v>
      </c>
      <c r="O898" s="118"/>
    </row>
    <row r="899" spans="2:15">
      <c r="B899" s="121"/>
      <c r="C899" s="119"/>
      <c r="D899" s="194"/>
      <c r="E899" s="117"/>
      <c r="F899" s="118"/>
      <c r="G899" s="122"/>
      <c r="H899" s="123"/>
      <c r="I899" s="124"/>
      <c r="J899" s="120">
        <v>0</v>
      </c>
      <c r="K899" s="112">
        <f>ROUND(IF(AND($G899&lt;&gt;Summary!$C$13),IF(OR($I899=$I$6,$I899=$I$7,$I899=$I$10,$I899=$I$11),($J899*$H899),0),0)+(IF(OR($I899=$I$8,$I899=$I$9),($J899*$H899),0)),0)</f>
        <v>0</v>
      </c>
      <c r="L899" s="112">
        <f>ROUND(IF(AND($G899=Summary!$C$13),IF(OR($I899=$I$6,$I899=$I$7,$I899=$I$10,$I899=$I$11),(($J899*$H899)/2),0),0),0)</f>
        <v>0</v>
      </c>
      <c r="M899" s="112">
        <f t="shared" si="30"/>
        <v>0</v>
      </c>
      <c r="N899" s="115">
        <f t="shared" si="31"/>
        <v>0</v>
      </c>
      <c r="O899" s="118"/>
    </row>
    <row r="900" spans="2:15">
      <c r="B900" s="121"/>
      <c r="C900" s="119"/>
      <c r="D900" s="194"/>
      <c r="E900" s="117"/>
      <c r="F900" s="118"/>
      <c r="G900" s="122"/>
      <c r="H900" s="123"/>
      <c r="I900" s="124"/>
      <c r="J900" s="120">
        <v>0</v>
      </c>
      <c r="K900" s="112">
        <f>ROUND(IF(AND($G900&lt;&gt;Summary!$C$13),IF(OR($I900=$I$6,$I900=$I$7,$I900=$I$10,$I900=$I$11),($J900*$H900),0),0)+(IF(OR($I900=$I$8,$I900=$I$9),($J900*$H900),0)),0)</f>
        <v>0</v>
      </c>
      <c r="L900" s="112">
        <f>ROUND(IF(AND($G900=Summary!$C$13),IF(OR($I900=$I$6,$I900=$I$7,$I900=$I$10,$I900=$I$11),(($J900*$H900)/2),0),0),0)</f>
        <v>0</v>
      </c>
      <c r="M900" s="112">
        <f t="shared" si="30"/>
        <v>0</v>
      </c>
      <c r="N900" s="115">
        <f t="shared" si="31"/>
        <v>0</v>
      </c>
      <c r="O900" s="118"/>
    </row>
    <row r="901" spans="2:15">
      <c r="B901" s="121"/>
      <c r="C901" s="119"/>
      <c r="D901" s="194"/>
      <c r="E901" s="117"/>
      <c r="F901" s="118"/>
      <c r="G901" s="122"/>
      <c r="H901" s="123"/>
      <c r="I901" s="124"/>
      <c r="J901" s="120">
        <v>0</v>
      </c>
      <c r="K901" s="112">
        <f>ROUND(IF(AND($G901&lt;&gt;Summary!$C$13),IF(OR($I901=$I$6,$I901=$I$7,$I901=$I$10,$I901=$I$11),($J901*$H901),0),0)+(IF(OR($I901=$I$8,$I901=$I$9),($J901*$H901),0)),0)</f>
        <v>0</v>
      </c>
      <c r="L901" s="112">
        <f>ROUND(IF(AND($G901=Summary!$C$13),IF(OR($I901=$I$6,$I901=$I$7,$I901=$I$10,$I901=$I$11),(($J901*$H901)/2),0),0),0)</f>
        <v>0</v>
      </c>
      <c r="M901" s="112">
        <f t="shared" si="30"/>
        <v>0</v>
      </c>
      <c r="N901" s="115">
        <f t="shared" si="31"/>
        <v>0</v>
      </c>
      <c r="O901" s="118"/>
    </row>
    <row r="902" spans="2:15">
      <c r="B902" s="121"/>
      <c r="C902" s="119"/>
      <c r="D902" s="194"/>
      <c r="E902" s="117"/>
      <c r="F902" s="118"/>
      <c r="G902" s="122"/>
      <c r="H902" s="123"/>
      <c r="I902" s="124"/>
      <c r="J902" s="120">
        <v>0</v>
      </c>
      <c r="K902" s="112">
        <f>ROUND(IF(AND($G902&lt;&gt;Summary!$C$13),IF(OR($I902=$I$6,$I902=$I$7,$I902=$I$10,$I902=$I$11),($J902*$H902),0),0)+(IF(OR($I902=$I$8,$I902=$I$9),($J902*$H902),0)),0)</f>
        <v>0</v>
      </c>
      <c r="L902" s="112">
        <f>ROUND(IF(AND($G902=Summary!$C$13),IF(OR($I902=$I$6,$I902=$I$7,$I902=$I$10,$I902=$I$11),(($J902*$H902)/2),0),0),0)</f>
        <v>0</v>
      </c>
      <c r="M902" s="112">
        <f t="shared" si="30"/>
        <v>0</v>
      </c>
      <c r="N902" s="115">
        <f t="shared" si="31"/>
        <v>0</v>
      </c>
      <c r="O902" s="118"/>
    </row>
    <row r="903" spans="2:15">
      <c r="B903" s="121"/>
      <c r="C903" s="119"/>
      <c r="D903" s="194"/>
      <c r="E903" s="117"/>
      <c r="F903" s="118"/>
      <c r="G903" s="122"/>
      <c r="H903" s="123"/>
      <c r="I903" s="124"/>
      <c r="J903" s="120">
        <v>0</v>
      </c>
      <c r="K903" s="112">
        <f>ROUND(IF(AND($G903&lt;&gt;Summary!$C$13),IF(OR($I903=$I$6,$I903=$I$7,$I903=$I$10,$I903=$I$11),($J903*$H903),0),0)+(IF(OR($I903=$I$8,$I903=$I$9),($J903*$H903),0)),0)</f>
        <v>0</v>
      </c>
      <c r="L903" s="112">
        <f>ROUND(IF(AND($G903=Summary!$C$13),IF(OR($I903=$I$6,$I903=$I$7,$I903=$I$10,$I903=$I$11),(($J903*$H903)/2),0),0),0)</f>
        <v>0</v>
      </c>
      <c r="M903" s="112">
        <f t="shared" si="30"/>
        <v>0</v>
      </c>
      <c r="N903" s="115">
        <f t="shared" si="31"/>
        <v>0</v>
      </c>
      <c r="O903" s="118"/>
    </row>
    <row r="904" spans="2:15">
      <c r="B904" s="121"/>
      <c r="C904" s="119"/>
      <c r="D904" s="194"/>
      <c r="E904" s="117"/>
      <c r="F904" s="118"/>
      <c r="G904" s="122"/>
      <c r="H904" s="123"/>
      <c r="I904" s="124"/>
      <c r="J904" s="120">
        <v>0</v>
      </c>
      <c r="K904" s="112">
        <f>ROUND(IF(AND($G904&lt;&gt;Summary!$C$13),IF(OR($I904=$I$6,$I904=$I$7,$I904=$I$10,$I904=$I$11),($J904*$H904),0),0)+(IF(OR($I904=$I$8,$I904=$I$9),($J904*$H904),0)),0)</f>
        <v>0</v>
      </c>
      <c r="L904" s="112">
        <f>ROUND(IF(AND($G904=Summary!$C$13),IF(OR($I904=$I$6,$I904=$I$7,$I904=$I$10,$I904=$I$11),(($J904*$H904)/2),0),0),0)</f>
        <v>0</v>
      </c>
      <c r="M904" s="112">
        <f t="shared" si="30"/>
        <v>0</v>
      </c>
      <c r="N904" s="115">
        <f t="shared" si="31"/>
        <v>0</v>
      </c>
      <c r="O904" s="118"/>
    </row>
    <row r="905" spans="2:15">
      <c r="B905" s="121"/>
      <c r="C905" s="119"/>
      <c r="D905" s="194"/>
      <c r="E905" s="117"/>
      <c r="F905" s="118"/>
      <c r="G905" s="122"/>
      <c r="H905" s="123"/>
      <c r="I905" s="124"/>
      <c r="J905" s="120">
        <v>0</v>
      </c>
      <c r="K905" s="112">
        <f>ROUND(IF(AND($G905&lt;&gt;Summary!$C$13),IF(OR($I905=$I$6,$I905=$I$7,$I905=$I$10,$I905=$I$11),($J905*$H905),0),0)+(IF(OR($I905=$I$8,$I905=$I$9),($J905*$H905),0)),0)</f>
        <v>0</v>
      </c>
      <c r="L905" s="112">
        <f>ROUND(IF(AND($G905=Summary!$C$13),IF(OR($I905=$I$6,$I905=$I$7,$I905=$I$10,$I905=$I$11),(($J905*$H905)/2),0),0),0)</f>
        <v>0</v>
      </c>
      <c r="M905" s="112">
        <f t="shared" si="30"/>
        <v>0</v>
      </c>
      <c r="N905" s="115">
        <f t="shared" si="31"/>
        <v>0</v>
      </c>
      <c r="O905" s="118"/>
    </row>
    <row r="906" spans="2:15">
      <c r="B906" s="121"/>
      <c r="C906" s="119"/>
      <c r="D906" s="194"/>
      <c r="E906" s="117"/>
      <c r="F906" s="118"/>
      <c r="G906" s="122"/>
      <c r="H906" s="123"/>
      <c r="I906" s="124"/>
      <c r="J906" s="120">
        <v>0</v>
      </c>
      <c r="K906" s="112">
        <f>ROUND(IF(AND($G906&lt;&gt;Summary!$C$13),IF(OR($I906=$I$6,$I906=$I$7,$I906=$I$10,$I906=$I$11),($J906*$H906),0),0)+(IF(OR($I906=$I$8,$I906=$I$9),($J906*$H906),0)),0)</f>
        <v>0</v>
      </c>
      <c r="L906" s="112">
        <f>ROUND(IF(AND($G906=Summary!$C$13),IF(OR($I906=$I$6,$I906=$I$7,$I906=$I$10,$I906=$I$11),(($J906*$H906)/2),0),0),0)</f>
        <v>0</v>
      </c>
      <c r="M906" s="112">
        <f t="shared" si="30"/>
        <v>0</v>
      </c>
      <c r="N906" s="115">
        <f t="shared" si="31"/>
        <v>0</v>
      </c>
      <c r="O906" s="118"/>
    </row>
    <row r="907" spans="2:15">
      <c r="B907" s="121"/>
      <c r="C907" s="119"/>
      <c r="D907" s="194"/>
      <c r="E907" s="117"/>
      <c r="F907" s="118"/>
      <c r="G907" s="122"/>
      <c r="H907" s="123"/>
      <c r="I907" s="124"/>
      <c r="J907" s="120">
        <v>0</v>
      </c>
      <c r="K907" s="112">
        <f>ROUND(IF(AND($G907&lt;&gt;Summary!$C$13),IF(OR($I907=$I$6,$I907=$I$7,$I907=$I$10,$I907=$I$11),($J907*$H907),0),0)+(IF(OR($I907=$I$8,$I907=$I$9),($J907*$H907),0)),0)</f>
        <v>0</v>
      </c>
      <c r="L907" s="112">
        <f>ROUND(IF(AND($G907=Summary!$C$13),IF(OR($I907=$I$6,$I907=$I$7,$I907=$I$10,$I907=$I$11),(($J907*$H907)/2),0),0),0)</f>
        <v>0</v>
      </c>
      <c r="M907" s="112">
        <f t="shared" si="30"/>
        <v>0</v>
      </c>
      <c r="N907" s="115">
        <f t="shared" si="31"/>
        <v>0</v>
      </c>
      <c r="O907" s="118"/>
    </row>
    <row r="908" spans="2:15">
      <c r="B908" s="121"/>
      <c r="C908" s="119"/>
      <c r="D908" s="194"/>
      <c r="E908" s="117"/>
      <c r="F908" s="118"/>
      <c r="G908" s="122"/>
      <c r="H908" s="123"/>
      <c r="I908" s="124"/>
      <c r="J908" s="120">
        <v>0</v>
      </c>
      <c r="K908" s="112">
        <f>ROUND(IF(AND($G908&lt;&gt;Summary!$C$13),IF(OR($I908=$I$6,$I908=$I$7,$I908=$I$10,$I908=$I$11),($J908*$H908),0),0)+(IF(OR($I908=$I$8,$I908=$I$9),($J908*$H908),0)),0)</f>
        <v>0</v>
      </c>
      <c r="L908" s="112">
        <f>ROUND(IF(AND($G908=Summary!$C$13),IF(OR($I908=$I$6,$I908=$I$7,$I908=$I$10,$I908=$I$11),(($J908*$H908)/2),0),0),0)</f>
        <v>0</v>
      </c>
      <c r="M908" s="112">
        <f t="shared" si="30"/>
        <v>0</v>
      </c>
      <c r="N908" s="115">
        <f t="shared" si="31"/>
        <v>0</v>
      </c>
      <c r="O908" s="118"/>
    </row>
    <row r="909" spans="2:15">
      <c r="B909" s="121"/>
      <c r="C909" s="119"/>
      <c r="D909" s="194"/>
      <c r="E909" s="117"/>
      <c r="F909" s="118"/>
      <c r="G909" s="122"/>
      <c r="H909" s="123"/>
      <c r="I909" s="124"/>
      <c r="J909" s="120">
        <v>0</v>
      </c>
      <c r="K909" s="112">
        <f>ROUND(IF(AND($G909&lt;&gt;Summary!$C$13),IF(OR($I909=$I$6,$I909=$I$7,$I909=$I$10,$I909=$I$11),($J909*$H909),0),0)+(IF(OR($I909=$I$8,$I909=$I$9),($J909*$H909),0)),0)</f>
        <v>0</v>
      </c>
      <c r="L909" s="112">
        <f>ROUND(IF(AND($G909=Summary!$C$13),IF(OR($I909=$I$6,$I909=$I$7,$I909=$I$10,$I909=$I$11),(($J909*$H909)/2),0),0),0)</f>
        <v>0</v>
      </c>
      <c r="M909" s="112">
        <f t="shared" si="30"/>
        <v>0</v>
      </c>
      <c r="N909" s="115">
        <f t="shared" si="31"/>
        <v>0</v>
      </c>
      <c r="O909" s="118"/>
    </row>
    <row r="910" spans="2:15">
      <c r="B910" s="121"/>
      <c r="C910" s="119"/>
      <c r="D910" s="194"/>
      <c r="E910" s="117"/>
      <c r="F910" s="118"/>
      <c r="G910" s="122"/>
      <c r="H910" s="123"/>
      <c r="I910" s="124"/>
      <c r="J910" s="120">
        <v>0</v>
      </c>
      <c r="K910" s="112">
        <f>ROUND(IF(AND($G910&lt;&gt;Summary!$C$13),IF(OR($I910=$I$6,$I910=$I$7,$I910=$I$10,$I910=$I$11),($J910*$H910),0),0)+(IF(OR($I910=$I$8,$I910=$I$9),($J910*$H910),0)),0)</f>
        <v>0</v>
      </c>
      <c r="L910" s="112">
        <f>ROUND(IF(AND($G910=Summary!$C$13),IF(OR($I910=$I$6,$I910=$I$7,$I910=$I$10,$I910=$I$11),(($J910*$H910)/2),0),0),0)</f>
        <v>0</v>
      </c>
      <c r="M910" s="112">
        <f t="shared" si="30"/>
        <v>0</v>
      </c>
      <c r="N910" s="115">
        <f t="shared" si="31"/>
        <v>0</v>
      </c>
      <c r="O910" s="118"/>
    </row>
    <row r="911" spans="2:15">
      <c r="B911" s="121"/>
      <c r="C911" s="119"/>
      <c r="D911" s="194"/>
      <c r="E911" s="117"/>
      <c r="F911" s="118"/>
      <c r="G911" s="122"/>
      <c r="H911" s="123"/>
      <c r="I911" s="124"/>
      <c r="J911" s="120">
        <v>0</v>
      </c>
      <c r="K911" s="112">
        <f>ROUND(IF(AND($G911&lt;&gt;Summary!$C$13),IF(OR($I911=$I$6,$I911=$I$7,$I911=$I$10,$I911=$I$11),($J911*$H911),0),0)+(IF(OR($I911=$I$8,$I911=$I$9),($J911*$H911),0)),0)</f>
        <v>0</v>
      </c>
      <c r="L911" s="112">
        <f>ROUND(IF(AND($G911=Summary!$C$13),IF(OR($I911=$I$6,$I911=$I$7,$I911=$I$10,$I911=$I$11),(($J911*$H911)/2),0),0),0)</f>
        <v>0</v>
      </c>
      <c r="M911" s="112">
        <f t="shared" si="30"/>
        <v>0</v>
      </c>
      <c r="N911" s="115">
        <f t="shared" si="31"/>
        <v>0</v>
      </c>
      <c r="O911" s="118"/>
    </row>
    <row r="912" spans="2:15">
      <c r="B912" s="121"/>
      <c r="C912" s="119"/>
      <c r="D912" s="194"/>
      <c r="E912" s="117"/>
      <c r="F912" s="118"/>
      <c r="G912" s="122"/>
      <c r="H912" s="123"/>
      <c r="I912" s="124"/>
      <c r="J912" s="120">
        <v>0</v>
      </c>
      <c r="K912" s="112">
        <f>ROUND(IF(AND($G912&lt;&gt;Summary!$C$13),IF(OR($I912=$I$6,$I912=$I$7,$I912=$I$10,$I912=$I$11),($J912*$H912),0),0)+(IF(OR($I912=$I$8,$I912=$I$9),($J912*$H912),0)),0)</f>
        <v>0</v>
      </c>
      <c r="L912" s="112">
        <f>ROUND(IF(AND($G912=Summary!$C$13),IF(OR($I912=$I$6,$I912=$I$7,$I912=$I$10,$I912=$I$11),(($J912*$H912)/2),0),0),0)</f>
        <v>0</v>
      </c>
      <c r="M912" s="112">
        <f t="shared" si="30"/>
        <v>0</v>
      </c>
      <c r="N912" s="115">
        <f t="shared" si="31"/>
        <v>0</v>
      </c>
      <c r="O912" s="118"/>
    </row>
    <row r="913" spans="2:15">
      <c r="B913" s="121"/>
      <c r="C913" s="119"/>
      <c r="D913" s="194"/>
      <c r="E913" s="117"/>
      <c r="F913" s="118"/>
      <c r="G913" s="122"/>
      <c r="H913" s="123"/>
      <c r="I913" s="124"/>
      <c r="J913" s="120">
        <v>0</v>
      </c>
      <c r="K913" s="112">
        <f>ROUND(IF(AND($G913&lt;&gt;Summary!$C$13),IF(OR($I913=$I$6,$I913=$I$7,$I913=$I$10,$I913=$I$11),($J913*$H913),0),0)+(IF(OR($I913=$I$8,$I913=$I$9),($J913*$H913),0)),0)</f>
        <v>0</v>
      </c>
      <c r="L913" s="112">
        <f>ROUND(IF(AND($G913=Summary!$C$13),IF(OR($I913=$I$6,$I913=$I$7,$I913=$I$10,$I913=$I$11),(($J913*$H913)/2),0),0),0)</f>
        <v>0</v>
      </c>
      <c r="M913" s="112">
        <f t="shared" si="30"/>
        <v>0</v>
      </c>
      <c r="N913" s="115">
        <f t="shared" si="31"/>
        <v>0</v>
      </c>
      <c r="O913" s="118"/>
    </row>
    <row r="914" spans="2:15">
      <c r="B914" s="121"/>
      <c r="C914" s="119"/>
      <c r="D914" s="194"/>
      <c r="E914" s="117"/>
      <c r="F914" s="118"/>
      <c r="G914" s="122"/>
      <c r="H914" s="123"/>
      <c r="I914" s="124"/>
      <c r="J914" s="120">
        <v>0</v>
      </c>
      <c r="K914" s="112">
        <f>ROUND(IF(AND($G914&lt;&gt;Summary!$C$13),IF(OR($I914=$I$6,$I914=$I$7,$I914=$I$10,$I914=$I$11),($J914*$H914),0),0)+(IF(OR($I914=$I$8,$I914=$I$9),($J914*$H914),0)),0)</f>
        <v>0</v>
      </c>
      <c r="L914" s="112">
        <f>ROUND(IF(AND($G914=Summary!$C$13),IF(OR($I914=$I$6,$I914=$I$7,$I914=$I$10,$I914=$I$11),(($J914*$H914)/2),0),0),0)</f>
        <v>0</v>
      </c>
      <c r="M914" s="112">
        <f t="shared" si="30"/>
        <v>0</v>
      </c>
      <c r="N914" s="115">
        <f t="shared" si="31"/>
        <v>0</v>
      </c>
      <c r="O914" s="118"/>
    </row>
    <row r="915" spans="2:15">
      <c r="B915" s="121"/>
      <c r="C915" s="119"/>
      <c r="D915" s="194"/>
      <c r="E915" s="117"/>
      <c r="F915" s="118"/>
      <c r="G915" s="122"/>
      <c r="H915" s="123"/>
      <c r="I915" s="124"/>
      <c r="J915" s="120">
        <v>0</v>
      </c>
      <c r="K915" s="112">
        <f>ROUND(IF(AND($G915&lt;&gt;Summary!$C$13),IF(OR($I915=$I$6,$I915=$I$7,$I915=$I$10,$I915=$I$11),($J915*$H915),0),0)+(IF(OR($I915=$I$8,$I915=$I$9),($J915*$H915),0)),0)</f>
        <v>0</v>
      </c>
      <c r="L915" s="112">
        <f>ROUND(IF(AND($G915=Summary!$C$13),IF(OR($I915=$I$6,$I915=$I$7,$I915=$I$10,$I915=$I$11),(($J915*$H915)/2),0),0),0)</f>
        <v>0</v>
      </c>
      <c r="M915" s="112">
        <f t="shared" si="30"/>
        <v>0</v>
      </c>
      <c r="N915" s="115">
        <f t="shared" si="31"/>
        <v>0</v>
      </c>
      <c r="O915" s="118"/>
    </row>
    <row r="916" spans="2:15">
      <c r="B916" s="121"/>
      <c r="C916" s="119"/>
      <c r="D916" s="194"/>
      <c r="E916" s="117"/>
      <c r="F916" s="118"/>
      <c r="G916" s="122"/>
      <c r="H916" s="123"/>
      <c r="I916" s="124"/>
      <c r="J916" s="120">
        <v>0</v>
      </c>
      <c r="K916" s="112">
        <f>ROUND(IF(AND($G916&lt;&gt;Summary!$C$13),IF(OR($I916=$I$6,$I916=$I$7,$I916=$I$10,$I916=$I$11),($J916*$H916),0),0)+(IF(OR($I916=$I$8,$I916=$I$9),($J916*$H916),0)),0)</f>
        <v>0</v>
      </c>
      <c r="L916" s="112">
        <f>ROUND(IF(AND($G916=Summary!$C$13),IF(OR($I916=$I$6,$I916=$I$7,$I916=$I$10,$I916=$I$11),(($J916*$H916)/2),0),0),0)</f>
        <v>0</v>
      </c>
      <c r="M916" s="112">
        <f t="shared" si="30"/>
        <v>0</v>
      </c>
      <c r="N916" s="115">
        <f t="shared" si="31"/>
        <v>0</v>
      </c>
      <c r="O916" s="118"/>
    </row>
    <row r="917" spans="2:15">
      <c r="B917" s="121"/>
      <c r="C917" s="119"/>
      <c r="D917" s="194"/>
      <c r="E917" s="117"/>
      <c r="F917" s="118"/>
      <c r="G917" s="122"/>
      <c r="H917" s="123"/>
      <c r="I917" s="124"/>
      <c r="J917" s="120">
        <v>0</v>
      </c>
      <c r="K917" s="112">
        <f>ROUND(IF(AND($G917&lt;&gt;Summary!$C$13),IF(OR($I917=$I$6,$I917=$I$7,$I917=$I$10,$I917=$I$11),($J917*$H917),0),0)+(IF(OR($I917=$I$8,$I917=$I$9),($J917*$H917),0)),0)</f>
        <v>0</v>
      </c>
      <c r="L917" s="112">
        <f>ROUND(IF(AND($G917=Summary!$C$13),IF(OR($I917=$I$6,$I917=$I$7,$I917=$I$10,$I917=$I$11),(($J917*$H917)/2),0),0),0)</f>
        <v>0</v>
      </c>
      <c r="M917" s="112">
        <f t="shared" si="30"/>
        <v>0</v>
      </c>
      <c r="N917" s="115">
        <f t="shared" si="31"/>
        <v>0</v>
      </c>
      <c r="O917" s="118"/>
    </row>
    <row r="918" spans="2:15">
      <c r="B918" s="121"/>
      <c r="C918" s="119"/>
      <c r="D918" s="194"/>
      <c r="E918" s="117"/>
      <c r="F918" s="118"/>
      <c r="G918" s="122"/>
      <c r="H918" s="123"/>
      <c r="I918" s="124"/>
      <c r="J918" s="120">
        <v>0</v>
      </c>
      <c r="K918" s="112">
        <f>ROUND(IF(AND($G918&lt;&gt;Summary!$C$13),IF(OR($I918=$I$6,$I918=$I$7,$I918=$I$10,$I918=$I$11),($J918*$H918),0),0)+(IF(OR($I918=$I$8,$I918=$I$9),($J918*$H918),0)),0)</f>
        <v>0</v>
      </c>
      <c r="L918" s="112">
        <f>ROUND(IF(AND($G918=Summary!$C$13),IF(OR($I918=$I$6,$I918=$I$7,$I918=$I$10,$I918=$I$11),(($J918*$H918)/2),0),0),0)</f>
        <v>0</v>
      </c>
      <c r="M918" s="112">
        <f t="shared" ref="M918:M981" si="32">L918</f>
        <v>0</v>
      </c>
      <c r="N918" s="115">
        <f t="shared" ref="N918:N981" si="33">SUM(J918:M918)</f>
        <v>0</v>
      </c>
      <c r="O918" s="118"/>
    </row>
    <row r="919" spans="2:15">
      <c r="B919" s="121"/>
      <c r="C919" s="119"/>
      <c r="D919" s="194"/>
      <c r="E919" s="117"/>
      <c r="F919" s="118"/>
      <c r="G919" s="122"/>
      <c r="H919" s="123"/>
      <c r="I919" s="124"/>
      <c r="J919" s="120">
        <v>0</v>
      </c>
      <c r="K919" s="112">
        <f>ROUND(IF(AND($G919&lt;&gt;Summary!$C$13),IF(OR($I919=$I$6,$I919=$I$7,$I919=$I$10,$I919=$I$11),($J919*$H919),0),0)+(IF(OR($I919=$I$8,$I919=$I$9),($J919*$H919),0)),0)</f>
        <v>0</v>
      </c>
      <c r="L919" s="112">
        <f>ROUND(IF(AND($G919=Summary!$C$13),IF(OR($I919=$I$6,$I919=$I$7,$I919=$I$10,$I919=$I$11),(($J919*$H919)/2),0),0),0)</f>
        <v>0</v>
      </c>
      <c r="M919" s="112">
        <f t="shared" si="32"/>
        <v>0</v>
      </c>
      <c r="N919" s="115">
        <f t="shared" si="33"/>
        <v>0</v>
      </c>
      <c r="O919" s="118"/>
    </row>
    <row r="920" spans="2:15">
      <c r="B920" s="121"/>
      <c r="C920" s="119"/>
      <c r="D920" s="194"/>
      <c r="E920" s="117"/>
      <c r="F920" s="118"/>
      <c r="G920" s="122"/>
      <c r="H920" s="123"/>
      <c r="I920" s="124"/>
      <c r="J920" s="120">
        <v>0</v>
      </c>
      <c r="K920" s="112">
        <f>ROUND(IF(AND($G920&lt;&gt;Summary!$C$13),IF(OR($I920=$I$6,$I920=$I$7,$I920=$I$10,$I920=$I$11),($J920*$H920),0),0)+(IF(OR($I920=$I$8,$I920=$I$9),($J920*$H920),0)),0)</f>
        <v>0</v>
      </c>
      <c r="L920" s="112">
        <f>ROUND(IF(AND($G920=Summary!$C$13),IF(OR($I920=$I$6,$I920=$I$7,$I920=$I$10,$I920=$I$11),(($J920*$H920)/2),0),0),0)</f>
        <v>0</v>
      </c>
      <c r="M920" s="112">
        <f t="shared" si="32"/>
        <v>0</v>
      </c>
      <c r="N920" s="115">
        <f t="shared" si="33"/>
        <v>0</v>
      </c>
      <c r="O920" s="118"/>
    </row>
    <row r="921" spans="2:15">
      <c r="B921" s="121"/>
      <c r="C921" s="119"/>
      <c r="D921" s="194"/>
      <c r="E921" s="117"/>
      <c r="F921" s="118"/>
      <c r="G921" s="122"/>
      <c r="H921" s="123"/>
      <c r="I921" s="124"/>
      <c r="J921" s="120">
        <v>0</v>
      </c>
      <c r="K921" s="112">
        <f>ROUND(IF(AND($G921&lt;&gt;Summary!$C$13),IF(OR($I921=$I$6,$I921=$I$7,$I921=$I$10,$I921=$I$11),($J921*$H921),0),0)+(IF(OR($I921=$I$8,$I921=$I$9),($J921*$H921),0)),0)</f>
        <v>0</v>
      </c>
      <c r="L921" s="112">
        <f>ROUND(IF(AND($G921=Summary!$C$13),IF(OR($I921=$I$6,$I921=$I$7,$I921=$I$10,$I921=$I$11),(($J921*$H921)/2),0),0),0)</f>
        <v>0</v>
      </c>
      <c r="M921" s="112">
        <f t="shared" si="32"/>
        <v>0</v>
      </c>
      <c r="N921" s="115">
        <f t="shared" si="33"/>
        <v>0</v>
      </c>
      <c r="O921" s="118"/>
    </row>
    <row r="922" spans="2:15">
      <c r="B922" s="121"/>
      <c r="C922" s="119"/>
      <c r="D922" s="194"/>
      <c r="E922" s="117"/>
      <c r="F922" s="118"/>
      <c r="G922" s="122"/>
      <c r="H922" s="123"/>
      <c r="I922" s="124"/>
      <c r="J922" s="120">
        <v>0</v>
      </c>
      <c r="K922" s="112">
        <f>ROUND(IF(AND($G922&lt;&gt;Summary!$C$13),IF(OR($I922=$I$6,$I922=$I$7,$I922=$I$10,$I922=$I$11),($J922*$H922),0),0)+(IF(OR($I922=$I$8,$I922=$I$9),($J922*$H922),0)),0)</f>
        <v>0</v>
      </c>
      <c r="L922" s="112">
        <f>ROUND(IF(AND($G922=Summary!$C$13),IF(OR($I922=$I$6,$I922=$I$7,$I922=$I$10,$I922=$I$11),(($J922*$H922)/2),0),0),0)</f>
        <v>0</v>
      </c>
      <c r="M922" s="112">
        <f t="shared" si="32"/>
        <v>0</v>
      </c>
      <c r="N922" s="115">
        <f t="shared" si="33"/>
        <v>0</v>
      </c>
      <c r="O922" s="118"/>
    </row>
    <row r="923" spans="2:15">
      <c r="B923" s="121"/>
      <c r="C923" s="119"/>
      <c r="D923" s="194"/>
      <c r="E923" s="117"/>
      <c r="F923" s="118"/>
      <c r="G923" s="122"/>
      <c r="H923" s="123"/>
      <c r="I923" s="124"/>
      <c r="J923" s="120">
        <v>0</v>
      </c>
      <c r="K923" s="112">
        <f>ROUND(IF(AND($G923&lt;&gt;Summary!$C$13),IF(OR($I923=$I$6,$I923=$I$7,$I923=$I$10,$I923=$I$11),($J923*$H923),0),0)+(IF(OR($I923=$I$8,$I923=$I$9),($J923*$H923),0)),0)</f>
        <v>0</v>
      </c>
      <c r="L923" s="112">
        <f>ROUND(IF(AND($G923=Summary!$C$13),IF(OR($I923=$I$6,$I923=$I$7,$I923=$I$10,$I923=$I$11),(($J923*$H923)/2),0),0),0)</f>
        <v>0</v>
      </c>
      <c r="M923" s="112">
        <f t="shared" si="32"/>
        <v>0</v>
      </c>
      <c r="N923" s="115">
        <f t="shared" si="33"/>
        <v>0</v>
      </c>
      <c r="O923" s="118"/>
    </row>
    <row r="924" spans="2:15">
      <c r="B924" s="121"/>
      <c r="C924" s="119"/>
      <c r="D924" s="194"/>
      <c r="E924" s="117"/>
      <c r="F924" s="118"/>
      <c r="G924" s="122"/>
      <c r="H924" s="123"/>
      <c r="I924" s="124"/>
      <c r="J924" s="120">
        <v>0</v>
      </c>
      <c r="K924" s="112">
        <f>ROUND(IF(AND($G924&lt;&gt;Summary!$C$13),IF(OR($I924=$I$6,$I924=$I$7,$I924=$I$10,$I924=$I$11),($J924*$H924),0),0)+(IF(OR($I924=$I$8,$I924=$I$9),($J924*$H924),0)),0)</f>
        <v>0</v>
      </c>
      <c r="L924" s="112">
        <f>ROUND(IF(AND($G924=Summary!$C$13),IF(OR($I924=$I$6,$I924=$I$7,$I924=$I$10,$I924=$I$11),(($J924*$H924)/2),0),0),0)</f>
        <v>0</v>
      </c>
      <c r="M924" s="112">
        <f t="shared" si="32"/>
        <v>0</v>
      </c>
      <c r="N924" s="115">
        <f t="shared" si="33"/>
        <v>0</v>
      </c>
      <c r="O924" s="118"/>
    </row>
    <row r="925" spans="2:15">
      <c r="B925" s="121"/>
      <c r="C925" s="119"/>
      <c r="D925" s="194"/>
      <c r="E925" s="117"/>
      <c r="F925" s="118"/>
      <c r="G925" s="122"/>
      <c r="H925" s="123"/>
      <c r="I925" s="124"/>
      <c r="J925" s="120">
        <v>0</v>
      </c>
      <c r="K925" s="112">
        <f>ROUND(IF(AND($G925&lt;&gt;Summary!$C$13),IF(OR($I925=$I$6,$I925=$I$7,$I925=$I$10,$I925=$I$11),($J925*$H925),0),0)+(IF(OR($I925=$I$8,$I925=$I$9),($J925*$H925),0)),0)</f>
        <v>0</v>
      </c>
      <c r="L925" s="112">
        <f>ROUND(IF(AND($G925=Summary!$C$13),IF(OR($I925=$I$6,$I925=$I$7,$I925=$I$10,$I925=$I$11),(($J925*$H925)/2),0),0),0)</f>
        <v>0</v>
      </c>
      <c r="M925" s="112">
        <f t="shared" si="32"/>
        <v>0</v>
      </c>
      <c r="N925" s="115">
        <f t="shared" si="33"/>
        <v>0</v>
      </c>
      <c r="O925" s="118"/>
    </row>
    <row r="926" spans="2:15">
      <c r="B926" s="121"/>
      <c r="C926" s="119"/>
      <c r="D926" s="194"/>
      <c r="E926" s="117"/>
      <c r="F926" s="118"/>
      <c r="G926" s="122"/>
      <c r="H926" s="123"/>
      <c r="I926" s="124"/>
      <c r="J926" s="120">
        <v>0</v>
      </c>
      <c r="K926" s="112">
        <f>ROUND(IF(AND($G926&lt;&gt;Summary!$C$13),IF(OR($I926=$I$6,$I926=$I$7,$I926=$I$10,$I926=$I$11),($J926*$H926),0),0)+(IF(OR($I926=$I$8,$I926=$I$9),($J926*$H926),0)),0)</f>
        <v>0</v>
      </c>
      <c r="L926" s="112">
        <f>ROUND(IF(AND($G926=Summary!$C$13),IF(OR($I926=$I$6,$I926=$I$7,$I926=$I$10,$I926=$I$11),(($J926*$H926)/2),0),0),0)</f>
        <v>0</v>
      </c>
      <c r="M926" s="112">
        <f t="shared" si="32"/>
        <v>0</v>
      </c>
      <c r="N926" s="115">
        <f t="shared" si="33"/>
        <v>0</v>
      </c>
      <c r="O926" s="118"/>
    </row>
    <row r="927" spans="2:15">
      <c r="B927" s="121"/>
      <c r="C927" s="119"/>
      <c r="D927" s="194"/>
      <c r="E927" s="117"/>
      <c r="F927" s="118"/>
      <c r="G927" s="122"/>
      <c r="H927" s="123"/>
      <c r="I927" s="124"/>
      <c r="J927" s="120">
        <v>0</v>
      </c>
      <c r="K927" s="112">
        <f>ROUND(IF(AND($G927&lt;&gt;Summary!$C$13),IF(OR($I927=$I$6,$I927=$I$7,$I927=$I$10,$I927=$I$11),($J927*$H927),0),0)+(IF(OR($I927=$I$8,$I927=$I$9),($J927*$H927),0)),0)</f>
        <v>0</v>
      </c>
      <c r="L927" s="112">
        <f>ROUND(IF(AND($G927=Summary!$C$13),IF(OR($I927=$I$6,$I927=$I$7,$I927=$I$10,$I927=$I$11),(($J927*$H927)/2),0),0),0)</f>
        <v>0</v>
      </c>
      <c r="M927" s="112">
        <f t="shared" si="32"/>
        <v>0</v>
      </c>
      <c r="N927" s="115">
        <f t="shared" si="33"/>
        <v>0</v>
      </c>
      <c r="O927" s="118"/>
    </row>
    <row r="928" spans="2:15">
      <c r="B928" s="121"/>
      <c r="C928" s="119"/>
      <c r="D928" s="194"/>
      <c r="E928" s="117"/>
      <c r="F928" s="118"/>
      <c r="G928" s="122"/>
      <c r="H928" s="123"/>
      <c r="I928" s="124"/>
      <c r="J928" s="120">
        <v>0</v>
      </c>
      <c r="K928" s="112">
        <f>ROUND(IF(AND($G928&lt;&gt;Summary!$C$13),IF(OR($I928=$I$6,$I928=$I$7,$I928=$I$10,$I928=$I$11),($J928*$H928),0),0)+(IF(OR($I928=$I$8,$I928=$I$9),($J928*$H928),0)),0)</f>
        <v>0</v>
      </c>
      <c r="L928" s="112">
        <f>ROUND(IF(AND($G928=Summary!$C$13),IF(OR($I928=$I$6,$I928=$I$7,$I928=$I$10,$I928=$I$11),(($J928*$H928)/2),0),0),0)</f>
        <v>0</v>
      </c>
      <c r="M928" s="112">
        <f t="shared" si="32"/>
        <v>0</v>
      </c>
      <c r="N928" s="115">
        <f t="shared" si="33"/>
        <v>0</v>
      </c>
      <c r="O928" s="118"/>
    </row>
    <row r="929" spans="2:15">
      <c r="B929" s="121"/>
      <c r="C929" s="119"/>
      <c r="D929" s="194"/>
      <c r="E929" s="117"/>
      <c r="F929" s="118"/>
      <c r="G929" s="122"/>
      <c r="H929" s="123"/>
      <c r="I929" s="124"/>
      <c r="J929" s="120">
        <v>0</v>
      </c>
      <c r="K929" s="112">
        <f>ROUND(IF(AND($G929&lt;&gt;Summary!$C$13),IF(OR($I929=$I$6,$I929=$I$7,$I929=$I$10,$I929=$I$11),($J929*$H929),0),0)+(IF(OR($I929=$I$8,$I929=$I$9),($J929*$H929),0)),0)</f>
        <v>0</v>
      </c>
      <c r="L929" s="112">
        <f>ROUND(IF(AND($G929=Summary!$C$13),IF(OR($I929=$I$6,$I929=$I$7,$I929=$I$10,$I929=$I$11),(($J929*$H929)/2),0),0),0)</f>
        <v>0</v>
      </c>
      <c r="M929" s="112">
        <f t="shared" si="32"/>
        <v>0</v>
      </c>
      <c r="N929" s="115">
        <f t="shared" si="33"/>
        <v>0</v>
      </c>
      <c r="O929" s="118"/>
    </row>
    <row r="930" spans="2:15">
      <c r="B930" s="121"/>
      <c r="C930" s="119"/>
      <c r="D930" s="194"/>
      <c r="E930" s="117"/>
      <c r="F930" s="118"/>
      <c r="G930" s="122"/>
      <c r="H930" s="123"/>
      <c r="I930" s="124"/>
      <c r="J930" s="120">
        <v>0</v>
      </c>
      <c r="K930" s="112">
        <f>ROUND(IF(AND($G930&lt;&gt;Summary!$C$13),IF(OR($I930=$I$6,$I930=$I$7,$I930=$I$10,$I930=$I$11),($J930*$H930),0),0)+(IF(OR($I930=$I$8,$I930=$I$9),($J930*$H930),0)),0)</f>
        <v>0</v>
      </c>
      <c r="L930" s="112">
        <f>ROUND(IF(AND($G930=Summary!$C$13),IF(OR($I930=$I$6,$I930=$I$7,$I930=$I$10,$I930=$I$11),(($J930*$H930)/2),0),0),0)</f>
        <v>0</v>
      </c>
      <c r="M930" s="112">
        <f t="shared" si="32"/>
        <v>0</v>
      </c>
      <c r="N930" s="115">
        <f t="shared" si="33"/>
        <v>0</v>
      </c>
      <c r="O930" s="118"/>
    </row>
    <row r="931" spans="2:15">
      <c r="B931" s="121"/>
      <c r="C931" s="119"/>
      <c r="D931" s="194"/>
      <c r="E931" s="117"/>
      <c r="F931" s="118"/>
      <c r="G931" s="122"/>
      <c r="H931" s="123"/>
      <c r="I931" s="124"/>
      <c r="J931" s="120">
        <v>0</v>
      </c>
      <c r="K931" s="112">
        <f>ROUND(IF(AND($G931&lt;&gt;Summary!$C$13),IF(OR($I931=$I$6,$I931=$I$7,$I931=$I$10,$I931=$I$11),($J931*$H931),0),0)+(IF(OR($I931=$I$8,$I931=$I$9),($J931*$H931),0)),0)</f>
        <v>0</v>
      </c>
      <c r="L931" s="112">
        <f>ROUND(IF(AND($G931=Summary!$C$13),IF(OR($I931=$I$6,$I931=$I$7,$I931=$I$10,$I931=$I$11),(($J931*$H931)/2),0),0),0)</f>
        <v>0</v>
      </c>
      <c r="M931" s="112">
        <f t="shared" si="32"/>
        <v>0</v>
      </c>
      <c r="N931" s="115">
        <f t="shared" si="33"/>
        <v>0</v>
      </c>
      <c r="O931" s="118"/>
    </row>
    <row r="932" spans="2:15">
      <c r="B932" s="121"/>
      <c r="C932" s="119"/>
      <c r="D932" s="194"/>
      <c r="E932" s="117"/>
      <c r="F932" s="118"/>
      <c r="G932" s="122"/>
      <c r="H932" s="123"/>
      <c r="I932" s="124"/>
      <c r="J932" s="120">
        <v>0</v>
      </c>
      <c r="K932" s="112">
        <f>ROUND(IF(AND($G932&lt;&gt;Summary!$C$13),IF(OR($I932=$I$6,$I932=$I$7,$I932=$I$10,$I932=$I$11),($J932*$H932),0),0)+(IF(OR($I932=$I$8,$I932=$I$9),($J932*$H932),0)),0)</f>
        <v>0</v>
      </c>
      <c r="L932" s="112">
        <f>ROUND(IF(AND($G932=Summary!$C$13),IF(OR($I932=$I$6,$I932=$I$7,$I932=$I$10,$I932=$I$11),(($J932*$H932)/2),0),0),0)</f>
        <v>0</v>
      </c>
      <c r="M932" s="112">
        <f t="shared" si="32"/>
        <v>0</v>
      </c>
      <c r="N932" s="115">
        <f t="shared" si="33"/>
        <v>0</v>
      </c>
      <c r="O932" s="118"/>
    </row>
    <row r="933" spans="2:15">
      <c r="B933" s="121"/>
      <c r="C933" s="119"/>
      <c r="D933" s="194"/>
      <c r="E933" s="117"/>
      <c r="F933" s="118"/>
      <c r="G933" s="122"/>
      <c r="H933" s="123"/>
      <c r="I933" s="124"/>
      <c r="J933" s="120">
        <v>0</v>
      </c>
      <c r="K933" s="112">
        <f>ROUND(IF(AND($G933&lt;&gt;Summary!$C$13),IF(OR($I933=$I$6,$I933=$I$7,$I933=$I$10,$I933=$I$11),($J933*$H933),0),0)+(IF(OR($I933=$I$8,$I933=$I$9),($J933*$H933),0)),0)</f>
        <v>0</v>
      </c>
      <c r="L933" s="112">
        <f>ROUND(IF(AND($G933=Summary!$C$13),IF(OR($I933=$I$6,$I933=$I$7,$I933=$I$10,$I933=$I$11),(($J933*$H933)/2),0),0),0)</f>
        <v>0</v>
      </c>
      <c r="M933" s="112">
        <f t="shared" si="32"/>
        <v>0</v>
      </c>
      <c r="N933" s="115">
        <f t="shared" si="33"/>
        <v>0</v>
      </c>
      <c r="O933" s="118"/>
    </row>
    <row r="934" spans="2:15">
      <c r="B934" s="121"/>
      <c r="C934" s="119"/>
      <c r="D934" s="194"/>
      <c r="E934" s="117"/>
      <c r="F934" s="118"/>
      <c r="G934" s="122"/>
      <c r="H934" s="123"/>
      <c r="I934" s="124"/>
      <c r="J934" s="120">
        <v>0</v>
      </c>
      <c r="K934" s="112">
        <f>ROUND(IF(AND($G934&lt;&gt;Summary!$C$13),IF(OR($I934=$I$6,$I934=$I$7,$I934=$I$10,$I934=$I$11),($J934*$H934),0),0)+(IF(OR($I934=$I$8,$I934=$I$9),($J934*$H934),0)),0)</f>
        <v>0</v>
      </c>
      <c r="L934" s="112">
        <f>ROUND(IF(AND($G934=Summary!$C$13),IF(OR($I934=$I$6,$I934=$I$7,$I934=$I$10,$I934=$I$11),(($J934*$H934)/2),0),0),0)</f>
        <v>0</v>
      </c>
      <c r="M934" s="112">
        <f t="shared" si="32"/>
        <v>0</v>
      </c>
      <c r="N934" s="115">
        <f t="shared" si="33"/>
        <v>0</v>
      </c>
      <c r="O934" s="118"/>
    </row>
    <row r="935" spans="2:15">
      <c r="B935" s="121"/>
      <c r="C935" s="119"/>
      <c r="D935" s="194"/>
      <c r="E935" s="117"/>
      <c r="F935" s="118"/>
      <c r="G935" s="122"/>
      <c r="H935" s="123"/>
      <c r="I935" s="124"/>
      <c r="J935" s="120">
        <v>0</v>
      </c>
      <c r="K935" s="112">
        <f>ROUND(IF(AND($G935&lt;&gt;Summary!$C$13),IF(OR($I935=$I$6,$I935=$I$7,$I935=$I$10,$I935=$I$11),($J935*$H935),0),0)+(IF(OR($I935=$I$8,$I935=$I$9),($J935*$H935),0)),0)</f>
        <v>0</v>
      </c>
      <c r="L935" s="112">
        <f>ROUND(IF(AND($G935=Summary!$C$13),IF(OR($I935=$I$6,$I935=$I$7,$I935=$I$10,$I935=$I$11),(($J935*$H935)/2),0),0),0)</f>
        <v>0</v>
      </c>
      <c r="M935" s="112">
        <f t="shared" si="32"/>
        <v>0</v>
      </c>
      <c r="N935" s="115">
        <f t="shared" si="33"/>
        <v>0</v>
      </c>
      <c r="O935" s="118"/>
    </row>
    <row r="936" spans="2:15">
      <c r="B936" s="121"/>
      <c r="C936" s="119"/>
      <c r="D936" s="194"/>
      <c r="E936" s="117"/>
      <c r="F936" s="118"/>
      <c r="G936" s="122"/>
      <c r="H936" s="123"/>
      <c r="I936" s="124"/>
      <c r="J936" s="120">
        <v>0</v>
      </c>
      <c r="K936" s="112">
        <f>ROUND(IF(AND($G936&lt;&gt;Summary!$C$13),IF(OR($I936=$I$6,$I936=$I$7,$I936=$I$10,$I936=$I$11),($J936*$H936),0),0)+(IF(OR($I936=$I$8,$I936=$I$9),($J936*$H936),0)),0)</f>
        <v>0</v>
      </c>
      <c r="L936" s="112">
        <f>ROUND(IF(AND($G936=Summary!$C$13),IF(OR($I936=$I$6,$I936=$I$7,$I936=$I$10,$I936=$I$11),(($J936*$H936)/2),0),0),0)</f>
        <v>0</v>
      </c>
      <c r="M936" s="112">
        <f t="shared" si="32"/>
        <v>0</v>
      </c>
      <c r="N936" s="115">
        <f t="shared" si="33"/>
        <v>0</v>
      </c>
      <c r="O936" s="118"/>
    </row>
    <row r="937" spans="2:15">
      <c r="B937" s="121"/>
      <c r="C937" s="119"/>
      <c r="D937" s="194"/>
      <c r="E937" s="117"/>
      <c r="F937" s="118"/>
      <c r="G937" s="122"/>
      <c r="H937" s="123"/>
      <c r="I937" s="124"/>
      <c r="J937" s="120">
        <v>0</v>
      </c>
      <c r="K937" s="112">
        <f>ROUND(IF(AND($G937&lt;&gt;Summary!$C$13),IF(OR($I937=$I$6,$I937=$I$7,$I937=$I$10,$I937=$I$11),($J937*$H937),0),0)+(IF(OR($I937=$I$8,$I937=$I$9),($J937*$H937),0)),0)</f>
        <v>0</v>
      </c>
      <c r="L937" s="112">
        <f>ROUND(IF(AND($G937=Summary!$C$13),IF(OR($I937=$I$6,$I937=$I$7,$I937=$I$10,$I937=$I$11),(($J937*$H937)/2),0),0),0)</f>
        <v>0</v>
      </c>
      <c r="M937" s="112">
        <f t="shared" si="32"/>
        <v>0</v>
      </c>
      <c r="N937" s="115">
        <f t="shared" si="33"/>
        <v>0</v>
      </c>
      <c r="O937" s="118"/>
    </row>
    <row r="938" spans="2:15">
      <c r="B938" s="121"/>
      <c r="C938" s="119"/>
      <c r="D938" s="194"/>
      <c r="E938" s="117"/>
      <c r="F938" s="118"/>
      <c r="G938" s="122"/>
      <c r="H938" s="123"/>
      <c r="I938" s="124"/>
      <c r="J938" s="120">
        <v>0</v>
      </c>
      <c r="K938" s="112">
        <f>ROUND(IF(AND($G938&lt;&gt;Summary!$C$13),IF(OR($I938=$I$6,$I938=$I$7,$I938=$I$10,$I938=$I$11),($J938*$H938),0),0)+(IF(OR($I938=$I$8,$I938=$I$9),($J938*$H938),0)),0)</f>
        <v>0</v>
      </c>
      <c r="L938" s="112">
        <f>ROUND(IF(AND($G938=Summary!$C$13),IF(OR($I938=$I$6,$I938=$I$7,$I938=$I$10,$I938=$I$11),(($J938*$H938)/2),0),0),0)</f>
        <v>0</v>
      </c>
      <c r="M938" s="112">
        <f t="shared" si="32"/>
        <v>0</v>
      </c>
      <c r="N938" s="115">
        <f t="shared" si="33"/>
        <v>0</v>
      </c>
      <c r="O938" s="118"/>
    </row>
    <row r="939" spans="2:15">
      <c r="B939" s="121"/>
      <c r="C939" s="119"/>
      <c r="D939" s="194"/>
      <c r="E939" s="117"/>
      <c r="F939" s="118"/>
      <c r="G939" s="122"/>
      <c r="H939" s="123"/>
      <c r="I939" s="124"/>
      <c r="J939" s="120">
        <v>0</v>
      </c>
      <c r="K939" s="112">
        <f>ROUND(IF(AND($G939&lt;&gt;Summary!$C$13),IF(OR($I939=$I$6,$I939=$I$7,$I939=$I$10,$I939=$I$11),($J939*$H939),0),0)+(IF(OR($I939=$I$8,$I939=$I$9),($J939*$H939),0)),0)</f>
        <v>0</v>
      </c>
      <c r="L939" s="112">
        <f>ROUND(IF(AND($G939=Summary!$C$13),IF(OR($I939=$I$6,$I939=$I$7,$I939=$I$10,$I939=$I$11),(($J939*$H939)/2),0),0),0)</f>
        <v>0</v>
      </c>
      <c r="M939" s="112">
        <f t="shared" si="32"/>
        <v>0</v>
      </c>
      <c r="N939" s="115">
        <f t="shared" si="33"/>
        <v>0</v>
      </c>
      <c r="O939" s="118"/>
    </row>
    <row r="940" spans="2:15">
      <c r="B940" s="121"/>
      <c r="C940" s="119"/>
      <c r="D940" s="194"/>
      <c r="E940" s="117"/>
      <c r="F940" s="118"/>
      <c r="G940" s="122"/>
      <c r="H940" s="123"/>
      <c r="I940" s="124"/>
      <c r="J940" s="120">
        <v>0</v>
      </c>
      <c r="K940" s="112">
        <f>ROUND(IF(AND($G940&lt;&gt;Summary!$C$13),IF(OR($I940=$I$6,$I940=$I$7,$I940=$I$10,$I940=$I$11),($J940*$H940),0),0)+(IF(OR($I940=$I$8,$I940=$I$9),($J940*$H940),0)),0)</f>
        <v>0</v>
      </c>
      <c r="L940" s="112">
        <f>ROUND(IF(AND($G940=Summary!$C$13),IF(OR($I940=$I$6,$I940=$I$7,$I940=$I$10,$I940=$I$11),(($J940*$H940)/2),0),0),0)</f>
        <v>0</v>
      </c>
      <c r="M940" s="112">
        <f t="shared" si="32"/>
        <v>0</v>
      </c>
      <c r="N940" s="115">
        <f t="shared" si="33"/>
        <v>0</v>
      </c>
      <c r="O940" s="118"/>
    </row>
    <row r="941" spans="2:15">
      <c r="B941" s="121"/>
      <c r="C941" s="119"/>
      <c r="D941" s="194"/>
      <c r="E941" s="117"/>
      <c r="F941" s="118"/>
      <c r="G941" s="122"/>
      <c r="H941" s="123"/>
      <c r="I941" s="124"/>
      <c r="J941" s="120">
        <v>0</v>
      </c>
      <c r="K941" s="112">
        <f>ROUND(IF(AND($G941&lt;&gt;Summary!$C$13),IF(OR($I941=$I$6,$I941=$I$7,$I941=$I$10,$I941=$I$11),($J941*$H941),0),0)+(IF(OR($I941=$I$8,$I941=$I$9),($J941*$H941),0)),0)</f>
        <v>0</v>
      </c>
      <c r="L941" s="112">
        <f>ROUND(IF(AND($G941=Summary!$C$13),IF(OR($I941=$I$6,$I941=$I$7,$I941=$I$10,$I941=$I$11),(($J941*$H941)/2),0),0),0)</f>
        <v>0</v>
      </c>
      <c r="M941" s="112">
        <f t="shared" si="32"/>
        <v>0</v>
      </c>
      <c r="N941" s="115">
        <f t="shared" si="33"/>
        <v>0</v>
      </c>
      <c r="O941" s="118"/>
    </row>
    <row r="942" spans="2:15">
      <c r="B942" s="121"/>
      <c r="C942" s="119"/>
      <c r="D942" s="194"/>
      <c r="E942" s="117"/>
      <c r="F942" s="118"/>
      <c r="G942" s="122"/>
      <c r="H942" s="123"/>
      <c r="I942" s="124"/>
      <c r="J942" s="120">
        <v>0</v>
      </c>
      <c r="K942" s="112">
        <f>ROUND(IF(AND($G942&lt;&gt;Summary!$C$13),IF(OR($I942=$I$6,$I942=$I$7,$I942=$I$10,$I942=$I$11),($J942*$H942),0),0)+(IF(OR($I942=$I$8,$I942=$I$9),($J942*$H942),0)),0)</f>
        <v>0</v>
      </c>
      <c r="L942" s="112">
        <f>ROUND(IF(AND($G942=Summary!$C$13),IF(OR($I942=$I$6,$I942=$I$7,$I942=$I$10,$I942=$I$11),(($J942*$H942)/2),0),0),0)</f>
        <v>0</v>
      </c>
      <c r="M942" s="112">
        <f t="shared" si="32"/>
        <v>0</v>
      </c>
      <c r="N942" s="115">
        <f t="shared" si="33"/>
        <v>0</v>
      </c>
      <c r="O942" s="118"/>
    </row>
    <row r="943" spans="2:15">
      <c r="B943" s="121"/>
      <c r="C943" s="119"/>
      <c r="D943" s="194"/>
      <c r="E943" s="117"/>
      <c r="F943" s="118"/>
      <c r="G943" s="122"/>
      <c r="H943" s="123"/>
      <c r="I943" s="124"/>
      <c r="J943" s="120">
        <v>0</v>
      </c>
      <c r="K943" s="112">
        <f>ROUND(IF(AND($G943&lt;&gt;Summary!$C$13),IF(OR($I943=$I$6,$I943=$I$7,$I943=$I$10,$I943=$I$11),($J943*$H943),0),0)+(IF(OR($I943=$I$8,$I943=$I$9),($J943*$H943),0)),0)</f>
        <v>0</v>
      </c>
      <c r="L943" s="112">
        <f>ROUND(IF(AND($G943=Summary!$C$13),IF(OR($I943=$I$6,$I943=$I$7,$I943=$I$10,$I943=$I$11),(($J943*$H943)/2),0),0),0)</f>
        <v>0</v>
      </c>
      <c r="M943" s="112">
        <f t="shared" si="32"/>
        <v>0</v>
      </c>
      <c r="N943" s="115">
        <f t="shared" si="33"/>
        <v>0</v>
      </c>
      <c r="O943" s="118"/>
    </row>
    <row r="944" spans="2:15">
      <c r="B944" s="121"/>
      <c r="C944" s="119"/>
      <c r="D944" s="194"/>
      <c r="E944" s="117"/>
      <c r="F944" s="118"/>
      <c r="G944" s="122"/>
      <c r="H944" s="123"/>
      <c r="I944" s="124"/>
      <c r="J944" s="120">
        <v>0</v>
      </c>
      <c r="K944" s="112">
        <f>ROUND(IF(AND($G944&lt;&gt;Summary!$C$13),IF(OR($I944=$I$6,$I944=$I$7,$I944=$I$10,$I944=$I$11),($J944*$H944),0),0)+(IF(OR($I944=$I$8,$I944=$I$9),($J944*$H944),0)),0)</f>
        <v>0</v>
      </c>
      <c r="L944" s="112">
        <f>ROUND(IF(AND($G944=Summary!$C$13),IF(OR($I944=$I$6,$I944=$I$7,$I944=$I$10,$I944=$I$11),(($J944*$H944)/2),0),0),0)</f>
        <v>0</v>
      </c>
      <c r="M944" s="112">
        <f t="shared" si="32"/>
        <v>0</v>
      </c>
      <c r="N944" s="115">
        <f t="shared" si="33"/>
        <v>0</v>
      </c>
      <c r="O944" s="118"/>
    </row>
    <row r="945" spans="2:15">
      <c r="B945" s="121"/>
      <c r="C945" s="119"/>
      <c r="D945" s="194"/>
      <c r="E945" s="117"/>
      <c r="F945" s="118"/>
      <c r="G945" s="122"/>
      <c r="H945" s="123"/>
      <c r="I945" s="124"/>
      <c r="J945" s="120">
        <v>0</v>
      </c>
      <c r="K945" s="112">
        <f>ROUND(IF(AND($G945&lt;&gt;Summary!$C$13),IF(OR($I945=$I$6,$I945=$I$7,$I945=$I$10,$I945=$I$11),($J945*$H945),0),0)+(IF(OR($I945=$I$8,$I945=$I$9),($J945*$H945),0)),0)</f>
        <v>0</v>
      </c>
      <c r="L945" s="112">
        <f>ROUND(IF(AND($G945=Summary!$C$13),IF(OR($I945=$I$6,$I945=$I$7,$I945=$I$10,$I945=$I$11),(($J945*$H945)/2),0),0),0)</f>
        <v>0</v>
      </c>
      <c r="M945" s="112">
        <f t="shared" si="32"/>
        <v>0</v>
      </c>
      <c r="N945" s="115">
        <f t="shared" si="33"/>
        <v>0</v>
      </c>
      <c r="O945" s="118"/>
    </row>
    <row r="946" spans="2:15">
      <c r="B946" s="121"/>
      <c r="C946" s="119"/>
      <c r="D946" s="194"/>
      <c r="E946" s="117"/>
      <c r="F946" s="118"/>
      <c r="G946" s="122"/>
      <c r="H946" s="123"/>
      <c r="I946" s="124"/>
      <c r="J946" s="120">
        <v>0</v>
      </c>
      <c r="K946" s="112">
        <f>ROUND(IF(AND($G946&lt;&gt;Summary!$C$13),IF(OR($I946=$I$6,$I946=$I$7,$I946=$I$10,$I946=$I$11),($J946*$H946),0),0)+(IF(OR($I946=$I$8,$I946=$I$9),($J946*$H946),0)),0)</f>
        <v>0</v>
      </c>
      <c r="L946" s="112">
        <f>ROUND(IF(AND($G946=Summary!$C$13),IF(OR($I946=$I$6,$I946=$I$7,$I946=$I$10,$I946=$I$11),(($J946*$H946)/2),0),0),0)</f>
        <v>0</v>
      </c>
      <c r="M946" s="112">
        <f t="shared" si="32"/>
        <v>0</v>
      </c>
      <c r="N946" s="115">
        <f t="shared" si="33"/>
        <v>0</v>
      </c>
      <c r="O946" s="118"/>
    </row>
    <row r="947" spans="2:15">
      <c r="B947" s="121"/>
      <c r="C947" s="119"/>
      <c r="D947" s="194"/>
      <c r="E947" s="117"/>
      <c r="F947" s="118"/>
      <c r="G947" s="122"/>
      <c r="H947" s="123"/>
      <c r="I947" s="124"/>
      <c r="J947" s="120">
        <v>0</v>
      </c>
      <c r="K947" s="112">
        <f>ROUND(IF(AND($G947&lt;&gt;Summary!$C$13),IF(OR($I947=$I$6,$I947=$I$7,$I947=$I$10,$I947=$I$11),($J947*$H947),0),0)+(IF(OR($I947=$I$8,$I947=$I$9),($J947*$H947),0)),0)</f>
        <v>0</v>
      </c>
      <c r="L947" s="112">
        <f>ROUND(IF(AND($G947=Summary!$C$13),IF(OR($I947=$I$6,$I947=$I$7,$I947=$I$10,$I947=$I$11),(($J947*$H947)/2),0),0),0)</f>
        <v>0</v>
      </c>
      <c r="M947" s="112">
        <f t="shared" si="32"/>
        <v>0</v>
      </c>
      <c r="N947" s="115">
        <f t="shared" si="33"/>
        <v>0</v>
      </c>
      <c r="O947" s="118"/>
    </row>
    <row r="948" spans="2:15">
      <c r="B948" s="121"/>
      <c r="C948" s="119"/>
      <c r="D948" s="194"/>
      <c r="E948" s="117"/>
      <c r="F948" s="118"/>
      <c r="G948" s="122"/>
      <c r="H948" s="123"/>
      <c r="I948" s="124"/>
      <c r="J948" s="120">
        <v>0</v>
      </c>
      <c r="K948" s="112">
        <f>ROUND(IF(AND($G948&lt;&gt;Summary!$C$13),IF(OR($I948=$I$6,$I948=$I$7,$I948=$I$10,$I948=$I$11),($J948*$H948),0),0)+(IF(OR($I948=$I$8,$I948=$I$9),($J948*$H948),0)),0)</f>
        <v>0</v>
      </c>
      <c r="L948" s="112">
        <f>ROUND(IF(AND($G948=Summary!$C$13),IF(OR($I948=$I$6,$I948=$I$7,$I948=$I$10,$I948=$I$11),(($J948*$H948)/2),0),0),0)</f>
        <v>0</v>
      </c>
      <c r="M948" s="112">
        <f t="shared" si="32"/>
        <v>0</v>
      </c>
      <c r="N948" s="115">
        <f t="shared" si="33"/>
        <v>0</v>
      </c>
      <c r="O948" s="118"/>
    </row>
    <row r="949" spans="2:15">
      <c r="B949" s="121"/>
      <c r="C949" s="119"/>
      <c r="D949" s="194"/>
      <c r="E949" s="117"/>
      <c r="F949" s="118"/>
      <c r="G949" s="122"/>
      <c r="H949" s="123"/>
      <c r="I949" s="124"/>
      <c r="J949" s="120">
        <v>0</v>
      </c>
      <c r="K949" s="112">
        <f>ROUND(IF(AND($G949&lt;&gt;Summary!$C$13),IF(OR($I949=$I$6,$I949=$I$7,$I949=$I$10,$I949=$I$11),($J949*$H949),0),0)+(IF(OR($I949=$I$8,$I949=$I$9),($J949*$H949),0)),0)</f>
        <v>0</v>
      </c>
      <c r="L949" s="112">
        <f>ROUND(IF(AND($G949=Summary!$C$13),IF(OR($I949=$I$6,$I949=$I$7,$I949=$I$10,$I949=$I$11),(($J949*$H949)/2),0),0),0)</f>
        <v>0</v>
      </c>
      <c r="M949" s="112">
        <f t="shared" si="32"/>
        <v>0</v>
      </c>
      <c r="N949" s="115">
        <f t="shared" si="33"/>
        <v>0</v>
      </c>
      <c r="O949" s="118"/>
    </row>
    <row r="950" spans="2:15">
      <c r="B950" s="121"/>
      <c r="C950" s="119"/>
      <c r="D950" s="194"/>
      <c r="E950" s="117"/>
      <c r="F950" s="118"/>
      <c r="G950" s="122"/>
      <c r="H950" s="123"/>
      <c r="I950" s="124"/>
      <c r="J950" s="120">
        <v>0</v>
      </c>
      <c r="K950" s="112">
        <f>ROUND(IF(AND($G950&lt;&gt;Summary!$C$13),IF(OR($I950=$I$6,$I950=$I$7,$I950=$I$10,$I950=$I$11),($J950*$H950),0),0)+(IF(OR($I950=$I$8,$I950=$I$9),($J950*$H950),0)),0)</f>
        <v>0</v>
      </c>
      <c r="L950" s="112">
        <f>ROUND(IF(AND($G950=Summary!$C$13),IF(OR($I950=$I$6,$I950=$I$7,$I950=$I$10,$I950=$I$11),(($J950*$H950)/2),0),0),0)</f>
        <v>0</v>
      </c>
      <c r="M950" s="112">
        <f t="shared" si="32"/>
        <v>0</v>
      </c>
      <c r="N950" s="115">
        <f t="shared" si="33"/>
        <v>0</v>
      </c>
      <c r="O950" s="118"/>
    </row>
    <row r="951" spans="2:15">
      <c r="B951" s="121"/>
      <c r="C951" s="119"/>
      <c r="D951" s="194"/>
      <c r="E951" s="117"/>
      <c r="F951" s="118"/>
      <c r="G951" s="122"/>
      <c r="H951" s="123"/>
      <c r="I951" s="124"/>
      <c r="J951" s="120">
        <v>0</v>
      </c>
      <c r="K951" s="112">
        <f>ROUND(IF(AND($G951&lt;&gt;Summary!$C$13),IF(OR($I951=$I$6,$I951=$I$7,$I951=$I$10,$I951=$I$11),($J951*$H951),0),0)+(IF(OR($I951=$I$8,$I951=$I$9),($J951*$H951),0)),0)</f>
        <v>0</v>
      </c>
      <c r="L951" s="112">
        <f>ROUND(IF(AND($G951=Summary!$C$13),IF(OR($I951=$I$6,$I951=$I$7,$I951=$I$10,$I951=$I$11),(($J951*$H951)/2),0),0),0)</f>
        <v>0</v>
      </c>
      <c r="M951" s="112">
        <f t="shared" si="32"/>
        <v>0</v>
      </c>
      <c r="N951" s="115">
        <f t="shared" si="33"/>
        <v>0</v>
      </c>
      <c r="O951" s="118"/>
    </row>
    <row r="952" spans="2:15">
      <c r="B952" s="121"/>
      <c r="C952" s="119"/>
      <c r="D952" s="194"/>
      <c r="E952" s="117"/>
      <c r="F952" s="118"/>
      <c r="G952" s="122"/>
      <c r="H952" s="123"/>
      <c r="I952" s="124"/>
      <c r="J952" s="120">
        <v>0</v>
      </c>
      <c r="K952" s="112">
        <f>ROUND(IF(AND($G952&lt;&gt;Summary!$C$13),IF(OR($I952=$I$6,$I952=$I$7,$I952=$I$10,$I952=$I$11),($J952*$H952),0),0)+(IF(OR($I952=$I$8,$I952=$I$9),($J952*$H952),0)),0)</f>
        <v>0</v>
      </c>
      <c r="L952" s="112">
        <f>ROUND(IF(AND($G952=Summary!$C$13),IF(OR($I952=$I$6,$I952=$I$7,$I952=$I$10,$I952=$I$11),(($J952*$H952)/2),0),0),0)</f>
        <v>0</v>
      </c>
      <c r="M952" s="112">
        <f t="shared" si="32"/>
        <v>0</v>
      </c>
      <c r="N952" s="115">
        <f t="shared" si="33"/>
        <v>0</v>
      </c>
      <c r="O952" s="118"/>
    </row>
    <row r="953" spans="2:15">
      <c r="B953" s="121"/>
      <c r="C953" s="119"/>
      <c r="D953" s="194"/>
      <c r="E953" s="117"/>
      <c r="F953" s="118"/>
      <c r="G953" s="122"/>
      <c r="H953" s="123"/>
      <c r="I953" s="124"/>
      <c r="J953" s="120">
        <v>0</v>
      </c>
      <c r="K953" s="112">
        <f>ROUND(IF(AND($G953&lt;&gt;Summary!$C$13),IF(OR($I953=$I$6,$I953=$I$7,$I953=$I$10,$I953=$I$11),($J953*$H953),0),0)+(IF(OR($I953=$I$8,$I953=$I$9),($J953*$H953),0)),0)</f>
        <v>0</v>
      </c>
      <c r="L953" s="112">
        <f>ROUND(IF(AND($G953=Summary!$C$13),IF(OR($I953=$I$6,$I953=$I$7,$I953=$I$10,$I953=$I$11),(($J953*$H953)/2),0),0),0)</f>
        <v>0</v>
      </c>
      <c r="M953" s="112">
        <f t="shared" si="32"/>
        <v>0</v>
      </c>
      <c r="N953" s="115">
        <f t="shared" si="33"/>
        <v>0</v>
      </c>
      <c r="O953" s="118"/>
    </row>
    <row r="954" spans="2:15">
      <c r="B954" s="121"/>
      <c r="C954" s="119"/>
      <c r="D954" s="194"/>
      <c r="E954" s="117"/>
      <c r="F954" s="118"/>
      <c r="G954" s="122"/>
      <c r="H954" s="123"/>
      <c r="I954" s="124"/>
      <c r="J954" s="120">
        <v>0</v>
      </c>
      <c r="K954" s="112">
        <f>ROUND(IF(AND($G954&lt;&gt;Summary!$C$13),IF(OR($I954=$I$6,$I954=$I$7,$I954=$I$10,$I954=$I$11),($J954*$H954),0),0)+(IF(OR($I954=$I$8,$I954=$I$9),($J954*$H954),0)),0)</f>
        <v>0</v>
      </c>
      <c r="L954" s="112">
        <f>ROUND(IF(AND($G954=Summary!$C$13),IF(OR($I954=$I$6,$I954=$I$7,$I954=$I$10,$I954=$I$11),(($J954*$H954)/2),0),0),0)</f>
        <v>0</v>
      </c>
      <c r="M954" s="112">
        <f t="shared" si="32"/>
        <v>0</v>
      </c>
      <c r="N954" s="115">
        <f t="shared" si="33"/>
        <v>0</v>
      </c>
      <c r="O954" s="118"/>
    </row>
    <row r="955" spans="2:15">
      <c r="B955" s="121"/>
      <c r="C955" s="119"/>
      <c r="D955" s="194"/>
      <c r="E955" s="117"/>
      <c r="F955" s="118"/>
      <c r="G955" s="122"/>
      <c r="H955" s="123"/>
      <c r="I955" s="124"/>
      <c r="J955" s="120">
        <v>0</v>
      </c>
      <c r="K955" s="112">
        <f>ROUND(IF(AND($G955&lt;&gt;Summary!$C$13),IF(OR($I955=$I$6,$I955=$I$7,$I955=$I$10,$I955=$I$11),($J955*$H955),0),0)+(IF(OR($I955=$I$8,$I955=$I$9),($J955*$H955),0)),0)</f>
        <v>0</v>
      </c>
      <c r="L955" s="112">
        <f>ROUND(IF(AND($G955=Summary!$C$13),IF(OR($I955=$I$6,$I955=$I$7,$I955=$I$10,$I955=$I$11),(($J955*$H955)/2),0),0),0)</f>
        <v>0</v>
      </c>
      <c r="M955" s="112">
        <f t="shared" si="32"/>
        <v>0</v>
      </c>
      <c r="N955" s="115">
        <f t="shared" si="33"/>
        <v>0</v>
      </c>
      <c r="O955" s="118"/>
    </row>
    <row r="956" spans="2:15">
      <c r="B956" s="121"/>
      <c r="C956" s="119"/>
      <c r="D956" s="194"/>
      <c r="E956" s="117"/>
      <c r="F956" s="118"/>
      <c r="G956" s="122"/>
      <c r="H956" s="123"/>
      <c r="I956" s="124"/>
      <c r="J956" s="120">
        <v>0</v>
      </c>
      <c r="K956" s="112">
        <f>ROUND(IF(AND($G956&lt;&gt;Summary!$C$13),IF(OR($I956=$I$6,$I956=$I$7,$I956=$I$10,$I956=$I$11),($J956*$H956),0),0)+(IF(OR($I956=$I$8,$I956=$I$9),($J956*$H956),0)),0)</f>
        <v>0</v>
      </c>
      <c r="L956" s="112">
        <f>ROUND(IF(AND($G956=Summary!$C$13),IF(OR($I956=$I$6,$I956=$I$7,$I956=$I$10,$I956=$I$11),(($J956*$H956)/2),0),0),0)</f>
        <v>0</v>
      </c>
      <c r="M956" s="112">
        <f t="shared" si="32"/>
        <v>0</v>
      </c>
      <c r="N956" s="115">
        <f t="shared" si="33"/>
        <v>0</v>
      </c>
      <c r="O956" s="118"/>
    </row>
    <row r="957" spans="2:15">
      <c r="B957" s="121"/>
      <c r="C957" s="119"/>
      <c r="D957" s="194"/>
      <c r="E957" s="117"/>
      <c r="F957" s="118"/>
      <c r="G957" s="122"/>
      <c r="H957" s="123"/>
      <c r="I957" s="124"/>
      <c r="J957" s="120">
        <v>0</v>
      </c>
      <c r="K957" s="112">
        <f>ROUND(IF(AND($G957&lt;&gt;Summary!$C$13),IF(OR($I957=$I$6,$I957=$I$7,$I957=$I$10,$I957=$I$11),($J957*$H957),0),0)+(IF(OR($I957=$I$8,$I957=$I$9),($J957*$H957),0)),0)</f>
        <v>0</v>
      </c>
      <c r="L957" s="112">
        <f>ROUND(IF(AND($G957=Summary!$C$13),IF(OR($I957=$I$6,$I957=$I$7,$I957=$I$10,$I957=$I$11),(($J957*$H957)/2),0),0),0)</f>
        <v>0</v>
      </c>
      <c r="M957" s="112">
        <f t="shared" si="32"/>
        <v>0</v>
      </c>
      <c r="N957" s="115">
        <f t="shared" si="33"/>
        <v>0</v>
      </c>
      <c r="O957" s="118"/>
    </row>
    <row r="958" spans="2:15">
      <c r="B958" s="121"/>
      <c r="C958" s="119"/>
      <c r="D958" s="194"/>
      <c r="E958" s="117"/>
      <c r="F958" s="118"/>
      <c r="G958" s="122"/>
      <c r="H958" s="123"/>
      <c r="I958" s="124"/>
      <c r="J958" s="120">
        <v>0</v>
      </c>
      <c r="K958" s="112">
        <f>ROUND(IF(AND($G958&lt;&gt;Summary!$C$13),IF(OR($I958=$I$6,$I958=$I$7,$I958=$I$10,$I958=$I$11),($J958*$H958),0),0)+(IF(OR($I958=$I$8,$I958=$I$9),($J958*$H958),0)),0)</f>
        <v>0</v>
      </c>
      <c r="L958" s="112">
        <f>ROUND(IF(AND($G958=Summary!$C$13),IF(OR($I958=$I$6,$I958=$I$7,$I958=$I$10,$I958=$I$11),(($J958*$H958)/2),0),0),0)</f>
        <v>0</v>
      </c>
      <c r="M958" s="112">
        <f t="shared" si="32"/>
        <v>0</v>
      </c>
      <c r="N958" s="115">
        <f t="shared" si="33"/>
        <v>0</v>
      </c>
      <c r="O958" s="118"/>
    </row>
    <row r="959" spans="2:15">
      <c r="B959" s="121"/>
      <c r="C959" s="119"/>
      <c r="D959" s="194"/>
      <c r="E959" s="117"/>
      <c r="F959" s="118"/>
      <c r="G959" s="122"/>
      <c r="H959" s="123"/>
      <c r="I959" s="124"/>
      <c r="J959" s="120">
        <v>0</v>
      </c>
      <c r="K959" s="112">
        <f>ROUND(IF(AND($G959&lt;&gt;Summary!$C$13),IF(OR($I959=$I$6,$I959=$I$7,$I959=$I$10,$I959=$I$11),($J959*$H959),0),0)+(IF(OR($I959=$I$8,$I959=$I$9),($J959*$H959),0)),0)</f>
        <v>0</v>
      </c>
      <c r="L959" s="112">
        <f>ROUND(IF(AND($G959=Summary!$C$13),IF(OR($I959=$I$6,$I959=$I$7,$I959=$I$10,$I959=$I$11),(($J959*$H959)/2),0),0),0)</f>
        <v>0</v>
      </c>
      <c r="M959" s="112">
        <f t="shared" si="32"/>
        <v>0</v>
      </c>
      <c r="N959" s="115">
        <f t="shared" si="33"/>
        <v>0</v>
      </c>
      <c r="O959" s="118"/>
    </row>
    <row r="960" spans="2:15">
      <c r="B960" s="121"/>
      <c r="C960" s="119"/>
      <c r="D960" s="194"/>
      <c r="E960" s="117"/>
      <c r="F960" s="118"/>
      <c r="G960" s="122"/>
      <c r="H960" s="123"/>
      <c r="I960" s="124"/>
      <c r="J960" s="120">
        <v>0</v>
      </c>
      <c r="K960" s="112">
        <f>ROUND(IF(AND($G960&lt;&gt;Summary!$C$13),IF(OR($I960=$I$6,$I960=$I$7,$I960=$I$10,$I960=$I$11),($J960*$H960),0),0)+(IF(OR($I960=$I$8,$I960=$I$9),($J960*$H960),0)),0)</f>
        <v>0</v>
      </c>
      <c r="L960" s="112">
        <f>ROUND(IF(AND($G960=Summary!$C$13),IF(OR($I960=$I$6,$I960=$I$7,$I960=$I$10,$I960=$I$11),(($J960*$H960)/2),0),0),0)</f>
        <v>0</v>
      </c>
      <c r="M960" s="112">
        <f t="shared" si="32"/>
        <v>0</v>
      </c>
      <c r="N960" s="115">
        <f t="shared" si="33"/>
        <v>0</v>
      </c>
      <c r="O960" s="118"/>
    </row>
    <row r="961" spans="2:15">
      <c r="B961" s="121"/>
      <c r="C961" s="119"/>
      <c r="D961" s="194"/>
      <c r="E961" s="117"/>
      <c r="F961" s="118"/>
      <c r="G961" s="122"/>
      <c r="H961" s="123"/>
      <c r="I961" s="124"/>
      <c r="J961" s="120">
        <v>0</v>
      </c>
      <c r="K961" s="112">
        <f>ROUND(IF(AND($G961&lt;&gt;Summary!$C$13),IF(OR($I961=$I$6,$I961=$I$7,$I961=$I$10,$I961=$I$11),($J961*$H961),0),0)+(IF(OR($I961=$I$8,$I961=$I$9),($J961*$H961),0)),0)</f>
        <v>0</v>
      </c>
      <c r="L961" s="112">
        <f>ROUND(IF(AND($G961=Summary!$C$13),IF(OR($I961=$I$6,$I961=$I$7,$I961=$I$10,$I961=$I$11),(($J961*$H961)/2),0),0),0)</f>
        <v>0</v>
      </c>
      <c r="M961" s="112">
        <f t="shared" si="32"/>
        <v>0</v>
      </c>
      <c r="N961" s="115">
        <f t="shared" si="33"/>
        <v>0</v>
      </c>
      <c r="O961" s="118"/>
    </row>
    <row r="962" spans="2:15">
      <c r="B962" s="121"/>
      <c r="C962" s="119"/>
      <c r="D962" s="194"/>
      <c r="E962" s="117"/>
      <c r="F962" s="118"/>
      <c r="G962" s="122"/>
      <c r="H962" s="123"/>
      <c r="I962" s="124"/>
      <c r="J962" s="120">
        <v>0</v>
      </c>
      <c r="K962" s="112">
        <f>ROUND(IF(AND($G962&lt;&gt;Summary!$C$13),IF(OR($I962=$I$6,$I962=$I$7,$I962=$I$10,$I962=$I$11),($J962*$H962),0),0)+(IF(OR($I962=$I$8,$I962=$I$9),($J962*$H962),0)),0)</f>
        <v>0</v>
      </c>
      <c r="L962" s="112">
        <f>ROUND(IF(AND($G962=Summary!$C$13),IF(OR($I962=$I$6,$I962=$I$7,$I962=$I$10,$I962=$I$11),(($J962*$H962)/2),0),0),0)</f>
        <v>0</v>
      </c>
      <c r="M962" s="112">
        <f t="shared" si="32"/>
        <v>0</v>
      </c>
      <c r="N962" s="115">
        <f t="shared" si="33"/>
        <v>0</v>
      </c>
      <c r="O962" s="118"/>
    </row>
    <row r="963" spans="2:15">
      <c r="B963" s="121"/>
      <c r="C963" s="119"/>
      <c r="D963" s="194"/>
      <c r="E963" s="117"/>
      <c r="F963" s="118"/>
      <c r="G963" s="122"/>
      <c r="H963" s="123"/>
      <c r="I963" s="124"/>
      <c r="J963" s="120">
        <v>0</v>
      </c>
      <c r="K963" s="112">
        <f>ROUND(IF(AND($G963&lt;&gt;Summary!$C$13),IF(OR($I963=$I$6,$I963=$I$7,$I963=$I$10,$I963=$I$11),($J963*$H963),0),0)+(IF(OR($I963=$I$8,$I963=$I$9),($J963*$H963),0)),0)</f>
        <v>0</v>
      </c>
      <c r="L963" s="112">
        <f>ROUND(IF(AND($G963=Summary!$C$13),IF(OR($I963=$I$6,$I963=$I$7,$I963=$I$10,$I963=$I$11),(($J963*$H963)/2),0),0),0)</f>
        <v>0</v>
      </c>
      <c r="M963" s="112">
        <f t="shared" si="32"/>
        <v>0</v>
      </c>
      <c r="N963" s="115">
        <f t="shared" si="33"/>
        <v>0</v>
      </c>
      <c r="O963" s="118"/>
    </row>
    <row r="964" spans="2:15">
      <c r="B964" s="121"/>
      <c r="C964" s="119"/>
      <c r="D964" s="194"/>
      <c r="E964" s="117"/>
      <c r="F964" s="118"/>
      <c r="G964" s="122"/>
      <c r="H964" s="123"/>
      <c r="I964" s="124"/>
      <c r="J964" s="120">
        <v>0</v>
      </c>
      <c r="K964" s="112">
        <f>ROUND(IF(AND($G964&lt;&gt;Summary!$C$13),IF(OR($I964=$I$6,$I964=$I$7,$I964=$I$10,$I964=$I$11),($J964*$H964),0),0)+(IF(OR($I964=$I$8,$I964=$I$9),($J964*$H964),0)),0)</f>
        <v>0</v>
      </c>
      <c r="L964" s="112">
        <f>ROUND(IF(AND($G964=Summary!$C$13),IF(OR($I964=$I$6,$I964=$I$7,$I964=$I$10,$I964=$I$11),(($J964*$H964)/2),0),0),0)</f>
        <v>0</v>
      </c>
      <c r="M964" s="112">
        <f t="shared" si="32"/>
        <v>0</v>
      </c>
      <c r="N964" s="115">
        <f t="shared" si="33"/>
        <v>0</v>
      </c>
      <c r="O964" s="118"/>
    </row>
    <row r="965" spans="2:15">
      <c r="B965" s="121"/>
      <c r="C965" s="119"/>
      <c r="D965" s="194"/>
      <c r="E965" s="117"/>
      <c r="F965" s="118"/>
      <c r="G965" s="122"/>
      <c r="H965" s="123"/>
      <c r="I965" s="124"/>
      <c r="J965" s="120">
        <v>0</v>
      </c>
      <c r="K965" s="112">
        <f>ROUND(IF(AND($G965&lt;&gt;Summary!$C$13),IF(OR($I965=$I$6,$I965=$I$7,$I965=$I$10,$I965=$I$11),($J965*$H965),0),0)+(IF(OR($I965=$I$8,$I965=$I$9),($J965*$H965),0)),0)</f>
        <v>0</v>
      </c>
      <c r="L965" s="112">
        <f>ROUND(IF(AND($G965=Summary!$C$13),IF(OR($I965=$I$6,$I965=$I$7,$I965=$I$10,$I965=$I$11),(($J965*$H965)/2),0),0),0)</f>
        <v>0</v>
      </c>
      <c r="M965" s="112">
        <f t="shared" si="32"/>
        <v>0</v>
      </c>
      <c r="N965" s="115">
        <f t="shared" si="33"/>
        <v>0</v>
      </c>
      <c r="O965" s="118"/>
    </row>
    <row r="966" spans="2:15">
      <c r="B966" s="121"/>
      <c r="C966" s="119"/>
      <c r="D966" s="194"/>
      <c r="E966" s="117"/>
      <c r="F966" s="118"/>
      <c r="G966" s="122"/>
      <c r="H966" s="123"/>
      <c r="I966" s="124"/>
      <c r="J966" s="120">
        <v>0</v>
      </c>
      <c r="K966" s="112">
        <f>ROUND(IF(AND($G966&lt;&gt;Summary!$C$13),IF(OR($I966=$I$6,$I966=$I$7,$I966=$I$10,$I966=$I$11),($J966*$H966),0),0)+(IF(OR($I966=$I$8,$I966=$I$9),($J966*$H966),0)),0)</f>
        <v>0</v>
      </c>
      <c r="L966" s="112">
        <f>ROUND(IF(AND($G966=Summary!$C$13),IF(OR($I966=$I$6,$I966=$I$7,$I966=$I$10,$I966=$I$11),(($J966*$H966)/2),0),0),0)</f>
        <v>0</v>
      </c>
      <c r="M966" s="112">
        <f t="shared" si="32"/>
        <v>0</v>
      </c>
      <c r="N966" s="115">
        <f t="shared" si="33"/>
        <v>0</v>
      </c>
      <c r="O966" s="118"/>
    </row>
    <row r="967" spans="2:15">
      <c r="B967" s="121"/>
      <c r="C967" s="119"/>
      <c r="D967" s="194"/>
      <c r="E967" s="117"/>
      <c r="F967" s="118"/>
      <c r="G967" s="122"/>
      <c r="H967" s="123"/>
      <c r="I967" s="124"/>
      <c r="J967" s="120">
        <v>0</v>
      </c>
      <c r="K967" s="112">
        <f>ROUND(IF(AND($G967&lt;&gt;Summary!$C$13),IF(OR($I967=$I$6,$I967=$I$7,$I967=$I$10,$I967=$I$11),($J967*$H967),0),0)+(IF(OR($I967=$I$8,$I967=$I$9),($J967*$H967),0)),0)</f>
        <v>0</v>
      </c>
      <c r="L967" s="112">
        <f>ROUND(IF(AND($G967=Summary!$C$13),IF(OR($I967=$I$6,$I967=$I$7,$I967=$I$10,$I967=$I$11),(($J967*$H967)/2),0),0),0)</f>
        <v>0</v>
      </c>
      <c r="M967" s="112">
        <f t="shared" si="32"/>
        <v>0</v>
      </c>
      <c r="N967" s="115">
        <f t="shared" si="33"/>
        <v>0</v>
      </c>
      <c r="O967" s="118"/>
    </row>
    <row r="968" spans="2:15">
      <c r="B968" s="121"/>
      <c r="C968" s="119"/>
      <c r="D968" s="194"/>
      <c r="E968" s="117"/>
      <c r="F968" s="118"/>
      <c r="G968" s="122"/>
      <c r="H968" s="123"/>
      <c r="I968" s="124"/>
      <c r="J968" s="120">
        <v>0</v>
      </c>
      <c r="K968" s="112">
        <f>ROUND(IF(AND($G968&lt;&gt;Summary!$C$13),IF(OR($I968=$I$6,$I968=$I$7,$I968=$I$10,$I968=$I$11),($J968*$H968),0),0)+(IF(OR($I968=$I$8,$I968=$I$9),($J968*$H968),0)),0)</f>
        <v>0</v>
      </c>
      <c r="L968" s="112">
        <f>ROUND(IF(AND($G968=Summary!$C$13),IF(OR($I968=$I$6,$I968=$I$7,$I968=$I$10,$I968=$I$11),(($J968*$H968)/2),0),0),0)</f>
        <v>0</v>
      </c>
      <c r="M968" s="112">
        <f t="shared" si="32"/>
        <v>0</v>
      </c>
      <c r="N968" s="115">
        <f t="shared" si="33"/>
        <v>0</v>
      </c>
      <c r="O968" s="118"/>
    </row>
    <row r="969" spans="2:15">
      <c r="B969" s="121"/>
      <c r="C969" s="119"/>
      <c r="D969" s="194"/>
      <c r="E969" s="117"/>
      <c r="F969" s="118"/>
      <c r="G969" s="122"/>
      <c r="H969" s="123"/>
      <c r="I969" s="124"/>
      <c r="J969" s="120">
        <v>0</v>
      </c>
      <c r="K969" s="112">
        <f>ROUND(IF(AND($G969&lt;&gt;Summary!$C$13),IF(OR($I969=$I$6,$I969=$I$7,$I969=$I$10,$I969=$I$11),($J969*$H969),0),0)+(IF(OR($I969=$I$8,$I969=$I$9),($J969*$H969),0)),0)</f>
        <v>0</v>
      </c>
      <c r="L969" s="112">
        <f>ROUND(IF(AND($G969=Summary!$C$13),IF(OR($I969=$I$6,$I969=$I$7,$I969=$I$10,$I969=$I$11),(($J969*$H969)/2),0),0),0)</f>
        <v>0</v>
      </c>
      <c r="M969" s="112">
        <f t="shared" si="32"/>
        <v>0</v>
      </c>
      <c r="N969" s="115">
        <f t="shared" si="33"/>
        <v>0</v>
      </c>
      <c r="O969" s="118"/>
    </row>
    <row r="970" spans="2:15">
      <c r="B970" s="121"/>
      <c r="C970" s="119"/>
      <c r="D970" s="194"/>
      <c r="E970" s="117"/>
      <c r="F970" s="118"/>
      <c r="G970" s="122"/>
      <c r="H970" s="123"/>
      <c r="I970" s="124"/>
      <c r="J970" s="120">
        <v>0</v>
      </c>
      <c r="K970" s="112">
        <f>ROUND(IF(AND($G970&lt;&gt;Summary!$C$13),IF(OR($I970=$I$6,$I970=$I$7,$I970=$I$10,$I970=$I$11),($J970*$H970),0),0)+(IF(OR($I970=$I$8,$I970=$I$9),($J970*$H970),0)),0)</f>
        <v>0</v>
      </c>
      <c r="L970" s="112">
        <f>ROUND(IF(AND($G970=Summary!$C$13),IF(OR($I970=$I$6,$I970=$I$7,$I970=$I$10,$I970=$I$11),(($J970*$H970)/2),0),0),0)</f>
        <v>0</v>
      </c>
      <c r="M970" s="112">
        <f t="shared" si="32"/>
        <v>0</v>
      </c>
      <c r="N970" s="115">
        <f t="shared" si="33"/>
        <v>0</v>
      </c>
      <c r="O970" s="118"/>
    </row>
    <row r="971" spans="2:15">
      <c r="B971" s="121"/>
      <c r="C971" s="119"/>
      <c r="D971" s="194"/>
      <c r="E971" s="117"/>
      <c r="F971" s="118"/>
      <c r="G971" s="122"/>
      <c r="H971" s="123"/>
      <c r="I971" s="124"/>
      <c r="J971" s="120">
        <v>0</v>
      </c>
      <c r="K971" s="112">
        <f>ROUND(IF(AND($G971&lt;&gt;Summary!$C$13),IF(OR($I971=$I$6,$I971=$I$7,$I971=$I$10,$I971=$I$11),($J971*$H971),0),0)+(IF(OR($I971=$I$8,$I971=$I$9),($J971*$H971),0)),0)</f>
        <v>0</v>
      </c>
      <c r="L971" s="112">
        <f>ROUND(IF(AND($G971=Summary!$C$13),IF(OR($I971=$I$6,$I971=$I$7,$I971=$I$10,$I971=$I$11),(($J971*$H971)/2),0),0),0)</f>
        <v>0</v>
      </c>
      <c r="M971" s="112">
        <f t="shared" si="32"/>
        <v>0</v>
      </c>
      <c r="N971" s="115">
        <f t="shared" si="33"/>
        <v>0</v>
      </c>
      <c r="O971" s="118"/>
    </row>
    <row r="972" spans="2:15">
      <c r="B972" s="121"/>
      <c r="C972" s="119"/>
      <c r="D972" s="194"/>
      <c r="E972" s="117"/>
      <c r="F972" s="118"/>
      <c r="G972" s="122"/>
      <c r="H972" s="123"/>
      <c r="I972" s="124"/>
      <c r="J972" s="120">
        <v>0</v>
      </c>
      <c r="K972" s="112">
        <f>ROUND(IF(AND($G972&lt;&gt;Summary!$C$13),IF(OR($I972=$I$6,$I972=$I$7,$I972=$I$10,$I972=$I$11),($J972*$H972),0),0)+(IF(OR($I972=$I$8,$I972=$I$9),($J972*$H972),0)),0)</f>
        <v>0</v>
      </c>
      <c r="L972" s="112">
        <f>ROUND(IF(AND($G972=Summary!$C$13),IF(OR($I972=$I$6,$I972=$I$7,$I972=$I$10,$I972=$I$11),(($J972*$H972)/2),0),0),0)</f>
        <v>0</v>
      </c>
      <c r="M972" s="112">
        <f t="shared" si="32"/>
        <v>0</v>
      </c>
      <c r="N972" s="115">
        <f t="shared" si="33"/>
        <v>0</v>
      </c>
      <c r="O972" s="118"/>
    </row>
    <row r="973" spans="2:15">
      <c r="B973" s="121"/>
      <c r="C973" s="119"/>
      <c r="D973" s="194"/>
      <c r="E973" s="117"/>
      <c r="F973" s="118"/>
      <c r="G973" s="122"/>
      <c r="H973" s="123"/>
      <c r="I973" s="124"/>
      <c r="J973" s="120">
        <v>0</v>
      </c>
      <c r="K973" s="112">
        <f>ROUND(IF(AND($G973&lt;&gt;Summary!$C$13),IF(OR($I973=$I$6,$I973=$I$7,$I973=$I$10,$I973=$I$11),($J973*$H973),0),0)+(IF(OR($I973=$I$8,$I973=$I$9),($J973*$H973),0)),0)</f>
        <v>0</v>
      </c>
      <c r="L973" s="112">
        <f>ROUND(IF(AND($G973=Summary!$C$13),IF(OR($I973=$I$6,$I973=$I$7,$I973=$I$10,$I973=$I$11),(($J973*$H973)/2),0),0),0)</f>
        <v>0</v>
      </c>
      <c r="M973" s="112">
        <f t="shared" si="32"/>
        <v>0</v>
      </c>
      <c r="N973" s="115">
        <f t="shared" si="33"/>
        <v>0</v>
      </c>
      <c r="O973" s="118"/>
    </row>
    <row r="974" spans="2:15">
      <c r="B974" s="121"/>
      <c r="C974" s="119"/>
      <c r="D974" s="194"/>
      <c r="E974" s="117"/>
      <c r="F974" s="118"/>
      <c r="G974" s="122"/>
      <c r="H974" s="123"/>
      <c r="I974" s="124"/>
      <c r="J974" s="120">
        <v>0</v>
      </c>
      <c r="K974" s="112">
        <f>ROUND(IF(AND($G974&lt;&gt;Summary!$C$13),IF(OR($I974=$I$6,$I974=$I$7,$I974=$I$10,$I974=$I$11),($J974*$H974),0),0)+(IF(OR($I974=$I$8,$I974=$I$9),($J974*$H974),0)),0)</f>
        <v>0</v>
      </c>
      <c r="L974" s="112">
        <f>ROUND(IF(AND($G974=Summary!$C$13),IF(OR($I974=$I$6,$I974=$I$7,$I974=$I$10,$I974=$I$11),(($J974*$H974)/2),0),0),0)</f>
        <v>0</v>
      </c>
      <c r="M974" s="112">
        <f t="shared" si="32"/>
        <v>0</v>
      </c>
      <c r="N974" s="115">
        <f t="shared" si="33"/>
        <v>0</v>
      </c>
      <c r="O974" s="118"/>
    </row>
    <row r="975" spans="2:15">
      <c r="B975" s="121"/>
      <c r="C975" s="119"/>
      <c r="D975" s="194"/>
      <c r="E975" s="117"/>
      <c r="F975" s="118"/>
      <c r="G975" s="122"/>
      <c r="H975" s="123"/>
      <c r="I975" s="124"/>
      <c r="J975" s="120">
        <v>0</v>
      </c>
      <c r="K975" s="112">
        <f>ROUND(IF(AND($G975&lt;&gt;Summary!$C$13),IF(OR($I975=$I$6,$I975=$I$7,$I975=$I$10,$I975=$I$11),($J975*$H975),0),0)+(IF(OR($I975=$I$8,$I975=$I$9),($J975*$H975),0)),0)</f>
        <v>0</v>
      </c>
      <c r="L975" s="112">
        <f>ROUND(IF(AND($G975=Summary!$C$13),IF(OR($I975=$I$6,$I975=$I$7,$I975=$I$10,$I975=$I$11),(($J975*$H975)/2),0),0),0)</f>
        <v>0</v>
      </c>
      <c r="M975" s="112">
        <f t="shared" si="32"/>
        <v>0</v>
      </c>
      <c r="N975" s="115">
        <f t="shared" si="33"/>
        <v>0</v>
      </c>
      <c r="O975" s="118"/>
    </row>
    <row r="976" spans="2:15">
      <c r="B976" s="121"/>
      <c r="C976" s="119"/>
      <c r="D976" s="194"/>
      <c r="E976" s="117"/>
      <c r="F976" s="118"/>
      <c r="G976" s="122"/>
      <c r="H976" s="123"/>
      <c r="I976" s="124"/>
      <c r="J976" s="120">
        <v>0</v>
      </c>
      <c r="K976" s="112">
        <f>ROUND(IF(AND($G976&lt;&gt;Summary!$C$13),IF(OR($I976=$I$6,$I976=$I$7,$I976=$I$10,$I976=$I$11),($J976*$H976),0),0)+(IF(OR($I976=$I$8,$I976=$I$9),($J976*$H976),0)),0)</f>
        <v>0</v>
      </c>
      <c r="L976" s="112">
        <f>ROUND(IF(AND($G976=Summary!$C$13),IF(OR($I976=$I$6,$I976=$I$7,$I976=$I$10,$I976=$I$11),(($J976*$H976)/2),0),0),0)</f>
        <v>0</v>
      </c>
      <c r="M976" s="112">
        <f t="shared" si="32"/>
        <v>0</v>
      </c>
      <c r="N976" s="115">
        <f t="shared" si="33"/>
        <v>0</v>
      </c>
      <c r="O976" s="118"/>
    </row>
    <row r="977" spans="2:15">
      <c r="B977" s="121"/>
      <c r="C977" s="119"/>
      <c r="D977" s="194"/>
      <c r="E977" s="117"/>
      <c r="F977" s="118"/>
      <c r="G977" s="122"/>
      <c r="H977" s="123"/>
      <c r="I977" s="124"/>
      <c r="J977" s="120">
        <v>0</v>
      </c>
      <c r="K977" s="112">
        <f>ROUND(IF(AND($G977&lt;&gt;Summary!$C$13),IF(OR($I977=$I$6,$I977=$I$7,$I977=$I$10,$I977=$I$11),($J977*$H977),0),0)+(IF(OR($I977=$I$8,$I977=$I$9),($J977*$H977),0)),0)</f>
        <v>0</v>
      </c>
      <c r="L977" s="112">
        <f>ROUND(IF(AND($G977=Summary!$C$13),IF(OR($I977=$I$6,$I977=$I$7,$I977=$I$10,$I977=$I$11),(($J977*$H977)/2),0),0),0)</f>
        <v>0</v>
      </c>
      <c r="M977" s="112">
        <f t="shared" si="32"/>
        <v>0</v>
      </c>
      <c r="N977" s="115">
        <f t="shared" si="33"/>
        <v>0</v>
      </c>
      <c r="O977" s="118"/>
    </row>
    <row r="978" spans="2:15">
      <c r="B978" s="121"/>
      <c r="C978" s="119"/>
      <c r="D978" s="194"/>
      <c r="E978" s="117"/>
      <c r="F978" s="118"/>
      <c r="G978" s="122"/>
      <c r="H978" s="123"/>
      <c r="I978" s="124"/>
      <c r="J978" s="120">
        <v>0</v>
      </c>
      <c r="K978" s="112">
        <f>ROUND(IF(AND($G978&lt;&gt;Summary!$C$13),IF(OR($I978=$I$6,$I978=$I$7,$I978=$I$10,$I978=$I$11),($J978*$H978),0),0)+(IF(OR($I978=$I$8,$I978=$I$9),($J978*$H978),0)),0)</f>
        <v>0</v>
      </c>
      <c r="L978" s="112">
        <f>ROUND(IF(AND($G978=Summary!$C$13),IF(OR($I978=$I$6,$I978=$I$7,$I978=$I$10,$I978=$I$11),(($J978*$H978)/2),0),0),0)</f>
        <v>0</v>
      </c>
      <c r="M978" s="112">
        <f t="shared" si="32"/>
        <v>0</v>
      </c>
      <c r="N978" s="115">
        <f t="shared" si="33"/>
        <v>0</v>
      </c>
      <c r="O978" s="118"/>
    </row>
    <row r="979" spans="2:15">
      <c r="B979" s="121"/>
      <c r="C979" s="119"/>
      <c r="D979" s="194"/>
      <c r="E979" s="117"/>
      <c r="F979" s="118"/>
      <c r="G979" s="122"/>
      <c r="H979" s="123"/>
      <c r="I979" s="124"/>
      <c r="J979" s="120">
        <v>0</v>
      </c>
      <c r="K979" s="112">
        <f>ROUND(IF(AND($G979&lt;&gt;Summary!$C$13),IF(OR($I979=$I$6,$I979=$I$7,$I979=$I$10,$I979=$I$11),($J979*$H979),0),0)+(IF(OR($I979=$I$8,$I979=$I$9),($J979*$H979),0)),0)</f>
        <v>0</v>
      </c>
      <c r="L979" s="112">
        <f>ROUND(IF(AND($G979=Summary!$C$13),IF(OR($I979=$I$6,$I979=$I$7,$I979=$I$10,$I979=$I$11),(($J979*$H979)/2),0),0),0)</f>
        <v>0</v>
      </c>
      <c r="M979" s="112">
        <f t="shared" si="32"/>
        <v>0</v>
      </c>
      <c r="N979" s="115">
        <f t="shared" si="33"/>
        <v>0</v>
      </c>
      <c r="O979" s="118"/>
    </row>
    <row r="980" spans="2:15">
      <c r="B980" s="121"/>
      <c r="C980" s="119"/>
      <c r="D980" s="194"/>
      <c r="E980" s="117"/>
      <c r="F980" s="118"/>
      <c r="G980" s="122"/>
      <c r="H980" s="123"/>
      <c r="I980" s="124"/>
      <c r="J980" s="120">
        <v>0</v>
      </c>
      <c r="K980" s="112">
        <f>ROUND(IF(AND($G980&lt;&gt;Summary!$C$13),IF(OR($I980=$I$6,$I980=$I$7,$I980=$I$10,$I980=$I$11),($J980*$H980),0),0)+(IF(OR($I980=$I$8,$I980=$I$9),($J980*$H980),0)),0)</f>
        <v>0</v>
      </c>
      <c r="L980" s="112">
        <f>ROUND(IF(AND($G980=Summary!$C$13),IF(OR($I980=$I$6,$I980=$I$7,$I980=$I$10,$I980=$I$11),(($J980*$H980)/2),0),0),0)</f>
        <v>0</v>
      </c>
      <c r="M980" s="112">
        <f t="shared" si="32"/>
        <v>0</v>
      </c>
      <c r="N980" s="115">
        <f t="shared" si="33"/>
        <v>0</v>
      </c>
      <c r="O980" s="118"/>
    </row>
    <row r="981" spans="2:15">
      <c r="B981" s="121"/>
      <c r="C981" s="119"/>
      <c r="D981" s="194"/>
      <c r="E981" s="117"/>
      <c r="F981" s="118"/>
      <c r="G981" s="122"/>
      <c r="H981" s="123"/>
      <c r="I981" s="124"/>
      <c r="J981" s="120">
        <v>0</v>
      </c>
      <c r="K981" s="112">
        <f>ROUND(IF(AND($G981&lt;&gt;Summary!$C$13),IF(OR($I981=$I$6,$I981=$I$7,$I981=$I$10,$I981=$I$11),($J981*$H981),0),0)+(IF(OR($I981=$I$8,$I981=$I$9),($J981*$H981),0)),0)</f>
        <v>0</v>
      </c>
      <c r="L981" s="112">
        <f>ROUND(IF(AND($G981=Summary!$C$13),IF(OR($I981=$I$6,$I981=$I$7,$I981=$I$10,$I981=$I$11),(($J981*$H981)/2),0),0),0)</f>
        <v>0</v>
      </c>
      <c r="M981" s="112">
        <f t="shared" si="32"/>
        <v>0</v>
      </c>
      <c r="N981" s="115">
        <f t="shared" si="33"/>
        <v>0</v>
      </c>
      <c r="O981" s="118"/>
    </row>
    <row r="982" spans="2:15">
      <c r="B982" s="121"/>
      <c r="C982" s="119"/>
      <c r="D982" s="194"/>
      <c r="E982" s="117"/>
      <c r="F982" s="118"/>
      <c r="G982" s="122"/>
      <c r="H982" s="123"/>
      <c r="I982" s="124"/>
      <c r="J982" s="120">
        <v>0</v>
      </c>
      <c r="K982" s="112">
        <f>ROUND(IF(AND($G982&lt;&gt;Summary!$C$13),IF(OR($I982=$I$6,$I982=$I$7,$I982=$I$10,$I982=$I$11),($J982*$H982),0),0)+(IF(OR($I982=$I$8,$I982=$I$9),($J982*$H982),0)),0)</f>
        <v>0</v>
      </c>
      <c r="L982" s="112">
        <f>ROUND(IF(AND($G982=Summary!$C$13),IF(OR($I982=$I$6,$I982=$I$7,$I982=$I$10,$I982=$I$11),(($J982*$H982)/2),0),0),0)</f>
        <v>0</v>
      </c>
      <c r="M982" s="112">
        <f t="shared" ref="M982:M1020" si="34">L982</f>
        <v>0</v>
      </c>
      <c r="N982" s="115">
        <f t="shared" ref="N982:N1020" si="35">SUM(J982:M982)</f>
        <v>0</v>
      </c>
      <c r="O982" s="118"/>
    </row>
    <row r="983" spans="2:15">
      <c r="B983" s="121"/>
      <c r="C983" s="119"/>
      <c r="D983" s="194"/>
      <c r="E983" s="117"/>
      <c r="F983" s="118"/>
      <c r="G983" s="122"/>
      <c r="H983" s="123"/>
      <c r="I983" s="124"/>
      <c r="J983" s="120">
        <v>0</v>
      </c>
      <c r="K983" s="112">
        <f>ROUND(IF(AND($G983&lt;&gt;Summary!$C$13),IF(OR($I983=$I$6,$I983=$I$7,$I983=$I$10,$I983=$I$11),($J983*$H983),0),0)+(IF(OR($I983=$I$8,$I983=$I$9),($J983*$H983),0)),0)</f>
        <v>0</v>
      </c>
      <c r="L983" s="112">
        <f>ROUND(IF(AND($G983=Summary!$C$13),IF(OR($I983=$I$6,$I983=$I$7,$I983=$I$10,$I983=$I$11),(($J983*$H983)/2),0),0),0)</f>
        <v>0</v>
      </c>
      <c r="M983" s="112">
        <f t="shared" si="34"/>
        <v>0</v>
      </c>
      <c r="N983" s="115">
        <f t="shared" si="35"/>
        <v>0</v>
      </c>
      <c r="O983" s="118"/>
    </row>
    <row r="984" spans="2:15">
      <c r="B984" s="121"/>
      <c r="C984" s="119"/>
      <c r="D984" s="194"/>
      <c r="E984" s="117"/>
      <c r="F984" s="118"/>
      <c r="G984" s="122"/>
      <c r="H984" s="123"/>
      <c r="I984" s="124"/>
      <c r="J984" s="120">
        <v>0</v>
      </c>
      <c r="K984" s="112">
        <f>ROUND(IF(AND($G984&lt;&gt;Summary!$C$13),IF(OR($I984=$I$6,$I984=$I$7,$I984=$I$10,$I984=$I$11),($J984*$H984),0),0)+(IF(OR($I984=$I$8,$I984=$I$9),($J984*$H984),0)),0)</f>
        <v>0</v>
      </c>
      <c r="L984" s="112">
        <f>ROUND(IF(AND($G984=Summary!$C$13),IF(OR($I984=$I$6,$I984=$I$7,$I984=$I$10,$I984=$I$11),(($J984*$H984)/2),0),0),0)</f>
        <v>0</v>
      </c>
      <c r="M984" s="112">
        <f t="shared" si="34"/>
        <v>0</v>
      </c>
      <c r="N984" s="115">
        <f t="shared" si="35"/>
        <v>0</v>
      </c>
      <c r="O984" s="118"/>
    </row>
    <row r="985" spans="2:15">
      <c r="B985" s="121"/>
      <c r="C985" s="119"/>
      <c r="D985" s="194"/>
      <c r="E985" s="117"/>
      <c r="F985" s="118"/>
      <c r="G985" s="122"/>
      <c r="H985" s="123"/>
      <c r="I985" s="124"/>
      <c r="J985" s="120">
        <v>0</v>
      </c>
      <c r="K985" s="112">
        <f>ROUND(IF(AND($G985&lt;&gt;Summary!$C$13),IF(OR($I985=$I$6,$I985=$I$7,$I985=$I$10,$I985=$I$11),($J985*$H985),0),0)+(IF(OR($I985=$I$8,$I985=$I$9),($J985*$H985),0)),0)</f>
        <v>0</v>
      </c>
      <c r="L985" s="112">
        <f>ROUND(IF(AND($G985=Summary!$C$13),IF(OR($I985=$I$6,$I985=$I$7,$I985=$I$10,$I985=$I$11),(($J985*$H985)/2),0),0),0)</f>
        <v>0</v>
      </c>
      <c r="M985" s="112">
        <f t="shared" si="34"/>
        <v>0</v>
      </c>
      <c r="N985" s="115">
        <f t="shared" si="35"/>
        <v>0</v>
      </c>
      <c r="O985" s="118"/>
    </row>
    <row r="986" spans="2:15">
      <c r="B986" s="121"/>
      <c r="C986" s="119"/>
      <c r="D986" s="194"/>
      <c r="E986" s="117"/>
      <c r="F986" s="118"/>
      <c r="G986" s="122"/>
      <c r="H986" s="123"/>
      <c r="I986" s="124"/>
      <c r="J986" s="120">
        <v>0</v>
      </c>
      <c r="K986" s="112">
        <f>ROUND(IF(AND($G986&lt;&gt;Summary!$C$13),IF(OR($I986=$I$6,$I986=$I$7,$I986=$I$10,$I986=$I$11),($J986*$H986),0),0)+(IF(OR($I986=$I$8,$I986=$I$9),($J986*$H986),0)),0)</f>
        <v>0</v>
      </c>
      <c r="L986" s="112">
        <f>ROUND(IF(AND($G986=Summary!$C$13),IF(OR($I986=$I$6,$I986=$I$7,$I986=$I$10,$I986=$I$11),(($J986*$H986)/2),0),0),0)</f>
        <v>0</v>
      </c>
      <c r="M986" s="112">
        <f t="shared" si="34"/>
        <v>0</v>
      </c>
      <c r="N986" s="115">
        <f t="shared" si="35"/>
        <v>0</v>
      </c>
      <c r="O986" s="118"/>
    </row>
    <row r="987" spans="2:15">
      <c r="B987" s="121"/>
      <c r="C987" s="119"/>
      <c r="D987" s="194"/>
      <c r="E987" s="117"/>
      <c r="F987" s="118"/>
      <c r="G987" s="122"/>
      <c r="H987" s="123"/>
      <c r="I987" s="124"/>
      <c r="J987" s="120">
        <v>0</v>
      </c>
      <c r="K987" s="112">
        <f>ROUND(IF(AND($G987&lt;&gt;Summary!$C$13),IF(OR($I987=$I$6,$I987=$I$7,$I987=$I$10,$I987=$I$11),($J987*$H987),0),0)+(IF(OR($I987=$I$8,$I987=$I$9),($J987*$H987),0)),0)</f>
        <v>0</v>
      </c>
      <c r="L987" s="112">
        <f>ROUND(IF(AND($G987=Summary!$C$13),IF(OR($I987=$I$6,$I987=$I$7,$I987=$I$10,$I987=$I$11),(($J987*$H987)/2),0),0),0)</f>
        <v>0</v>
      </c>
      <c r="M987" s="112">
        <f t="shared" si="34"/>
        <v>0</v>
      </c>
      <c r="N987" s="115">
        <f t="shared" si="35"/>
        <v>0</v>
      </c>
      <c r="O987" s="118"/>
    </row>
    <row r="988" spans="2:15">
      <c r="B988" s="121"/>
      <c r="C988" s="119"/>
      <c r="D988" s="194"/>
      <c r="E988" s="117"/>
      <c r="F988" s="118"/>
      <c r="G988" s="122"/>
      <c r="H988" s="123"/>
      <c r="I988" s="124"/>
      <c r="J988" s="120">
        <v>0</v>
      </c>
      <c r="K988" s="112">
        <f>ROUND(IF(AND($G988&lt;&gt;Summary!$C$13),IF(OR($I988=$I$6,$I988=$I$7,$I988=$I$10,$I988=$I$11),($J988*$H988),0),0)+(IF(OR($I988=$I$8,$I988=$I$9),($J988*$H988),0)),0)</f>
        <v>0</v>
      </c>
      <c r="L988" s="112">
        <f>ROUND(IF(AND($G988=Summary!$C$13),IF(OR($I988=$I$6,$I988=$I$7,$I988=$I$10,$I988=$I$11),(($J988*$H988)/2),0),0),0)</f>
        <v>0</v>
      </c>
      <c r="M988" s="112">
        <f t="shared" si="34"/>
        <v>0</v>
      </c>
      <c r="N988" s="115">
        <f t="shared" si="35"/>
        <v>0</v>
      </c>
      <c r="O988" s="118"/>
    </row>
    <row r="989" spans="2:15">
      <c r="B989" s="121"/>
      <c r="C989" s="119"/>
      <c r="D989" s="194"/>
      <c r="E989" s="117"/>
      <c r="F989" s="118"/>
      <c r="G989" s="122"/>
      <c r="H989" s="123"/>
      <c r="I989" s="124"/>
      <c r="J989" s="120">
        <v>0</v>
      </c>
      <c r="K989" s="112">
        <f>ROUND(IF(AND($G989&lt;&gt;Summary!$C$13),IF(OR($I989=$I$6,$I989=$I$7,$I989=$I$10,$I989=$I$11),($J989*$H989),0),0)+(IF(OR($I989=$I$8,$I989=$I$9),($J989*$H989),0)),0)</f>
        <v>0</v>
      </c>
      <c r="L989" s="112">
        <f>ROUND(IF(AND($G989=Summary!$C$13),IF(OR($I989=$I$6,$I989=$I$7,$I989=$I$10,$I989=$I$11),(($J989*$H989)/2),0),0),0)</f>
        <v>0</v>
      </c>
      <c r="M989" s="112">
        <f t="shared" si="34"/>
        <v>0</v>
      </c>
      <c r="N989" s="115">
        <f t="shared" si="35"/>
        <v>0</v>
      </c>
      <c r="O989" s="118"/>
    </row>
    <row r="990" spans="2:15">
      <c r="B990" s="121"/>
      <c r="C990" s="119"/>
      <c r="D990" s="194"/>
      <c r="E990" s="117"/>
      <c r="F990" s="118"/>
      <c r="G990" s="122"/>
      <c r="H990" s="123"/>
      <c r="I990" s="124"/>
      <c r="J990" s="120">
        <v>0</v>
      </c>
      <c r="K990" s="112">
        <f>ROUND(IF(AND($G990&lt;&gt;Summary!$C$13),IF(OR($I990=$I$6,$I990=$I$7,$I990=$I$10,$I990=$I$11),($J990*$H990),0),0)+(IF(OR($I990=$I$8,$I990=$I$9),($J990*$H990),0)),0)</f>
        <v>0</v>
      </c>
      <c r="L990" s="112">
        <f>ROUND(IF(AND($G990=Summary!$C$13),IF(OR($I990=$I$6,$I990=$I$7,$I990=$I$10,$I990=$I$11),(($J990*$H990)/2),0),0),0)</f>
        <v>0</v>
      </c>
      <c r="M990" s="112">
        <f t="shared" si="34"/>
        <v>0</v>
      </c>
      <c r="N990" s="115">
        <f t="shared" si="35"/>
        <v>0</v>
      </c>
      <c r="O990" s="118"/>
    </row>
    <row r="991" spans="2:15">
      <c r="B991" s="121"/>
      <c r="C991" s="119"/>
      <c r="D991" s="194"/>
      <c r="E991" s="117"/>
      <c r="F991" s="118"/>
      <c r="G991" s="122"/>
      <c r="H991" s="123"/>
      <c r="I991" s="124"/>
      <c r="J991" s="120">
        <v>0</v>
      </c>
      <c r="K991" s="112">
        <f>ROUND(IF(AND($G991&lt;&gt;Summary!$C$13),IF(OR($I991=$I$6,$I991=$I$7,$I991=$I$10,$I991=$I$11),($J991*$H991),0),0)+(IF(OR($I991=$I$8,$I991=$I$9),($J991*$H991),0)),0)</f>
        <v>0</v>
      </c>
      <c r="L991" s="112">
        <f>ROUND(IF(AND($G991=Summary!$C$13),IF(OR($I991=$I$6,$I991=$I$7,$I991=$I$10,$I991=$I$11),(($J991*$H991)/2),0),0),0)</f>
        <v>0</v>
      </c>
      <c r="M991" s="112">
        <f t="shared" si="34"/>
        <v>0</v>
      </c>
      <c r="N991" s="115">
        <f t="shared" si="35"/>
        <v>0</v>
      </c>
      <c r="O991" s="118"/>
    </row>
    <row r="992" spans="2:15">
      <c r="B992" s="121"/>
      <c r="C992" s="119"/>
      <c r="D992" s="194"/>
      <c r="E992" s="117"/>
      <c r="F992" s="118"/>
      <c r="G992" s="122"/>
      <c r="H992" s="123"/>
      <c r="I992" s="124"/>
      <c r="J992" s="120">
        <v>0</v>
      </c>
      <c r="K992" s="112">
        <f>ROUND(IF(AND($G992&lt;&gt;Summary!$C$13),IF(OR($I992=$I$6,$I992=$I$7,$I992=$I$10,$I992=$I$11),($J992*$H992),0),0)+(IF(OR($I992=$I$8,$I992=$I$9),($J992*$H992),0)),0)</f>
        <v>0</v>
      </c>
      <c r="L992" s="112">
        <f>ROUND(IF(AND($G992=Summary!$C$13),IF(OR($I992=$I$6,$I992=$I$7,$I992=$I$10,$I992=$I$11),(($J992*$H992)/2),0),0),0)</f>
        <v>0</v>
      </c>
      <c r="M992" s="112">
        <f t="shared" si="34"/>
        <v>0</v>
      </c>
      <c r="N992" s="115">
        <f t="shared" si="35"/>
        <v>0</v>
      </c>
      <c r="O992" s="118"/>
    </row>
    <row r="993" spans="2:15">
      <c r="B993" s="121"/>
      <c r="C993" s="119"/>
      <c r="D993" s="194"/>
      <c r="E993" s="117"/>
      <c r="F993" s="118"/>
      <c r="G993" s="122"/>
      <c r="H993" s="123"/>
      <c r="I993" s="124"/>
      <c r="J993" s="120">
        <v>0</v>
      </c>
      <c r="K993" s="112">
        <f>ROUND(IF(AND($G993&lt;&gt;Summary!$C$13),IF(OR($I993=$I$6,$I993=$I$7,$I993=$I$10,$I993=$I$11),($J993*$H993),0),0)+(IF(OR($I993=$I$8,$I993=$I$9),($J993*$H993),0)),0)</f>
        <v>0</v>
      </c>
      <c r="L993" s="112">
        <f>ROUND(IF(AND($G993=Summary!$C$13),IF(OR($I993=$I$6,$I993=$I$7,$I993=$I$10,$I993=$I$11),(($J993*$H993)/2),0),0),0)</f>
        <v>0</v>
      </c>
      <c r="M993" s="112">
        <f t="shared" si="34"/>
        <v>0</v>
      </c>
      <c r="N993" s="115">
        <f t="shared" si="35"/>
        <v>0</v>
      </c>
      <c r="O993" s="118"/>
    </row>
    <row r="994" spans="2:15">
      <c r="B994" s="121"/>
      <c r="C994" s="119"/>
      <c r="D994" s="194"/>
      <c r="E994" s="117"/>
      <c r="F994" s="118"/>
      <c r="G994" s="122"/>
      <c r="H994" s="123"/>
      <c r="I994" s="124"/>
      <c r="J994" s="120">
        <v>0</v>
      </c>
      <c r="K994" s="112">
        <f>ROUND(IF(AND($G994&lt;&gt;Summary!$C$13),IF(OR($I994=$I$6,$I994=$I$7,$I994=$I$10,$I994=$I$11),($J994*$H994),0),0)+(IF(OR($I994=$I$8,$I994=$I$9),($J994*$H994),0)),0)</f>
        <v>0</v>
      </c>
      <c r="L994" s="112">
        <f>ROUND(IF(AND($G994=Summary!$C$13),IF(OR($I994=$I$6,$I994=$I$7,$I994=$I$10,$I994=$I$11),(($J994*$H994)/2),0),0),0)</f>
        <v>0</v>
      </c>
      <c r="M994" s="112">
        <f t="shared" si="34"/>
        <v>0</v>
      </c>
      <c r="N994" s="115">
        <f t="shared" si="35"/>
        <v>0</v>
      </c>
      <c r="O994" s="118"/>
    </row>
    <row r="995" spans="2:15">
      <c r="B995" s="121"/>
      <c r="C995" s="119"/>
      <c r="D995" s="194"/>
      <c r="E995" s="117"/>
      <c r="F995" s="118"/>
      <c r="G995" s="122"/>
      <c r="H995" s="123"/>
      <c r="I995" s="124"/>
      <c r="J995" s="120">
        <v>0</v>
      </c>
      <c r="K995" s="112">
        <f>ROUND(IF(AND($G995&lt;&gt;Summary!$C$13),IF(OR($I995=$I$6,$I995=$I$7,$I995=$I$10,$I995=$I$11),($J995*$H995),0),0)+(IF(OR($I995=$I$8,$I995=$I$9),($J995*$H995),0)),0)</f>
        <v>0</v>
      </c>
      <c r="L995" s="112">
        <f>ROUND(IF(AND($G995=Summary!$C$13),IF(OR($I995=$I$6,$I995=$I$7,$I995=$I$10,$I995=$I$11),(($J995*$H995)/2),0),0),0)</f>
        <v>0</v>
      </c>
      <c r="M995" s="112">
        <f t="shared" si="34"/>
        <v>0</v>
      </c>
      <c r="N995" s="115">
        <f t="shared" si="35"/>
        <v>0</v>
      </c>
      <c r="O995" s="118"/>
    </row>
    <row r="996" spans="2:15">
      <c r="B996" s="121"/>
      <c r="C996" s="119"/>
      <c r="D996" s="194"/>
      <c r="E996" s="117"/>
      <c r="F996" s="118"/>
      <c r="G996" s="122"/>
      <c r="H996" s="123"/>
      <c r="I996" s="124"/>
      <c r="J996" s="120">
        <v>0</v>
      </c>
      <c r="K996" s="112">
        <f>ROUND(IF(AND($G996&lt;&gt;Summary!$C$13),IF(OR($I996=$I$6,$I996=$I$7,$I996=$I$10,$I996=$I$11),($J996*$H996),0),0)+(IF(OR($I996=$I$8,$I996=$I$9),($J996*$H996),0)),0)</f>
        <v>0</v>
      </c>
      <c r="L996" s="112">
        <f>ROUND(IF(AND($G996=Summary!$C$13),IF(OR($I996=$I$6,$I996=$I$7,$I996=$I$10,$I996=$I$11),(($J996*$H996)/2),0),0),0)</f>
        <v>0</v>
      </c>
      <c r="M996" s="112">
        <f t="shared" si="34"/>
        <v>0</v>
      </c>
      <c r="N996" s="115">
        <f t="shared" si="35"/>
        <v>0</v>
      </c>
      <c r="O996" s="118"/>
    </row>
    <row r="997" spans="2:15">
      <c r="B997" s="121"/>
      <c r="C997" s="119"/>
      <c r="D997" s="194"/>
      <c r="E997" s="117"/>
      <c r="F997" s="118"/>
      <c r="G997" s="122"/>
      <c r="H997" s="123"/>
      <c r="I997" s="124"/>
      <c r="J997" s="120">
        <v>0</v>
      </c>
      <c r="K997" s="112">
        <f>ROUND(IF(AND($G997&lt;&gt;Summary!$C$13),IF(OR($I997=$I$6,$I997=$I$7,$I997=$I$10,$I997=$I$11),($J997*$H997),0),0)+(IF(OR($I997=$I$8,$I997=$I$9),($J997*$H997),0)),0)</f>
        <v>0</v>
      </c>
      <c r="L997" s="112">
        <f>ROUND(IF(AND($G997=Summary!$C$13),IF(OR($I997=$I$6,$I997=$I$7,$I997=$I$10,$I997=$I$11),(($J997*$H997)/2),0),0),0)</f>
        <v>0</v>
      </c>
      <c r="M997" s="112">
        <f t="shared" si="34"/>
        <v>0</v>
      </c>
      <c r="N997" s="115">
        <f t="shared" si="35"/>
        <v>0</v>
      </c>
      <c r="O997" s="118"/>
    </row>
    <row r="998" spans="2:15">
      <c r="B998" s="121"/>
      <c r="C998" s="119"/>
      <c r="D998" s="194"/>
      <c r="E998" s="117"/>
      <c r="F998" s="118"/>
      <c r="G998" s="122"/>
      <c r="H998" s="123"/>
      <c r="I998" s="124"/>
      <c r="J998" s="120">
        <v>0</v>
      </c>
      <c r="K998" s="112">
        <f>ROUND(IF(AND($G998&lt;&gt;Summary!$C$13),IF(OR($I998=$I$6,$I998=$I$7,$I998=$I$10,$I998=$I$11),($J998*$H998),0),0)+(IF(OR($I998=$I$8,$I998=$I$9),($J998*$H998),0)),0)</f>
        <v>0</v>
      </c>
      <c r="L998" s="112">
        <f>ROUND(IF(AND($G998=Summary!$C$13),IF(OR($I998=$I$6,$I998=$I$7,$I998=$I$10,$I998=$I$11),(($J998*$H998)/2),0),0),0)</f>
        <v>0</v>
      </c>
      <c r="M998" s="112">
        <f t="shared" si="34"/>
        <v>0</v>
      </c>
      <c r="N998" s="115">
        <f t="shared" si="35"/>
        <v>0</v>
      </c>
      <c r="O998" s="118"/>
    </row>
    <row r="999" spans="2:15">
      <c r="B999" s="121"/>
      <c r="C999" s="119"/>
      <c r="D999" s="194"/>
      <c r="E999" s="117"/>
      <c r="F999" s="118"/>
      <c r="G999" s="122"/>
      <c r="H999" s="123"/>
      <c r="I999" s="124"/>
      <c r="J999" s="120">
        <v>0</v>
      </c>
      <c r="K999" s="112">
        <f>ROUND(IF(AND($G999&lt;&gt;Summary!$C$13),IF(OR($I999=$I$6,$I999=$I$7,$I999=$I$10,$I999=$I$11),($J999*$H999),0),0)+(IF(OR($I999=$I$8,$I999=$I$9),($J999*$H999),0)),0)</f>
        <v>0</v>
      </c>
      <c r="L999" s="112">
        <f>ROUND(IF(AND($G999=Summary!$C$13),IF(OR($I999=$I$6,$I999=$I$7,$I999=$I$10,$I999=$I$11),(($J999*$H999)/2),0),0),0)</f>
        <v>0</v>
      </c>
      <c r="M999" s="112">
        <f t="shared" si="34"/>
        <v>0</v>
      </c>
      <c r="N999" s="115">
        <f t="shared" si="35"/>
        <v>0</v>
      </c>
      <c r="O999" s="118"/>
    </row>
    <row r="1000" spans="2:15">
      <c r="B1000" s="121"/>
      <c r="C1000" s="119"/>
      <c r="D1000" s="194"/>
      <c r="E1000" s="117"/>
      <c r="F1000" s="118"/>
      <c r="G1000" s="122"/>
      <c r="H1000" s="123"/>
      <c r="I1000" s="124"/>
      <c r="J1000" s="120">
        <v>0</v>
      </c>
      <c r="K1000" s="112">
        <f>ROUND(IF(AND($G1000&lt;&gt;Summary!$C$13),IF(OR($I1000=$I$6,$I1000=$I$7,$I1000=$I$10,$I1000=$I$11),($J1000*$H1000),0),0)+(IF(OR($I1000=$I$8,$I1000=$I$9),($J1000*$H1000),0)),0)</f>
        <v>0</v>
      </c>
      <c r="L1000" s="112">
        <f>ROUND(IF(AND($G1000=Summary!$C$13),IF(OR($I1000=$I$6,$I1000=$I$7,$I1000=$I$10,$I1000=$I$11),(($J1000*$H1000)/2),0),0),0)</f>
        <v>0</v>
      </c>
      <c r="M1000" s="112">
        <f t="shared" si="34"/>
        <v>0</v>
      </c>
      <c r="N1000" s="115">
        <f t="shared" si="35"/>
        <v>0</v>
      </c>
      <c r="O1000" s="118"/>
    </row>
    <row r="1001" spans="2:15">
      <c r="B1001" s="121"/>
      <c r="C1001" s="119"/>
      <c r="D1001" s="194"/>
      <c r="E1001" s="117"/>
      <c r="F1001" s="118"/>
      <c r="G1001" s="122"/>
      <c r="H1001" s="123"/>
      <c r="I1001" s="124"/>
      <c r="J1001" s="120">
        <v>0</v>
      </c>
      <c r="K1001" s="112">
        <f>ROUND(IF(AND($G1001&lt;&gt;Summary!$C$13),IF(OR($I1001=$I$6,$I1001=$I$7,$I1001=$I$10,$I1001=$I$11),($J1001*$H1001),0),0)+(IF(OR($I1001=$I$8,$I1001=$I$9),($J1001*$H1001),0)),0)</f>
        <v>0</v>
      </c>
      <c r="L1001" s="112">
        <f>ROUND(IF(AND($G1001=Summary!$C$13),IF(OR($I1001=$I$6,$I1001=$I$7,$I1001=$I$10,$I1001=$I$11),(($J1001*$H1001)/2),0),0),0)</f>
        <v>0</v>
      </c>
      <c r="M1001" s="112">
        <f t="shared" si="34"/>
        <v>0</v>
      </c>
      <c r="N1001" s="115">
        <f t="shared" si="35"/>
        <v>0</v>
      </c>
      <c r="O1001" s="118"/>
    </row>
    <row r="1002" spans="2:15">
      <c r="B1002" s="121"/>
      <c r="C1002" s="119"/>
      <c r="D1002" s="194"/>
      <c r="E1002" s="117"/>
      <c r="F1002" s="118"/>
      <c r="G1002" s="122"/>
      <c r="H1002" s="123"/>
      <c r="I1002" s="124"/>
      <c r="J1002" s="120">
        <v>0</v>
      </c>
      <c r="K1002" s="112">
        <f>ROUND(IF(AND($G1002&lt;&gt;Summary!$C$13),IF(OR($I1002=$I$6,$I1002=$I$7,$I1002=$I$10,$I1002=$I$11),($J1002*$H1002),0),0)+(IF(OR($I1002=$I$8,$I1002=$I$9),($J1002*$H1002),0)),0)</f>
        <v>0</v>
      </c>
      <c r="L1002" s="112">
        <f>ROUND(IF(AND($G1002=Summary!$C$13),IF(OR($I1002=$I$6,$I1002=$I$7,$I1002=$I$10,$I1002=$I$11),(($J1002*$H1002)/2),0),0),0)</f>
        <v>0</v>
      </c>
      <c r="M1002" s="112">
        <f t="shared" si="34"/>
        <v>0</v>
      </c>
      <c r="N1002" s="115">
        <f t="shared" si="35"/>
        <v>0</v>
      </c>
      <c r="O1002" s="118"/>
    </row>
    <row r="1003" spans="2:15">
      <c r="B1003" s="121"/>
      <c r="C1003" s="119"/>
      <c r="D1003" s="194"/>
      <c r="E1003" s="117"/>
      <c r="F1003" s="118"/>
      <c r="G1003" s="122"/>
      <c r="H1003" s="123"/>
      <c r="I1003" s="124"/>
      <c r="J1003" s="120">
        <v>0</v>
      </c>
      <c r="K1003" s="112">
        <f>ROUND(IF(AND($G1003&lt;&gt;Summary!$C$13),IF(OR($I1003=$I$6,$I1003=$I$7,$I1003=$I$10,$I1003=$I$11),($J1003*$H1003),0),0)+(IF(OR($I1003=$I$8,$I1003=$I$9),($J1003*$H1003),0)),0)</f>
        <v>0</v>
      </c>
      <c r="L1003" s="112">
        <f>ROUND(IF(AND($G1003=Summary!$C$13),IF(OR($I1003=$I$6,$I1003=$I$7,$I1003=$I$10,$I1003=$I$11),(($J1003*$H1003)/2),0),0),0)</f>
        <v>0</v>
      </c>
      <c r="M1003" s="112">
        <f t="shared" si="34"/>
        <v>0</v>
      </c>
      <c r="N1003" s="115">
        <f t="shared" si="35"/>
        <v>0</v>
      </c>
      <c r="O1003" s="118"/>
    </row>
    <row r="1004" spans="2:15">
      <c r="B1004" s="121"/>
      <c r="C1004" s="119"/>
      <c r="D1004" s="194"/>
      <c r="E1004" s="117"/>
      <c r="F1004" s="118"/>
      <c r="G1004" s="122"/>
      <c r="H1004" s="123"/>
      <c r="I1004" s="124"/>
      <c r="J1004" s="120">
        <v>0</v>
      </c>
      <c r="K1004" s="112">
        <f>ROUND(IF(AND($G1004&lt;&gt;Summary!$C$13),IF(OR($I1004=$I$6,$I1004=$I$7,$I1004=$I$10,$I1004=$I$11),($J1004*$H1004),0),0)+(IF(OR($I1004=$I$8,$I1004=$I$9),($J1004*$H1004),0)),0)</f>
        <v>0</v>
      </c>
      <c r="L1004" s="112">
        <f>ROUND(IF(AND($G1004=Summary!$C$13),IF(OR($I1004=$I$6,$I1004=$I$7,$I1004=$I$10,$I1004=$I$11),(($J1004*$H1004)/2),0),0),0)</f>
        <v>0</v>
      </c>
      <c r="M1004" s="112">
        <f t="shared" si="34"/>
        <v>0</v>
      </c>
      <c r="N1004" s="115">
        <f t="shared" si="35"/>
        <v>0</v>
      </c>
      <c r="O1004" s="118"/>
    </row>
    <row r="1005" spans="2:15">
      <c r="B1005" s="121"/>
      <c r="C1005" s="119"/>
      <c r="D1005" s="194"/>
      <c r="E1005" s="117"/>
      <c r="F1005" s="118"/>
      <c r="G1005" s="122"/>
      <c r="H1005" s="123"/>
      <c r="I1005" s="124"/>
      <c r="J1005" s="120">
        <v>0</v>
      </c>
      <c r="K1005" s="112">
        <f>ROUND(IF(AND($G1005&lt;&gt;Summary!$C$13),IF(OR($I1005=$I$6,$I1005=$I$7,$I1005=$I$10,$I1005=$I$11),($J1005*$H1005),0),0)+(IF(OR($I1005=$I$8,$I1005=$I$9),($J1005*$H1005),0)),0)</f>
        <v>0</v>
      </c>
      <c r="L1005" s="112">
        <f>ROUND(IF(AND($G1005=Summary!$C$13),IF(OR($I1005=$I$6,$I1005=$I$7,$I1005=$I$10,$I1005=$I$11),(($J1005*$H1005)/2),0),0),0)</f>
        <v>0</v>
      </c>
      <c r="M1005" s="112">
        <f t="shared" si="34"/>
        <v>0</v>
      </c>
      <c r="N1005" s="115">
        <f t="shared" si="35"/>
        <v>0</v>
      </c>
      <c r="O1005" s="118"/>
    </row>
    <row r="1006" spans="2:15">
      <c r="B1006" s="121"/>
      <c r="C1006" s="119"/>
      <c r="D1006" s="194"/>
      <c r="E1006" s="117"/>
      <c r="F1006" s="118"/>
      <c r="G1006" s="122"/>
      <c r="H1006" s="123"/>
      <c r="I1006" s="124"/>
      <c r="J1006" s="120">
        <v>0</v>
      </c>
      <c r="K1006" s="112">
        <f>ROUND(IF(AND($G1006&lt;&gt;Summary!$C$13),IF(OR($I1006=$I$6,$I1006=$I$7,$I1006=$I$10,$I1006=$I$11),($J1006*$H1006),0),0)+(IF(OR($I1006=$I$8,$I1006=$I$9),($J1006*$H1006),0)),0)</f>
        <v>0</v>
      </c>
      <c r="L1006" s="112">
        <f>ROUND(IF(AND($G1006=Summary!$C$13),IF(OR($I1006=$I$6,$I1006=$I$7,$I1006=$I$10,$I1006=$I$11),(($J1006*$H1006)/2),0),0),0)</f>
        <v>0</v>
      </c>
      <c r="M1006" s="112">
        <f t="shared" si="34"/>
        <v>0</v>
      </c>
      <c r="N1006" s="115">
        <f t="shared" si="35"/>
        <v>0</v>
      </c>
      <c r="O1006" s="118"/>
    </row>
    <row r="1007" spans="2:15">
      <c r="B1007" s="121"/>
      <c r="C1007" s="119"/>
      <c r="D1007" s="194"/>
      <c r="E1007" s="117"/>
      <c r="F1007" s="118"/>
      <c r="G1007" s="122"/>
      <c r="H1007" s="123"/>
      <c r="I1007" s="124"/>
      <c r="J1007" s="120">
        <v>0</v>
      </c>
      <c r="K1007" s="112">
        <f>ROUND(IF(AND($G1007&lt;&gt;Summary!$C$13),IF(OR($I1007=$I$6,$I1007=$I$7,$I1007=$I$10,$I1007=$I$11),($J1007*$H1007),0),0)+(IF(OR($I1007=$I$8,$I1007=$I$9),($J1007*$H1007),0)),0)</f>
        <v>0</v>
      </c>
      <c r="L1007" s="112">
        <f>ROUND(IF(AND($G1007=Summary!$C$13),IF(OR($I1007=$I$6,$I1007=$I$7,$I1007=$I$10,$I1007=$I$11),(($J1007*$H1007)/2),0),0),0)</f>
        <v>0</v>
      </c>
      <c r="M1007" s="112">
        <f t="shared" si="34"/>
        <v>0</v>
      </c>
      <c r="N1007" s="115">
        <f t="shared" si="35"/>
        <v>0</v>
      </c>
      <c r="O1007" s="118"/>
    </row>
    <row r="1008" spans="2:15">
      <c r="B1008" s="121"/>
      <c r="C1008" s="119"/>
      <c r="D1008" s="194"/>
      <c r="E1008" s="117"/>
      <c r="F1008" s="118"/>
      <c r="G1008" s="122"/>
      <c r="H1008" s="123"/>
      <c r="I1008" s="124"/>
      <c r="J1008" s="120">
        <v>0</v>
      </c>
      <c r="K1008" s="112">
        <f>ROUND(IF(AND($G1008&lt;&gt;Summary!$C$13),IF(OR($I1008=$I$6,$I1008=$I$7,$I1008=$I$10,$I1008=$I$11),($J1008*$H1008),0),0)+(IF(OR($I1008=$I$8,$I1008=$I$9),($J1008*$H1008),0)),0)</f>
        <v>0</v>
      </c>
      <c r="L1008" s="112">
        <f>ROUND(IF(AND($G1008=Summary!$C$13),IF(OR($I1008=$I$6,$I1008=$I$7,$I1008=$I$10,$I1008=$I$11),(($J1008*$H1008)/2),0),0),0)</f>
        <v>0</v>
      </c>
      <c r="M1008" s="112">
        <f t="shared" si="34"/>
        <v>0</v>
      </c>
      <c r="N1008" s="115">
        <f t="shared" si="35"/>
        <v>0</v>
      </c>
      <c r="O1008" s="118"/>
    </row>
    <row r="1009" spans="1:15">
      <c r="B1009" s="121"/>
      <c r="C1009" s="119"/>
      <c r="D1009" s="194"/>
      <c r="E1009" s="117"/>
      <c r="F1009" s="118"/>
      <c r="G1009" s="122"/>
      <c r="H1009" s="123"/>
      <c r="I1009" s="124"/>
      <c r="J1009" s="120">
        <v>0</v>
      </c>
      <c r="K1009" s="112">
        <f>ROUND(IF(AND($G1009&lt;&gt;Summary!$C$13),IF(OR($I1009=$I$6,$I1009=$I$7,$I1009=$I$10,$I1009=$I$11),($J1009*$H1009),0),0)+(IF(OR($I1009=$I$8,$I1009=$I$9),($J1009*$H1009),0)),0)</f>
        <v>0</v>
      </c>
      <c r="L1009" s="112">
        <f>ROUND(IF(AND($G1009=Summary!$C$13),IF(OR($I1009=$I$6,$I1009=$I$7,$I1009=$I$10,$I1009=$I$11),(($J1009*$H1009)/2),0),0),0)</f>
        <v>0</v>
      </c>
      <c r="M1009" s="112">
        <f t="shared" si="34"/>
        <v>0</v>
      </c>
      <c r="N1009" s="115">
        <f t="shared" si="35"/>
        <v>0</v>
      </c>
      <c r="O1009" s="118"/>
    </row>
    <row r="1010" spans="1:15">
      <c r="B1010" s="121"/>
      <c r="C1010" s="119"/>
      <c r="D1010" s="194"/>
      <c r="E1010" s="117"/>
      <c r="F1010" s="118"/>
      <c r="G1010" s="122"/>
      <c r="H1010" s="123"/>
      <c r="I1010" s="124"/>
      <c r="J1010" s="120">
        <v>0</v>
      </c>
      <c r="K1010" s="112">
        <f>ROUND(IF(AND($G1010&lt;&gt;Summary!$C$13),IF(OR($I1010=$I$6,$I1010=$I$7,$I1010=$I$10,$I1010=$I$11),($J1010*$H1010),0),0)+(IF(OR($I1010=$I$8,$I1010=$I$9),($J1010*$H1010),0)),0)</f>
        <v>0</v>
      </c>
      <c r="L1010" s="112">
        <f>ROUND(IF(AND($G1010=Summary!$C$13),IF(OR($I1010=$I$6,$I1010=$I$7,$I1010=$I$10,$I1010=$I$11),(($J1010*$H1010)/2),0),0),0)</f>
        <v>0</v>
      </c>
      <c r="M1010" s="112">
        <f t="shared" si="34"/>
        <v>0</v>
      </c>
      <c r="N1010" s="115">
        <f t="shared" si="35"/>
        <v>0</v>
      </c>
      <c r="O1010" s="118"/>
    </row>
    <row r="1011" spans="1:15">
      <c r="B1011" s="121"/>
      <c r="C1011" s="119"/>
      <c r="D1011" s="194"/>
      <c r="E1011" s="117"/>
      <c r="F1011" s="118"/>
      <c r="G1011" s="122"/>
      <c r="H1011" s="123"/>
      <c r="I1011" s="124"/>
      <c r="J1011" s="120">
        <v>0</v>
      </c>
      <c r="K1011" s="112">
        <f>ROUND(IF(AND($G1011&lt;&gt;Summary!$C$13),IF(OR($I1011=$I$6,$I1011=$I$7,$I1011=$I$10,$I1011=$I$11),($J1011*$H1011),0),0)+(IF(OR($I1011=$I$8,$I1011=$I$9),($J1011*$H1011),0)),0)</f>
        <v>0</v>
      </c>
      <c r="L1011" s="112">
        <f>ROUND(IF(AND($G1011=Summary!$C$13),IF(OR($I1011=$I$6,$I1011=$I$7,$I1011=$I$10,$I1011=$I$11),(($J1011*$H1011)/2),0),0),0)</f>
        <v>0</v>
      </c>
      <c r="M1011" s="112">
        <f t="shared" si="34"/>
        <v>0</v>
      </c>
      <c r="N1011" s="115">
        <f t="shared" si="35"/>
        <v>0</v>
      </c>
      <c r="O1011" s="118"/>
    </row>
    <row r="1012" spans="1:15">
      <c r="B1012" s="121"/>
      <c r="C1012" s="119"/>
      <c r="D1012" s="194"/>
      <c r="E1012" s="117"/>
      <c r="F1012" s="118"/>
      <c r="G1012" s="122"/>
      <c r="H1012" s="123"/>
      <c r="I1012" s="124"/>
      <c r="J1012" s="120">
        <v>0</v>
      </c>
      <c r="K1012" s="112">
        <f>ROUND(IF(AND($G1012&lt;&gt;Summary!$C$13),IF(OR($I1012=$I$6,$I1012=$I$7,$I1012=$I$10,$I1012=$I$11),($J1012*$H1012),0),0)+(IF(OR($I1012=$I$8,$I1012=$I$9),($J1012*$H1012),0)),0)</f>
        <v>0</v>
      </c>
      <c r="L1012" s="112">
        <f>ROUND(IF(AND($G1012=Summary!$C$13),IF(OR($I1012=$I$6,$I1012=$I$7,$I1012=$I$10,$I1012=$I$11),(($J1012*$H1012)/2),0),0),0)</f>
        <v>0</v>
      </c>
      <c r="M1012" s="112">
        <f t="shared" si="34"/>
        <v>0</v>
      </c>
      <c r="N1012" s="115">
        <f t="shared" si="35"/>
        <v>0</v>
      </c>
      <c r="O1012" s="118"/>
    </row>
    <row r="1013" spans="1:15">
      <c r="B1013" s="121"/>
      <c r="C1013" s="119"/>
      <c r="D1013" s="194"/>
      <c r="E1013" s="117"/>
      <c r="F1013" s="118"/>
      <c r="G1013" s="122"/>
      <c r="H1013" s="123"/>
      <c r="I1013" s="124"/>
      <c r="J1013" s="120">
        <v>0</v>
      </c>
      <c r="K1013" s="112">
        <f>ROUND(IF(AND($G1013&lt;&gt;Summary!$C$13),IF(OR($I1013=$I$6,$I1013=$I$7,$I1013=$I$10,$I1013=$I$11),($J1013*$H1013),0),0)+(IF(OR($I1013=$I$8,$I1013=$I$9),($J1013*$H1013),0)),0)</f>
        <v>0</v>
      </c>
      <c r="L1013" s="112">
        <f>ROUND(IF(AND($G1013=Summary!$C$13),IF(OR($I1013=$I$6,$I1013=$I$7,$I1013=$I$10,$I1013=$I$11),(($J1013*$H1013)/2),0),0),0)</f>
        <v>0</v>
      </c>
      <c r="M1013" s="112">
        <f t="shared" si="34"/>
        <v>0</v>
      </c>
      <c r="N1013" s="115">
        <f t="shared" si="35"/>
        <v>0</v>
      </c>
      <c r="O1013" s="118"/>
    </row>
    <row r="1014" spans="1:15">
      <c r="B1014" s="121"/>
      <c r="C1014" s="119"/>
      <c r="D1014" s="194"/>
      <c r="E1014" s="117"/>
      <c r="F1014" s="118"/>
      <c r="G1014" s="122"/>
      <c r="H1014" s="123"/>
      <c r="I1014" s="124"/>
      <c r="J1014" s="120">
        <v>0</v>
      </c>
      <c r="K1014" s="112">
        <f>ROUND(IF(AND($G1014&lt;&gt;Summary!$C$13),IF(OR($I1014=$I$6,$I1014=$I$7,$I1014=$I$10,$I1014=$I$11),($J1014*$H1014),0),0)+(IF(OR($I1014=$I$8,$I1014=$I$9),($J1014*$H1014),0)),0)</f>
        <v>0</v>
      </c>
      <c r="L1014" s="112">
        <f>ROUND(IF(AND($G1014=Summary!$C$13),IF(OR($I1014=$I$6,$I1014=$I$7,$I1014=$I$10,$I1014=$I$11),(($J1014*$H1014)/2),0),0),0)</f>
        <v>0</v>
      </c>
      <c r="M1014" s="112">
        <f t="shared" si="34"/>
        <v>0</v>
      </c>
      <c r="N1014" s="115">
        <f t="shared" si="35"/>
        <v>0</v>
      </c>
      <c r="O1014" s="118"/>
    </row>
    <row r="1015" spans="1:15">
      <c r="B1015" s="121"/>
      <c r="C1015" s="119"/>
      <c r="D1015" s="194"/>
      <c r="E1015" s="117"/>
      <c r="F1015" s="118"/>
      <c r="G1015" s="122"/>
      <c r="H1015" s="123"/>
      <c r="I1015" s="124"/>
      <c r="J1015" s="120">
        <v>0</v>
      </c>
      <c r="K1015" s="112">
        <f>ROUND(IF(AND($G1015&lt;&gt;Summary!$C$13),IF(OR($I1015=$I$6,$I1015=$I$7,$I1015=$I$10,$I1015=$I$11),($J1015*$H1015),0),0)+(IF(OR($I1015=$I$8,$I1015=$I$9),($J1015*$H1015),0)),0)</f>
        <v>0</v>
      </c>
      <c r="L1015" s="112">
        <f>ROUND(IF(AND($G1015=Summary!$C$13),IF(OR($I1015=$I$6,$I1015=$I$7,$I1015=$I$10,$I1015=$I$11),(($J1015*$H1015)/2),0),0),0)</f>
        <v>0</v>
      </c>
      <c r="M1015" s="112">
        <f t="shared" si="34"/>
        <v>0</v>
      </c>
      <c r="N1015" s="115">
        <f t="shared" si="35"/>
        <v>0</v>
      </c>
      <c r="O1015" s="118"/>
    </row>
    <row r="1016" spans="1:15">
      <c r="B1016" s="121"/>
      <c r="C1016" s="119"/>
      <c r="D1016" s="194"/>
      <c r="E1016" s="117"/>
      <c r="F1016" s="118"/>
      <c r="G1016" s="122"/>
      <c r="H1016" s="123"/>
      <c r="I1016" s="124"/>
      <c r="J1016" s="120">
        <v>0</v>
      </c>
      <c r="K1016" s="112">
        <f>ROUND(IF(AND($G1016&lt;&gt;Summary!$C$13),IF(OR($I1016=$I$6,$I1016=$I$7,$I1016=$I$10,$I1016=$I$11),($J1016*$H1016),0),0)+(IF(OR($I1016=$I$8,$I1016=$I$9),($J1016*$H1016),0)),0)</f>
        <v>0</v>
      </c>
      <c r="L1016" s="112">
        <f>ROUND(IF(AND($G1016=Summary!$C$13),IF(OR($I1016=$I$6,$I1016=$I$7,$I1016=$I$10,$I1016=$I$11),(($J1016*$H1016)/2),0),0),0)</f>
        <v>0</v>
      </c>
      <c r="M1016" s="112">
        <f t="shared" si="34"/>
        <v>0</v>
      </c>
      <c r="N1016" s="115">
        <f t="shared" si="35"/>
        <v>0</v>
      </c>
      <c r="O1016" s="118"/>
    </row>
    <row r="1017" spans="1:15">
      <c r="B1017" s="121"/>
      <c r="C1017" s="119"/>
      <c r="D1017" s="194"/>
      <c r="E1017" s="117"/>
      <c r="F1017" s="118"/>
      <c r="G1017" s="122"/>
      <c r="H1017" s="123"/>
      <c r="I1017" s="124"/>
      <c r="J1017" s="120">
        <v>0</v>
      </c>
      <c r="K1017" s="112">
        <f>ROUND(IF(AND($G1017&lt;&gt;Summary!$C$13),IF(OR($I1017=$I$6,$I1017=$I$7,$I1017=$I$10,$I1017=$I$11),($J1017*$H1017),0),0)+(IF(OR($I1017=$I$8,$I1017=$I$9),($J1017*$H1017),0)),0)</f>
        <v>0</v>
      </c>
      <c r="L1017" s="112">
        <f>ROUND(IF(AND($G1017=Summary!$C$13),IF(OR($I1017=$I$6,$I1017=$I$7,$I1017=$I$10,$I1017=$I$11),(($J1017*$H1017)/2),0),0),0)</f>
        <v>0</v>
      </c>
      <c r="M1017" s="112">
        <f t="shared" si="34"/>
        <v>0</v>
      </c>
      <c r="N1017" s="115">
        <f t="shared" si="35"/>
        <v>0</v>
      </c>
      <c r="O1017" s="118"/>
    </row>
    <row r="1018" spans="1:15">
      <c r="B1018" s="121"/>
      <c r="C1018" s="119"/>
      <c r="D1018" s="194"/>
      <c r="E1018" s="117"/>
      <c r="F1018" s="118"/>
      <c r="G1018" s="122"/>
      <c r="H1018" s="123"/>
      <c r="I1018" s="124"/>
      <c r="J1018" s="120">
        <v>0</v>
      </c>
      <c r="K1018" s="112">
        <f>ROUND(IF(AND($G1018&lt;&gt;Summary!$C$13),IF(OR($I1018=$I$6,$I1018=$I$7,$I1018=$I$10,$I1018=$I$11),($J1018*$H1018),0),0)+(IF(OR($I1018=$I$8,$I1018=$I$9),($J1018*$H1018),0)),0)</f>
        <v>0</v>
      </c>
      <c r="L1018" s="112">
        <f>ROUND(IF(AND($G1018=Summary!$C$13),IF(OR($I1018=$I$6,$I1018=$I$7,$I1018=$I$10,$I1018=$I$11),(($J1018*$H1018)/2),0),0),0)</f>
        <v>0</v>
      </c>
      <c r="M1018" s="112">
        <f t="shared" si="34"/>
        <v>0</v>
      </c>
      <c r="N1018" s="115">
        <f t="shared" si="35"/>
        <v>0</v>
      </c>
      <c r="O1018" s="118"/>
    </row>
    <row r="1019" spans="1:15">
      <c r="B1019" s="121"/>
      <c r="C1019" s="119"/>
      <c r="D1019" s="194"/>
      <c r="E1019" s="117"/>
      <c r="F1019" s="118"/>
      <c r="G1019" s="122"/>
      <c r="H1019" s="123"/>
      <c r="I1019" s="124"/>
      <c r="J1019" s="120">
        <v>0</v>
      </c>
      <c r="K1019" s="112">
        <f>ROUND(IF(AND($G1019&lt;&gt;Summary!$C$13),IF(OR($I1019=$I$6,$I1019=$I$7,$I1019=$I$10,$I1019=$I$11),($J1019*$H1019),0),0)+(IF(OR($I1019=$I$8,$I1019=$I$9),($J1019*$H1019),0)),0)</f>
        <v>0</v>
      </c>
      <c r="L1019" s="112">
        <f>ROUND(IF(AND($G1019=Summary!$C$13),IF(OR($I1019=$I$6,$I1019=$I$7,$I1019=$I$10,$I1019=$I$11),(($J1019*$H1019)/2),0),0),0)</f>
        <v>0</v>
      </c>
      <c r="M1019" s="112">
        <f t="shared" si="34"/>
        <v>0</v>
      </c>
      <c r="N1019" s="115">
        <f t="shared" si="35"/>
        <v>0</v>
      </c>
      <c r="O1019" s="118"/>
    </row>
    <row r="1020" spans="1:15">
      <c r="B1020" s="121"/>
      <c r="C1020" s="119"/>
      <c r="D1020" s="194"/>
      <c r="E1020" s="117"/>
      <c r="F1020" s="118"/>
      <c r="G1020" s="122"/>
      <c r="H1020" s="123"/>
      <c r="I1020" s="124"/>
      <c r="J1020" s="120">
        <v>0</v>
      </c>
      <c r="K1020" s="112">
        <f>ROUND(IF(AND($G1020&lt;&gt;Summary!$C$13),IF(OR($I1020=$I$6,$I1020=$I$7,$I1020=$I$10,$I1020=$I$11),($J1020*$H1020),0),0)+(IF(OR($I1020=$I$8,$I1020=$I$9),($J1020*$H1020),0)),0)</f>
        <v>0</v>
      </c>
      <c r="L1020" s="112">
        <f>ROUND(IF(AND($G1020=Summary!$C$13),IF(OR($I1020=$I$6,$I1020=$I$7,$I1020=$I$10,$I1020=$I$11),(($J1020*$H1020)/2),0),0),0)</f>
        <v>0</v>
      </c>
      <c r="M1020" s="112">
        <f t="shared" si="34"/>
        <v>0</v>
      </c>
      <c r="N1020" s="115">
        <f t="shared" si="35"/>
        <v>0</v>
      </c>
      <c r="O1020" s="118"/>
    </row>
    <row r="1021" spans="1:15">
      <c r="B1021" s="121"/>
      <c r="C1021" s="119"/>
      <c r="D1021" s="194"/>
      <c r="E1021" s="117"/>
      <c r="F1021" s="118"/>
      <c r="G1021" s="122"/>
      <c r="H1021" s="123"/>
      <c r="I1021" s="124"/>
      <c r="J1021" s="120">
        <v>0</v>
      </c>
      <c r="K1021" s="112">
        <f>ROUND(IF(AND($G1021&lt;&gt;Summary!$C$13),IF(OR($I1021=$I$6,$I1021=$I$7,$I1021=$I$8,$I1021=$I$9,$I1021=$I$10,$I1021=$I$11),($J1021*$H1021),0),0),2)</f>
        <v>0</v>
      </c>
      <c r="L1021" s="112">
        <f>ROUND(IF(AND($G1021=Summary!$C$13),IF(OR($I1021=$I$6,$I1021=$I$7,$I1021=$I$8,$I1021=$I$9,$I1021=$I$10,$I1021=$I$11),(($J1021*$H1021)/2),0),0),2)</f>
        <v>0</v>
      </c>
      <c r="M1021" s="112">
        <f t="shared" ref="M1021" si="36">L1021</f>
        <v>0</v>
      </c>
      <c r="N1021" s="115">
        <f t="shared" ref="N1021" si="37">SUM(J1021:M1021)</f>
        <v>0</v>
      </c>
      <c r="O1021" s="118"/>
    </row>
    <row r="1022" spans="1:15">
      <c r="A1022" s="13">
        <v>0</v>
      </c>
      <c r="B1022" s="13">
        <v>0</v>
      </c>
      <c r="C1022" s="114">
        <f>C18-SUM(J21:J1021)</f>
        <v>0</v>
      </c>
      <c r="D1022" s="114">
        <f>D18-SUM(K21:K1021)</f>
        <v>0</v>
      </c>
      <c r="E1022" s="114">
        <f>E18-SUM(L21:L1021)</f>
        <v>0</v>
      </c>
      <c r="F1022" s="114">
        <f>F18-SUM(M21:M1021)</f>
        <v>0</v>
      </c>
      <c r="G1022" s="114">
        <f>G18-SUM(N21:N1021)</f>
        <v>0</v>
      </c>
      <c r="H1022" s="13">
        <v>0</v>
      </c>
      <c r="I1022" s="113">
        <v>0</v>
      </c>
      <c r="J1022" s="114">
        <f>J18-SUM(J21:J1021)</f>
        <v>0</v>
      </c>
      <c r="K1022" s="114">
        <f>K18-SUM(K21:K1021)</f>
        <v>0</v>
      </c>
      <c r="L1022" s="114">
        <f>L18-SUM(L21:L1021)</f>
        <v>0</v>
      </c>
      <c r="M1022" s="114">
        <f>M18-SUM(M21:M1021)</f>
        <v>0</v>
      </c>
      <c r="N1022" s="114">
        <f>N18-SUM(N21:N1021)</f>
        <v>0</v>
      </c>
      <c r="O1022" s="13">
        <v>0</v>
      </c>
    </row>
  </sheetData>
  <sheetProtection formatCells="0" sort="0" autoFilter="0"/>
  <protectedRanges>
    <protectedRange sqref="G6" name="Range2"/>
    <protectedRange sqref="B22:J1021" name="Range1"/>
    <protectedRange sqref="N22:O1021" name="Range3"/>
  </protectedRanges>
  <autoFilter ref="B21:O1022"/>
  <mergeCells count="3">
    <mergeCell ref="B4:N4"/>
    <mergeCell ref="B3:N3"/>
    <mergeCell ref="B2:N2"/>
  </mergeCells>
  <conditionalFormatting sqref="C19:G19 J19:N19 B21:O21">
    <cfRule type="cellIs" dxfId="1251" priority="234" stopIfTrue="1" operator="equal">
      <formula>0</formula>
    </cfRule>
    <cfRule type="cellIs" dxfId="1250" priority="235" stopIfTrue="1" operator="notEqual">
      <formula>0</formula>
    </cfRule>
  </conditionalFormatting>
  <conditionalFormatting sqref="C19:G19 J19:N19 B21:O21">
    <cfRule type="cellIs" dxfId="1249" priority="233" stopIfTrue="1" operator="greaterThan">
      <formula>0.1</formula>
    </cfRule>
  </conditionalFormatting>
  <conditionalFormatting sqref="J1022">
    <cfRule type="cellIs" dxfId="1248" priority="222" stopIfTrue="1" operator="equal">
      <formula>0</formula>
    </cfRule>
    <cfRule type="cellIs" dxfId="1247" priority="223" stopIfTrue="1" operator="notEqual">
      <formula>0</formula>
    </cfRule>
  </conditionalFormatting>
  <conditionalFormatting sqref="J1022">
    <cfRule type="cellIs" dxfId="1246" priority="221" stopIfTrue="1" operator="greaterThan">
      <formula>0.1</formula>
    </cfRule>
  </conditionalFormatting>
  <conditionalFormatting sqref="K1022:N1022">
    <cfRule type="cellIs" dxfId="1245" priority="219" stopIfTrue="1" operator="equal">
      <formula>0</formula>
    </cfRule>
    <cfRule type="cellIs" dxfId="1244" priority="220" stopIfTrue="1" operator="notEqual">
      <formula>0</formula>
    </cfRule>
  </conditionalFormatting>
  <conditionalFormatting sqref="K1022:N1022">
    <cfRule type="cellIs" dxfId="1243" priority="218" stopIfTrue="1" operator="greaterThan">
      <formula>0.1</formula>
    </cfRule>
  </conditionalFormatting>
  <conditionalFormatting sqref="C1022">
    <cfRule type="cellIs" dxfId="1242" priority="216" stopIfTrue="1" operator="equal">
      <formula>0</formula>
    </cfRule>
    <cfRule type="cellIs" dxfId="1241" priority="217" stopIfTrue="1" operator="notEqual">
      <formula>0</formula>
    </cfRule>
  </conditionalFormatting>
  <conditionalFormatting sqref="C1022">
    <cfRule type="cellIs" dxfId="1240" priority="215" stopIfTrue="1" operator="greaterThan">
      <formula>0.1</formula>
    </cfRule>
  </conditionalFormatting>
  <conditionalFormatting sqref="D1022:G1022">
    <cfRule type="cellIs" dxfId="1239" priority="213" stopIfTrue="1" operator="equal">
      <formula>0</formula>
    </cfRule>
    <cfRule type="cellIs" dxfId="1238" priority="214" stopIfTrue="1" operator="notEqual">
      <formula>0</formula>
    </cfRule>
  </conditionalFormatting>
  <conditionalFormatting sqref="D1022:G1022">
    <cfRule type="cellIs" dxfId="1237" priority="212" stopIfTrue="1" operator="greaterThan">
      <formula>0.1</formula>
    </cfRule>
  </conditionalFormatting>
  <conditionalFormatting sqref="D1022:F1022">
    <cfRule type="cellIs" dxfId="1236" priority="210" stopIfTrue="1" operator="equal">
      <formula>0</formula>
    </cfRule>
    <cfRule type="cellIs" dxfId="1235" priority="211" stopIfTrue="1" operator="notEqual">
      <formula>0</formula>
    </cfRule>
  </conditionalFormatting>
  <conditionalFormatting sqref="D1022:F1022">
    <cfRule type="cellIs" dxfId="1234" priority="209" stopIfTrue="1" operator="greaterThan">
      <formula>0.1</formula>
    </cfRule>
  </conditionalFormatting>
  <conditionalFormatting sqref="G1022">
    <cfRule type="cellIs" dxfId="1233" priority="207" stopIfTrue="1" operator="equal">
      <formula>0</formula>
    </cfRule>
    <cfRule type="cellIs" dxfId="1232" priority="208" stopIfTrue="1" operator="notEqual">
      <formula>0</formula>
    </cfRule>
  </conditionalFormatting>
  <conditionalFormatting sqref="G1022">
    <cfRule type="cellIs" dxfId="1231" priority="206" stopIfTrue="1" operator="greaterThan">
      <formula>0.1</formula>
    </cfRule>
  </conditionalFormatting>
  <conditionalFormatting sqref="K1022">
    <cfRule type="cellIs" dxfId="1230" priority="204" stopIfTrue="1" operator="equal">
      <formula>0</formula>
    </cfRule>
    <cfRule type="cellIs" dxfId="1229" priority="205" stopIfTrue="1" operator="notEqual">
      <formula>0</formula>
    </cfRule>
  </conditionalFormatting>
  <conditionalFormatting sqref="K1022">
    <cfRule type="cellIs" dxfId="1228" priority="203" stopIfTrue="1" operator="greaterThan">
      <formula>0.1</formula>
    </cfRule>
  </conditionalFormatting>
  <conditionalFormatting sqref="L1022">
    <cfRule type="cellIs" dxfId="1227" priority="201" stopIfTrue="1" operator="equal">
      <formula>0</formula>
    </cfRule>
    <cfRule type="cellIs" dxfId="1226" priority="202" stopIfTrue="1" operator="notEqual">
      <formula>0</formula>
    </cfRule>
  </conditionalFormatting>
  <conditionalFormatting sqref="L1022">
    <cfRule type="cellIs" dxfId="1225" priority="200" stopIfTrue="1" operator="greaterThan">
      <formula>0.1</formula>
    </cfRule>
  </conditionalFormatting>
  <conditionalFormatting sqref="M1022">
    <cfRule type="cellIs" dxfId="1224" priority="198" stopIfTrue="1" operator="equal">
      <formula>0</formula>
    </cfRule>
    <cfRule type="cellIs" dxfId="1223" priority="199" stopIfTrue="1" operator="notEqual">
      <formula>0</formula>
    </cfRule>
  </conditionalFormatting>
  <conditionalFormatting sqref="M1022">
    <cfRule type="cellIs" dxfId="1222" priority="197" stopIfTrue="1" operator="greaterThan">
      <formula>0.1</formula>
    </cfRule>
  </conditionalFormatting>
  <conditionalFormatting sqref="N1022">
    <cfRule type="cellIs" dxfId="1221" priority="195" stopIfTrue="1" operator="equal">
      <formula>0</formula>
    </cfRule>
    <cfRule type="cellIs" dxfId="1220" priority="196" stopIfTrue="1" operator="notEqual">
      <formula>0</formula>
    </cfRule>
  </conditionalFormatting>
  <conditionalFormatting sqref="N1022">
    <cfRule type="cellIs" dxfId="1219" priority="194" stopIfTrue="1" operator="greaterThan">
      <formula>0.1</formula>
    </cfRule>
  </conditionalFormatting>
  <conditionalFormatting sqref="K1022:N1022">
    <cfRule type="cellIs" dxfId="1218" priority="192" stopIfTrue="1" operator="equal">
      <formula>0</formula>
    </cfRule>
    <cfRule type="cellIs" dxfId="1217" priority="193" stopIfTrue="1" operator="notEqual">
      <formula>0</formula>
    </cfRule>
  </conditionalFormatting>
  <conditionalFormatting sqref="K1022:N1022">
    <cfRule type="cellIs" dxfId="1216" priority="191" stopIfTrue="1" operator="greaterThan">
      <formula>0.1</formula>
    </cfRule>
  </conditionalFormatting>
  <conditionalFormatting sqref="C1022">
    <cfRule type="cellIs" dxfId="1215" priority="189" stopIfTrue="1" operator="equal">
      <formula>0</formula>
    </cfRule>
    <cfRule type="cellIs" dxfId="1214" priority="190" stopIfTrue="1" operator="notEqual">
      <formula>0</formula>
    </cfRule>
  </conditionalFormatting>
  <conditionalFormatting sqref="C1022">
    <cfRule type="cellIs" dxfId="1213" priority="188" stopIfTrue="1" operator="greaterThan">
      <formula>0.1</formula>
    </cfRule>
  </conditionalFormatting>
  <conditionalFormatting sqref="D1022">
    <cfRule type="cellIs" dxfId="1212" priority="186" stopIfTrue="1" operator="equal">
      <formula>0</formula>
    </cfRule>
    <cfRule type="cellIs" dxfId="1211" priority="187" stopIfTrue="1" operator="notEqual">
      <formula>0</formula>
    </cfRule>
  </conditionalFormatting>
  <conditionalFormatting sqref="D1022">
    <cfRule type="cellIs" dxfId="1210" priority="185" stopIfTrue="1" operator="greaterThan">
      <formula>0.1</formula>
    </cfRule>
  </conditionalFormatting>
  <conditionalFormatting sqref="D1022">
    <cfRule type="cellIs" dxfId="1209" priority="183" stopIfTrue="1" operator="equal">
      <formula>0</formula>
    </cfRule>
    <cfRule type="cellIs" dxfId="1208" priority="184" stopIfTrue="1" operator="notEqual">
      <formula>0</formula>
    </cfRule>
  </conditionalFormatting>
  <conditionalFormatting sqref="D1022">
    <cfRule type="cellIs" dxfId="1207" priority="182" stopIfTrue="1" operator="greaterThan">
      <formula>0.1</formula>
    </cfRule>
  </conditionalFormatting>
  <conditionalFormatting sqref="E1022">
    <cfRule type="cellIs" dxfId="1206" priority="180" stopIfTrue="1" operator="equal">
      <formula>0</formula>
    </cfRule>
    <cfRule type="cellIs" dxfId="1205" priority="181" stopIfTrue="1" operator="notEqual">
      <formula>0</formula>
    </cfRule>
  </conditionalFormatting>
  <conditionalFormatting sqref="E1022">
    <cfRule type="cellIs" dxfId="1204" priority="179" stopIfTrue="1" operator="greaterThan">
      <formula>0.1</formula>
    </cfRule>
  </conditionalFormatting>
  <conditionalFormatting sqref="E1022">
    <cfRule type="cellIs" dxfId="1203" priority="177" stopIfTrue="1" operator="equal">
      <formula>0</formula>
    </cfRule>
    <cfRule type="cellIs" dxfId="1202" priority="178" stopIfTrue="1" operator="notEqual">
      <formula>0</formula>
    </cfRule>
  </conditionalFormatting>
  <conditionalFormatting sqref="E1022">
    <cfRule type="cellIs" dxfId="1201" priority="176" stopIfTrue="1" operator="greaterThan">
      <formula>0.1</formula>
    </cfRule>
  </conditionalFormatting>
  <conditionalFormatting sqref="F1022">
    <cfRule type="cellIs" dxfId="1200" priority="174" stopIfTrue="1" operator="equal">
      <formula>0</formula>
    </cfRule>
    <cfRule type="cellIs" dxfId="1199" priority="175" stopIfTrue="1" operator="notEqual">
      <formula>0</formula>
    </cfRule>
  </conditionalFormatting>
  <conditionalFormatting sqref="F1022">
    <cfRule type="cellIs" dxfId="1198" priority="173" stopIfTrue="1" operator="greaterThan">
      <formula>0.1</formula>
    </cfRule>
  </conditionalFormatting>
  <conditionalFormatting sqref="F1022">
    <cfRule type="cellIs" dxfId="1197" priority="171" stopIfTrue="1" operator="equal">
      <formula>0</formula>
    </cfRule>
    <cfRule type="cellIs" dxfId="1196" priority="172" stopIfTrue="1" operator="notEqual">
      <formula>0</formula>
    </cfRule>
  </conditionalFormatting>
  <conditionalFormatting sqref="F1022">
    <cfRule type="cellIs" dxfId="1195" priority="170" stopIfTrue="1" operator="greaterThan">
      <formula>0.1</formula>
    </cfRule>
  </conditionalFormatting>
  <conditionalFormatting sqref="G1022">
    <cfRule type="cellIs" dxfId="1194" priority="168" stopIfTrue="1" operator="equal">
      <formula>0</formula>
    </cfRule>
    <cfRule type="cellIs" dxfId="1193" priority="169" stopIfTrue="1" operator="notEqual">
      <formula>0</formula>
    </cfRule>
  </conditionalFormatting>
  <conditionalFormatting sqref="G1022">
    <cfRule type="cellIs" dxfId="1192" priority="167" stopIfTrue="1" operator="greaterThan">
      <formula>0.1</formula>
    </cfRule>
  </conditionalFormatting>
  <conditionalFormatting sqref="G1022">
    <cfRule type="cellIs" dxfId="1191" priority="165" stopIfTrue="1" operator="equal">
      <formula>0</formula>
    </cfRule>
    <cfRule type="cellIs" dxfId="1190" priority="166" stopIfTrue="1" operator="notEqual">
      <formula>0</formula>
    </cfRule>
  </conditionalFormatting>
  <conditionalFormatting sqref="G1022">
    <cfRule type="cellIs" dxfId="1189" priority="164" stopIfTrue="1" operator="greaterThan">
      <formula>0.1</formula>
    </cfRule>
  </conditionalFormatting>
  <conditionalFormatting sqref="C1022">
    <cfRule type="cellIs" dxfId="1188" priority="150" stopIfTrue="1" operator="equal">
      <formula>0</formula>
    </cfRule>
    <cfRule type="cellIs" dxfId="1187" priority="151" stopIfTrue="1" operator="notEqual">
      <formula>0</formula>
    </cfRule>
  </conditionalFormatting>
  <conditionalFormatting sqref="C1022">
    <cfRule type="cellIs" dxfId="1186" priority="149" stopIfTrue="1" operator="greaterThan">
      <formula>0.1</formula>
    </cfRule>
  </conditionalFormatting>
  <conditionalFormatting sqref="C1022">
    <cfRule type="cellIs" dxfId="1185" priority="147" stopIfTrue="1" operator="equal">
      <formula>0</formula>
    </cfRule>
    <cfRule type="cellIs" dxfId="1184" priority="148" stopIfTrue="1" operator="notEqual">
      <formula>0</formula>
    </cfRule>
  </conditionalFormatting>
  <conditionalFormatting sqref="C1022">
    <cfRule type="cellIs" dxfId="1183" priority="146" stopIfTrue="1" operator="greaterThan">
      <formula>0.1</formula>
    </cfRule>
  </conditionalFormatting>
  <conditionalFormatting sqref="C1022">
    <cfRule type="cellIs" dxfId="1182" priority="144" stopIfTrue="1" operator="equal">
      <formula>0</formula>
    </cfRule>
    <cfRule type="cellIs" dxfId="1181" priority="145" stopIfTrue="1" operator="notEqual">
      <formula>0</formula>
    </cfRule>
  </conditionalFormatting>
  <conditionalFormatting sqref="C1022">
    <cfRule type="cellIs" dxfId="1180" priority="143" stopIfTrue="1" operator="greaterThan">
      <formula>0.1</formula>
    </cfRule>
  </conditionalFormatting>
  <conditionalFormatting sqref="C1022">
    <cfRule type="cellIs" dxfId="1179" priority="141" stopIfTrue="1" operator="equal">
      <formula>0</formula>
    </cfRule>
    <cfRule type="cellIs" dxfId="1178" priority="142" stopIfTrue="1" operator="notEqual">
      <formula>0</formula>
    </cfRule>
  </conditionalFormatting>
  <conditionalFormatting sqref="C1022">
    <cfRule type="cellIs" dxfId="1177" priority="140" stopIfTrue="1" operator="greaterThan">
      <formula>0.1</formula>
    </cfRule>
  </conditionalFormatting>
  <conditionalFormatting sqref="J1022">
    <cfRule type="cellIs" dxfId="1176" priority="138" stopIfTrue="1" operator="equal">
      <formula>0</formula>
    </cfRule>
    <cfRule type="cellIs" dxfId="1175" priority="139" stopIfTrue="1" operator="notEqual">
      <formula>0</formula>
    </cfRule>
  </conditionalFormatting>
  <conditionalFormatting sqref="J1022">
    <cfRule type="cellIs" dxfId="1174" priority="137" stopIfTrue="1" operator="greaterThan">
      <formula>0.1</formula>
    </cfRule>
  </conditionalFormatting>
  <conditionalFormatting sqref="J1022">
    <cfRule type="cellIs" dxfId="1173" priority="135" stopIfTrue="1" operator="equal">
      <formula>0</formula>
    </cfRule>
    <cfRule type="cellIs" dxfId="1172" priority="136" stopIfTrue="1" operator="notEqual">
      <formula>0</formula>
    </cfRule>
  </conditionalFormatting>
  <conditionalFormatting sqref="J1022">
    <cfRule type="cellIs" dxfId="1171" priority="134" stopIfTrue="1" operator="greaterThan">
      <formula>0.1</formula>
    </cfRule>
  </conditionalFormatting>
  <conditionalFormatting sqref="J1022">
    <cfRule type="cellIs" dxfId="1170" priority="132" stopIfTrue="1" operator="equal">
      <formula>0</formula>
    </cfRule>
    <cfRule type="cellIs" dxfId="1169" priority="133" stopIfTrue="1" operator="notEqual">
      <formula>0</formula>
    </cfRule>
  </conditionalFormatting>
  <conditionalFormatting sqref="J1022">
    <cfRule type="cellIs" dxfId="1168" priority="131" stopIfTrue="1" operator="greaterThan">
      <formula>0.1</formula>
    </cfRule>
  </conditionalFormatting>
  <conditionalFormatting sqref="K1022">
    <cfRule type="cellIs" dxfId="1167" priority="129" stopIfTrue="1" operator="equal">
      <formula>0</formula>
    </cfRule>
    <cfRule type="cellIs" dxfId="1166" priority="130" stopIfTrue="1" operator="notEqual">
      <formula>0</formula>
    </cfRule>
  </conditionalFormatting>
  <conditionalFormatting sqref="K1022">
    <cfRule type="cellIs" dxfId="1165" priority="128" stopIfTrue="1" operator="greaterThan">
      <formula>0.1</formula>
    </cfRule>
  </conditionalFormatting>
  <conditionalFormatting sqref="K1022">
    <cfRule type="cellIs" dxfId="1164" priority="126" stopIfTrue="1" operator="equal">
      <formula>0</formula>
    </cfRule>
    <cfRule type="cellIs" dxfId="1163" priority="127" stopIfTrue="1" operator="notEqual">
      <formula>0</formula>
    </cfRule>
  </conditionalFormatting>
  <conditionalFormatting sqref="K1022">
    <cfRule type="cellIs" dxfId="1162" priority="125" stopIfTrue="1" operator="greaterThan">
      <formula>0.1</formula>
    </cfRule>
  </conditionalFormatting>
  <conditionalFormatting sqref="K1022">
    <cfRule type="cellIs" dxfId="1161" priority="123" stopIfTrue="1" operator="equal">
      <formula>0</formula>
    </cfRule>
    <cfRule type="cellIs" dxfId="1160" priority="124" stopIfTrue="1" operator="notEqual">
      <formula>0</formula>
    </cfRule>
  </conditionalFormatting>
  <conditionalFormatting sqref="K1022">
    <cfRule type="cellIs" dxfId="1159" priority="122" stopIfTrue="1" operator="greaterThan">
      <formula>0.1</formula>
    </cfRule>
  </conditionalFormatting>
  <conditionalFormatting sqref="K1022">
    <cfRule type="cellIs" dxfId="1158" priority="120" stopIfTrue="1" operator="equal">
      <formula>0</formula>
    </cfRule>
    <cfRule type="cellIs" dxfId="1157" priority="121" stopIfTrue="1" operator="notEqual">
      <formula>0</formula>
    </cfRule>
  </conditionalFormatting>
  <conditionalFormatting sqref="K1022">
    <cfRule type="cellIs" dxfId="1156" priority="119" stopIfTrue="1" operator="greaterThan">
      <formula>0.1</formula>
    </cfRule>
  </conditionalFormatting>
  <conditionalFormatting sqref="L1022">
    <cfRule type="cellIs" dxfId="1155" priority="117" stopIfTrue="1" operator="equal">
      <formula>0</formula>
    </cfRule>
    <cfRule type="cellIs" dxfId="1154" priority="118" stopIfTrue="1" operator="notEqual">
      <formula>0</formula>
    </cfRule>
  </conditionalFormatting>
  <conditionalFormatting sqref="L1022">
    <cfRule type="cellIs" dxfId="1153" priority="116" stopIfTrue="1" operator="greaterThan">
      <formula>0.1</formula>
    </cfRule>
  </conditionalFormatting>
  <conditionalFormatting sqref="L1022">
    <cfRule type="cellIs" dxfId="1152" priority="114" stopIfTrue="1" operator="equal">
      <formula>0</formula>
    </cfRule>
    <cfRule type="cellIs" dxfId="1151" priority="115" stopIfTrue="1" operator="notEqual">
      <formula>0</formula>
    </cfRule>
  </conditionalFormatting>
  <conditionalFormatting sqref="L1022">
    <cfRule type="cellIs" dxfId="1150" priority="113" stopIfTrue="1" operator="greaterThan">
      <formula>0.1</formula>
    </cfRule>
  </conditionalFormatting>
  <conditionalFormatting sqref="L1022">
    <cfRule type="cellIs" dxfId="1149" priority="111" stopIfTrue="1" operator="equal">
      <formula>0</formula>
    </cfRule>
    <cfRule type="cellIs" dxfId="1148" priority="112" stopIfTrue="1" operator="notEqual">
      <formula>0</formula>
    </cfRule>
  </conditionalFormatting>
  <conditionalFormatting sqref="L1022">
    <cfRule type="cellIs" dxfId="1147" priority="110" stopIfTrue="1" operator="greaterThan">
      <formula>0.1</formula>
    </cfRule>
  </conditionalFormatting>
  <conditionalFormatting sqref="L1022">
    <cfRule type="cellIs" dxfId="1146" priority="108" stopIfTrue="1" operator="equal">
      <formula>0</formula>
    </cfRule>
    <cfRule type="cellIs" dxfId="1145" priority="109" stopIfTrue="1" operator="notEqual">
      <formula>0</formula>
    </cfRule>
  </conditionalFormatting>
  <conditionalFormatting sqref="L1022">
    <cfRule type="cellIs" dxfId="1144" priority="107" stopIfTrue="1" operator="greaterThan">
      <formula>0.1</formula>
    </cfRule>
  </conditionalFormatting>
  <conditionalFormatting sqref="M1022">
    <cfRule type="cellIs" dxfId="1143" priority="105" stopIfTrue="1" operator="equal">
      <formula>0</formula>
    </cfRule>
    <cfRule type="cellIs" dxfId="1142" priority="106" stopIfTrue="1" operator="notEqual">
      <formula>0</formula>
    </cfRule>
  </conditionalFormatting>
  <conditionalFormatting sqref="M1022">
    <cfRule type="cellIs" dxfId="1141" priority="104" stopIfTrue="1" operator="greaterThan">
      <formula>0.1</formula>
    </cfRule>
  </conditionalFormatting>
  <conditionalFormatting sqref="M1022">
    <cfRule type="cellIs" dxfId="1140" priority="102" stopIfTrue="1" operator="equal">
      <formula>0</formula>
    </cfRule>
    <cfRule type="cellIs" dxfId="1139" priority="103" stopIfTrue="1" operator="notEqual">
      <formula>0</formula>
    </cfRule>
  </conditionalFormatting>
  <conditionalFormatting sqref="M1022">
    <cfRule type="cellIs" dxfId="1138" priority="101" stopIfTrue="1" operator="greaterThan">
      <formula>0.1</formula>
    </cfRule>
  </conditionalFormatting>
  <conditionalFormatting sqref="M1022">
    <cfRule type="cellIs" dxfId="1137" priority="99" stopIfTrue="1" operator="equal">
      <formula>0</formula>
    </cfRule>
    <cfRule type="cellIs" dxfId="1136" priority="100" stopIfTrue="1" operator="notEqual">
      <formula>0</formula>
    </cfRule>
  </conditionalFormatting>
  <conditionalFormatting sqref="M1022">
    <cfRule type="cellIs" dxfId="1135" priority="98" stopIfTrue="1" operator="greaterThan">
      <formula>0.1</formula>
    </cfRule>
  </conditionalFormatting>
  <conditionalFormatting sqref="M1022">
    <cfRule type="cellIs" dxfId="1134" priority="96" stopIfTrue="1" operator="equal">
      <formula>0</formula>
    </cfRule>
    <cfRule type="cellIs" dxfId="1133" priority="97" stopIfTrue="1" operator="notEqual">
      <formula>0</formula>
    </cfRule>
  </conditionalFormatting>
  <conditionalFormatting sqref="M1022">
    <cfRule type="cellIs" dxfId="1132" priority="95" stopIfTrue="1" operator="greaterThan">
      <formula>0.1</formula>
    </cfRule>
  </conditionalFormatting>
  <conditionalFormatting sqref="N1022">
    <cfRule type="cellIs" dxfId="1131" priority="93" stopIfTrue="1" operator="equal">
      <formula>0</formula>
    </cfRule>
    <cfRule type="cellIs" dxfId="1130" priority="94" stopIfTrue="1" operator="notEqual">
      <formula>0</formula>
    </cfRule>
  </conditionalFormatting>
  <conditionalFormatting sqref="N1022">
    <cfRule type="cellIs" dxfId="1129" priority="92" stopIfTrue="1" operator="greaterThan">
      <formula>0.1</formula>
    </cfRule>
  </conditionalFormatting>
  <conditionalFormatting sqref="N1022">
    <cfRule type="cellIs" dxfId="1128" priority="90" stopIfTrue="1" operator="equal">
      <formula>0</formula>
    </cfRule>
    <cfRule type="cellIs" dxfId="1127" priority="91" stopIfTrue="1" operator="notEqual">
      <formula>0</formula>
    </cfRule>
  </conditionalFormatting>
  <conditionalFormatting sqref="N1022">
    <cfRule type="cellIs" dxfId="1126" priority="89" stopIfTrue="1" operator="greaterThan">
      <formula>0.1</formula>
    </cfRule>
  </conditionalFormatting>
  <conditionalFormatting sqref="N1022">
    <cfRule type="cellIs" dxfId="1125" priority="87" stopIfTrue="1" operator="equal">
      <formula>0</formula>
    </cfRule>
    <cfRule type="cellIs" dxfId="1124" priority="88" stopIfTrue="1" operator="notEqual">
      <formula>0</formula>
    </cfRule>
  </conditionalFormatting>
  <conditionalFormatting sqref="N1022">
    <cfRule type="cellIs" dxfId="1123" priority="86" stopIfTrue="1" operator="greaterThan">
      <formula>0.1</formula>
    </cfRule>
  </conditionalFormatting>
  <conditionalFormatting sqref="N1022">
    <cfRule type="cellIs" dxfId="1122" priority="84" stopIfTrue="1" operator="equal">
      <formula>0</formula>
    </cfRule>
    <cfRule type="cellIs" dxfId="1121" priority="85" stopIfTrue="1" operator="notEqual">
      <formula>0</formula>
    </cfRule>
  </conditionalFormatting>
  <conditionalFormatting sqref="N1022">
    <cfRule type="cellIs" dxfId="1120" priority="83" stopIfTrue="1" operator="greaterThan">
      <formula>0.1</formula>
    </cfRule>
  </conditionalFormatting>
  <conditionalFormatting sqref="D1022">
    <cfRule type="cellIs" dxfId="1119" priority="81" stopIfTrue="1" operator="equal">
      <formula>0</formula>
    </cfRule>
    <cfRule type="cellIs" dxfId="1118" priority="82" stopIfTrue="1" operator="notEqual">
      <formula>0</formula>
    </cfRule>
  </conditionalFormatting>
  <conditionalFormatting sqref="D1022">
    <cfRule type="cellIs" dxfId="1117" priority="80" stopIfTrue="1" operator="greaterThan">
      <formula>0.1</formula>
    </cfRule>
  </conditionalFormatting>
  <conditionalFormatting sqref="D1022">
    <cfRule type="cellIs" dxfId="1116" priority="78" stopIfTrue="1" operator="equal">
      <formula>0</formula>
    </cfRule>
    <cfRule type="cellIs" dxfId="1115" priority="79" stopIfTrue="1" operator="notEqual">
      <formula>0</formula>
    </cfRule>
  </conditionalFormatting>
  <conditionalFormatting sqref="D1022">
    <cfRule type="cellIs" dxfId="1114" priority="77" stopIfTrue="1" operator="greaterThan">
      <formula>0.1</formula>
    </cfRule>
  </conditionalFormatting>
  <conditionalFormatting sqref="D1022">
    <cfRule type="cellIs" dxfId="1113" priority="75" stopIfTrue="1" operator="equal">
      <formula>0</formula>
    </cfRule>
    <cfRule type="cellIs" dxfId="1112" priority="76" stopIfTrue="1" operator="notEqual">
      <formula>0</formula>
    </cfRule>
  </conditionalFormatting>
  <conditionalFormatting sqref="D1022">
    <cfRule type="cellIs" dxfId="1111" priority="74" stopIfTrue="1" operator="greaterThan">
      <formula>0.1</formula>
    </cfRule>
  </conditionalFormatting>
  <conditionalFormatting sqref="D1022">
    <cfRule type="cellIs" dxfId="1110" priority="72" stopIfTrue="1" operator="equal">
      <formula>0</formula>
    </cfRule>
    <cfRule type="cellIs" dxfId="1109" priority="73" stopIfTrue="1" operator="notEqual">
      <formula>0</formula>
    </cfRule>
  </conditionalFormatting>
  <conditionalFormatting sqref="D1022">
    <cfRule type="cellIs" dxfId="1108" priority="71" stopIfTrue="1" operator="greaterThan">
      <formula>0.1</formula>
    </cfRule>
  </conditionalFormatting>
  <conditionalFormatting sqref="D1022">
    <cfRule type="cellIs" dxfId="1107" priority="69" stopIfTrue="1" operator="equal">
      <formula>0</formula>
    </cfRule>
    <cfRule type="cellIs" dxfId="1106" priority="70" stopIfTrue="1" operator="notEqual">
      <formula>0</formula>
    </cfRule>
  </conditionalFormatting>
  <conditionalFormatting sqref="D1022">
    <cfRule type="cellIs" dxfId="1105" priority="68" stopIfTrue="1" operator="greaterThan">
      <formula>0.1</formula>
    </cfRule>
  </conditionalFormatting>
  <conditionalFormatting sqref="D1022">
    <cfRule type="cellIs" dxfId="1104" priority="66" stopIfTrue="1" operator="equal">
      <formula>0</formula>
    </cfRule>
    <cfRule type="cellIs" dxfId="1103" priority="67" stopIfTrue="1" operator="notEqual">
      <formula>0</formula>
    </cfRule>
  </conditionalFormatting>
  <conditionalFormatting sqref="D1022">
    <cfRule type="cellIs" dxfId="1102" priority="65" stopIfTrue="1" operator="greaterThan">
      <formula>0.1</formula>
    </cfRule>
  </conditionalFormatting>
  <conditionalFormatting sqref="E1022">
    <cfRule type="cellIs" dxfId="1101" priority="63" stopIfTrue="1" operator="equal">
      <formula>0</formula>
    </cfRule>
    <cfRule type="cellIs" dxfId="1100" priority="64" stopIfTrue="1" operator="notEqual">
      <formula>0</formula>
    </cfRule>
  </conditionalFormatting>
  <conditionalFormatting sqref="E1022">
    <cfRule type="cellIs" dxfId="1099" priority="62" stopIfTrue="1" operator="greaterThan">
      <formula>0.1</formula>
    </cfRule>
  </conditionalFormatting>
  <conditionalFormatting sqref="E1022">
    <cfRule type="cellIs" dxfId="1098" priority="60" stopIfTrue="1" operator="equal">
      <formula>0</formula>
    </cfRule>
    <cfRule type="cellIs" dxfId="1097" priority="61" stopIfTrue="1" operator="notEqual">
      <formula>0</formula>
    </cfRule>
  </conditionalFormatting>
  <conditionalFormatting sqref="E1022">
    <cfRule type="cellIs" dxfId="1096" priority="59" stopIfTrue="1" operator="greaterThan">
      <formula>0.1</formula>
    </cfRule>
  </conditionalFormatting>
  <conditionalFormatting sqref="E1022">
    <cfRule type="cellIs" dxfId="1095" priority="57" stopIfTrue="1" operator="equal">
      <formula>0</formula>
    </cfRule>
    <cfRule type="cellIs" dxfId="1094" priority="58" stopIfTrue="1" operator="notEqual">
      <formula>0</formula>
    </cfRule>
  </conditionalFormatting>
  <conditionalFormatting sqref="E1022">
    <cfRule type="cellIs" dxfId="1093" priority="56" stopIfTrue="1" operator="greaterThan">
      <formula>0.1</formula>
    </cfRule>
  </conditionalFormatting>
  <conditionalFormatting sqref="E1022">
    <cfRule type="cellIs" dxfId="1092" priority="54" stopIfTrue="1" operator="equal">
      <formula>0</formula>
    </cfRule>
    <cfRule type="cellIs" dxfId="1091" priority="55" stopIfTrue="1" operator="notEqual">
      <formula>0</formula>
    </cfRule>
  </conditionalFormatting>
  <conditionalFormatting sqref="E1022">
    <cfRule type="cellIs" dxfId="1090" priority="53" stopIfTrue="1" operator="greaterThan">
      <formula>0.1</formula>
    </cfRule>
  </conditionalFormatting>
  <conditionalFormatting sqref="E1022">
    <cfRule type="cellIs" dxfId="1089" priority="51" stopIfTrue="1" operator="equal">
      <formula>0</formula>
    </cfRule>
    <cfRule type="cellIs" dxfId="1088" priority="52" stopIfTrue="1" operator="notEqual">
      <formula>0</formula>
    </cfRule>
  </conditionalFormatting>
  <conditionalFormatting sqref="E1022">
    <cfRule type="cellIs" dxfId="1087" priority="50" stopIfTrue="1" operator="greaterThan">
      <formula>0.1</formula>
    </cfRule>
  </conditionalFormatting>
  <conditionalFormatting sqref="E1022">
    <cfRule type="cellIs" dxfId="1086" priority="48" stopIfTrue="1" operator="equal">
      <formula>0</formula>
    </cfRule>
    <cfRule type="cellIs" dxfId="1085" priority="49" stopIfTrue="1" operator="notEqual">
      <formula>0</formula>
    </cfRule>
  </conditionalFormatting>
  <conditionalFormatting sqref="E1022">
    <cfRule type="cellIs" dxfId="1084" priority="47" stopIfTrue="1" operator="greaterThan">
      <formula>0.1</formula>
    </cfRule>
  </conditionalFormatting>
  <conditionalFormatting sqref="F1022">
    <cfRule type="cellIs" dxfId="1083" priority="45" stopIfTrue="1" operator="equal">
      <formula>0</formula>
    </cfRule>
    <cfRule type="cellIs" dxfId="1082" priority="46" stopIfTrue="1" operator="notEqual">
      <formula>0</formula>
    </cfRule>
  </conditionalFormatting>
  <conditionalFormatting sqref="F1022">
    <cfRule type="cellIs" dxfId="1081" priority="44" stopIfTrue="1" operator="greaterThan">
      <formula>0.1</formula>
    </cfRule>
  </conditionalFormatting>
  <conditionalFormatting sqref="F1022">
    <cfRule type="cellIs" dxfId="1080" priority="42" stopIfTrue="1" operator="equal">
      <formula>0</formula>
    </cfRule>
    <cfRule type="cellIs" dxfId="1079" priority="43" stopIfTrue="1" operator="notEqual">
      <formula>0</formula>
    </cfRule>
  </conditionalFormatting>
  <conditionalFormatting sqref="F1022">
    <cfRule type="cellIs" dxfId="1078" priority="41" stopIfTrue="1" operator="greaterThan">
      <formula>0.1</formula>
    </cfRule>
  </conditionalFormatting>
  <conditionalFormatting sqref="F1022">
    <cfRule type="cellIs" dxfId="1077" priority="39" stopIfTrue="1" operator="equal">
      <formula>0</formula>
    </cfRule>
    <cfRule type="cellIs" dxfId="1076" priority="40" stopIfTrue="1" operator="notEqual">
      <formula>0</formula>
    </cfRule>
  </conditionalFormatting>
  <conditionalFormatting sqref="F1022">
    <cfRule type="cellIs" dxfId="1075" priority="38" stopIfTrue="1" operator="greaterThan">
      <formula>0.1</formula>
    </cfRule>
  </conditionalFormatting>
  <conditionalFormatting sqref="F1022">
    <cfRule type="cellIs" dxfId="1074" priority="36" stopIfTrue="1" operator="equal">
      <formula>0</formula>
    </cfRule>
    <cfRule type="cellIs" dxfId="1073" priority="37" stopIfTrue="1" operator="notEqual">
      <formula>0</formula>
    </cfRule>
  </conditionalFormatting>
  <conditionalFormatting sqref="F1022">
    <cfRule type="cellIs" dxfId="1072" priority="35" stopIfTrue="1" operator="greaterThan">
      <formula>0.1</formula>
    </cfRule>
  </conditionalFormatting>
  <conditionalFormatting sqref="F1022">
    <cfRule type="cellIs" dxfId="1071" priority="33" stopIfTrue="1" operator="equal">
      <formula>0</formula>
    </cfRule>
    <cfRule type="cellIs" dxfId="1070" priority="34" stopIfTrue="1" operator="notEqual">
      <formula>0</formula>
    </cfRule>
  </conditionalFormatting>
  <conditionalFormatting sqref="F1022">
    <cfRule type="cellIs" dxfId="1069" priority="32" stopIfTrue="1" operator="greaterThan">
      <formula>0.1</formula>
    </cfRule>
  </conditionalFormatting>
  <conditionalFormatting sqref="F1022">
    <cfRule type="cellIs" dxfId="1068" priority="30" stopIfTrue="1" operator="equal">
      <formula>0</formula>
    </cfRule>
    <cfRule type="cellIs" dxfId="1067" priority="31" stopIfTrue="1" operator="notEqual">
      <formula>0</formula>
    </cfRule>
  </conditionalFormatting>
  <conditionalFormatting sqref="F1022">
    <cfRule type="cellIs" dxfId="1066" priority="29" stopIfTrue="1" operator="greaterThan">
      <formula>0.1</formula>
    </cfRule>
  </conditionalFormatting>
  <conditionalFormatting sqref="G1022">
    <cfRule type="cellIs" dxfId="1065" priority="27" stopIfTrue="1" operator="equal">
      <formula>0</formula>
    </cfRule>
    <cfRule type="cellIs" dxfId="1064" priority="28" stopIfTrue="1" operator="notEqual">
      <formula>0</formula>
    </cfRule>
  </conditionalFormatting>
  <conditionalFormatting sqref="G1022">
    <cfRule type="cellIs" dxfId="1063" priority="26" stopIfTrue="1" operator="greaterThan">
      <formula>0.1</formula>
    </cfRule>
  </conditionalFormatting>
  <conditionalFormatting sqref="G1022">
    <cfRule type="cellIs" dxfId="1062" priority="24" stopIfTrue="1" operator="equal">
      <formula>0</formula>
    </cfRule>
    <cfRule type="cellIs" dxfId="1061" priority="25" stopIfTrue="1" operator="notEqual">
      <formula>0</formula>
    </cfRule>
  </conditionalFormatting>
  <conditionalFormatting sqref="G1022">
    <cfRule type="cellIs" dxfId="1060" priority="23" stopIfTrue="1" operator="greaterThan">
      <formula>0.1</formula>
    </cfRule>
  </conditionalFormatting>
  <conditionalFormatting sqref="G1022">
    <cfRule type="cellIs" dxfId="1059" priority="21" stopIfTrue="1" operator="equal">
      <formula>0</formula>
    </cfRule>
    <cfRule type="cellIs" dxfId="1058" priority="22" stopIfTrue="1" operator="notEqual">
      <formula>0</formula>
    </cfRule>
  </conditionalFormatting>
  <conditionalFormatting sqref="G1022">
    <cfRule type="cellIs" dxfId="1057" priority="20" stopIfTrue="1" operator="greaterThan">
      <formula>0.1</formula>
    </cfRule>
  </conditionalFormatting>
  <conditionalFormatting sqref="G1022">
    <cfRule type="cellIs" dxfId="1056" priority="18" stopIfTrue="1" operator="equal">
      <formula>0</formula>
    </cfRule>
    <cfRule type="cellIs" dxfId="1055" priority="19" stopIfTrue="1" operator="notEqual">
      <formula>0</formula>
    </cfRule>
  </conditionalFormatting>
  <conditionalFormatting sqref="G1022">
    <cfRule type="cellIs" dxfId="1054" priority="17" stopIfTrue="1" operator="greaterThan">
      <formula>0.1</formula>
    </cfRule>
  </conditionalFormatting>
  <conditionalFormatting sqref="G1022">
    <cfRule type="cellIs" dxfId="1053" priority="15" stopIfTrue="1" operator="equal">
      <formula>0</formula>
    </cfRule>
    <cfRule type="cellIs" dxfId="1052" priority="16" stopIfTrue="1" operator="notEqual">
      <formula>0</formula>
    </cfRule>
  </conditionalFormatting>
  <conditionalFormatting sqref="G1022">
    <cfRule type="cellIs" dxfId="1051" priority="14" stopIfTrue="1" operator="greaterThan">
      <formula>0.1</formula>
    </cfRule>
  </conditionalFormatting>
  <conditionalFormatting sqref="G1022">
    <cfRule type="cellIs" dxfId="1050" priority="12" stopIfTrue="1" operator="equal">
      <formula>0</formula>
    </cfRule>
    <cfRule type="cellIs" dxfId="1049" priority="13" stopIfTrue="1" operator="notEqual">
      <formula>0</formula>
    </cfRule>
  </conditionalFormatting>
  <conditionalFormatting sqref="G1022">
    <cfRule type="cellIs" dxfId="1048" priority="11" stopIfTrue="1" operator="greaterThan">
      <formula>0.1</formula>
    </cfRule>
  </conditionalFormatting>
  <conditionalFormatting sqref="G1022">
    <cfRule type="cellIs" dxfId="1047" priority="9" stopIfTrue="1" operator="equal">
      <formula>0</formula>
    </cfRule>
    <cfRule type="cellIs" dxfId="1046" priority="10" stopIfTrue="1" operator="notEqual">
      <formula>0</formula>
    </cfRule>
  </conditionalFormatting>
  <conditionalFormatting sqref="G1022">
    <cfRule type="cellIs" dxfId="1045" priority="8" stopIfTrue="1" operator="greaterThan">
      <formula>0.1</formula>
    </cfRule>
  </conditionalFormatting>
  <conditionalFormatting sqref="G1022">
    <cfRule type="cellIs" dxfId="1044" priority="6" stopIfTrue="1" operator="equal">
      <formula>0</formula>
    </cfRule>
    <cfRule type="cellIs" dxfId="1043" priority="7" stopIfTrue="1" operator="notEqual">
      <formula>0</formula>
    </cfRule>
  </conditionalFormatting>
  <conditionalFormatting sqref="G1022">
    <cfRule type="cellIs" dxfId="1042" priority="5" stopIfTrue="1" operator="greaterThan">
      <formula>0.1</formula>
    </cfRule>
  </conditionalFormatting>
  <conditionalFormatting sqref="G1022">
    <cfRule type="cellIs" dxfId="1041" priority="3" stopIfTrue="1" operator="equal">
      <formula>0</formula>
    </cfRule>
    <cfRule type="cellIs" dxfId="1040" priority="4" stopIfTrue="1" operator="notEqual">
      <formula>0</formula>
    </cfRule>
  </conditionalFormatting>
  <conditionalFormatting sqref="G1022">
    <cfRule type="cellIs" dxfId="1039" priority="2" stopIfTrue="1" operator="greaterThan">
      <formula>0.1</formula>
    </cfRule>
  </conditionalFormatting>
  <conditionalFormatting sqref="D22:D1021">
    <cfRule type="duplicateValues" dxfId="1038" priority="255"/>
  </conditionalFormatting>
  <dataValidations count="6">
    <dataValidation type="list" allowBlank="1" showInputMessage="1" showErrorMessage="1" sqref="B22:B1021">
      <formula1>Months</formula1>
    </dataValidation>
    <dataValidation type="list" allowBlank="1" showInputMessage="1" showErrorMessage="1" sqref="H22:H1021">
      <formula1>Rate</formula1>
    </dataValidation>
    <dataValidation type="list" allowBlank="1" showInputMessage="1" showErrorMessage="1" sqref="I22:I1021">
      <formula1>Transaction</formula1>
    </dataValidation>
    <dataValidation type="textLength" allowBlank="1" showInputMessage="1" showErrorMessage="1" sqref="D22:D1021">
      <formula1>0</formula1>
      <formula2>16</formula2>
    </dataValidation>
    <dataValidation type="list" allowBlank="1" showInputMessage="1" showErrorMessage="1" sqref="G22:G1021">
      <formula1>Place</formula1>
    </dataValidation>
    <dataValidation type="list" allowBlank="1" showInputMessage="1" showErrorMessage="1" sqref="G6">
      <formula1>Months_3B</formula1>
    </dataValidation>
  </dataValidations>
  <pageMargins left="0" right="0" top="0" bottom="0" header="0" footer="0"/>
  <pageSetup paperSize="9" scale="59" orientation="landscape" r:id="rId1"/>
</worksheet>
</file>

<file path=xl/worksheets/sheet3.xml><?xml version="1.0" encoding="utf-8"?>
<worksheet xmlns="http://schemas.openxmlformats.org/spreadsheetml/2006/main" xmlns:r="http://schemas.openxmlformats.org/officeDocument/2006/relationships">
  <sheetPr codeName="Sheet10"/>
  <dimension ref="A1:P250"/>
  <sheetViews>
    <sheetView view="pageBreakPreview" zoomScale="75" zoomScaleNormal="75" zoomScaleSheetLayoutView="75" workbookViewId="0">
      <pane ySplit="20" topLeftCell="A21" activePane="bottomLeft" state="frozen"/>
      <selection pane="bottomLeft" activeCell="B2" sqref="B2:N2"/>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208">
        <f>Summary!C6</f>
        <v>0</v>
      </c>
      <c r="C2" s="208"/>
      <c r="D2" s="208"/>
      <c r="E2" s="208"/>
      <c r="F2" s="208"/>
      <c r="G2" s="208"/>
      <c r="H2" s="208"/>
      <c r="I2" s="208"/>
      <c r="J2" s="208"/>
      <c r="K2" s="208"/>
      <c r="L2" s="208"/>
      <c r="M2" s="208"/>
      <c r="N2" s="208"/>
      <c r="O2" s="61"/>
    </row>
    <row r="3" spans="1:16">
      <c r="A3" s="58"/>
      <c r="B3" s="208">
        <f>Summary!C7</f>
        <v>0</v>
      </c>
      <c r="C3" s="208"/>
      <c r="D3" s="208"/>
      <c r="E3" s="208"/>
      <c r="F3" s="208"/>
      <c r="G3" s="208"/>
      <c r="H3" s="208"/>
      <c r="I3" s="208"/>
      <c r="J3" s="208"/>
      <c r="K3" s="208"/>
      <c r="L3" s="208"/>
      <c r="M3" s="208"/>
      <c r="N3" s="208"/>
      <c r="O3" s="62"/>
      <c r="P3" s="15"/>
    </row>
    <row r="4" spans="1:16">
      <c r="A4" s="58"/>
      <c r="B4" s="209" t="str">
        <f>"GST Outward (Sales) Amendment Register - "&amp;Summary!C8</f>
        <v>GST Outward (Sales) Amendment Register - 2021-2022</v>
      </c>
      <c r="C4" s="209"/>
      <c r="D4" s="209"/>
      <c r="E4" s="209"/>
      <c r="F4" s="209"/>
      <c r="G4" s="209"/>
      <c r="H4" s="209"/>
      <c r="I4" s="209"/>
      <c r="J4" s="209"/>
      <c r="K4" s="209"/>
      <c r="L4" s="209"/>
      <c r="M4" s="209"/>
      <c r="N4" s="209"/>
      <c r="O4" s="63"/>
      <c r="P4" s="16"/>
    </row>
    <row r="5" spans="1:16">
      <c r="A5" s="58"/>
      <c r="B5" s="64"/>
      <c r="C5" s="64"/>
      <c r="D5" s="64"/>
      <c r="E5" s="64"/>
      <c r="F5" s="64"/>
      <c r="G5" s="64"/>
      <c r="H5" s="64"/>
      <c r="I5" s="64"/>
      <c r="J5" s="64"/>
      <c r="K5" s="64"/>
      <c r="L5" s="64"/>
      <c r="M5" s="64"/>
      <c r="N5" s="64"/>
      <c r="O5" s="65"/>
      <c r="P5" s="16"/>
    </row>
    <row r="6" spans="1:16">
      <c r="A6" s="58"/>
      <c r="B6" s="66"/>
      <c r="C6" s="67" t="s">
        <v>210</v>
      </c>
      <c r="D6" s="56"/>
      <c r="E6" s="57"/>
      <c r="F6" s="58"/>
      <c r="G6" s="175" t="s">
        <v>164</v>
      </c>
      <c r="H6" s="59"/>
      <c r="I6" s="60" t="s">
        <v>14</v>
      </c>
      <c r="J6" s="68">
        <f t="shared" ref="J6:N16" si="0">ROUND(IF($G$6="Annual",SUMIF($I$151:$I$250,$I6,J$151:J$250),SUMIFS(J$151:J$250,$I$151:$I$250,$I6,$B$151:$B$250,$G$6)),0)</f>
        <v>0</v>
      </c>
      <c r="K6" s="68">
        <f t="shared" si="0"/>
        <v>0</v>
      </c>
      <c r="L6" s="68">
        <f t="shared" si="0"/>
        <v>0</v>
      </c>
      <c r="M6" s="68">
        <f t="shared" si="0"/>
        <v>0</v>
      </c>
      <c r="N6" s="68">
        <f t="shared" si="0"/>
        <v>0</v>
      </c>
      <c r="O6" s="52"/>
    </row>
    <row r="7" spans="1:16">
      <c r="A7" s="58"/>
      <c r="B7" s="125"/>
      <c r="C7" s="67" t="s">
        <v>209</v>
      </c>
      <c r="D7" s="56"/>
      <c r="E7" s="57"/>
      <c r="F7" s="58"/>
      <c r="G7" s="56"/>
      <c r="H7" s="59"/>
      <c r="I7" s="60" t="s">
        <v>15</v>
      </c>
      <c r="J7" s="68">
        <f t="shared" si="0"/>
        <v>0</v>
      </c>
      <c r="K7" s="68">
        <f t="shared" si="0"/>
        <v>0</v>
      </c>
      <c r="L7" s="68">
        <f t="shared" si="0"/>
        <v>0</v>
      </c>
      <c r="M7" s="68">
        <f t="shared" si="0"/>
        <v>0</v>
      </c>
      <c r="N7" s="68">
        <f t="shared" si="0"/>
        <v>0</v>
      </c>
      <c r="O7" s="52"/>
    </row>
    <row r="8" spans="1:16">
      <c r="A8" s="58"/>
      <c r="B8" s="128"/>
      <c r="C8" s="67" t="s">
        <v>211</v>
      </c>
      <c r="D8" s="56"/>
      <c r="E8" s="57"/>
      <c r="F8" s="58"/>
      <c r="G8" s="56"/>
      <c r="H8" s="59"/>
      <c r="I8" s="60" t="s">
        <v>153</v>
      </c>
      <c r="J8" s="68">
        <f t="shared" si="0"/>
        <v>0</v>
      </c>
      <c r="K8" s="68">
        <f t="shared" si="0"/>
        <v>0</v>
      </c>
      <c r="L8" s="68">
        <f t="shared" si="0"/>
        <v>0</v>
      </c>
      <c r="M8" s="68">
        <f t="shared" si="0"/>
        <v>0</v>
      </c>
      <c r="N8" s="68">
        <f t="shared" si="0"/>
        <v>0</v>
      </c>
      <c r="O8" s="52"/>
    </row>
    <row r="9" spans="1:16">
      <c r="A9" s="58"/>
      <c r="B9" s="56"/>
      <c r="C9" s="56"/>
      <c r="D9" s="56"/>
      <c r="E9" s="57"/>
      <c r="F9" s="58"/>
      <c r="G9" s="56"/>
      <c r="H9" s="59"/>
      <c r="I9" s="60" t="s">
        <v>156</v>
      </c>
      <c r="J9" s="68">
        <f t="shared" si="0"/>
        <v>0</v>
      </c>
      <c r="K9" s="68">
        <f t="shared" si="0"/>
        <v>0</v>
      </c>
      <c r="L9" s="68">
        <f t="shared" si="0"/>
        <v>0</v>
      </c>
      <c r="M9" s="68">
        <f t="shared" si="0"/>
        <v>0</v>
      </c>
      <c r="N9" s="68">
        <f t="shared" si="0"/>
        <v>0</v>
      </c>
      <c r="O9" s="52"/>
    </row>
    <row r="10" spans="1:16">
      <c r="A10" s="58"/>
      <c r="B10" s="55"/>
      <c r="C10" s="54" t="s">
        <v>9</v>
      </c>
      <c r="D10" s="54" t="s">
        <v>3</v>
      </c>
      <c r="E10" s="54" t="s">
        <v>10</v>
      </c>
      <c r="F10" s="54" t="s">
        <v>2</v>
      </c>
      <c r="G10" s="54" t="s">
        <v>167</v>
      </c>
      <c r="H10" s="54" t="s">
        <v>168</v>
      </c>
      <c r="I10" s="60" t="s">
        <v>17</v>
      </c>
      <c r="J10" s="68">
        <f t="shared" si="0"/>
        <v>0</v>
      </c>
      <c r="K10" s="68">
        <f t="shared" si="0"/>
        <v>0</v>
      </c>
      <c r="L10" s="68">
        <f t="shared" si="0"/>
        <v>0</v>
      </c>
      <c r="M10" s="68">
        <f t="shared" si="0"/>
        <v>0</v>
      </c>
      <c r="N10" s="68">
        <f t="shared" si="0"/>
        <v>0</v>
      </c>
      <c r="O10" s="52"/>
    </row>
    <row r="11" spans="1:16">
      <c r="A11" s="58"/>
      <c r="B11" s="55"/>
      <c r="C11" s="56"/>
      <c r="D11" s="56"/>
      <c r="E11" s="57"/>
      <c r="F11" s="58"/>
      <c r="G11" s="56"/>
      <c r="H11" s="59"/>
      <c r="I11" s="60" t="s">
        <v>16</v>
      </c>
      <c r="J11" s="68">
        <f t="shared" si="0"/>
        <v>0</v>
      </c>
      <c r="K11" s="68">
        <f t="shared" si="0"/>
        <v>0</v>
      </c>
      <c r="L11" s="68">
        <f t="shared" si="0"/>
        <v>0</v>
      </c>
      <c r="M11" s="68">
        <f t="shared" si="0"/>
        <v>0</v>
      </c>
      <c r="N11" s="68">
        <f t="shared" si="0"/>
        <v>0</v>
      </c>
      <c r="O11" s="52"/>
    </row>
    <row r="12" spans="1:16">
      <c r="A12" s="58"/>
      <c r="B12" s="55"/>
      <c r="C12" s="68">
        <f t="shared" ref="C12:G16" si="1">ROUND(IF($G$6="Annual",SUMIF($H$151:$H$250,$H12,J$151:J$250),SUMIFS(J$151:J$250,$H$151:$H$250,$H12,$B$151:$B$250,$G$6)),0)</f>
        <v>0</v>
      </c>
      <c r="D12" s="68">
        <f t="shared" si="1"/>
        <v>0</v>
      </c>
      <c r="E12" s="68">
        <f t="shared" si="1"/>
        <v>0</v>
      </c>
      <c r="F12" s="68">
        <f t="shared" si="1"/>
        <v>0</v>
      </c>
      <c r="G12" s="68">
        <f t="shared" si="1"/>
        <v>0</v>
      </c>
      <c r="H12" s="59">
        <v>0</v>
      </c>
      <c r="I12" s="60" t="s">
        <v>163</v>
      </c>
      <c r="J12" s="68">
        <f t="shared" si="0"/>
        <v>0</v>
      </c>
      <c r="K12" s="68">
        <f t="shared" si="0"/>
        <v>0</v>
      </c>
      <c r="L12" s="68">
        <f t="shared" si="0"/>
        <v>0</v>
      </c>
      <c r="M12" s="68">
        <f t="shared" si="0"/>
        <v>0</v>
      </c>
      <c r="N12" s="68">
        <f t="shared" si="0"/>
        <v>0</v>
      </c>
      <c r="O12" s="52"/>
    </row>
    <row r="13" spans="1:16">
      <c r="A13" s="58"/>
      <c r="B13" s="55"/>
      <c r="C13" s="68">
        <f t="shared" si="1"/>
        <v>0</v>
      </c>
      <c r="D13" s="68">
        <f t="shared" si="1"/>
        <v>0</v>
      </c>
      <c r="E13" s="68">
        <f t="shared" si="1"/>
        <v>0</v>
      </c>
      <c r="F13" s="68">
        <f t="shared" si="1"/>
        <v>0</v>
      </c>
      <c r="G13" s="68">
        <f t="shared" si="1"/>
        <v>0</v>
      </c>
      <c r="H13" s="59">
        <v>0.05</v>
      </c>
      <c r="I13" s="60" t="s">
        <v>154</v>
      </c>
      <c r="J13" s="68">
        <f t="shared" si="0"/>
        <v>0</v>
      </c>
      <c r="K13" s="68">
        <f t="shared" si="0"/>
        <v>0</v>
      </c>
      <c r="L13" s="68">
        <f t="shared" si="0"/>
        <v>0</v>
      </c>
      <c r="M13" s="68">
        <f t="shared" si="0"/>
        <v>0</v>
      </c>
      <c r="N13" s="68">
        <f t="shared" si="0"/>
        <v>0</v>
      </c>
      <c r="O13" s="52"/>
    </row>
    <row r="14" spans="1:16">
      <c r="A14" s="58"/>
      <c r="B14" s="55"/>
      <c r="C14" s="68">
        <f t="shared" si="1"/>
        <v>0</v>
      </c>
      <c r="D14" s="68">
        <f t="shared" si="1"/>
        <v>0</v>
      </c>
      <c r="E14" s="68">
        <f t="shared" si="1"/>
        <v>0</v>
      </c>
      <c r="F14" s="68">
        <f t="shared" si="1"/>
        <v>0</v>
      </c>
      <c r="G14" s="68">
        <f t="shared" si="1"/>
        <v>0</v>
      </c>
      <c r="H14" s="59">
        <v>0.12</v>
      </c>
      <c r="I14" s="60" t="s">
        <v>155</v>
      </c>
      <c r="J14" s="68">
        <f t="shared" si="0"/>
        <v>0</v>
      </c>
      <c r="K14" s="68">
        <f t="shared" si="0"/>
        <v>0</v>
      </c>
      <c r="L14" s="68">
        <f t="shared" si="0"/>
        <v>0</v>
      </c>
      <c r="M14" s="68">
        <f t="shared" si="0"/>
        <v>0</v>
      </c>
      <c r="N14" s="68">
        <f t="shared" si="0"/>
        <v>0</v>
      </c>
      <c r="O14" s="52"/>
    </row>
    <row r="15" spans="1:16">
      <c r="A15" s="58"/>
      <c r="B15" s="55"/>
      <c r="C15" s="68">
        <f t="shared" si="1"/>
        <v>0</v>
      </c>
      <c r="D15" s="68">
        <f t="shared" si="1"/>
        <v>0</v>
      </c>
      <c r="E15" s="68">
        <f t="shared" si="1"/>
        <v>0</v>
      </c>
      <c r="F15" s="68">
        <f t="shared" si="1"/>
        <v>0</v>
      </c>
      <c r="G15" s="68">
        <f t="shared" si="1"/>
        <v>0</v>
      </c>
      <c r="H15" s="59">
        <v>0.18</v>
      </c>
      <c r="I15" s="60" t="s">
        <v>165</v>
      </c>
      <c r="J15" s="68">
        <f t="shared" si="0"/>
        <v>0</v>
      </c>
      <c r="K15" s="68">
        <f t="shared" si="0"/>
        <v>0</v>
      </c>
      <c r="L15" s="68">
        <f t="shared" si="0"/>
        <v>0</v>
      </c>
      <c r="M15" s="68">
        <f t="shared" si="0"/>
        <v>0</v>
      </c>
      <c r="N15" s="68">
        <f t="shared" si="0"/>
        <v>0</v>
      </c>
      <c r="O15" s="52"/>
    </row>
    <row r="16" spans="1:16">
      <c r="A16" s="58"/>
      <c r="B16" s="55"/>
      <c r="C16" s="68">
        <f t="shared" si="1"/>
        <v>0</v>
      </c>
      <c r="D16" s="68">
        <f t="shared" si="1"/>
        <v>0</v>
      </c>
      <c r="E16" s="68">
        <f t="shared" si="1"/>
        <v>0</v>
      </c>
      <c r="F16" s="68">
        <f t="shared" si="1"/>
        <v>0</v>
      </c>
      <c r="G16" s="68">
        <f t="shared" si="1"/>
        <v>0</v>
      </c>
      <c r="H16" s="59">
        <v>0.28000000000000003</v>
      </c>
      <c r="I16" s="60" t="s">
        <v>166</v>
      </c>
      <c r="J16" s="68">
        <f t="shared" si="0"/>
        <v>0</v>
      </c>
      <c r="K16" s="68">
        <f t="shared" si="0"/>
        <v>0</v>
      </c>
      <c r="L16" s="68">
        <f t="shared" si="0"/>
        <v>0</v>
      </c>
      <c r="M16" s="68">
        <f t="shared" si="0"/>
        <v>0</v>
      </c>
      <c r="N16" s="68">
        <f t="shared" si="0"/>
        <v>0</v>
      </c>
      <c r="O16" s="52"/>
    </row>
    <row r="17" spans="1:15" ht="11.1" customHeight="1">
      <c r="A17" s="58"/>
      <c r="B17" s="55"/>
      <c r="C17" s="56"/>
      <c r="D17" s="56"/>
      <c r="E17" s="57"/>
      <c r="F17" s="58"/>
      <c r="G17" s="56"/>
      <c r="H17" s="59"/>
      <c r="I17" s="60"/>
      <c r="J17" s="52"/>
      <c r="K17" s="52"/>
      <c r="L17" s="52"/>
      <c r="M17" s="52"/>
      <c r="N17" s="52"/>
      <c r="O17" s="52"/>
    </row>
    <row r="18" spans="1:15" ht="15.75" thickBot="1">
      <c r="A18" s="58"/>
      <c r="B18" s="55"/>
      <c r="C18" s="86">
        <f>ROUND(SUM(C12:C16),0)</f>
        <v>0</v>
      </c>
      <c r="D18" s="86">
        <f t="shared" ref="D18:G18" si="2">ROUND(SUM(D12:D16),0)</f>
        <v>0</v>
      </c>
      <c r="E18" s="86">
        <f t="shared" si="2"/>
        <v>0</v>
      </c>
      <c r="F18" s="86">
        <f t="shared" si="2"/>
        <v>0</v>
      </c>
      <c r="G18" s="86">
        <f t="shared" si="2"/>
        <v>0</v>
      </c>
      <c r="H18" s="59"/>
      <c r="I18" s="70" t="s">
        <v>18</v>
      </c>
      <c r="J18" s="86">
        <f>ROUND(SUM(J6:J16),0)</f>
        <v>0</v>
      </c>
      <c r="K18" s="86">
        <f t="shared" ref="K18:N18" si="3">ROUND(SUM(K6:K16),0)</f>
        <v>0</v>
      </c>
      <c r="L18" s="86">
        <f t="shared" si="3"/>
        <v>0</v>
      </c>
      <c r="M18" s="86">
        <f t="shared" si="3"/>
        <v>0</v>
      </c>
      <c r="N18" s="86">
        <f t="shared" si="3"/>
        <v>0</v>
      </c>
      <c r="O18" s="52"/>
    </row>
    <row r="19" spans="1:15" ht="11.1" customHeight="1" thickTop="1">
      <c r="A19" s="58"/>
      <c r="B19" s="55"/>
      <c r="C19" s="71"/>
      <c r="D19" s="71"/>
      <c r="E19" s="71"/>
      <c r="F19" s="71"/>
      <c r="G19" s="71"/>
      <c r="H19" s="59"/>
      <c r="I19" s="60"/>
      <c r="J19" s="71"/>
      <c r="K19" s="71"/>
      <c r="L19" s="71"/>
      <c r="M19" s="71"/>
      <c r="N19" s="71"/>
      <c r="O19" s="52"/>
    </row>
    <row r="20" spans="1:15" s="17" customFormat="1">
      <c r="A20" s="56"/>
      <c r="B20" s="72" t="s">
        <v>4</v>
      </c>
      <c r="C20" s="73" t="s">
        <v>5</v>
      </c>
      <c r="D20" s="73" t="s">
        <v>6</v>
      </c>
      <c r="E20" s="74" t="s">
        <v>7</v>
      </c>
      <c r="F20" s="73" t="s">
        <v>0</v>
      </c>
      <c r="G20" s="73" t="s">
        <v>1</v>
      </c>
      <c r="H20" s="75" t="s">
        <v>8</v>
      </c>
      <c r="I20" s="76" t="s">
        <v>13</v>
      </c>
      <c r="J20" s="54" t="s">
        <v>9</v>
      </c>
      <c r="K20" s="54" t="s">
        <v>3</v>
      </c>
      <c r="L20" s="54" t="s">
        <v>10</v>
      </c>
      <c r="M20" s="54" t="s">
        <v>2</v>
      </c>
      <c r="N20" s="54" t="s">
        <v>11</v>
      </c>
      <c r="O20" s="54" t="s">
        <v>12</v>
      </c>
    </row>
    <row r="21" spans="1:15" ht="11.1" customHeight="1">
      <c r="B21" s="53">
        <v>0</v>
      </c>
      <c r="C21" s="53">
        <v>0</v>
      </c>
      <c r="D21" s="53">
        <v>0</v>
      </c>
      <c r="E21" s="53">
        <v>0</v>
      </c>
      <c r="F21" s="53">
        <v>0</v>
      </c>
      <c r="G21" s="53">
        <v>0</v>
      </c>
      <c r="H21" s="53">
        <v>0</v>
      </c>
      <c r="I21" s="53">
        <v>0</v>
      </c>
      <c r="J21" s="53">
        <v>0</v>
      </c>
      <c r="K21" s="53">
        <v>0</v>
      </c>
      <c r="L21" s="53">
        <v>0</v>
      </c>
      <c r="M21" s="53">
        <v>0</v>
      </c>
      <c r="N21" s="53">
        <v>0</v>
      </c>
      <c r="O21" s="53">
        <v>0</v>
      </c>
    </row>
    <row r="22" spans="1:15">
      <c r="B22" s="121"/>
      <c r="C22" s="116"/>
      <c r="D22" s="119"/>
      <c r="E22" s="117"/>
      <c r="F22" s="118"/>
      <c r="G22" s="122"/>
      <c r="H22" s="123"/>
      <c r="I22" s="124"/>
      <c r="J22" s="120">
        <v>0</v>
      </c>
      <c r="K22" s="112">
        <f>ROUND(IF(AND($G22&lt;&gt;Summary!$C$13),IF(OR($I22=$I$6,$I22=$I$7,$I22=$I$10,$I22=$I$11),($J22*$H22),0),0)+(IF(OR($I22=$I$8,$I22=$I$9),($J22*$H22),0)),0)</f>
        <v>0</v>
      </c>
      <c r="L22" s="112">
        <f>ROUND(IF(AND($G22=Summary!$C$13),IF(OR($I22=$I$6,$I22=$I$7,$I22=$I$10,$I22=$I$11),(($J22*$H22)/2),0),0),0)</f>
        <v>0</v>
      </c>
      <c r="M22" s="112">
        <f t="shared" ref="M22" si="4">L22</f>
        <v>0</v>
      </c>
      <c r="N22" s="115">
        <f>SUM(J22:M22)</f>
        <v>0</v>
      </c>
      <c r="O22" s="118"/>
    </row>
    <row r="23" spans="1:15">
      <c r="B23" s="121"/>
      <c r="C23" s="116"/>
      <c r="D23" s="119"/>
      <c r="E23" s="117"/>
      <c r="F23" s="118"/>
      <c r="G23" s="122"/>
      <c r="H23" s="123"/>
      <c r="I23" s="124"/>
      <c r="J23" s="120">
        <v>0</v>
      </c>
      <c r="K23" s="112">
        <f>ROUND(IF(AND($G23&lt;&gt;Summary!$C$13),IF(OR($I23=$I$6,$I23=$I$7,$I23=$I$10,$I23=$I$11),($J23*$H23),0),0)+(IF(OR($I23=$I$8,$I23=$I$9),($J23*$H23),0)),0)</f>
        <v>0</v>
      </c>
      <c r="L23" s="112">
        <f>ROUND(IF(AND($G23=Summary!$C$13),IF(OR($I23=$I$6,$I23=$I$7,$I23=$I$10,$I23=$I$11),(($J23*$H23)/2),0),0),0)</f>
        <v>0</v>
      </c>
      <c r="M23" s="112">
        <f t="shared" ref="M23:M86" si="5">L23</f>
        <v>0</v>
      </c>
      <c r="N23" s="115">
        <f t="shared" ref="N23:N86" si="6">SUM(J23:M23)</f>
        <v>0</v>
      </c>
      <c r="O23" s="118"/>
    </row>
    <row r="24" spans="1:15">
      <c r="B24" s="121"/>
      <c r="C24" s="116"/>
      <c r="D24" s="119"/>
      <c r="E24" s="117"/>
      <c r="F24" s="118"/>
      <c r="G24" s="122"/>
      <c r="H24" s="123"/>
      <c r="I24" s="124"/>
      <c r="J24" s="120">
        <v>0</v>
      </c>
      <c r="K24" s="112">
        <f>ROUND(IF(AND($G24&lt;&gt;Summary!$C$13),IF(OR($I24=$I$6,$I24=$I$7,$I24=$I$10,$I24=$I$11),($J24*$H24),0),0)+(IF(OR($I24=$I$8,$I24=$I$9),($J24*$H24),0)),0)</f>
        <v>0</v>
      </c>
      <c r="L24" s="112">
        <f>ROUND(IF(AND($G24=Summary!$C$13),IF(OR($I24=$I$6,$I24=$I$7,$I24=$I$10,$I24=$I$11),(($J24*$H24)/2),0),0),0)</f>
        <v>0</v>
      </c>
      <c r="M24" s="112">
        <f t="shared" si="5"/>
        <v>0</v>
      </c>
      <c r="N24" s="115">
        <f t="shared" si="6"/>
        <v>0</v>
      </c>
      <c r="O24" s="118"/>
    </row>
    <row r="25" spans="1:15">
      <c r="B25" s="121"/>
      <c r="C25" s="116"/>
      <c r="D25" s="119"/>
      <c r="E25" s="117"/>
      <c r="F25" s="118"/>
      <c r="G25" s="122"/>
      <c r="H25" s="123"/>
      <c r="I25" s="124"/>
      <c r="J25" s="120">
        <v>0</v>
      </c>
      <c r="K25" s="112">
        <f>ROUND(IF(AND($G25&lt;&gt;Summary!$C$13),IF(OR($I25=$I$6,$I25=$I$7,$I25=$I$10,$I25=$I$11),($J25*$H25),0),0)+(IF(OR($I25=$I$8,$I25=$I$9),($J25*$H25),0)),0)</f>
        <v>0</v>
      </c>
      <c r="L25" s="112">
        <f>ROUND(IF(AND($G25=Summary!$C$13),IF(OR($I25=$I$6,$I25=$I$7,$I25=$I$10,$I25=$I$11),(($J25*$H25)/2),0),0),0)</f>
        <v>0</v>
      </c>
      <c r="M25" s="112">
        <f t="shared" si="5"/>
        <v>0</v>
      </c>
      <c r="N25" s="115">
        <f t="shared" si="6"/>
        <v>0</v>
      </c>
      <c r="O25" s="118"/>
    </row>
    <row r="26" spans="1:15">
      <c r="B26" s="121"/>
      <c r="C26" s="119"/>
      <c r="D26" s="119"/>
      <c r="E26" s="117"/>
      <c r="F26" s="118"/>
      <c r="G26" s="122"/>
      <c r="H26" s="123"/>
      <c r="I26" s="124"/>
      <c r="J26" s="120">
        <v>0</v>
      </c>
      <c r="K26" s="112">
        <f>ROUND(IF(AND($G26&lt;&gt;Summary!$C$13),IF(OR($I26=$I$6,$I26=$I$7,$I26=$I$10,$I26=$I$11),($J26*$H26),0),0)+(IF(OR($I26=$I$8,$I26=$I$9),($J26*$H26),0)),0)</f>
        <v>0</v>
      </c>
      <c r="L26" s="112">
        <f>ROUND(IF(AND($G26=Summary!$C$13),IF(OR($I26=$I$6,$I26=$I$7,$I26=$I$10,$I26=$I$11),(($J26*$H26)/2),0),0),0)</f>
        <v>0</v>
      </c>
      <c r="M26" s="112">
        <f t="shared" si="5"/>
        <v>0</v>
      </c>
      <c r="N26" s="115">
        <f t="shared" si="6"/>
        <v>0</v>
      </c>
      <c r="O26" s="118"/>
    </row>
    <row r="27" spans="1:15">
      <c r="B27" s="121"/>
      <c r="C27" s="119"/>
      <c r="D27" s="119"/>
      <c r="E27" s="117"/>
      <c r="F27" s="118"/>
      <c r="G27" s="122"/>
      <c r="H27" s="123"/>
      <c r="I27" s="124"/>
      <c r="J27" s="120">
        <v>0</v>
      </c>
      <c r="K27" s="112">
        <f>ROUND(IF(AND($G27&lt;&gt;Summary!$C$13),IF(OR($I27=$I$6,$I27=$I$7,$I27=$I$10,$I27=$I$11),($J27*$H27),0),0)+(IF(OR($I27=$I$8,$I27=$I$9),($J27*$H27),0)),0)</f>
        <v>0</v>
      </c>
      <c r="L27" s="112">
        <f>ROUND(IF(AND($G27=Summary!$C$13),IF(OR($I27=$I$6,$I27=$I$7,$I27=$I$10,$I27=$I$11),(($J27*$H27)/2),0),0),0)</f>
        <v>0</v>
      </c>
      <c r="M27" s="112">
        <f t="shared" si="5"/>
        <v>0</v>
      </c>
      <c r="N27" s="115">
        <f t="shared" si="6"/>
        <v>0</v>
      </c>
      <c r="O27" s="118"/>
    </row>
    <row r="28" spans="1:15">
      <c r="B28" s="121"/>
      <c r="C28" s="119"/>
      <c r="D28" s="119"/>
      <c r="E28" s="117"/>
      <c r="F28" s="118"/>
      <c r="G28" s="122"/>
      <c r="H28" s="123"/>
      <c r="I28" s="124"/>
      <c r="J28" s="120">
        <v>0</v>
      </c>
      <c r="K28" s="112">
        <f>ROUND(IF(AND($G28&lt;&gt;Summary!$C$13),IF(OR($I28=$I$6,$I28=$I$7,$I28=$I$10,$I28=$I$11),($J28*$H28),0),0)+(IF(OR($I28=$I$8,$I28=$I$9),($J28*$H28),0)),0)</f>
        <v>0</v>
      </c>
      <c r="L28" s="112">
        <f>ROUND(IF(AND($G28=Summary!$C$13),IF(OR($I28=$I$6,$I28=$I$7,$I28=$I$10,$I28=$I$11),(($J28*$H28)/2),0),0),0)</f>
        <v>0</v>
      </c>
      <c r="M28" s="112">
        <f t="shared" si="5"/>
        <v>0</v>
      </c>
      <c r="N28" s="115">
        <f t="shared" si="6"/>
        <v>0</v>
      </c>
      <c r="O28" s="118"/>
    </row>
    <row r="29" spans="1:15">
      <c r="B29" s="121"/>
      <c r="C29" s="119"/>
      <c r="D29" s="119"/>
      <c r="E29" s="117"/>
      <c r="F29" s="118"/>
      <c r="G29" s="122"/>
      <c r="H29" s="123"/>
      <c r="I29" s="124"/>
      <c r="J29" s="120">
        <v>0</v>
      </c>
      <c r="K29" s="112">
        <f>ROUND(IF(AND($G29&lt;&gt;Summary!$C$13),IF(OR($I29=$I$6,$I29=$I$7,$I29=$I$10,$I29=$I$11),($J29*$H29),0),0)+(IF(OR($I29=$I$8,$I29=$I$9),($J29*$H29),0)),0)</f>
        <v>0</v>
      </c>
      <c r="L29" s="112">
        <f>ROUND(IF(AND($G29=Summary!$C$13),IF(OR($I29=$I$6,$I29=$I$7,$I29=$I$10,$I29=$I$11),(($J29*$H29)/2),0),0),0)</f>
        <v>0</v>
      </c>
      <c r="M29" s="112">
        <f t="shared" si="5"/>
        <v>0</v>
      </c>
      <c r="N29" s="115">
        <f t="shared" si="6"/>
        <v>0</v>
      </c>
      <c r="O29" s="118"/>
    </row>
    <row r="30" spans="1:15">
      <c r="B30" s="121"/>
      <c r="C30" s="119"/>
      <c r="D30" s="119"/>
      <c r="E30" s="117"/>
      <c r="F30" s="118"/>
      <c r="G30" s="122"/>
      <c r="H30" s="123"/>
      <c r="I30" s="124"/>
      <c r="J30" s="120">
        <v>0</v>
      </c>
      <c r="K30" s="112">
        <f>ROUND(IF(AND($G30&lt;&gt;Summary!$C$13),IF(OR($I30=$I$6,$I30=$I$7,$I30=$I$10,$I30=$I$11),($J30*$H30),0),0)+(IF(OR($I30=$I$8,$I30=$I$9),($J30*$H30),0)),0)</f>
        <v>0</v>
      </c>
      <c r="L30" s="112">
        <f>ROUND(IF(AND($G30=Summary!$C$13),IF(OR($I30=$I$6,$I30=$I$7,$I30=$I$10,$I30=$I$11),(($J30*$H30)/2),0),0),0)</f>
        <v>0</v>
      </c>
      <c r="M30" s="112">
        <f t="shared" si="5"/>
        <v>0</v>
      </c>
      <c r="N30" s="115">
        <f t="shared" si="6"/>
        <v>0</v>
      </c>
      <c r="O30" s="118"/>
    </row>
    <row r="31" spans="1:15">
      <c r="B31" s="121"/>
      <c r="C31" s="119"/>
      <c r="D31" s="119"/>
      <c r="E31" s="117"/>
      <c r="F31" s="118"/>
      <c r="G31" s="122"/>
      <c r="H31" s="123"/>
      <c r="I31" s="124"/>
      <c r="J31" s="120">
        <v>0</v>
      </c>
      <c r="K31" s="112">
        <f>ROUND(IF(AND($G31&lt;&gt;Summary!$C$13),IF(OR($I31=$I$6,$I31=$I$7,$I31=$I$10,$I31=$I$11),($J31*$H31),0),0)+(IF(OR($I31=$I$8,$I31=$I$9),($J31*$H31),0)),0)</f>
        <v>0</v>
      </c>
      <c r="L31" s="112">
        <f>ROUND(IF(AND($G31=Summary!$C$13),IF(OR($I31=$I$6,$I31=$I$7,$I31=$I$10,$I31=$I$11),(($J31*$H31)/2),0),0),0)</f>
        <v>0</v>
      </c>
      <c r="M31" s="112">
        <f t="shared" si="5"/>
        <v>0</v>
      </c>
      <c r="N31" s="115">
        <f t="shared" si="6"/>
        <v>0</v>
      </c>
      <c r="O31" s="118"/>
    </row>
    <row r="32" spans="1:15">
      <c r="B32" s="121"/>
      <c r="C32" s="119"/>
      <c r="D32" s="119"/>
      <c r="E32" s="117"/>
      <c r="F32" s="118"/>
      <c r="G32" s="122"/>
      <c r="H32" s="123"/>
      <c r="I32" s="124"/>
      <c r="J32" s="120">
        <v>0</v>
      </c>
      <c r="K32" s="112">
        <f>ROUND(IF(AND($G32&lt;&gt;Summary!$C$13),IF(OR($I32=$I$6,$I32=$I$7,$I32=$I$10,$I32=$I$11),($J32*$H32),0),0)+(IF(OR($I32=$I$8,$I32=$I$9),($J32*$H32),0)),0)</f>
        <v>0</v>
      </c>
      <c r="L32" s="112">
        <f>ROUND(IF(AND($G32=Summary!$C$13),IF(OR($I32=$I$6,$I32=$I$7,$I32=$I$10,$I32=$I$11),(($J32*$H32)/2),0),0),0)</f>
        <v>0</v>
      </c>
      <c r="M32" s="112">
        <f t="shared" si="5"/>
        <v>0</v>
      </c>
      <c r="N32" s="115">
        <f t="shared" si="6"/>
        <v>0</v>
      </c>
      <c r="O32" s="118"/>
    </row>
    <row r="33" spans="2:15">
      <c r="B33" s="121"/>
      <c r="C33" s="119"/>
      <c r="D33" s="119"/>
      <c r="E33" s="117"/>
      <c r="F33" s="118"/>
      <c r="G33" s="122"/>
      <c r="H33" s="123"/>
      <c r="I33" s="124"/>
      <c r="J33" s="120">
        <v>0</v>
      </c>
      <c r="K33" s="112">
        <f>ROUND(IF(AND($G33&lt;&gt;Summary!$C$13),IF(OR($I33=$I$6,$I33=$I$7,$I33=$I$10,$I33=$I$11),($J33*$H33),0),0)+(IF(OR($I33=$I$8,$I33=$I$9),($J33*$H33),0)),0)</f>
        <v>0</v>
      </c>
      <c r="L33" s="112">
        <f>ROUND(IF(AND($G33=Summary!$C$13),IF(OR($I33=$I$6,$I33=$I$7,$I33=$I$10,$I33=$I$11),(($J33*$H33)/2),0),0),0)</f>
        <v>0</v>
      </c>
      <c r="M33" s="112">
        <f t="shared" si="5"/>
        <v>0</v>
      </c>
      <c r="N33" s="115">
        <f t="shared" si="6"/>
        <v>0</v>
      </c>
      <c r="O33" s="118"/>
    </row>
    <row r="34" spans="2:15">
      <c r="B34" s="121"/>
      <c r="C34" s="119"/>
      <c r="D34" s="119"/>
      <c r="E34" s="117"/>
      <c r="F34" s="118"/>
      <c r="G34" s="122"/>
      <c r="H34" s="123"/>
      <c r="I34" s="124"/>
      <c r="J34" s="120">
        <v>0</v>
      </c>
      <c r="K34" s="112">
        <f>ROUND(IF(AND($G34&lt;&gt;Summary!$C$13),IF(OR($I34=$I$6,$I34=$I$7,$I34=$I$10,$I34=$I$11),($J34*$H34),0),0)+(IF(OR($I34=$I$8,$I34=$I$9),($J34*$H34),0)),0)</f>
        <v>0</v>
      </c>
      <c r="L34" s="112">
        <f>ROUND(IF(AND($G34=Summary!$C$13),IF(OR($I34=$I$6,$I34=$I$7,$I34=$I$10,$I34=$I$11),(($J34*$H34)/2),0),0),0)</f>
        <v>0</v>
      </c>
      <c r="M34" s="112">
        <f t="shared" si="5"/>
        <v>0</v>
      </c>
      <c r="N34" s="115">
        <f t="shared" si="6"/>
        <v>0</v>
      </c>
      <c r="O34" s="118"/>
    </row>
    <row r="35" spans="2:15">
      <c r="B35" s="121"/>
      <c r="C35" s="119"/>
      <c r="D35" s="119"/>
      <c r="E35" s="117"/>
      <c r="F35" s="118"/>
      <c r="G35" s="122"/>
      <c r="H35" s="123"/>
      <c r="I35" s="124"/>
      <c r="J35" s="120">
        <v>0</v>
      </c>
      <c r="K35" s="112">
        <f>ROUND(IF(AND($G35&lt;&gt;Summary!$C$13),IF(OR($I35=$I$6,$I35=$I$7,$I35=$I$10,$I35=$I$11),($J35*$H35),0),0)+(IF(OR($I35=$I$8,$I35=$I$9),($J35*$H35),0)),0)</f>
        <v>0</v>
      </c>
      <c r="L35" s="112">
        <f>ROUND(IF(AND($G35=Summary!$C$13),IF(OR($I35=$I$6,$I35=$I$7,$I35=$I$10,$I35=$I$11),(($J35*$H35)/2),0),0),0)</f>
        <v>0</v>
      </c>
      <c r="M35" s="112">
        <f t="shared" si="5"/>
        <v>0</v>
      </c>
      <c r="N35" s="115">
        <f t="shared" si="6"/>
        <v>0</v>
      </c>
      <c r="O35" s="118"/>
    </row>
    <row r="36" spans="2:15">
      <c r="B36" s="121"/>
      <c r="C36" s="119"/>
      <c r="D36" s="119"/>
      <c r="E36" s="117"/>
      <c r="F36" s="118"/>
      <c r="G36" s="122"/>
      <c r="H36" s="123"/>
      <c r="I36" s="124"/>
      <c r="J36" s="120">
        <v>0</v>
      </c>
      <c r="K36" s="112">
        <f>ROUND(IF(AND($G36&lt;&gt;Summary!$C$13),IF(OR($I36=$I$6,$I36=$I$7,$I36=$I$10,$I36=$I$11),($J36*$H36),0),0)+(IF(OR($I36=$I$8,$I36=$I$9),($J36*$H36),0)),0)</f>
        <v>0</v>
      </c>
      <c r="L36" s="112">
        <f>ROUND(IF(AND($G36=Summary!$C$13),IF(OR($I36=$I$6,$I36=$I$7,$I36=$I$10,$I36=$I$11),(($J36*$H36)/2),0),0),0)</f>
        <v>0</v>
      </c>
      <c r="M36" s="112">
        <f t="shared" si="5"/>
        <v>0</v>
      </c>
      <c r="N36" s="115">
        <f t="shared" si="6"/>
        <v>0</v>
      </c>
      <c r="O36" s="118"/>
    </row>
    <row r="37" spans="2:15">
      <c r="B37" s="121"/>
      <c r="C37" s="119"/>
      <c r="D37" s="119"/>
      <c r="E37" s="117"/>
      <c r="F37" s="118"/>
      <c r="G37" s="122"/>
      <c r="H37" s="123"/>
      <c r="I37" s="124"/>
      <c r="J37" s="120">
        <v>0</v>
      </c>
      <c r="K37" s="112">
        <f>ROUND(IF(AND($G37&lt;&gt;Summary!$C$13),IF(OR($I37=$I$6,$I37=$I$7,$I37=$I$10,$I37=$I$11),($J37*$H37),0),0)+(IF(OR($I37=$I$8,$I37=$I$9),($J37*$H37),0)),0)</f>
        <v>0</v>
      </c>
      <c r="L37" s="112">
        <f>ROUND(IF(AND($G37=Summary!$C$13),IF(OR($I37=$I$6,$I37=$I$7,$I37=$I$10,$I37=$I$11),(($J37*$H37)/2),0),0),0)</f>
        <v>0</v>
      </c>
      <c r="M37" s="112">
        <f t="shared" si="5"/>
        <v>0</v>
      </c>
      <c r="N37" s="115">
        <f t="shared" si="6"/>
        <v>0</v>
      </c>
      <c r="O37" s="118"/>
    </row>
    <row r="38" spans="2:15">
      <c r="B38" s="121"/>
      <c r="C38" s="119"/>
      <c r="D38" s="119"/>
      <c r="E38" s="117"/>
      <c r="F38" s="118"/>
      <c r="G38" s="122"/>
      <c r="H38" s="123"/>
      <c r="I38" s="124"/>
      <c r="J38" s="120">
        <v>0</v>
      </c>
      <c r="K38" s="112">
        <f>ROUND(IF(AND($G38&lt;&gt;Summary!$C$13),IF(OR($I38=$I$6,$I38=$I$7,$I38=$I$10,$I38=$I$11),($J38*$H38),0),0)+(IF(OR($I38=$I$8,$I38=$I$9),($J38*$H38),0)),0)</f>
        <v>0</v>
      </c>
      <c r="L38" s="112">
        <f>ROUND(IF(AND($G38=Summary!$C$13),IF(OR($I38=$I$6,$I38=$I$7,$I38=$I$10,$I38=$I$11),(($J38*$H38)/2),0),0),0)</f>
        <v>0</v>
      </c>
      <c r="M38" s="112">
        <f t="shared" si="5"/>
        <v>0</v>
      </c>
      <c r="N38" s="115">
        <f t="shared" si="6"/>
        <v>0</v>
      </c>
      <c r="O38" s="118"/>
    </row>
    <row r="39" spans="2:15">
      <c r="B39" s="121"/>
      <c r="C39" s="119"/>
      <c r="D39" s="119"/>
      <c r="E39" s="117"/>
      <c r="F39" s="118"/>
      <c r="G39" s="122"/>
      <c r="H39" s="123"/>
      <c r="I39" s="124"/>
      <c r="J39" s="120">
        <v>0</v>
      </c>
      <c r="K39" s="112">
        <f>ROUND(IF(AND($G39&lt;&gt;Summary!$C$13),IF(OR($I39=$I$6,$I39=$I$7,$I39=$I$10,$I39=$I$11),($J39*$H39),0),0)+(IF(OR($I39=$I$8,$I39=$I$9),($J39*$H39),0)),0)</f>
        <v>0</v>
      </c>
      <c r="L39" s="112">
        <f>ROUND(IF(AND($G39=Summary!$C$13),IF(OR($I39=$I$6,$I39=$I$7,$I39=$I$10,$I39=$I$11),(($J39*$H39)/2),0),0),0)</f>
        <v>0</v>
      </c>
      <c r="M39" s="112">
        <f t="shared" si="5"/>
        <v>0</v>
      </c>
      <c r="N39" s="115">
        <f t="shared" si="6"/>
        <v>0</v>
      </c>
      <c r="O39" s="118"/>
    </row>
    <row r="40" spans="2:15">
      <c r="B40" s="121"/>
      <c r="C40" s="119"/>
      <c r="D40" s="119"/>
      <c r="E40" s="117"/>
      <c r="F40" s="118"/>
      <c r="G40" s="122"/>
      <c r="H40" s="123"/>
      <c r="I40" s="124"/>
      <c r="J40" s="120">
        <v>0</v>
      </c>
      <c r="K40" s="112">
        <f>ROUND(IF(AND($G40&lt;&gt;Summary!$C$13),IF(OR($I40=$I$6,$I40=$I$7,$I40=$I$10,$I40=$I$11),($J40*$H40),0),0)+(IF(OR($I40=$I$8,$I40=$I$9),($J40*$H40),0)),0)</f>
        <v>0</v>
      </c>
      <c r="L40" s="112">
        <f>ROUND(IF(AND($G40=Summary!$C$13),IF(OR($I40=$I$6,$I40=$I$7,$I40=$I$10,$I40=$I$11),(($J40*$H40)/2),0),0),0)</f>
        <v>0</v>
      </c>
      <c r="M40" s="112">
        <f t="shared" si="5"/>
        <v>0</v>
      </c>
      <c r="N40" s="115">
        <f t="shared" si="6"/>
        <v>0</v>
      </c>
      <c r="O40" s="118"/>
    </row>
    <row r="41" spans="2:15">
      <c r="B41" s="121"/>
      <c r="C41" s="119"/>
      <c r="D41" s="119"/>
      <c r="E41" s="117"/>
      <c r="F41" s="118"/>
      <c r="G41" s="122"/>
      <c r="H41" s="123"/>
      <c r="I41" s="124"/>
      <c r="J41" s="120">
        <v>0</v>
      </c>
      <c r="K41" s="112">
        <f>ROUND(IF(AND($G41&lt;&gt;Summary!$C$13),IF(OR($I41=$I$6,$I41=$I$7,$I41=$I$10,$I41=$I$11),($J41*$H41),0),0)+(IF(OR($I41=$I$8,$I41=$I$9),($J41*$H41),0)),0)</f>
        <v>0</v>
      </c>
      <c r="L41" s="112">
        <f>ROUND(IF(AND($G41=Summary!$C$13),IF(OR($I41=$I$6,$I41=$I$7,$I41=$I$10,$I41=$I$11),(($J41*$H41)/2),0),0),0)</f>
        <v>0</v>
      </c>
      <c r="M41" s="112">
        <f t="shared" si="5"/>
        <v>0</v>
      </c>
      <c r="N41" s="115">
        <f t="shared" si="6"/>
        <v>0</v>
      </c>
      <c r="O41" s="118"/>
    </row>
    <row r="42" spans="2:15">
      <c r="B42" s="121"/>
      <c r="C42" s="119"/>
      <c r="D42" s="119"/>
      <c r="E42" s="117"/>
      <c r="F42" s="118"/>
      <c r="G42" s="122"/>
      <c r="H42" s="123"/>
      <c r="I42" s="124"/>
      <c r="J42" s="120">
        <v>0</v>
      </c>
      <c r="K42" s="112">
        <f>ROUND(IF(AND($G42&lt;&gt;Summary!$C$13),IF(OR($I42=$I$6,$I42=$I$7,$I42=$I$10,$I42=$I$11),($J42*$H42),0),0)+(IF(OR($I42=$I$8,$I42=$I$9),($J42*$H42),0)),0)</f>
        <v>0</v>
      </c>
      <c r="L42" s="112">
        <f>ROUND(IF(AND($G42=Summary!$C$13),IF(OR($I42=$I$6,$I42=$I$7,$I42=$I$10,$I42=$I$11),(($J42*$H42)/2),0),0),0)</f>
        <v>0</v>
      </c>
      <c r="M42" s="112">
        <f t="shared" si="5"/>
        <v>0</v>
      </c>
      <c r="N42" s="115">
        <f t="shared" si="6"/>
        <v>0</v>
      </c>
      <c r="O42" s="118"/>
    </row>
    <row r="43" spans="2:15">
      <c r="B43" s="121"/>
      <c r="C43" s="119"/>
      <c r="D43" s="119"/>
      <c r="E43" s="117"/>
      <c r="F43" s="118"/>
      <c r="G43" s="122"/>
      <c r="H43" s="123"/>
      <c r="I43" s="124"/>
      <c r="J43" s="120">
        <v>0</v>
      </c>
      <c r="K43" s="112">
        <f>ROUND(IF(AND($G43&lt;&gt;Summary!$C$13),IF(OR($I43=$I$6,$I43=$I$7,$I43=$I$10,$I43=$I$11),($J43*$H43),0),0)+(IF(OR($I43=$I$8,$I43=$I$9),($J43*$H43),0)),0)</f>
        <v>0</v>
      </c>
      <c r="L43" s="112">
        <f>ROUND(IF(AND($G43=Summary!$C$13),IF(OR($I43=$I$6,$I43=$I$7,$I43=$I$10,$I43=$I$11),(($J43*$H43)/2),0),0),0)</f>
        <v>0</v>
      </c>
      <c r="M43" s="112">
        <f t="shared" si="5"/>
        <v>0</v>
      </c>
      <c r="N43" s="115">
        <f t="shared" si="6"/>
        <v>0</v>
      </c>
      <c r="O43" s="118"/>
    </row>
    <row r="44" spans="2:15">
      <c r="B44" s="121"/>
      <c r="C44" s="119"/>
      <c r="D44" s="119"/>
      <c r="E44" s="117"/>
      <c r="F44" s="118"/>
      <c r="G44" s="122"/>
      <c r="H44" s="123"/>
      <c r="I44" s="124"/>
      <c r="J44" s="120">
        <v>0</v>
      </c>
      <c r="K44" s="112">
        <f>ROUND(IF(AND($G44&lt;&gt;Summary!$C$13),IF(OR($I44=$I$6,$I44=$I$7,$I44=$I$10,$I44=$I$11),($J44*$H44),0),0)+(IF(OR($I44=$I$8,$I44=$I$9),($J44*$H44),0)),0)</f>
        <v>0</v>
      </c>
      <c r="L44" s="112">
        <f>ROUND(IF(AND($G44=Summary!$C$13),IF(OR($I44=$I$6,$I44=$I$7,$I44=$I$10,$I44=$I$11),(($J44*$H44)/2),0),0),0)</f>
        <v>0</v>
      </c>
      <c r="M44" s="112">
        <f t="shared" si="5"/>
        <v>0</v>
      </c>
      <c r="N44" s="115">
        <f t="shared" si="6"/>
        <v>0</v>
      </c>
      <c r="O44" s="118"/>
    </row>
    <row r="45" spans="2:15">
      <c r="B45" s="121"/>
      <c r="C45" s="119"/>
      <c r="D45" s="119"/>
      <c r="E45" s="117"/>
      <c r="F45" s="118"/>
      <c r="G45" s="122"/>
      <c r="H45" s="123"/>
      <c r="I45" s="124"/>
      <c r="J45" s="120">
        <v>0</v>
      </c>
      <c r="K45" s="112">
        <f>ROUND(IF(AND($G45&lt;&gt;Summary!$C$13),IF(OR($I45=$I$6,$I45=$I$7,$I45=$I$10,$I45=$I$11),($J45*$H45),0),0)+(IF(OR($I45=$I$8,$I45=$I$9),($J45*$H45),0)),0)</f>
        <v>0</v>
      </c>
      <c r="L45" s="112">
        <f>ROUND(IF(AND($G45=Summary!$C$13),IF(OR($I45=$I$6,$I45=$I$7,$I45=$I$10,$I45=$I$11),(($J45*$H45)/2),0),0),0)</f>
        <v>0</v>
      </c>
      <c r="M45" s="112">
        <f t="shared" si="5"/>
        <v>0</v>
      </c>
      <c r="N45" s="115">
        <f t="shared" si="6"/>
        <v>0</v>
      </c>
      <c r="O45" s="118"/>
    </row>
    <row r="46" spans="2:15">
      <c r="B46" s="121"/>
      <c r="C46" s="119"/>
      <c r="D46" s="119"/>
      <c r="E46" s="117"/>
      <c r="F46" s="118"/>
      <c r="G46" s="122"/>
      <c r="H46" s="123"/>
      <c r="I46" s="124"/>
      <c r="J46" s="120">
        <v>0</v>
      </c>
      <c r="K46" s="112">
        <f>ROUND(IF(AND($G46&lt;&gt;Summary!$C$13),IF(OR($I46=$I$6,$I46=$I$7,$I46=$I$10,$I46=$I$11),($J46*$H46),0),0)+(IF(OR($I46=$I$8,$I46=$I$9),($J46*$H46),0)),0)</f>
        <v>0</v>
      </c>
      <c r="L46" s="112">
        <f>ROUND(IF(AND($G46=Summary!$C$13),IF(OR($I46=$I$6,$I46=$I$7,$I46=$I$10,$I46=$I$11),(($J46*$H46)/2),0),0),0)</f>
        <v>0</v>
      </c>
      <c r="M46" s="112">
        <f t="shared" si="5"/>
        <v>0</v>
      </c>
      <c r="N46" s="115">
        <f t="shared" si="6"/>
        <v>0</v>
      </c>
      <c r="O46" s="118"/>
    </row>
    <row r="47" spans="2:15">
      <c r="B47" s="121"/>
      <c r="C47" s="119"/>
      <c r="D47" s="119"/>
      <c r="E47" s="117"/>
      <c r="F47" s="118"/>
      <c r="G47" s="122"/>
      <c r="H47" s="123"/>
      <c r="I47" s="124"/>
      <c r="J47" s="120">
        <v>0</v>
      </c>
      <c r="K47" s="112">
        <f>ROUND(IF(AND($G47&lt;&gt;Summary!$C$13),IF(OR($I47=$I$6,$I47=$I$7,$I47=$I$10,$I47=$I$11),($J47*$H47),0),0)+(IF(OR($I47=$I$8,$I47=$I$9),($J47*$H47),0)),0)</f>
        <v>0</v>
      </c>
      <c r="L47" s="112">
        <f>ROUND(IF(AND($G47=Summary!$C$13),IF(OR($I47=$I$6,$I47=$I$7,$I47=$I$10,$I47=$I$11),(($J47*$H47)/2),0),0),0)</f>
        <v>0</v>
      </c>
      <c r="M47" s="112">
        <f t="shared" si="5"/>
        <v>0</v>
      </c>
      <c r="N47" s="115">
        <f t="shared" si="6"/>
        <v>0</v>
      </c>
      <c r="O47" s="118"/>
    </row>
    <row r="48" spans="2:15">
      <c r="B48" s="121"/>
      <c r="C48" s="119"/>
      <c r="D48" s="119"/>
      <c r="E48" s="117"/>
      <c r="F48" s="118"/>
      <c r="G48" s="122"/>
      <c r="H48" s="123"/>
      <c r="I48" s="124"/>
      <c r="J48" s="120">
        <v>0</v>
      </c>
      <c r="K48" s="112">
        <f>ROUND(IF(AND($G48&lt;&gt;Summary!$C$13),IF(OR($I48=$I$6,$I48=$I$7,$I48=$I$10,$I48=$I$11),($J48*$H48),0),0)+(IF(OR($I48=$I$8,$I48=$I$9),($J48*$H48),0)),0)</f>
        <v>0</v>
      </c>
      <c r="L48" s="112">
        <f>ROUND(IF(AND($G48=Summary!$C$13),IF(OR($I48=$I$6,$I48=$I$7,$I48=$I$10,$I48=$I$11),(($J48*$H48)/2),0),0),0)</f>
        <v>0</v>
      </c>
      <c r="M48" s="112">
        <f t="shared" si="5"/>
        <v>0</v>
      </c>
      <c r="N48" s="115">
        <f t="shared" si="6"/>
        <v>0</v>
      </c>
      <c r="O48" s="118"/>
    </row>
    <row r="49" spans="2:15">
      <c r="B49" s="121"/>
      <c r="C49" s="119"/>
      <c r="D49" s="119"/>
      <c r="E49" s="117"/>
      <c r="F49" s="118"/>
      <c r="G49" s="122"/>
      <c r="H49" s="123"/>
      <c r="I49" s="124"/>
      <c r="J49" s="120">
        <v>0</v>
      </c>
      <c r="K49" s="112">
        <f>ROUND(IF(AND($G49&lt;&gt;Summary!$C$13),IF(OR($I49=$I$6,$I49=$I$7,$I49=$I$10,$I49=$I$11),($J49*$H49),0),0)+(IF(OR($I49=$I$8,$I49=$I$9),($J49*$H49),0)),0)</f>
        <v>0</v>
      </c>
      <c r="L49" s="112">
        <f>ROUND(IF(AND($G49=Summary!$C$13),IF(OR($I49=$I$6,$I49=$I$7,$I49=$I$10,$I49=$I$11),(($J49*$H49)/2),0),0),0)</f>
        <v>0</v>
      </c>
      <c r="M49" s="112">
        <f t="shared" si="5"/>
        <v>0</v>
      </c>
      <c r="N49" s="115">
        <f t="shared" si="6"/>
        <v>0</v>
      </c>
      <c r="O49" s="118"/>
    </row>
    <row r="50" spans="2:15">
      <c r="B50" s="121"/>
      <c r="C50" s="119"/>
      <c r="D50" s="119"/>
      <c r="E50" s="117"/>
      <c r="F50" s="118"/>
      <c r="G50" s="122"/>
      <c r="H50" s="123"/>
      <c r="I50" s="124"/>
      <c r="J50" s="120">
        <v>0</v>
      </c>
      <c r="K50" s="112">
        <f>ROUND(IF(AND($G50&lt;&gt;Summary!$C$13),IF(OR($I50=$I$6,$I50=$I$7,$I50=$I$10,$I50=$I$11),($J50*$H50),0),0)+(IF(OR($I50=$I$8,$I50=$I$9),($J50*$H50),0)),0)</f>
        <v>0</v>
      </c>
      <c r="L50" s="112">
        <f>ROUND(IF(AND($G50=Summary!$C$13),IF(OR($I50=$I$6,$I50=$I$7,$I50=$I$10,$I50=$I$11),(($J50*$H50)/2),0),0),0)</f>
        <v>0</v>
      </c>
      <c r="M50" s="112">
        <f t="shared" si="5"/>
        <v>0</v>
      </c>
      <c r="N50" s="115">
        <f t="shared" si="6"/>
        <v>0</v>
      </c>
      <c r="O50" s="118"/>
    </row>
    <row r="51" spans="2:15">
      <c r="B51" s="121"/>
      <c r="C51" s="119"/>
      <c r="D51" s="119"/>
      <c r="E51" s="117"/>
      <c r="F51" s="118"/>
      <c r="G51" s="122"/>
      <c r="H51" s="123"/>
      <c r="I51" s="124"/>
      <c r="J51" s="120">
        <v>0</v>
      </c>
      <c r="K51" s="112">
        <f>ROUND(IF(AND($G51&lt;&gt;Summary!$C$13),IF(OR($I51=$I$6,$I51=$I$7,$I51=$I$10,$I51=$I$11),($J51*$H51),0),0)+(IF(OR($I51=$I$8,$I51=$I$9),($J51*$H51),0)),0)</f>
        <v>0</v>
      </c>
      <c r="L51" s="112">
        <f>ROUND(IF(AND($G51=Summary!$C$13),IF(OR($I51=$I$6,$I51=$I$7,$I51=$I$10,$I51=$I$11),(($J51*$H51)/2),0),0),0)</f>
        <v>0</v>
      </c>
      <c r="M51" s="112">
        <f t="shared" si="5"/>
        <v>0</v>
      </c>
      <c r="N51" s="115">
        <f t="shared" si="6"/>
        <v>0</v>
      </c>
      <c r="O51" s="118"/>
    </row>
    <row r="52" spans="2:15">
      <c r="B52" s="121"/>
      <c r="C52" s="119"/>
      <c r="D52" s="119"/>
      <c r="E52" s="117"/>
      <c r="F52" s="118"/>
      <c r="G52" s="122"/>
      <c r="H52" s="123"/>
      <c r="I52" s="124"/>
      <c r="J52" s="120">
        <v>0</v>
      </c>
      <c r="K52" s="112">
        <f>ROUND(IF(AND($G52&lt;&gt;Summary!$C$13),IF(OR($I52=$I$6,$I52=$I$7,$I52=$I$10,$I52=$I$11),($J52*$H52),0),0)+(IF(OR($I52=$I$8,$I52=$I$9),($J52*$H52),0)),0)</f>
        <v>0</v>
      </c>
      <c r="L52" s="112">
        <f>ROUND(IF(AND($G52=Summary!$C$13),IF(OR($I52=$I$6,$I52=$I$7,$I52=$I$10,$I52=$I$11),(($J52*$H52)/2),0),0),0)</f>
        <v>0</v>
      </c>
      <c r="M52" s="112">
        <f t="shared" si="5"/>
        <v>0</v>
      </c>
      <c r="N52" s="115">
        <f t="shared" si="6"/>
        <v>0</v>
      </c>
      <c r="O52" s="118"/>
    </row>
    <row r="53" spans="2:15">
      <c r="B53" s="121"/>
      <c r="C53" s="119"/>
      <c r="D53" s="119"/>
      <c r="E53" s="117"/>
      <c r="F53" s="118"/>
      <c r="G53" s="122"/>
      <c r="H53" s="123"/>
      <c r="I53" s="124"/>
      <c r="J53" s="120">
        <v>0</v>
      </c>
      <c r="K53" s="112">
        <f>ROUND(IF(AND($G53&lt;&gt;Summary!$C$13),IF(OR($I53=$I$6,$I53=$I$7,$I53=$I$10,$I53=$I$11),($J53*$H53),0),0)+(IF(OR($I53=$I$8,$I53=$I$9),($J53*$H53),0)),0)</f>
        <v>0</v>
      </c>
      <c r="L53" s="112">
        <f>ROUND(IF(AND($G53=Summary!$C$13),IF(OR($I53=$I$6,$I53=$I$7,$I53=$I$10,$I53=$I$11),(($J53*$H53)/2),0),0),0)</f>
        <v>0</v>
      </c>
      <c r="M53" s="112">
        <f t="shared" si="5"/>
        <v>0</v>
      </c>
      <c r="N53" s="115">
        <f t="shared" si="6"/>
        <v>0</v>
      </c>
      <c r="O53" s="118"/>
    </row>
    <row r="54" spans="2:15">
      <c r="B54" s="121"/>
      <c r="C54" s="119"/>
      <c r="D54" s="119"/>
      <c r="E54" s="117"/>
      <c r="F54" s="118"/>
      <c r="G54" s="122"/>
      <c r="H54" s="123"/>
      <c r="I54" s="124"/>
      <c r="J54" s="120">
        <v>0</v>
      </c>
      <c r="K54" s="112">
        <f>ROUND(IF(AND($G54&lt;&gt;Summary!$C$13),IF(OR($I54=$I$6,$I54=$I$7,$I54=$I$10,$I54=$I$11),($J54*$H54),0),0)+(IF(OR($I54=$I$8,$I54=$I$9),($J54*$H54),0)),0)</f>
        <v>0</v>
      </c>
      <c r="L54" s="112">
        <f>ROUND(IF(AND($G54=Summary!$C$13),IF(OR($I54=$I$6,$I54=$I$7,$I54=$I$10,$I54=$I$11),(($J54*$H54)/2),0),0),0)</f>
        <v>0</v>
      </c>
      <c r="M54" s="112">
        <f t="shared" si="5"/>
        <v>0</v>
      </c>
      <c r="N54" s="115">
        <f t="shared" si="6"/>
        <v>0</v>
      </c>
      <c r="O54" s="118"/>
    </row>
    <row r="55" spans="2:15">
      <c r="B55" s="121"/>
      <c r="C55" s="119"/>
      <c r="D55" s="119"/>
      <c r="E55" s="117"/>
      <c r="F55" s="118"/>
      <c r="G55" s="122"/>
      <c r="H55" s="123"/>
      <c r="I55" s="124"/>
      <c r="J55" s="120">
        <v>0</v>
      </c>
      <c r="K55" s="112">
        <f>ROUND(IF(AND($G55&lt;&gt;Summary!$C$13),IF(OR($I55=$I$6,$I55=$I$7,$I55=$I$10,$I55=$I$11),($J55*$H55),0),0)+(IF(OR($I55=$I$8,$I55=$I$9),($J55*$H55),0)),0)</f>
        <v>0</v>
      </c>
      <c r="L55" s="112">
        <f>ROUND(IF(AND($G55=Summary!$C$13),IF(OR($I55=$I$6,$I55=$I$7,$I55=$I$10,$I55=$I$11),(($J55*$H55)/2),0),0),0)</f>
        <v>0</v>
      </c>
      <c r="M55" s="112">
        <f t="shared" si="5"/>
        <v>0</v>
      </c>
      <c r="N55" s="115">
        <f t="shared" si="6"/>
        <v>0</v>
      </c>
      <c r="O55" s="118"/>
    </row>
    <row r="56" spans="2:15">
      <c r="B56" s="121"/>
      <c r="C56" s="119"/>
      <c r="D56" s="119"/>
      <c r="E56" s="117"/>
      <c r="F56" s="118"/>
      <c r="G56" s="122"/>
      <c r="H56" s="123"/>
      <c r="I56" s="124"/>
      <c r="J56" s="120">
        <v>0</v>
      </c>
      <c r="K56" s="112">
        <f>ROUND(IF(AND($G56&lt;&gt;Summary!$C$13),IF(OR($I56=$I$6,$I56=$I$7,$I56=$I$10,$I56=$I$11),($J56*$H56),0),0)+(IF(OR($I56=$I$8,$I56=$I$9),($J56*$H56),0)),0)</f>
        <v>0</v>
      </c>
      <c r="L56" s="112">
        <f>ROUND(IF(AND($G56=Summary!$C$13),IF(OR($I56=$I$6,$I56=$I$7,$I56=$I$10,$I56=$I$11),(($J56*$H56)/2),0),0),0)</f>
        <v>0</v>
      </c>
      <c r="M56" s="112">
        <f t="shared" si="5"/>
        <v>0</v>
      </c>
      <c r="N56" s="115">
        <f t="shared" si="6"/>
        <v>0</v>
      </c>
      <c r="O56" s="118"/>
    </row>
    <row r="57" spans="2:15">
      <c r="B57" s="121"/>
      <c r="C57" s="119"/>
      <c r="D57" s="119"/>
      <c r="E57" s="117"/>
      <c r="F57" s="118"/>
      <c r="G57" s="122"/>
      <c r="H57" s="123"/>
      <c r="I57" s="124"/>
      <c r="J57" s="120">
        <v>0</v>
      </c>
      <c r="K57" s="112">
        <f>ROUND(IF(AND($G57&lt;&gt;Summary!$C$13),IF(OR($I57=$I$6,$I57=$I$7,$I57=$I$10,$I57=$I$11),($J57*$H57),0),0)+(IF(OR($I57=$I$8,$I57=$I$9),($J57*$H57),0)),0)</f>
        <v>0</v>
      </c>
      <c r="L57" s="112">
        <f>ROUND(IF(AND($G57=Summary!$C$13),IF(OR($I57=$I$6,$I57=$I$7,$I57=$I$10,$I57=$I$11),(($J57*$H57)/2),0),0),0)</f>
        <v>0</v>
      </c>
      <c r="M57" s="112">
        <f t="shared" si="5"/>
        <v>0</v>
      </c>
      <c r="N57" s="115">
        <f t="shared" si="6"/>
        <v>0</v>
      </c>
      <c r="O57" s="118"/>
    </row>
    <row r="58" spans="2:15">
      <c r="B58" s="121"/>
      <c r="C58" s="119"/>
      <c r="D58" s="119"/>
      <c r="E58" s="117"/>
      <c r="F58" s="118"/>
      <c r="G58" s="122"/>
      <c r="H58" s="123"/>
      <c r="I58" s="124"/>
      <c r="J58" s="120">
        <v>0</v>
      </c>
      <c r="K58" s="112">
        <f>ROUND(IF(AND($G58&lt;&gt;Summary!$C$13),IF(OR($I58=$I$6,$I58=$I$7,$I58=$I$10,$I58=$I$11),($J58*$H58),0),0)+(IF(OR($I58=$I$8,$I58=$I$9),($J58*$H58),0)),0)</f>
        <v>0</v>
      </c>
      <c r="L58" s="112">
        <f>ROUND(IF(AND($G58=Summary!$C$13),IF(OR($I58=$I$6,$I58=$I$7,$I58=$I$10,$I58=$I$11),(($J58*$H58)/2),0),0),0)</f>
        <v>0</v>
      </c>
      <c r="M58" s="112">
        <f t="shared" si="5"/>
        <v>0</v>
      </c>
      <c r="N58" s="115">
        <f t="shared" si="6"/>
        <v>0</v>
      </c>
      <c r="O58" s="118"/>
    </row>
    <row r="59" spans="2:15">
      <c r="B59" s="121"/>
      <c r="C59" s="119"/>
      <c r="D59" s="119"/>
      <c r="E59" s="117"/>
      <c r="F59" s="118"/>
      <c r="G59" s="122"/>
      <c r="H59" s="123"/>
      <c r="I59" s="124"/>
      <c r="J59" s="120">
        <v>0</v>
      </c>
      <c r="K59" s="112">
        <f>ROUND(IF(AND($G59&lt;&gt;Summary!$C$13),IF(OR($I59=$I$6,$I59=$I$7,$I59=$I$10,$I59=$I$11),($J59*$H59),0),0)+(IF(OR($I59=$I$8,$I59=$I$9),($J59*$H59),0)),0)</f>
        <v>0</v>
      </c>
      <c r="L59" s="112">
        <f>ROUND(IF(AND($G59=Summary!$C$13),IF(OR($I59=$I$6,$I59=$I$7,$I59=$I$10,$I59=$I$11),(($J59*$H59)/2),0),0),0)</f>
        <v>0</v>
      </c>
      <c r="M59" s="112">
        <f t="shared" si="5"/>
        <v>0</v>
      </c>
      <c r="N59" s="115">
        <f t="shared" si="6"/>
        <v>0</v>
      </c>
      <c r="O59" s="118"/>
    </row>
    <row r="60" spans="2:15">
      <c r="B60" s="121"/>
      <c r="C60" s="119"/>
      <c r="D60" s="119"/>
      <c r="E60" s="117"/>
      <c r="F60" s="118"/>
      <c r="G60" s="122"/>
      <c r="H60" s="123"/>
      <c r="I60" s="124"/>
      <c r="J60" s="120">
        <v>0</v>
      </c>
      <c r="K60" s="112">
        <f>ROUND(IF(AND($G60&lt;&gt;Summary!$C$13),IF(OR($I60=$I$6,$I60=$I$7,$I60=$I$10,$I60=$I$11),($J60*$H60),0),0)+(IF(OR($I60=$I$8,$I60=$I$9),($J60*$H60),0)),0)</f>
        <v>0</v>
      </c>
      <c r="L60" s="112">
        <f>ROUND(IF(AND($G60=Summary!$C$13),IF(OR($I60=$I$6,$I60=$I$7,$I60=$I$10,$I60=$I$11),(($J60*$H60)/2),0),0),0)</f>
        <v>0</v>
      </c>
      <c r="M60" s="112">
        <f t="shared" si="5"/>
        <v>0</v>
      </c>
      <c r="N60" s="115">
        <f t="shared" si="6"/>
        <v>0</v>
      </c>
      <c r="O60" s="118"/>
    </row>
    <row r="61" spans="2:15">
      <c r="B61" s="121"/>
      <c r="C61" s="119"/>
      <c r="D61" s="119"/>
      <c r="E61" s="117"/>
      <c r="F61" s="118"/>
      <c r="G61" s="122"/>
      <c r="H61" s="123"/>
      <c r="I61" s="124"/>
      <c r="J61" s="120">
        <v>0</v>
      </c>
      <c r="K61" s="112">
        <f>ROUND(IF(AND($G61&lt;&gt;Summary!$C$13),IF(OR($I61=$I$6,$I61=$I$7,$I61=$I$10,$I61=$I$11),($J61*$H61),0),0)+(IF(OR($I61=$I$8,$I61=$I$9),($J61*$H61),0)),0)</f>
        <v>0</v>
      </c>
      <c r="L61" s="112">
        <f>ROUND(IF(AND($G61=Summary!$C$13),IF(OR($I61=$I$6,$I61=$I$7,$I61=$I$10,$I61=$I$11),(($J61*$H61)/2),0),0),0)</f>
        <v>0</v>
      </c>
      <c r="M61" s="112">
        <f t="shared" si="5"/>
        <v>0</v>
      </c>
      <c r="N61" s="115">
        <f t="shared" si="6"/>
        <v>0</v>
      </c>
      <c r="O61" s="118"/>
    </row>
    <row r="62" spans="2:15">
      <c r="B62" s="121"/>
      <c r="C62" s="119"/>
      <c r="D62" s="119"/>
      <c r="E62" s="117"/>
      <c r="F62" s="118"/>
      <c r="G62" s="122"/>
      <c r="H62" s="123"/>
      <c r="I62" s="124"/>
      <c r="J62" s="120">
        <v>0</v>
      </c>
      <c r="K62" s="112">
        <f>ROUND(IF(AND($G62&lt;&gt;Summary!$C$13),IF(OR($I62=$I$6,$I62=$I$7,$I62=$I$10,$I62=$I$11),($J62*$H62),0),0)+(IF(OR($I62=$I$8,$I62=$I$9),($J62*$H62),0)),0)</f>
        <v>0</v>
      </c>
      <c r="L62" s="112">
        <f>ROUND(IF(AND($G62=Summary!$C$13),IF(OR($I62=$I$6,$I62=$I$7,$I62=$I$10,$I62=$I$11),(($J62*$H62)/2),0),0),0)</f>
        <v>0</v>
      </c>
      <c r="M62" s="112">
        <f t="shared" si="5"/>
        <v>0</v>
      </c>
      <c r="N62" s="115">
        <f t="shared" si="6"/>
        <v>0</v>
      </c>
      <c r="O62" s="118"/>
    </row>
    <row r="63" spans="2:15">
      <c r="B63" s="121"/>
      <c r="C63" s="119"/>
      <c r="D63" s="119"/>
      <c r="E63" s="117"/>
      <c r="F63" s="118"/>
      <c r="G63" s="122"/>
      <c r="H63" s="123"/>
      <c r="I63" s="124"/>
      <c r="J63" s="120">
        <v>0</v>
      </c>
      <c r="K63" s="112">
        <f>ROUND(IF(AND($G63&lt;&gt;Summary!$C$13),IF(OR($I63=$I$6,$I63=$I$7,$I63=$I$10,$I63=$I$11),($J63*$H63),0),0)+(IF(OR($I63=$I$8,$I63=$I$9),($J63*$H63),0)),0)</f>
        <v>0</v>
      </c>
      <c r="L63" s="112">
        <f>ROUND(IF(AND($G63=Summary!$C$13),IF(OR($I63=$I$6,$I63=$I$7,$I63=$I$10,$I63=$I$11),(($J63*$H63)/2),0),0),0)</f>
        <v>0</v>
      </c>
      <c r="M63" s="112">
        <f t="shared" si="5"/>
        <v>0</v>
      </c>
      <c r="N63" s="115">
        <f t="shared" si="6"/>
        <v>0</v>
      </c>
      <c r="O63" s="118"/>
    </row>
    <row r="64" spans="2:15">
      <c r="B64" s="121"/>
      <c r="C64" s="119"/>
      <c r="D64" s="119"/>
      <c r="E64" s="117"/>
      <c r="F64" s="118"/>
      <c r="G64" s="122"/>
      <c r="H64" s="123"/>
      <c r="I64" s="124"/>
      <c r="J64" s="120">
        <v>0</v>
      </c>
      <c r="K64" s="112">
        <f>ROUND(IF(AND($G64&lt;&gt;Summary!$C$13),IF(OR($I64=$I$6,$I64=$I$7,$I64=$I$10,$I64=$I$11),($J64*$H64),0),0)+(IF(OR($I64=$I$8,$I64=$I$9),($J64*$H64),0)),0)</f>
        <v>0</v>
      </c>
      <c r="L64" s="112">
        <f>ROUND(IF(AND($G64=Summary!$C$13),IF(OR($I64=$I$6,$I64=$I$7,$I64=$I$10,$I64=$I$11),(($J64*$H64)/2),0),0),0)</f>
        <v>0</v>
      </c>
      <c r="M64" s="112">
        <f t="shared" si="5"/>
        <v>0</v>
      </c>
      <c r="N64" s="115">
        <f t="shared" si="6"/>
        <v>0</v>
      </c>
      <c r="O64" s="118"/>
    </row>
    <row r="65" spans="2:15">
      <c r="B65" s="121"/>
      <c r="C65" s="119"/>
      <c r="D65" s="119"/>
      <c r="E65" s="117"/>
      <c r="F65" s="118"/>
      <c r="G65" s="122"/>
      <c r="H65" s="123"/>
      <c r="I65" s="124"/>
      <c r="J65" s="120">
        <v>0</v>
      </c>
      <c r="K65" s="112">
        <f>ROUND(IF(AND($G65&lt;&gt;Summary!$C$13),IF(OR($I65=$I$6,$I65=$I$7,$I65=$I$10,$I65=$I$11),($J65*$H65),0),0)+(IF(OR($I65=$I$8,$I65=$I$9),($J65*$H65),0)),0)</f>
        <v>0</v>
      </c>
      <c r="L65" s="112">
        <f>ROUND(IF(AND($G65=Summary!$C$13),IF(OR($I65=$I$6,$I65=$I$7,$I65=$I$10,$I65=$I$11),(($J65*$H65)/2),0),0),0)</f>
        <v>0</v>
      </c>
      <c r="M65" s="112">
        <f t="shared" si="5"/>
        <v>0</v>
      </c>
      <c r="N65" s="115">
        <f t="shared" si="6"/>
        <v>0</v>
      </c>
      <c r="O65" s="118"/>
    </row>
    <row r="66" spans="2:15">
      <c r="B66" s="121"/>
      <c r="C66" s="119"/>
      <c r="D66" s="119"/>
      <c r="E66" s="117"/>
      <c r="F66" s="118"/>
      <c r="G66" s="122"/>
      <c r="H66" s="123"/>
      <c r="I66" s="124"/>
      <c r="J66" s="120">
        <v>0</v>
      </c>
      <c r="K66" s="112">
        <f>ROUND(IF(AND($G66&lt;&gt;Summary!$C$13),IF(OR($I66=$I$6,$I66=$I$7,$I66=$I$10,$I66=$I$11),($J66*$H66),0),0)+(IF(OR($I66=$I$8,$I66=$I$9),($J66*$H66),0)),0)</f>
        <v>0</v>
      </c>
      <c r="L66" s="112">
        <f>ROUND(IF(AND($G66=Summary!$C$13),IF(OR($I66=$I$6,$I66=$I$7,$I66=$I$10,$I66=$I$11),(($J66*$H66)/2),0),0),0)</f>
        <v>0</v>
      </c>
      <c r="M66" s="112">
        <f t="shared" si="5"/>
        <v>0</v>
      </c>
      <c r="N66" s="115">
        <f t="shared" si="6"/>
        <v>0</v>
      </c>
      <c r="O66" s="118"/>
    </row>
    <row r="67" spans="2:15">
      <c r="B67" s="121"/>
      <c r="C67" s="119"/>
      <c r="D67" s="119"/>
      <c r="E67" s="117"/>
      <c r="F67" s="118"/>
      <c r="G67" s="122"/>
      <c r="H67" s="123"/>
      <c r="I67" s="124"/>
      <c r="J67" s="120">
        <v>0</v>
      </c>
      <c r="K67" s="112">
        <f>ROUND(IF(AND($G67&lt;&gt;Summary!$C$13),IF(OR($I67=$I$6,$I67=$I$7,$I67=$I$10,$I67=$I$11),($J67*$H67),0),0)+(IF(OR($I67=$I$8,$I67=$I$9),($J67*$H67),0)),0)</f>
        <v>0</v>
      </c>
      <c r="L67" s="112">
        <f>ROUND(IF(AND($G67=Summary!$C$13),IF(OR($I67=$I$6,$I67=$I$7,$I67=$I$10,$I67=$I$11),(($J67*$H67)/2),0),0),0)</f>
        <v>0</v>
      </c>
      <c r="M67" s="112">
        <f t="shared" si="5"/>
        <v>0</v>
      </c>
      <c r="N67" s="115">
        <f t="shared" si="6"/>
        <v>0</v>
      </c>
      <c r="O67" s="118"/>
    </row>
    <row r="68" spans="2:15">
      <c r="B68" s="121"/>
      <c r="C68" s="119"/>
      <c r="D68" s="119"/>
      <c r="E68" s="117"/>
      <c r="F68" s="118"/>
      <c r="G68" s="122"/>
      <c r="H68" s="123"/>
      <c r="I68" s="124"/>
      <c r="J68" s="120">
        <v>0</v>
      </c>
      <c r="K68" s="112">
        <f>ROUND(IF(AND($G68&lt;&gt;Summary!$C$13),IF(OR($I68=$I$6,$I68=$I$7,$I68=$I$10,$I68=$I$11),($J68*$H68),0),0)+(IF(OR($I68=$I$8,$I68=$I$9),($J68*$H68),0)),0)</f>
        <v>0</v>
      </c>
      <c r="L68" s="112">
        <f>ROUND(IF(AND($G68=Summary!$C$13),IF(OR($I68=$I$6,$I68=$I$7,$I68=$I$10,$I68=$I$11),(($J68*$H68)/2),0),0),0)</f>
        <v>0</v>
      </c>
      <c r="M68" s="112">
        <f t="shared" si="5"/>
        <v>0</v>
      </c>
      <c r="N68" s="115">
        <f t="shared" si="6"/>
        <v>0</v>
      </c>
      <c r="O68" s="118"/>
    </row>
    <row r="69" spans="2:15">
      <c r="B69" s="121"/>
      <c r="C69" s="119"/>
      <c r="D69" s="119"/>
      <c r="E69" s="117"/>
      <c r="F69" s="118"/>
      <c r="G69" s="122"/>
      <c r="H69" s="123"/>
      <c r="I69" s="124"/>
      <c r="J69" s="120">
        <v>0</v>
      </c>
      <c r="K69" s="112">
        <f>ROUND(IF(AND($G69&lt;&gt;Summary!$C$13),IF(OR($I69=$I$6,$I69=$I$7,$I69=$I$10,$I69=$I$11),($J69*$H69),0),0)+(IF(OR($I69=$I$8,$I69=$I$9),($J69*$H69),0)),0)</f>
        <v>0</v>
      </c>
      <c r="L69" s="112">
        <f>ROUND(IF(AND($G69=Summary!$C$13),IF(OR($I69=$I$6,$I69=$I$7,$I69=$I$10,$I69=$I$11),(($J69*$H69)/2),0),0),0)</f>
        <v>0</v>
      </c>
      <c r="M69" s="112">
        <f t="shared" si="5"/>
        <v>0</v>
      </c>
      <c r="N69" s="115">
        <f t="shared" si="6"/>
        <v>0</v>
      </c>
      <c r="O69" s="118"/>
    </row>
    <row r="70" spans="2:15">
      <c r="B70" s="121"/>
      <c r="C70" s="119"/>
      <c r="D70" s="119"/>
      <c r="E70" s="117"/>
      <c r="F70" s="118"/>
      <c r="G70" s="122"/>
      <c r="H70" s="123"/>
      <c r="I70" s="124"/>
      <c r="J70" s="120">
        <v>0</v>
      </c>
      <c r="K70" s="112">
        <f>ROUND(IF(AND($G70&lt;&gt;Summary!$C$13),IF(OR($I70=$I$6,$I70=$I$7,$I70=$I$10,$I70=$I$11),($J70*$H70),0),0)+(IF(OR($I70=$I$8,$I70=$I$9),($J70*$H70),0)),0)</f>
        <v>0</v>
      </c>
      <c r="L70" s="112">
        <f>ROUND(IF(AND($G70=Summary!$C$13),IF(OR($I70=$I$6,$I70=$I$7,$I70=$I$10,$I70=$I$11),(($J70*$H70)/2),0),0),0)</f>
        <v>0</v>
      </c>
      <c r="M70" s="112">
        <f t="shared" si="5"/>
        <v>0</v>
      </c>
      <c r="N70" s="115">
        <f t="shared" si="6"/>
        <v>0</v>
      </c>
      <c r="O70" s="118"/>
    </row>
    <row r="71" spans="2:15">
      <c r="B71" s="121"/>
      <c r="C71" s="119"/>
      <c r="D71" s="119"/>
      <c r="E71" s="117"/>
      <c r="F71" s="118"/>
      <c r="G71" s="122"/>
      <c r="H71" s="123"/>
      <c r="I71" s="124"/>
      <c r="J71" s="120">
        <v>0</v>
      </c>
      <c r="K71" s="112">
        <f>ROUND(IF(AND($G71&lt;&gt;Summary!$C$13),IF(OR($I71=$I$6,$I71=$I$7,$I71=$I$10,$I71=$I$11),($J71*$H71),0),0)+(IF(OR($I71=$I$8,$I71=$I$9),($J71*$H71),0)),0)</f>
        <v>0</v>
      </c>
      <c r="L71" s="112">
        <f>ROUND(IF(AND($G71=Summary!$C$13),IF(OR($I71=$I$6,$I71=$I$7,$I71=$I$10,$I71=$I$11),(($J71*$H71)/2),0),0),0)</f>
        <v>0</v>
      </c>
      <c r="M71" s="112">
        <f t="shared" si="5"/>
        <v>0</v>
      </c>
      <c r="N71" s="115">
        <f t="shared" si="6"/>
        <v>0</v>
      </c>
      <c r="O71" s="118"/>
    </row>
    <row r="72" spans="2:15">
      <c r="B72" s="121"/>
      <c r="C72" s="119"/>
      <c r="D72" s="119"/>
      <c r="E72" s="117"/>
      <c r="F72" s="118"/>
      <c r="G72" s="122"/>
      <c r="H72" s="123"/>
      <c r="I72" s="124"/>
      <c r="J72" s="120">
        <v>0</v>
      </c>
      <c r="K72" s="112">
        <f>ROUND(IF(AND($G72&lt;&gt;Summary!$C$13),IF(OR($I72=$I$6,$I72=$I$7,$I72=$I$10,$I72=$I$11),($J72*$H72),0),0)+(IF(OR($I72=$I$8,$I72=$I$9),($J72*$H72),0)),0)</f>
        <v>0</v>
      </c>
      <c r="L72" s="112">
        <f>ROUND(IF(AND($G72=Summary!$C$13),IF(OR($I72=$I$6,$I72=$I$7,$I72=$I$10,$I72=$I$11),(($J72*$H72)/2),0),0),0)</f>
        <v>0</v>
      </c>
      <c r="M72" s="112">
        <f t="shared" si="5"/>
        <v>0</v>
      </c>
      <c r="N72" s="115">
        <f t="shared" si="6"/>
        <v>0</v>
      </c>
      <c r="O72" s="118"/>
    </row>
    <row r="73" spans="2:15">
      <c r="B73" s="121"/>
      <c r="C73" s="119"/>
      <c r="D73" s="119"/>
      <c r="E73" s="117"/>
      <c r="F73" s="118"/>
      <c r="G73" s="122"/>
      <c r="H73" s="123"/>
      <c r="I73" s="124"/>
      <c r="J73" s="120">
        <v>0</v>
      </c>
      <c r="K73" s="112">
        <f>ROUND(IF(AND($G73&lt;&gt;Summary!$C$13),IF(OR($I73=$I$6,$I73=$I$7,$I73=$I$10,$I73=$I$11),($J73*$H73),0),0)+(IF(OR($I73=$I$8,$I73=$I$9),($J73*$H73),0)),0)</f>
        <v>0</v>
      </c>
      <c r="L73" s="112">
        <f>ROUND(IF(AND($G73=Summary!$C$13),IF(OR($I73=$I$6,$I73=$I$7,$I73=$I$10,$I73=$I$11),(($J73*$H73)/2),0),0),0)</f>
        <v>0</v>
      </c>
      <c r="M73" s="112">
        <f t="shared" si="5"/>
        <v>0</v>
      </c>
      <c r="N73" s="115">
        <f t="shared" si="6"/>
        <v>0</v>
      </c>
      <c r="O73" s="118"/>
    </row>
    <row r="74" spans="2:15">
      <c r="B74" s="121"/>
      <c r="C74" s="119"/>
      <c r="D74" s="119"/>
      <c r="E74" s="117"/>
      <c r="F74" s="118"/>
      <c r="G74" s="122"/>
      <c r="H74" s="123"/>
      <c r="I74" s="124"/>
      <c r="J74" s="120">
        <v>0</v>
      </c>
      <c r="K74" s="112">
        <f>ROUND(IF(AND($G74&lt;&gt;Summary!$C$13),IF(OR($I74=$I$6,$I74=$I$7,$I74=$I$10,$I74=$I$11),($J74*$H74),0),0)+(IF(OR($I74=$I$8,$I74=$I$9),($J74*$H74),0)),0)</f>
        <v>0</v>
      </c>
      <c r="L74" s="112">
        <f>ROUND(IF(AND($G74=Summary!$C$13),IF(OR($I74=$I$6,$I74=$I$7,$I74=$I$10,$I74=$I$11),(($J74*$H74)/2),0),0),0)</f>
        <v>0</v>
      </c>
      <c r="M74" s="112">
        <f t="shared" si="5"/>
        <v>0</v>
      </c>
      <c r="N74" s="115">
        <f t="shared" si="6"/>
        <v>0</v>
      </c>
      <c r="O74" s="118"/>
    </row>
    <row r="75" spans="2:15">
      <c r="B75" s="121"/>
      <c r="C75" s="119"/>
      <c r="D75" s="119"/>
      <c r="E75" s="117"/>
      <c r="F75" s="118"/>
      <c r="G75" s="122"/>
      <c r="H75" s="123"/>
      <c r="I75" s="124"/>
      <c r="J75" s="120">
        <v>0</v>
      </c>
      <c r="K75" s="112">
        <f>ROUND(IF(AND($G75&lt;&gt;Summary!$C$13),IF(OR($I75=$I$6,$I75=$I$7,$I75=$I$10,$I75=$I$11),($J75*$H75),0),0)+(IF(OR($I75=$I$8,$I75=$I$9),($J75*$H75),0)),0)</f>
        <v>0</v>
      </c>
      <c r="L75" s="112">
        <f>ROUND(IF(AND($G75=Summary!$C$13),IF(OR($I75=$I$6,$I75=$I$7,$I75=$I$10,$I75=$I$11),(($J75*$H75)/2),0),0),0)</f>
        <v>0</v>
      </c>
      <c r="M75" s="112">
        <f t="shared" si="5"/>
        <v>0</v>
      </c>
      <c r="N75" s="115">
        <f t="shared" si="6"/>
        <v>0</v>
      </c>
      <c r="O75" s="118"/>
    </row>
    <row r="76" spans="2:15">
      <c r="B76" s="121"/>
      <c r="C76" s="119"/>
      <c r="D76" s="119"/>
      <c r="E76" s="117"/>
      <c r="F76" s="118"/>
      <c r="G76" s="122"/>
      <c r="H76" s="123"/>
      <c r="I76" s="124"/>
      <c r="J76" s="120">
        <v>0</v>
      </c>
      <c r="K76" s="112">
        <f>ROUND(IF(AND($G76&lt;&gt;Summary!$C$13),IF(OR($I76=$I$6,$I76=$I$7,$I76=$I$10,$I76=$I$11),($J76*$H76),0),0)+(IF(OR($I76=$I$8,$I76=$I$9),($J76*$H76),0)),0)</f>
        <v>0</v>
      </c>
      <c r="L76" s="112">
        <f>ROUND(IF(AND($G76=Summary!$C$13),IF(OR($I76=$I$6,$I76=$I$7,$I76=$I$10,$I76=$I$11),(($J76*$H76)/2),0),0),0)</f>
        <v>0</v>
      </c>
      <c r="M76" s="112">
        <f t="shared" si="5"/>
        <v>0</v>
      </c>
      <c r="N76" s="115">
        <f t="shared" si="6"/>
        <v>0</v>
      </c>
      <c r="O76" s="118"/>
    </row>
    <row r="77" spans="2:15">
      <c r="B77" s="121"/>
      <c r="C77" s="119"/>
      <c r="D77" s="119"/>
      <c r="E77" s="117"/>
      <c r="F77" s="118"/>
      <c r="G77" s="122"/>
      <c r="H77" s="123"/>
      <c r="I77" s="124"/>
      <c r="J77" s="120">
        <v>0</v>
      </c>
      <c r="K77" s="112">
        <f>ROUND(IF(AND($G77&lt;&gt;Summary!$C$13),IF(OR($I77=$I$6,$I77=$I$7,$I77=$I$10,$I77=$I$11),($J77*$H77),0),0)+(IF(OR($I77=$I$8,$I77=$I$9),($J77*$H77),0)),0)</f>
        <v>0</v>
      </c>
      <c r="L77" s="112">
        <f>ROUND(IF(AND($G77=Summary!$C$13),IF(OR($I77=$I$6,$I77=$I$7,$I77=$I$10,$I77=$I$11),(($J77*$H77)/2),0),0),0)</f>
        <v>0</v>
      </c>
      <c r="M77" s="112">
        <f t="shared" si="5"/>
        <v>0</v>
      </c>
      <c r="N77" s="115">
        <f t="shared" si="6"/>
        <v>0</v>
      </c>
      <c r="O77" s="118"/>
    </row>
    <row r="78" spans="2:15">
      <c r="B78" s="121"/>
      <c r="C78" s="119"/>
      <c r="D78" s="119"/>
      <c r="E78" s="117"/>
      <c r="F78" s="118"/>
      <c r="G78" s="122"/>
      <c r="H78" s="123"/>
      <c r="I78" s="124"/>
      <c r="J78" s="120">
        <v>0</v>
      </c>
      <c r="K78" s="112">
        <f>ROUND(IF(AND($G78&lt;&gt;Summary!$C$13),IF(OR($I78=$I$6,$I78=$I$7,$I78=$I$10,$I78=$I$11),($J78*$H78),0),0)+(IF(OR($I78=$I$8,$I78=$I$9),($J78*$H78),0)),0)</f>
        <v>0</v>
      </c>
      <c r="L78" s="112">
        <f>ROUND(IF(AND($G78=Summary!$C$13),IF(OR($I78=$I$6,$I78=$I$7,$I78=$I$10,$I78=$I$11),(($J78*$H78)/2),0),0),0)</f>
        <v>0</v>
      </c>
      <c r="M78" s="112">
        <f t="shared" si="5"/>
        <v>0</v>
      </c>
      <c r="N78" s="115">
        <f t="shared" si="6"/>
        <v>0</v>
      </c>
      <c r="O78" s="118"/>
    </row>
    <row r="79" spans="2:15">
      <c r="B79" s="121"/>
      <c r="C79" s="119"/>
      <c r="D79" s="119"/>
      <c r="E79" s="117"/>
      <c r="F79" s="118"/>
      <c r="G79" s="122"/>
      <c r="H79" s="123"/>
      <c r="I79" s="124"/>
      <c r="J79" s="120">
        <v>0</v>
      </c>
      <c r="K79" s="112">
        <f>ROUND(IF(AND($G79&lt;&gt;Summary!$C$13),IF(OR($I79=$I$6,$I79=$I$7,$I79=$I$10,$I79=$I$11),($J79*$H79),0),0)+(IF(OR($I79=$I$8,$I79=$I$9),($J79*$H79),0)),0)</f>
        <v>0</v>
      </c>
      <c r="L79" s="112">
        <f>ROUND(IF(AND($G79=Summary!$C$13),IF(OR($I79=$I$6,$I79=$I$7,$I79=$I$10,$I79=$I$11),(($J79*$H79)/2),0),0),0)</f>
        <v>0</v>
      </c>
      <c r="M79" s="112">
        <f t="shared" si="5"/>
        <v>0</v>
      </c>
      <c r="N79" s="115">
        <f t="shared" si="6"/>
        <v>0</v>
      </c>
      <c r="O79" s="118"/>
    </row>
    <row r="80" spans="2:15">
      <c r="B80" s="121"/>
      <c r="C80" s="119"/>
      <c r="D80" s="119"/>
      <c r="E80" s="117"/>
      <c r="F80" s="118"/>
      <c r="G80" s="122"/>
      <c r="H80" s="123"/>
      <c r="I80" s="124"/>
      <c r="J80" s="120">
        <v>0</v>
      </c>
      <c r="K80" s="112">
        <f>ROUND(IF(AND($G80&lt;&gt;Summary!$C$13),IF(OR($I80=$I$6,$I80=$I$7,$I80=$I$10,$I80=$I$11),($J80*$H80),0),0)+(IF(OR($I80=$I$8,$I80=$I$9),($J80*$H80),0)),0)</f>
        <v>0</v>
      </c>
      <c r="L80" s="112">
        <f>ROUND(IF(AND($G80=Summary!$C$13),IF(OR($I80=$I$6,$I80=$I$7,$I80=$I$10,$I80=$I$11),(($J80*$H80)/2),0),0),0)</f>
        <v>0</v>
      </c>
      <c r="M80" s="112">
        <f t="shared" si="5"/>
        <v>0</v>
      </c>
      <c r="N80" s="115">
        <f t="shared" si="6"/>
        <v>0</v>
      </c>
      <c r="O80" s="118"/>
    </row>
    <row r="81" spans="2:15">
      <c r="B81" s="121"/>
      <c r="C81" s="119"/>
      <c r="D81" s="119"/>
      <c r="E81" s="117"/>
      <c r="F81" s="118"/>
      <c r="G81" s="122"/>
      <c r="H81" s="123"/>
      <c r="I81" s="124"/>
      <c r="J81" s="120">
        <v>0</v>
      </c>
      <c r="K81" s="112">
        <f>ROUND(IF(AND($G81&lt;&gt;Summary!$C$13),IF(OR($I81=$I$6,$I81=$I$7,$I81=$I$10,$I81=$I$11),($J81*$H81),0),0)+(IF(OR($I81=$I$8,$I81=$I$9),($J81*$H81),0)),0)</f>
        <v>0</v>
      </c>
      <c r="L81" s="112">
        <f>ROUND(IF(AND($G81=Summary!$C$13),IF(OR($I81=$I$6,$I81=$I$7,$I81=$I$10,$I81=$I$11),(($J81*$H81)/2),0),0),0)</f>
        <v>0</v>
      </c>
      <c r="M81" s="112">
        <f t="shared" si="5"/>
        <v>0</v>
      </c>
      <c r="N81" s="115">
        <f t="shared" si="6"/>
        <v>0</v>
      </c>
      <c r="O81" s="118"/>
    </row>
    <row r="82" spans="2:15">
      <c r="B82" s="121"/>
      <c r="C82" s="119"/>
      <c r="D82" s="119"/>
      <c r="E82" s="117"/>
      <c r="F82" s="118"/>
      <c r="G82" s="122"/>
      <c r="H82" s="123"/>
      <c r="I82" s="124"/>
      <c r="J82" s="120">
        <v>0</v>
      </c>
      <c r="K82" s="112">
        <f>ROUND(IF(AND($G82&lt;&gt;Summary!$C$13),IF(OR($I82=$I$6,$I82=$I$7,$I82=$I$10,$I82=$I$11),($J82*$H82),0),0)+(IF(OR($I82=$I$8,$I82=$I$9),($J82*$H82),0)),0)</f>
        <v>0</v>
      </c>
      <c r="L82" s="112">
        <f>ROUND(IF(AND($G82=Summary!$C$13),IF(OR($I82=$I$6,$I82=$I$7,$I82=$I$10,$I82=$I$11),(($J82*$H82)/2),0),0),0)</f>
        <v>0</v>
      </c>
      <c r="M82" s="112">
        <f t="shared" si="5"/>
        <v>0</v>
      </c>
      <c r="N82" s="115">
        <f t="shared" si="6"/>
        <v>0</v>
      </c>
      <c r="O82" s="118"/>
    </row>
    <row r="83" spans="2:15">
      <c r="B83" s="121"/>
      <c r="C83" s="119"/>
      <c r="D83" s="119"/>
      <c r="E83" s="117"/>
      <c r="F83" s="118"/>
      <c r="G83" s="122"/>
      <c r="H83" s="123"/>
      <c r="I83" s="124"/>
      <c r="J83" s="120">
        <v>0</v>
      </c>
      <c r="K83" s="112">
        <f>ROUND(IF(AND($G83&lt;&gt;Summary!$C$13),IF(OR($I83=$I$6,$I83=$I$7,$I83=$I$10,$I83=$I$11),($J83*$H83),0),0)+(IF(OR($I83=$I$8,$I83=$I$9),($J83*$H83),0)),0)</f>
        <v>0</v>
      </c>
      <c r="L83" s="112">
        <f>ROUND(IF(AND($G83=Summary!$C$13),IF(OR($I83=$I$6,$I83=$I$7,$I83=$I$10,$I83=$I$11),(($J83*$H83)/2),0),0),0)</f>
        <v>0</v>
      </c>
      <c r="M83" s="112">
        <f t="shared" si="5"/>
        <v>0</v>
      </c>
      <c r="N83" s="115">
        <f t="shared" si="6"/>
        <v>0</v>
      </c>
      <c r="O83" s="118"/>
    </row>
    <row r="84" spans="2:15">
      <c r="B84" s="121"/>
      <c r="C84" s="119"/>
      <c r="D84" s="119"/>
      <c r="E84" s="117"/>
      <c r="F84" s="118"/>
      <c r="G84" s="122"/>
      <c r="H84" s="123"/>
      <c r="I84" s="124"/>
      <c r="J84" s="120">
        <v>0</v>
      </c>
      <c r="K84" s="112">
        <f>ROUND(IF(AND($G84&lt;&gt;Summary!$C$13),IF(OR($I84=$I$6,$I84=$I$7,$I84=$I$10,$I84=$I$11),($J84*$H84),0),0)+(IF(OR($I84=$I$8,$I84=$I$9),($J84*$H84),0)),0)</f>
        <v>0</v>
      </c>
      <c r="L84" s="112">
        <f>ROUND(IF(AND($G84=Summary!$C$13),IF(OR($I84=$I$6,$I84=$I$7,$I84=$I$10,$I84=$I$11),(($J84*$H84)/2),0),0),0)</f>
        <v>0</v>
      </c>
      <c r="M84" s="112">
        <f t="shared" si="5"/>
        <v>0</v>
      </c>
      <c r="N84" s="115">
        <f t="shared" si="6"/>
        <v>0</v>
      </c>
      <c r="O84" s="118"/>
    </row>
    <row r="85" spans="2:15">
      <c r="B85" s="121"/>
      <c r="C85" s="119"/>
      <c r="D85" s="119"/>
      <c r="E85" s="117"/>
      <c r="F85" s="118"/>
      <c r="G85" s="122"/>
      <c r="H85" s="123"/>
      <c r="I85" s="124"/>
      <c r="J85" s="120">
        <v>0</v>
      </c>
      <c r="K85" s="112">
        <f>ROUND(IF(AND($G85&lt;&gt;Summary!$C$13),IF(OR($I85=$I$6,$I85=$I$7,$I85=$I$10,$I85=$I$11),($J85*$H85),0),0)+(IF(OR($I85=$I$8,$I85=$I$9),($J85*$H85),0)),0)</f>
        <v>0</v>
      </c>
      <c r="L85" s="112">
        <f>ROUND(IF(AND($G85=Summary!$C$13),IF(OR($I85=$I$6,$I85=$I$7,$I85=$I$10,$I85=$I$11),(($J85*$H85)/2),0),0),0)</f>
        <v>0</v>
      </c>
      <c r="M85" s="112">
        <f t="shared" si="5"/>
        <v>0</v>
      </c>
      <c r="N85" s="115">
        <f t="shared" si="6"/>
        <v>0</v>
      </c>
      <c r="O85" s="118"/>
    </row>
    <row r="86" spans="2:15">
      <c r="B86" s="121"/>
      <c r="C86" s="119"/>
      <c r="D86" s="119"/>
      <c r="E86" s="117"/>
      <c r="F86" s="118"/>
      <c r="G86" s="122"/>
      <c r="H86" s="123"/>
      <c r="I86" s="124"/>
      <c r="J86" s="120">
        <v>0</v>
      </c>
      <c r="K86" s="112">
        <f>ROUND(IF(AND($G86&lt;&gt;Summary!$C$13),IF(OR($I86=$I$6,$I86=$I$7,$I86=$I$10,$I86=$I$11),($J86*$H86),0),0)+(IF(OR($I86=$I$8,$I86=$I$9),($J86*$H86),0)),0)</f>
        <v>0</v>
      </c>
      <c r="L86" s="112">
        <f>ROUND(IF(AND($G86=Summary!$C$13),IF(OR($I86=$I$6,$I86=$I$7,$I86=$I$10,$I86=$I$11),(($J86*$H86)/2),0),0),0)</f>
        <v>0</v>
      </c>
      <c r="M86" s="112">
        <f t="shared" si="5"/>
        <v>0</v>
      </c>
      <c r="N86" s="115">
        <f t="shared" si="6"/>
        <v>0</v>
      </c>
      <c r="O86" s="118"/>
    </row>
    <row r="87" spans="2:15">
      <c r="B87" s="121"/>
      <c r="C87" s="119"/>
      <c r="D87" s="119"/>
      <c r="E87" s="117"/>
      <c r="F87" s="118"/>
      <c r="G87" s="122"/>
      <c r="H87" s="123"/>
      <c r="I87" s="124"/>
      <c r="J87" s="120">
        <v>0</v>
      </c>
      <c r="K87" s="112">
        <f>ROUND(IF(AND($G87&lt;&gt;Summary!$C$13),IF(OR($I87=$I$6,$I87=$I$7,$I87=$I$10,$I87=$I$11),($J87*$H87),0),0)+(IF(OR($I87=$I$8,$I87=$I$9),($J87*$H87),0)),0)</f>
        <v>0</v>
      </c>
      <c r="L87" s="112">
        <f>ROUND(IF(AND($G87=Summary!$C$13),IF(OR($I87=$I$6,$I87=$I$7,$I87=$I$10,$I87=$I$11),(($J87*$H87)/2),0),0),0)</f>
        <v>0</v>
      </c>
      <c r="M87" s="112">
        <f t="shared" ref="M87:M121" si="7">L87</f>
        <v>0</v>
      </c>
      <c r="N87" s="115">
        <f t="shared" ref="N87:N121" si="8">SUM(J87:M87)</f>
        <v>0</v>
      </c>
      <c r="O87" s="118"/>
    </row>
    <row r="88" spans="2:15">
      <c r="B88" s="121"/>
      <c r="C88" s="119"/>
      <c r="D88" s="119"/>
      <c r="E88" s="117"/>
      <c r="F88" s="118"/>
      <c r="G88" s="122"/>
      <c r="H88" s="123"/>
      <c r="I88" s="124"/>
      <c r="J88" s="120">
        <v>0</v>
      </c>
      <c r="K88" s="112">
        <f>ROUND(IF(AND($G88&lt;&gt;Summary!$C$13),IF(OR($I88=$I$6,$I88=$I$7,$I88=$I$10,$I88=$I$11),($J88*$H88),0),0)+(IF(OR($I88=$I$8,$I88=$I$9),($J88*$H88),0)),0)</f>
        <v>0</v>
      </c>
      <c r="L88" s="112">
        <f>ROUND(IF(AND($G88=Summary!$C$13),IF(OR($I88=$I$6,$I88=$I$7,$I88=$I$10,$I88=$I$11),(($J88*$H88)/2),0),0),0)</f>
        <v>0</v>
      </c>
      <c r="M88" s="112">
        <f t="shared" si="7"/>
        <v>0</v>
      </c>
      <c r="N88" s="115">
        <f t="shared" si="8"/>
        <v>0</v>
      </c>
      <c r="O88" s="118"/>
    </row>
    <row r="89" spans="2:15">
      <c r="B89" s="121"/>
      <c r="C89" s="119"/>
      <c r="D89" s="119"/>
      <c r="E89" s="117"/>
      <c r="F89" s="118"/>
      <c r="G89" s="122"/>
      <c r="H89" s="123"/>
      <c r="I89" s="124"/>
      <c r="J89" s="120">
        <v>0</v>
      </c>
      <c r="K89" s="112">
        <f>ROUND(IF(AND($G89&lt;&gt;Summary!$C$13),IF(OR($I89=$I$6,$I89=$I$7,$I89=$I$10,$I89=$I$11),($J89*$H89),0),0)+(IF(OR($I89=$I$8,$I89=$I$9),($J89*$H89),0)),0)</f>
        <v>0</v>
      </c>
      <c r="L89" s="112">
        <f>ROUND(IF(AND($G89=Summary!$C$13),IF(OR($I89=$I$6,$I89=$I$7,$I89=$I$10,$I89=$I$11),(($J89*$H89)/2),0),0),0)</f>
        <v>0</v>
      </c>
      <c r="M89" s="112">
        <f t="shared" si="7"/>
        <v>0</v>
      </c>
      <c r="N89" s="115">
        <f t="shared" si="8"/>
        <v>0</v>
      </c>
      <c r="O89" s="118"/>
    </row>
    <row r="90" spans="2:15">
      <c r="B90" s="121"/>
      <c r="C90" s="119"/>
      <c r="D90" s="119"/>
      <c r="E90" s="117"/>
      <c r="F90" s="118"/>
      <c r="G90" s="122"/>
      <c r="H90" s="123"/>
      <c r="I90" s="124"/>
      <c r="J90" s="120">
        <v>0</v>
      </c>
      <c r="K90" s="112">
        <f>ROUND(IF(AND($G90&lt;&gt;Summary!$C$13),IF(OR($I90=$I$6,$I90=$I$7,$I90=$I$10,$I90=$I$11),($J90*$H90),0),0)+(IF(OR($I90=$I$8,$I90=$I$9),($J90*$H90),0)),0)</f>
        <v>0</v>
      </c>
      <c r="L90" s="112">
        <f>ROUND(IF(AND($G90=Summary!$C$13),IF(OR($I90=$I$6,$I90=$I$7,$I90=$I$10,$I90=$I$11),(($J90*$H90)/2),0),0),0)</f>
        <v>0</v>
      </c>
      <c r="M90" s="112">
        <f t="shared" si="7"/>
        <v>0</v>
      </c>
      <c r="N90" s="115">
        <f t="shared" si="8"/>
        <v>0</v>
      </c>
      <c r="O90" s="118"/>
    </row>
    <row r="91" spans="2:15">
      <c r="B91" s="121"/>
      <c r="C91" s="119"/>
      <c r="D91" s="119"/>
      <c r="E91" s="117"/>
      <c r="F91" s="118"/>
      <c r="G91" s="122"/>
      <c r="H91" s="123"/>
      <c r="I91" s="124"/>
      <c r="J91" s="120">
        <v>0</v>
      </c>
      <c r="K91" s="112">
        <f>ROUND(IF(AND($G91&lt;&gt;Summary!$C$13),IF(OR($I91=$I$6,$I91=$I$7,$I91=$I$10,$I91=$I$11),($J91*$H91),0),0)+(IF(OR($I91=$I$8,$I91=$I$9),($J91*$H91),0)),0)</f>
        <v>0</v>
      </c>
      <c r="L91" s="112">
        <f>ROUND(IF(AND($G91=Summary!$C$13),IF(OR($I91=$I$6,$I91=$I$7,$I91=$I$10,$I91=$I$11),(($J91*$H91)/2),0),0),0)</f>
        <v>0</v>
      </c>
      <c r="M91" s="112">
        <f t="shared" si="7"/>
        <v>0</v>
      </c>
      <c r="N91" s="115">
        <f t="shared" si="8"/>
        <v>0</v>
      </c>
      <c r="O91" s="118"/>
    </row>
    <row r="92" spans="2:15">
      <c r="B92" s="121"/>
      <c r="C92" s="119"/>
      <c r="D92" s="119"/>
      <c r="E92" s="117"/>
      <c r="F92" s="118"/>
      <c r="G92" s="122"/>
      <c r="H92" s="123"/>
      <c r="I92" s="124"/>
      <c r="J92" s="120">
        <v>0</v>
      </c>
      <c r="K92" s="112">
        <f>ROUND(IF(AND($G92&lt;&gt;Summary!$C$13),IF(OR($I92=$I$6,$I92=$I$7,$I92=$I$10,$I92=$I$11),($J92*$H92),0),0)+(IF(OR($I92=$I$8,$I92=$I$9),($J92*$H92),0)),0)</f>
        <v>0</v>
      </c>
      <c r="L92" s="112">
        <f>ROUND(IF(AND($G92=Summary!$C$13),IF(OR($I92=$I$6,$I92=$I$7,$I92=$I$10,$I92=$I$11),(($J92*$H92)/2),0),0),0)</f>
        <v>0</v>
      </c>
      <c r="M92" s="112">
        <f t="shared" si="7"/>
        <v>0</v>
      </c>
      <c r="N92" s="115">
        <f t="shared" si="8"/>
        <v>0</v>
      </c>
      <c r="O92" s="118"/>
    </row>
    <row r="93" spans="2:15">
      <c r="B93" s="121"/>
      <c r="C93" s="119"/>
      <c r="D93" s="119"/>
      <c r="E93" s="117"/>
      <c r="F93" s="118"/>
      <c r="G93" s="122"/>
      <c r="H93" s="123"/>
      <c r="I93" s="124"/>
      <c r="J93" s="120">
        <v>0</v>
      </c>
      <c r="K93" s="112">
        <f>ROUND(IF(AND($G93&lt;&gt;Summary!$C$13),IF(OR($I93=$I$6,$I93=$I$7,$I93=$I$10,$I93=$I$11),($J93*$H93),0),0)+(IF(OR($I93=$I$8,$I93=$I$9),($J93*$H93),0)),0)</f>
        <v>0</v>
      </c>
      <c r="L93" s="112">
        <f>ROUND(IF(AND($G93=Summary!$C$13),IF(OR($I93=$I$6,$I93=$I$7,$I93=$I$10,$I93=$I$11),(($J93*$H93)/2),0),0),0)</f>
        <v>0</v>
      </c>
      <c r="M93" s="112">
        <f t="shared" si="7"/>
        <v>0</v>
      </c>
      <c r="N93" s="115">
        <f t="shared" si="8"/>
        <v>0</v>
      </c>
      <c r="O93" s="118"/>
    </row>
    <row r="94" spans="2:15">
      <c r="B94" s="121"/>
      <c r="C94" s="119"/>
      <c r="D94" s="119"/>
      <c r="E94" s="117"/>
      <c r="F94" s="118"/>
      <c r="G94" s="122"/>
      <c r="H94" s="123"/>
      <c r="I94" s="124"/>
      <c r="J94" s="120">
        <v>0</v>
      </c>
      <c r="K94" s="112">
        <f>ROUND(IF(AND($G94&lt;&gt;Summary!$C$13),IF(OR($I94=$I$6,$I94=$I$7,$I94=$I$10,$I94=$I$11),($J94*$H94),0),0)+(IF(OR($I94=$I$8,$I94=$I$9),($J94*$H94),0)),0)</f>
        <v>0</v>
      </c>
      <c r="L94" s="112">
        <f>ROUND(IF(AND($G94=Summary!$C$13),IF(OR($I94=$I$6,$I94=$I$7,$I94=$I$10,$I94=$I$11),(($J94*$H94)/2),0),0),0)</f>
        <v>0</v>
      </c>
      <c r="M94" s="112">
        <f t="shared" si="7"/>
        <v>0</v>
      </c>
      <c r="N94" s="115">
        <f t="shared" si="8"/>
        <v>0</v>
      </c>
      <c r="O94" s="118"/>
    </row>
    <row r="95" spans="2:15">
      <c r="B95" s="121"/>
      <c r="C95" s="119"/>
      <c r="D95" s="119"/>
      <c r="E95" s="117"/>
      <c r="F95" s="118"/>
      <c r="G95" s="122"/>
      <c r="H95" s="123"/>
      <c r="I95" s="124"/>
      <c r="J95" s="120">
        <v>0</v>
      </c>
      <c r="K95" s="112">
        <f>ROUND(IF(AND($G95&lt;&gt;Summary!$C$13),IF(OR($I95=$I$6,$I95=$I$7,$I95=$I$10,$I95=$I$11),($J95*$H95),0),0)+(IF(OR($I95=$I$8,$I95=$I$9),($J95*$H95),0)),0)</f>
        <v>0</v>
      </c>
      <c r="L95" s="112">
        <f>ROUND(IF(AND($G95=Summary!$C$13),IF(OR($I95=$I$6,$I95=$I$7,$I95=$I$10,$I95=$I$11),(($J95*$H95)/2),0),0),0)</f>
        <v>0</v>
      </c>
      <c r="M95" s="112">
        <f t="shared" si="7"/>
        <v>0</v>
      </c>
      <c r="N95" s="115">
        <f t="shared" si="8"/>
        <v>0</v>
      </c>
      <c r="O95" s="118"/>
    </row>
    <row r="96" spans="2:15">
      <c r="B96" s="121"/>
      <c r="C96" s="119"/>
      <c r="D96" s="119"/>
      <c r="E96" s="117"/>
      <c r="F96" s="118"/>
      <c r="G96" s="122"/>
      <c r="H96" s="123"/>
      <c r="I96" s="124"/>
      <c r="J96" s="120">
        <v>0</v>
      </c>
      <c r="K96" s="112">
        <f>ROUND(IF(AND($G96&lt;&gt;Summary!$C$13),IF(OR($I96=$I$6,$I96=$I$7,$I96=$I$10,$I96=$I$11),($J96*$H96),0),0)+(IF(OR($I96=$I$8,$I96=$I$9),($J96*$H96),0)),0)</f>
        <v>0</v>
      </c>
      <c r="L96" s="112">
        <f>ROUND(IF(AND($G96=Summary!$C$13),IF(OR($I96=$I$6,$I96=$I$7,$I96=$I$10,$I96=$I$11),(($J96*$H96)/2),0),0),0)</f>
        <v>0</v>
      </c>
      <c r="M96" s="112">
        <f t="shared" si="7"/>
        <v>0</v>
      </c>
      <c r="N96" s="115">
        <f t="shared" si="8"/>
        <v>0</v>
      </c>
      <c r="O96" s="118"/>
    </row>
    <row r="97" spans="2:15">
      <c r="B97" s="121"/>
      <c r="C97" s="119"/>
      <c r="D97" s="119"/>
      <c r="E97" s="117"/>
      <c r="F97" s="118"/>
      <c r="G97" s="122"/>
      <c r="H97" s="123"/>
      <c r="I97" s="124"/>
      <c r="J97" s="120">
        <v>0</v>
      </c>
      <c r="K97" s="112">
        <f>ROUND(IF(AND($G97&lt;&gt;Summary!$C$13),IF(OR($I97=$I$6,$I97=$I$7,$I97=$I$10,$I97=$I$11),($J97*$H97),0),0)+(IF(OR($I97=$I$8,$I97=$I$9),($J97*$H97),0)),0)</f>
        <v>0</v>
      </c>
      <c r="L97" s="112">
        <f>ROUND(IF(AND($G97=Summary!$C$13),IF(OR($I97=$I$6,$I97=$I$7,$I97=$I$10,$I97=$I$11),(($J97*$H97)/2),0),0),0)</f>
        <v>0</v>
      </c>
      <c r="M97" s="112">
        <f t="shared" si="7"/>
        <v>0</v>
      </c>
      <c r="N97" s="115">
        <f t="shared" si="8"/>
        <v>0</v>
      </c>
      <c r="O97" s="118"/>
    </row>
    <row r="98" spans="2:15">
      <c r="B98" s="121"/>
      <c r="C98" s="119"/>
      <c r="D98" s="119"/>
      <c r="E98" s="117"/>
      <c r="F98" s="118"/>
      <c r="G98" s="122"/>
      <c r="H98" s="123"/>
      <c r="I98" s="124"/>
      <c r="J98" s="120">
        <v>0</v>
      </c>
      <c r="K98" s="112">
        <f>ROUND(IF(AND($G98&lt;&gt;Summary!$C$13),IF(OR($I98=$I$6,$I98=$I$7,$I98=$I$10,$I98=$I$11),($J98*$H98),0),0)+(IF(OR($I98=$I$8,$I98=$I$9),($J98*$H98),0)),0)</f>
        <v>0</v>
      </c>
      <c r="L98" s="112">
        <f>ROUND(IF(AND($G98=Summary!$C$13),IF(OR($I98=$I$6,$I98=$I$7,$I98=$I$10,$I98=$I$11),(($J98*$H98)/2),0),0),0)</f>
        <v>0</v>
      </c>
      <c r="M98" s="112">
        <f t="shared" si="7"/>
        <v>0</v>
      </c>
      <c r="N98" s="115">
        <f t="shared" si="8"/>
        <v>0</v>
      </c>
      <c r="O98" s="118"/>
    </row>
    <row r="99" spans="2:15">
      <c r="B99" s="121"/>
      <c r="C99" s="119"/>
      <c r="D99" s="119"/>
      <c r="E99" s="117"/>
      <c r="F99" s="118"/>
      <c r="G99" s="122"/>
      <c r="H99" s="123"/>
      <c r="I99" s="124"/>
      <c r="J99" s="120">
        <v>0</v>
      </c>
      <c r="K99" s="112">
        <f>ROUND(IF(AND($G99&lt;&gt;Summary!$C$13),IF(OR($I99=$I$6,$I99=$I$7,$I99=$I$10,$I99=$I$11),($J99*$H99),0),0)+(IF(OR($I99=$I$8,$I99=$I$9),($J99*$H99),0)),0)</f>
        <v>0</v>
      </c>
      <c r="L99" s="112">
        <f>ROUND(IF(AND($G99=Summary!$C$13),IF(OR($I99=$I$6,$I99=$I$7,$I99=$I$10,$I99=$I$11),(($J99*$H99)/2),0),0),0)</f>
        <v>0</v>
      </c>
      <c r="M99" s="112">
        <f t="shared" si="7"/>
        <v>0</v>
      </c>
      <c r="N99" s="115">
        <f t="shared" si="8"/>
        <v>0</v>
      </c>
      <c r="O99" s="118"/>
    </row>
    <row r="100" spans="2:15">
      <c r="B100" s="121"/>
      <c r="C100" s="119"/>
      <c r="D100" s="119"/>
      <c r="E100" s="117"/>
      <c r="F100" s="118"/>
      <c r="G100" s="122"/>
      <c r="H100" s="123"/>
      <c r="I100" s="124"/>
      <c r="J100" s="120">
        <v>0</v>
      </c>
      <c r="K100" s="112">
        <f>ROUND(IF(AND($G100&lt;&gt;Summary!$C$13),IF(OR($I100=$I$6,$I100=$I$7,$I100=$I$10,$I100=$I$11),($J100*$H100),0),0)+(IF(OR($I100=$I$8,$I100=$I$9),($J100*$H100),0)),0)</f>
        <v>0</v>
      </c>
      <c r="L100" s="112">
        <f>ROUND(IF(AND($G100=Summary!$C$13),IF(OR($I100=$I$6,$I100=$I$7,$I100=$I$10,$I100=$I$11),(($J100*$H100)/2),0),0),0)</f>
        <v>0</v>
      </c>
      <c r="M100" s="112">
        <f t="shared" si="7"/>
        <v>0</v>
      </c>
      <c r="N100" s="115">
        <f t="shared" si="8"/>
        <v>0</v>
      </c>
      <c r="O100" s="118"/>
    </row>
    <row r="101" spans="2:15">
      <c r="B101" s="121"/>
      <c r="C101" s="119"/>
      <c r="D101" s="119"/>
      <c r="E101" s="117"/>
      <c r="F101" s="118"/>
      <c r="G101" s="122"/>
      <c r="H101" s="123"/>
      <c r="I101" s="124"/>
      <c r="J101" s="120">
        <v>0</v>
      </c>
      <c r="K101" s="112">
        <f>ROUND(IF(AND($G101&lt;&gt;Summary!$C$13),IF(OR($I101=$I$6,$I101=$I$7,$I101=$I$10,$I101=$I$11),($J101*$H101),0),0)+(IF(OR($I101=$I$8,$I101=$I$9),($J101*$H101),0)),0)</f>
        <v>0</v>
      </c>
      <c r="L101" s="112">
        <f>ROUND(IF(AND($G101=Summary!$C$13),IF(OR($I101=$I$6,$I101=$I$7,$I101=$I$10,$I101=$I$11),(($J101*$H101)/2),0),0),0)</f>
        <v>0</v>
      </c>
      <c r="M101" s="112">
        <f t="shared" si="7"/>
        <v>0</v>
      </c>
      <c r="N101" s="115">
        <f t="shared" si="8"/>
        <v>0</v>
      </c>
      <c r="O101" s="118"/>
    </row>
    <row r="102" spans="2:15">
      <c r="B102" s="121"/>
      <c r="C102" s="119"/>
      <c r="D102" s="119"/>
      <c r="E102" s="117"/>
      <c r="F102" s="118"/>
      <c r="G102" s="122"/>
      <c r="H102" s="123"/>
      <c r="I102" s="124"/>
      <c r="J102" s="120">
        <v>0</v>
      </c>
      <c r="K102" s="112">
        <f>ROUND(IF(AND($G102&lt;&gt;Summary!$C$13),IF(OR($I102=$I$6,$I102=$I$7,$I102=$I$10,$I102=$I$11),($J102*$H102),0),0)+(IF(OR($I102=$I$8,$I102=$I$9),($J102*$H102),0)),0)</f>
        <v>0</v>
      </c>
      <c r="L102" s="112">
        <f>ROUND(IF(AND($G102=Summary!$C$13),IF(OR($I102=$I$6,$I102=$I$7,$I102=$I$10,$I102=$I$11),(($J102*$H102)/2),0),0),0)</f>
        <v>0</v>
      </c>
      <c r="M102" s="112">
        <f t="shared" si="7"/>
        <v>0</v>
      </c>
      <c r="N102" s="115">
        <f t="shared" si="8"/>
        <v>0</v>
      </c>
      <c r="O102" s="118"/>
    </row>
    <row r="103" spans="2:15">
      <c r="B103" s="121"/>
      <c r="C103" s="119"/>
      <c r="D103" s="119"/>
      <c r="E103" s="117"/>
      <c r="F103" s="118"/>
      <c r="G103" s="122"/>
      <c r="H103" s="123"/>
      <c r="I103" s="124"/>
      <c r="J103" s="120">
        <v>0</v>
      </c>
      <c r="K103" s="112">
        <f>ROUND(IF(AND($G103&lt;&gt;Summary!$C$13),IF(OR($I103=$I$6,$I103=$I$7,$I103=$I$10,$I103=$I$11),($J103*$H103),0),0)+(IF(OR($I103=$I$8,$I103=$I$9),($J103*$H103),0)),0)</f>
        <v>0</v>
      </c>
      <c r="L103" s="112">
        <f>ROUND(IF(AND($G103=Summary!$C$13),IF(OR($I103=$I$6,$I103=$I$7,$I103=$I$10,$I103=$I$11),(($J103*$H103)/2),0),0),0)</f>
        <v>0</v>
      </c>
      <c r="M103" s="112">
        <f t="shared" si="7"/>
        <v>0</v>
      </c>
      <c r="N103" s="115">
        <f t="shared" si="8"/>
        <v>0</v>
      </c>
      <c r="O103" s="118"/>
    </row>
    <row r="104" spans="2:15">
      <c r="B104" s="121"/>
      <c r="C104" s="119"/>
      <c r="D104" s="119"/>
      <c r="E104" s="117"/>
      <c r="F104" s="118"/>
      <c r="G104" s="122"/>
      <c r="H104" s="123"/>
      <c r="I104" s="124"/>
      <c r="J104" s="120">
        <v>0</v>
      </c>
      <c r="K104" s="112">
        <f>ROUND(IF(AND($G104&lt;&gt;Summary!$C$13),IF(OR($I104=$I$6,$I104=$I$7,$I104=$I$10,$I104=$I$11),($J104*$H104),0),0)+(IF(OR($I104=$I$8,$I104=$I$9),($J104*$H104),0)),0)</f>
        <v>0</v>
      </c>
      <c r="L104" s="112">
        <f>ROUND(IF(AND($G104=Summary!$C$13),IF(OR($I104=$I$6,$I104=$I$7,$I104=$I$10,$I104=$I$11),(($J104*$H104)/2),0),0),0)</f>
        <v>0</v>
      </c>
      <c r="M104" s="112">
        <f t="shared" si="7"/>
        <v>0</v>
      </c>
      <c r="N104" s="115">
        <f t="shared" si="8"/>
        <v>0</v>
      </c>
      <c r="O104" s="118"/>
    </row>
    <row r="105" spans="2:15">
      <c r="B105" s="121"/>
      <c r="C105" s="119"/>
      <c r="D105" s="119"/>
      <c r="E105" s="117"/>
      <c r="F105" s="118"/>
      <c r="G105" s="122"/>
      <c r="H105" s="123"/>
      <c r="I105" s="124"/>
      <c r="J105" s="120">
        <v>0</v>
      </c>
      <c r="K105" s="112">
        <f>ROUND(IF(AND($G105&lt;&gt;Summary!$C$13),IF(OR($I105=$I$6,$I105=$I$7,$I105=$I$10,$I105=$I$11),($J105*$H105),0),0)+(IF(OR($I105=$I$8,$I105=$I$9),($J105*$H105),0)),0)</f>
        <v>0</v>
      </c>
      <c r="L105" s="112">
        <f>ROUND(IF(AND($G105=Summary!$C$13),IF(OR($I105=$I$6,$I105=$I$7,$I105=$I$10,$I105=$I$11),(($J105*$H105)/2),0),0),0)</f>
        <v>0</v>
      </c>
      <c r="M105" s="112">
        <f t="shared" si="7"/>
        <v>0</v>
      </c>
      <c r="N105" s="115">
        <f t="shared" si="8"/>
        <v>0</v>
      </c>
      <c r="O105" s="118"/>
    </row>
    <row r="106" spans="2:15">
      <c r="B106" s="121"/>
      <c r="C106" s="119"/>
      <c r="D106" s="119"/>
      <c r="E106" s="117"/>
      <c r="F106" s="118"/>
      <c r="G106" s="122"/>
      <c r="H106" s="123"/>
      <c r="I106" s="124"/>
      <c r="J106" s="120">
        <v>0</v>
      </c>
      <c r="K106" s="112">
        <f>ROUND(IF(AND($G106&lt;&gt;Summary!$C$13),IF(OR($I106=$I$6,$I106=$I$7,$I106=$I$10,$I106=$I$11),($J106*$H106),0),0)+(IF(OR($I106=$I$8,$I106=$I$9),($J106*$H106),0)),0)</f>
        <v>0</v>
      </c>
      <c r="L106" s="112">
        <f>ROUND(IF(AND($G106=Summary!$C$13),IF(OR($I106=$I$6,$I106=$I$7,$I106=$I$10,$I106=$I$11),(($J106*$H106)/2),0),0),0)</f>
        <v>0</v>
      </c>
      <c r="M106" s="112">
        <f t="shared" si="7"/>
        <v>0</v>
      </c>
      <c r="N106" s="115">
        <f t="shared" si="8"/>
        <v>0</v>
      </c>
      <c r="O106" s="118"/>
    </row>
    <row r="107" spans="2:15">
      <c r="B107" s="121"/>
      <c r="C107" s="119"/>
      <c r="D107" s="119"/>
      <c r="E107" s="117"/>
      <c r="F107" s="118"/>
      <c r="G107" s="122"/>
      <c r="H107" s="123"/>
      <c r="I107" s="124"/>
      <c r="J107" s="120">
        <v>0</v>
      </c>
      <c r="K107" s="112">
        <f>ROUND(IF(AND($G107&lt;&gt;Summary!$C$13),IF(OR($I107=$I$6,$I107=$I$7,$I107=$I$10,$I107=$I$11),($J107*$H107),0),0)+(IF(OR($I107=$I$8,$I107=$I$9),($J107*$H107),0)),0)</f>
        <v>0</v>
      </c>
      <c r="L107" s="112">
        <f>ROUND(IF(AND($G107=Summary!$C$13),IF(OR($I107=$I$6,$I107=$I$7,$I107=$I$10,$I107=$I$11),(($J107*$H107)/2),0),0),0)</f>
        <v>0</v>
      </c>
      <c r="M107" s="112">
        <f t="shared" si="7"/>
        <v>0</v>
      </c>
      <c r="N107" s="115">
        <f t="shared" si="8"/>
        <v>0</v>
      </c>
      <c r="O107" s="118"/>
    </row>
    <row r="108" spans="2:15">
      <c r="B108" s="121"/>
      <c r="C108" s="119"/>
      <c r="D108" s="119"/>
      <c r="E108" s="117"/>
      <c r="F108" s="118"/>
      <c r="G108" s="122"/>
      <c r="H108" s="123"/>
      <c r="I108" s="124"/>
      <c r="J108" s="120">
        <v>0</v>
      </c>
      <c r="K108" s="112">
        <f>ROUND(IF(AND($G108&lt;&gt;Summary!$C$13),IF(OR($I108=$I$6,$I108=$I$7,$I108=$I$10,$I108=$I$11),($J108*$H108),0),0)+(IF(OR($I108=$I$8,$I108=$I$9),($J108*$H108),0)),0)</f>
        <v>0</v>
      </c>
      <c r="L108" s="112">
        <f>ROUND(IF(AND($G108=Summary!$C$13),IF(OR($I108=$I$6,$I108=$I$7,$I108=$I$10,$I108=$I$11),(($J108*$H108)/2),0),0),0)</f>
        <v>0</v>
      </c>
      <c r="M108" s="112">
        <f t="shared" si="7"/>
        <v>0</v>
      </c>
      <c r="N108" s="115">
        <f t="shared" si="8"/>
        <v>0</v>
      </c>
      <c r="O108" s="118"/>
    </row>
    <row r="109" spans="2:15">
      <c r="B109" s="121"/>
      <c r="C109" s="119"/>
      <c r="D109" s="119"/>
      <c r="E109" s="117"/>
      <c r="F109" s="118"/>
      <c r="G109" s="122"/>
      <c r="H109" s="123"/>
      <c r="I109" s="124"/>
      <c r="J109" s="120">
        <v>0</v>
      </c>
      <c r="K109" s="112">
        <f>ROUND(IF(AND($G109&lt;&gt;Summary!$C$13),IF(OR($I109=$I$6,$I109=$I$7,$I109=$I$10,$I109=$I$11),($J109*$H109),0),0)+(IF(OR($I109=$I$8,$I109=$I$9),($J109*$H109),0)),0)</f>
        <v>0</v>
      </c>
      <c r="L109" s="112">
        <f>ROUND(IF(AND($G109=Summary!$C$13),IF(OR($I109=$I$6,$I109=$I$7,$I109=$I$10,$I109=$I$11),(($J109*$H109)/2),0),0),0)</f>
        <v>0</v>
      </c>
      <c r="M109" s="112">
        <f t="shared" si="7"/>
        <v>0</v>
      </c>
      <c r="N109" s="115">
        <f t="shared" si="8"/>
        <v>0</v>
      </c>
      <c r="O109" s="118"/>
    </row>
    <row r="110" spans="2:15">
      <c r="B110" s="121"/>
      <c r="C110" s="119"/>
      <c r="D110" s="119"/>
      <c r="E110" s="117"/>
      <c r="F110" s="118"/>
      <c r="G110" s="122"/>
      <c r="H110" s="123"/>
      <c r="I110" s="124"/>
      <c r="J110" s="120">
        <v>0</v>
      </c>
      <c r="K110" s="112">
        <f>ROUND(IF(AND($G110&lt;&gt;Summary!$C$13),IF(OR($I110=$I$6,$I110=$I$7,$I110=$I$10,$I110=$I$11),($J110*$H110),0),0)+(IF(OR($I110=$I$8,$I110=$I$9),($J110*$H110),0)),0)</f>
        <v>0</v>
      </c>
      <c r="L110" s="112">
        <f>ROUND(IF(AND($G110=Summary!$C$13),IF(OR($I110=$I$6,$I110=$I$7,$I110=$I$10,$I110=$I$11),(($J110*$H110)/2),0),0),0)</f>
        <v>0</v>
      </c>
      <c r="M110" s="112">
        <f t="shared" si="7"/>
        <v>0</v>
      </c>
      <c r="N110" s="115">
        <f t="shared" si="8"/>
        <v>0</v>
      </c>
      <c r="O110" s="118"/>
    </row>
    <row r="111" spans="2:15">
      <c r="B111" s="121"/>
      <c r="C111" s="119"/>
      <c r="D111" s="119"/>
      <c r="E111" s="117"/>
      <c r="F111" s="118"/>
      <c r="G111" s="122"/>
      <c r="H111" s="123"/>
      <c r="I111" s="124"/>
      <c r="J111" s="120">
        <v>0</v>
      </c>
      <c r="K111" s="112">
        <f>ROUND(IF(AND($G111&lt;&gt;Summary!$C$13),IF(OR($I111=$I$6,$I111=$I$7,$I111=$I$10,$I111=$I$11),($J111*$H111),0),0)+(IF(OR($I111=$I$8,$I111=$I$9),($J111*$H111),0)),0)</f>
        <v>0</v>
      </c>
      <c r="L111" s="112">
        <f>ROUND(IF(AND($G111=Summary!$C$13),IF(OR($I111=$I$6,$I111=$I$7,$I111=$I$10,$I111=$I$11),(($J111*$H111)/2),0),0),0)</f>
        <v>0</v>
      </c>
      <c r="M111" s="112">
        <f t="shared" si="7"/>
        <v>0</v>
      </c>
      <c r="N111" s="115">
        <f t="shared" si="8"/>
        <v>0</v>
      </c>
      <c r="O111" s="118"/>
    </row>
    <row r="112" spans="2:15">
      <c r="B112" s="121"/>
      <c r="C112" s="119"/>
      <c r="D112" s="119"/>
      <c r="E112" s="117"/>
      <c r="F112" s="118"/>
      <c r="G112" s="122"/>
      <c r="H112" s="123"/>
      <c r="I112" s="124"/>
      <c r="J112" s="120">
        <v>0</v>
      </c>
      <c r="K112" s="112">
        <f>ROUND(IF(AND($G112&lt;&gt;Summary!$C$13),IF(OR($I112=$I$6,$I112=$I$7,$I112=$I$10,$I112=$I$11),($J112*$H112),0),0)+(IF(OR($I112=$I$8,$I112=$I$9),($J112*$H112),0)),0)</f>
        <v>0</v>
      </c>
      <c r="L112" s="112">
        <f>ROUND(IF(AND($G112=Summary!$C$13),IF(OR($I112=$I$6,$I112=$I$7,$I112=$I$10,$I112=$I$11),(($J112*$H112)/2),0),0),0)</f>
        <v>0</v>
      </c>
      <c r="M112" s="112">
        <f t="shared" si="7"/>
        <v>0</v>
      </c>
      <c r="N112" s="115">
        <f t="shared" si="8"/>
        <v>0</v>
      </c>
      <c r="O112" s="118"/>
    </row>
    <row r="113" spans="1:15">
      <c r="B113" s="121"/>
      <c r="C113" s="119"/>
      <c r="D113" s="119"/>
      <c r="E113" s="117"/>
      <c r="F113" s="118"/>
      <c r="G113" s="122"/>
      <c r="H113" s="123"/>
      <c r="I113" s="124"/>
      <c r="J113" s="120">
        <v>0</v>
      </c>
      <c r="K113" s="112">
        <f>ROUND(IF(AND($G113&lt;&gt;Summary!$C$13),IF(OR($I113=$I$6,$I113=$I$7,$I113=$I$10,$I113=$I$11),($J113*$H113),0),0)+(IF(OR($I113=$I$8,$I113=$I$9),($J113*$H113),0)),0)</f>
        <v>0</v>
      </c>
      <c r="L113" s="112">
        <f>ROUND(IF(AND($G113=Summary!$C$13),IF(OR($I113=$I$6,$I113=$I$7,$I113=$I$10,$I113=$I$11),(($J113*$H113)/2),0),0),0)</f>
        <v>0</v>
      </c>
      <c r="M113" s="112">
        <f t="shared" si="7"/>
        <v>0</v>
      </c>
      <c r="N113" s="115">
        <f t="shared" si="8"/>
        <v>0</v>
      </c>
      <c r="O113" s="118"/>
    </row>
    <row r="114" spans="1:15">
      <c r="B114" s="121"/>
      <c r="C114" s="119"/>
      <c r="D114" s="119"/>
      <c r="E114" s="117"/>
      <c r="F114" s="118"/>
      <c r="G114" s="122"/>
      <c r="H114" s="123"/>
      <c r="I114" s="124"/>
      <c r="J114" s="120">
        <v>0</v>
      </c>
      <c r="K114" s="112">
        <f>ROUND(IF(AND($G114&lt;&gt;Summary!$C$13),IF(OR($I114=$I$6,$I114=$I$7,$I114=$I$10,$I114=$I$11),($J114*$H114),0),0)+(IF(OR($I114=$I$8,$I114=$I$9),($J114*$H114),0)),0)</f>
        <v>0</v>
      </c>
      <c r="L114" s="112">
        <f>ROUND(IF(AND($G114=Summary!$C$13),IF(OR($I114=$I$6,$I114=$I$7,$I114=$I$10,$I114=$I$11),(($J114*$H114)/2),0),0),0)</f>
        <v>0</v>
      </c>
      <c r="M114" s="112">
        <f t="shared" si="7"/>
        <v>0</v>
      </c>
      <c r="N114" s="115">
        <f t="shared" si="8"/>
        <v>0</v>
      </c>
      <c r="O114" s="118"/>
    </row>
    <row r="115" spans="1:15">
      <c r="B115" s="121"/>
      <c r="C115" s="119"/>
      <c r="D115" s="119"/>
      <c r="E115" s="117"/>
      <c r="F115" s="118"/>
      <c r="G115" s="122"/>
      <c r="H115" s="123"/>
      <c r="I115" s="124"/>
      <c r="J115" s="120">
        <v>0</v>
      </c>
      <c r="K115" s="112">
        <f>ROUND(IF(AND($G115&lt;&gt;Summary!$C$13),IF(OR($I115=$I$6,$I115=$I$7,$I115=$I$10,$I115=$I$11),($J115*$H115),0),0)+(IF(OR($I115=$I$8,$I115=$I$9),($J115*$H115),0)),0)</f>
        <v>0</v>
      </c>
      <c r="L115" s="112">
        <f>ROUND(IF(AND($G115=Summary!$C$13),IF(OR($I115=$I$6,$I115=$I$7,$I115=$I$10,$I115=$I$11),(($J115*$H115)/2),0),0),0)</f>
        <v>0</v>
      </c>
      <c r="M115" s="112">
        <f t="shared" si="7"/>
        <v>0</v>
      </c>
      <c r="N115" s="115">
        <f t="shared" si="8"/>
        <v>0</v>
      </c>
      <c r="O115" s="118"/>
    </row>
    <row r="116" spans="1:15">
      <c r="B116" s="121"/>
      <c r="C116" s="119"/>
      <c r="D116" s="119"/>
      <c r="E116" s="117"/>
      <c r="F116" s="118"/>
      <c r="G116" s="122"/>
      <c r="H116" s="123"/>
      <c r="I116" s="124"/>
      <c r="J116" s="120">
        <v>0</v>
      </c>
      <c r="K116" s="112">
        <f>ROUND(IF(AND($G116&lt;&gt;Summary!$C$13),IF(OR($I116=$I$6,$I116=$I$7,$I116=$I$10,$I116=$I$11),($J116*$H116),0),0)+(IF(OR($I116=$I$8,$I116=$I$9),($J116*$H116),0)),0)</f>
        <v>0</v>
      </c>
      <c r="L116" s="112">
        <f>ROUND(IF(AND($G116=Summary!$C$13),IF(OR($I116=$I$6,$I116=$I$7,$I116=$I$10,$I116=$I$11),(($J116*$H116)/2),0),0),0)</f>
        <v>0</v>
      </c>
      <c r="M116" s="112">
        <f t="shared" si="7"/>
        <v>0</v>
      </c>
      <c r="N116" s="115">
        <f t="shared" si="8"/>
        <v>0</v>
      </c>
      <c r="O116" s="118"/>
    </row>
    <row r="117" spans="1:15">
      <c r="B117" s="121"/>
      <c r="C117" s="119"/>
      <c r="D117" s="119"/>
      <c r="E117" s="117"/>
      <c r="F117" s="118"/>
      <c r="G117" s="122"/>
      <c r="H117" s="123"/>
      <c r="I117" s="124"/>
      <c r="J117" s="120">
        <v>0</v>
      </c>
      <c r="K117" s="112">
        <f>ROUND(IF(AND($G117&lt;&gt;Summary!$C$13),IF(OR($I117=$I$6,$I117=$I$7,$I117=$I$10,$I117=$I$11),($J117*$H117),0),0)+(IF(OR($I117=$I$8,$I117=$I$9),($J117*$H117),0)),0)</f>
        <v>0</v>
      </c>
      <c r="L117" s="112">
        <f>ROUND(IF(AND($G117=Summary!$C$13),IF(OR($I117=$I$6,$I117=$I$7,$I117=$I$10,$I117=$I$11),(($J117*$H117)/2),0),0),0)</f>
        <v>0</v>
      </c>
      <c r="M117" s="112">
        <f t="shared" si="7"/>
        <v>0</v>
      </c>
      <c r="N117" s="115">
        <f t="shared" si="8"/>
        <v>0</v>
      </c>
      <c r="O117" s="118"/>
    </row>
    <row r="118" spans="1:15">
      <c r="B118" s="121"/>
      <c r="C118" s="119"/>
      <c r="D118" s="119"/>
      <c r="E118" s="117"/>
      <c r="F118" s="118"/>
      <c r="G118" s="122"/>
      <c r="H118" s="123"/>
      <c r="I118" s="124"/>
      <c r="J118" s="120">
        <v>0</v>
      </c>
      <c r="K118" s="112">
        <f>ROUND(IF(AND($G118&lt;&gt;Summary!$C$13),IF(OR($I118=$I$6,$I118=$I$7,$I118=$I$10,$I118=$I$11),($J118*$H118),0),0)+(IF(OR($I118=$I$8,$I118=$I$9),($J118*$H118),0)),0)</f>
        <v>0</v>
      </c>
      <c r="L118" s="112">
        <f>ROUND(IF(AND($G118=Summary!$C$13),IF(OR($I118=$I$6,$I118=$I$7,$I118=$I$10,$I118=$I$11),(($J118*$H118)/2),0),0),0)</f>
        <v>0</v>
      </c>
      <c r="M118" s="112">
        <f t="shared" si="7"/>
        <v>0</v>
      </c>
      <c r="N118" s="115">
        <f t="shared" si="8"/>
        <v>0</v>
      </c>
      <c r="O118" s="118"/>
    </row>
    <row r="119" spans="1:15">
      <c r="B119" s="121"/>
      <c r="C119" s="119"/>
      <c r="D119" s="119"/>
      <c r="E119" s="117"/>
      <c r="F119" s="118"/>
      <c r="G119" s="122"/>
      <c r="H119" s="123"/>
      <c r="I119" s="124"/>
      <c r="J119" s="120">
        <v>0</v>
      </c>
      <c r="K119" s="112">
        <f>ROUND(IF(AND($G119&lt;&gt;Summary!$C$13),IF(OR($I119=$I$6,$I119=$I$7,$I119=$I$10,$I119=$I$11),($J119*$H119),0),0)+(IF(OR($I119=$I$8,$I119=$I$9),($J119*$H119),0)),0)</f>
        <v>0</v>
      </c>
      <c r="L119" s="112">
        <f>ROUND(IF(AND($G119=Summary!$C$13),IF(OR($I119=$I$6,$I119=$I$7,$I119=$I$10,$I119=$I$11),(($J119*$H119)/2),0),0),0)</f>
        <v>0</v>
      </c>
      <c r="M119" s="112">
        <f t="shared" si="7"/>
        <v>0</v>
      </c>
      <c r="N119" s="115">
        <f t="shared" si="8"/>
        <v>0</v>
      </c>
      <c r="O119" s="118"/>
    </row>
    <row r="120" spans="1:15">
      <c r="B120" s="121"/>
      <c r="C120" s="119"/>
      <c r="D120" s="119"/>
      <c r="E120" s="117"/>
      <c r="F120" s="118"/>
      <c r="G120" s="122"/>
      <c r="H120" s="123"/>
      <c r="I120" s="124"/>
      <c r="J120" s="120">
        <v>0</v>
      </c>
      <c r="K120" s="112">
        <f>ROUND(IF(AND($G120&lt;&gt;Summary!$C$13),IF(OR($I120=$I$6,$I120=$I$7,$I120=$I$10,$I120=$I$11),($J120*$H120),0),0)+(IF(OR($I120=$I$8,$I120=$I$9),($J120*$H120),0)),0)</f>
        <v>0</v>
      </c>
      <c r="L120" s="112">
        <f>ROUND(IF(AND($G120=Summary!$C$13),IF(OR($I120=$I$6,$I120=$I$7,$I120=$I$10,$I120=$I$11),(($J120*$H120)/2),0),0),0)</f>
        <v>0</v>
      </c>
      <c r="M120" s="112">
        <f t="shared" si="7"/>
        <v>0</v>
      </c>
      <c r="N120" s="115">
        <f t="shared" si="8"/>
        <v>0</v>
      </c>
      <c r="O120" s="118"/>
    </row>
    <row r="121" spans="1:15">
      <c r="B121" s="121"/>
      <c r="C121" s="119"/>
      <c r="D121" s="119"/>
      <c r="E121" s="117"/>
      <c r="F121" s="118"/>
      <c r="G121" s="122"/>
      <c r="H121" s="123"/>
      <c r="I121" s="124"/>
      <c r="J121" s="120">
        <v>0</v>
      </c>
      <c r="K121" s="112">
        <f>ROUND(IF(AND($G121&lt;&gt;Summary!$C$13),IF(OR($I121=$I$6,$I121=$I$7,$I121=$I$10,$I121=$I$11),($J121*$H121),0),0)+(IF(OR($I121=$I$8,$I121=$I$9),($J121*$H121),0)),0)</f>
        <v>0</v>
      </c>
      <c r="L121" s="112">
        <f>ROUND(IF(AND($G121=Summary!$C$13),IF(OR($I121=$I$6,$I121=$I$7,$I121=$I$10,$I121=$I$11),(($J121*$H121)/2),0),0),0)</f>
        <v>0</v>
      </c>
      <c r="M121" s="112">
        <f t="shared" si="7"/>
        <v>0</v>
      </c>
      <c r="N121" s="115">
        <f t="shared" si="8"/>
        <v>0</v>
      </c>
      <c r="O121" s="118"/>
    </row>
    <row r="122" spans="1:15">
      <c r="A122" s="52">
        <v>0</v>
      </c>
      <c r="B122" s="52">
        <v>0</v>
      </c>
      <c r="C122" s="52">
        <v>0</v>
      </c>
      <c r="D122" s="52">
        <v>0</v>
      </c>
      <c r="E122" s="52">
        <v>0</v>
      </c>
      <c r="F122" s="52">
        <v>0</v>
      </c>
      <c r="G122" s="53">
        <v>0</v>
      </c>
      <c r="H122" s="52">
        <v>0</v>
      </c>
      <c r="I122" s="54">
        <v>0</v>
      </c>
      <c r="J122" s="53">
        <f>SUM(J21:J121)</f>
        <v>0</v>
      </c>
      <c r="K122" s="53">
        <f>SUM(K21:K121)</f>
        <v>0</v>
      </c>
      <c r="L122" s="53">
        <f>SUM(L21:L121)</f>
        <v>0</v>
      </c>
      <c r="M122" s="53">
        <f>SUM(M21:M121)</f>
        <v>0</v>
      </c>
      <c r="N122" s="53">
        <f>SUM(N21:N121)</f>
        <v>0</v>
      </c>
      <c r="O122" s="52">
        <v>0</v>
      </c>
    </row>
    <row r="123" spans="1:15">
      <c r="A123" s="52"/>
      <c r="B123" s="52"/>
      <c r="C123" s="52"/>
      <c r="D123" s="52"/>
      <c r="E123" s="52"/>
      <c r="F123" s="52"/>
      <c r="G123" s="53"/>
      <c r="H123" s="52"/>
      <c r="I123" s="54"/>
      <c r="J123" s="53"/>
      <c r="K123" s="53"/>
      <c r="L123" s="53"/>
      <c r="M123" s="53"/>
      <c r="N123" s="53"/>
      <c r="O123" s="52"/>
    </row>
    <row r="124" spans="1:15">
      <c r="A124" s="52"/>
      <c r="B124" s="52"/>
      <c r="C124" s="52"/>
      <c r="D124" s="52"/>
      <c r="E124" s="52"/>
      <c r="F124" s="52"/>
      <c r="G124" s="53"/>
      <c r="H124" s="52"/>
      <c r="I124" s="54"/>
      <c r="J124" s="53"/>
      <c r="K124" s="53"/>
      <c r="L124" s="53"/>
      <c r="M124" s="53"/>
      <c r="N124" s="53"/>
      <c r="O124" s="52"/>
    </row>
    <row r="125" spans="1:15">
      <c r="A125" s="52"/>
      <c r="B125" s="52"/>
      <c r="C125" s="52"/>
      <c r="D125" s="52"/>
      <c r="E125" s="52"/>
      <c r="F125" s="52"/>
      <c r="G125" s="53"/>
      <c r="H125" s="52"/>
      <c r="I125" s="54"/>
      <c r="J125" s="53"/>
      <c r="K125" s="53"/>
      <c r="L125" s="53"/>
      <c r="M125" s="53"/>
      <c r="N125" s="53"/>
      <c r="O125" s="52"/>
    </row>
    <row r="126" spans="1:15">
      <c r="A126" s="52"/>
      <c r="B126" s="52"/>
      <c r="C126" s="52"/>
      <c r="D126" s="52"/>
      <c r="E126" s="52"/>
      <c r="F126" s="52"/>
      <c r="G126" s="53"/>
      <c r="H126" s="52"/>
      <c r="I126" s="54"/>
      <c r="J126" s="53"/>
      <c r="K126" s="53"/>
      <c r="L126" s="53"/>
      <c r="M126" s="53"/>
      <c r="N126" s="53"/>
      <c r="O126" s="52"/>
    </row>
    <row r="127" spans="1:15">
      <c r="A127" s="52"/>
      <c r="B127" s="52"/>
      <c r="C127" s="52"/>
      <c r="D127" s="52"/>
      <c r="E127" s="52"/>
      <c r="F127" s="52"/>
      <c r="G127" s="53"/>
      <c r="H127" s="52"/>
      <c r="I127" s="54"/>
      <c r="J127" s="53"/>
      <c r="K127" s="53"/>
      <c r="L127" s="53"/>
      <c r="M127" s="53"/>
      <c r="N127" s="53"/>
      <c r="O127" s="52"/>
    </row>
    <row r="128" spans="1:15">
      <c r="A128" s="52"/>
      <c r="B128" s="52"/>
      <c r="C128" s="52"/>
      <c r="D128" s="52"/>
      <c r="E128" s="52"/>
      <c r="F128" s="52"/>
      <c r="G128" s="53"/>
      <c r="H128" s="52"/>
      <c r="I128" s="54"/>
      <c r="J128" s="53"/>
      <c r="K128" s="53"/>
      <c r="L128" s="53"/>
      <c r="M128" s="53"/>
      <c r="N128" s="53"/>
      <c r="O128" s="52"/>
    </row>
    <row r="129" spans="1:15">
      <c r="A129" s="52"/>
      <c r="B129" s="52"/>
      <c r="C129" s="52"/>
      <c r="D129" s="52"/>
      <c r="E129" s="52"/>
      <c r="F129" s="52"/>
      <c r="G129" s="53"/>
      <c r="H129" s="52"/>
      <c r="I129" s="54"/>
      <c r="J129" s="53"/>
      <c r="K129" s="53"/>
      <c r="L129" s="53"/>
      <c r="M129" s="53"/>
      <c r="N129" s="53"/>
      <c r="O129" s="52"/>
    </row>
    <row r="130" spans="1:15">
      <c r="A130" s="52"/>
      <c r="B130" s="52"/>
      <c r="C130" s="52"/>
      <c r="D130" s="52"/>
      <c r="E130" s="52"/>
      <c r="F130" s="52"/>
      <c r="G130" s="53"/>
      <c r="H130" s="52"/>
      <c r="I130" s="54"/>
      <c r="J130" s="53"/>
      <c r="K130" s="53"/>
      <c r="L130" s="53"/>
      <c r="M130" s="53"/>
      <c r="N130" s="53"/>
      <c r="O130" s="52"/>
    </row>
    <row r="131" spans="1:15">
      <c r="A131" s="52"/>
      <c r="B131" s="52"/>
      <c r="C131" s="52"/>
      <c r="D131" s="52"/>
      <c r="E131" s="52"/>
      <c r="F131" s="52"/>
      <c r="G131" s="53"/>
      <c r="H131" s="52"/>
      <c r="I131" s="54"/>
      <c r="J131" s="53"/>
      <c r="K131" s="53"/>
      <c r="L131" s="53"/>
      <c r="M131" s="53"/>
      <c r="N131" s="53"/>
      <c r="O131" s="52"/>
    </row>
    <row r="132" spans="1:15">
      <c r="A132" s="52"/>
      <c r="B132" s="52"/>
      <c r="C132" s="52"/>
      <c r="D132" s="52"/>
      <c r="E132" s="52"/>
      <c r="F132" s="52"/>
      <c r="G132" s="53"/>
      <c r="H132" s="52"/>
      <c r="I132" s="54"/>
      <c r="J132" s="53"/>
      <c r="K132" s="53"/>
      <c r="L132" s="53"/>
      <c r="M132" s="53"/>
      <c r="N132" s="53"/>
      <c r="O132" s="52"/>
    </row>
    <row r="133" spans="1:15">
      <c r="A133" s="52"/>
      <c r="B133" s="52"/>
      <c r="C133" s="52"/>
      <c r="D133" s="52"/>
      <c r="E133" s="52"/>
      <c r="F133" s="52"/>
      <c r="G133" s="53"/>
      <c r="H133" s="52"/>
      <c r="I133" s="54"/>
      <c r="J133" s="53"/>
      <c r="K133" s="53"/>
      <c r="L133" s="53"/>
      <c r="M133" s="53"/>
      <c r="N133" s="53"/>
      <c r="O133" s="52"/>
    </row>
    <row r="134" spans="1:15">
      <c r="A134" s="52"/>
      <c r="B134" s="52"/>
      <c r="C134" s="52"/>
      <c r="D134" s="52"/>
      <c r="E134" s="52"/>
      <c r="F134" s="52"/>
      <c r="G134" s="53"/>
      <c r="H134" s="52"/>
      <c r="I134" s="54"/>
      <c r="J134" s="53"/>
      <c r="K134" s="53"/>
      <c r="L134" s="53"/>
      <c r="M134" s="53"/>
      <c r="N134" s="53"/>
      <c r="O134" s="52"/>
    </row>
    <row r="135" spans="1:15">
      <c r="A135" s="52"/>
      <c r="B135" s="52"/>
      <c r="C135" s="52"/>
      <c r="D135" s="52"/>
      <c r="E135" s="52"/>
      <c r="F135" s="52"/>
      <c r="G135" s="53"/>
      <c r="H135" s="52"/>
      <c r="I135" s="54"/>
      <c r="J135" s="53"/>
      <c r="K135" s="53"/>
      <c r="L135" s="53"/>
      <c r="M135" s="53"/>
      <c r="N135" s="53"/>
      <c r="O135" s="52"/>
    </row>
    <row r="136" spans="1:15">
      <c r="A136" s="52"/>
      <c r="B136" s="52"/>
      <c r="C136" s="52"/>
      <c r="D136" s="52"/>
      <c r="E136" s="52"/>
      <c r="F136" s="52"/>
      <c r="G136" s="53"/>
      <c r="H136" s="52"/>
      <c r="I136" s="54"/>
      <c r="J136" s="53"/>
      <c r="K136" s="53"/>
      <c r="L136" s="53"/>
      <c r="M136" s="53"/>
      <c r="N136" s="53"/>
      <c r="O136" s="52"/>
    </row>
    <row r="137" spans="1:15">
      <c r="A137" s="52"/>
      <c r="B137" s="52"/>
      <c r="C137" s="52"/>
      <c r="D137" s="52"/>
      <c r="E137" s="52"/>
      <c r="F137" s="52"/>
      <c r="G137" s="53"/>
      <c r="H137" s="52"/>
      <c r="I137" s="54"/>
      <c r="J137" s="53"/>
      <c r="K137" s="53"/>
      <c r="L137" s="53"/>
      <c r="M137" s="53"/>
      <c r="N137" s="53"/>
      <c r="O137" s="52"/>
    </row>
    <row r="138" spans="1:15">
      <c r="A138" s="52"/>
      <c r="B138" s="52"/>
      <c r="C138" s="52"/>
      <c r="D138" s="52"/>
      <c r="E138" s="52"/>
      <c r="F138" s="52"/>
      <c r="G138" s="53"/>
      <c r="H138" s="52"/>
      <c r="I138" s="54"/>
      <c r="J138" s="53"/>
      <c r="K138" s="53"/>
      <c r="L138" s="53"/>
      <c r="M138" s="53"/>
      <c r="N138" s="53"/>
      <c r="O138" s="52"/>
    </row>
    <row r="139" spans="1:15">
      <c r="A139" s="52"/>
      <c r="B139" s="52"/>
      <c r="C139" s="52"/>
      <c r="D139" s="52"/>
      <c r="E139" s="52"/>
      <c r="F139" s="52"/>
      <c r="G139" s="53"/>
      <c r="H139" s="52"/>
      <c r="I139" s="54"/>
      <c r="J139" s="53"/>
      <c r="K139" s="53"/>
      <c r="L139" s="53"/>
      <c r="M139" s="53"/>
      <c r="N139" s="53"/>
      <c r="O139" s="52"/>
    </row>
    <row r="140" spans="1:15">
      <c r="A140" s="52"/>
      <c r="B140" s="52"/>
      <c r="C140" s="52"/>
      <c r="D140" s="52"/>
      <c r="E140" s="52"/>
      <c r="F140" s="52"/>
      <c r="G140" s="53"/>
      <c r="H140" s="52"/>
      <c r="I140" s="54"/>
      <c r="J140" s="53"/>
      <c r="K140" s="53"/>
      <c r="L140" s="53"/>
      <c r="M140" s="53"/>
      <c r="N140" s="53"/>
      <c r="O140" s="52"/>
    </row>
    <row r="141" spans="1:15">
      <c r="A141" s="52"/>
      <c r="B141" s="52"/>
      <c r="C141" s="52"/>
      <c r="D141" s="52"/>
      <c r="E141" s="52"/>
      <c r="F141" s="52"/>
      <c r="G141" s="53"/>
      <c r="H141" s="52"/>
      <c r="I141" s="54"/>
      <c r="J141" s="53"/>
      <c r="K141" s="53"/>
      <c r="L141" s="53"/>
      <c r="M141" s="53"/>
      <c r="N141" s="53"/>
      <c r="O141" s="52"/>
    </row>
    <row r="142" spans="1:15">
      <c r="A142" s="52"/>
      <c r="B142" s="52"/>
      <c r="C142" s="52"/>
      <c r="D142" s="52"/>
      <c r="E142" s="52"/>
      <c r="F142" s="52"/>
      <c r="G142" s="53"/>
      <c r="H142" s="52"/>
      <c r="I142" s="54"/>
      <c r="J142" s="53"/>
      <c r="K142" s="53"/>
      <c r="L142" s="53"/>
      <c r="M142" s="53"/>
      <c r="N142" s="53"/>
      <c r="O142" s="52"/>
    </row>
    <row r="143" spans="1:15">
      <c r="A143" s="52"/>
      <c r="B143" s="52"/>
      <c r="C143" s="52"/>
      <c r="D143" s="52"/>
      <c r="E143" s="52"/>
      <c r="F143" s="52"/>
      <c r="G143" s="53"/>
      <c r="H143" s="52"/>
      <c r="I143" s="54"/>
      <c r="J143" s="53"/>
      <c r="K143" s="53"/>
      <c r="L143" s="53"/>
      <c r="M143" s="53"/>
      <c r="N143" s="53"/>
      <c r="O143" s="52"/>
    </row>
    <row r="144" spans="1:15">
      <c r="A144" s="52"/>
      <c r="B144" s="52"/>
      <c r="C144" s="52"/>
      <c r="D144" s="52"/>
      <c r="E144" s="52"/>
      <c r="F144" s="52"/>
      <c r="G144" s="53"/>
      <c r="H144" s="52"/>
      <c r="I144" s="54"/>
      <c r="J144" s="53"/>
      <c r="K144" s="53"/>
      <c r="L144" s="53"/>
      <c r="M144" s="53"/>
      <c r="N144" s="53"/>
      <c r="O144" s="52"/>
    </row>
    <row r="145" spans="1:15">
      <c r="A145" s="52"/>
      <c r="B145" s="52"/>
      <c r="C145" s="52"/>
      <c r="D145" s="52"/>
      <c r="E145" s="52"/>
      <c r="F145" s="52"/>
      <c r="G145" s="53"/>
      <c r="H145" s="52"/>
      <c r="I145" s="54"/>
      <c r="J145" s="53"/>
      <c r="K145" s="53"/>
      <c r="L145" s="53"/>
      <c r="M145" s="53"/>
      <c r="N145" s="53"/>
      <c r="O145" s="52"/>
    </row>
    <row r="146" spans="1:15">
      <c r="A146" s="52"/>
      <c r="B146" s="52"/>
      <c r="C146" s="52"/>
      <c r="D146" s="52"/>
      <c r="E146" s="52"/>
      <c r="F146" s="52"/>
      <c r="G146" s="53"/>
      <c r="H146" s="52"/>
      <c r="I146" s="54"/>
      <c r="J146" s="53"/>
      <c r="K146" s="53"/>
      <c r="L146" s="53"/>
      <c r="M146" s="53"/>
      <c r="N146" s="53"/>
      <c r="O146" s="52"/>
    </row>
    <row r="147" spans="1:15">
      <c r="A147" s="52"/>
      <c r="B147" s="52"/>
      <c r="C147" s="52"/>
      <c r="D147" s="52"/>
      <c r="E147" s="52"/>
      <c r="F147" s="52"/>
      <c r="G147" s="53"/>
      <c r="H147" s="52"/>
      <c r="I147" s="54"/>
      <c r="J147" s="53"/>
      <c r="K147" s="53"/>
      <c r="L147" s="53"/>
      <c r="M147" s="53"/>
      <c r="N147" s="53"/>
      <c r="O147" s="52"/>
    </row>
    <row r="149" spans="1:15">
      <c r="B149" s="210" t="s">
        <v>215</v>
      </c>
      <c r="C149" s="210"/>
      <c r="D149" s="210"/>
      <c r="E149" s="210"/>
      <c r="F149" s="210"/>
      <c r="G149" s="210"/>
      <c r="H149" s="210"/>
      <c r="I149" s="210"/>
      <c r="J149" s="210"/>
      <c r="K149" s="210"/>
      <c r="L149" s="210"/>
      <c r="M149" s="210"/>
      <c r="N149" s="210"/>
      <c r="O149" s="129"/>
    </row>
    <row r="151" spans="1:15">
      <c r="B151" s="79">
        <f t="shared" ref="B151:I151" si="9">B22</f>
        <v>0</v>
      </c>
      <c r="C151" s="80">
        <f t="shared" si="9"/>
        <v>0</v>
      </c>
      <c r="D151" s="80">
        <f t="shared" si="9"/>
        <v>0</v>
      </c>
      <c r="E151" s="81">
        <f t="shared" si="9"/>
        <v>0</v>
      </c>
      <c r="F151" s="80">
        <f t="shared" si="9"/>
        <v>0</v>
      </c>
      <c r="G151" s="80">
        <f t="shared" si="9"/>
        <v>0</v>
      </c>
      <c r="H151" s="82">
        <f t="shared" si="9"/>
        <v>0</v>
      </c>
      <c r="I151" s="80">
        <f t="shared" si="9"/>
        <v>0</v>
      </c>
      <c r="J151" s="83">
        <f>J22-SUMIF(Sales!$D$22:$D$1021,$D22,Sales!J$22:J$1021)</f>
        <v>0</v>
      </c>
      <c r="K151" s="83">
        <f>K22-SUMIF(Sales!$D$22:$D$1021,$D22,Sales!K$22:K$1021)</f>
        <v>0</v>
      </c>
      <c r="L151" s="83">
        <f>L22-SUMIF(Sales!$D$22:$D$1021,$D22,Sales!L$22:L$1021)</f>
        <v>0</v>
      </c>
      <c r="M151" s="83">
        <f>M22-SUMIF(Sales!$D$22:$D$1021,$D22,Sales!M$22:M$1021)</f>
        <v>0</v>
      </c>
      <c r="N151" s="83">
        <f>N22-SUMIF(Sales!$D$22:$D$1021,$D22,Sales!N$22:N$1021)</f>
        <v>0</v>
      </c>
    </row>
    <row r="152" spans="1:15">
      <c r="B152" s="79">
        <f t="shared" ref="B152:I152" si="10">B23</f>
        <v>0</v>
      </c>
      <c r="C152" s="80">
        <f t="shared" si="10"/>
        <v>0</v>
      </c>
      <c r="D152" s="80">
        <f t="shared" si="10"/>
        <v>0</v>
      </c>
      <c r="E152" s="81">
        <f t="shared" si="10"/>
        <v>0</v>
      </c>
      <c r="F152" s="80">
        <f t="shared" si="10"/>
        <v>0</v>
      </c>
      <c r="G152" s="80">
        <f t="shared" si="10"/>
        <v>0</v>
      </c>
      <c r="H152" s="82">
        <f t="shared" si="10"/>
        <v>0</v>
      </c>
      <c r="I152" s="80">
        <f t="shared" si="10"/>
        <v>0</v>
      </c>
      <c r="J152" s="83">
        <f>J23-SUMIF(Sales!$D$22:$D$1021,$D23,Sales!J$22:J$1021)</f>
        <v>0</v>
      </c>
      <c r="K152" s="83">
        <f>K23-SUMIF(Sales!$D$22:$D$1021,$D23,Sales!K$22:K$1021)</f>
        <v>0</v>
      </c>
      <c r="L152" s="83">
        <f>L23-SUMIF(Sales!$D$22:$D$1021,$D23,Sales!L$22:L$1021)</f>
        <v>0</v>
      </c>
      <c r="M152" s="83">
        <f>M23-SUMIF(Sales!$D$22:$D$1021,$D23,Sales!M$22:M$1021)</f>
        <v>0</v>
      </c>
      <c r="N152" s="83">
        <f>N23-SUMIF(Sales!$D$22:$D$1021,$D23,Sales!N$22:N$1021)</f>
        <v>0</v>
      </c>
    </row>
    <row r="153" spans="1:15">
      <c r="B153" s="79">
        <f t="shared" ref="B153:I153" si="11">B24</f>
        <v>0</v>
      </c>
      <c r="C153" s="80">
        <f t="shared" si="11"/>
        <v>0</v>
      </c>
      <c r="D153" s="80">
        <f t="shared" si="11"/>
        <v>0</v>
      </c>
      <c r="E153" s="81">
        <f t="shared" si="11"/>
        <v>0</v>
      </c>
      <c r="F153" s="80">
        <f t="shared" si="11"/>
        <v>0</v>
      </c>
      <c r="G153" s="80">
        <f t="shared" si="11"/>
        <v>0</v>
      </c>
      <c r="H153" s="82">
        <f t="shared" si="11"/>
        <v>0</v>
      </c>
      <c r="I153" s="80">
        <f t="shared" si="11"/>
        <v>0</v>
      </c>
      <c r="J153" s="83">
        <f>J24-SUMIF(Sales!$D$22:$D$1021,$D24,Sales!J$22:J$1021)</f>
        <v>0</v>
      </c>
      <c r="K153" s="83">
        <f>K24-SUMIF(Sales!$D$22:$D$1021,$D24,Sales!K$22:K$1021)</f>
        <v>0</v>
      </c>
      <c r="L153" s="83">
        <f>L24-SUMIF(Sales!$D$22:$D$1021,$D24,Sales!L$22:L$1021)</f>
        <v>0</v>
      </c>
      <c r="M153" s="83">
        <f>M24-SUMIF(Sales!$D$22:$D$1021,$D24,Sales!M$22:M$1021)</f>
        <v>0</v>
      </c>
      <c r="N153" s="83">
        <f>N24-SUMIF(Sales!$D$22:$D$1021,$D24,Sales!N$22:N$1021)</f>
        <v>0</v>
      </c>
    </row>
    <row r="154" spans="1:15">
      <c r="B154" s="79">
        <f t="shared" ref="B154:I154" si="12">B25</f>
        <v>0</v>
      </c>
      <c r="C154" s="80">
        <f t="shared" si="12"/>
        <v>0</v>
      </c>
      <c r="D154" s="80">
        <f t="shared" si="12"/>
        <v>0</v>
      </c>
      <c r="E154" s="81">
        <f t="shared" si="12"/>
        <v>0</v>
      </c>
      <c r="F154" s="80">
        <f t="shared" si="12"/>
        <v>0</v>
      </c>
      <c r="G154" s="80">
        <f t="shared" si="12"/>
        <v>0</v>
      </c>
      <c r="H154" s="82">
        <f t="shared" si="12"/>
        <v>0</v>
      </c>
      <c r="I154" s="80">
        <f t="shared" si="12"/>
        <v>0</v>
      </c>
      <c r="J154" s="83">
        <f>J25-SUMIF(Sales!$D$22:$D$1021,$D25,Sales!J$22:J$1021)</f>
        <v>0</v>
      </c>
      <c r="K154" s="83">
        <f>K25-SUMIF(Sales!$D$22:$D$1021,$D25,Sales!K$22:K$1021)</f>
        <v>0</v>
      </c>
      <c r="L154" s="83">
        <f>L25-SUMIF(Sales!$D$22:$D$1021,$D25,Sales!L$22:L$1021)</f>
        <v>0</v>
      </c>
      <c r="M154" s="83">
        <f>M25-SUMIF(Sales!$D$22:$D$1021,$D25,Sales!M$22:M$1021)</f>
        <v>0</v>
      </c>
      <c r="N154" s="83">
        <f>N25-SUMIF(Sales!$D$22:$D$1021,$D25,Sales!N$22:N$1021)</f>
        <v>0</v>
      </c>
    </row>
    <row r="155" spans="1:15">
      <c r="B155" s="79">
        <f t="shared" ref="B155:I155" si="13">B26</f>
        <v>0</v>
      </c>
      <c r="C155" s="80">
        <f t="shared" si="13"/>
        <v>0</v>
      </c>
      <c r="D155" s="80">
        <f t="shared" si="13"/>
        <v>0</v>
      </c>
      <c r="E155" s="81">
        <f t="shared" si="13"/>
        <v>0</v>
      </c>
      <c r="F155" s="80">
        <f t="shared" si="13"/>
        <v>0</v>
      </c>
      <c r="G155" s="80">
        <f t="shared" si="13"/>
        <v>0</v>
      </c>
      <c r="H155" s="82">
        <f t="shared" si="13"/>
        <v>0</v>
      </c>
      <c r="I155" s="80">
        <f t="shared" si="13"/>
        <v>0</v>
      </c>
      <c r="J155" s="83">
        <f>J26-SUMIF(Sales!$D$22:$D$1021,$D26,Sales!J$22:J$1021)</f>
        <v>0</v>
      </c>
      <c r="K155" s="83">
        <f>K26-SUMIF(Sales!$D$22:$D$1021,$D26,Sales!K$22:K$1021)</f>
        <v>0</v>
      </c>
      <c r="L155" s="83">
        <f>L26-SUMIF(Sales!$D$22:$D$1021,$D26,Sales!L$22:L$1021)</f>
        <v>0</v>
      </c>
      <c r="M155" s="83">
        <f>M26-SUMIF(Sales!$D$22:$D$1021,$D26,Sales!M$22:M$1021)</f>
        <v>0</v>
      </c>
      <c r="N155" s="83">
        <f>N26-SUMIF(Sales!$D$22:$D$1021,$D26,Sales!N$22:N$1021)</f>
        <v>0</v>
      </c>
    </row>
    <row r="156" spans="1:15">
      <c r="B156" s="79">
        <f t="shared" ref="B156:I156" si="14">B27</f>
        <v>0</v>
      </c>
      <c r="C156" s="80">
        <f t="shared" si="14"/>
        <v>0</v>
      </c>
      <c r="D156" s="80">
        <f t="shared" si="14"/>
        <v>0</v>
      </c>
      <c r="E156" s="81">
        <f t="shared" si="14"/>
        <v>0</v>
      </c>
      <c r="F156" s="80">
        <f t="shared" si="14"/>
        <v>0</v>
      </c>
      <c r="G156" s="80">
        <f t="shared" si="14"/>
        <v>0</v>
      </c>
      <c r="H156" s="82">
        <f t="shared" si="14"/>
        <v>0</v>
      </c>
      <c r="I156" s="80">
        <f t="shared" si="14"/>
        <v>0</v>
      </c>
      <c r="J156" s="83">
        <f>J27-SUMIF(Sales!$D$22:$D$1021,$D27,Sales!J$22:J$1021)</f>
        <v>0</v>
      </c>
      <c r="K156" s="83">
        <f>K27-SUMIF(Sales!$D$22:$D$1021,$D27,Sales!K$22:K$1021)</f>
        <v>0</v>
      </c>
      <c r="L156" s="83">
        <f>L27-SUMIF(Sales!$D$22:$D$1021,$D27,Sales!L$22:L$1021)</f>
        <v>0</v>
      </c>
      <c r="M156" s="83">
        <f>M27-SUMIF(Sales!$D$22:$D$1021,$D27,Sales!M$22:M$1021)</f>
        <v>0</v>
      </c>
      <c r="N156" s="83">
        <f>N27-SUMIF(Sales!$D$22:$D$1021,$D27,Sales!N$22:N$1021)</f>
        <v>0</v>
      </c>
    </row>
    <row r="157" spans="1:15">
      <c r="B157" s="79">
        <f t="shared" ref="B157:I157" si="15">B28</f>
        <v>0</v>
      </c>
      <c r="C157" s="80">
        <f t="shared" si="15"/>
        <v>0</v>
      </c>
      <c r="D157" s="80">
        <f t="shared" si="15"/>
        <v>0</v>
      </c>
      <c r="E157" s="81">
        <f t="shared" si="15"/>
        <v>0</v>
      </c>
      <c r="F157" s="80">
        <f t="shared" si="15"/>
        <v>0</v>
      </c>
      <c r="G157" s="80">
        <f t="shared" si="15"/>
        <v>0</v>
      </c>
      <c r="H157" s="82">
        <f t="shared" si="15"/>
        <v>0</v>
      </c>
      <c r="I157" s="80">
        <f t="shared" si="15"/>
        <v>0</v>
      </c>
      <c r="J157" s="83">
        <f>J28-SUMIF(Sales!$D$22:$D$1021,$D28,Sales!J$22:J$1021)</f>
        <v>0</v>
      </c>
      <c r="K157" s="83">
        <f>K28-SUMIF(Sales!$D$22:$D$1021,$D28,Sales!K$22:K$1021)</f>
        <v>0</v>
      </c>
      <c r="L157" s="83">
        <f>L28-SUMIF(Sales!$D$22:$D$1021,$D28,Sales!L$22:L$1021)</f>
        <v>0</v>
      </c>
      <c r="M157" s="83">
        <f>M28-SUMIF(Sales!$D$22:$D$1021,$D28,Sales!M$22:M$1021)</f>
        <v>0</v>
      </c>
      <c r="N157" s="83">
        <f>N28-SUMIF(Sales!$D$22:$D$1021,$D28,Sales!N$22:N$1021)</f>
        <v>0</v>
      </c>
    </row>
    <row r="158" spans="1:15">
      <c r="B158" s="79">
        <f t="shared" ref="B158:I158" si="16">B29</f>
        <v>0</v>
      </c>
      <c r="C158" s="80">
        <f t="shared" si="16"/>
        <v>0</v>
      </c>
      <c r="D158" s="80">
        <f t="shared" si="16"/>
        <v>0</v>
      </c>
      <c r="E158" s="81">
        <f t="shared" si="16"/>
        <v>0</v>
      </c>
      <c r="F158" s="80">
        <f t="shared" si="16"/>
        <v>0</v>
      </c>
      <c r="G158" s="80">
        <f t="shared" si="16"/>
        <v>0</v>
      </c>
      <c r="H158" s="82">
        <f t="shared" si="16"/>
        <v>0</v>
      </c>
      <c r="I158" s="80">
        <f t="shared" si="16"/>
        <v>0</v>
      </c>
      <c r="J158" s="83">
        <f>J29-SUMIF(Sales!$D$22:$D$1021,$D29,Sales!J$22:J$1021)</f>
        <v>0</v>
      </c>
      <c r="K158" s="83">
        <f>K29-SUMIF(Sales!$D$22:$D$1021,$D29,Sales!K$22:K$1021)</f>
        <v>0</v>
      </c>
      <c r="L158" s="83">
        <f>L29-SUMIF(Sales!$D$22:$D$1021,$D29,Sales!L$22:L$1021)</f>
        <v>0</v>
      </c>
      <c r="M158" s="83">
        <f>M29-SUMIF(Sales!$D$22:$D$1021,$D29,Sales!M$22:M$1021)</f>
        <v>0</v>
      </c>
      <c r="N158" s="83">
        <f>N29-SUMIF(Sales!$D$22:$D$1021,$D29,Sales!N$22:N$1021)</f>
        <v>0</v>
      </c>
    </row>
    <row r="159" spans="1:15">
      <c r="B159" s="79">
        <f t="shared" ref="B159:I159" si="17">B30</f>
        <v>0</v>
      </c>
      <c r="C159" s="80">
        <f t="shared" si="17"/>
        <v>0</v>
      </c>
      <c r="D159" s="80">
        <f t="shared" si="17"/>
        <v>0</v>
      </c>
      <c r="E159" s="81">
        <f t="shared" si="17"/>
        <v>0</v>
      </c>
      <c r="F159" s="80">
        <f t="shared" si="17"/>
        <v>0</v>
      </c>
      <c r="G159" s="80">
        <f t="shared" si="17"/>
        <v>0</v>
      </c>
      <c r="H159" s="82">
        <f t="shared" si="17"/>
        <v>0</v>
      </c>
      <c r="I159" s="80">
        <f t="shared" si="17"/>
        <v>0</v>
      </c>
      <c r="J159" s="83">
        <f>J30-SUMIF(Sales!$D$22:$D$1021,$D30,Sales!J$22:J$1021)</f>
        <v>0</v>
      </c>
      <c r="K159" s="83">
        <f>K30-SUMIF(Sales!$D$22:$D$1021,$D30,Sales!K$22:K$1021)</f>
        <v>0</v>
      </c>
      <c r="L159" s="83">
        <f>L30-SUMIF(Sales!$D$22:$D$1021,$D30,Sales!L$22:L$1021)</f>
        <v>0</v>
      </c>
      <c r="M159" s="83">
        <f>M30-SUMIF(Sales!$D$22:$D$1021,$D30,Sales!M$22:M$1021)</f>
        <v>0</v>
      </c>
      <c r="N159" s="83">
        <f>N30-SUMIF(Sales!$D$22:$D$1021,$D30,Sales!N$22:N$1021)</f>
        <v>0</v>
      </c>
    </row>
    <row r="160" spans="1:15">
      <c r="B160" s="79">
        <f t="shared" ref="B160:I160" si="18">B31</f>
        <v>0</v>
      </c>
      <c r="C160" s="80">
        <f t="shared" si="18"/>
        <v>0</v>
      </c>
      <c r="D160" s="80">
        <f t="shared" si="18"/>
        <v>0</v>
      </c>
      <c r="E160" s="81">
        <f t="shared" si="18"/>
        <v>0</v>
      </c>
      <c r="F160" s="80">
        <f t="shared" si="18"/>
        <v>0</v>
      </c>
      <c r="G160" s="80">
        <f t="shared" si="18"/>
        <v>0</v>
      </c>
      <c r="H160" s="82">
        <f t="shared" si="18"/>
        <v>0</v>
      </c>
      <c r="I160" s="80">
        <f t="shared" si="18"/>
        <v>0</v>
      </c>
      <c r="J160" s="83">
        <f>J31-SUMIF(Sales!$D$22:$D$1021,$D31,Sales!J$22:J$1021)</f>
        <v>0</v>
      </c>
      <c r="K160" s="83">
        <f>K31-SUMIF(Sales!$D$22:$D$1021,$D31,Sales!K$22:K$1021)</f>
        <v>0</v>
      </c>
      <c r="L160" s="83">
        <f>L31-SUMIF(Sales!$D$22:$D$1021,$D31,Sales!L$22:L$1021)</f>
        <v>0</v>
      </c>
      <c r="M160" s="83">
        <f>M31-SUMIF(Sales!$D$22:$D$1021,$D31,Sales!M$22:M$1021)</f>
        <v>0</v>
      </c>
      <c r="N160" s="83">
        <f>N31-SUMIF(Sales!$D$22:$D$1021,$D31,Sales!N$22:N$1021)</f>
        <v>0</v>
      </c>
    </row>
    <row r="161" spans="2:14">
      <c r="B161" s="79">
        <f t="shared" ref="B161:I161" si="19">B32</f>
        <v>0</v>
      </c>
      <c r="C161" s="80">
        <f t="shared" si="19"/>
        <v>0</v>
      </c>
      <c r="D161" s="80">
        <f t="shared" si="19"/>
        <v>0</v>
      </c>
      <c r="E161" s="81">
        <f t="shared" si="19"/>
        <v>0</v>
      </c>
      <c r="F161" s="80">
        <f t="shared" si="19"/>
        <v>0</v>
      </c>
      <c r="G161" s="80">
        <f t="shared" si="19"/>
        <v>0</v>
      </c>
      <c r="H161" s="82">
        <f t="shared" si="19"/>
        <v>0</v>
      </c>
      <c r="I161" s="80">
        <f t="shared" si="19"/>
        <v>0</v>
      </c>
      <c r="J161" s="83">
        <f>J32-SUMIF(Sales!$D$22:$D$1021,$D32,Sales!J$22:J$1021)</f>
        <v>0</v>
      </c>
      <c r="K161" s="83">
        <f>K32-SUMIF(Sales!$D$22:$D$1021,$D32,Sales!K$22:K$1021)</f>
        <v>0</v>
      </c>
      <c r="L161" s="83">
        <f>L32-SUMIF(Sales!$D$22:$D$1021,$D32,Sales!L$22:L$1021)</f>
        <v>0</v>
      </c>
      <c r="M161" s="83">
        <f>M32-SUMIF(Sales!$D$22:$D$1021,$D32,Sales!M$22:M$1021)</f>
        <v>0</v>
      </c>
      <c r="N161" s="83">
        <f>N32-SUMIF(Sales!$D$22:$D$1021,$D32,Sales!N$22:N$1021)</f>
        <v>0</v>
      </c>
    </row>
    <row r="162" spans="2:14">
      <c r="B162" s="79">
        <f t="shared" ref="B162:I162" si="20">B33</f>
        <v>0</v>
      </c>
      <c r="C162" s="80">
        <f t="shared" si="20"/>
        <v>0</v>
      </c>
      <c r="D162" s="80">
        <f t="shared" si="20"/>
        <v>0</v>
      </c>
      <c r="E162" s="81">
        <f t="shared" si="20"/>
        <v>0</v>
      </c>
      <c r="F162" s="80">
        <f t="shared" si="20"/>
        <v>0</v>
      </c>
      <c r="G162" s="80">
        <f t="shared" si="20"/>
        <v>0</v>
      </c>
      <c r="H162" s="82">
        <f t="shared" si="20"/>
        <v>0</v>
      </c>
      <c r="I162" s="80">
        <f t="shared" si="20"/>
        <v>0</v>
      </c>
      <c r="J162" s="83">
        <f>J33-SUMIF(Sales!$D$22:$D$1021,$D33,Sales!J$22:J$1021)</f>
        <v>0</v>
      </c>
      <c r="K162" s="83">
        <f>K33-SUMIF(Sales!$D$22:$D$1021,$D33,Sales!K$22:K$1021)</f>
        <v>0</v>
      </c>
      <c r="L162" s="83">
        <f>L33-SUMIF(Sales!$D$22:$D$1021,$D33,Sales!L$22:L$1021)</f>
        <v>0</v>
      </c>
      <c r="M162" s="83">
        <f>M33-SUMIF(Sales!$D$22:$D$1021,$D33,Sales!M$22:M$1021)</f>
        <v>0</v>
      </c>
      <c r="N162" s="83">
        <f>N33-SUMIF(Sales!$D$22:$D$1021,$D33,Sales!N$22:N$1021)</f>
        <v>0</v>
      </c>
    </row>
    <row r="163" spans="2:14">
      <c r="B163" s="79">
        <f t="shared" ref="B163:I163" si="21">B34</f>
        <v>0</v>
      </c>
      <c r="C163" s="80">
        <f t="shared" si="21"/>
        <v>0</v>
      </c>
      <c r="D163" s="80">
        <f t="shared" si="21"/>
        <v>0</v>
      </c>
      <c r="E163" s="81">
        <f t="shared" si="21"/>
        <v>0</v>
      </c>
      <c r="F163" s="80">
        <f t="shared" si="21"/>
        <v>0</v>
      </c>
      <c r="G163" s="80">
        <f t="shared" si="21"/>
        <v>0</v>
      </c>
      <c r="H163" s="82">
        <f t="shared" si="21"/>
        <v>0</v>
      </c>
      <c r="I163" s="80">
        <f t="shared" si="21"/>
        <v>0</v>
      </c>
      <c r="J163" s="83">
        <f>J34-SUMIF(Sales!$D$22:$D$1021,$D34,Sales!J$22:J$1021)</f>
        <v>0</v>
      </c>
      <c r="K163" s="83">
        <f>K34-SUMIF(Sales!$D$22:$D$1021,$D34,Sales!K$22:K$1021)</f>
        <v>0</v>
      </c>
      <c r="L163" s="83">
        <f>L34-SUMIF(Sales!$D$22:$D$1021,$D34,Sales!L$22:L$1021)</f>
        <v>0</v>
      </c>
      <c r="M163" s="83">
        <f>M34-SUMIF(Sales!$D$22:$D$1021,$D34,Sales!M$22:M$1021)</f>
        <v>0</v>
      </c>
      <c r="N163" s="83">
        <f>N34-SUMIF(Sales!$D$22:$D$1021,$D34,Sales!N$22:N$1021)</f>
        <v>0</v>
      </c>
    </row>
    <row r="164" spans="2:14">
      <c r="B164" s="79">
        <f t="shared" ref="B164:I164" si="22">B35</f>
        <v>0</v>
      </c>
      <c r="C164" s="80">
        <f t="shared" si="22"/>
        <v>0</v>
      </c>
      <c r="D164" s="80">
        <f t="shared" si="22"/>
        <v>0</v>
      </c>
      <c r="E164" s="81">
        <f t="shared" si="22"/>
        <v>0</v>
      </c>
      <c r="F164" s="80">
        <f t="shared" si="22"/>
        <v>0</v>
      </c>
      <c r="G164" s="80">
        <f t="shared" si="22"/>
        <v>0</v>
      </c>
      <c r="H164" s="82">
        <f t="shared" si="22"/>
        <v>0</v>
      </c>
      <c r="I164" s="80">
        <f t="shared" si="22"/>
        <v>0</v>
      </c>
      <c r="J164" s="83">
        <f>J35-SUMIF(Sales!$D$22:$D$1021,$D35,Sales!J$22:J$1021)</f>
        <v>0</v>
      </c>
      <c r="K164" s="83">
        <f>K35-SUMIF(Sales!$D$22:$D$1021,$D35,Sales!K$22:K$1021)</f>
        <v>0</v>
      </c>
      <c r="L164" s="83">
        <f>L35-SUMIF(Sales!$D$22:$D$1021,$D35,Sales!L$22:L$1021)</f>
        <v>0</v>
      </c>
      <c r="M164" s="83">
        <f>M35-SUMIF(Sales!$D$22:$D$1021,$D35,Sales!M$22:M$1021)</f>
        <v>0</v>
      </c>
      <c r="N164" s="83">
        <f>N35-SUMIF(Sales!$D$22:$D$1021,$D35,Sales!N$22:N$1021)</f>
        <v>0</v>
      </c>
    </row>
    <row r="165" spans="2:14">
      <c r="B165" s="79">
        <f t="shared" ref="B165:I165" si="23">B36</f>
        <v>0</v>
      </c>
      <c r="C165" s="80">
        <f t="shared" si="23"/>
        <v>0</v>
      </c>
      <c r="D165" s="80">
        <f t="shared" si="23"/>
        <v>0</v>
      </c>
      <c r="E165" s="81">
        <f t="shared" si="23"/>
        <v>0</v>
      </c>
      <c r="F165" s="80">
        <f t="shared" si="23"/>
        <v>0</v>
      </c>
      <c r="G165" s="80">
        <f t="shared" si="23"/>
        <v>0</v>
      </c>
      <c r="H165" s="82">
        <f t="shared" si="23"/>
        <v>0</v>
      </c>
      <c r="I165" s="80">
        <f t="shared" si="23"/>
        <v>0</v>
      </c>
      <c r="J165" s="83">
        <f>J36-SUMIF(Sales!$D$22:$D$1021,$D36,Sales!J$22:J$1021)</f>
        <v>0</v>
      </c>
      <c r="K165" s="83">
        <f>K36-SUMIF(Sales!$D$22:$D$1021,$D36,Sales!K$22:K$1021)</f>
        <v>0</v>
      </c>
      <c r="L165" s="83">
        <f>L36-SUMIF(Sales!$D$22:$D$1021,$D36,Sales!L$22:L$1021)</f>
        <v>0</v>
      </c>
      <c r="M165" s="83">
        <f>M36-SUMIF(Sales!$D$22:$D$1021,$D36,Sales!M$22:M$1021)</f>
        <v>0</v>
      </c>
      <c r="N165" s="83">
        <f>N36-SUMIF(Sales!$D$22:$D$1021,$D36,Sales!N$22:N$1021)</f>
        <v>0</v>
      </c>
    </row>
    <row r="166" spans="2:14">
      <c r="B166" s="79">
        <f t="shared" ref="B166:I166" si="24">B37</f>
        <v>0</v>
      </c>
      <c r="C166" s="80">
        <f t="shared" si="24"/>
        <v>0</v>
      </c>
      <c r="D166" s="80">
        <f t="shared" si="24"/>
        <v>0</v>
      </c>
      <c r="E166" s="81">
        <f t="shared" si="24"/>
        <v>0</v>
      </c>
      <c r="F166" s="80">
        <f t="shared" si="24"/>
        <v>0</v>
      </c>
      <c r="G166" s="80">
        <f t="shared" si="24"/>
        <v>0</v>
      </c>
      <c r="H166" s="82">
        <f t="shared" si="24"/>
        <v>0</v>
      </c>
      <c r="I166" s="80">
        <f t="shared" si="24"/>
        <v>0</v>
      </c>
      <c r="J166" s="83">
        <f>J37-SUMIF(Sales!$D$22:$D$1021,$D37,Sales!J$22:J$1021)</f>
        <v>0</v>
      </c>
      <c r="K166" s="83">
        <f>K37-SUMIF(Sales!$D$22:$D$1021,$D37,Sales!K$22:K$1021)</f>
        <v>0</v>
      </c>
      <c r="L166" s="83">
        <f>L37-SUMIF(Sales!$D$22:$D$1021,$D37,Sales!L$22:L$1021)</f>
        <v>0</v>
      </c>
      <c r="M166" s="83">
        <f>M37-SUMIF(Sales!$D$22:$D$1021,$D37,Sales!M$22:M$1021)</f>
        <v>0</v>
      </c>
      <c r="N166" s="83">
        <f>N37-SUMIF(Sales!$D$22:$D$1021,$D37,Sales!N$22:N$1021)</f>
        <v>0</v>
      </c>
    </row>
    <row r="167" spans="2:14">
      <c r="B167" s="79">
        <f t="shared" ref="B167:I167" si="25">B38</f>
        <v>0</v>
      </c>
      <c r="C167" s="80">
        <f t="shared" si="25"/>
        <v>0</v>
      </c>
      <c r="D167" s="80">
        <f t="shared" si="25"/>
        <v>0</v>
      </c>
      <c r="E167" s="81">
        <f t="shared" si="25"/>
        <v>0</v>
      </c>
      <c r="F167" s="80">
        <f t="shared" si="25"/>
        <v>0</v>
      </c>
      <c r="G167" s="80">
        <f t="shared" si="25"/>
        <v>0</v>
      </c>
      <c r="H167" s="82">
        <f t="shared" si="25"/>
        <v>0</v>
      </c>
      <c r="I167" s="80">
        <f t="shared" si="25"/>
        <v>0</v>
      </c>
      <c r="J167" s="83">
        <f>J38-SUMIF(Sales!$D$22:$D$1021,$D38,Sales!J$22:J$1021)</f>
        <v>0</v>
      </c>
      <c r="K167" s="83">
        <f>K38-SUMIF(Sales!$D$22:$D$1021,$D38,Sales!K$22:K$1021)</f>
        <v>0</v>
      </c>
      <c r="L167" s="83">
        <f>L38-SUMIF(Sales!$D$22:$D$1021,$D38,Sales!L$22:L$1021)</f>
        <v>0</v>
      </c>
      <c r="M167" s="83">
        <f>M38-SUMIF(Sales!$D$22:$D$1021,$D38,Sales!M$22:M$1021)</f>
        <v>0</v>
      </c>
      <c r="N167" s="83">
        <f>N38-SUMIF(Sales!$D$22:$D$1021,$D38,Sales!N$22:N$1021)</f>
        <v>0</v>
      </c>
    </row>
    <row r="168" spans="2:14">
      <c r="B168" s="79">
        <f t="shared" ref="B168:I168" si="26">B39</f>
        <v>0</v>
      </c>
      <c r="C168" s="80">
        <f t="shared" si="26"/>
        <v>0</v>
      </c>
      <c r="D168" s="80">
        <f t="shared" si="26"/>
        <v>0</v>
      </c>
      <c r="E168" s="81">
        <f t="shared" si="26"/>
        <v>0</v>
      </c>
      <c r="F168" s="80">
        <f t="shared" si="26"/>
        <v>0</v>
      </c>
      <c r="G168" s="80">
        <f t="shared" si="26"/>
        <v>0</v>
      </c>
      <c r="H168" s="82">
        <f t="shared" si="26"/>
        <v>0</v>
      </c>
      <c r="I168" s="80">
        <f t="shared" si="26"/>
        <v>0</v>
      </c>
      <c r="J168" s="83">
        <f>J39-SUMIF(Sales!$D$22:$D$1021,$D39,Sales!J$22:J$1021)</f>
        <v>0</v>
      </c>
      <c r="K168" s="83">
        <f>K39-SUMIF(Sales!$D$22:$D$1021,$D39,Sales!K$22:K$1021)</f>
        <v>0</v>
      </c>
      <c r="L168" s="83">
        <f>L39-SUMIF(Sales!$D$22:$D$1021,$D39,Sales!L$22:L$1021)</f>
        <v>0</v>
      </c>
      <c r="M168" s="83">
        <f>M39-SUMIF(Sales!$D$22:$D$1021,$D39,Sales!M$22:M$1021)</f>
        <v>0</v>
      </c>
      <c r="N168" s="83">
        <f>N39-SUMIF(Sales!$D$22:$D$1021,$D39,Sales!N$22:N$1021)</f>
        <v>0</v>
      </c>
    </row>
    <row r="169" spans="2:14">
      <c r="B169" s="79">
        <f t="shared" ref="B169:I169" si="27">B40</f>
        <v>0</v>
      </c>
      <c r="C169" s="80">
        <f t="shared" si="27"/>
        <v>0</v>
      </c>
      <c r="D169" s="80">
        <f t="shared" si="27"/>
        <v>0</v>
      </c>
      <c r="E169" s="81">
        <f t="shared" si="27"/>
        <v>0</v>
      </c>
      <c r="F169" s="80">
        <f t="shared" si="27"/>
        <v>0</v>
      </c>
      <c r="G169" s="80">
        <f t="shared" si="27"/>
        <v>0</v>
      </c>
      <c r="H169" s="82">
        <f t="shared" si="27"/>
        <v>0</v>
      </c>
      <c r="I169" s="80">
        <f t="shared" si="27"/>
        <v>0</v>
      </c>
      <c r="J169" s="83">
        <f>J40-SUMIF(Sales!$D$22:$D$1021,$D40,Sales!J$22:J$1021)</f>
        <v>0</v>
      </c>
      <c r="K169" s="83">
        <f>K40-SUMIF(Sales!$D$22:$D$1021,$D40,Sales!K$22:K$1021)</f>
        <v>0</v>
      </c>
      <c r="L169" s="83">
        <f>L40-SUMIF(Sales!$D$22:$D$1021,$D40,Sales!L$22:L$1021)</f>
        <v>0</v>
      </c>
      <c r="M169" s="83">
        <f>M40-SUMIF(Sales!$D$22:$D$1021,$D40,Sales!M$22:M$1021)</f>
        <v>0</v>
      </c>
      <c r="N169" s="83">
        <f>N40-SUMIF(Sales!$D$22:$D$1021,$D40,Sales!N$22:N$1021)</f>
        <v>0</v>
      </c>
    </row>
    <row r="170" spans="2:14">
      <c r="B170" s="79">
        <f t="shared" ref="B170:I170" si="28">B41</f>
        <v>0</v>
      </c>
      <c r="C170" s="80">
        <f t="shared" si="28"/>
        <v>0</v>
      </c>
      <c r="D170" s="80">
        <f t="shared" si="28"/>
        <v>0</v>
      </c>
      <c r="E170" s="81">
        <f t="shared" si="28"/>
        <v>0</v>
      </c>
      <c r="F170" s="80">
        <f t="shared" si="28"/>
        <v>0</v>
      </c>
      <c r="G170" s="80">
        <f t="shared" si="28"/>
        <v>0</v>
      </c>
      <c r="H170" s="82">
        <f t="shared" si="28"/>
        <v>0</v>
      </c>
      <c r="I170" s="80">
        <f t="shared" si="28"/>
        <v>0</v>
      </c>
      <c r="J170" s="83">
        <f>J41-SUMIF(Sales!$D$22:$D$1021,$D41,Sales!J$22:J$1021)</f>
        <v>0</v>
      </c>
      <c r="K170" s="83">
        <f>K41-SUMIF(Sales!$D$22:$D$1021,$D41,Sales!K$22:K$1021)</f>
        <v>0</v>
      </c>
      <c r="L170" s="83">
        <f>L41-SUMIF(Sales!$D$22:$D$1021,$D41,Sales!L$22:L$1021)</f>
        <v>0</v>
      </c>
      <c r="M170" s="83">
        <f>M41-SUMIF(Sales!$D$22:$D$1021,$D41,Sales!M$22:M$1021)</f>
        <v>0</v>
      </c>
      <c r="N170" s="83">
        <f>N41-SUMIF(Sales!$D$22:$D$1021,$D41,Sales!N$22:N$1021)</f>
        <v>0</v>
      </c>
    </row>
    <row r="171" spans="2:14">
      <c r="B171" s="79">
        <f t="shared" ref="B171:I171" si="29">B42</f>
        <v>0</v>
      </c>
      <c r="C171" s="80">
        <f t="shared" si="29"/>
        <v>0</v>
      </c>
      <c r="D171" s="80">
        <f t="shared" si="29"/>
        <v>0</v>
      </c>
      <c r="E171" s="81">
        <f t="shared" si="29"/>
        <v>0</v>
      </c>
      <c r="F171" s="80">
        <f t="shared" si="29"/>
        <v>0</v>
      </c>
      <c r="G171" s="80">
        <f t="shared" si="29"/>
        <v>0</v>
      </c>
      <c r="H171" s="82">
        <f t="shared" si="29"/>
        <v>0</v>
      </c>
      <c r="I171" s="80">
        <f t="shared" si="29"/>
        <v>0</v>
      </c>
      <c r="J171" s="83">
        <f>J42-SUMIF(Sales!$D$22:$D$1021,$D42,Sales!J$22:J$1021)</f>
        <v>0</v>
      </c>
      <c r="K171" s="83">
        <f>K42-SUMIF(Sales!$D$22:$D$1021,$D42,Sales!K$22:K$1021)</f>
        <v>0</v>
      </c>
      <c r="L171" s="83">
        <f>L42-SUMIF(Sales!$D$22:$D$1021,$D42,Sales!L$22:L$1021)</f>
        <v>0</v>
      </c>
      <c r="M171" s="83">
        <f>M42-SUMIF(Sales!$D$22:$D$1021,$D42,Sales!M$22:M$1021)</f>
        <v>0</v>
      </c>
      <c r="N171" s="83">
        <f>N42-SUMIF(Sales!$D$22:$D$1021,$D42,Sales!N$22:N$1021)</f>
        <v>0</v>
      </c>
    </row>
    <row r="172" spans="2:14">
      <c r="B172" s="79">
        <f t="shared" ref="B172:I172" si="30">B43</f>
        <v>0</v>
      </c>
      <c r="C172" s="80">
        <f t="shared" si="30"/>
        <v>0</v>
      </c>
      <c r="D172" s="80">
        <f t="shared" si="30"/>
        <v>0</v>
      </c>
      <c r="E172" s="81">
        <f t="shared" si="30"/>
        <v>0</v>
      </c>
      <c r="F172" s="80">
        <f t="shared" si="30"/>
        <v>0</v>
      </c>
      <c r="G172" s="80">
        <f t="shared" si="30"/>
        <v>0</v>
      </c>
      <c r="H172" s="82">
        <f t="shared" si="30"/>
        <v>0</v>
      </c>
      <c r="I172" s="80">
        <f t="shared" si="30"/>
        <v>0</v>
      </c>
      <c r="J172" s="83">
        <f>J43-SUMIF(Sales!$D$22:$D$1021,$D43,Sales!J$22:J$1021)</f>
        <v>0</v>
      </c>
      <c r="K172" s="83">
        <f>K43-SUMIF(Sales!$D$22:$D$1021,$D43,Sales!K$22:K$1021)</f>
        <v>0</v>
      </c>
      <c r="L172" s="83">
        <f>L43-SUMIF(Sales!$D$22:$D$1021,$D43,Sales!L$22:L$1021)</f>
        <v>0</v>
      </c>
      <c r="M172" s="83">
        <f>M43-SUMIF(Sales!$D$22:$D$1021,$D43,Sales!M$22:M$1021)</f>
        <v>0</v>
      </c>
      <c r="N172" s="83">
        <f>N43-SUMIF(Sales!$D$22:$D$1021,$D43,Sales!N$22:N$1021)</f>
        <v>0</v>
      </c>
    </row>
    <row r="173" spans="2:14">
      <c r="B173" s="79">
        <f t="shared" ref="B173:I173" si="31">B44</f>
        <v>0</v>
      </c>
      <c r="C173" s="80">
        <f t="shared" si="31"/>
        <v>0</v>
      </c>
      <c r="D173" s="80">
        <f t="shared" si="31"/>
        <v>0</v>
      </c>
      <c r="E173" s="81">
        <f t="shared" si="31"/>
        <v>0</v>
      </c>
      <c r="F173" s="80">
        <f t="shared" si="31"/>
        <v>0</v>
      </c>
      <c r="G173" s="80">
        <f t="shared" si="31"/>
        <v>0</v>
      </c>
      <c r="H173" s="82">
        <f t="shared" si="31"/>
        <v>0</v>
      </c>
      <c r="I173" s="80">
        <f t="shared" si="31"/>
        <v>0</v>
      </c>
      <c r="J173" s="83">
        <f>J44-SUMIF(Sales!$D$22:$D$1021,$D44,Sales!J$22:J$1021)</f>
        <v>0</v>
      </c>
      <c r="K173" s="83">
        <f>K44-SUMIF(Sales!$D$22:$D$1021,$D44,Sales!K$22:K$1021)</f>
        <v>0</v>
      </c>
      <c r="L173" s="83">
        <f>L44-SUMIF(Sales!$D$22:$D$1021,$D44,Sales!L$22:L$1021)</f>
        <v>0</v>
      </c>
      <c r="M173" s="83">
        <f>M44-SUMIF(Sales!$D$22:$D$1021,$D44,Sales!M$22:M$1021)</f>
        <v>0</v>
      </c>
      <c r="N173" s="83">
        <f>N44-SUMIF(Sales!$D$22:$D$1021,$D44,Sales!N$22:N$1021)</f>
        <v>0</v>
      </c>
    </row>
    <row r="174" spans="2:14">
      <c r="B174" s="79">
        <f t="shared" ref="B174:I174" si="32">B45</f>
        <v>0</v>
      </c>
      <c r="C174" s="80">
        <f t="shared" si="32"/>
        <v>0</v>
      </c>
      <c r="D174" s="80">
        <f t="shared" si="32"/>
        <v>0</v>
      </c>
      <c r="E174" s="81">
        <f t="shared" si="32"/>
        <v>0</v>
      </c>
      <c r="F174" s="80">
        <f t="shared" si="32"/>
        <v>0</v>
      </c>
      <c r="G174" s="80">
        <f t="shared" si="32"/>
        <v>0</v>
      </c>
      <c r="H174" s="82">
        <f t="shared" si="32"/>
        <v>0</v>
      </c>
      <c r="I174" s="80">
        <f t="shared" si="32"/>
        <v>0</v>
      </c>
      <c r="J174" s="83">
        <f>J45-SUMIF(Sales!$D$22:$D$1021,$D45,Sales!J$22:J$1021)</f>
        <v>0</v>
      </c>
      <c r="K174" s="83">
        <f>K45-SUMIF(Sales!$D$22:$D$1021,$D45,Sales!K$22:K$1021)</f>
        <v>0</v>
      </c>
      <c r="L174" s="83">
        <f>L45-SUMIF(Sales!$D$22:$D$1021,$D45,Sales!L$22:L$1021)</f>
        <v>0</v>
      </c>
      <c r="M174" s="83">
        <f>M45-SUMIF(Sales!$D$22:$D$1021,$D45,Sales!M$22:M$1021)</f>
        <v>0</v>
      </c>
      <c r="N174" s="83">
        <f>N45-SUMIF(Sales!$D$22:$D$1021,$D45,Sales!N$22:N$1021)</f>
        <v>0</v>
      </c>
    </row>
    <row r="175" spans="2:14">
      <c r="B175" s="79">
        <f t="shared" ref="B175:I175" si="33">B46</f>
        <v>0</v>
      </c>
      <c r="C175" s="80">
        <f t="shared" si="33"/>
        <v>0</v>
      </c>
      <c r="D175" s="80">
        <f t="shared" si="33"/>
        <v>0</v>
      </c>
      <c r="E175" s="81">
        <f t="shared" si="33"/>
        <v>0</v>
      </c>
      <c r="F175" s="80">
        <f t="shared" si="33"/>
        <v>0</v>
      </c>
      <c r="G175" s="80">
        <f t="shared" si="33"/>
        <v>0</v>
      </c>
      <c r="H175" s="82">
        <f t="shared" si="33"/>
        <v>0</v>
      </c>
      <c r="I175" s="80">
        <f t="shared" si="33"/>
        <v>0</v>
      </c>
      <c r="J175" s="83">
        <f>J46-SUMIF(Sales!$D$22:$D$1021,$D46,Sales!J$22:J$1021)</f>
        <v>0</v>
      </c>
      <c r="K175" s="83">
        <f>K46-SUMIF(Sales!$D$22:$D$1021,$D46,Sales!K$22:K$1021)</f>
        <v>0</v>
      </c>
      <c r="L175" s="83">
        <f>L46-SUMIF(Sales!$D$22:$D$1021,$D46,Sales!L$22:L$1021)</f>
        <v>0</v>
      </c>
      <c r="M175" s="83">
        <f>M46-SUMIF(Sales!$D$22:$D$1021,$D46,Sales!M$22:M$1021)</f>
        <v>0</v>
      </c>
      <c r="N175" s="83">
        <f>N46-SUMIF(Sales!$D$22:$D$1021,$D46,Sales!N$22:N$1021)</f>
        <v>0</v>
      </c>
    </row>
    <row r="176" spans="2:14">
      <c r="B176" s="79">
        <f t="shared" ref="B176:I176" si="34">B47</f>
        <v>0</v>
      </c>
      <c r="C176" s="80">
        <f t="shared" si="34"/>
        <v>0</v>
      </c>
      <c r="D176" s="80">
        <f t="shared" si="34"/>
        <v>0</v>
      </c>
      <c r="E176" s="81">
        <f t="shared" si="34"/>
        <v>0</v>
      </c>
      <c r="F176" s="80">
        <f t="shared" si="34"/>
        <v>0</v>
      </c>
      <c r="G176" s="80">
        <f t="shared" si="34"/>
        <v>0</v>
      </c>
      <c r="H176" s="82">
        <f t="shared" si="34"/>
        <v>0</v>
      </c>
      <c r="I176" s="80">
        <f t="shared" si="34"/>
        <v>0</v>
      </c>
      <c r="J176" s="83">
        <f>J47-SUMIF(Sales!$D$22:$D$1021,$D47,Sales!J$22:J$1021)</f>
        <v>0</v>
      </c>
      <c r="K176" s="83">
        <f>K47-SUMIF(Sales!$D$22:$D$1021,$D47,Sales!K$22:K$1021)</f>
        <v>0</v>
      </c>
      <c r="L176" s="83">
        <f>L47-SUMIF(Sales!$D$22:$D$1021,$D47,Sales!L$22:L$1021)</f>
        <v>0</v>
      </c>
      <c r="M176" s="83">
        <f>M47-SUMIF(Sales!$D$22:$D$1021,$D47,Sales!M$22:M$1021)</f>
        <v>0</v>
      </c>
      <c r="N176" s="83">
        <f>N47-SUMIF(Sales!$D$22:$D$1021,$D47,Sales!N$22:N$1021)</f>
        <v>0</v>
      </c>
    </row>
    <row r="177" spans="2:14">
      <c r="B177" s="79">
        <f t="shared" ref="B177:I177" si="35">B48</f>
        <v>0</v>
      </c>
      <c r="C177" s="80">
        <f t="shared" si="35"/>
        <v>0</v>
      </c>
      <c r="D177" s="80">
        <f t="shared" si="35"/>
        <v>0</v>
      </c>
      <c r="E177" s="81">
        <f t="shared" si="35"/>
        <v>0</v>
      </c>
      <c r="F177" s="80">
        <f t="shared" si="35"/>
        <v>0</v>
      </c>
      <c r="G177" s="80">
        <f t="shared" si="35"/>
        <v>0</v>
      </c>
      <c r="H177" s="82">
        <f t="shared" si="35"/>
        <v>0</v>
      </c>
      <c r="I177" s="80">
        <f t="shared" si="35"/>
        <v>0</v>
      </c>
      <c r="J177" s="83">
        <f>J48-SUMIF(Sales!$D$22:$D$1021,$D48,Sales!J$22:J$1021)</f>
        <v>0</v>
      </c>
      <c r="K177" s="83">
        <f>K48-SUMIF(Sales!$D$22:$D$1021,$D48,Sales!K$22:K$1021)</f>
        <v>0</v>
      </c>
      <c r="L177" s="83">
        <f>L48-SUMIF(Sales!$D$22:$D$1021,$D48,Sales!L$22:L$1021)</f>
        <v>0</v>
      </c>
      <c r="M177" s="83">
        <f>M48-SUMIF(Sales!$D$22:$D$1021,$D48,Sales!M$22:M$1021)</f>
        <v>0</v>
      </c>
      <c r="N177" s="83">
        <f>N48-SUMIF(Sales!$D$22:$D$1021,$D48,Sales!N$22:N$1021)</f>
        <v>0</v>
      </c>
    </row>
    <row r="178" spans="2:14">
      <c r="B178" s="79">
        <f t="shared" ref="B178:I178" si="36">B49</f>
        <v>0</v>
      </c>
      <c r="C178" s="80">
        <f t="shared" si="36"/>
        <v>0</v>
      </c>
      <c r="D178" s="80">
        <f t="shared" si="36"/>
        <v>0</v>
      </c>
      <c r="E178" s="81">
        <f t="shared" si="36"/>
        <v>0</v>
      </c>
      <c r="F178" s="80">
        <f t="shared" si="36"/>
        <v>0</v>
      </c>
      <c r="G178" s="80">
        <f t="shared" si="36"/>
        <v>0</v>
      </c>
      <c r="H178" s="82">
        <f t="shared" si="36"/>
        <v>0</v>
      </c>
      <c r="I178" s="80">
        <f t="shared" si="36"/>
        <v>0</v>
      </c>
      <c r="J178" s="83">
        <f>J49-SUMIF(Sales!$D$22:$D$1021,$D49,Sales!J$22:J$1021)</f>
        <v>0</v>
      </c>
      <c r="K178" s="83">
        <f>K49-SUMIF(Sales!$D$22:$D$1021,$D49,Sales!K$22:K$1021)</f>
        <v>0</v>
      </c>
      <c r="L178" s="83">
        <f>L49-SUMIF(Sales!$D$22:$D$1021,$D49,Sales!L$22:L$1021)</f>
        <v>0</v>
      </c>
      <c r="M178" s="83">
        <f>M49-SUMIF(Sales!$D$22:$D$1021,$D49,Sales!M$22:M$1021)</f>
        <v>0</v>
      </c>
      <c r="N178" s="83">
        <f>N49-SUMIF(Sales!$D$22:$D$1021,$D49,Sales!N$22:N$1021)</f>
        <v>0</v>
      </c>
    </row>
    <row r="179" spans="2:14">
      <c r="B179" s="79">
        <f t="shared" ref="B179:I179" si="37">B50</f>
        <v>0</v>
      </c>
      <c r="C179" s="80">
        <f t="shared" si="37"/>
        <v>0</v>
      </c>
      <c r="D179" s="80">
        <f t="shared" si="37"/>
        <v>0</v>
      </c>
      <c r="E179" s="81">
        <f t="shared" si="37"/>
        <v>0</v>
      </c>
      <c r="F179" s="80">
        <f t="shared" si="37"/>
        <v>0</v>
      </c>
      <c r="G179" s="80">
        <f t="shared" si="37"/>
        <v>0</v>
      </c>
      <c r="H179" s="82">
        <f t="shared" si="37"/>
        <v>0</v>
      </c>
      <c r="I179" s="80">
        <f t="shared" si="37"/>
        <v>0</v>
      </c>
      <c r="J179" s="83">
        <f>J50-SUMIF(Sales!$D$22:$D$1021,$D50,Sales!J$22:J$1021)</f>
        <v>0</v>
      </c>
      <c r="K179" s="83">
        <f>K50-SUMIF(Sales!$D$22:$D$1021,$D50,Sales!K$22:K$1021)</f>
        <v>0</v>
      </c>
      <c r="L179" s="83">
        <f>L50-SUMIF(Sales!$D$22:$D$1021,$D50,Sales!L$22:L$1021)</f>
        <v>0</v>
      </c>
      <c r="M179" s="83">
        <f>M50-SUMIF(Sales!$D$22:$D$1021,$D50,Sales!M$22:M$1021)</f>
        <v>0</v>
      </c>
      <c r="N179" s="83">
        <f>N50-SUMIF(Sales!$D$22:$D$1021,$D50,Sales!N$22:N$1021)</f>
        <v>0</v>
      </c>
    </row>
    <row r="180" spans="2:14">
      <c r="B180" s="79">
        <f t="shared" ref="B180:I180" si="38">B51</f>
        <v>0</v>
      </c>
      <c r="C180" s="80">
        <f t="shared" si="38"/>
        <v>0</v>
      </c>
      <c r="D180" s="80">
        <f t="shared" si="38"/>
        <v>0</v>
      </c>
      <c r="E180" s="81">
        <f t="shared" si="38"/>
        <v>0</v>
      </c>
      <c r="F180" s="80">
        <f t="shared" si="38"/>
        <v>0</v>
      </c>
      <c r="G180" s="80">
        <f t="shared" si="38"/>
        <v>0</v>
      </c>
      <c r="H180" s="82">
        <f t="shared" si="38"/>
        <v>0</v>
      </c>
      <c r="I180" s="80">
        <f t="shared" si="38"/>
        <v>0</v>
      </c>
      <c r="J180" s="83">
        <f>J51-SUMIF(Sales!$D$22:$D$1021,$D51,Sales!J$22:J$1021)</f>
        <v>0</v>
      </c>
      <c r="K180" s="83">
        <f>K51-SUMIF(Sales!$D$22:$D$1021,$D51,Sales!K$22:K$1021)</f>
        <v>0</v>
      </c>
      <c r="L180" s="83">
        <f>L51-SUMIF(Sales!$D$22:$D$1021,$D51,Sales!L$22:L$1021)</f>
        <v>0</v>
      </c>
      <c r="M180" s="83">
        <f>M51-SUMIF(Sales!$D$22:$D$1021,$D51,Sales!M$22:M$1021)</f>
        <v>0</v>
      </c>
      <c r="N180" s="83">
        <f>N51-SUMIF(Sales!$D$22:$D$1021,$D51,Sales!N$22:N$1021)</f>
        <v>0</v>
      </c>
    </row>
    <row r="181" spans="2:14">
      <c r="B181" s="79">
        <f t="shared" ref="B181:I181" si="39">B52</f>
        <v>0</v>
      </c>
      <c r="C181" s="80">
        <f t="shared" si="39"/>
        <v>0</v>
      </c>
      <c r="D181" s="80">
        <f t="shared" si="39"/>
        <v>0</v>
      </c>
      <c r="E181" s="81">
        <f t="shared" si="39"/>
        <v>0</v>
      </c>
      <c r="F181" s="80">
        <f t="shared" si="39"/>
        <v>0</v>
      </c>
      <c r="G181" s="80">
        <f t="shared" si="39"/>
        <v>0</v>
      </c>
      <c r="H181" s="82">
        <f t="shared" si="39"/>
        <v>0</v>
      </c>
      <c r="I181" s="80">
        <f t="shared" si="39"/>
        <v>0</v>
      </c>
      <c r="J181" s="83">
        <f>J52-SUMIF(Sales!$D$22:$D$1021,$D52,Sales!J$22:J$1021)</f>
        <v>0</v>
      </c>
      <c r="K181" s="83">
        <f>K52-SUMIF(Sales!$D$22:$D$1021,$D52,Sales!K$22:K$1021)</f>
        <v>0</v>
      </c>
      <c r="L181" s="83">
        <f>L52-SUMIF(Sales!$D$22:$D$1021,$D52,Sales!L$22:L$1021)</f>
        <v>0</v>
      </c>
      <c r="M181" s="83">
        <f>M52-SUMIF(Sales!$D$22:$D$1021,$D52,Sales!M$22:M$1021)</f>
        <v>0</v>
      </c>
      <c r="N181" s="83">
        <f>N52-SUMIF(Sales!$D$22:$D$1021,$D52,Sales!N$22:N$1021)</f>
        <v>0</v>
      </c>
    </row>
    <row r="182" spans="2:14">
      <c r="B182" s="79">
        <f t="shared" ref="B182:I182" si="40">B53</f>
        <v>0</v>
      </c>
      <c r="C182" s="80">
        <f t="shared" si="40"/>
        <v>0</v>
      </c>
      <c r="D182" s="80">
        <f t="shared" si="40"/>
        <v>0</v>
      </c>
      <c r="E182" s="81">
        <f t="shared" si="40"/>
        <v>0</v>
      </c>
      <c r="F182" s="80">
        <f t="shared" si="40"/>
        <v>0</v>
      </c>
      <c r="G182" s="80">
        <f t="shared" si="40"/>
        <v>0</v>
      </c>
      <c r="H182" s="82">
        <f t="shared" si="40"/>
        <v>0</v>
      </c>
      <c r="I182" s="80">
        <f t="shared" si="40"/>
        <v>0</v>
      </c>
      <c r="J182" s="83">
        <f>J53-SUMIF(Sales!$D$22:$D$1021,$D53,Sales!J$22:J$1021)</f>
        <v>0</v>
      </c>
      <c r="K182" s="83">
        <f>K53-SUMIF(Sales!$D$22:$D$1021,$D53,Sales!K$22:K$1021)</f>
        <v>0</v>
      </c>
      <c r="L182" s="83">
        <f>L53-SUMIF(Sales!$D$22:$D$1021,$D53,Sales!L$22:L$1021)</f>
        <v>0</v>
      </c>
      <c r="M182" s="83">
        <f>M53-SUMIF(Sales!$D$22:$D$1021,$D53,Sales!M$22:M$1021)</f>
        <v>0</v>
      </c>
      <c r="N182" s="83">
        <f>N53-SUMIF(Sales!$D$22:$D$1021,$D53,Sales!N$22:N$1021)</f>
        <v>0</v>
      </c>
    </row>
    <row r="183" spans="2:14">
      <c r="B183" s="79">
        <f t="shared" ref="B183:I183" si="41">B54</f>
        <v>0</v>
      </c>
      <c r="C183" s="80">
        <f t="shared" si="41"/>
        <v>0</v>
      </c>
      <c r="D183" s="80">
        <f t="shared" si="41"/>
        <v>0</v>
      </c>
      <c r="E183" s="81">
        <f t="shared" si="41"/>
        <v>0</v>
      </c>
      <c r="F183" s="80">
        <f t="shared" si="41"/>
        <v>0</v>
      </c>
      <c r="G183" s="80">
        <f t="shared" si="41"/>
        <v>0</v>
      </c>
      <c r="H183" s="82">
        <f t="shared" si="41"/>
        <v>0</v>
      </c>
      <c r="I183" s="80">
        <f t="shared" si="41"/>
        <v>0</v>
      </c>
      <c r="J183" s="83">
        <f>J54-SUMIF(Sales!$D$22:$D$1021,$D54,Sales!J$22:J$1021)</f>
        <v>0</v>
      </c>
      <c r="K183" s="83">
        <f>K54-SUMIF(Sales!$D$22:$D$1021,$D54,Sales!K$22:K$1021)</f>
        <v>0</v>
      </c>
      <c r="L183" s="83">
        <f>L54-SUMIF(Sales!$D$22:$D$1021,$D54,Sales!L$22:L$1021)</f>
        <v>0</v>
      </c>
      <c r="M183" s="83">
        <f>M54-SUMIF(Sales!$D$22:$D$1021,$D54,Sales!M$22:M$1021)</f>
        <v>0</v>
      </c>
      <c r="N183" s="83">
        <f>N54-SUMIF(Sales!$D$22:$D$1021,$D54,Sales!N$22:N$1021)</f>
        <v>0</v>
      </c>
    </row>
    <row r="184" spans="2:14">
      <c r="B184" s="79">
        <f t="shared" ref="B184:I184" si="42">B55</f>
        <v>0</v>
      </c>
      <c r="C184" s="80">
        <f t="shared" si="42"/>
        <v>0</v>
      </c>
      <c r="D184" s="80">
        <f t="shared" si="42"/>
        <v>0</v>
      </c>
      <c r="E184" s="81">
        <f t="shared" si="42"/>
        <v>0</v>
      </c>
      <c r="F184" s="80">
        <f t="shared" si="42"/>
        <v>0</v>
      </c>
      <c r="G184" s="80">
        <f t="shared" si="42"/>
        <v>0</v>
      </c>
      <c r="H184" s="82">
        <f t="shared" si="42"/>
        <v>0</v>
      </c>
      <c r="I184" s="80">
        <f t="shared" si="42"/>
        <v>0</v>
      </c>
      <c r="J184" s="83">
        <f>J55-SUMIF(Sales!$D$22:$D$1021,$D55,Sales!J$22:J$1021)</f>
        <v>0</v>
      </c>
      <c r="K184" s="83">
        <f>K55-SUMIF(Sales!$D$22:$D$1021,$D55,Sales!K$22:K$1021)</f>
        <v>0</v>
      </c>
      <c r="L184" s="83">
        <f>L55-SUMIF(Sales!$D$22:$D$1021,$D55,Sales!L$22:L$1021)</f>
        <v>0</v>
      </c>
      <c r="M184" s="83">
        <f>M55-SUMIF(Sales!$D$22:$D$1021,$D55,Sales!M$22:M$1021)</f>
        <v>0</v>
      </c>
      <c r="N184" s="83">
        <f>N55-SUMIF(Sales!$D$22:$D$1021,$D55,Sales!N$22:N$1021)</f>
        <v>0</v>
      </c>
    </row>
    <row r="185" spans="2:14">
      <c r="B185" s="79">
        <f t="shared" ref="B185:I185" si="43">B56</f>
        <v>0</v>
      </c>
      <c r="C185" s="80">
        <f t="shared" si="43"/>
        <v>0</v>
      </c>
      <c r="D185" s="80">
        <f t="shared" si="43"/>
        <v>0</v>
      </c>
      <c r="E185" s="81">
        <f t="shared" si="43"/>
        <v>0</v>
      </c>
      <c r="F185" s="80">
        <f t="shared" si="43"/>
        <v>0</v>
      </c>
      <c r="G185" s="80">
        <f t="shared" si="43"/>
        <v>0</v>
      </c>
      <c r="H185" s="82">
        <f t="shared" si="43"/>
        <v>0</v>
      </c>
      <c r="I185" s="80">
        <f t="shared" si="43"/>
        <v>0</v>
      </c>
      <c r="J185" s="83">
        <f>J56-SUMIF(Sales!$D$22:$D$1021,$D56,Sales!J$22:J$1021)</f>
        <v>0</v>
      </c>
      <c r="K185" s="83">
        <f>K56-SUMIF(Sales!$D$22:$D$1021,$D56,Sales!K$22:K$1021)</f>
        <v>0</v>
      </c>
      <c r="L185" s="83">
        <f>L56-SUMIF(Sales!$D$22:$D$1021,$D56,Sales!L$22:L$1021)</f>
        <v>0</v>
      </c>
      <c r="M185" s="83">
        <f>M56-SUMIF(Sales!$D$22:$D$1021,$D56,Sales!M$22:M$1021)</f>
        <v>0</v>
      </c>
      <c r="N185" s="83">
        <f>N56-SUMIF(Sales!$D$22:$D$1021,$D56,Sales!N$22:N$1021)</f>
        <v>0</v>
      </c>
    </row>
    <row r="186" spans="2:14">
      <c r="B186" s="79">
        <f t="shared" ref="B186:I186" si="44">B57</f>
        <v>0</v>
      </c>
      <c r="C186" s="80">
        <f t="shared" si="44"/>
        <v>0</v>
      </c>
      <c r="D186" s="80">
        <f t="shared" si="44"/>
        <v>0</v>
      </c>
      <c r="E186" s="81">
        <f t="shared" si="44"/>
        <v>0</v>
      </c>
      <c r="F186" s="80">
        <f t="shared" si="44"/>
        <v>0</v>
      </c>
      <c r="G186" s="80">
        <f t="shared" si="44"/>
        <v>0</v>
      </c>
      <c r="H186" s="82">
        <f t="shared" si="44"/>
        <v>0</v>
      </c>
      <c r="I186" s="80">
        <f t="shared" si="44"/>
        <v>0</v>
      </c>
      <c r="J186" s="83">
        <f>J57-SUMIF(Sales!$D$22:$D$1021,$D57,Sales!J$22:J$1021)</f>
        <v>0</v>
      </c>
      <c r="K186" s="83">
        <f>K57-SUMIF(Sales!$D$22:$D$1021,$D57,Sales!K$22:K$1021)</f>
        <v>0</v>
      </c>
      <c r="L186" s="83">
        <f>L57-SUMIF(Sales!$D$22:$D$1021,$D57,Sales!L$22:L$1021)</f>
        <v>0</v>
      </c>
      <c r="M186" s="83">
        <f>M57-SUMIF(Sales!$D$22:$D$1021,$D57,Sales!M$22:M$1021)</f>
        <v>0</v>
      </c>
      <c r="N186" s="83">
        <f>N57-SUMIF(Sales!$D$22:$D$1021,$D57,Sales!N$22:N$1021)</f>
        <v>0</v>
      </c>
    </row>
    <row r="187" spans="2:14">
      <c r="B187" s="79">
        <f t="shared" ref="B187:I187" si="45">B58</f>
        <v>0</v>
      </c>
      <c r="C187" s="80">
        <f t="shared" si="45"/>
        <v>0</v>
      </c>
      <c r="D187" s="80">
        <f t="shared" si="45"/>
        <v>0</v>
      </c>
      <c r="E187" s="81">
        <f t="shared" si="45"/>
        <v>0</v>
      </c>
      <c r="F187" s="80">
        <f t="shared" si="45"/>
        <v>0</v>
      </c>
      <c r="G187" s="80">
        <f t="shared" si="45"/>
        <v>0</v>
      </c>
      <c r="H187" s="82">
        <f t="shared" si="45"/>
        <v>0</v>
      </c>
      <c r="I187" s="80">
        <f t="shared" si="45"/>
        <v>0</v>
      </c>
      <c r="J187" s="83">
        <f>J58-SUMIF(Sales!$D$22:$D$1021,$D58,Sales!J$22:J$1021)</f>
        <v>0</v>
      </c>
      <c r="K187" s="83">
        <f>K58-SUMIF(Sales!$D$22:$D$1021,$D58,Sales!K$22:K$1021)</f>
        <v>0</v>
      </c>
      <c r="L187" s="83">
        <f>L58-SUMIF(Sales!$D$22:$D$1021,$D58,Sales!L$22:L$1021)</f>
        <v>0</v>
      </c>
      <c r="M187" s="83">
        <f>M58-SUMIF(Sales!$D$22:$D$1021,$D58,Sales!M$22:M$1021)</f>
        <v>0</v>
      </c>
      <c r="N187" s="83">
        <f>N58-SUMIF(Sales!$D$22:$D$1021,$D58,Sales!N$22:N$1021)</f>
        <v>0</v>
      </c>
    </row>
    <row r="188" spans="2:14">
      <c r="B188" s="79">
        <f t="shared" ref="B188:I188" si="46">B59</f>
        <v>0</v>
      </c>
      <c r="C188" s="80">
        <f t="shared" si="46"/>
        <v>0</v>
      </c>
      <c r="D188" s="80">
        <f t="shared" si="46"/>
        <v>0</v>
      </c>
      <c r="E188" s="81">
        <f t="shared" si="46"/>
        <v>0</v>
      </c>
      <c r="F188" s="80">
        <f t="shared" si="46"/>
        <v>0</v>
      </c>
      <c r="G188" s="80">
        <f t="shared" si="46"/>
        <v>0</v>
      </c>
      <c r="H188" s="82">
        <f t="shared" si="46"/>
        <v>0</v>
      </c>
      <c r="I188" s="80">
        <f t="shared" si="46"/>
        <v>0</v>
      </c>
      <c r="J188" s="83">
        <f>J59-SUMIF(Sales!$D$22:$D$1021,$D59,Sales!J$22:J$1021)</f>
        <v>0</v>
      </c>
      <c r="K188" s="83">
        <f>K59-SUMIF(Sales!$D$22:$D$1021,$D59,Sales!K$22:K$1021)</f>
        <v>0</v>
      </c>
      <c r="L188" s="83">
        <f>L59-SUMIF(Sales!$D$22:$D$1021,$D59,Sales!L$22:L$1021)</f>
        <v>0</v>
      </c>
      <c r="M188" s="83">
        <f>M59-SUMIF(Sales!$D$22:$D$1021,$D59,Sales!M$22:M$1021)</f>
        <v>0</v>
      </c>
      <c r="N188" s="83">
        <f>N59-SUMIF(Sales!$D$22:$D$1021,$D59,Sales!N$22:N$1021)</f>
        <v>0</v>
      </c>
    </row>
    <row r="189" spans="2:14">
      <c r="B189" s="79">
        <f t="shared" ref="B189:I189" si="47">B60</f>
        <v>0</v>
      </c>
      <c r="C189" s="80">
        <f t="shared" si="47"/>
        <v>0</v>
      </c>
      <c r="D189" s="80">
        <f t="shared" si="47"/>
        <v>0</v>
      </c>
      <c r="E189" s="81">
        <f t="shared" si="47"/>
        <v>0</v>
      </c>
      <c r="F189" s="80">
        <f t="shared" si="47"/>
        <v>0</v>
      </c>
      <c r="G189" s="80">
        <f t="shared" si="47"/>
        <v>0</v>
      </c>
      <c r="H189" s="82">
        <f t="shared" si="47"/>
        <v>0</v>
      </c>
      <c r="I189" s="80">
        <f t="shared" si="47"/>
        <v>0</v>
      </c>
      <c r="J189" s="83">
        <f>J60-SUMIF(Sales!$D$22:$D$1021,$D60,Sales!J$22:J$1021)</f>
        <v>0</v>
      </c>
      <c r="K189" s="83">
        <f>K60-SUMIF(Sales!$D$22:$D$1021,$D60,Sales!K$22:K$1021)</f>
        <v>0</v>
      </c>
      <c r="L189" s="83">
        <f>L60-SUMIF(Sales!$D$22:$D$1021,$D60,Sales!L$22:L$1021)</f>
        <v>0</v>
      </c>
      <c r="M189" s="83">
        <f>M60-SUMIF(Sales!$D$22:$D$1021,$D60,Sales!M$22:M$1021)</f>
        <v>0</v>
      </c>
      <c r="N189" s="83">
        <f>N60-SUMIF(Sales!$D$22:$D$1021,$D60,Sales!N$22:N$1021)</f>
        <v>0</v>
      </c>
    </row>
    <row r="190" spans="2:14">
      <c r="B190" s="79">
        <f t="shared" ref="B190:I190" si="48">B61</f>
        <v>0</v>
      </c>
      <c r="C190" s="80">
        <f t="shared" si="48"/>
        <v>0</v>
      </c>
      <c r="D190" s="80">
        <f t="shared" si="48"/>
        <v>0</v>
      </c>
      <c r="E190" s="81">
        <f t="shared" si="48"/>
        <v>0</v>
      </c>
      <c r="F190" s="80">
        <f t="shared" si="48"/>
        <v>0</v>
      </c>
      <c r="G190" s="80">
        <f t="shared" si="48"/>
        <v>0</v>
      </c>
      <c r="H190" s="82">
        <f t="shared" si="48"/>
        <v>0</v>
      </c>
      <c r="I190" s="80">
        <f t="shared" si="48"/>
        <v>0</v>
      </c>
      <c r="J190" s="83">
        <f>J61-SUMIF(Sales!$D$22:$D$1021,$D61,Sales!J$22:J$1021)</f>
        <v>0</v>
      </c>
      <c r="K190" s="83">
        <f>K61-SUMIF(Sales!$D$22:$D$1021,$D61,Sales!K$22:K$1021)</f>
        <v>0</v>
      </c>
      <c r="L190" s="83">
        <f>L61-SUMIF(Sales!$D$22:$D$1021,$D61,Sales!L$22:L$1021)</f>
        <v>0</v>
      </c>
      <c r="M190" s="83">
        <f>M61-SUMIF(Sales!$D$22:$D$1021,$D61,Sales!M$22:M$1021)</f>
        <v>0</v>
      </c>
      <c r="N190" s="83">
        <f>N61-SUMIF(Sales!$D$22:$D$1021,$D61,Sales!N$22:N$1021)</f>
        <v>0</v>
      </c>
    </row>
    <row r="191" spans="2:14">
      <c r="B191" s="79">
        <f t="shared" ref="B191:I191" si="49">B62</f>
        <v>0</v>
      </c>
      <c r="C191" s="80">
        <f t="shared" si="49"/>
        <v>0</v>
      </c>
      <c r="D191" s="80">
        <f t="shared" si="49"/>
        <v>0</v>
      </c>
      <c r="E191" s="81">
        <f t="shared" si="49"/>
        <v>0</v>
      </c>
      <c r="F191" s="80">
        <f t="shared" si="49"/>
        <v>0</v>
      </c>
      <c r="G191" s="80">
        <f t="shared" si="49"/>
        <v>0</v>
      </c>
      <c r="H191" s="82">
        <f t="shared" si="49"/>
        <v>0</v>
      </c>
      <c r="I191" s="80">
        <f t="shared" si="49"/>
        <v>0</v>
      </c>
      <c r="J191" s="83">
        <f>J62-SUMIF(Sales!$D$22:$D$1021,$D62,Sales!J$22:J$1021)</f>
        <v>0</v>
      </c>
      <c r="K191" s="83">
        <f>K62-SUMIF(Sales!$D$22:$D$1021,$D62,Sales!K$22:K$1021)</f>
        <v>0</v>
      </c>
      <c r="L191" s="83">
        <f>L62-SUMIF(Sales!$D$22:$D$1021,$D62,Sales!L$22:L$1021)</f>
        <v>0</v>
      </c>
      <c r="M191" s="83">
        <f>M62-SUMIF(Sales!$D$22:$D$1021,$D62,Sales!M$22:M$1021)</f>
        <v>0</v>
      </c>
      <c r="N191" s="83">
        <f>N62-SUMIF(Sales!$D$22:$D$1021,$D62,Sales!N$22:N$1021)</f>
        <v>0</v>
      </c>
    </row>
    <row r="192" spans="2:14">
      <c r="B192" s="79">
        <f t="shared" ref="B192:I192" si="50">B63</f>
        <v>0</v>
      </c>
      <c r="C192" s="80">
        <f t="shared" si="50"/>
        <v>0</v>
      </c>
      <c r="D192" s="80">
        <f t="shared" si="50"/>
        <v>0</v>
      </c>
      <c r="E192" s="81">
        <f t="shared" si="50"/>
        <v>0</v>
      </c>
      <c r="F192" s="80">
        <f t="shared" si="50"/>
        <v>0</v>
      </c>
      <c r="G192" s="80">
        <f t="shared" si="50"/>
        <v>0</v>
      </c>
      <c r="H192" s="82">
        <f t="shared" si="50"/>
        <v>0</v>
      </c>
      <c r="I192" s="80">
        <f t="shared" si="50"/>
        <v>0</v>
      </c>
      <c r="J192" s="83">
        <f>J63-SUMIF(Sales!$D$22:$D$1021,$D63,Sales!J$22:J$1021)</f>
        <v>0</v>
      </c>
      <c r="K192" s="83">
        <f>K63-SUMIF(Sales!$D$22:$D$1021,$D63,Sales!K$22:K$1021)</f>
        <v>0</v>
      </c>
      <c r="L192" s="83">
        <f>L63-SUMIF(Sales!$D$22:$D$1021,$D63,Sales!L$22:L$1021)</f>
        <v>0</v>
      </c>
      <c r="M192" s="83">
        <f>M63-SUMIF(Sales!$D$22:$D$1021,$D63,Sales!M$22:M$1021)</f>
        <v>0</v>
      </c>
      <c r="N192" s="83">
        <f>N63-SUMIF(Sales!$D$22:$D$1021,$D63,Sales!N$22:N$1021)</f>
        <v>0</v>
      </c>
    </row>
    <row r="193" spans="2:14">
      <c r="B193" s="79">
        <f t="shared" ref="B193:I193" si="51">B64</f>
        <v>0</v>
      </c>
      <c r="C193" s="80">
        <f t="shared" si="51"/>
        <v>0</v>
      </c>
      <c r="D193" s="80">
        <f t="shared" si="51"/>
        <v>0</v>
      </c>
      <c r="E193" s="81">
        <f t="shared" si="51"/>
        <v>0</v>
      </c>
      <c r="F193" s="80">
        <f t="shared" si="51"/>
        <v>0</v>
      </c>
      <c r="G193" s="80">
        <f t="shared" si="51"/>
        <v>0</v>
      </c>
      <c r="H193" s="82">
        <f t="shared" si="51"/>
        <v>0</v>
      </c>
      <c r="I193" s="80">
        <f t="shared" si="51"/>
        <v>0</v>
      </c>
      <c r="J193" s="83">
        <f>J64-SUMIF(Sales!$D$22:$D$1021,$D64,Sales!J$22:J$1021)</f>
        <v>0</v>
      </c>
      <c r="K193" s="83">
        <f>K64-SUMIF(Sales!$D$22:$D$1021,$D64,Sales!K$22:K$1021)</f>
        <v>0</v>
      </c>
      <c r="L193" s="83">
        <f>L64-SUMIF(Sales!$D$22:$D$1021,$D64,Sales!L$22:L$1021)</f>
        <v>0</v>
      </c>
      <c r="M193" s="83">
        <f>M64-SUMIF(Sales!$D$22:$D$1021,$D64,Sales!M$22:M$1021)</f>
        <v>0</v>
      </c>
      <c r="N193" s="83">
        <f>N64-SUMIF(Sales!$D$22:$D$1021,$D64,Sales!N$22:N$1021)</f>
        <v>0</v>
      </c>
    </row>
    <row r="194" spans="2:14">
      <c r="B194" s="79">
        <f t="shared" ref="B194:I194" si="52">B65</f>
        <v>0</v>
      </c>
      <c r="C194" s="80">
        <f t="shared" si="52"/>
        <v>0</v>
      </c>
      <c r="D194" s="80">
        <f t="shared" si="52"/>
        <v>0</v>
      </c>
      <c r="E194" s="81">
        <f t="shared" si="52"/>
        <v>0</v>
      </c>
      <c r="F194" s="80">
        <f t="shared" si="52"/>
        <v>0</v>
      </c>
      <c r="G194" s="80">
        <f t="shared" si="52"/>
        <v>0</v>
      </c>
      <c r="H194" s="82">
        <f t="shared" si="52"/>
        <v>0</v>
      </c>
      <c r="I194" s="80">
        <f t="shared" si="52"/>
        <v>0</v>
      </c>
      <c r="J194" s="83">
        <f>J65-SUMIF(Sales!$D$22:$D$1021,$D65,Sales!J$22:J$1021)</f>
        <v>0</v>
      </c>
      <c r="K194" s="83">
        <f>K65-SUMIF(Sales!$D$22:$D$1021,$D65,Sales!K$22:K$1021)</f>
        <v>0</v>
      </c>
      <c r="L194" s="83">
        <f>L65-SUMIF(Sales!$D$22:$D$1021,$D65,Sales!L$22:L$1021)</f>
        <v>0</v>
      </c>
      <c r="M194" s="83">
        <f>M65-SUMIF(Sales!$D$22:$D$1021,$D65,Sales!M$22:M$1021)</f>
        <v>0</v>
      </c>
      <c r="N194" s="83">
        <f>N65-SUMIF(Sales!$D$22:$D$1021,$D65,Sales!N$22:N$1021)</f>
        <v>0</v>
      </c>
    </row>
    <row r="195" spans="2:14">
      <c r="B195" s="79">
        <f t="shared" ref="B195:I195" si="53">B66</f>
        <v>0</v>
      </c>
      <c r="C195" s="80">
        <f t="shared" si="53"/>
        <v>0</v>
      </c>
      <c r="D195" s="80">
        <f t="shared" si="53"/>
        <v>0</v>
      </c>
      <c r="E195" s="81">
        <f t="shared" si="53"/>
        <v>0</v>
      </c>
      <c r="F195" s="80">
        <f t="shared" si="53"/>
        <v>0</v>
      </c>
      <c r="G195" s="80">
        <f t="shared" si="53"/>
        <v>0</v>
      </c>
      <c r="H195" s="82">
        <f t="shared" si="53"/>
        <v>0</v>
      </c>
      <c r="I195" s="80">
        <f t="shared" si="53"/>
        <v>0</v>
      </c>
      <c r="J195" s="83">
        <f>J66-SUMIF(Sales!$D$22:$D$1021,$D66,Sales!J$22:J$1021)</f>
        <v>0</v>
      </c>
      <c r="K195" s="83">
        <f>K66-SUMIF(Sales!$D$22:$D$1021,$D66,Sales!K$22:K$1021)</f>
        <v>0</v>
      </c>
      <c r="L195" s="83">
        <f>L66-SUMIF(Sales!$D$22:$D$1021,$D66,Sales!L$22:L$1021)</f>
        <v>0</v>
      </c>
      <c r="M195" s="83">
        <f>M66-SUMIF(Sales!$D$22:$D$1021,$D66,Sales!M$22:M$1021)</f>
        <v>0</v>
      </c>
      <c r="N195" s="83">
        <f>N66-SUMIF(Sales!$D$22:$D$1021,$D66,Sales!N$22:N$1021)</f>
        <v>0</v>
      </c>
    </row>
    <row r="196" spans="2:14">
      <c r="B196" s="79">
        <f t="shared" ref="B196:I196" si="54">B67</f>
        <v>0</v>
      </c>
      <c r="C196" s="80">
        <f t="shared" si="54"/>
        <v>0</v>
      </c>
      <c r="D196" s="80">
        <f t="shared" si="54"/>
        <v>0</v>
      </c>
      <c r="E196" s="81">
        <f t="shared" si="54"/>
        <v>0</v>
      </c>
      <c r="F196" s="80">
        <f t="shared" si="54"/>
        <v>0</v>
      </c>
      <c r="G196" s="80">
        <f t="shared" si="54"/>
        <v>0</v>
      </c>
      <c r="H196" s="82">
        <f t="shared" si="54"/>
        <v>0</v>
      </c>
      <c r="I196" s="80">
        <f t="shared" si="54"/>
        <v>0</v>
      </c>
      <c r="J196" s="83">
        <f>J67-SUMIF(Sales!$D$22:$D$1021,$D67,Sales!J$22:J$1021)</f>
        <v>0</v>
      </c>
      <c r="K196" s="83">
        <f>K67-SUMIF(Sales!$D$22:$D$1021,$D67,Sales!K$22:K$1021)</f>
        <v>0</v>
      </c>
      <c r="L196" s="83">
        <f>L67-SUMIF(Sales!$D$22:$D$1021,$D67,Sales!L$22:L$1021)</f>
        <v>0</v>
      </c>
      <c r="M196" s="83">
        <f>M67-SUMIF(Sales!$D$22:$D$1021,$D67,Sales!M$22:M$1021)</f>
        <v>0</v>
      </c>
      <c r="N196" s="83">
        <f>N67-SUMIF(Sales!$D$22:$D$1021,$D67,Sales!N$22:N$1021)</f>
        <v>0</v>
      </c>
    </row>
    <row r="197" spans="2:14">
      <c r="B197" s="79">
        <f t="shared" ref="B197:I197" si="55">B68</f>
        <v>0</v>
      </c>
      <c r="C197" s="80">
        <f t="shared" si="55"/>
        <v>0</v>
      </c>
      <c r="D197" s="80">
        <f t="shared" si="55"/>
        <v>0</v>
      </c>
      <c r="E197" s="81">
        <f t="shared" si="55"/>
        <v>0</v>
      </c>
      <c r="F197" s="80">
        <f t="shared" si="55"/>
        <v>0</v>
      </c>
      <c r="G197" s="80">
        <f t="shared" si="55"/>
        <v>0</v>
      </c>
      <c r="H197" s="82">
        <f t="shared" si="55"/>
        <v>0</v>
      </c>
      <c r="I197" s="80">
        <f t="shared" si="55"/>
        <v>0</v>
      </c>
      <c r="J197" s="83">
        <f>J68-SUMIF(Sales!$D$22:$D$1021,$D68,Sales!J$22:J$1021)</f>
        <v>0</v>
      </c>
      <c r="K197" s="83">
        <f>K68-SUMIF(Sales!$D$22:$D$1021,$D68,Sales!K$22:K$1021)</f>
        <v>0</v>
      </c>
      <c r="L197" s="83">
        <f>L68-SUMIF(Sales!$D$22:$D$1021,$D68,Sales!L$22:L$1021)</f>
        <v>0</v>
      </c>
      <c r="M197" s="83">
        <f>M68-SUMIF(Sales!$D$22:$D$1021,$D68,Sales!M$22:M$1021)</f>
        <v>0</v>
      </c>
      <c r="N197" s="83">
        <f>N68-SUMIF(Sales!$D$22:$D$1021,$D68,Sales!N$22:N$1021)</f>
        <v>0</v>
      </c>
    </row>
    <row r="198" spans="2:14">
      <c r="B198" s="79">
        <f t="shared" ref="B198:I198" si="56">B69</f>
        <v>0</v>
      </c>
      <c r="C198" s="80">
        <f t="shared" si="56"/>
        <v>0</v>
      </c>
      <c r="D198" s="80">
        <f t="shared" si="56"/>
        <v>0</v>
      </c>
      <c r="E198" s="81">
        <f t="shared" si="56"/>
        <v>0</v>
      </c>
      <c r="F198" s="80">
        <f t="shared" si="56"/>
        <v>0</v>
      </c>
      <c r="G198" s="80">
        <f t="shared" si="56"/>
        <v>0</v>
      </c>
      <c r="H198" s="82">
        <f t="shared" si="56"/>
        <v>0</v>
      </c>
      <c r="I198" s="80">
        <f t="shared" si="56"/>
        <v>0</v>
      </c>
      <c r="J198" s="83">
        <f>J69-SUMIF(Sales!$D$22:$D$1021,$D69,Sales!J$22:J$1021)</f>
        <v>0</v>
      </c>
      <c r="K198" s="83">
        <f>K69-SUMIF(Sales!$D$22:$D$1021,$D69,Sales!K$22:K$1021)</f>
        <v>0</v>
      </c>
      <c r="L198" s="83">
        <f>L69-SUMIF(Sales!$D$22:$D$1021,$D69,Sales!L$22:L$1021)</f>
        <v>0</v>
      </c>
      <c r="M198" s="83">
        <f>M69-SUMIF(Sales!$D$22:$D$1021,$D69,Sales!M$22:M$1021)</f>
        <v>0</v>
      </c>
      <c r="N198" s="83">
        <f>N69-SUMIF(Sales!$D$22:$D$1021,$D69,Sales!N$22:N$1021)</f>
        <v>0</v>
      </c>
    </row>
    <row r="199" spans="2:14">
      <c r="B199" s="79">
        <f t="shared" ref="B199:I199" si="57">B70</f>
        <v>0</v>
      </c>
      <c r="C199" s="80">
        <f t="shared" si="57"/>
        <v>0</v>
      </c>
      <c r="D199" s="80">
        <f t="shared" si="57"/>
        <v>0</v>
      </c>
      <c r="E199" s="81">
        <f t="shared" si="57"/>
        <v>0</v>
      </c>
      <c r="F199" s="80">
        <f t="shared" si="57"/>
        <v>0</v>
      </c>
      <c r="G199" s="80">
        <f t="shared" si="57"/>
        <v>0</v>
      </c>
      <c r="H199" s="82">
        <f t="shared" si="57"/>
        <v>0</v>
      </c>
      <c r="I199" s="80">
        <f t="shared" si="57"/>
        <v>0</v>
      </c>
      <c r="J199" s="83">
        <f>J70-SUMIF(Sales!$D$22:$D$1021,$D70,Sales!J$22:J$1021)</f>
        <v>0</v>
      </c>
      <c r="K199" s="83">
        <f>K70-SUMIF(Sales!$D$22:$D$1021,$D70,Sales!K$22:K$1021)</f>
        <v>0</v>
      </c>
      <c r="L199" s="83">
        <f>L70-SUMIF(Sales!$D$22:$D$1021,$D70,Sales!L$22:L$1021)</f>
        <v>0</v>
      </c>
      <c r="M199" s="83">
        <f>M70-SUMIF(Sales!$D$22:$D$1021,$D70,Sales!M$22:M$1021)</f>
        <v>0</v>
      </c>
      <c r="N199" s="83">
        <f>N70-SUMIF(Sales!$D$22:$D$1021,$D70,Sales!N$22:N$1021)</f>
        <v>0</v>
      </c>
    </row>
    <row r="200" spans="2:14">
      <c r="B200" s="79">
        <f t="shared" ref="B200:I200" si="58">B71</f>
        <v>0</v>
      </c>
      <c r="C200" s="80">
        <f t="shared" si="58"/>
        <v>0</v>
      </c>
      <c r="D200" s="80">
        <f t="shared" si="58"/>
        <v>0</v>
      </c>
      <c r="E200" s="81">
        <f t="shared" si="58"/>
        <v>0</v>
      </c>
      <c r="F200" s="80">
        <f t="shared" si="58"/>
        <v>0</v>
      </c>
      <c r="G200" s="80">
        <f t="shared" si="58"/>
        <v>0</v>
      </c>
      <c r="H200" s="82">
        <f t="shared" si="58"/>
        <v>0</v>
      </c>
      <c r="I200" s="80">
        <f t="shared" si="58"/>
        <v>0</v>
      </c>
      <c r="J200" s="83">
        <f>J71-SUMIF(Sales!$D$22:$D$1021,$D71,Sales!J$22:J$1021)</f>
        <v>0</v>
      </c>
      <c r="K200" s="83">
        <f>K71-SUMIF(Sales!$D$22:$D$1021,$D71,Sales!K$22:K$1021)</f>
        <v>0</v>
      </c>
      <c r="L200" s="83">
        <f>L71-SUMIF(Sales!$D$22:$D$1021,$D71,Sales!L$22:L$1021)</f>
        <v>0</v>
      </c>
      <c r="M200" s="83">
        <f>M71-SUMIF(Sales!$D$22:$D$1021,$D71,Sales!M$22:M$1021)</f>
        <v>0</v>
      </c>
      <c r="N200" s="83">
        <f>N71-SUMIF(Sales!$D$22:$D$1021,$D71,Sales!N$22:N$1021)</f>
        <v>0</v>
      </c>
    </row>
    <row r="201" spans="2:14">
      <c r="B201" s="79">
        <f t="shared" ref="B201:I201" si="59">B72</f>
        <v>0</v>
      </c>
      <c r="C201" s="80">
        <f t="shared" si="59"/>
        <v>0</v>
      </c>
      <c r="D201" s="80">
        <f t="shared" si="59"/>
        <v>0</v>
      </c>
      <c r="E201" s="81">
        <f t="shared" si="59"/>
        <v>0</v>
      </c>
      <c r="F201" s="80">
        <f t="shared" si="59"/>
        <v>0</v>
      </c>
      <c r="G201" s="80">
        <f t="shared" si="59"/>
        <v>0</v>
      </c>
      <c r="H201" s="82">
        <f t="shared" si="59"/>
        <v>0</v>
      </c>
      <c r="I201" s="80">
        <f t="shared" si="59"/>
        <v>0</v>
      </c>
      <c r="J201" s="83">
        <f>J72-SUMIF(Sales!$D$22:$D$1021,$D72,Sales!J$22:J$1021)</f>
        <v>0</v>
      </c>
      <c r="K201" s="83">
        <f>K72-SUMIF(Sales!$D$22:$D$1021,$D72,Sales!K$22:K$1021)</f>
        <v>0</v>
      </c>
      <c r="L201" s="83">
        <f>L72-SUMIF(Sales!$D$22:$D$1021,$D72,Sales!L$22:L$1021)</f>
        <v>0</v>
      </c>
      <c r="M201" s="83">
        <f>M72-SUMIF(Sales!$D$22:$D$1021,$D72,Sales!M$22:M$1021)</f>
        <v>0</v>
      </c>
      <c r="N201" s="83">
        <f>N72-SUMIF(Sales!$D$22:$D$1021,$D72,Sales!N$22:N$1021)</f>
        <v>0</v>
      </c>
    </row>
    <row r="202" spans="2:14">
      <c r="B202" s="79">
        <f t="shared" ref="B202:I202" si="60">B73</f>
        <v>0</v>
      </c>
      <c r="C202" s="80">
        <f t="shared" si="60"/>
        <v>0</v>
      </c>
      <c r="D202" s="80">
        <f t="shared" si="60"/>
        <v>0</v>
      </c>
      <c r="E202" s="81">
        <f t="shared" si="60"/>
        <v>0</v>
      </c>
      <c r="F202" s="80">
        <f t="shared" si="60"/>
        <v>0</v>
      </c>
      <c r="G202" s="80">
        <f t="shared" si="60"/>
        <v>0</v>
      </c>
      <c r="H202" s="82">
        <f t="shared" si="60"/>
        <v>0</v>
      </c>
      <c r="I202" s="80">
        <f t="shared" si="60"/>
        <v>0</v>
      </c>
      <c r="J202" s="83">
        <f>J73-SUMIF(Sales!$D$22:$D$1021,$D73,Sales!J$22:J$1021)</f>
        <v>0</v>
      </c>
      <c r="K202" s="83">
        <f>K73-SUMIF(Sales!$D$22:$D$1021,$D73,Sales!K$22:K$1021)</f>
        <v>0</v>
      </c>
      <c r="L202" s="83">
        <f>L73-SUMIF(Sales!$D$22:$D$1021,$D73,Sales!L$22:L$1021)</f>
        <v>0</v>
      </c>
      <c r="M202" s="83">
        <f>M73-SUMIF(Sales!$D$22:$D$1021,$D73,Sales!M$22:M$1021)</f>
        <v>0</v>
      </c>
      <c r="N202" s="83">
        <f>N73-SUMIF(Sales!$D$22:$D$1021,$D73,Sales!N$22:N$1021)</f>
        <v>0</v>
      </c>
    </row>
    <row r="203" spans="2:14">
      <c r="B203" s="79">
        <f t="shared" ref="B203:I203" si="61">B74</f>
        <v>0</v>
      </c>
      <c r="C203" s="80">
        <f t="shared" si="61"/>
        <v>0</v>
      </c>
      <c r="D203" s="80">
        <f t="shared" si="61"/>
        <v>0</v>
      </c>
      <c r="E203" s="81">
        <f t="shared" si="61"/>
        <v>0</v>
      </c>
      <c r="F203" s="80">
        <f t="shared" si="61"/>
        <v>0</v>
      </c>
      <c r="G203" s="80">
        <f t="shared" si="61"/>
        <v>0</v>
      </c>
      <c r="H203" s="82">
        <f t="shared" si="61"/>
        <v>0</v>
      </c>
      <c r="I203" s="80">
        <f t="shared" si="61"/>
        <v>0</v>
      </c>
      <c r="J203" s="83">
        <f>J74-SUMIF(Sales!$D$22:$D$1021,$D74,Sales!J$22:J$1021)</f>
        <v>0</v>
      </c>
      <c r="K203" s="83">
        <f>K74-SUMIF(Sales!$D$22:$D$1021,$D74,Sales!K$22:K$1021)</f>
        <v>0</v>
      </c>
      <c r="L203" s="83">
        <f>L74-SUMIF(Sales!$D$22:$D$1021,$D74,Sales!L$22:L$1021)</f>
        <v>0</v>
      </c>
      <c r="M203" s="83">
        <f>M74-SUMIF(Sales!$D$22:$D$1021,$D74,Sales!M$22:M$1021)</f>
        <v>0</v>
      </c>
      <c r="N203" s="83">
        <f>N74-SUMIF(Sales!$D$22:$D$1021,$D74,Sales!N$22:N$1021)</f>
        <v>0</v>
      </c>
    </row>
    <row r="204" spans="2:14">
      <c r="B204" s="79">
        <f t="shared" ref="B204:I204" si="62">B75</f>
        <v>0</v>
      </c>
      <c r="C204" s="80">
        <f t="shared" si="62"/>
        <v>0</v>
      </c>
      <c r="D204" s="80">
        <f t="shared" si="62"/>
        <v>0</v>
      </c>
      <c r="E204" s="81">
        <f t="shared" si="62"/>
        <v>0</v>
      </c>
      <c r="F204" s="80">
        <f t="shared" si="62"/>
        <v>0</v>
      </c>
      <c r="G204" s="80">
        <f t="shared" si="62"/>
        <v>0</v>
      </c>
      <c r="H204" s="82">
        <f t="shared" si="62"/>
        <v>0</v>
      </c>
      <c r="I204" s="80">
        <f t="shared" si="62"/>
        <v>0</v>
      </c>
      <c r="J204" s="83">
        <f>J75-SUMIF(Sales!$D$22:$D$1021,$D75,Sales!J$22:J$1021)</f>
        <v>0</v>
      </c>
      <c r="K204" s="83">
        <f>K75-SUMIF(Sales!$D$22:$D$1021,$D75,Sales!K$22:K$1021)</f>
        <v>0</v>
      </c>
      <c r="L204" s="83">
        <f>L75-SUMIF(Sales!$D$22:$D$1021,$D75,Sales!L$22:L$1021)</f>
        <v>0</v>
      </c>
      <c r="M204" s="83">
        <f>M75-SUMIF(Sales!$D$22:$D$1021,$D75,Sales!M$22:M$1021)</f>
        <v>0</v>
      </c>
      <c r="N204" s="83">
        <f>N75-SUMIF(Sales!$D$22:$D$1021,$D75,Sales!N$22:N$1021)</f>
        <v>0</v>
      </c>
    </row>
    <row r="205" spans="2:14">
      <c r="B205" s="79">
        <f t="shared" ref="B205:I205" si="63">B76</f>
        <v>0</v>
      </c>
      <c r="C205" s="80">
        <f t="shared" si="63"/>
        <v>0</v>
      </c>
      <c r="D205" s="80">
        <f t="shared" si="63"/>
        <v>0</v>
      </c>
      <c r="E205" s="81">
        <f t="shared" si="63"/>
        <v>0</v>
      </c>
      <c r="F205" s="80">
        <f t="shared" si="63"/>
        <v>0</v>
      </c>
      <c r="G205" s="80">
        <f t="shared" si="63"/>
        <v>0</v>
      </c>
      <c r="H205" s="82">
        <f t="shared" si="63"/>
        <v>0</v>
      </c>
      <c r="I205" s="80">
        <f t="shared" si="63"/>
        <v>0</v>
      </c>
      <c r="J205" s="83">
        <f>J76-SUMIF(Sales!$D$22:$D$1021,$D76,Sales!J$22:J$1021)</f>
        <v>0</v>
      </c>
      <c r="K205" s="83">
        <f>K76-SUMIF(Sales!$D$22:$D$1021,$D76,Sales!K$22:K$1021)</f>
        <v>0</v>
      </c>
      <c r="L205" s="83">
        <f>L76-SUMIF(Sales!$D$22:$D$1021,$D76,Sales!L$22:L$1021)</f>
        <v>0</v>
      </c>
      <c r="M205" s="83">
        <f>M76-SUMIF(Sales!$D$22:$D$1021,$D76,Sales!M$22:M$1021)</f>
        <v>0</v>
      </c>
      <c r="N205" s="83">
        <f>N76-SUMIF(Sales!$D$22:$D$1021,$D76,Sales!N$22:N$1021)</f>
        <v>0</v>
      </c>
    </row>
    <row r="206" spans="2:14">
      <c r="B206" s="79">
        <f t="shared" ref="B206:I206" si="64">B77</f>
        <v>0</v>
      </c>
      <c r="C206" s="80">
        <f t="shared" si="64"/>
        <v>0</v>
      </c>
      <c r="D206" s="80">
        <f t="shared" si="64"/>
        <v>0</v>
      </c>
      <c r="E206" s="81">
        <f t="shared" si="64"/>
        <v>0</v>
      </c>
      <c r="F206" s="80">
        <f t="shared" si="64"/>
        <v>0</v>
      </c>
      <c r="G206" s="80">
        <f t="shared" si="64"/>
        <v>0</v>
      </c>
      <c r="H206" s="82">
        <f t="shared" si="64"/>
        <v>0</v>
      </c>
      <c r="I206" s="80">
        <f t="shared" si="64"/>
        <v>0</v>
      </c>
      <c r="J206" s="83">
        <f>J77-SUMIF(Sales!$D$22:$D$1021,$D77,Sales!J$22:J$1021)</f>
        <v>0</v>
      </c>
      <c r="K206" s="83">
        <f>K77-SUMIF(Sales!$D$22:$D$1021,$D77,Sales!K$22:K$1021)</f>
        <v>0</v>
      </c>
      <c r="L206" s="83">
        <f>L77-SUMIF(Sales!$D$22:$D$1021,$D77,Sales!L$22:L$1021)</f>
        <v>0</v>
      </c>
      <c r="M206" s="83">
        <f>M77-SUMIF(Sales!$D$22:$D$1021,$D77,Sales!M$22:M$1021)</f>
        <v>0</v>
      </c>
      <c r="N206" s="83">
        <f>N77-SUMIF(Sales!$D$22:$D$1021,$D77,Sales!N$22:N$1021)</f>
        <v>0</v>
      </c>
    </row>
    <row r="207" spans="2:14">
      <c r="B207" s="79">
        <f t="shared" ref="B207:I207" si="65">B78</f>
        <v>0</v>
      </c>
      <c r="C207" s="80">
        <f t="shared" si="65"/>
        <v>0</v>
      </c>
      <c r="D207" s="80">
        <f t="shared" si="65"/>
        <v>0</v>
      </c>
      <c r="E207" s="81">
        <f t="shared" si="65"/>
        <v>0</v>
      </c>
      <c r="F207" s="80">
        <f t="shared" si="65"/>
        <v>0</v>
      </c>
      <c r="G207" s="80">
        <f t="shared" si="65"/>
        <v>0</v>
      </c>
      <c r="H207" s="82">
        <f t="shared" si="65"/>
        <v>0</v>
      </c>
      <c r="I207" s="80">
        <f t="shared" si="65"/>
        <v>0</v>
      </c>
      <c r="J207" s="83">
        <f>J78-SUMIF(Sales!$D$22:$D$1021,$D78,Sales!J$22:J$1021)</f>
        <v>0</v>
      </c>
      <c r="K207" s="83">
        <f>K78-SUMIF(Sales!$D$22:$D$1021,$D78,Sales!K$22:K$1021)</f>
        <v>0</v>
      </c>
      <c r="L207" s="83">
        <f>L78-SUMIF(Sales!$D$22:$D$1021,$D78,Sales!L$22:L$1021)</f>
        <v>0</v>
      </c>
      <c r="M207" s="83">
        <f>M78-SUMIF(Sales!$D$22:$D$1021,$D78,Sales!M$22:M$1021)</f>
        <v>0</v>
      </c>
      <c r="N207" s="83">
        <f>N78-SUMIF(Sales!$D$22:$D$1021,$D78,Sales!N$22:N$1021)</f>
        <v>0</v>
      </c>
    </row>
    <row r="208" spans="2:14">
      <c r="B208" s="79">
        <f t="shared" ref="B208:I208" si="66">B79</f>
        <v>0</v>
      </c>
      <c r="C208" s="80">
        <f t="shared" si="66"/>
        <v>0</v>
      </c>
      <c r="D208" s="80">
        <f t="shared" si="66"/>
        <v>0</v>
      </c>
      <c r="E208" s="81">
        <f t="shared" si="66"/>
        <v>0</v>
      </c>
      <c r="F208" s="80">
        <f t="shared" si="66"/>
        <v>0</v>
      </c>
      <c r="G208" s="80">
        <f t="shared" si="66"/>
        <v>0</v>
      </c>
      <c r="H208" s="82">
        <f t="shared" si="66"/>
        <v>0</v>
      </c>
      <c r="I208" s="80">
        <f t="shared" si="66"/>
        <v>0</v>
      </c>
      <c r="J208" s="83">
        <f>J79-SUMIF(Sales!$D$22:$D$1021,$D79,Sales!J$22:J$1021)</f>
        <v>0</v>
      </c>
      <c r="K208" s="83">
        <f>K79-SUMIF(Sales!$D$22:$D$1021,$D79,Sales!K$22:K$1021)</f>
        <v>0</v>
      </c>
      <c r="L208" s="83">
        <f>L79-SUMIF(Sales!$D$22:$D$1021,$D79,Sales!L$22:L$1021)</f>
        <v>0</v>
      </c>
      <c r="M208" s="83">
        <f>M79-SUMIF(Sales!$D$22:$D$1021,$D79,Sales!M$22:M$1021)</f>
        <v>0</v>
      </c>
      <c r="N208" s="83">
        <f>N79-SUMIF(Sales!$D$22:$D$1021,$D79,Sales!N$22:N$1021)</f>
        <v>0</v>
      </c>
    </row>
    <row r="209" spans="2:14">
      <c r="B209" s="79">
        <f t="shared" ref="B209:I209" si="67">B80</f>
        <v>0</v>
      </c>
      <c r="C209" s="80">
        <f t="shared" si="67"/>
        <v>0</v>
      </c>
      <c r="D209" s="80">
        <f t="shared" si="67"/>
        <v>0</v>
      </c>
      <c r="E209" s="81">
        <f t="shared" si="67"/>
        <v>0</v>
      </c>
      <c r="F209" s="80">
        <f t="shared" si="67"/>
        <v>0</v>
      </c>
      <c r="G209" s="80">
        <f t="shared" si="67"/>
        <v>0</v>
      </c>
      <c r="H209" s="82">
        <f t="shared" si="67"/>
        <v>0</v>
      </c>
      <c r="I209" s="80">
        <f t="shared" si="67"/>
        <v>0</v>
      </c>
      <c r="J209" s="83">
        <f>J80-SUMIF(Sales!$D$22:$D$1021,$D80,Sales!J$22:J$1021)</f>
        <v>0</v>
      </c>
      <c r="K209" s="83">
        <f>K80-SUMIF(Sales!$D$22:$D$1021,$D80,Sales!K$22:K$1021)</f>
        <v>0</v>
      </c>
      <c r="L209" s="83">
        <f>L80-SUMIF(Sales!$D$22:$D$1021,$D80,Sales!L$22:L$1021)</f>
        <v>0</v>
      </c>
      <c r="M209" s="83">
        <f>M80-SUMIF(Sales!$D$22:$D$1021,$D80,Sales!M$22:M$1021)</f>
        <v>0</v>
      </c>
      <c r="N209" s="83">
        <f>N80-SUMIF(Sales!$D$22:$D$1021,$D80,Sales!N$22:N$1021)</f>
        <v>0</v>
      </c>
    </row>
    <row r="210" spans="2:14">
      <c r="B210" s="79">
        <f t="shared" ref="B210:I210" si="68">B81</f>
        <v>0</v>
      </c>
      <c r="C210" s="80">
        <f t="shared" si="68"/>
        <v>0</v>
      </c>
      <c r="D210" s="80">
        <f t="shared" si="68"/>
        <v>0</v>
      </c>
      <c r="E210" s="81">
        <f t="shared" si="68"/>
        <v>0</v>
      </c>
      <c r="F210" s="80">
        <f t="shared" si="68"/>
        <v>0</v>
      </c>
      <c r="G210" s="80">
        <f t="shared" si="68"/>
        <v>0</v>
      </c>
      <c r="H210" s="82">
        <f t="shared" si="68"/>
        <v>0</v>
      </c>
      <c r="I210" s="80">
        <f t="shared" si="68"/>
        <v>0</v>
      </c>
      <c r="J210" s="83">
        <f>J81-SUMIF(Sales!$D$22:$D$1021,$D81,Sales!J$22:J$1021)</f>
        <v>0</v>
      </c>
      <c r="K210" s="83">
        <f>K81-SUMIF(Sales!$D$22:$D$1021,$D81,Sales!K$22:K$1021)</f>
        <v>0</v>
      </c>
      <c r="L210" s="83">
        <f>L81-SUMIF(Sales!$D$22:$D$1021,$D81,Sales!L$22:L$1021)</f>
        <v>0</v>
      </c>
      <c r="M210" s="83">
        <f>M81-SUMIF(Sales!$D$22:$D$1021,$D81,Sales!M$22:M$1021)</f>
        <v>0</v>
      </c>
      <c r="N210" s="83">
        <f>N81-SUMIF(Sales!$D$22:$D$1021,$D81,Sales!N$22:N$1021)</f>
        <v>0</v>
      </c>
    </row>
    <row r="211" spans="2:14">
      <c r="B211" s="79">
        <f t="shared" ref="B211:I211" si="69">B82</f>
        <v>0</v>
      </c>
      <c r="C211" s="80">
        <f t="shared" si="69"/>
        <v>0</v>
      </c>
      <c r="D211" s="80">
        <f t="shared" si="69"/>
        <v>0</v>
      </c>
      <c r="E211" s="81">
        <f t="shared" si="69"/>
        <v>0</v>
      </c>
      <c r="F211" s="80">
        <f t="shared" si="69"/>
        <v>0</v>
      </c>
      <c r="G211" s="80">
        <f t="shared" si="69"/>
        <v>0</v>
      </c>
      <c r="H211" s="82">
        <f t="shared" si="69"/>
        <v>0</v>
      </c>
      <c r="I211" s="80">
        <f t="shared" si="69"/>
        <v>0</v>
      </c>
      <c r="J211" s="83">
        <f>J82-SUMIF(Sales!$D$22:$D$1021,$D82,Sales!J$22:J$1021)</f>
        <v>0</v>
      </c>
      <c r="K211" s="83">
        <f>K82-SUMIF(Sales!$D$22:$D$1021,$D82,Sales!K$22:K$1021)</f>
        <v>0</v>
      </c>
      <c r="L211" s="83">
        <f>L82-SUMIF(Sales!$D$22:$D$1021,$D82,Sales!L$22:L$1021)</f>
        <v>0</v>
      </c>
      <c r="M211" s="83">
        <f>M82-SUMIF(Sales!$D$22:$D$1021,$D82,Sales!M$22:M$1021)</f>
        <v>0</v>
      </c>
      <c r="N211" s="83">
        <f>N82-SUMIF(Sales!$D$22:$D$1021,$D82,Sales!N$22:N$1021)</f>
        <v>0</v>
      </c>
    </row>
    <row r="212" spans="2:14">
      <c r="B212" s="79">
        <f t="shared" ref="B212:I212" si="70">B83</f>
        <v>0</v>
      </c>
      <c r="C212" s="80">
        <f t="shared" si="70"/>
        <v>0</v>
      </c>
      <c r="D212" s="80">
        <f t="shared" si="70"/>
        <v>0</v>
      </c>
      <c r="E212" s="81">
        <f t="shared" si="70"/>
        <v>0</v>
      </c>
      <c r="F212" s="80">
        <f t="shared" si="70"/>
        <v>0</v>
      </c>
      <c r="G212" s="80">
        <f t="shared" si="70"/>
        <v>0</v>
      </c>
      <c r="H212" s="82">
        <f t="shared" si="70"/>
        <v>0</v>
      </c>
      <c r="I212" s="80">
        <f t="shared" si="70"/>
        <v>0</v>
      </c>
      <c r="J212" s="83">
        <f>J83-SUMIF(Sales!$D$22:$D$1021,$D83,Sales!J$22:J$1021)</f>
        <v>0</v>
      </c>
      <c r="K212" s="83">
        <f>K83-SUMIF(Sales!$D$22:$D$1021,$D83,Sales!K$22:K$1021)</f>
        <v>0</v>
      </c>
      <c r="L212" s="83">
        <f>L83-SUMIF(Sales!$D$22:$D$1021,$D83,Sales!L$22:L$1021)</f>
        <v>0</v>
      </c>
      <c r="M212" s="83">
        <f>M83-SUMIF(Sales!$D$22:$D$1021,$D83,Sales!M$22:M$1021)</f>
        <v>0</v>
      </c>
      <c r="N212" s="83">
        <f>N83-SUMIF(Sales!$D$22:$D$1021,$D83,Sales!N$22:N$1021)</f>
        <v>0</v>
      </c>
    </row>
    <row r="213" spans="2:14">
      <c r="B213" s="79">
        <f t="shared" ref="B213:I213" si="71">B84</f>
        <v>0</v>
      </c>
      <c r="C213" s="80">
        <f t="shared" si="71"/>
        <v>0</v>
      </c>
      <c r="D213" s="80">
        <f t="shared" si="71"/>
        <v>0</v>
      </c>
      <c r="E213" s="81">
        <f t="shared" si="71"/>
        <v>0</v>
      </c>
      <c r="F213" s="80">
        <f t="shared" si="71"/>
        <v>0</v>
      </c>
      <c r="G213" s="80">
        <f t="shared" si="71"/>
        <v>0</v>
      </c>
      <c r="H213" s="82">
        <f t="shared" si="71"/>
        <v>0</v>
      </c>
      <c r="I213" s="80">
        <f t="shared" si="71"/>
        <v>0</v>
      </c>
      <c r="J213" s="83">
        <f>J84-SUMIF(Sales!$D$22:$D$1021,$D84,Sales!J$22:J$1021)</f>
        <v>0</v>
      </c>
      <c r="K213" s="83">
        <f>K84-SUMIF(Sales!$D$22:$D$1021,$D84,Sales!K$22:K$1021)</f>
        <v>0</v>
      </c>
      <c r="L213" s="83">
        <f>L84-SUMIF(Sales!$D$22:$D$1021,$D84,Sales!L$22:L$1021)</f>
        <v>0</v>
      </c>
      <c r="M213" s="83">
        <f>M84-SUMIF(Sales!$D$22:$D$1021,$D84,Sales!M$22:M$1021)</f>
        <v>0</v>
      </c>
      <c r="N213" s="83">
        <f>N84-SUMIF(Sales!$D$22:$D$1021,$D84,Sales!N$22:N$1021)</f>
        <v>0</v>
      </c>
    </row>
    <row r="214" spans="2:14">
      <c r="B214" s="79">
        <f t="shared" ref="B214:I214" si="72">B85</f>
        <v>0</v>
      </c>
      <c r="C214" s="80">
        <f t="shared" si="72"/>
        <v>0</v>
      </c>
      <c r="D214" s="80">
        <f t="shared" si="72"/>
        <v>0</v>
      </c>
      <c r="E214" s="81">
        <f t="shared" si="72"/>
        <v>0</v>
      </c>
      <c r="F214" s="80">
        <f t="shared" si="72"/>
        <v>0</v>
      </c>
      <c r="G214" s="80">
        <f t="shared" si="72"/>
        <v>0</v>
      </c>
      <c r="H214" s="82">
        <f t="shared" si="72"/>
        <v>0</v>
      </c>
      <c r="I214" s="80">
        <f t="shared" si="72"/>
        <v>0</v>
      </c>
      <c r="J214" s="83">
        <f>J85-SUMIF(Sales!$D$22:$D$1021,$D85,Sales!J$22:J$1021)</f>
        <v>0</v>
      </c>
      <c r="K214" s="83">
        <f>K85-SUMIF(Sales!$D$22:$D$1021,$D85,Sales!K$22:K$1021)</f>
        <v>0</v>
      </c>
      <c r="L214" s="83">
        <f>L85-SUMIF(Sales!$D$22:$D$1021,$D85,Sales!L$22:L$1021)</f>
        <v>0</v>
      </c>
      <c r="M214" s="83">
        <f>M85-SUMIF(Sales!$D$22:$D$1021,$D85,Sales!M$22:M$1021)</f>
        <v>0</v>
      </c>
      <c r="N214" s="83">
        <f>N85-SUMIF(Sales!$D$22:$D$1021,$D85,Sales!N$22:N$1021)</f>
        <v>0</v>
      </c>
    </row>
    <row r="215" spans="2:14">
      <c r="B215" s="79">
        <f t="shared" ref="B215:I215" si="73">B86</f>
        <v>0</v>
      </c>
      <c r="C215" s="80">
        <f t="shared" si="73"/>
        <v>0</v>
      </c>
      <c r="D215" s="80">
        <f t="shared" si="73"/>
        <v>0</v>
      </c>
      <c r="E215" s="81">
        <f t="shared" si="73"/>
        <v>0</v>
      </c>
      <c r="F215" s="80">
        <f t="shared" si="73"/>
        <v>0</v>
      </c>
      <c r="G215" s="80">
        <f t="shared" si="73"/>
        <v>0</v>
      </c>
      <c r="H215" s="82">
        <f t="shared" si="73"/>
        <v>0</v>
      </c>
      <c r="I215" s="80">
        <f t="shared" si="73"/>
        <v>0</v>
      </c>
      <c r="J215" s="83">
        <f>J86-SUMIF(Sales!$D$22:$D$1021,$D86,Sales!J$22:J$1021)</f>
        <v>0</v>
      </c>
      <c r="K215" s="83">
        <f>K86-SUMIF(Sales!$D$22:$D$1021,$D86,Sales!K$22:K$1021)</f>
        <v>0</v>
      </c>
      <c r="L215" s="83">
        <f>L86-SUMIF(Sales!$D$22:$D$1021,$D86,Sales!L$22:L$1021)</f>
        <v>0</v>
      </c>
      <c r="M215" s="83">
        <f>M86-SUMIF(Sales!$D$22:$D$1021,$D86,Sales!M$22:M$1021)</f>
        <v>0</v>
      </c>
      <c r="N215" s="83">
        <f>N86-SUMIF(Sales!$D$22:$D$1021,$D86,Sales!N$22:N$1021)</f>
        <v>0</v>
      </c>
    </row>
    <row r="216" spans="2:14">
      <c r="B216" s="79">
        <f t="shared" ref="B216:I216" si="74">B87</f>
        <v>0</v>
      </c>
      <c r="C216" s="80">
        <f t="shared" si="74"/>
        <v>0</v>
      </c>
      <c r="D216" s="80">
        <f t="shared" si="74"/>
        <v>0</v>
      </c>
      <c r="E216" s="81">
        <f t="shared" si="74"/>
        <v>0</v>
      </c>
      <c r="F216" s="80">
        <f t="shared" si="74"/>
        <v>0</v>
      </c>
      <c r="G216" s="80">
        <f t="shared" si="74"/>
        <v>0</v>
      </c>
      <c r="H216" s="82">
        <f t="shared" si="74"/>
        <v>0</v>
      </c>
      <c r="I216" s="80">
        <f t="shared" si="74"/>
        <v>0</v>
      </c>
      <c r="J216" s="83">
        <f>J87-SUMIF(Sales!$D$22:$D$1021,$D87,Sales!J$22:J$1021)</f>
        <v>0</v>
      </c>
      <c r="K216" s="83">
        <f>K87-SUMIF(Sales!$D$22:$D$1021,$D87,Sales!K$22:K$1021)</f>
        <v>0</v>
      </c>
      <c r="L216" s="83">
        <f>L87-SUMIF(Sales!$D$22:$D$1021,$D87,Sales!L$22:L$1021)</f>
        <v>0</v>
      </c>
      <c r="M216" s="83">
        <f>M87-SUMIF(Sales!$D$22:$D$1021,$D87,Sales!M$22:M$1021)</f>
        <v>0</v>
      </c>
      <c r="N216" s="83">
        <f>N87-SUMIF(Sales!$D$22:$D$1021,$D87,Sales!N$22:N$1021)</f>
        <v>0</v>
      </c>
    </row>
    <row r="217" spans="2:14">
      <c r="B217" s="79">
        <f t="shared" ref="B217:I217" si="75">B88</f>
        <v>0</v>
      </c>
      <c r="C217" s="80">
        <f t="shared" si="75"/>
        <v>0</v>
      </c>
      <c r="D217" s="80">
        <f t="shared" si="75"/>
        <v>0</v>
      </c>
      <c r="E217" s="81">
        <f t="shared" si="75"/>
        <v>0</v>
      </c>
      <c r="F217" s="80">
        <f t="shared" si="75"/>
        <v>0</v>
      </c>
      <c r="G217" s="80">
        <f t="shared" si="75"/>
        <v>0</v>
      </c>
      <c r="H217" s="82">
        <f t="shared" si="75"/>
        <v>0</v>
      </c>
      <c r="I217" s="80">
        <f t="shared" si="75"/>
        <v>0</v>
      </c>
      <c r="J217" s="83">
        <f>J88-SUMIF(Sales!$D$22:$D$1021,$D88,Sales!J$22:J$1021)</f>
        <v>0</v>
      </c>
      <c r="K217" s="83">
        <f>K88-SUMIF(Sales!$D$22:$D$1021,$D88,Sales!K$22:K$1021)</f>
        <v>0</v>
      </c>
      <c r="L217" s="83">
        <f>L88-SUMIF(Sales!$D$22:$D$1021,$D88,Sales!L$22:L$1021)</f>
        <v>0</v>
      </c>
      <c r="M217" s="83">
        <f>M88-SUMIF(Sales!$D$22:$D$1021,$D88,Sales!M$22:M$1021)</f>
        <v>0</v>
      </c>
      <c r="N217" s="83">
        <f>N88-SUMIF(Sales!$D$22:$D$1021,$D88,Sales!N$22:N$1021)</f>
        <v>0</v>
      </c>
    </row>
    <row r="218" spans="2:14">
      <c r="B218" s="79">
        <f t="shared" ref="B218:I218" si="76">B89</f>
        <v>0</v>
      </c>
      <c r="C218" s="80">
        <f t="shared" si="76"/>
        <v>0</v>
      </c>
      <c r="D218" s="80">
        <f t="shared" si="76"/>
        <v>0</v>
      </c>
      <c r="E218" s="81">
        <f t="shared" si="76"/>
        <v>0</v>
      </c>
      <c r="F218" s="80">
        <f t="shared" si="76"/>
        <v>0</v>
      </c>
      <c r="G218" s="80">
        <f t="shared" si="76"/>
        <v>0</v>
      </c>
      <c r="H218" s="82">
        <f t="shared" si="76"/>
        <v>0</v>
      </c>
      <c r="I218" s="80">
        <f t="shared" si="76"/>
        <v>0</v>
      </c>
      <c r="J218" s="83">
        <f>J89-SUMIF(Sales!$D$22:$D$1021,$D89,Sales!J$22:J$1021)</f>
        <v>0</v>
      </c>
      <c r="K218" s="83">
        <f>K89-SUMIF(Sales!$D$22:$D$1021,$D89,Sales!K$22:K$1021)</f>
        <v>0</v>
      </c>
      <c r="L218" s="83">
        <f>L89-SUMIF(Sales!$D$22:$D$1021,$D89,Sales!L$22:L$1021)</f>
        <v>0</v>
      </c>
      <c r="M218" s="83">
        <f>M89-SUMIF(Sales!$D$22:$D$1021,$D89,Sales!M$22:M$1021)</f>
        <v>0</v>
      </c>
      <c r="N218" s="83">
        <f>N89-SUMIF(Sales!$D$22:$D$1021,$D89,Sales!N$22:N$1021)</f>
        <v>0</v>
      </c>
    </row>
    <row r="219" spans="2:14">
      <c r="B219" s="79">
        <f t="shared" ref="B219:I219" si="77">B90</f>
        <v>0</v>
      </c>
      <c r="C219" s="80">
        <f t="shared" si="77"/>
        <v>0</v>
      </c>
      <c r="D219" s="80">
        <f t="shared" si="77"/>
        <v>0</v>
      </c>
      <c r="E219" s="81">
        <f t="shared" si="77"/>
        <v>0</v>
      </c>
      <c r="F219" s="80">
        <f t="shared" si="77"/>
        <v>0</v>
      </c>
      <c r="G219" s="80">
        <f t="shared" si="77"/>
        <v>0</v>
      </c>
      <c r="H219" s="82">
        <f t="shared" si="77"/>
        <v>0</v>
      </c>
      <c r="I219" s="80">
        <f t="shared" si="77"/>
        <v>0</v>
      </c>
      <c r="J219" s="83">
        <f>J90-SUMIF(Sales!$D$22:$D$1021,$D90,Sales!J$22:J$1021)</f>
        <v>0</v>
      </c>
      <c r="K219" s="83">
        <f>K90-SUMIF(Sales!$D$22:$D$1021,$D90,Sales!K$22:K$1021)</f>
        <v>0</v>
      </c>
      <c r="L219" s="83">
        <f>L90-SUMIF(Sales!$D$22:$D$1021,$D90,Sales!L$22:L$1021)</f>
        <v>0</v>
      </c>
      <c r="M219" s="83">
        <f>M90-SUMIF(Sales!$D$22:$D$1021,$D90,Sales!M$22:M$1021)</f>
        <v>0</v>
      </c>
      <c r="N219" s="83">
        <f>N90-SUMIF(Sales!$D$22:$D$1021,$D90,Sales!N$22:N$1021)</f>
        <v>0</v>
      </c>
    </row>
    <row r="220" spans="2:14">
      <c r="B220" s="79">
        <f t="shared" ref="B220:I220" si="78">B91</f>
        <v>0</v>
      </c>
      <c r="C220" s="80">
        <f t="shared" si="78"/>
        <v>0</v>
      </c>
      <c r="D220" s="80">
        <f t="shared" si="78"/>
        <v>0</v>
      </c>
      <c r="E220" s="81">
        <f t="shared" si="78"/>
        <v>0</v>
      </c>
      <c r="F220" s="80">
        <f t="shared" si="78"/>
        <v>0</v>
      </c>
      <c r="G220" s="80">
        <f t="shared" si="78"/>
        <v>0</v>
      </c>
      <c r="H220" s="82">
        <f t="shared" si="78"/>
        <v>0</v>
      </c>
      <c r="I220" s="80">
        <f t="shared" si="78"/>
        <v>0</v>
      </c>
      <c r="J220" s="83">
        <f>J91-SUMIF(Sales!$D$22:$D$1021,$D91,Sales!J$22:J$1021)</f>
        <v>0</v>
      </c>
      <c r="K220" s="83">
        <f>K91-SUMIF(Sales!$D$22:$D$1021,$D91,Sales!K$22:K$1021)</f>
        <v>0</v>
      </c>
      <c r="L220" s="83">
        <f>L91-SUMIF(Sales!$D$22:$D$1021,$D91,Sales!L$22:L$1021)</f>
        <v>0</v>
      </c>
      <c r="M220" s="83">
        <f>M91-SUMIF(Sales!$D$22:$D$1021,$D91,Sales!M$22:M$1021)</f>
        <v>0</v>
      </c>
      <c r="N220" s="83">
        <f>N91-SUMIF(Sales!$D$22:$D$1021,$D91,Sales!N$22:N$1021)</f>
        <v>0</v>
      </c>
    </row>
    <row r="221" spans="2:14">
      <c r="B221" s="79">
        <f t="shared" ref="B221:I221" si="79">B92</f>
        <v>0</v>
      </c>
      <c r="C221" s="80">
        <f t="shared" si="79"/>
        <v>0</v>
      </c>
      <c r="D221" s="80">
        <f t="shared" si="79"/>
        <v>0</v>
      </c>
      <c r="E221" s="81">
        <f t="shared" si="79"/>
        <v>0</v>
      </c>
      <c r="F221" s="80">
        <f t="shared" si="79"/>
        <v>0</v>
      </c>
      <c r="G221" s="80">
        <f t="shared" si="79"/>
        <v>0</v>
      </c>
      <c r="H221" s="82">
        <f t="shared" si="79"/>
        <v>0</v>
      </c>
      <c r="I221" s="80">
        <f t="shared" si="79"/>
        <v>0</v>
      </c>
      <c r="J221" s="83">
        <f>J92-SUMIF(Sales!$D$22:$D$1021,$D92,Sales!J$22:J$1021)</f>
        <v>0</v>
      </c>
      <c r="K221" s="83">
        <f>K92-SUMIF(Sales!$D$22:$D$1021,$D92,Sales!K$22:K$1021)</f>
        <v>0</v>
      </c>
      <c r="L221" s="83">
        <f>L92-SUMIF(Sales!$D$22:$D$1021,$D92,Sales!L$22:L$1021)</f>
        <v>0</v>
      </c>
      <c r="M221" s="83">
        <f>M92-SUMIF(Sales!$D$22:$D$1021,$D92,Sales!M$22:M$1021)</f>
        <v>0</v>
      </c>
      <c r="N221" s="83">
        <f>N92-SUMIF(Sales!$D$22:$D$1021,$D92,Sales!N$22:N$1021)</f>
        <v>0</v>
      </c>
    </row>
    <row r="222" spans="2:14">
      <c r="B222" s="79">
        <f t="shared" ref="B222:I222" si="80">B93</f>
        <v>0</v>
      </c>
      <c r="C222" s="80">
        <f t="shared" si="80"/>
        <v>0</v>
      </c>
      <c r="D222" s="80">
        <f t="shared" si="80"/>
        <v>0</v>
      </c>
      <c r="E222" s="81">
        <f t="shared" si="80"/>
        <v>0</v>
      </c>
      <c r="F222" s="80">
        <f t="shared" si="80"/>
        <v>0</v>
      </c>
      <c r="G222" s="80">
        <f t="shared" si="80"/>
        <v>0</v>
      </c>
      <c r="H222" s="82">
        <f t="shared" si="80"/>
        <v>0</v>
      </c>
      <c r="I222" s="80">
        <f t="shared" si="80"/>
        <v>0</v>
      </c>
      <c r="J222" s="83">
        <f>J93-SUMIF(Sales!$D$22:$D$1021,$D93,Sales!J$22:J$1021)</f>
        <v>0</v>
      </c>
      <c r="K222" s="83">
        <f>K93-SUMIF(Sales!$D$22:$D$1021,$D93,Sales!K$22:K$1021)</f>
        <v>0</v>
      </c>
      <c r="L222" s="83">
        <f>L93-SUMIF(Sales!$D$22:$D$1021,$D93,Sales!L$22:L$1021)</f>
        <v>0</v>
      </c>
      <c r="M222" s="83">
        <f>M93-SUMIF(Sales!$D$22:$D$1021,$D93,Sales!M$22:M$1021)</f>
        <v>0</v>
      </c>
      <c r="N222" s="83">
        <f>N93-SUMIF(Sales!$D$22:$D$1021,$D93,Sales!N$22:N$1021)</f>
        <v>0</v>
      </c>
    </row>
    <row r="223" spans="2:14">
      <c r="B223" s="79">
        <f t="shared" ref="B223:I223" si="81">B94</f>
        <v>0</v>
      </c>
      <c r="C223" s="80">
        <f t="shared" si="81"/>
        <v>0</v>
      </c>
      <c r="D223" s="80">
        <f t="shared" si="81"/>
        <v>0</v>
      </c>
      <c r="E223" s="81">
        <f t="shared" si="81"/>
        <v>0</v>
      </c>
      <c r="F223" s="80">
        <f t="shared" si="81"/>
        <v>0</v>
      </c>
      <c r="G223" s="80">
        <f t="shared" si="81"/>
        <v>0</v>
      </c>
      <c r="H223" s="82">
        <f t="shared" si="81"/>
        <v>0</v>
      </c>
      <c r="I223" s="80">
        <f t="shared" si="81"/>
        <v>0</v>
      </c>
      <c r="J223" s="83">
        <f>J94-SUMIF(Sales!$D$22:$D$1021,$D94,Sales!J$22:J$1021)</f>
        <v>0</v>
      </c>
      <c r="K223" s="83">
        <f>K94-SUMIF(Sales!$D$22:$D$1021,$D94,Sales!K$22:K$1021)</f>
        <v>0</v>
      </c>
      <c r="L223" s="83">
        <f>L94-SUMIF(Sales!$D$22:$D$1021,$D94,Sales!L$22:L$1021)</f>
        <v>0</v>
      </c>
      <c r="M223" s="83">
        <f>M94-SUMIF(Sales!$D$22:$D$1021,$D94,Sales!M$22:M$1021)</f>
        <v>0</v>
      </c>
      <c r="N223" s="83">
        <f>N94-SUMIF(Sales!$D$22:$D$1021,$D94,Sales!N$22:N$1021)</f>
        <v>0</v>
      </c>
    </row>
    <row r="224" spans="2:14">
      <c r="B224" s="79">
        <f t="shared" ref="B224:I224" si="82">B95</f>
        <v>0</v>
      </c>
      <c r="C224" s="80">
        <f t="shared" si="82"/>
        <v>0</v>
      </c>
      <c r="D224" s="80">
        <f t="shared" si="82"/>
        <v>0</v>
      </c>
      <c r="E224" s="81">
        <f t="shared" si="82"/>
        <v>0</v>
      </c>
      <c r="F224" s="80">
        <f t="shared" si="82"/>
        <v>0</v>
      </c>
      <c r="G224" s="80">
        <f t="shared" si="82"/>
        <v>0</v>
      </c>
      <c r="H224" s="82">
        <f t="shared" si="82"/>
        <v>0</v>
      </c>
      <c r="I224" s="80">
        <f t="shared" si="82"/>
        <v>0</v>
      </c>
      <c r="J224" s="83">
        <f>J95-SUMIF(Sales!$D$22:$D$1021,$D95,Sales!J$22:J$1021)</f>
        <v>0</v>
      </c>
      <c r="K224" s="83">
        <f>K95-SUMIF(Sales!$D$22:$D$1021,$D95,Sales!K$22:K$1021)</f>
        <v>0</v>
      </c>
      <c r="L224" s="83">
        <f>L95-SUMIF(Sales!$D$22:$D$1021,$D95,Sales!L$22:L$1021)</f>
        <v>0</v>
      </c>
      <c r="M224" s="83">
        <f>M95-SUMIF(Sales!$D$22:$D$1021,$D95,Sales!M$22:M$1021)</f>
        <v>0</v>
      </c>
      <c r="N224" s="83">
        <f>N95-SUMIF(Sales!$D$22:$D$1021,$D95,Sales!N$22:N$1021)</f>
        <v>0</v>
      </c>
    </row>
    <row r="225" spans="2:14">
      <c r="B225" s="79">
        <f t="shared" ref="B225:I225" si="83">B96</f>
        <v>0</v>
      </c>
      <c r="C225" s="80">
        <f t="shared" si="83"/>
        <v>0</v>
      </c>
      <c r="D225" s="80">
        <f t="shared" si="83"/>
        <v>0</v>
      </c>
      <c r="E225" s="81">
        <f t="shared" si="83"/>
        <v>0</v>
      </c>
      <c r="F225" s="80">
        <f t="shared" si="83"/>
        <v>0</v>
      </c>
      <c r="G225" s="80">
        <f t="shared" si="83"/>
        <v>0</v>
      </c>
      <c r="H225" s="82">
        <f t="shared" si="83"/>
        <v>0</v>
      </c>
      <c r="I225" s="80">
        <f t="shared" si="83"/>
        <v>0</v>
      </c>
      <c r="J225" s="83">
        <f>J96-SUMIF(Sales!$D$22:$D$1021,$D96,Sales!J$22:J$1021)</f>
        <v>0</v>
      </c>
      <c r="K225" s="83">
        <f>K96-SUMIF(Sales!$D$22:$D$1021,$D96,Sales!K$22:K$1021)</f>
        <v>0</v>
      </c>
      <c r="L225" s="83">
        <f>L96-SUMIF(Sales!$D$22:$D$1021,$D96,Sales!L$22:L$1021)</f>
        <v>0</v>
      </c>
      <c r="M225" s="83">
        <f>M96-SUMIF(Sales!$D$22:$D$1021,$D96,Sales!M$22:M$1021)</f>
        <v>0</v>
      </c>
      <c r="N225" s="83">
        <f>N96-SUMIF(Sales!$D$22:$D$1021,$D96,Sales!N$22:N$1021)</f>
        <v>0</v>
      </c>
    </row>
    <row r="226" spans="2:14">
      <c r="B226" s="79">
        <f t="shared" ref="B226:I226" si="84">B97</f>
        <v>0</v>
      </c>
      <c r="C226" s="80">
        <f t="shared" si="84"/>
        <v>0</v>
      </c>
      <c r="D226" s="80">
        <f t="shared" si="84"/>
        <v>0</v>
      </c>
      <c r="E226" s="81">
        <f t="shared" si="84"/>
        <v>0</v>
      </c>
      <c r="F226" s="80">
        <f t="shared" si="84"/>
        <v>0</v>
      </c>
      <c r="G226" s="80">
        <f t="shared" si="84"/>
        <v>0</v>
      </c>
      <c r="H226" s="82">
        <f t="shared" si="84"/>
        <v>0</v>
      </c>
      <c r="I226" s="80">
        <f t="shared" si="84"/>
        <v>0</v>
      </c>
      <c r="J226" s="83">
        <f>J97-SUMIF(Sales!$D$22:$D$1021,$D97,Sales!J$22:J$1021)</f>
        <v>0</v>
      </c>
      <c r="K226" s="83">
        <f>K97-SUMIF(Sales!$D$22:$D$1021,$D97,Sales!K$22:K$1021)</f>
        <v>0</v>
      </c>
      <c r="L226" s="83">
        <f>L97-SUMIF(Sales!$D$22:$D$1021,$D97,Sales!L$22:L$1021)</f>
        <v>0</v>
      </c>
      <c r="M226" s="83">
        <f>M97-SUMIF(Sales!$D$22:$D$1021,$D97,Sales!M$22:M$1021)</f>
        <v>0</v>
      </c>
      <c r="N226" s="83">
        <f>N97-SUMIF(Sales!$D$22:$D$1021,$D97,Sales!N$22:N$1021)</f>
        <v>0</v>
      </c>
    </row>
    <row r="227" spans="2:14">
      <c r="B227" s="79">
        <f t="shared" ref="B227:I227" si="85">B98</f>
        <v>0</v>
      </c>
      <c r="C227" s="80">
        <f t="shared" si="85"/>
        <v>0</v>
      </c>
      <c r="D227" s="80">
        <f t="shared" si="85"/>
        <v>0</v>
      </c>
      <c r="E227" s="81">
        <f t="shared" si="85"/>
        <v>0</v>
      </c>
      <c r="F227" s="80">
        <f t="shared" si="85"/>
        <v>0</v>
      </c>
      <c r="G227" s="80">
        <f t="shared" si="85"/>
        <v>0</v>
      </c>
      <c r="H227" s="82">
        <f t="shared" si="85"/>
        <v>0</v>
      </c>
      <c r="I227" s="80">
        <f t="shared" si="85"/>
        <v>0</v>
      </c>
      <c r="J227" s="83">
        <f>J98-SUMIF(Sales!$D$22:$D$1021,$D98,Sales!J$22:J$1021)</f>
        <v>0</v>
      </c>
      <c r="K227" s="83">
        <f>K98-SUMIF(Sales!$D$22:$D$1021,$D98,Sales!K$22:K$1021)</f>
        <v>0</v>
      </c>
      <c r="L227" s="83">
        <f>L98-SUMIF(Sales!$D$22:$D$1021,$D98,Sales!L$22:L$1021)</f>
        <v>0</v>
      </c>
      <c r="M227" s="83">
        <f>M98-SUMIF(Sales!$D$22:$D$1021,$D98,Sales!M$22:M$1021)</f>
        <v>0</v>
      </c>
      <c r="N227" s="83">
        <f>N98-SUMIF(Sales!$D$22:$D$1021,$D98,Sales!N$22:N$1021)</f>
        <v>0</v>
      </c>
    </row>
    <row r="228" spans="2:14">
      <c r="B228" s="79">
        <f t="shared" ref="B228:I228" si="86">B99</f>
        <v>0</v>
      </c>
      <c r="C228" s="80">
        <f t="shared" si="86"/>
        <v>0</v>
      </c>
      <c r="D228" s="80">
        <f t="shared" si="86"/>
        <v>0</v>
      </c>
      <c r="E228" s="81">
        <f t="shared" si="86"/>
        <v>0</v>
      </c>
      <c r="F228" s="80">
        <f t="shared" si="86"/>
        <v>0</v>
      </c>
      <c r="G228" s="80">
        <f t="shared" si="86"/>
        <v>0</v>
      </c>
      <c r="H228" s="82">
        <f t="shared" si="86"/>
        <v>0</v>
      </c>
      <c r="I228" s="80">
        <f t="shared" si="86"/>
        <v>0</v>
      </c>
      <c r="J228" s="83">
        <f>J99-SUMIF(Sales!$D$22:$D$1021,$D99,Sales!J$22:J$1021)</f>
        <v>0</v>
      </c>
      <c r="K228" s="83">
        <f>K99-SUMIF(Sales!$D$22:$D$1021,$D99,Sales!K$22:K$1021)</f>
        <v>0</v>
      </c>
      <c r="L228" s="83">
        <f>L99-SUMIF(Sales!$D$22:$D$1021,$D99,Sales!L$22:L$1021)</f>
        <v>0</v>
      </c>
      <c r="M228" s="83">
        <f>M99-SUMIF(Sales!$D$22:$D$1021,$D99,Sales!M$22:M$1021)</f>
        <v>0</v>
      </c>
      <c r="N228" s="83">
        <f>N99-SUMIF(Sales!$D$22:$D$1021,$D99,Sales!N$22:N$1021)</f>
        <v>0</v>
      </c>
    </row>
    <row r="229" spans="2:14">
      <c r="B229" s="79">
        <f t="shared" ref="B229:I229" si="87">B100</f>
        <v>0</v>
      </c>
      <c r="C229" s="80">
        <f t="shared" si="87"/>
        <v>0</v>
      </c>
      <c r="D229" s="80">
        <f t="shared" si="87"/>
        <v>0</v>
      </c>
      <c r="E229" s="81">
        <f t="shared" si="87"/>
        <v>0</v>
      </c>
      <c r="F229" s="80">
        <f t="shared" si="87"/>
        <v>0</v>
      </c>
      <c r="G229" s="80">
        <f t="shared" si="87"/>
        <v>0</v>
      </c>
      <c r="H229" s="82">
        <f t="shared" si="87"/>
        <v>0</v>
      </c>
      <c r="I229" s="80">
        <f t="shared" si="87"/>
        <v>0</v>
      </c>
      <c r="J229" s="83">
        <f>J100-SUMIF(Sales!$D$22:$D$1021,$D100,Sales!J$22:J$1021)</f>
        <v>0</v>
      </c>
      <c r="K229" s="83">
        <f>K100-SUMIF(Sales!$D$22:$D$1021,$D100,Sales!K$22:K$1021)</f>
        <v>0</v>
      </c>
      <c r="L229" s="83">
        <f>L100-SUMIF(Sales!$D$22:$D$1021,$D100,Sales!L$22:L$1021)</f>
        <v>0</v>
      </c>
      <c r="M229" s="83">
        <f>M100-SUMIF(Sales!$D$22:$D$1021,$D100,Sales!M$22:M$1021)</f>
        <v>0</v>
      </c>
      <c r="N229" s="83">
        <f>N100-SUMIF(Sales!$D$22:$D$1021,$D100,Sales!N$22:N$1021)</f>
        <v>0</v>
      </c>
    </row>
    <row r="230" spans="2:14">
      <c r="B230" s="79">
        <f t="shared" ref="B230:I230" si="88">B101</f>
        <v>0</v>
      </c>
      <c r="C230" s="80">
        <f t="shared" si="88"/>
        <v>0</v>
      </c>
      <c r="D230" s="80">
        <f t="shared" si="88"/>
        <v>0</v>
      </c>
      <c r="E230" s="81">
        <f t="shared" si="88"/>
        <v>0</v>
      </c>
      <c r="F230" s="80">
        <f t="shared" si="88"/>
        <v>0</v>
      </c>
      <c r="G230" s="80">
        <f t="shared" si="88"/>
        <v>0</v>
      </c>
      <c r="H230" s="82">
        <f t="shared" si="88"/>
        <v>0</v>
      </c>
      <c r="I230" s="80">
        <f t="shared" si="88"/>
        <v>0</v>
      </c>
      <c r="J230" s="83">
        <f>J101-SUMIF(Sales!$D$22:$D$1021,$D101,Sales!J$22:J$1021)</f>
        <v>0</v>
      </c>
      <c r="K230" s="83">
        <f>K101-SUMIF(Sales!$D$22:$D$1021,$D101,Sales!K$22:K$1021)</f>
        <v>0</v>
      </c>
      <c r="L230" s="83">
        <f>L101-SUMIF(Sales!$D$22:$D$1021,$D101,Sales!L$22:L$1021)</f>
        <v>0</v>
      </c>
      <c r="M230" s="83">
        <f>M101-SUMIF(Sales!$D$22:$D$1021,$D101,Sales!M$22:M$1021)</f>
        <v>0</v>
      </c>
      <c r="N230" s="83">
        <f>N101-SUMIF(Sales!$D$22:$D$1021,$D101,Sales!N$22:N$1021)</f>
        <v>0</v>
      </c>
    </row>
    <row r="231" spans="2:14">
      <c r="B231" s="79">
        <f t="shared" ref="B231:I231" si="89">B102</f>
        <v>0</v>
      </c>
      <c r="C231" s="80">
        <f t="shared" si="89"/>
        <v>0</v>
      </c>
      <c r="D231" s="80">
        <f t="shared" si="89"/>
        <v>0</v>
      </c>
      <c r="E231" s="81">
        <f t="shared" si="89"/>
        <v>0</v>
      </c>
      <c r="F231" s="80">
        <f t="shared" si="89"/>
        <v>0</v>
      </c>
      <c r="G231" s="80">
        <f t="shared" si="89"/>
        <v>0</v>
      </c>
      <c r="H231" s="82">
        <f t="shared" si="89"/>
        <v>0</v>
      </c>
      <c r="I231" s="80">
        <f t="shared" si="89"/>
        <v>0</v>
      </c>
      <c r="J231" s="83">
        <f>J102-SUMIF(Sales!$D$22:$D$1021,$D102,Sales!J$22:J$1021)</f>
        <v>0</v>
      </c>
      <c r="K231" s="83">
        <f>K102-SUMIF(Sales!$D$22:$D$1021,$D102,Sales!K$22:K$1021)</f>
        <v>0</v>
      </c>
      <c r="L231" s="83">
        <f>L102-SUMIF(Sales!$D$22:$D$1021,$D102,Sales!L$22:L$1021)</f>
        <v>0</v>
      </c>
      <c r="M231" s="83">
        <f>M102-SUMIF(Sales!$D$22:$D$1021,$D102,Sales!M$22:M$1021)</f>
        <v>0</v>
      </c>
      <c r="N231" s="83">
        <f>N102-SUMIF(Sales!$D$22:$D$1021,$D102,Sales!N$22:N$1021)</f>
        <v>0</v>
      </c>
    </row>
    <row r="232" spans="2:14">
      <c r="B232" s="79">
        <f t="shared" ref="B232:I232" si="90">B103</f>
        <v>0</v>
      </c>
      <c r="C232" s="80">
        <f t="shared" si="90"/>
        <v>0</v>
      </c>
      <c r="D232" s="80">
        <f t="shared" si="90"/>
        <v>0</v>
      </c>
      <c r="E232" s="81">
        <f t="shared" si="90"/>
        <v>0</v>
      </c>
      <c r="F232" s="80">
        <f t="shared" si="90"/>
        <v>0</v>
      </c>
      <c r="G232" s="80">
        <f t="shared" si="90"/>
        <v>0</v>
      </c>
      <c r="H232" s="82">
        <f t="shared" si="90"/>
        <v>0</v>
      </c>
      <c r="I232" s="80">
        <f t="shared" si="90"/>
        <v>0</v>
      </c>
      <c r="J232" s="83">
        <f>J103-SUMIF(Sales!$D$22:$D$1021,$D103,Sales!J$22:J$1021)</f>
        <v>0</v>
      </c>
      <c r="K232" s="83">
        <f>K103-SUMIF(Sales!$D$22:$D$1021,$D103,Sales!K$22:K$1021)</f>
        <v>0</v>
      </c>
      <c r="L232" s="83">
        <f>L103-SUMIF(Sales!$D$22:$D$1021,$D103,Sales!L$22:L$1021)</f>
        <v>0</v>
      </c>
      <c r="M232" s="83">
        <f>M103-SUMIF(Sales!$D$22:$D$1021,$D103,Sales!M$22:M$1021)</f>
        <v>0</v>
      </c>
      <c r="N232" s="83">
        <f>N103-SUMIF(Sales!$D$22:$D$1021,$D103,Sales!N$22:N$1021)</f>
        <v>0</v>
      </c>
    </row>
    <row r="233" spans="2:14">
      <c r="B233" s="79">
        <f t="shared" ref="B233:I233" si="91">B104</f>
        <v>0</v>
      </c>
      <c r="C233" s="80">
        <f t="shared" si="91"/>
        <v>0</v>
      </c>
      <c r="D233" s="80">
        <f t="shared" si="91"/>
        <v>0</v>
      </c>
      <c r="E233" s="81">
        <f t="shared" si="91"/>
        <v>0</v>
      </c>
      <c r="F233" s="80">
        <f t="shared" si="91"/>
        <v>0</v>
      </c>
      <c r="G233" s="80">
        <f t="shared" si="91"/>
        <v>0</v>
      </c>
      <c r="H233" s="82">
        <f t="shared" si="91"/>
        <v>0</v>
      </c>
      <c r="I233" s="80">
        <f t="shared" si="91"/>
        <v>0</v>
      </c>
      <c r="J233" s="83">
        <f>J104-SUMIF(Sales!$D$22:$D$1021,$D104,Sales!J$22:J$1021)</f>
        <v>0</v>
      </c>
      <c r="K233" s="83">
        <f>K104-SUMIF(Sales!$D$22:$D$1021,$D104,Sales!K$22:K$1021)</f>
        <v>0</v>
      </c>
      <c r="L233" s="83">
        <f>L104-SUMIF(Sales!$D$22:$D$1021,$D104,Sales!L$22:L$1021)</f>
        <v>0</v>
      </c>
      <c r="M233" s="83">
        <f>M104-SUMIF(Sales!$D$22:$D$1021,$D104,Sales!M$22:M$1021)</f>
        <v>0</v>
      </c>
      <c r="N233" s="83">
        <f>N104-SUMIF(Sales!$D$22:$D$1021,$D104,Sales!N$22:N$1021)</f>
        <v>0</v>
      </c>
    </row>
    <row r="234" spans="2:14">
      <c r="B234" s="79">
        <f t="shared" ref="B234:I234" si="92">B105</f>
        <v>0</v>
      </c>
      <c r="C234" s="80">
        <f t="shared" si="92"/>
        <v>0</v>
      </c>
      <c r="D234" s="80">
        <f t="shared" si="92"/>
        <v>0</v>
      </c>
      <c r="E234" s="81">
        <f t="shared" si="92"/>
        <v>0</v>
      </c>
      <c r="F234" s="80">
        <f t="shared" si="92"/>
        <v>0</v>
      </c>
      <c r="G234" s="80">
        <f t="shared" si="92"/>
        <v>0</v>
      </c>
      <c r="H234" s="82">
        <f t="shared" si="92"/>
        <v>0</v>
      </c>
      <c r="I234" s="80">
        <f t="shared" si="92"/>
        <v>0</v>
      </c>
      <c r="J234" s="83">
        <f>J105-SUMIF(Sales!$D$22:$D$1021,$D105,Sales!J$22:J$1021)</f>
        <v>0</v>
      </c>
      <c r="K234" s="83">
        <f>K105-SUMIF(Sales!$D$22:$D$1021,$D105,Sales!K$22:K$1021)</f>
        <v>0</v>
      </c>
      <c r="L234" s="83">
        <f>L105-SUMIF(Sales!$D$22:$D$1021,$D105,Sales!L$22:L$1021)</f>
        <v>0</v>
      </c>
      <c r="M234" s="83">
        <f>M105-SUMIF(Sales!$D$22:$D$1021,$D105,Sales!M$22:M$1021)</f>
        <v>0</v>
      </c>
      <c r="N234" s="83">
        <f>N105-SUMIF(Sales!$D$22:$D$1021,$D105,Sales!N$22:N$1021)</f>
        <v>0</v>
      </c>
    </row>
    <row r="235" spans="2:14">
      <c r="B235" s="79">
        <f t="shared" ref="B235:I235" si="93">B106</f>
        <v>0</v>
      </c>
      <c r="C235" s="80">
        <f t="shared" si="93"/>
        <v>0</v>
      </c>
      <c r="D235" s="80">
        <f t="shared" si="93"/>
        <v>0</v>
      </c>
      <c r="E235" s="81">
        <f t="shared" si="93"/>
        <v>0</v>
      </c>
      <c r="F235" s="80">
        <f t="shared" si="93"/>
        <v>0</v>
      </c>
      <c r="G235" s="80">
        <f t="shared" si="93"/>
        <v>0</v>
      </c>
      <c r="H235" s="82">
        <f t="shared" si="93"/>
        <v>0</v>
      </c>
      <c r="I235" s="80">
        <f t="shared" si="93"/>
        <v>0</v>
      </c>
      <c r="J235" s="83">
        <f>J106-SUMIF(Sales!$D$22:$D$1021,$D106,Sales!J$22:J$1021)</f>
        <v>0</v>
      </c>
      <c r="K235" s="83">
        <f>K106-SUMIF(Sales!$D$22:$D$1021,$D106,Sales!K$22:K$1021)</f>
        <v>0</v>
      </c>
      <c r="L235" s="83">
        <f>L106-SUMIF(Sales!$D$22:$D$1021,$D106,Sales!L$22:L$1021)</f>
        <v>0</v>
      </c>
      <c r="M235" s="83">
        <f>M106-SUMIF(Sales!$D$22:$D$1021,$D106,Sales!M$22:M$1021)</f>
        <v>0</v>
      </c>
      <c r="N235" s="83">
        <f>N106-SUMIF(Sales!$D$22:$D$1021,$D106,Sales!N$22:N$1021)</f>
        <v>0</v>
      </c>
    </row>
    <row r="236" spans="2:14">
      <c r="B236" s="79">
        <f t="shared" ref="B236:I236" si="94">B107</f>
        <v>0</v>
      </c>
      <c r="C236" s="80">
        <f t="shared" si="94"/>
        <v>0</v>
      </c>
      <c r="D236" s="80">
        <f t="shared" si="94"/>
        <v>0</v>
      </c>
      <c r="E236" s="81">
        <f t="shared" si="94"/>
        <v>0</v>
      </c>
      <c r="F236" s="80">
        <f t="shared" si="94"/>
        <v>0</v>
      </c>
      <c r="G236" s="80">
        <f t="shared" si="94"/>
        <v>0</v>
      </c>
      <c r="H236" s="82">
        <f t="shared" si="94"/>
        <v>0</v>
      </c>
      <c r="I236" s="80">
        <f t="shared" si="94"/>
        <v>0</v>
      </c>
      <c r="J236" s="83">
        <f>J107-SUMIF(Sales!$D$22:$D$1021,$D107,Sales!J$22:J$1021)</f>
        <v>0</v>
      </c>
      <c r="K236" s="83">
        <f>K107-SUMIF(Sales!$D$22:$D$1021,$D107,Sales!K$22:K$1021)</f>
        <v>0</v>
      </c>
      <c r="L236" s="83">
        <f>L107-SUMIF(Sales!$D$22:$D$1021,$D107,Sales!L$22:L$1021)</f>
        <v>0</v>
      </c>
      <c r="M236" s="83">
        <f>M107-SUMIF(Sales!$D$22:$D$1021,$D107,Sales!M$22:M$1021)</f>
        <v>0</v>
      </c>
      <c r="N236" s="83">
        <f>N107-SUMIF(Sales!$D$22:$D$1021,$D107,Sales!N$22:N$1021)</f>
        <v>0</v>
      </c>
    </row>
    <row r="237" spans="2:14">
      <c r="B237" s="79">
        <f t="shared" ref="B237:I237" si="95">B108</f>
        <v>0</v>
      </c>
      <c r="C237" s="80">
        <f t="shared" si="95"/>
        <v>0</v>
      </c>
      <c r="D237" s="80">
        <f t="shared" si="95"/>
        <v>0</v>
      </c>
      <c r="E237" s="81">
        <f t="shared" si="95"/>
        <v>0</v>
      </c>
      <c r="F237" s="80">
        <f t="shared" si="95"/>
        <v>0</v>
      </c>
      <c r="G237" s="80">
        <f t="shared" si="95"/>
        <v>0</v>
      </c>
      <c r="H237" s="82">
        <f t="shared" si="95"/>
        <v>0</v>
      </c>
      <c r="I237" s="80">
        <f t="shared" si="95"/>
        <v>0</v>
      </c>
      <c r="J237" s="83">
        <f>J108-SUMIF(Sales!$D$22:$D$1021,$D108,Sales!J$22:J$1021)</f>
        <v>0</v>
      </c>
      <c r="K237" s="83">
        <f>K108-SUMIF(Sales!$D$22:$D$1021,$D108,Sales!K$22:K$1021)</f>
        <v>0</v>
      </c>
      <c r="L237" s="83">
        <f>L108-SUMIF(Sales!$D$22:$D$1021,$D108,Sales!L$22:L$1021)</f>
        <v>0</v>
      </c>
      <c r="M237" s="83">
        <f>M108-SUMIF(Sales!$D$22:$D$1021,$D108,Sales!M$22:M$1021)</f>
        <v>0</v>
      </c>
      <c r="N237" s="83">
        <f>N108-SUMIF(Sales!$D$22:$D$1021,$D108,Sales!N$22:N$1021)</f>
        <v>0</v>
      </c>
    </row>
    <row r="238" spans="2:14">
      <c r="B238" s="79">
        <f t="shared" ref="B238:I238" si="96">B109</f>
        <v>0</v>
      </c>
      <c r="C238" s="80">
        <f t="shared" si="96"/>
        <v>0</v>
      </c>
      <c r="D238" s="80">
        <f t="shared" si="96"/>
        <v>0</v>
      </c>
      <c r="E238" s="81">
        <f t="shared" si="96"/>
        <v>0</v>
      </c>
      <c r="F238" s="80">
        <f t="shared" si="96"/>
        <v>0</v>
      </c>
      <c r="G238" s="80">
        <f t="shared" si="96"/>
        <v>0</v>
      </c>
      <c r="H238" s="82">
        <f t="shared" si="96"/>
        <v>0</v>
      </c>
      <c r="I238" s="80">
        <f t="shared" si="96"/>
        <v>0</v>
      </c>
      <c r="J238" s="83">
        <f>J109-SUMIF(Sales!$D$22:$D$1021,$D109,Sales!J$22:J$1021)</f>
        <v>0</v>
      </c>
      <c r="K238" s="83">
        <f>K109-SUMIF(Sales!$D$22:$D$1021,$D109,Sales!K$22:K$1021)</f>
        <v>0</v>
      </c>
      <c r="L238" s="83">
        <f>L109-SUMIF(Sales!$D$22:$D$1021,$D109,Sales!L$22:L$1021)</f>
        <v>0</v>
      </c>
      <c r="M238" s="83">
        <f>M109-SUMIF(Sales!$D$22:$D$1021,$D109,Sales!M$22:M$1021)</f>
        <v>0</v>
      </c>
      <c r="N238" s="83">
        <f>N109-SUMIF(Sales!$D$22:$D$1021,$D109,Sales!N$22:N$1021)</f>
        <v>0</v>
      </c>
    </row>
    <row r="239" spans="2:14">
      <c r="B239" s="79">
        <f t="shared" ref="B239:I239" si="97">B110</f>
        <v>0</v>
      </c>
      <c r="C239" s="80">
        <f t="shared" si="97"/>
        <v>0</v>
      </c>
      <c r="D239" s="80">
        <f t="shared" si="97"/>
        <v>0</v>
      </c>
      <c r="E239" s="81">
        <f t="shared" si="97"/>
        <v>0</v>
      </c>
      <c r="F239" s="80">
        <f t="shared" si="97"/>
        <v>0</v>
      </c>
      <c r="G239" s="80">
        <f t="shared" si="97"/>
        <v>0</v>
      </c>
      <c r="H239" s="82">
        <f t="shared" si="97"/>
        <v>0</v>
      </c>
      <c r="I239" s="80">
        <f t="shared" si="97"/>
        <v>0</v>
      </c>
      <c r="J239" s="83">
        <f>J110-SUMIF(Sales!$D$22:$D$1021,$D110,Sales!J$22:J$1021)</f>
        <v>0</v>
      </c>
      <c r="K239" s="83">
        <f>K110-SUMIF(Sales!$D$22:$D$1021,$D110,Sales!K$22:K$1021)</f>
        <v>0</v>
      </c>
      <c r="L239" s="83">
        <f>L110-SUMIF(Sales!$D$22:$D$1021,$D110,Sales!L$22:L$1021)</f>
        <v>0</v>
      </c>
      <c r="M239" s="83">
        <f>M110-SUMIF(Sales!$D$22:$D$1021,$D110,Sales!M$22:M$1021)</f>
        <v>0</v>
      </c>
      <c r="N239" s="83">
        <f>N110-SUMIF(Sales!$D$22:$D$1021,$D110,Sales!N$22:N$1021)</f>
        <v>0</v>
      </c>
    </row>
    <row r="240" spans="2:14">
      <c r="B240" s="79">
        <f t="shared" ref="B240:I240" si="98">B111</f>
        <v>0</v>
      </c>
      <c r="C240" s="80">
        <f t="shared" si="98"/>
        <v>0</v>
      </c>
      <c r="D240" s="80">
        <f t="shared" si="98"/>
        <v>0</v>
      </c>
      <c r="E240" s="81">
        <f t="shared" si="98"/>
        <v>0</v>
      </c>
      <c r="F240" s="80">
        <f t="shared" si="98"/>
        <v>0</v>
      </c>
      <c r="G240" s="80">
        <f t="shared" si="98"/>
        <v>0</v>
      </c>
      <c r="H240" s="82">
        <f t="shared" si="98"/>
        <v>0</v>
      </c>
      <c r="I240" s="80">
        <f t="shared" si="98"/>
        <v>0</v>
      </c>
      <c r="J240" s="83">
        <f>J111-SUMIF(Sales!$D$22:$D$1021,$D111,Sales!J$22:J$1021)</f>
        <v>0</v>
      </c>
      <c r="K240" s="83">
        <f>K111-SUMIF(Sales!$D$22:$D$1021,$D111,Sales!K$22:K$1021)</f>
        <v>0</v>
      </c>
      <c r="L240" s="83">
        <f>L111-SUMIF(Sales!$D$22:$D$1021,$D111,Sales!L$22:L$1021)</f>
        <v>0</v>
      </c>
      <c r="M240" s="83">
        <f>M111-SUMIF(Sales!$D$22:$D$1021,$D111,Sales!M$22:M$1021)</f>
        <v>0</v>
      </c>
      <c r="N240" s="83">
        <f>N111-SUMIF(Sales!$D$22:$D$1021,$D111,Sales!N$22:N$1021)</f>
        <v>0</v>
      </c>
    </row>
    <row r="241" spans="2:14">
      <c r="B241" s="79">
        <f t="shared" ref="B241:I241" si="99">B112</f>
        <v>0</v>
      </c>
      <c r="C241" s="80">
        <f t="shared" si="99"/>
        <v>0</v>
      </c>
      <c r="D241" s="80">
        <f t="shared" si="99"/>
        <v>0</v>
      </c>
      <c r="E241" s="81">
        <f t="shared" si="99"/>
        <v>0</v>
      </c>
      <c r="F241" s="80">
        <f t="shared" si="99"/>
        <v>0</v>
      </c>
      <c r="G241" s="80">
        <f t="shared" si="99"/>
        <v>0</v>
      </c>
      <c r="H241" s="82">
        <f t="shared" si="99"/>
        <v>0</v>
      </c>
      <c r="I241" s="80">
        <f t="shared" si="99"/>
        <v>0</v>
      </c>
      <c r="J241" s="83">
        <f>J112-SUMIF(Sales!$D$22:$D$1021,$D112,Sales!J$22:J$1021)</f>
        <v>0</v>
      </c>
      <c r="K241" s="83">
        <f>K112-SUMIF(Sales!$D$22:$D$1021,$D112,Sales!K$22:K$1021)</f>
        <v>0</v>
      </c>
      <c r="L241" s="83">
        <f>L112-SUMIF(Sales!$D$22:$D$1021,$D112,Sales!L$22:L$1021)</f>
        <v>0</v>
      </c>
      <c r="M241" s="83">
        <f>M112-SUMIF(Sales!$D$22:$D$1021,$D112,Sales!M$22:M$1021)</f>
        <v>0</v>
      </c>
      <c r="N241" s="83">
        <f>N112-SUMIF(Sales!$D$22:$D$1021,$D112,Sales!N$22:N$1021)</f>
        <v>0</v>
      </c>
    </row>
    <row r="242" spans="2:14">
      <c r="B242" s="79">
        <f t="shared" ref="B242:I242" si="100">B113</f>
        <v>0</v>
      </c>
      <c r="C242" s="80">
        <f t="shared" si="100"/>
        <v>0</v>
      </c>
      <c r="D242" s="80">
        <f t="shared" si="100"/>
        <v>0</v>
      </c>
      <c r="E242" s="81">
        <f t="shared" si="100"/>
        <v>0</v>
      </c>
      <c r="F242" s="80">
        <f t="shared" si="100"/>
        <v>0</v>
      </c>
      <c r="G242" s="80">
        <f t="shared" si="100"/>
        <v>0</v>
      </c>
      <c r="H242" s="82">
        <f t="shared" si="100"/>
        <v>0</v>
      </c>
      <c r="I242" s="80">
        <f t="shared" si="100"/>
        <v>0</v>
      </c>
      <c r="J242" s="83">
        <f>J113-SUMIF(Sales!$D$22:$D$1021,$D113,Sales!J$22:J$1021)</f>
        <v>0</v>
      </c>
      <c r="K242" s="83">
        <f>K113-SUMIF(Sales!$D$22:$D$1021,$D113,Sales!K$22:K$1021)</f>
        <v>0</v>
      </c>
      <c r="L242" s="83">
        <f>L113-SUMIF(Sales!$D$22:$D$1021,$D113,Sales!L$22:L$1021)</f>
        <v>0</v>
      </c>
      <c r="M242" s="83">
        <f>M113-SUMIF(Sales!$D$22:$D$1021,$D113,Sales!M$22:M$1021)</f>
        <v>0</v>
      </c>
      <c r="N242" s="83">
        <f>N113-SUMIF(Sales!$D$22:$D$1021,$D113,Sales!N$22:N$1021)</f>
        <v>0</v>
      </c>
    </row>
    <row r="243" spans="2:14">
      <c r="B243" s="79">
        <f t="shared" ref="B243:I243" si="101">B114</f>
        <v>0</v>
      </c>
      <c r="C243" s="80">
        <f t="shared" si="101"/>
        <v>0</v>
      </c>
      <c r="D243" s="80">
        <f t="shared" si="101"/>
        <v>0</v>
      </c>
      <c r="E243" s="81">
        <f t="shared" si="101"/>
        <v>0</v>
      </c>
      <c r="F243" s="80">
        <f t="shared" si="101"/>
        <v>0</v>
      </c>
      <c r="G243" s="80">
        <f t="shared" si="101"/>
        <v>0</v>
      </c>
      <c r="H243" s="82">
        <f t="shared" si="101"/>
        <v>0</v>
      </c>
      <c r="I243" s="80">
        <f t="shared" si="101"/>
        <v>0</v>
      </c>
      <c r="J243" s="83">
        <f>J114-SUMIF(Sales!$D$22:$D$1021,$D114,Sales!J$22:J$1021)</f>
        <v>0</v>
      </c>
      <c r="K243" s="83">
        <f>K114-SUMIF(Sales!$D$22:$D$1021,$D114,Sales!K$22:K$1021)</f>
        <v>0</v>
      </c>
      <c r="L243" s="83">
        <f>L114-SUMIF(Sales!$D$22:$D$1021,$D114,Sales!L$22:L$1021)</f>
        <v>0</v>
      </c>
      <c r="M243" s="83">
        <f>M114-SUMIF(Sales!$D$22:$D$1021,$D114,Sales!M$22:M$1021)</f>
        <v>0</v>
      </c>
      <c r="N243" s="83">
        <f>N114-SUMIF(Sales!$D$22:$D$1021,$D114,Sales!N$22:N$1021)</f>
        <v>0</v>
      </c>
    </row>
    <row r="244" spans="2:14">
      <c r="B244" s="79">
        <f t="shared" ref="B244:I244" si="102">B115</f>
        <v>0</v>
      </c>
      <c r="C244" s="80">
        <f t="shared" si="102"/>
        <v>0</v>
      </c>
      <c r="D244" s="80">
        <f t="shared" si="102"/>
        <v>0</v>
      </c>
      <c r="E244" s="81">
        <f t="shared" si="102"/>
        <v>0</v>
      </c>
      <c r="F244" s="80">
        <f t="shared" si="102"/>
        <v>0</v>
      </c>
      <c r="G244" s="80">
        <f t="shared" si="102"/>
        <v>0</v>
      </c>
      <c r="H244" s="82">
        <f t="shared" si="102"/>
        <v>0</v>
      </c>
      <c r="I244" s="80">
        <f t="shared" si="102"/>
        <v>0</v>
      </c>
      <c r="J244" s="83">
        <f>J115-SUMIF(Sales!$D$22:$D$1021,$D115,Sales!J$22:J$1021)</f>
        <v>0</v>
      </c>
      <c r="K244" s="83">
        <f>K115-SUMIF(Sales!$D$22:$D$1021,$D115,Sales!K$22:K$1021)</f>
        <v>0</v>
      </c>
      <c r="L244" s="83">
        <f>L115-SUMIF(Sales!$D$22:$D$1021,$D115,Sales!L$22:L$1021)</f>
        <v>0</v>
      </c>
      <c r="M244" s="83">
        <f>M115-SUMIF(Sales!$D$22:$D$1021,$D115,Sales!M$22:M$1021)</f>
        <v>0</v>
      </c>
      <c r="N244" s="83">
        <f>N115-SUMIF(Sales!$D$22:$D$1021,$D115,Sales!N$22:N$1021)</f>
        <v>0</v>
      </c>
    </row>
    <row r="245" spans="2:14">
      <c r="B245" s="79">
        <f t="shared" ref="B245:I245" si="103">B116</f>
        <v>0</v>
      </c>
      <c r="C245" s="80">
        <f t="shared" si="103"/>
        <v>0</v>
      </c>
      <c r="D245" s="80">
        <f t="shared" si="103"/>
        <v>0</v>
      </c>
      <c r="E245" s="81">
        <f t="shared" si="103"/>
        <v>0</v>
      </c>
      <c r="F245" s="80">
        <f t="shared" si="103"/>
        <v>0</v>
      </c>
      <c r="G245" s="80">
        <f t="shared" si="103"/>
        <v>0</v>
      </c>
      <c r="H245" s="82">
        <f t="shared" si="103"/>
        <v>0</v>
      </c>
      <c r="I245" s="80">
        <f t="shared" si="103"/>
        <v>0</v>
      </c>
      <c r="J245" s="83">
        <f>J116-SUMIF(Sales!$D$22:$D$1021,$D116,Sales!J$22:J$1021)</f>
        <v>0</v>
      </c>
      <c r="K245" s="83">
        <f>K116-SUMIF(Sales!$D$22:$D$1021,$D116,Sales!K$22:K$1021)</f>
        <v>0</v>
      </c>
      <c r="L245" s="83">
        <f>L116-SUMIF(Sales!$D$22:$D$1021,$D116,Sales!L$22:L$1021)</f>
        <v>0</v>
      </c>
      <c r="M245" s="83">
        <f>M116-SUMIF(Sales!$D$22:$D$1021,$D116,Sales!M$22:M$1021)</f>
        <v>0</v>
      </c>
      <c r="N245" s="83">
        <f>N116-SUMIF(Sales!$D$22:$D$1021,$D116,Sales!N$22:N$1021)</f>
        <v>0</v>
      </c>
    </row>
    <row r="246" spans="2:14">
      <c r="B246" s="79">
        <f t="shared" ref="B246:I246" si="104">B117</f>
        <v>0</v>
      </c>
      <c r="C246" s="80">
        <f t="shared" si="104"/>
        <v>0</v>
      </c>
      <c r="D246" s="80">
        <f t="shared" si="104"/>
        <v>0</v>
      </c>
      <c r="E246" s="81">
        <f t="shared" si="104"/>
        <v>0</v>
      </c>
      <c r="F246" s="80">
        <f t="shared" si="104"/>
        <v>0</v>
      </c>
      <c r="G246" s="80">
        <f t="shared" si="104"/>
        <v>0</v>
      </c>
      <c r="H246" s="82">
        <f t="shared" si="104"/>
        <v>0</v>
      </c>
      <c r="I246" s="80">
        <f t="shared" si="104"/>
        <v>0</v>
      </c>
      <c r="J246" s="83">
        <f>J117-SUMIF(Sales!$D$22:$D$1021,$D117,Sales!J$22:J$1021)</f>
        <v>0</v>
      </c>
      <c r="K246" s="83">
        <f>K117-SUMIF(Sales!$D$22:$D$1021,$D117,Sales!K$22:K$1021)</f>
        <v>0</v>
      </c>
      <c r="L246" s="83">
        <f>L117-SUMIF(Sales!$D$22:$D$1021,$D117,Sales!L$22:L$1021)</f>
        <v>0</v>
      </c>
      <c r="M246" s="83">
        <f>M117-SUMIF(Sales!$D$22:$D$1021,$D117,Sales!M$22:M$1021)</f>
        <v>0</v>
      </c>
      <c r="N246" s="83">
        <f>N117-SUMIF(Sales!$D$22:$D$1021,$D117,Sales!N$22:N$1021)</f>
        <v>0</v>
      </c>
    </row>
    <row r="247" spans="2:14">
      <c r="B247" s="79">
        <f t="shared" ref="B247:I247" si="105">B118</f>
        <v>0</v>
      </c>
      <c r="C247" s="80">
        <f t="shared" si="105"/>
        <v>0</v>
      </c>
      <c r="D247" s="80">
        <f t="shared" si="105"/>
        <v>0</v>
      </c>
      <c r="E247" s="81">
        <f t="shared" si="105"/>
        <v>0</v>
      </c>
      <c r="F247" s="80">
        <f t="shared" si="105"/>
        <v>0</v>
      </c>
      <c r="G247" s="80">
        <f t="shared" si="105"/>
        <v>0</v>
      </c>
      <c r="H247" s="82">
        <f t="shared" si="105"/>
        <v>0</v>
      </c>
      <c r="I247" s="80">
        <f t="shared" si="105"/>
        <v>0</v>
      </c>
      <c r="J247" s="83">
        <f>J118-SUMIF(Sales!$D$22:$D$1021,$D118,Sales!J$22:J$1021)</f>
        <v>0</v>
      </c>
      <c r="K247" s="83">
        <f>K118-SUMIF(Sales!$D$22:$D$1021,$D118,Sales!K$22:K$1021)</f>
        <v>0</v>
      </c>
      <c r="L247" s="83">
        <f>L118-SUMIF(Sales!$D$22:$D$1021,$D118,Sales!L$22:L$1021)</f>
        <v>0</v>
      </c>
      <c r="M247" s="83">
        <f>M118-SUMIF(Sales!$D$22:$D$1021,$D118,Sales!M$22:M$1021)</f>
        <v>0</v>
      </c>
      <c r="N247" s="83">
        <f>N118-SUMIF(Sales!$D$22:$D$1021,$D118,Sales!N$22:N$1021)</f>
        <v>0</v>
      </c>
    </row>
    <row r="248" spans="2:14">
      <c r="B248" s="79">
        <f t="shared" ref="B248:I248" si="106">B119</f>
        <v>0</v>
      </c>
      <c r="C248" s="80">
        <f t="shared" si="106"/>
        <v>0</v>
      </c>
      <c r="D248" s="80">
        <f t="shared" si="106"/>
        <v>0</v>
      </c>
      <c r="E248" s="81">
        <f t="shared" si="106"/>
        <v>0</v>
      </c>
      <c r="F248" s="80">
        <f t="shared" si="106"/>
        <v>0</v>
      </c>
      <c r="G248" s="80">
        <f t="shared" si="106"/>
        <v>0</v>
      </c>
      <c r="H248" s="82">
        <f t="shared" si="106"/>
        <v>0</v>
      </c>
      <c r="I248" s="80">
        <f t="shared" si="106"/>
        <v>0</v>
      </c>
      <c r="J248" s="83">
        <f>J119-SUMIF(Sales!$D$22:$D$1021,$D119,Sales!J$22:J$1021)</f>
        <v>0</v>
      </c>
      <c r="K248" s="83">
        <f>K119-SUMIF(Sales!$D$22:$D$1021,$D119,Sales!K$22:K$1021)</f>
        <v>0</v>
      </c>
      <c r="L248" s="83">
        <f>L119-SUMIF(Sales!$D$22:$D$1021,$D119,Sales!L$22:L$1021)</f>
        <v>0</v>
      </c>
      <c r="M248" s="83">
        <f>M119-SUMIF(Sales!$D$22:$D$1021,$D119,Sales!M$22:M$1021)</f>
        <v>0</v>
      </c>
      <c r="N248" s="83">
        <f>N119-SUMIF(Sales!$D$22:$D$1021,$D119,Sales!N$22:N$1021)</f>
        <v>0</v>
      </c>
    </row>
    <row r="249" spans="2:14">
      <c r="B249" s="79">
        <f t="shared" ref="B249:I249" si="107">B120</f>
        <v>0</v>
      </c>
      <c r="C249" s="80">
        <f t="shared" si="107"/>
        <v>0</v>
      </c>
      <c r="D249" s="80">
        <f t="shared" si="107"/>
        <v>0</v>
      </c>
      <c r="E249" s="81">
        <f t="shared" si="107"/>
        <v>0</v>
      </c>
      <c r="F249" s="80">
        <f t="shared" si="107"/>
        <v>0</v>
      </c>
      <c r="G249" s="80">
        <f t="shared" si="107"/>
        <v>0</v>
      </c>
      <c r="H249" s="82">
        <f t="shared" si="107"/>
        <v>0</v>
      </c>
      <c r="I249" s="80">
        <f t="shared" si="107"/>
        <v>0</v>
      </c>
      <c r="J249" s="83">
        <f>J120-SUMIF(Sales!$D$22:$D$1021,$D120,Sales!J$22:J$1021)</f>
        <v>0</v>
      </c>
      <c r="K249" s="83">
        <f>K120-SUMIF(Sales!$D$22:$D$1021,$D120,Sales!K$22:K$1021)</f>
        <v>0</v>
      </c>
      <c r="L249" s="83">
        <f>L120-SUMIF(Sales!$D$22:$D$1021,$D120,Sales!L$22:L$1021)</f>
        <v>0</v>
      </c>
      <c r="M249" s="83">
        <f>M120-SUMIF(Sales!$D$22:$D$1021,$D120,Sales!M$22:M$1021)</f>
        <v>0</v>
      </c>
      <c r="N249" s="83">
        <f>N120-SUMIF(Sales!$D$22:$D$1021,$D120,Sales!N$22:N$1021)</f>
        <v>0</v>
      </c>
    </row>
    <row r="250" spans="2:14">
      <c r="B250" s="79">
        <f t="shared" ref="B250:I250" si="108">B121</f>
        <v>0</v>
      </c>
      <c r="C250" s="80">
        <f t="shared" si="108"/>
        <v>0</v>
      </c>
      <c r="D250" s="80">
        <f t="shared" si="108"/>
        <v>0</v>
      </c>
      <c r="E250" s="81">
        <f t="shared" si="108"/>
        <v>0</v>
      </c>
      <c r="F250" s="80">
        <f t="shared" si="108"/>
        <v>0</v>
      </c>
      <c r="G250" s="80">
        <f t="shared" si="108"/>
        <v>0</v>
      </c>
      <c r="H250" s="82">
        <f t="shared" si="108"/>
        <v>0</v>
      </c>
      <c r="I250" s="80">
        <f t="shared" si="108"/>
        <v>0</v>
      </c>
      <c r="J250" s="83">
        <f>J121-SUMIF(Sales!$D$22:$D$1021,$D121,Sales!J$22:J$1021)</f>
        <v>0</v>
      </c>
      <c r="K250" s="83">
        <f>K121-SUMIF(Sales!$D$22:$D$1021,$D121,Sales!K$22:K$1021)</f>
        <v>0</v>
      </c>
      <c r="L250" s="83">
        <f>L121-SUMIF(Sales!$D$22:$D$1021,$D121,Sales!L$22:L$1021)</f>
        <v>0</v>
      </c>
      <c r="M250" s="83">
        <f>M121-SUMIF(Sales!$D$22:$D$1021,$D121,Sales!M$22:M$1021)</f>
        <v>0</v>
      </c>
      <c r="N250" s="83">
        <f>N121-SUMIF(Sales!$D$22:$D$1021,$D121,Sales!N$22:N$1021)</f>
        <v>0</v>
      </c>
    </row>
  </sheetData>
  <sheetProtection insertRows="0" deleteRows="0" sort="0" autoFilter="0"/>
  <protectedRanges>
    <protectedRange sqref="O22:O121" name="Range3"/>
    <protectedRange sqref="G6" name="Range2_1"/>
    <protectedRange sqref="B22:J121" name="Range1"/>
  </protectedRanges>
  <autoFilter ref="B21:O21"/>
  <mergeCells count="4">
    <mergeCell ref="B2:N2"/>
    <mergeCell ref="B3:N3"/>
    <mergeCell ref="B4:N4"/>
    <mergeCell ref="B149:N149"/>
  </mergeCells>
  <conditionalFormatting sqref="C19:G19 J19:N19 B21:O21 G122:G147 J122:N147">
    <cfRule type="cellIs" dxfId="1037" priority="87" stopIfTrue="1" operator="equal">
      <formula>0</formula>
    </cfRule>
    <cfRule type="cellIs" dxfId="1036" priority="88" stopIfTrue="1" operator="notEqual">
      <formula>0</formula>
    </cfRule>
  </conditionalFormatting>
  <conditionalFormatting sqref="C19:G19 J19:N19 B21:O21 G122:G147 J122:N147">
    <cfRule type="cellIs" dxfId="1035" priority="86" stopIfTrue="1" operator="greaterThan">
      <formula>0.1</formula>
    </cfRule>
  </conditionalFormatting>
  <conditionalFormatting sqref="D22:D121">
    <cfRule type="duplicateValues" dxfId="1034" priority="107"/>
  </conditionalFormatting>
  <dataValidations count="6">
    <dataValidation type="list" allowBlank="1" showInputMessage="1" showErrorMessage="1" sqref="G6">
      <formula1>Months_3B</formula1>
    </dataValidation>
    <dataValidation type="list" allowBlank="1" showInputMessage="1" showErrorMessage="1" sqref="G22:G121">
      <formula1>Place</formula1>
    </dataValidation>
    <dataValidation type="textLength" allowBlank="1" showInputMessage="1" showErrorMessage="1" sqref="D22:D121">
      <formula1>0</formula1>
      <formula2>16</formula2>
    </dataValidation>
    <dataValidation type="list" allowBlank="1" showInputMessage="1" showErrorMessage="1" sqref="I22:I121">
      <formula1>Transaction</formula1>
    </dataValidation>
    <dataValidation type="list" allowBlank="1" showInputMessage="1" showErrorMessage="1" sqref="H22:H121">
      <formula1>Rate</formula1>
    </dataValidation>
    <dataValidation type="list" allowBlank="1" showInputMessage="1" showErrorMessage="1" sqref="B22:B121">
      <formula1>Months</formula1>
    </dataValidation>
  </dataValidations>
  <pageMargins left="0" right="0" top="0" bottom="0" header="0" footer="0"/>
  <pageSetup paperSize="9" scale="59" orientation="landscape" r:id="rId1"/>
</worksheet>
</file>

<file path=xl/worksheets/sheet4.xml><?xml version="1.0" encoding="utf-8"?>
<worksheet xmlns="http://schemas.openxmlformats.org/spreadsheetml/2006/main" xmlns:r="http://schemas.openxmlformats.org/officeDocument/2006/relationships">
  <dimension ref="A1:N118"/>
  <sheetViews>
    <sheetView view="pageBreakPreview" zoomScale="75" zoomScaleNormal="75" zoomScaleSheetLayoutView="75" workbookViewId="0">
      <pane ySplit="15" topLeftCell="A16" activePane="bottomLeft" state="frozen"/>
      <selection pane="bottomLeft" activeCell="E16" sqref="E16"/>
    </sheetView>
  </sheetViews>
  <sheetFormatPr defaultRowHeight="15"/>
  <cols>
    <col min="1" max="1" width="1.7109375" style="14" customWidth="1"/>
    <col min="2" max="2" width="14" style="18" customWidth="1"/>
    <col min="3" max="3" width="18.5703125" style="17" customWidth="1"/>
    <col min="4" max="4" width="32.7109375" style="17" customWidth="1"/>
    <col min="5" max="5" width="14.42578125" style="19" bestFit="1" customWidth="1"/>
    <col min="6" max="6" width="13.85546875" style="14" bestFit="1" customWidth="1"/>
    <col min="7" max="7" width="8.5703125" style="14" bestFit="1" customWidth="1"/>
    <col min="8" max="8" width="17.42578125" style="13" bestFit="1" customWidth="1"/>
    <col min="9" max="9" width="16.28515625" style="13" bestFit="1" customWidth="1"/>
    <col min="10" max="11" width="14.42578125" style="13" bestFit="1" customWidth="1"/>
    <col min="12" max="12" width="19.5703125" style="13" bestFit="1" customWidth="1"/>
    <col min="13" max="13" width="14.5703125" style="13" bestFit="1" customWidth="1"/>
    <col min="14" max="14" width="1.7109375" style="14" customWidth="1"/>
    <col min="15" max="16384" width="9.140625" style="14"/>
  </cols>
  <sheetData>
    <row r="1" spans="1:14" ht="11.1" customHeight="1">
      <c r="A1" s="58"/>
      <c r="B1" s="55"/>
      <c r="C1" s="56"/>
      <c r="D1" s="56"/>
      <c r="E1" s="57"/>
      <c r="F1" s="58"/>
      <c r="G1" s="58"/>
      <c r="H1" s="52"/>
      <c r="I1" s="52"/>
      <c r="J1" s="52"/>
      <c r="K1" s="52"/>
      <c r="L1" s="52"/>
      <c r="M1" s="52"/>
    </row>
    <row r="2" spans="1:14">
      <c r="A2" s="58"/>
      <c r="B2" s="208">
        <f>Summary!C6</f>
        <v>0</v>
      </c>
      <c r="C2" s="208"/>
      <c r="D2" s="208"/>
      <c r="E2" s="208"/>
      <c r="F2" s="208"/>
      <c r="G2" s="208"/>
      <c r="H2" s="208"/>
      <c r="I2" s="208"/>
      <c r="J2" s="208"/>
      <c r="K2" s="208"/>
      <c r="L2" s="208"/>
      <c r="M2" s="61"/>
    </row>
    <row r="3" spans="1:14">
      <c r="A3" s="58"/>
      <c r="B3" s="208">
        <f>Summary!C7</f>
        <v>0</v>
      </c>
      <c r="C3" s="208"/>
      <c r="D3" s="208"/>
      <c r="E3" s="208"/>
      <c r="F3" s="208"/>
      <c r="G3" s="208"/>
      <c r="H3" s="208"/>
      <c r="I3" s="208"/>
      <c r="J3" s="208"/>
      <c r="K3" s="208"/>
      <c r="L3" s="208"/>
      <c r="M3" s="62"/>
      <c r="N3" s="15"/>
    </row>
    <row r="4" spans="1:14">
      <c r="A4" s="58"/>
      <c r="B4" s="209" t="str">
        <f>"GST HSN/SAC Code Summary Register - "&amp;Summary!C8</f>
        <v>GST HSN/SAC Code Summary Register - 2021-2022</v>
      </c>
      <c r="C4" s="209"/>
      <c r="D4" s="209"/>
      <c r="E4" s="209"/>
      <c r="F4" s="209"/>
      <c r="G4" s="209"/>
      <c r="H4" s="209"/>
      <c r="I4" s="209"/>
      <c r="J4" s="209"/>
      <c r="K4" s="209"/>
      <c r="L4" s="209"/>
      <c r="M4" s="63"/>
      <c r="N4" s="16"/>
    </row>
    <row r="5" spans="1:14">
      <c r="A5" s="58"/>
      <c r="B5" s="110"/>
      <c r="C5" s="110"/>
      <c r="D5" s="110"/>
      <c r="E5" s="110"/>
      <c r="F5" s="110"/>
      <c r="G5" s="188"/>
      <c r="H5" s="110"/>
      <c r="I5" s="110"/>
      <c r="J5" s="110"/>
      <c r="K5" s="110"/>
      <c r="L5" s="110"/>
      <c r="M5" s="65"/>
      <c r="N5" s="16"/>
    </row>
    <row r="6" spans="1:14">
      <c r="A6" s="58"/>
      <c r="B6" s="66"/>
      <c r="C6" s="67" t="s">
        <v>210</v>
      </c>
      <c r="D6" s="56"/>
      <c r="E6" s="57"/>
      <c r="F6" s="175" t="s">
        <v>164</v>
      </c>
      <c r="G6" s="58"/>
      <c r="H6" s="110"/>
      <c r="I6" s="110"/>
      <c r="J6" s="110"/>
      <c r="K6" s="110"/>
      <c r="L6" s="110"/>
      <c r="M6" s="52"/>
    </row>
    <row r="7" spans="1:14">
      <c r="A7" s="58"/>
      <c r="B7" s="125"/>
      <c r="C7" s="67" t="s">
        <v>209</v>
      </c>
      <c r="D7" s="56"/>
      <c r="E7" s="57"/>
      <c r="F7" s="56"/>
      <c r="G7" s="59">
        <v>0</v>
      </c>
      <c r="H7" s="68">
        <f t="shared" ref="H7:L10" si="0">ROUND(IF($F$6="Annual",SUMIF($G$17:$G$117,$G7,H$17:H$117),SUMIFS(H$17:H$117,$G$17:$G$117,$G7,$B$17:$B$117,$F$6)),0)</f>
        <v>0</v>
      </c>
      <c r="I7" s="68">
        <f t="shared" si="0"/>
        <v>0</v>
      </c>
      <c r="J7" s="68">
        <f t="shared" si="0"/>
        <v>0</v>
      </c>
      <c r="K7" s="68">
        <f t="shared" si="0"/>
        <v>0</v>
      </c>
      <c r="L7" s="68">
        <f t="shared" si="0"/>
        <v>0</v>
      </c>
      <c r="M7" s="52"/>
    </row>
    <row r="8" spans="1:14">
      <c r="A8" s="58"/>
      <c r="B8" s="128"/>
      <c r="C8" s="67" t="s">
        <v>211</v>
      </c>
      <c r="D8" s="56"/>
      <c r="E8" s="57"/>
      <c r="F8" s="56"/>
      <c r="G8" s="59">
        <v>0.05</v>
      </c>
      <c r="H8" s="68">
        <f t="shared" si="0"/>
        <v>0</v>
      </c>
      <c r="I8" s="68">
        <f t="shared" si="0"/>
        <v>0</v>
      </c>
      <c r="J8" s="68">
        <f t="shared" si="0"/>
        <v>0</v>
      </c>
      <c r="K8" s="68">
        <f t="shared" si="0"/>
        <v>0</v>
      </c>
      <c r="L8" s="68">
        <f t="shared" si="0"/>
        <v>0</v>
      </c>
      <c r="M8" s="52"/>
    </row>
    <row r="9" spans="1:14">
      <c r="A9" s="58"/>
      <c r="B9" s="55"/>
      <c r="C9" s="180"/>
      <c r="D9" s="56"/>
      <c r="E9" s="57"/>
      <c r="F9" s="56"/>
      <c r="G9" s="59">
        <v>0.12</v>
      </c>
      <c r="H9" s="68">
        <f t="shared" si="0"/>
        <v>0</v>
      </c>
      <c r="I9" s="68">
        <f t="shared" si="0"/>
        <v>0</v>
      </c>
      <c r="J9" s="68">
        <f t="shared" si="0"/>
        <v>0</v>
      </c>
      <c r="K9" s="68">
        <f t="shared" si="0"/>
        <v>0</v>
      </c>
      <c r="L9" s="68">
        <f t="shared" si="0"/>
        <v>0</v>
      </c>
      <c r="M9" s="52"/>
    </row>
    <row r="10" spans="1:14">
      <c r="A10" s="58"/>
      <c r="B10" s="55"/>
      <c r="C10" s="180"/>
      <c r="D10" s="56"/>
      <c r="E10" s="57"/>
      <c r="F10" s="56"/>
      <c r="G10" s="59">
        <v>0.18</v>
      </c>
      <c r="H10" s="68">
        <f t="shared" si="0"/>
        <v>0</v>
      </c>
      <c r="I10" s="68">
        <f t="shared" si="0"/>
        <v>0</v>
      </c>
      <c r="J10" s="68">
        <f t="shared" si="0"/>
        <v>0</v>
      </c>
      <c r="K10" s="68">
        <f t="shared" si="0"/>
        <v>0</v>
      </c>
      <c r="L10" s="68">
        <f t="shared" si="0"/>
        <v>0</v>
      </c>
      <c r="M10" s="52"/>
    </row>
    <row r="11" spans="1:14">
      <c r="A11" s="58"/>
      <c r="B11" s="55"/>
      <c r="C11" s="68"/>
      <c r="D11" s="68"/>
      <c r="E11" s="68"/>
      <c r="F11" s="60"/>
      <c r="G11" s="59">
        <v>0.28000000000000003</v>
      </c>
      <c r="H11" s="68">
        <f>ROUND(IF($F$6="Annual",SUMIF($G$17:$G$117,$G11,H$17:H$117),SUMIFS(H$17:H$117,$G$17:$G$117,$G11,$B$17:$B$117,$F$6)),0)</f>
        <v>0</v>
      </c>
      <c r="I11" s="68">
        <f t="shared" ref="I11:L11" si="1">ROUND(IF($F$6="Annual",SUMIF($G$17:$G$117,$G11,I$17:I$117),SUMIFS(I$17:I$117,$G$17:$G$117,$G11,$B$17:$B$117,$F$6)),0)</f>
        <v>0</v>
      </c>
      <c r="J11" s="68">
        <f t="shared" si="1"/>
        <v>0</v>
      </c>
      <c r="K11" s="68">
        <f t="shared" si="1"/>
        <v>0</v>
      </c>
      <c r="L11" s="68">
        <f t="shared" si="1"/>
        <v>0</v>
      </c>
      <c r="M11" s="52"/>
    </row>
    <row r="12" spans="1:14" ht="11.1" customHeight="1">
      <c r="A12" s="58"/>
      <c r="B12" s="55"/>
      <c r="C12" s="56"/>
      <c r="D12" s="56"/>
      <c r="E12" s="57"/>
      <c r="F12" s="60"/>
      <c r="G12" s="60"/>
      <c r="H12" s="52"/>
      <c r="I12" s="52"/>
      <c r="J12" s="52"/>
      <c r="K12" s="52"/>
      <c r="L12" s="52"/>
      <c r="M12" s="52"/>
    </row>
    <row r="13" spans="1:14" ht="15.75" thickBot="1">
      <c r="A13" s="58"/>
      <c r="B13" s="55"/>
      <c r="C13" s="68"/>
      <c r="D13" s="68"/>
      <c r="E13" s="68"/>
      <c r="F13" s="60"/>
      <c r="G13" s="70" t="s">
        <v>18</v>
      </c>
      <c r="H13" s="69">
        <f>ROUND(SUM(H7:H11),0)</f>
        <v>0</v>
      </c>
      <c r="I13" s="69">
        <f t="shared" ref="I13:L13" si="2">ROUND(SUM(I7:I11),0)</f>
        <v>0</v>
      </c>
      <c r="J13" s="69">
        <f t="shared" si="2"/>
        <v>0</v>
      </c>
      <c r="K13" s="69">
        <f t="shared" si="2"/>
        <v>0</v>
      </c>
      <c r="L13" s="69">
        <f t="shared" si="2"/>
        <v>0</v>
      </c>
      <c r="M13" s="52"/>
    </row>
    <row r="14" spans="1:14" ht="11.1" customHeight="1" thickTop="1">
      <c r="A14" s="58"/>
      <c r="B14" s="55"/>
      <c r="C14" s="71"/>
      <c r="D14" s="71"/>
      <c r="E14" s="71"/>
      <c r="F14" s="71"/>
      <c r="G14" s="71"/>
      <c r="H14" s="71">
        <f>H13-Sales!J18-Amedment!J18</f>
        <v>0</v>
      </c>
      <c r="I14" s="71">
        <f>I13-Sales!K18-Amedment!K18</f>
        <v>0</v>
      </c>
      <c r="J14" s="71">
        <f>J13-Sales!L18-Amedment!L18</f>
        <v>0</v>
      </c>
      <c r="K14" s="71">
        <f>K13-Sales!M18-Amedment!M18</f>
        <v>0</v>
      </c>
      <c r="L14" s="71">
        <f>L13-Sales!N18-Amedment!N18</f>
        <v>0</v>
      </c>
      <c r="M14" s="52"/>
    </row>
    <row r="15" spans="1:14" s="17" customFormat="1">
      <c r="A15" s="56"/>
      <c r="B15" s="109" t="s">
        <v>4</v>
      </c>
      <c r="C15" s="73" t="s">
        <v>378</v>
      </c>
      <c r="D15" s="73" t="s">
        <v>380</v>
      </c>
      <c r="E15" s="74" t="s">
        <v>381</v>
      </c>
      <c r="F15" s="73" t="s">
        <v>382</v>
      </c>
      <c r="G15" s="73" t="s">
        <v>8</v>
      </c>
      <c r="H15" s="54" t="s">
        <v>9</v>
      </c>
      <c r="I15" s="54" t="s">
        <v>3</v>
      </c>
      <c r="J15" s="54" t="s">
        <v>10</v>
      </c>
      <c r="K15" s="54" t="s">
        <v>2</v>
      </c>
      <c r="L15" s="54" t="s">
        <v>11</v>
      </c>
      <c r="M15" s="54" t="s">
        <v>12</v>
      </c>
    </row>
    <row r="16" spans="1:14" ht="11.1" customHeight="1">
      <c r="B16" s="53">
        <v>0</v>
      </c>
      <c r="C16" s="53">
        <v>0</v>
      </c>
      <c r="D16" s="53">
        <v>0</v>
      </c>
      <c r="E16" s="53">
        <v>0</v>
      </c>
      <c r="F16" s="53">
        <v>0</v>
      </c>
      <c r="G16" s="53">
        <v>0</v>
      </c>
      <c r="H16" s="53">
        <v>0</v>
      </c>
      <c r="I16" s="53">
        <v>0</v>
      </c>
      <c r="J16" s="53">
        <v>0</v>
      </c>
      <c r="K16" s="53">
        <v>0</v>
      </c>
      <c r="L16" s="53">
        <v>0</v>
      </c>
      <c r="M16" s="53">
        <v>0</v>
      </c>
      <c r="N16" s="53">
        <v>0</v>
      </c>
    </row>
    <row r="17" spans="2:14">
      <c r="B17" s="121"/>
      <c r="C17" s="116"/>
      <c r="D17" s="119"/>
      <c r="E17" s="119"/>
      <c r="F17" s="119"/>
      <c r="G17" s="123"/>
      <c r="H17" s="120">
        <v>0</v>
      </c>
      <c r="I17" s="120">
        <v>0</v>
      </c>
      <c r="J17" s="120">
        <v>0</v>
      </c>
      <c r="K17" s="112">
        <f t="shared" ref="K17:K80" si="3">J17</f>
        <v>0</v>
      </c>
      <c r="L17" s="115">
        <f t="shared" ref="L17:L80" si="4">SUM(H17:K17)</f>
        <v>0</v>
      </c>
      <c r="M17" s="118"/>
      <c r="N17" s="112">
        <f>((H17*G17)-SUM(I17:K17))</f>
        <v>0</v>
      </c>
    </row>
    <row r="18" spans="2:14">
      <c r="B18" s="121"/>
      <c r="C18" s="116"/>
      <c r="D18" s="119"/>
      <c r="E18" s="119"/>
      <c r="F18" s="119"/>
      <c r="G18" s="123"/>
      <c r="H18" s="120">
        <v>0</v>
      </c>
      <c r="I18" s="120">
        <v>0</v>
      </c>
      <c r="J18" s="120">
        <v>0</v>
      </c>
      <c r="K18" s="112">
        <f t="shared" si="3"/>
        <v>0</v>
      </c>
      <c r="L18" s="115">
        <f t="shared" si="4"/>
        <v>0</v>
      </c>
      <c r="M18" s="118"/>
      <c r="N18" s="112">
        <f t="shared" ref="N18:N81" si="5">((H18*G18)-SUM(I18:K18))</f>
        <v>0</v>
      </c>
    </row>
    <row r="19" spans="2:14">
      <c r="B19" s="121"/>
      <c r="C19" s="116"/>
      <c r="D19" s="119"/>
      <c r="E19" s="119"/>
      <c r="F19" s="119"/>
      <c r="G19" s="123"/>
      <c r="H19" s="120">
        <v>0</v>
      </c>
      <c r="I19" s="120">
        <v>0</v>
      </c>
      <c r="J19" s="120">
        <v>0</v>
      </c>
      <c r="K19" s="112">
        <f t="shared" si="3"/>
        <v>0</v>
      </c>
      <c r="L19" s="115">
        <f t="shared" si="4"/>
        <v>0</v>
      </c>
      <c r="M19" s="118"/>
      <c r="N19" s="112">
        <f t="shared" si="5"/>
        <v>0</v>
      </c>
    </row>
    <row r="20" spans="2:14">
      <c r="B20" s="121"/>
      <c r="C20" s="116"/>
      <c r="D20" s="119"/>
      <c r="E20" s="119"/>
      <c r="F20" s="119"/>
      <c r="G20" s="123"/>
      <c r="H20" s="120">
        <v>0</v>
      </c>
      <c r="I20" s="120">
        <v>0</v>
      </c>
      <c r="J20" s="120">
        <v>0</v>
      </c>
      <c r="K20" s="112">
        <f t="shared" si="3"/>
        <v>0</v>
      </c>
      <c r="L20" s="115">
        <f t="shared" si="4"/>
        <v>0</v>
      </c>
      <c r="M20" s="118"/>
      <c r="N20" s="112">
        <f t="shared" si="5"/>
        <v>0</v>
      </c>
    </row>
    <row r="21" spans="2:14">
      <c r="B21" s="121"/>
      <c r="C21" s="119"/>
      <c r="D21" s="119"/>
      <c r="E21" s="119"/>
      <c r="F21" s="119"/>
      <c r="G21" s="123"/>
      <c r="H21" s="120">
        <v>0</v>
      </c>
      <c r="I21" s="120">
        <v>0</v>
      </c>
      <c r="J21" s="120">
        <v>0</v>
      </c>
      <c r="K21" s="112">
        <f t="shared" si="3"/>
        <v>0</v>
      </c>
      <c r="L21" s="115">
        <f t="shared" si="4"/>
        <v>0</v>
      </c>
      <c r="M21" s="118"/>
      <c r="N21" s="112">
        <f t="shared" si="5"/>
        <v>0</v>
      </c>
    </row>
    <row r="22" spans="2:14">
      <c r="B22" s="121"/>
      <c r="C22" s="119"/>
      <c r="D22" s="119"/>
      <c r="E22" s="119"/>
      <c r="F22" s="119"/>
      <c r="G22" s="123"/>
      <c r="H22" s="120">
        <v>0</v>
      </c>
      <c r="I22" s="120">
        <v>0</v>
      </c>
      <c r="J22" s="120">
        <v>0</v>
      </c>
      <c r="K22" s="112">
        <f t="shared" si="3"/>
        <v>0</v>
      </c>
      <c r="L22" s="115">
        <f t="shared" si="4"/>
        <v>0</v>
      </c>
      <c r="M22" s="118"/>
      <c r="N22" s="112">
        <f t="shared" si="5"/>
        <v>0</v>
      </c>
    </row>
    <row r="23" spans="2:14">
      <c r="B23" s="121"/>
      <c r="C23" s="119"/>
      <c r="D23" s="119"/>
      <c r="E23" s="119"/>
      <c r="F23" s="119"/>
      <c r="G23" s="123"/>
      <c r="H23" s="120">
        <v>0</v>
      </c>
      <c r="I23" s="120">
        <v>0</v>
      </c>
      <c r="J23" s="120">
        <v>0</v>
      </c>
      <c r="K23" s="112">
        <f t="shared" si="3"/>
        <v>0</v>
      </c>
      <c r="L23" s="115">
        <f t="shared" si="4"/>
        <v>0</v>
      </c>
      <c r="M23" s="118"/>
      <c r="N23" s="112">
        <f t="shared" si="5"/>
        <v>0</v>
      </c>
    </row>
    <row r="24" spans="2:14">
      <c r="B24" s="121"/>
      <c r="C24" s="119"/>
      <c r="D24" s="119"/>
      <c r="E24" s="119"/>
      <c r="F24" s="119"/>
      <c r="G24" s="123"/>
      <c r="H24" s="120">
        <v>0</v>
      </c>
      <c r="I24" s="120">
        <v>0</v>
      </c>
      <c r="J24" s="120">
        <v>0</v>
      </c>
      <c r="K24" s="112">
        <f t="shared" si="3"/>
        <v>0</v>
      </c>
      <c r="L24" s="115">
        <f t="shared" si="4"/>
        <v>0</v>
      </c>
      <c r="M24" s="118"/>
      <c r="N24" s="112">
        <f t="shared" si="5"/>
        <v>0</v>
      </c>
    </row>
    <row r="25" spans="2:14">
      <c r="B25" s="121"/>
      <c r="C25" s="119"/>
      <c r="D25" s="119"/>
      <c r="E25" s="119"/>
      <c r="F25" s="119"/>
      <c r="G25" s="123"/>
      <c r="H25" s="120">
        <v>0</v>
      </c>
      <c r="I25" s="120">
        <v>0</v>
      </c>
      <c r="J25" s="120">
        <v>0</v>
      </c>
      <c r="K25" s="112">
        <f t="shared" si="3"/>
        <v>0</v>
      </c>
      <c r="L25" s="115">
        <f t="shared" si="4"/>
        <v>0</v>
      </c>
      <c r="M25" s="118"/>
      <c r="N25" s="112">
        <f t="shared" si="5"/>
        <v>0</v>
      </c>
    </row>
    <row r="26" spans="2:14">
      <c r="B26" s="121"/>
      <c r="C26" s="119"/>
      <c r="D26" s="119"/>
      <c r="E26" s="119"/>
      <c r="F26" s="119"/>
      <c r="G26" s="123"/>
      <c r="H26" s="120">
        <v>0</v>
      </c>
      <c r="I26" s="120">
        <v>0</v>
      </c>
      <c r="J26" s="120">
        <v>0</v>
      </c>
      <c r="K26" s="112">
        <f t="shared" si="3"/>
        <v>0</v>
      </c>
      <c r="L26" s="115">
        <f t="shared" si="4"/>
        <v>0</v>
      </c>
      <c r="M26" s="118"/>
      <c r="N26" s="112">
        <f t="shared" si="5"/>
        <v>0</v>
      </c>
    </row>
    <row r="27" spans="2:14">
      <c r="B27" s="121"/>
      <c r="C27" s="119"/>
      <c r="D27" s="119"/>
      <c r="E27" s="119"/>
      <c r="F27" s="119"/>
      <c r="G27" s="123"/>
      <c r="H27" s="120">
        <v>0</v>
      </c>
      <c r="I27" s="120">
        <v>0</v>
      </c>
      <c r="J27" s="120">
        <v>0</v>
      </c>
      <c r="K27" s="112">
        <f t="shared" si="3"/>
        <v>0</v>
      </c>
      <c r="L27" s="115">
        <f t="shared" si="4"/>
        <v>0</v>
      </c>
      <c r="M27" s="118"/>
      <c r="N27" s="112">
        <f t="shared" si="5"/>
        <v>0</v>
      </c>
    </row>
    <row r="28" spans="2:14">
      <c r="B28" s="121"/>
      <c r="C28" s="119"/>
      <c r="D28" s="119"/>
      <c r="E28" s="119"/>
      <c r="F28" s="119"/>
      <c r="G28" s="123"/>
      <c r="H28" s="120">
        <v>0</v>
      </c>
      <c r="I28" s="120">
        <v>0</v>
      </c>
      <c r="J28" s="120">
        <v>0</v>
      </c>
      <c r="K28" s="112">
        <f t="shared" si="3"/>
        <v>0</v>
      </c>
      <c r="L28" s="115">
        <f t="shared" si="4"/>
        <v>0</v>
      </c>
      <c r="M28" s="118"/>
      <c r="N28" s="112">
        <f t="shared" si="5"/>
        <v>0</v>
      </c>
    </row>
    <row r="29" spans="2:14">
      <c r="B29" s="121"/>
      <c r="C29" s="119"/>
      <c r="D29" s="119"/>
      <c r="E29" s="119"/>
      <c r="F29" s="119"/>
      <c r="G29" s="123"/>
      <c r="H29" s="120">
        <v>0</v>
      </c>
      <c r="I29" s="120">
        <v>0</v>
      </c>
      <c r="J29" s="120">
        <v>0</v>
      </c>
      <c r="K29" s="112">
        <f t="shared" si="3"/>
        <v>0</v>
      </c>
      <c r="L29" s="115">
        <f t="shared" si="4"/>
        <v>0</v>
      </c>
      <c r="M29" s="118"/>
      <c r="N29" s="112">
        <f t="shared" si="5"/>
        <v>0</v>
      </c>
    </row>
    <row r="30" spans="2:14">
      <c r="B30" s="121"/>
      <c r="C30" s="119"/>
      <c r="D30" s="119"/>
      <c r="E30" s="119"/>
      <c r="F30" s="119"/>
      <c r="G30" s="123"/>
      <c r="H30" s="120">
        <v>0</v>
      </c>
      <c r="I30" s="120">
        <v>0</v>
      </c>
      <c r="J30" s="120">
        <v>0</v>
      </c>
      <c r="K30" s="112">
        <f t="shared" si="3"/>
        <v>0</v>
      </c>
      <c r="L30" s="115">
        <f t="shared" si="4"/>
        <v>0</v>
      </c>
      <c r="M30" s="118"/>
      <c r="N30" s="112">
        <f t="shared" si="5"/>
        <v>0</v>
      </c>
    </row>
    <row r="31" spans="2:14">
      <c r="B31" s="121"/>
      <c r="C31" s="119"/>
      <c r="D31" s="119"/>
      <c r="E31" s="119"/>
      <c r="F31" s="119"/>
      <c r="G31" s="123"/>
      <c r="H31" s="120">
        <v>0</v>
      </c>
      <c r="I31" s="120">
        <v>0</v>
      </c>
      <c r="J31" s="120">
        <v>0</v>
      </c>
      <c r="K31" s="112">
        <f t="shared" si="3"/>
        <v>0</v>
      </c>
      <c r="L31" s="115">
        <f t="shared" si="4"/>
        <v>0</v>
      </c>
      <c r="M31" s="118"/>
      <c r="N31" s="112">
        <f t="shared" si="5"/>
        <v>0</v>
      </c>
    </row>
    <row r="32" spans="2:14">
      <c r="B32" s="121"/>
      <c r="C32" s="119"/>
      <c r="D32" s="119"/>
      <c r="E32" s="119"/>
      <c r="F32" s="119"/>
      <c r="G32" s="123"/>
      <c r="H32" s="120">
        <v>0</v>
      </c>
      <c r="I32" s="120">
        <v>0</v>
      </c>
      <c r="J32" s="120">
        <v>0</v>
      </c>
      <c r="K32" s="112">
        <f t="shared" si="3"/>
        <v>0</v>
      </c>
      <c r="L32" s="115">
        <f t="shared" si="4"/>
        <v>0</v>
      </c>
      <c r="M32" s="118"/>
      <c r="N32" s="112">
        <f t="shared" si="5"/>
        <v>0</v>
      </c>
    </row>
    <row r="33" spans="2:14">
      <c r="B33" s="121"/>
      <c r="C33" s="119"/>
      <c r="D33" s="119"/>
      <c r="E33" s="119"/>
      <c r="F33" s="119"/>
      <c r="G33" s="123"/>
      <c r="H33" s="120">
        <v>0</v>
      </c>
      <c r="I33" s="120">
        <v>0</v>
      </c>
      <c r="J33" s="120">
        <v>0</v>
      </c>
      <c r="K33" s="112">
        <f t="shared" si="3"/>
        <v>0</v>
      </c>
      <c r="L33" s="115">
        <f t="shared" si="4"/>
        <v>0</v>
      </c>
      <c r="M33" s="118"/>
      <c r="N33" s="112">
        <f t="shared" si="5"/>
        <v>0</v>
      </c>
    </row>
    <row r="34" spans="2:14">
      <c r="B34" s="121"/>
      <c r="C34" s="119"/>
      <c r="D34" s="119"/>
      <c r="E34" s="119"/>
      <c r="F34" s="119"/>
      <c r="G34" s="123"/>
      <c r="H34" s="120">
        <v>0</v>
      </c>
      <c r="I34" s="120">
        <v>0</v>
      </c>
      <c r="J34" s="120">
        <v>0</v>
      </c>
      <c r="K34" s="112">
        <f t="shared" si="3"/>
        <v>0</v>
      </c>
      <c r="L34" s="115">
        <f t="shared" si="4"/>
        <v>0</v>
      </c>
      <c r="M34" s="118"/>
      <c r="N34" s="112">
        <f t="shared" si="5"/>
        <v>0</v>
      </c>
    </row>
    <row r="35" spans="2:14">
      <c r="B35" s="121"/>
      <c r="C35" s="119"/>
      <c r="D35" s="119"/>
      <c r="E35" s="119"/>
      <c r="F35" s="119"/>
      <c r="G35" s="123"/>
      <c r="H35" s="120">
        <v>0</v>
      </c>
      <c r="I35" s="120">
        <v>0</v>
      </c>
      <c r="J35" s="120">
        <v>0</v>
      </c>
      <c r="K35" s="112">
        <f t="shared" si="3"/>
        <v>0</v>
      </c>
      <c r="L35" s="115">
        <f t="shared" si="4"/>
        <v>0</v>
      </c>
      <c r="M35" s="118"/>
      <c r="N35" s="112">
        <f t="shared" si="5"/>
        <v>0</v>
      </c>
    </row>
    <row r="36" spans="2:14">
      <c r="B36" s="121"/>
      <c r="C36" s="119"/>
      <c r="D36" s="119"/>
      <c r="E36" s="119"/>
      <c r="F36" s="119"/>
      <c r="G36" s="123"/>
      <c r="H36" s="120">
        <v>0</v>
      </c>
      <c r="I36" s="120">
        <v>0</v>
      </c>
      <c r="J36" s="120">
        <v>0</v>
      </c>
      <c r="K36" s="112">
        <f t="shared" si="3"/>
        <v>0</v>
      </c>
      <c r="L36" s="115">
        <f t="shared" si="4"/>
        <v>0</v>
      </c>
      <c r="M36" s="118"/>
      <c r="N36" s="112">
        <f t="shared" si="5"/>
        <v>0</v>
      </c>
    </row>
    <row r="37" spans="2:14">
      <c r="B37" s="121"/>
      <c r="C37" s="119"/>
      <c r="D37" s="119"/>
      <c r="E37" s="119"/>
      <c r="F37" s="119"/>
      <c r="G37" s="123"/>
      <c r="H37" s="120">
        <v>0</v>
      </c>
      <c r="I37" s="120">
        <v>0</v>
      </c>
      <c r="J37" s="120">
        <v>0</v>
      </c>
      <c r="K37" s="112">
        <f t="shared" si="3"/>
        <v>0</v>
      </c>
      <c r="L37" s="115">
        <f t="shared" si="4"/>
        <v>0</v>
      </c>
      <c r="M37" s="118"/>
      <c r="N37" s="112">
        <f t="shared" si="5"/>
        <v>0</v>
      </c>
    </row>
    <row r="38" spans="2:14">
      <c r="B38" s="121"/>
      <c r="C38" s="119"/>
      <c r="D38" s="119"/>
      <c r="E38" s="119"/>
      <c r="F38" s="119"/>
      <c r="G38" s="123"/>
      <c r="H38" s="120">
        <v>0</v>
      </c>
      <c r="I38" s="120">
        <v>0</v>
      </c>
      <c r="J38" s="120">
        <v>0</v>
      </c>
      <c r="K38" s="112">
        <f t="shared" si="3"/>
        <v>0</v>
      </c>
      <c r="L38" s="115">
        <f t="shared" si="4"/>
        <v>0</v>
      </c>
      <c r="M38" s="118"/>
      <c r="N38" s="112">
        <f t="shared" si="5"/>
        <v>0</v>
      </c>
    </row>
    <row r="39" spans="2:14">
      <c r="B39" s="121"/>
      <c r="C39" s="119"/>
      <c r="D39" s="119"/>
      <c r="E39" s="119"/>
      <c r="F39" s="119"/>
      <c r="G39" s="123"/>
      <c r="H39" s="120">
        <v>0</v>
      </c>
      <c r="I39" s="120">
        <v>0</v>
      </c>
      <c r="J39" s="120">
        <v>0</v>
      </c>
      <c r="K39" s="112">
        <f t="shared" si="3"/>
        <v>0</v>
      </c>
      <c r="L39" s="115">
        <f t="shared" si="4"/>
        <v>0</v>
      </c>
      <c r="M39" s="118"/>
      <c r="N39" s="112">
        <f t="shared" si="5"/>
        <v>0</v>
      </c>
    </row>
    <row r="40" spans="2:14">
      <c r="B40" s="121"/>
      <c r="C40" s="119"/>
      <c r="D40" s="119"/>
      <c r="E40" s="119"/>
      <c r="F40" s="119"/>
      <c r="G40" s="123"/>
      <c r="H40" s="120">
        <v>0</v>
      </c>
      <c r="I40" s="120">
        <v>0</v>
      </c>
      <c r="J40" s="120">
        <v>0</v>
      </c>
      <c r="K40" s="112">
        <f t="shared" si="3"/>
        <v>0</v>
      </c>
      <c r="L40" s="115">
        <f t="shared" si="4"/>
        <v>0</v>
      </c>
      <c r="M40" s="118"/>
      <c r="N40" s="112">
        <f t="shared" si="5"/>
        <v>0</v>
      </c>
    </row>
    <row r="41" spans="2:14">
      <c r="B41" s="121"/>
      <c r="C41" s="119"/>
      <c r="D41" s="119"/>
      <c r="E41" s="119"/>
      <c r="F41" s="119"/>
      <c r="G41" s="123"/>
      <c r="H41" s="120">
        <v>0</v>
      </c>
      <c r="I41" s="120">
        <v>0</v>
      </c>
      <c r="J41" s="120">
        <v>0</v>
      </c>
      <c r="K41" s="112">
        <f t="shared" si="3"/>
        <v>0</v>
      </c>
      <c r="L41" s="115">
        <f t="shared" si="4"/>
        <v>0</v>
      </c>
      <c r="M41" s="118"/>
      <c r="N41" s="112">
        <f t="shared" si="5"/>
        <v>0</v>
      </c>
    </row>
    <row r="42" spans="2:14">
      <c r="B42" s="121"/>
      <c r="C42" s="119"/>
      <c r="D42" s="119"/>
      <c r="E42" s="119"/>
      <c r="F42" s="119"/>
      <c r="G42" s="123"/>
      <c r="H42" s="120">
        <v>0</v>
      </c>
      <c r="I42" s="120">
        <v>0</v>
      </c>
      <c r="J42" s="120">
        <v>0</v>
      </c>
      <c r="K42" s="112">
        <f t="shared" si="3"/>
        <v>0</v>
      </c>
      <c r="L42" s="115">
        <f t="shared" si="4"/>
        <v>0</v>
      </c>
      <c r="M42" s="118"/>
      <c r="N42" s="112">
        <f t="shared" si="5"/>
        <v>0</v>
      </c>
    </row>
    <row r="43" spans="2:14">
      <c r="B43" s="121"/>
      <c r="C43" s="119"/>
      <c r="D43" s="119"/>
      <c r="E43" s="119"/>
      <c r="F43" s="119"/>
      <c r="G43" s="123"/>
      <c r="H43" s="120">
        <v>0</v>
      </c>
      <c r="I43" s="120">
        <v>0</v>
      </c>
      <c r="J43" s="120">
        <v>0</v>
      </c>
      <c r="K43" s="112">
        <f t="shared" si="3"/>
        <v>0</v>
      </c>
      <c r="L43" s="115">
        <f t="shared" si="4"/>
        <v>0</v>
      </c>
      <c r="M43" s="118"/>
      <c r="N43" s="112">
        <f t="shared" si="5"/>
        <v>0</v>
      </c>
    </row>
    <row r="44" spans="2:14">
      <c r="B44" s="121"/>
      <c r="C44" s="119"/>
      <c r="D44" s="119"/>
      <c r="E44" s="119"/>
      <c r="F44" s="119"/>
      <c r="G44" s="123"/>
      <c r="H44" s="120">
        <v>0</v>
      </c>
      <c r="I44" s="120">
        <v>0</v>
      </c>
      <c r="J44" s="120">
        <v>0</v>
      </c>
      <c r="K44" s="112">
        <f t="shared" si="3"/>
        <v>0</v>
      </c>
      <c r="L44" s="115">
        <f t="shared" si="4"/>
        <v>0</v>
      </c>
      <c r="M44" s="118"/>
      <c r="N44" s="112">
        <f t="shared" si="5"/>
        <v>0</v>
      </c>
    </row>
    <row r="45" spans="2:14">
      <c r="B45" s="121"/>
      <c r="C45" s="119"/>
      <c r="D45" s="119"/>
      <c r="E45" s="119"/>
      <c r="F45" s="119"/>
      <c r="G45" s="123"/>
      <c r="H45" s="120">
        <v>0</v>
      </c>
      <c r="I45" s="120">
        <v>0</v>
      </c>
      <c r="J45" s="120">
        <v>0</v>
      </c>
      <c r="K45" s="112">
        <f t="shared" si="3"/>
        <v>0</v>
      </c>
      <c r="L45" s="115">
        <f t="shared" si="4"/>
        <v>0</v>
      </c>
      <c r="M45" s="118"/>
      <c r="N45" s="112">
        <f t="shared" si="5"/>
        <v>0</v>
      </c>
    </row>
    <row r="46" spans="2:14">
      <c r="B46" s="121"/>
      <c r="C46" s="119"/>
      <c r="D46" s="119"/>
      <c r="E46" s="119"/>
      <c r="F46" s="119"/>
      <c r="G46" s="123"/>
      <c r="H46" s="120">
        <v>0</v>
      </c>
      <c r="I46" s="120">
        <v>0</v>
      </c>
      <c r="J46" s="120">
        <v>0</v>
      </c>
      <c r="K46" s="112">
        <f t="shared" si="3"/>
        <v>0</v>
      </c>
      <c r="L46" s="115">
        <f t="shared" si="4"/>
        <v>0</v>
      </c>
      <c r="M46" s="118"/>
      <c r="N46" s="112">
        <f t="shared" si="5"/>
        <v>0</v>
      </c>
    </row>
    <row r="47" spans="2:14">
      <c r="B47" s="121"/>
      <c r="C47" s="119"/>
      <c r="D47" s="119"/>
      <c r="E47" s="119"/>
      <c r="F47" s="119"/>
      <c r="G47" s="123"/>
      <c r="H47" s="120">
        <v>0</v>
      </c>
      <c r="I47" s="120">
        <v>0</v>
      </c>
      <c r="J47" s="120">
        <v>0</v>
      </c>
      <c r="K47" s="112">
        <f t="shared" si="3"/>
        <v>0</v>
      </c>
      <c r="L47" s="115">
        <f t="shared" si="4"/>
        <v>0</v>
      </c>
      <c r="M47" s="118"/>
      <c r="N47" s="112">
        <f t="shared" si="5"/>
        <v>0</v>
      </c>
    </row>
    <row r="48" spans="2:14">
      <c r="B48" s="121"/>
      <c r="C48" s="119"/>
      <c r="D48" s="119"/>
      <c r="E48" s="119"/>
      <c r="F48" s="119"/>
      <c r="G48" s="123"/>
      <c r="H48" s="120">
        <v>0</v>
      </c>
      <c r="I48" s="120">
        <v>0</v>
      </c>
      <c r="J48" s="120">
        <v>0</v>
      </c>
      <c r="K48" s="112">
        <f t="shared" si="3"/>
        <v>0</v>
      </c>
      <c r="L48" s="115">
        <f t="shared" si="4"/>
        <v>0</v>
      </c>
      <c r="M48" s="118"/>
      <c r="N48" s="112">
        <f t="shared" si="5"/>
        <v>0</v>
      </c>
    </row>
    <row r="49" spans="2:14">
      <c r="B49" s="121"/>
      <c r="C49" s="119"/>
      <c r="D49" s="119"/>
      <c r="E49" s="119"/>
      <c r="F49" s="119"/>
      <c r="G49" s="123"/>
      <c r="H49" s="120">
        <v>0</v>
      </c>
      <c r="I49" s="120">
        <v>0</v>
      </c>
      <c r="J49" s="120">
        <v>0</v>
      </c>
      <c r="K49" s="112">
        <f t="shared" si="3"/>
        <v>0</v>
      </c>
      <c r="L49" s="115">
        <f t="shared" si="4"/>
        <v>0</v>
      </c>
      <c r="M49" s="118"/>
      <c r="N49" s="112">
        <f t="shared" si="5"/>
        <v>0</v>
      </c>
    </row>
    <row r="50" spans="2:14">
      <c r="B50" s="121"/>
      <c r="C50" s="119"/>
      <c r="D50" s="119"/>
      <c r="E50" s="119"/>
      <c r="F50" s="119"/>
      <c r="G50" s="123"/>
      <c r="H50" s="120">
        <v>0</v>
      </c>
      <c r="I50" s="120">
        <v>0</v>
      </c>
      <c r="J50" s="120">
        <v>0</v>
      </c>
      <c r="K50" s="112">
        <f t="shared" si="3"/>
        <v>0</v>
      </c>
      <c r="L50" s="115">
        <f t="shared" si="4"/>
        <v>0</v>
      </c>
      <c r="M50" s="118"/>
      <c r="N50" s="112">
        <f t="shared" si="5"/>
        <v>0</v>
      </c>
    </row>
    <row r="51" spans="2:14">
      <c r="B51" s="121"/>
      <c r="C51" s="119"/>
      <c r="D51" s="119"/>
      <c r="E51" s="119"/>
      <c r="F51" s="119"/>
      <c r="G51" s="123"/>
      <c r="H51" s="120">
        <v>0</v>
      </c>
      <c r="I51" s="120">
        <v>0</v>
      </c>
      <c r="J51" s="120">
        <v>0</v>
      </c>
      <c r="K51" s="112">
        <f t="shared" si="3"/>
        <v>0</v>
      </c>
      <c r="L51" s="115">
        <f t="shared" si="4"/>
        <v>0</v>
      </c>
      <c r="M51" s="118"/>
      <c r="N51" s="112">
        <f t="shared" si="5"/>
        <v>0</v>
      </c>
    </row>
    <row r="52" spans="2:14">
      <c r="B52" s="121"/>
      <c r="C52" s="119"/>
      <c r="D52" s="119"/>
      <c r="E52" s="119"/>
      <c r="F52" s="119"/>
      <c r="G52" s="123"/>
      <c r="H52" s="120">
        <v>0</v>
      </c>
      <c r="I52" s="120">
        <v>0</v>
      </c>
      <c r="J52" s="120">
        <v>0</v>
      </c>
      <c r="K52" s="112">
        <f t="shared" si="3"/>
        <v>0</v>
      </c>
      <c r="L52" s="115">
        <f t="shared" si="4"/>
        <v>0</v>
      </c>
      <c r="M52" s="118"/>
      <c r="N52" s="112">
        <f t="shared" si="5"/>
        <v>0</v>
      </c>
    </row>
    <row r="53" spans="2:14">
      <c r="B53" s="121"/>
      <c r="C53" s="119"/>
      <c r="D53" s="119"/>
      <c r="E53" s="119"/>
      <c r="F53" s="119"/>
      <c r="G53" s="123"/>
      <c r="H53" s="120">
        <v>0</v>
      </c>
      <c r="I53" s="120">
        <v>0</v>
      </c>
      <c r="J53" s="120">
        <v>0</v>
      </c>
      <c r="K53" s="112">
        <f t="shared" si="3"/>
        <v>0</v>
      </c>
      <c r="L53" s="115">
        <f t="shared" si="4"/>
        <v>0</v>
      </c>
      <c r="M53" s="118"/>
      <c r="N53" s="112">
        <f t="shared" si="5"/>
        <v>0</v>
      </c>
    </row>
    <row r="54" spans="2:14">
      <c r="B54" s="121"/>
      <c r="C54" s="119"/>
      <c r="D54" s="119"/>
      <c r="E54" s="119"/>
      <c r="F54" s="119"/>
      <c r="G54" s="123"/>
      <c r="H54" s="120">
        <v>0</v>
      </c>
      <c r="I54" s="120">
        <v>0</v>
      </c>
      <c r="J54" s="120">
        <v>0</v>
      </c>
      <c r="K54" s="112">
        <f t="shared" si="3"/>
        <v>0</v>
      </c>
      <c r="L54" s="115">
        <f t="shared" si="4"/>
        <v>0</v>
      </c>
      <c r="M54" s="118"/>
      <c r="N54" s="112">
        <f t="shared" si="5"/>
        <v>0</v>
      </c>
    </row>
    <row r="55" spans="2:14">
      <c r="B55" s="121"/>
      <c r="C55" s="119"/>
      <c r="D55" s="119"/>
      <c r="E55" s="119"/>
      <c r="F55" s="119"/>
      <c r="G55" s="123"/>
      <c r="H55" s="120">
        <v>0</v>
      </c>
      <c r="I55" s="120">
        <v>0</v>
      </c>
      <c r="J55" s="120">
        <v>0</v>
      </c>
      <c r="K55" s="112">
        <f t="shared" si="3"/>
        <v>0</v>
      </c>
      <c r="L55" s="115">
        <f t="shared" si="4"/>
        <v>0</v>
      </c>
      <c r="M55" s="118"/>
      <c r="N55" s="112">
        <f t="shared" si="5"/>
        <v>0</v>
      </c>
    </row>
    <row r="56" spans="2:14">
      <c r="B56" s="121"/>
      <c r="C56" s="119"/>
      <c r="D56" s="119"/>
      <c r="E56" s="119"/>
      <c r="F56" s="119"/>
      <c r="G56" s="123"/>
      <c r="H56" s="120">
        <v>0</v>
      </c>
      <c r="I56" s="120">
        <v>0</v>
      </c>
      <c r="J56" s="120">
        <v>0</v>
      </c>
      <c r="K56" s="112">
        <f t="shared" si="3"/>
        <v>0</v>
      </c>
      <c r="L56" s="115">
        <f t="shared" si="4"/>
        <v>0</v>
      </c>
      <c r="M56" s="118"/>
      <c r="N56" s="112">
        <f t="shared" si="5"/>
        <v>0</v>
      </c>
    </row>
    <row r="57" spans="2:14">
      <c r="B57" s="121"/>
      <c r="C57" s="119"/>
      <c r="D57" s="119"/>
      <c r="E57" s="119"/>
      <c r="F57" s="119"/>
      <c r="G57" s="123"/>
      <c r="H57" s="120">
        <v>0</v>
      </c>
      <c r="I57" s="120">
        <v>0</v>
      </c>
      <c r="J57" s="120">
        <v>0</v>
      </c>
      <c r="K57" s="112">
        <f t="shared" si="3"/>
        <v>0</v>
      </c>
      <c r="L57" s="115">
        <f t="shared" si="4"/>
        <v>0</v>
      </c>
      <c r="M57" s="118"/>
      <c r="N57" s="112">
        <f t="shared" si="5"/>
        <v>0</v>
      </c>
    </row>
    <row r="58" spans="2:14">
      <c r="B58" s="121"/>
      <c r="C58" s="119"/>
      <c r="D58" s="119"/>
      <c r="E58" s="119"/>
      <c r="F58" s="119"/>
      <c r="G58" s="123"/>
      <c r="H58" s="120">
        <v>0</v>
      </c>
      <c r="I58" s="120">
        <v>0</v>
      </c>
      <c r="J58" s="120">
        <v>0</v>
      </c>
      <c r="K58" s="112">
        <f t="shared" si="3"/>
        <v>0</v>
      </c>
      <c r="L58" s="115">
        <f t="shared" si="4"/>
        <v>0</v>
      </c>
      <c r="M58" s="118"/>
      <c r="N58" s="112">
        <f t="shared" si="5"/>
        <v>0</v>
      </c>
    </row>
    <row r="59" spans="2:14">
      <c r="B59" s="121"/>
      <c r="C59" s="119"/>
      <c r="D59" s="119"/>
      <c r="E59" s="119"/>
      <c r="F59" s="119"/>
      <c r="G59" s="123"/>
      <c r="H59" s="120">
        <v>0</v>
      </c>
      <c r="I59" s="120">
        <v>0</v>
      </c>
      <c r="J59" s="120">
        <v>0</v>
      </c>
      <c r="K59" s="112">
        <f t="shared" si="3"/>
        <v>0</v>
      </c>
      <c r="L59" s="115">
        <f t="shared" si="4"/>
        <v>0</v>
      </c>
      <c r="M59" s="118"/>
      <c r="N59" s="112">
        <f t="shared" si="5"/>
        <v>0</v>
      </c>
    </row>
    <row r="60" spans="2:14">
      <c r="B60" s="121"/>
      <c r="C60" s="119"/>
      <c r="D60" s="119"/>
      <c r="E60" s="119"/>
      <c r="F60" s="119"/>
      <c r="G60" s="123"/>
      <c r="H60" s="120">
        <v>0</v>
      </c>
      <c r="I60" s="120">
        <v>0</v>
      </c>
      <c r="J60" s="120">
        <v>0</v>
      </c>
      <c r="K60" s="112">
        <f t="shared" si="3"/>
        <v>0</v>
      </c>
      <c r="L60" s="115">
        <f t="shared" si="4"/>
        <v>0</v>
      </c>
      <c r="M60" s="118"/>
      <c r="N60" s="112">
        <f t="shared" si="5"/>
        <v>0</v>
      </c>
    </row>
    <row r="61" spans="2:14">
      <c r="B61" s="121"/>
      <c r="C61" s="119"/>
      <c r="D61" s="119"/>
      <c r="E61" s="119"/>
      <c r="F61" s="119"/>
      <c r="G61" s="123"/>
      <c r="H61" s="120">
        <v>0</v>
      </c>
      <c r="I61" s="120">
        <v>0</v>
      </c>
      <c r="J61" s="120">
        <v>0</v>
      </c>
      <c r="K61" s="112">
        <f t="shared" si="3"/>
        <v>0</v>
      </c>
      <c r="L61" s="115">
        <f t="shared" si="4"/>
        <v>0</v>
      </c>
      <c r="M61" s="118"/>
      <c r="N61" s="112">
        <f t="shared" si="5"/>
        <v>0</v>
      </c>
    </row>
    <row r="62" spans="2:14">
      <c r="B62" s="121"/>
      <c r="C62" s="119"/>
      <c r="D62" s="119"/>
      <c r="E62" s="119"/>
      <c r="F62" s="119"/>
      <c r="G62" s="123"/>
      <c r="H62" s="120">
        <v>0</v>
      </c>
      <c r="I62" s="120">
        <v>0</v>
      </c>
      <c r="J62" s="120">
        <v>0</v>
      </c>
      <c r="K62" s="112">
        <f t="shared" si="3"/>
        <v>0</v>
      </c>
      <c r="L62" s="115">
        <f t="shared" si="4"/>
        <v>0</v>
      </c>
      <c r="M62" s="118"/>
      <c r="N62" s="112">
        <f t="shared" si="5"/>
        <v>0</v>
      </c>
    </row>
    <row r="63" spans="2:14">
      <c r="B63" s="121"/>
      <c r="C63" s="119"/>
      <c r="D63" s="119"/>
      <c r="E63" s="119"/>
      <c r="F63" s="119"/>
      <c r="G63" s="123"/>
      <c r="H63" s="120">
        <v>0</v>
      </c>
      <c r="I63" s="120">
        <v>0</v>
      </c>
      <c r="J63" s="120">
        <v>0</v>
      </c>
      <c r="K63" s="112">
        <f t="shared" si="3"/>
        <v>0</v>
      </c>
      <c r="L63" s="115">
        <f t="shared" si="4"/>
        <v>0</v>
      </c>
      <c r="M63" s="118"/>
      <c r="N63" s="112">
        <f t="shared" si="5"/>
        <v>0</v>
      </c>
    </row>
    <row r="64" spans="2:14">
      <c r="B64" s="121"/>
      <c r="C64" s="119"/>
      <c r="D64" s="119"/>
      <c r="E64" s="119"/>
      <c r="F64" s="119"/>
      <c r="G64" s="123"/>
      <c r="H64" s="120">
        <v>0</v>
      </c>
      <c r="I64" s="120">
        <v>0</v>
      </c>
      <c r="J64" s="120">
        <v>0</v>
      </c>
      <c r="K64" s="112">
        <f t="shared" si="3"/>
        <v>0</v>
      </c>
      <c r="L64" s="115">
        <f t="shared" si="4"/>
        <v>0</v>
      </c>
      <c r="M64" s="118"/>
      <c r="N64" s="112">
        <f t="shared" si="5"/>
        <v>0</v>
      </c>
    </row>
    <row r="65" spans="2:14">
      <c r="B65" s="121"/>
      <c r="C65" s="119"/>
      <c r="D65" s="119"/>
      <c r="E65" s="119"/>
      <c r="F65" s="119"/>
      <c r="G65" s="123"/>
      <c r="H65" s="120">
        <v>0</v>
      </c>
      <c r="I65" s="120">
        <v>0</v>
      </c>
      <c r="J65" s="120">
        <v>0</v>
      </c>
      <c r="K65" s="112">
        <f t="shared" si="3"/>
        <v>0</v>
      </c>
      <c r="L65" s="115">
        <f t="shared" si="4"/>
        <v>0</v>
      </c>
      <c r="M65" s="118"/>
      <c r="N65" s="112">
        <f t="shared" si="5"/>
        <v>0</v>
      </c>
    </row>
    <row r="66" spans="2:14">
      <c r="B66" s="121"/>
      <c r="C66" s="119"/>
      <c r="D66" s="119"/>
      <c r="E66" s="119"/>
      <c r="F66" s="119"/>
      <c r="G66" s="123"/>
      <c r="H66" s="120">
        <v>0</v>
      </c>
      <c r="I66" s="120">
        <v>0</v>
      </c>
      <c r="J66" s="120">
        <v>0</v>
      </c>
      <c r="K66" s="112">
        <f t="shared" si="3"/>
        <v>0</v>
      </c>
      <c r="L66" s="115">
        <f t="shared" si="4"/>
        <v>0</v>
      </c>
      <c r="M66" s="118"/>
      <c r="N66" s="112">
        <f t="shared" si="5"/>
        <v>0</v>
      </c>
    </row>
    <row r="67" spans="2:14">
      <c r="B67" s="121"/>
      <c r="C67" s="119"/>
      <c r="D67" s="119"/>
      <c r="E67" s="119"/>
      <c r="F67" s="119"/>
      <c r="G67" s="123"/>
      <c r="H67" s="120">
        <v>0</v>
      </c>
      <c r="I67" s="120">
        <v>0</v>
      </c>
      <c r="J67" s="120">
        <v>0</v>
      </c>
      <c r="K67" s="112">
        <f t="shared" si="3"/>
        <v>0</v>
      </c>
      <c r="L67" s="115">
        <f t="shared" si="4"/>
        <v>0</v>
      </c>
      <c r="M67" s="118"/>
      <c r="N67" s="112">
        <f t="shared" si="5"/>
        <v>0</v>
      </c>
    </row>
    <row r="68" spans="2:14">
      <c r="B68" s="121"/>
      <c r="C68" s="119"/>
      <c r="D68" s="119"/>
      <c r="E68" s="119"/>
      <c r="F68" s="119"/>
      <c r="G68" s="123"/>
      <c r="H68" s="120">
        <v>0</v>
      </c>
      <c r="I68" s="120">
        <v>0</v>
      </c>
      <c r="J68" s="120">
        <v>0</v>
      </c>
      <c r="K68" s="112">
        <f t="shared" si="3"/>
        <v>0</v>
      </c>
      <c r="L68" s="115">
        <f t="shared" si="4"/>
        <v>0</v>
      </c>
      <c r="M68" s="118"/>
      <c r="N68" s="112">
        <f t="shared" si="5"/>
        <v>0</v>
      </c>
    </row>
    <row r="69" spans="2:14">
      <c r="B69" s="121"/>
      <c r="C69" s="119"/>
      <c r="D69" s="119"/>
      <c r="E69" s="119"/>
      <c r="F69" s="119"/>
      <c r="G69" s="123"/>
      <c r="H69" s="120">
        <v>0</v>
      </c>
      <c r="I69" s="120">
        <v>0</v>
      </c>
      <c r="J69" s="120">
        <v>0</v>
      </c>
      <c r="K69" s="112">
        <f t="shared" si="3"/>
        <v>0</v>
      </c>
      <c r="L69" s="115">
        <f t="shared" si="4"/>
        <v>0</v>
      </c>
      <c r="M69" s="118"/>
      <c r="N69" s="112">
        <f t="shared" si="5"/>
        <v>0</v>
      </c>
    </row>
    <row r="70" spans="2:14">
      <c r="B70" s="121"/>
      <c r="C70" s="119"/>
      <c r="D70" s="119"/>
      <c r="E70" s="119"/>
      <c r="F70" s="119"/>
      <c r="G70" s="123"/>
      <c r="H70" s="120">
        <v>0</v>
      </c>
      <c r="I70" s="120">
        <v>0</v>
      </c>
      <c r="J70" s="120">
        <v>0</v>
      </c>
      <c r="K70" s="112">
        <f t="shared" si="3"/>
        <v>0</v>
      </c>
      <c r="L70" s="115">
        <f t="shared" si="4"/>
        <v>0</v>
      </c>
      <c r="M70" s="118"/>
      <c r="N70" s="112">
        <f t="shared" si="5"/>
        <v>0</v>
      </c>
    </row>
    <row r="71" spans="2:14">
      <c r="B71" s="121"/>
      <c r="C71" s="119"/>
      <c r="D71" s="119"/>
      <c r="E71" s="119"/>
      <c r="F71" s="119"/>
      <c r="G71" s="123"/>
      <c r="H71" s="120">
        <v>0</v>
      </c>
      <c r="I71" s="120">
        <v>0</v>
      </c>
      <c r="J71" s="120">
        <v>0</v>
      </c>
      <c r="K71" s="112">
        <f t="shared" si="3"/>
        <v>0</v>
      </c>
      <c r="L71" s="115">
        <f t="shared" si="4"/>
        <v>0</v>
      </c>
      <c r="M71" s="118"/>
      <c r="N71" s="112">
        <f t="shared" si="5"/>
        <v>0</v>
      </c>
    </row>
    <row r="72" spans="2:14">
      <c r="B72" s="121"/>
      <c r="C72" s="119"/>
      <c r="D72" s="119"/>
      <c r="E72" s="119"/>
      <c r="F72" s="119"/>
      <c r="G72" s="123"/>
      <c r="H72" s="120">
        <v>0</v>
      </c>
      <c r="I72" s="120">
        <v>0</v>
      </c>
      <c r="J72" s="120">
        <v>0</v>
      </c>
      <c r="K72" s="112">
        <f t="shared" si="3"/>
        <v>0</v>
      </c>
      <c r="L72" s="115">
        <f t="shared" si="4"/>
        <v>0</v>
      </c>
      <c r="M72" s="118"/>
      <c r="N72" s="112">
        <f t="shared" si="5"/>
        <v>0</v>
      </c>
    </row>
    <row r="73" spans="2:14">
      <c r="B73" s="121"/>
      <c r="C73" s="119"/>
      <c r="D73" s="119"/>
      <c r="E73" s="119"/>
      <c r="F73" s="119"/>
      <c r="G73" s="123"/>
      <c r="H73" s="120">
        <v>0</v>
      </c>
      <c r="I73" s="120">
        <v>0</v>
      </c>
      <c r="J73" s="120">
        <v>0</v>
      </c>
      <c r="K73" s="112">
        <f t="shared" si="3"/>
        <v>0</v>
      </c>
      <c r="L73" s="115">
        <f t="shared" si="4"/>
        <v>0</v>
      </c>
      <c r="M73" s="118"/>
      <c r="N73" s="112">
        <f t="shared" si="5"/>
        <v>0</v>
      </c>
    </row>
    <row r="74" spans="2:14">
      <c r="B74" s="121"/>
      <c r="C74" s="119"/>
      <c r="D74" s="119"/>
      <c r="E74" s="119"/>
      <c r="F74" s="119"/>
      <c r="G74" s="123"/>
      <c r="H74" s="120">
        <v>0</v>
      </c>
      <c r="I74" s="120">
        <v>0</v>
      </c>
      <c r="J74" s="120">
        <v>0</v>
      </c>
      <c r="K74" s="112">
        <f t="shared" si="3"/>
        <v>0</v>
      </c>
      <c r="L74" s="115">
        <f t="shared" si="4"/>
        <v>0</v>
      </c>
      <c r="M74" s="118"/>
      <c r="N74" s="112">
        <f t="shared" si="5"/>
        <v>0</v>
      </c>
    </row>
    <row r="75" spans="2:14">
      <c r="B75" s="121"/>
      <c r="C75" s="119"/>
      <c r="D75" s="119"/>
      <c r="E75" s="119"/>
      <c r="F75" s="119"/>
      <c r="G75" s="123"/>
      <c r="H75" s="120">
        <v>0</v>
      </c>
      <c r="I75" s="120">
        <v>0</v>
      </c>
      <c r="J75" s="120">
        <v>0</v>
      </c>
      <c r="K75" s="112">
        <f t="shared" si="3"/>
        <v>0</v>
      </c>
      <c r="L75" s="115">
        <f t="shared" si="4"/>
        <v>0</v>
      </c>
      <c r="M75" s="118"/>
      <c r="N75" s="112">
        <f t="shared" si="5"/>
        <v>0</v>
      </c>
    </row>
    <row r="76" spans="2:14">
      <c r="B76" s="121"/>
      <c r="C76" s="119"/>
      <c r="D76" s="119"/>
      <c r="E76" s="119"/>
      <c r="F76" s="119"/>
      <c r="G76" s="123"/>
      <c r="H76" s="120">
        <v>0</v>
      </c>
      <c r="I76" s="120">
        <v>0</v>
      </c>
      <c r="J76" s="120">
        <v>0</v>
      </c>
      <c r="K76" s="112">
        <f t="shared" si="3"/>
        <v>0</v>
      </c>
      <c r="L76" s="115">
        <f t="shared" si="4"/>
        <v>0</v>
      </c>
      <c r="M76" s="118"/>
      <c r="N76" s="112">
        <f t="shared" si="5"/>
        <v>0</v>
      </c>
    </row>
    <row r="77" spans="2:14">
      <c r="B77" s="121"/>
      <c r="C77" s="119"/>
      <c r="D77" s="119"/>
      <c r="E77" s="119"/>
      <c r="F77" s="119"/>
      <c r="G77" s="123"/>
      <c r="H77" s="120">
        <v>0</v>
      </c>
      <c r="I77" s="120">
        <v>0</v>
      </c>
      <c r="J77" s="120">
        <v>0</v>
      </c>
      <c r="K77" s="112">
        <f t="shared" si="3"/>
        <v>0</v>
      </c>
      <c r="L77" s="115">
        <f t="shared" si="4"/>
        <v>0</v>
      </c>
      <c r="M77" s="118"/>
      <c r="N77" s="112">
        <f t="shared" si="5"/>
        <v>0</v>
      </c>
    </row>
    <row r="78" spans="2:14">
      <c r="B78" s="121"/>
      <c r="C78" s="119"/>
      <c r="D78" s="119"/>
      <c r="E78" s="119"/>
      <c r="F78" s="119"/>
      <c r="G78" s="123"/>
      <c r="H78" s="120">
        <v>0</v>
      </c>
      <c r="I78" s="120">
        <v>0</v>
      </c>
      <c r="J78" s="120">
        <v>0</v>
      </c>
      <c r="K78" s="112">
        <f t="shared" si="3"/>
        <v>0</v>
      </c>
      <c r="L78" s="115">
        <f t="shared" si="4"/>
        <v>0</v>
      </c>
      <c r="M78" s="118"/>
      <c r="N78" s="112">
        <f t="shared" si="5"/>
        <v>0</v>
      </c>
    </row>
    <row r="79" spans="2:14">
      <c r="B79" s="121"/>
      <c r="C79" s="119"/>
      <c r="D79" s="119"/>
      <c r="E79" s="119"/>
      <c r="F79" s="119"/>
      <c r="G79" s="123"/>
      <c r="H79" s="120">
        <v>0</v>
      </c>
      <c r="I79" s="120">
        <v>0</v>
      </c>
      <c r="J79" s="120">
        <v>0</v>
      </c>
      <c r="K79" s="112">
        <f t="shared" si="3"/>
        <v>0</v>
      </c>
      <c r="L79" s="115">
        <f t="shared" si="4"/>
        <v>0</v>
      </c>
      <c r="M79" s="118"/>
      <c r="N79" s="112">
        <f t="shared" si="5"/>
        <v>0</v>
      </c>
    </row>
    <row r="80" spans="2:14">
      <c r="B80" s="121"/>
      <c r="C80" s="119"/>
      <c r="D80" s="119"/>
      <c r="E80" s="119"/>
      <c r="F80" s="119"/>
      <c r="G80" s="123"/>
      <c r="H80" s="120">
        <v>0</v>
      </c>
      <c r="I80" s="120">
        <v>0</v>
      </c>
      <c r="J80" s="120">
        <v>0</v>
      </c>
      <c r="K80" s="112">
        <f t="shared" si="3"/>
        <v>0</v>
      </c>
      <c r="L80" s="115">
        <f t="shared" si="4"/>
        <v>0</v>
      </c>
      <c r="M80" s="118"/>
      <c r="N80" s="112">
        <f t="shared" si="5"/>
        <v>0</v>
      </c>
    </row>
    <row r="81" spans="2:14">
      <c r="B81" s="121"/>
      <c r="C81" s="119"/>
      <c r="D81" s="119"/>
      <c r="E81" s="119"/>
      <c r="F81" s="119"/>
      <c r="G81" s="123"/>
      <c r="H81" s="120">
        <v>0</v>
      </c>
      <c r="I81" s="120">
        <v>0</v>
      </c>
      <c r="J81" s="120">
        <v>0</v>
      </c>
      <c r="K81" s="112">
        <f t="shared" ref="K81:K116" si="6">J81</f>
        <v>0</v>
      </c>
      <c r="L81" s="115">
        <f t="shared" ref="L81:L116" si="7">SUM(H81:K81)</f>
        <v>0</v>
      </c>
      <c r="M81" s="118"/>
      <c r="N81" s="112">
        <f t="shared" si="5"/>
        <v>0</v>
      </c>
    </row>
    <row r="82" spans="2:14">
      <c r="B82" s="121"/>
      <c r="C82" s="119"/>
      <c r="D82" s="119"/>
      <c r="E82" s="119"/>
      <c r="F82" s="119"/>
      <c r="G82" s="123"/>
      <c r="H82" s="120">
        <v>0</v>
      </c>
      <c r="I82" s="120">
        <v>0</v>
      </c>
      <c r="J82" s="120">
        <v>0</v>
      </c>
      <c r="K82" s="112">
        <f t="shared" si="6"/>
        <v>0</v>
      </c>
      <c r="L82" s="115">
        <f t="shared" si="7"/>
        <v>0</v>
      </c>
      <c r="M82" s="118"/>
      <c r="N82" s="112">
        <f t="shared" ref="N82:N117" si="8">((H82*G82)-SUM(I82:K82))</f>
        <v>0</v>
      </c>
    </row>
    <row r="83" spans="2:14">
      <c r="B83" s="121"/>
      <c r="C83" s="119"/>
      <c r="D83" s="119"/>
      <c r="E83" s="119"/>
      <c r="F83" s="119"/>
      <c r="G83" s="123"/>
      <c r="H83" s="120">
        <v>0</v>
      </c>
      <c r="I83" s="120">
        <v>0</v>
      </c>
      <c r="J83" s="120">
        <v>0</v>
      </c>
      <c r="K83" s="112">
        <f t="shared" si="6"/>
        <v>0</v>
      </c>
      <c r="L83" s="115">
        <f t="shared" si="7"/>
        <v>0</v>
      </c>
      <c r="M83" s="118"/>
      <c r="N83" s="112">
        <f t="shared" si="8"/>
        <v>0</v>
      </c>
    </row>
    <row r="84" spans="2:14">
      <c r="B84" s="121"/>
      <c r="C84" s="119"/>
      <c r="D84" s="119"/>
      <c r="E84" s="119"/>
      <c r="F84" s="119"/>
      <c r="G84" s="123"/>
      <c r="H84" s="120">
        <v>0</v>
      </c>
      <c r="I84" s="120">
        <v>0</v>
      </c>
      <c r="J84" s="120">
        <v>0</v>
      </c>
      <c r="K84" s="112">
        <f t="shared" si="6"/>
        <v>0</v>
      </c>
      <c r="L84" s="115">
        <f t="shared" si="7"/>
        <v>0</v>
      </c>
      <c r="M84" s="118"/>
      <c r="N84" s="112">
        <f t="shared" si="8"/>
        <v>0</v>
      </c>
    </row>
    <row r="85" spans="2:14">
      <c r="B85" s="121"/>
      <c r="C85" s="119"/>
      <c r="D85" s="119"/>
      <c r="E85" s="119"/>
      <c r="F85" s="119"/>
      <c r="G85" s="123"/>
      <c r="H85" s="120">
        <v>0</v>
      </c>
      <c r="I85" s="120">
        <v>0</v>
      </c>
      <c r="J85" s="120">
        <v>0</v>
      </c>
      <c r="K85" s="112">
        <f t="shared" si="6"/>
        <v>0</v>
      </c>
      <c r="L85" s="115">
        <f t="shared" si="7"/>
        <v>0</v>
      </c>
      <c r="M85" s="118"/>
      <c r="N85" s="112">
        <f t="shared" si="8"/>
        <v>0</v>
      </c>
    </row>
    <row r="86" spans="2:14">
      <c r="B86" s="121"/>
      <c r="C86" s="119"/>
      <c r="D86" s="119"/>
      <c r="E86" s="119"/>
      <c r="F86" s="119"/>
      <c r="G86" s="123"/>
      <c r="H86" s="120">
        <v>0</v>
      </c>
      <c r="I86" s="120">
        <v>0</v>
      </c>
      <c r="J86" s="120">
        <v>0</v>
      </c>
      <c r="K86" s="112">
        <f t="shared" si="6"/>
        <v>0</v>
      </c>
      <c r="L86" s="115">
        <f t="shared" si="7"/>
        <v>0</v>
      </c>
      <c r="M86" s="118"/>
      <c r="N86" s="112">
        <f t="shared" si="8"/>
        <v>0</v>
      </c>
    </row>
    <row r="87" spans="2:14">
      <c r="B87" s="121"/>
      <c r="C87" s="119"/>
      <c r="D87" s="119"/>
      <c r="E87" s="119"/>
      <c r="F87" s="119"/>
      <c r="G87" s="123"/>
      <c r="H87" s="120">
        <v>0</v>
      </c>
      <c r="I87" s="120">
        <v>0</v>
      </c>
      <c r="J87" s="120">
        <v>0</v>
      </c>
      <c r="K87" s="112">
        <f t="shared" si="6"/>
        <v>0</v>
      </c>
      <c r="L87" s="115">
        <f t="shared" si="7"/>
        <v>0</v>
      </c>
      <c r="M87" s="118"/>
      <c r="N87" s="112">
        <f t="shared" si="8"/>
        <v>0</v>
      </c>
    </row>
    <row r="88" spans="2:14">
      <c r="B88" s="121"/>
      <c r="C88" s="119"/>
      <c r="D88" s="119"/>
      <c r="E88" s="119"/>
      <c r="F88" s="119"/>
      <c r="G88" s="123"/>
      <c r="H88" s="120">
        <v>0</v>
      </c>
      <c r="I88" s="120">
        <v>0</v>
      </c>
      <c r="J88" s="120">
        <v>0</v>
      </c>
      <c r="K88" s="112">
        <f t="shared" si="6"/>
        <v>0</v>
      </c>
      <c r="L88" s="115">
        <f t="shared" si="7"/>
        <v>0</v>
      </c>
      <c r="M88" s="118"/>
      <c r="N88" s="112">
        <f t="shared" si="8"/>
        <v>0</v>
      </c>
    </row>
    <row r="89" spans="2:14">
      <c r="B89" s="121"/>
      <c r="C89" s="119"/>
      <c r="D89" s="119"/>
      <c r="E89" s="119"/>
      <c r="F89" s="119"/>
      <c r="G89" s="123"/>
      <c r="H89" s="120">
        <v>0</v>
      </c>
      <c r="I89" s="120">
        <v>0</v>
      </c>
      <c r="J89" s="120">
        <v>0</v>
      </c>
      <c r="K89" s="112">
        <f t="shared" si="6"/>
        <v>0</v>
      </c>
      <c r="L89" s="115">
        <f t="shared" si="7"/>
        <v>0</v>
      </c>
      <c r="M89" s="118"/>
      <c r="N89" s="112">
        <f t="shared" si="8"/>
        <v>0</v>
      </c>
    </row>
    <row r="90" spans="2:14">
      <c r="B90" s="121"/>
      <c r="C90" s="119"/>
      <c r="D90" s="119"/>
      <c r="E90" s="119"/>
      <c r="F90" s="119"/>
      <c r="G90" s="123"/>
      <c r="H90" s="120">
        <v>0</v>
      </c>
      <c r="I90" s="120">
        <v>0</v>
      </c>
      <c r="J90" s="120">
        <v>0</v>
      </c>
      <c r="K90" s="112">
        <f t="shared" si="6"/>
        <v>0</v>
      </c>
      <c r="L90" s="115">
        <f t="shared" si="7"/>
        <v>0</v>
      </c>
      <c r="M90" s="118"/>
      <c r="N90" s="112">
        <f t="shared" si="8"/>
        <v>0</v>
      </c>
    </row>
    <row r="91" spans="2:14">
      <c r="B91" s="121"/>
      <c r="C91" s="119"/>
      <c r="D91" s="119"/>
      <c r="E91" s="119"/>
      <c r="F91" s="119"/>
      <c r="G91" s="123"/>
      <c r="H91" s="120">
        <v>0</v>
      </c>
      <c r="I91" s="120">
        <v>0</v>
      </c>
      <c r="J91" s="120">
        <v>0</v>
      </c>
      <c r="K91" s="112">
        <f t="shared" si="6"/>
        <v>0</v>
      </c>
      <c r="L91" s="115">
        <f t="shared" si="7"/>
        <v>0</v>
      </c>
      <c r="M91" s="118"/>
      <c r="N91" s="112">
        <f t="shared" si="8"/>
        <v>0</v>
      </c>
    </row>
    <row r="92" spans="2:14">
      <c r="B92" s="121"/>
      <c r="C92" s="119"/>
      <c r="D92" s="119"/>
      <c r="E92" s="119"/>
      <c r="F92" s="119"/>
      <c r="G92" s="123"/>
      <c r="H92" s="120">
        <v>0</v>
      </c>
      <c r="I92" s="120">
        <v>0</v>
      </c>
      <c r="J92" s="120">
        <v>0</v>
      </c>
      <c r="K92" s="112">
        <f t="shared" si="6"/>
        <v>0</v>
      </c>
      <c r="L92" s="115">
        <f t="shared" si="7"/>
        <v>0</v>
      </c>
      <c r="M92" s="118"/>
      <c r="N92" s="112">
        <f t="shared" si="8"/>
        <v>0</v>
      </c>
    </row>
    <row r="93" spans="2:14">
      <c r="B93" s="121"/>
      <c r="C93" s="119"/>
      <c r="D93" s="119"/>
      <c r="E93" s="119"/>
      <c r="F93" s="119"/>
      <c r="G93" s="123"/>
      <c r="H93" s="120">
        <v>0</v>
      </c>
      <c r="I93" s="120">
        <v>0</v>
      </c>
      <c r="J93" s="120">
        <v>0</v>
      </c>
      <c r="K93" s="112">
        <f t="shared" si="6"/>
        <v>0</v>
      </c>
      <c r="L93" s="115">
        <f t="shared" si="7"/>
        <v>0</v>
      </c>
      <c r="M93" s="118"/>
      <c r="N93" s="112">
        <f t="shared" si="8"/>
        <v>0</v>
      </c>
    </row>
    <row r="94" spans="2:14">
      <c r="B94" s="121"/>
      <c r="C94" s="119"/>
      <c r="D94" s="119"/>
      <c r="E94" s="119"/>
      <c r="F94" s="119"/>
      <c r="G94" s="123"/>
      <c r="H94" s="120">
        <v>0</v>
      </c>
      <c r="I94" s="120">
        <v>0</v>
      </c>
      <c r="J94" s="120">
        <v>0</v>
      </c>
      <c r="K94" s="112">
        <f t="shared" si="6"/>
        <v>0</v>
      </c>
      <c r="L94" s="115">
        <f t="shared" si="7"/>
        <v>0</v>
      </c>
      <c r="M94" s="118"/>
      <c r="N94" s="112">
        <f t="shared" si="8"/>
        <v>0</v>
      </c>
    </row>
    <row r="95" spans="2:14">
      <c r="B95" s="121"/>
      <c r="C95" s="119"/>
      <c r="D95" s="119"/>
      <c r="E95" s="119"/>
      <c r="F95" s="119"/>
      <c r="G95" s="123"/>
      <c r="H95" s="120">
        <v>0</v>
      </c>
      <c r="I95" s="120">
        <v>0</v>
      </c>
      <c r="J95" s="120">
        <v>0</v>
      </c>
      <c r="K95" s="112">
        <f t="shared" si="6"/>
        <v>0</v>
      </c>
      <c r="L95" s="115">
        <f t="shared" si="7"/>
        <v>0</v>
      </c>
      <c r="M95" s="118"/>
      <c r="N95" s="112">
        <f t="shared" si="8"/>
        <v>0</v>
      </c>
    </row>
    <row r="96" spans="2:14">
      <c r="B96" s="121"/>
      <c r="C96" s="119"/>
      <c r="D96" s="119"/>
      <c r="E96" s="119"/>
      <c r="F96" s="119"/>
      <c r="G96" s="123"/>
      <c r="H96" s="120">
        <v>0</v>
      </c>
      <c r="I96" s="120">
        <v>0</v>
      </c>
      <c r="J96" s="120">
        <v>0</v>
      </c>
      <c r="K96" s="112">
        <f t="shared" si="6"/>
        <v>0</v>
      </c>
      <c r="L96" s="115">
        <f t="shared" si="7"/>
        <v>0</v>
      </c>
      <c r="M96" s="118"/>
      <c r="N96" s="112">
        <f t="shared" si="8"/>
        <v>0</v>
      </c>
    </row>
    <row r="97" spans="2:14">
      <c r="B97" s="121"/>
      <c r="C97" s="119"/>
      <c r="D97" s="119"/>
      <c r="E97" s="119"/>
      <c r="F97" s="119"/>
      <c r="G97" s="123"/>
      <c r="H97" s="120">
        <v>0</v>
      </c>
      <c r="I97" s="120">
        <v>0</v>
      </c>
      <c r="J97" s="120">
        <v>0</v>
      </c>
      <c r="K97" s="112">
        <f t="shared" si="6"/>
        <v>0</v>
      </c>
      <c r="L97" s="115">
        <f t="shared" si="7"/>
        <v>0</v>
      </c>
      <c r="M97" s="118"/>
      <c r="N97" s="112">
        <f t="shared" si="8"/>
        <v>0</v>
      </c>
    </row>
    <row r="98" spans="2:14">
      <c r="B98" s="121"/>
      <c r="C98" s="119"/>
      <c r="D98" s="119"/>
      <c r="E98" s="119"/>
      <c r="F98" s="119"/>
      <c r="G98" s="123"/>
      <c r="H98" s="120">
        <v>0</v>
      </c>
      <c r="I98" s="120">
        <v>0</v>
      </c>
      <c r="J98" s="120">
        <v>0</v>
      </c>
      <c r="K98" s="112">
        <f t="shared" si="6"/>
        <v>0</v>
      </c>
      <c r="L98" s="115">
        <f t="shared" si="7"/>
        <v>0</v>
      </c>
      <c r="M98" s="118"/>
      <c r="N98" s="112">
        <f t="shared" si="8"/>
        <v>0</v>
      </c>
    </row>
    <row r="99" spans="2:14">
      <c r="B99" s="121"/>
      <c r="C99" s="119"/>
      <c r="D99" s="119"/>
      <c r="E99" s="119"/>
      <c r="F99" s="119"/>
      <c r="G99" s="123"/>
      <c r="H99" s="120">
        <v>0</v>
      </c>
      <c r="I99" s="120">
        <v>0</v>
      </c>
      <c r="J99" s="120">
        <v>0</v>
      </c>
      <c r="K99" s="112">
        <f t="shared" si="6"/>
        <v>0</v>
      </c>
      <c r="L99" s="115">
        <f t="shared" si="7"/>
        <v>0</v>
      </c>
      <c r="M99" s="118"/>
      <c r="N99" s="112">
        <f t="shared" si="8"/>
        <v>0</v>
      </c>
    </row>
    <row r="100" spans="2:14">
      <c r="B100" s="121"/>
      <c r="C100" s="119"/>
      <c r="D100" s="119"/>
      <c r="E100" s="119"/>
      <c r="F100" s="119"/>
      <c r="G100" s="123"/>
      <c r="H100" s="120">
        <v>0</v>
      </c>
      <c r="I100" s="120">
        <v>0</v>
      </c>
      <c r="J100" s="120">
        <v>0</v>
      </c>
      <c r="K100" s="112">
        <f t="shared" si="6"/>
        <v>0</v>
      </c>
      <c r="L100" s="115">
        <f t="shared" si="7"/>
        <v>0</v>
      </c>
      <c r="M100" s="118"/>
      <c r="N100" s="112">
        <f t="shared" si="8"/>
        <v>0</v>
      </c>
    </row>
    <row r="101" spans="2:14">
      <c r="B101" s="121"/>
      <c r="C101" s="119"/>
      <c r="D101" s="119"/>
      <c r="E101" s="119"/>
      <c r="F101" s="119"/>
      <c r="G101" s="123"/>
      <c r="H101" s="120">
        <v>0</v>
      </c>
      <c r="I101" s="120">
        <v>0</v>
      </c>
      <c r="J101" s="120">
        <v>0</v>
      </c>
      <c r="K101" s="112">
        <f t="shared" si="6"/>
        <v>0</v>
      </c>
      <c r="L101" s="115">
        <f t="shared" si="7"/>
        <v>0</v>
      </c>
      <c r="M101" s="118"/>
      <c r="N101" s="112">
        <f t="shared" si="8"/>
        <v>0</v>
      </c>
    </row>
    <row r="102" spans="2:14">
      <c r="B102" s="121"/>
      <c r="C102" s="119"/>
      <c r="D102" s="119"/>
      <c r="E102" s="119"/>
      <c r="F102" s="119"/>
      <c r="G102" s="123"/>
      <c r="H102" s="120">
        <v>0</v>
      </c>
      <c r="I102" s="120">
        <v>0</v>
      </c>
      <c r="J102" s="120">
        <v>0</v>
      </c>
      <c r="K102" s="112">
        <f t="shared" si="6"/>
        <v>0</v>
      </c>
      <c r="L102" s="115">
        <f t="shared" si="7"/>
        <v>0</v>
      </c>
      <c r="M102" s="118"/>
      <c r="N102" s="112">
        <f t="shared" si="8"/>
        <v>0</v>
      </c>
    </row>
    <row r="103" spans="2:14">
      <c r="B103" s="121"/>
      <c r="C103" s="119"/>
      <c r="D103" s="119"/>
      <c r="E103" s="119"/>
      <c r="F103" s="119"/>
      <c r="G103" s="123"/>
      <c r="H103" s="120">
        <v>0</v>
      </c>
      <c r="I103" s="120">
        <v>0</v>
      </c>
      <c r="J103" s="120">
        <v>0</v>
      </c>
      <c r="K103" s="112">
        <f t="shared" si="6"/>
        <v>0</v>
      </c>
      <c r="L103" s="115">
        <f t="shared" si="7"/>
        <v>0</v>
      </c>
      <c r="M103" s="118"/>
      <c r="N103" s="112">
        <f t="shared" si="8"/>
        <v>0</v>
      </c>
    </row>
    <row r="104" spans="2:14">
      <c r="B104" s="121"/>
      <c r="C104" s="119"/>
      <c r="D104" s="119"/>
      <c r="E104" s="119"/>
      <c r="F104" s="119"/>
      <c r="G104" s="123"/>
      <c r="H104" s="120">
        <v>0</v>
      </c>
      <c r="I104" s="120">
        <v>0</v>
      </c>
      <c r="J104" s="120">
        <v>0</v>
      </c>
      <c r="K104" s="112">
        <f t="shared" si="6"/>
        <v>0</v>
      </c>
      <c r="L104" s="115">
        <f t="shared" si="7"/>
        <v>0</v>
      </c>
      <c r="M104" s="118"/>
      <c r="N104" s="112">
        <f t="shared" si="8"/>
        <v>0</v>
      </c>
    </row>
    <row r="105" spans="2:14">
      <c r="B105" s="121"/>
      <c r="C105" s="119"/>
      <c r="D105" s="119"/>
      <c r="E105" s="119"/>
      <c r="F105" s="119"/>
      <c r="G105" s="123"/>
      <c r="H105" s="120">
        <v>0</v>
      </c>
      <c r="I105" s="120">
        <v>0</v>
      </c>
      <c r="J105" s="120">
        <v>0</v>
      </c>
      <c r="K105" s="112">
        <f t="shared" si="6"/>
        <v>0</v>
      </c>
      <c r="L105" s="115">
        <f t="shared" si="7"/>
        <v>0</v>
      </c>
      <c r="M105" s="118"/>
      <c r="N105" s="112">
        <f t="shared" si="8"/>
        <v>0</v>
      </c>
    </row>
    <row r="106" spans="2:14">
      <c r="B106" s="121"/>
      <c r="C106" s="119"/>
      <c r="D106" s="119"/>
      <c r="E106" s="119"/>
      <c r="F106" s="119"/>
      <c r="G106" s="123"/>
      <c r="H106" s="120">
        <v>0</v>
      </c>
      <c r="I106" s="120">
        <v>0</v>
      </c>
      <c r="J106" s="120">
        <v>0</v>
      </c>
      <c r="K106" s="112">
        <f t="shared" si="6"/>
        <v>0</v>
      </c>
      <c r="L106" s="115">
        <f t="shared" si="7"/>
        <v>0</v>
      </c>
      <c r="M106" s="118"/>
      <c r="N106" s="112">
        <f t="shared" si="8"/>
        <v>0</v>
      </c>
    </row>
    <row r="107" spans="2:14">
      <c r="B107" s="121"/>
      <c r="C107" s="119"/>
      <c r="D107" s="119"/>
      <c r="E107" s="119"/>
      <c r="F107" s="119"/>
      <c r="G107" s="123"/>
      <c r="H107" s="120">
        <v>0</v>
      </c>
      <c r="I107" s="120">
        <v>0</v>
      </c>
      <c r="J107" s="120">
        <v>0</v>
      </c>
      <c r="K107" s="112">
        <f t="shared" si="6"/>
        <v>0</v>
      </c>
      <c r="L107" s="115">
        <f t="shared" si="7"/>
        <v>0</v>
      </c>
      <c r="M107" s="118"/>
      <c r="N107" s="112">
        <f t="shared" si="8"/>
        <v>0</v>
      </c>
    </row>
    <row r="108" spans="2:14">
      <c r="B108" s="121"/>
      <c r="C108" s="119"/>
      <c r="D108" s="119"/>
      <c r="E108" s="119"/>
      <c r="F108" s="119"/>
      <c r="G108" s="123"/>
      <c r="H108" s="120">
        <v>0</v>
      </c>
      <c r="I108" s="120">
        <v>0</v>
      </c>
      <c r="J108" s="120">
        <v>0</v>
      </c>
      <c r="K108" s="112">
        <f t="shared" si="6"/>
        <v>0</v>
      </c>
      <c r="L108" s="115">
        <f t="shared" si="7"/>
        <v>0</v>
      </c>
      <c r="M108" s="118"/>
      <c r="N108" s="112">
        <f t="shared" si="8"/>
        <v>0</v>
      </c>
    </row>
    <row r="109" spans="2:14">
      <c r="B109" s="121"/>
      <c r="C109" s="119"/>
      <c r="D109" s="119"/>
      <c r="E109" s="119"/>
      <c r="F109" s="119"/>
      <c r="G109" s="123"/>
      <c r="H109" s="120">
        <v>0</v>
      </c>
      <c r="I109" s="120">
        <v>0</v>
      </c>
      <c r="J109" s="120">
        <v>0</v>
      </c>
      <c r="K109" s="112">
        <f t="shared" si="6"/>
        <v>0</v>
      </c>
      <c r="L109" s="115">
        <f t="shared" si="7"/>
        <v>0</v>
      </c>
      <c r="M109" s="118"/>
      <c r="N109" s="112">
        <f t="shared" si="8"/>
        <v>0</v>
      </c>
    </row>
    <row r="110" spans="2:14">
      <c r="B110" s="121"/>
      <c r="C110" s="119"/>
      <c r="D110" s="119"/>
      <c r="E110" s="119"/>
      <c r="F110" s="119"/>
      <c r="G110" s="123"/>
      <c r="H110" s="120">
        <v>0</v>
      </c>
      <c r="I110" s="120">
        <v>0</v>
      </c>
      <c r="J110" s="120">
        <v>0</v>
      </c>
      <c r="K110" s="112">
        <f t="shared" si="6"/>
        <v>0</v>
      </c>
      <c r="L110" s="115">
        <f t="shared" si="7"/>
        <v>0</v>
      </c>
      <c r="M110" s="118"/>
      <c r="N110" s="112">
        <f t="shared" si="8"/>
        <v>0</v>
      </c>
    </row>
    <row r="111" spans="2:14">
      <c r="B111" s="121"/>
      <c r="C111" s="119"/>
      <c r="D111" s="119"/>
      <c r="E111" s="119"/>
      <c r="F111" s="119"/>
      <c r="G111" s="123"/>
      <c r="H111" s="120">
        <v>0</v>
      </c>
      <c r="I111" s="120">
        <v>0</v>
      </c>
      <c r="J111" s="120">
        <v>0</v>
      </c>
      <c r="K111" s="112">
        <f t="shared" si="6"/>
        <v>0</v>
      </c>
      <c r="L111" s="115">
        <f t="shared" si="7"/>
        <v>0</v>
      </c>
      <c r="M111" s="118"/>
      <c r="N111" s="112">
        <f t="shared" si="8"/>
        <v>0</v>
      </c>
    </row>
    <row r="112" spans="2:14">
      <c r="B112" s="121"/>
      <c r="C112" s="119"/>
      <c r="D112" s="119"/>
      <c r="E112" s="119"/>
      <c r="F112" s="119"/>
      <c r="G112" s="123"/>
      <c r="H112" s="120">
        <v>0</v>
      </c>
      <c r="I112" s="120">
        <v>0</v>
      </c>
      <c r="J112" s="120">
        <v>0</v>
      </c>
      <c r="K112" s="112">
        <f t="shared" si="6"/>
        <v>0</v>
      </c>
      <c r="L112" s="115">
        <f t="shared" si="7"/>
        <v>0</v>
      </c>
      <c r="M112" s="118"/>
      <c r="N112" s="112">
        <f t="shared" si="8"/>
        <v>0</v>
      </c>
    </row>
    <row r="113" spans="1:14">
      <c r="B113" s="121"/>
      <c r="C113" s="119"/>
      <c r="D113" s="119"/>
      <c r="E113" s="119"/>
      <c r="F113" s="119"/>
      <c r="G113" s="123"/>
      <c r="H113" s="120">
        <v>0</v>
      </c>
      <c r="I113" s="120">
        <v>0</v>
      </c>
      <c r="J113" s="120">
        <v>0</v>
      </c>
      <c r="K113" s="112">
        <f t="shared" si="6"/>
        <v>0</v>
      </c>
      <c r="L113" s="115">
        <f t="shared" si="7"/>
        <v>0</v>
      </c>
      <c r="M113" s="118"/>
      <c r="N113" s="112">
        <f t="shared" si="8"/>
        <v>0</v>
      </c>
    </row>
    <row r="114" spans="1:14">
      <c r="B114" s="121"/>
      <c r="C114" s="119"/>
      <c r="D114" s="119"/>
      <c r="E114" s="119"/>
      <c r="F114" s="119"/>
      <c r="G114" s="123"/>
      <c r="H114" s="120">
        <v>0</v>
      </c>
      <c r="I114" s="120">
        <v>0</v>
      </c>
      <c r="J114" s="120">
        <v>0</v>
      </c>
      <c r="K114" s="112">
        <f t="shared" si="6"/>
        <v>0</v>
      </c>
      <c r="L114" s="115">
        <f t="shared" si="7"/>
        <v>0</v>
      </c>
      <c r="M114" s="118"/>
      <c r="N114" s="112">
        <f t="shared" si="8"/>
        <v>0</v>
      </c>
    </row>
    <row r="115" spans="1:14">
      <c r="B115" s="121"/>
      <c r="C115" s="119"/>
      <c r="D115" s="119"/>
      <c r="E115" s="119"/>
      <c r="F115" s="119"/>
      <c r="G115" s="123"/>
      <c r="H115" s="120">
        <v>0</v>
      </c>
      <c r="I115" s="120">
        <v>0</v>
      </c>
      <c r="J115" s="120">
        <v>0</v>
      </c>
      <c r="K115" s="112">
        <f t="shared" si="6"/>
        <v>0</v>
      </c>
      <c r="L115" s="115">
        <f t="shared" si="7"/>
        <v>0</v>
      </c>
      <c r="M115" s="118"/>
      <c r="N115" s="112">
        <f t="shared" si="8"/>
        <v>0</v>
      </c>
    </row>
    <row r="116" spans="1:14">
      <c r="B116" s="121"/>
      <c r="C116" s="119"/>
      <c r="D116" s="119"/>
      <c r="E116" s="119"/>
      <c r="F116" s="119"/>
      <c r="G116" s="123"/>
      <c r="H116" s="120">
        <v>0</v>
      </c>
      <c r="I116" s="120">
        <v>0</v>
      </c>
      <c r="J116" s="120">
        <v>0</v>
      </c>
      <c r="K116" s="112">
        <f t="shared" si="6"/>
        <v>0</v>
      </c>
      <c r="L116" s="115">
        <f t="shared" si="7"/>
        <v>0</v>
      </c>
      <c r="M116" s="118"/>
      <c r="N116" s="112">
        <f t="shared" si="8"/>
        <v>0</v>
      </c>
    </row>
    <row r="117" spans="1:14">
      <c r="B117" s="121"/>
      <c r="C117" s="119"/>
      <c r="D117" s="119"/>
      <c r="E117" s="119"/>
      <c r="F117" s="119"/>
      <c r="G117" s="123"/>
      <c r="H117" s="120">
        <v>0</v>
      </c>
      <c r="I117" s="120">
        <v>0</v>
      </c>
      <c r="J117" s="120">
        <v>0</v>
      </c>
      <c r="K117" s="112">
        <f t="shared" ref="K117" si="9">J117</f>
        <v>0</v>
      </c>
      <c r="L117" s="115">
        <f t="shared" ref="L117" si="10">SUM(H117:K117)</f>
        <v>0</v>
      </c>
      <c r="M117" s="118"/>
      <c r="N117" s="112">
        <f t="shared" si="8"/>
        <v>0</v>
      </c>
    </row>
    <row r="118" spans="1:14">
      <c r="A118" s="52">
        <v>0</v>
      </c>
      <c r="B118" s="52">
        <v>0</v>
      </c>
      <c r="C118" s="53">
        <v>0</v>
      </c>
      <c r="D118" s="53">
        <v>0</v>
      </c>
      <c r="E118" s="53">
        <v>0</v>
      </c>
      <c r="F118" s="53">
        <v>0</v>
      </c>
      <c r="G118" s="53">
        <v>0</v>
      </c>
      <c r="H118" s="53">
        <f>H13-SUM(H16:H117)</f>
        <v>0</v>
      </c>
      <c r="I118" s="53">
        <f t="shared" ref="I118:L118" si="11">I13-SUM(I16:I117)</f>
        <v>0</v>
      </c>
      <c r="J118" s="53">
        <f t="shared" si="11"/>
        <v>0</v>
      </c>
      <c r="K118" s="53">
        <f t="shared" si="11"/>
        <v>0</v>
      </c>
      <c r="L118" s="53">
        <f t="shared" si="11"/>
        <v>0</v>
      </c>
      <c r="M118" s="52">
        <v>0</v>
      </c>
      <c r="N118" s="53">
        <v>0</v>
      </c>
    </row>
  </sheetData>
  <sheetProtection insertRows="0" deleteRows="0" sort="0" autoFilter="0"/>
  <protectedRanges>
    <protectedRange sqref="H17:M117 B17:F117" name="Range1"/>
    <protectedRange sqref="F6" name="Range2_1"/>
    <protectedRange sqref="G17:G117" name="Range1_1"/>
  </protectedRanges>
  <autoFilter ref="B16:N16"/>
  <mergeCells count="3">
    <mergeCell ref="B2:L2"/>
    <mergeCell ref="B3:L3"/>
    <mergeCell ref="B4:L4"/>
  </mergeCells>
  <conditionalFormatting sqref="B16:M16 C118:L118 C14:L14">
    <cfRule type="cellIs" dxfId="1033" priority="119" stopIfTrue="1" operator="equal">
      <formula>0</formula>
    </cfRule>
    <cfRule type="cellIs" dxfId="1032" priority="120" stopIfTrue="1" operator="notEqual">
      <formula>0</formula>
    </cfRule>
  </conditionalFormatting>
  <conditionalFormatting sqref="B16:M16 C118:L118 C14:L14">
    <cfRule type="cellIs" dxfId="1031" priority="118" stopIfTrue="1" operator="greaterThan">
      <formula>0.1</formula>
    </cfRule>
  </conditionalFormatting>
  <conditionalFormatting sqref="N16">
    <cfRule type="cellIs" dxfId="1030" priority="5" stopIfTrue="1" operator="equal">
      <formula>0</formula>
    </cfRule>
    <cfRule type="cellIs" dxfId="1029" priority="6" stopIfTrue="1" operator="notEqual">
      <formula>0</formula>
    </cfRule>
  </conditionalFormatting>
  <conditionalFormatting sqref="N16">
    <cfRule type="cellIs" dxfId="1028" priority="4" stopIfTrue="1" operator="greaterThan">
      <formula>0.1</formula>
    </cfRule>
  </conditionalFormatting>
  <conditionalFormatting sqref="N118">
    <cfRule type="cellIs" dxfId="1027" priority="2" stopIfTrue="1" operator="equal">
      <formula>0</formula>
    </cfRule>
    <cfRule type="cellIs" dxfId="1026" priority="3" stopIfTrue="1" operator="notEqual">
      <formula>0</formula>
    </cfRule>
  </conditionalFormatting>
  <conditionalFormatting sqref="N118">
    <cfRule type="cellIs" dxfId="1025" priority="1" stopIfTrue="1" operator="greaterThan">
      <formula>0.1</formula>
    </cfRule>
  </conditionalFormatting>
  <dataValidations count="4">
    <dataValidation type="list" allowBlank="1" showInputMessage="1" showErrorMessage="1" sqref="F6">
      <formula1>Months_3B</formula1>
    </dataValidation>
    <dataValidation type="list" allowBlank="1" showInputMessage="1" showErrorMessage="1" sqref="B17:B117">
      <formula1>Months</formula1>
    </dataValidation>
    <dataValidation type="list" allowBlank="1" showInputMessage="1" showErrorMessage="1" sqref="G17:G117">
      <formula1>Rate</formula1>
    </dataValidation>
    <dataValidation type="textLength" allowBlank="1" showInputMessage="1" showErrorMessage="1" sqref="D1:D1048576">
      <formula1>0</formula1>
      <formula2>30</formula2>
    </dataValidation>
  </dataValidations>
  <pageMargins left="0" right="0" top="0" bottom="0" header="0" footer="0"/>
  <pageSetup paperSize="9" scale="59" orientation="landscape" r:id="rId1"/>
</worksheet>
</file>

<file path=xl/worksheets/sheet5.xml><?xml version="1.0" encoding="utf-8"?>
<worksheet xmlns="http://schemas.openxmlformats.org/spreadsheetml/2006/main" xmlns:r="http://schemas.openxmlformats.org/officeDocument/2006/relationships">
  <dimension ref="A1:P121"/>
  <sheetViews>
    <sheetView view="pageBreakPreview" zoomScale="75" zoomScaleNormal="75" zoomScaleSheetLayoutView="75" workbookViewId="0">
      <pane ySplit="18" topLeftCell="A19" activePane="bottomLeft" state="frozen"/>
      <selection pane="bottomLeft" activeCell="D18" sqref="D18"/>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208">
        <f>Summary!C6</f>
        <v>0</v>
      </c>
      <c r="C2" s="208"/>
      <c r="D2" s="208"/>
      <c r="E2" s="208"/>
      <c r="F2" s="208"/>
      <c r="G2" s="208"/>
      <c r="H2" s="208"/>
      <c r="I2" s="208"/>
      <c r="J2" s="208"/>
      <c r="K2" s="208"/>
      <c r="L2" s="208"/>
      <c r="M2" s="208"/>
      <c r="N2" s="208"/>
      <c r="O2" s="61"/>
    </row>
    <row r="3" spans="1:16">
      <c r="A3" s="58"/>
      <c r="B3" s="208">
        <f>Summary!C7</f>
        <v>0</v>
      </c>
      <c r="C3" s="208"/>
      <c r="D3" s="208"/>
      <c r="E3" s="208"/>
      <c r="F3" s="208"/>
      <c r="G3" s="208"/>
      <c r="H3" s="208"/>
      <c r="I3" s="208"/>
      <c r="J3" s="208"/>
      <c r="K3" s="208"/>
      <c r="L3" s="208"/>
      <c r="M3" s="208"/>
      <c r="N3" s="208"/>
      <c r="O3" s="62"/>
      <c r="P3" s="15"/>
    </row>
    <row r="4" spans="1:16">
      <c r="A4" s="58"/>
      <c r="B4" s="209" t="str">
        <f>"GST RCM Liability Register - "&amp;Summary!C8</f>
        <v>GST RCM Liability Register - 2021-2022</v>
      </c>
      <c r="C4" s="209"/>
      <c r="D4" s="209"/>
      <c r="E4" s="209"/>
      <c r="F4" s="209"/>
      <c r="G4" s="209"/>
      <c r="H4" s="209"/>
      <c r="I4" s="209"/>
      <c r="J4" s="209"/>
      <c r="K4" s="209"/>
      <c r="L4" s="209"/>
      <c r="M4" s="209"/>
      <c r="N4" s="209"/>
      <c r="O4" s="63"/>
      <c r="P4" s="16"/>
    </row>
    <row r="5" spans="1:16">
      <c r="A5" s="58"/>
      <c r="B5" s="78"/>
      <c r="C5" s="78"/>
      <c r="D5" s="78"/>
      <c r="E5" s="78"/>
      <c r="F5" s="78"/>
      <c r="G5" s="78"/>
      <c r="H5" s="78"/>
      <c r="I5" s="78"/>
      <c r="J5" s="78"/>
      <c r="K5" s="78"/>
      <c r="L5" s="78"/>
      <c r="M5" s="78"/>
      <c r="N5" s="78"/>
      <c r="O5" s="65"/>
      <c r="P5" s="16"/>
    </row>
    <row r="6" spans="1:16">
      <c r="A6" s="58"/>
      <c r="B6" s="66"/>
      <c r="C6" s="67" t="s">
        <v>210</v>
      </c>
      <c r="D6" s="56"/>
      <c r="E6" s="57"/>
      <c r="F6" s="58"/>
      <c r="G6" s="175" t="s">
        <v>164</v>
      </c>
      <c r="H6" s="59"/>
      <c r="I6" s="60" t="s">
        <v>23</v>
      </c>
      <c r="J6" s="68">
        <f>ROUND(IF($G$6="Annual",SUMIF($I$20:$I$120,$I6,J$20:J$120),SUMIFS(J$20:J$120,$I$20:$I$120,$I6,$B$20:$B$120,$G$6)),0)</f>
        <v>0</v>
      </c>
      <c r="K6" s="68">
        <f t="shared" ref="K6:N14" si="0">ROUND(IF($G$6="Annual",SUMIF($I$20:$I$120,$I6,K$20:K$120),SUMIFS(K$20:K$120,$I$20:$I$120,$I6,$B$20:$B$120,$G$6)),0)</f>
        <v>0</v>
      </c>
      <c r="L6" s="68">
        <f t="shared" si="0"/>
        <v>0</v>
      </c>
      <c r="M6" s="68">
        <f t="shared" si="0"/>
        <v>0</v>
      </c>
      <c r="N6" s="68">
        <f t="shared" si="0"/>
        <v>0</v>
      </c>
      <c r="O6" s="52"/>
    </row>
    <row r="7" spans="1:16">
      <c r="A7" s="58"/>
      <c r="B7" s="125"/>
      <c r="C7" s="67" t="s">
        <v>209</v>
      </c>
      <c r="D7" s="56"/>
      <c r="E7" s="57"/>
      <c r="F7" s="58"/>
      <c r="G7" s="56"/>
      <c r="H7" s="59"/>
      <c r="I7" s="60" t="s">
        <v>24</v>
      </c>
      <c r="J7" s="68">
        <f t="shared" ref="J7:J14" si="1">ROUND(IF($G$6="Annual",SUMIF($I$20:$I$120,$I7,J$20:J$120),SUMIFS(J$20:J$120,$I$20:$I$120,$I7,$B$20:$B$120,$G$6)),0)</f>
        <v>0</v>
      </c>
      <c r="K7" s="68">
        <f t="shared" si="0"/>
        <v>0</v>
      </c>
      <c r="L7" s="68">
        <f t="shared" si="0"/>
        <v>0</v>
      </c>
      <c r="M7" s="68">
        <f t="shared" si="0"/>
        <v>0</v>
      </c>
      <c r="N7" s="68">
        <f t="shared" si="0"/>
        <v>0</v>
      </c>
      <c r="O7" s="52"/>
    </row>
    <row r="8" spans="1:16">
      <c r="A8" s="58"/>
      <c r="B8" s="128"/>
      <c r="C8" s="67" t="s">
        <v>211</v>
      </c>
      <c r="D8" s="56"/>
      <c r="E8" s="57"/>
      <c r="F8" s="58"/>
      <c r="G8" s="56"/>
      <c r="H8" s="59"/>
      <c r="I8" s="60" t="s">
        <v>25</v>
      </c>
      <c r="J8" s="68">
        <f t="shared" si="1"/>
        <v>0</v>
      </c>
      <c r="K8" s="68">
        <f t="shared" si="0"/>
        <v>0</v>
      </c>
      <c r="L8" s="68">
        <f t="shared" si="0"/>
        <v>0</v>
      </c>
      <c r="M8" s="68">
        <f t="shared" si="0"/>
        <v>0</v>
      </c>
      <c r="N8" s="68">
        <f t="shared" si="0"/>
        <v>0</v>
      </c>
      <c r="O8" s="52"/>
    </row>
    <row r="9" spans="1:16">
      <c r="A9" s="58"/>
      <c r="B9" s="56"/>
      <c r="C9" s="56"/>
      <c r="D9" s="56"/>
      <c r="E9" s="57"/>
      <c r="F9" s="58"/>
      <c r="G9" s="56"/>
      <c r="H9" s="59"/>
      <c r="I9" s="60" t="s">
        <v>26</v>
      </c>
      <c r="J9" s="68">
        <f t="shared" si="1"/>
        <v>0</v>
      </c>
      <c r="K9" s="68">
        <f t="shared" si="0"/>
        <v>0</v>
      </c>
      <c r="L9" s="68">
        <f t="shared" si="0"/>
        <v>0</v>
      </c>
      <c r="M9" s="68">
        <f t="shared" si="0"/>
        <v>0</v>
      </c>
      <c r="N9" s="68">
        <f t="shared" si="0"/>
        <v>0</v>
      </c>
      <c r="O9" s="52"/>
    </row>
    <row r="10" spans="1:16">
      <c r="A10" s="58"/>
      <c r="B10" s="55"/>
      <c r="C10" s="54" t="s">
        <v>9</v>
      </c>
      <c r="D10" s="54" t="s">
        <v>3</v>
      </c>
      <c r="E10" s="54" t="s">
        <v>10</v>
      </c>
      <c r="F10" s="54" t="s">
        <v>2</v>
      </c>
      <c r="G10" s="54" t="s">
        <v>167</v>
      </c>
      <c r="H10" s="54" t="s">
        <v>168</v>
      </c>
      <c r="I10" s="60" t="s">
        <v>217</v>
      </c>
      <c r="J10" s="68">
        <f t="shared" si="1"/>
        <v>0</v>
      </c>
      <c r="K10" s="68">
        <f t="shared" si="0"/>
        <v>0</v>
      </c>
      <c r="L10" s="68">
        <f t="shared" si="0"/>
        <v>0</v>
      </c>
      <c r="M10" s="68">
        <f t="shared" si="0"/>
        <v>0</v>
      </c>
      <c r="N10" s="68">
        <f t="shared" si="0"/>
        <v>0</v>
      </c>
      <c r="O10" s="52"/>
    </row>
    <row r="11" spans="1:16">
      <c r="A11" s="58"/>
      <c r="B11" s="55"/>
      <c r="C11" s="56"/>
      <c r="D11" s="56"/>
      <c r="E11" s="57"/>
      <c r="F11" s="58"/>
      <c r="G11" s="56"/>
      <c r="H11" s="59"/>
      <c r="I11" s="60" t="s">
        <v>27</v>
      </c>
      <c r="J11" s="68">
        <f t="shared" si="1"/>
        <v>0</v>
      </c>
      <c r="K11" s="68">
        <f t="shared" si="0"/>
        <v>0</v>
      </c>
      <c r="L11" s="68">
        <f t="shared" si="0"/>
        <v>0</v>
      </c>
      <c r="M11" s="68">
        <f t="shared" si="0"/>
        <v>0</v>
      </c>
      <c r="N11" s="68">
        <f t="shared" si="0"/>
        <v>0</v>
      </c>
      <c r="O11" s="52"/>
    </row>
    <row r="12" spans="1:16">
      <c r="A12" s="58"/>
      <c r="B12" s="55"/>
      <c r="C12" s="68">
        <f t="shared" ref="C12:G14" si="2">ROUND(IF($G$6="Annual",SUMIF($H$20:$H$120,$H12,J$20:J$120),SUMIFS(J$20:J$120,$H$20:$H$120,$H12,$B$20:$B$120,$G$6)),0)</f>
        <v>0</v>
      </c>
      <c r="D12" s="68">
        <f t="shared" si="2"/>
        <v>0</v>
      </c>
      <c r="E12" s="68">
        <f t="shared" si="2"/>
        <v>0</v>
      </c>
      <c r="F12" s="68">
        <f t="shared" si="2"/>
        <v>0</v>
      </c>
      <c r="G12" s="68">
        <f t="shared" si="2"/>
        <v>0</v>
      </c>
      <c r="H12" s="59">
        <v>0.05</v>
      </c>
      <c r="I12" s="60" t="s">
        <v>218</v>
      </c>
      <c r="J12" s="68">
        <f t="shared" si="1"/>
        <v>0</v>
      </c>
      <c r="K12" s="68">
        <f t="shared" si="0"/>
        <v>0</v>
      </c>
      <c r="L12" s="68">
        <f t="shared" si="0"/>
        <v>0</v>
      </c>
      <c r="M12" s="68">
        <f t="shared" si="0"/>
        <v>0</v>
      </c>
      <c r="N12" s="68">
        <f t="shared" si="0"/>
        <v>0</v>
      </c>
      <c r="O12" s="52"/>
    </row>
    <row r="13" spans="1:16">
      <c r="A13" s="58"/>
      <c r="B13" s="55"/>
      <c r="C13" s="68">
        <f t="shared" si="2"/>
        <v>0</v>
      </c>
      <c r="D13" s="68">
        <f t="shared" si="2"/>
        <v>0</v>
      </c>
      <c r="E13" s="68">
        <f t="shared" si="2"/>
        <v>0</v>
      </c>
      <c r="F13" s="68">
        <f t="shared" si="2"/>
        <v>0</v>
      </c>
      <c r="G13" s="68">
        <f t="shared" si="2"/>
        <v>0</v>
      </c>
      <c r="H13" s="59">
        <v>0.12</v>
      </c>
      <c r="I13" s="60" t="s">
        <v>219</v>
      </c>
      <c r="J13" s="68">
        <f t="shared" si="1"/>
        <v>0</v>
      </c>
      <c r="K13" s="68">
        <f t="shared" si="0"/>
        <v>0</v>
      </c>
      <c r="L13" s="68">
        <f t="shared" si="0"/>
        <v>0</v>
      </c>
      <c r="M13" s="68">
        <f t="shared" si="0"/>
        <v>0</v>
      </c>
      <c r="N13" s="68">
        <f t="shared" si="0"/>
        <v>0</v>
      </c>
      <c r="O13" s="52"/>
    </row>
    <row r="14" spans="1:16">
      <c r="A14" s="58"/>
      <c r="B14" s="55"/>
      <c r="C14" s="68">
        <f t="shared" si="2"/>
        <v>0</v>
      </c>
      <c r="D14" s="68">
        <f t="shared" si="2"/>
        <v>0</v>
      </c>
      <c r="E14" s="68">
        <f t="shared" si="2"/>
        <v>0</v>
      </c>
      <c r="F14" s="68">
        <f t="shared" si="2"/>
        <v>0</v>
      </c>
      <c r="G14" s="68">
        <f t="shared" si="2"/>
        <v>0</v>
      </c>
      <c r="H14" s="59">
        <v>0.18</v>
      </c>
      <c r="I14" s="60" t="s">
        <v>29</v>
      </c>
      <c r="J14" s="68">
        <f t="shared" si="1"/>
        <v>0</v>
      </c>
      <c r="K14" s="68">
        <f t="shared" si="0"/>
        <v>0</v>
      </c>
      <c r="L14" s="68">
        <f t="shared" si="0"/>
        <v>0</v>
      </c>
      <c r="M14" s="68">
        <f t="shared" si="0"/>
        <v>0</v>
      </c>
      <c r="N14" s="68">
        <f t="shared" si="0"/>
        <v>0</v>
      </c>
      <c r="O14" s="52"/>
    </row>
    <row r="15" spans="1:16" ht="11.1" customHeight="1">
      <c r="A15" s="58"/>
      <c r="B15" s="55"/>
      <c r="C15" s="56"/>
      <c r="D15" s="56"/>
      <c r="E15" s="57"/>
      <c r="F15" s="58"/>
      <c r="G15" s="56"/>
      <c r="H15" s="59"/>
      <c r="I15" s="60"/>
      <c r="J15" s="52"/>
      <c r="K15" s="52"/>
      <c r="L15" s="52"/>
      <c r="M15" s="52"/>
      <c r="N15" s="52"/>
      <c r="O15" s="52"/>
    </row>
    <row r="16" spans="1:16" ht="15.75" thickBot="1">
      <c r="A16" s="58"/>
      <c r="B16" s="55"/>
      <c r="C16" s="69">
        <f>ROUND(SUM(C12:C14),0)</f>
        <v>0</v>
      </c>
      <c r="D16" s="69">
        <f t="shared" ref="D16:G16" si="3">ROUND(SUM(D12:D14),0)</f>
        <v>0</v>
      </c>
      <c r="E16" s="69">
        <f t="shared" si="3"/>
        <v>0</v>
      </c>
      <c r="F16" s="69">
        <f t="shared" si="3"/>
        <v>0</v>
      </c>
      <c r="G16" s="69">
        <f t="shared" si="3"/>
        <v>0</v>
      </c>
      <c r="H16" s="59"/>
      <c r="I16" s="70" t="s">
        <v>18</v>
      </c>
      <c r="J16" s="69">
        <f>ROUND(SUM(J6:J14),0)</f>
        <v>0</v>
      </c>
      <c r="K16" s="69">
        <f t="shared" ref="K16:N16" si="4">ROUND(SUM(K6:K14),0)</f>
        <v>0</v>
      </c>
      <c r="L16" s="69">
        <f t="shared" si="4"/>
        <v>0</v>
      </c>
      <c r="M16" s="69">
        <f t="shared" si="4"/>
        <v>0</v>
      </c>
      <c r="N16" s="69">
        <f t="shared" si="4"/>
        <v>0</v>
      </c>
      <c r="O16" s="52"/>
    </row>
    <row r="17" spans="1:15" ht="11.1" customHeight="1" thickTop="1">
      <c r="A17" s="58"/>
      <c r="B17" s="55"/>
      <c r="C17" s="71"/>
      <c r="D17" s="71"/>
      <c r="E17" s="71"/>
      <c r="F17" s="71"/>
      <c r="G17" s="71"/>
      <c r="H17" s="59"/>
      <c r="I17" s="60"/>
      <c r="J17" s="71"/>
      <c r="K17" s="71"/>
      <c r="L17" s="71"/>
      <c r="M17" s="71"/>
      <c r="N17" s="71"/>
      <c r="O17" s="52"/>
    </row>
    <row r="18" spans="1:15" s="17" customFormat="1">
      <c r="A18" s="56"/>
      <c r="B18" s="77" t="s">
        <v>4</v>
      </c>
      <c r="C18" s="73" t="s">
        <v>5</v>
      </c>
      <c r="D18" s="73" t="s">
        <v>6</v>
      </c>
      <c r="E18" s="74" t="s">
        <v>7</v>
      </c>
      <c r="F18" s="73" t="s">
        <v>0</v>
      </c>
      <c r="G18" s="73" t="s">
        <v>1</v>
      </c>
      <c r="H18" s="75" t="s">
        <v>8</v>
      </c>
      <c r="I18" s="76" t="s">
        <v>13</v>
      </c>
      <c r="J18" s="54" t="s">
        <v>9</v>
      </c>
      <c r="K18" s="54" t="s">
        <v>3</v>
      </c>
      <c r="L18" s="54" t="s">
        <v>10</v>
      </c>
      <c r="M18" s="54" t="s">
        <v>2</v>
      </c>
      <c r="N18" s="54" t="s">
        <v>11</v>
      </c>
      <c r="O18" s="54" t="s">
        <v>12</v>
      </c>
    </row>
    <row r="19" spans="1:15" ht="11.1" customHeight="1">
      <c r="B19" s="53">
        <v>0</v>
      </c>
      <c r="C19" s="53">
        <v>0</v>
      </c>
      <c r="D19" s="53">
        <v>0</v>
      </c>
      <c r="E19" s="53">
        <v>0</v>
      </c>
      <c r="F19" s="53">
        <v>0</v>
      </c>
      <c r="G19" s="53">
        <v>0</v>
      </c>
      <c r="H19" s="53">
        <v>0</v>
      </c>
      <c r="I19" s="53">
        <v>0</v>
      </c>
      <c r="J19" s="53">
        <v>0</v>
      </c>
      <c r="K19" s="53">
        <v>0</v>
      </c>
      <c r="L19" s="53">
        <v>0</v>
      </c>
      <c r="M19" s="53">
        <v>0</v>
      </c>
      <c r="N19" s="53">
        <v>0</v>
      </c>
      <c r="O19" s="53">
        <v>0</v>
      </c>
    </row>
    <row r="20" spans="1:15">
      <c r="B20" s="121"/>
      <c r="C20" s="116"/>
      <c r="D20" s="192"/>
      <c r="E20" s="117"/>
      <c r="F20" s="118"/>
      <c r="G20" s="122"/>
      <c r="H20" s="123"/>
      <c r="I20" s="124"/>
      <c r="J20" s="120"/>
      <c r="K20" s="112">
        <f>ROUND(IF(AND($G20&lt;&gt;Summary!$C$13),IF(OR($I20=$I$6,$I20=$I$7,$I20=$I$8,$I20=$I$9,$I20=$I$10,$I20=$I$11,$I20=$I$12,$I20=$I$13,$I20=$I$14),($J20*$H20),0),0),0)</f>
        <v>0</v>
      </c>
      <c r="L20" s="112">
        <f>ROUND(IF(AND($G20=Summary!$C$13),IF(OR($I20=$I$6,$I20=$I$7,$I20=$I$8,$I20=$I$9,$I20=$I$10,$I20=$I$11,$I20=$I$12,$I20=$I$13,$I20=$I$14),(($J20*$H20)/2),0),0),0)</f>
        <v>0</v>
      </c>
      <c r="M20" s="112">
        <f t="shared" ref="M20" si="5">L20</f>
        <v>0</v>
      </c>
      <c r="N20" s="115">
        <f>SUM(J20:M20)</f>
        <v>0</v>
      </c>
      <c r="O20" s="118"/>
    </row>
    <row r="21" spans="1:15">
      <c r="B21" s="121"/>
      <c r="C21" s="116"/>
      <c r="D21" s="192"/>
      <c r="E21" s="117"/>
      <c r="F21" s="118"/>
      <c r="G21" s="122"/>
      <c r="H21" s="123"/>
      <c r="I21" s="124"/>
      <c r="J21" s="120"/>
      <c r="K21" s="112">
        <f>ROUND(IF(AND($G21&lt;&gt;Summary!$C$13),IF(OR($I21=$I$6,$I21=$I$7,$I21=$I$8,$I21=$I$9,$I21=$I$10,$I21=$I$11,$I21=$I$12,$I21=$I$13,$I21=$I$14),($J21*$H21),0),0),0)</f>
        <v>0</v>
      </c>
      <c r="L21" s="112">
        <f>ROUND(IF(AND($G21=Summary!$C$13),IF(OR($I21=$I$6,$I21=$I$7,$I21=$I$8,$I21=$I$9,$I21=$I$10,$I21=$I$11,$I21=$I$12,$I21=$I$13,$I21=$I$14),(($J21*$H21)/2),0),0),0)</f>
        <v>0</v>
      </c>
      <c r="M21" s="112">
        <f t="shared" ref="M21:M84" si="6">L21</f>
        <v>0</v>
      </c>
      <c r="N21" s="115">
        <f t="shared" ref="N21:N84" si="7">SUM(J21:M21)</f>
        <v>0</v>
      </c>
      <c r="O21" s="118"/>
    </row>
    <row r="22" spans="1:15">
      <c r="B22" s="121"/>
      <c r="C22" s="116"/>
      <c r="D22" s="192"/>
      <c r="E22" s="117"/>
      <c r="F22" s="118"/>
      <c r="G22" s="122"/>
      <c r="H22" s="123"/>
      <c r="I22" s="124"/>
      <c r="J22" s="120"/>
      <c r="K22" s="112">
        <f>ROUND(IF(AND($G22&lt;&gt;Summary!$C$13),IF(OR($I22=$I$6,$I22=$I$7,$I22=$I$8,$I22=$I$9,$I22=$I$10,$I22=$I$11,$I22=$I$12,$I22=$I$13,$I22=$I$14),($J22*$H22),0),0),0)</f>
        <v>0</v>
      </c>
      <c r="L22" s="112">
        <f>ROUND(IF(AND($G22=Summary!$C$13),IF(OR($I22=$I$6,$I22=$I$7,$I22=$I$8,$I22=$I$9,$I22=$I$10,$I22=$I$11,$I22=$I$12,$I22=$I$13,$I22=$I$14),(($J22*$H22)/2),0),0),0)</f>
        <v>0</v>
      </c>
      <c r="M22" s="112">
        <f t="shared" si="6"/>
        <v>0</v>
      </c>
      <c r="N22" s="115">
        <f t="shared" si="7"/>
        <v>0</v>
      </c>
      <c r="O22" s="118"/>
    </row>
    <row r="23" spans="1:15">
      <c r="B23" s="121"/>
      <c r="C23" s="116"/>
      <c r="D23" s="192"/>
      <c r="E23" s="117"/>
      <c r="F23" s="118"/>
      <c r="G23" s="122"/>
      <c r="H23" s="123"/>
      <c r="I23" s="124"/>
      <c r="J23" s="120"/>
      <c r="K23" s="112">
        <f>ROUND(IF(AND($G23&lt;&gt;Summary!$C$13),IF(OR($I23=$I$6,$I23=$I$7,$I23=$I$8,$I23=$I$9,$I23=$I$10,$I23=$I$11,$I23=$I$12,$I23=$I$13,$I23=$I$14),($J23*$H23),0),0),0)</f>
        <v>0</v>
      </c>
      <c r="L23" s="112">
        <f>ROUND(IF(AND($G23=Summary!$C$13),IF(OR($I23=$I$6,$I23=$I$7,$I23=$I$8,$I23=$I$9,$I23=$I$10,$I23=$I$11,$I23=$I$12,$I23=$I$13,$I23=$I$14),(($J23*$H23)/2),0),0),0)</f>
        <v>0</v>
      </c>
      <c r="M23" s="112">
        <f t="shared" si="6"/>
        <v>0</v>
      </c>
      <c r="N23" s="115">
        <f t="shared" si="7"/>
        <v>0</v>
      </c>
      <c r="O23" s="118"/>
    </row>
    <row r="24" spans="1:15">
      <c r="B24" s="121"/>
      <c r="C24" s="119"/>
      <c r="D24" s="192"/>
      <c r="E24" s="117"/>
      <c r="F24" s="118"/>
      <c r="G24" s="122"/>
      <c r="H24" s="123"/>
      <c r="I24" s="124"/>
      <c r="J24" s="120"/>
      <c r="K24" s="112">
        <f>ROUND(IF(AND($G24&lt;&gt;Summary!$C$13),IF(OR($I24=$I$6,$I24=$I$7,$I24=$I$8,$I24=$I$9,$I24=$I$10,$I24=$I$11,$I24=$I$12,$I24=$I$13,$I24=$I$14),($J24*$H24),0),0),0)</f>
        <v>0</v>
      </c>
      <c r="L24" s="112">
        <f>ROUND(IF(AND($G24=Summary!$C$13),IF(OR($I24=$I$6,$I24=$I$7,$I24=$I$8,$I24=$I$9,$I24=$I$10,$I24=$I$11,$I24=$I$12,$I24=$I$13,$I24=$I$14),(($J24*$H24)/2),0),0),0)</f>
        <v>0</v>
      </c>
      <c r="M24" s="112">
        <f t="shared" si="6"/>
        <v>0</v>
      </c>
      <c r="N24" s="115">
        <f t="shared" si="7"/>
        <v>0</v>
      </c>
      <c r="O24" s="118"/>
    </row>
    <row r="25" spans="1:15">
      <c r="B25" s="121"/>
      <c r="C25" s="119"/>
      <c r="D25" s="192"/>
      <c r="E25" s="117"/>
      <c r="F25" s="118"/>
      <c r="G25" s="122"/>
      <c r="H25" s="123"/>
      <c r="I25" s="124"/>
      <c r="J25" s="120"/>
      <c r="K25" s="112">
        <f>ROUND(IF(AND($G25&lt;&gt;Summary!$C$13),IF(OR($I25=$I$6,$I25=$I$7,$I25=$I$8,$I25=$I$9,$I25=$I$10,$I25=$I$11,$I25=$I$12,$I25=$I$13,$I25=$I$14),($J25*$H25),0),0),0)</f>
        <v>0</v>
      </c>
      <c r="L25" s="112">
        <f>ROUND(IF(AND($G25=Summary!$C$13),IF(OR($I25=$I$6,$I25=$I$7,$I25=$I$8,$I25=$I$9,$I25=$I$10,$I25=$I$11,$I25=$I$12,$I25=$I$13,$I25=$I$14),(($J25*$H25)/2),0),0),0)</f>
        <v>0</v>
      </c>
      <c r="M25" s="112">
        <f t="shared" si="6"/>
        <v>0</v>
      </c>
      <c r="N25" s="115">
        <f t="shared" si="7"/>
        <v>0</v>
      </c>
      <c r="O25" s="118"/>
    </row>
    <row r="26" spans="1:15">
      <c r="B26" s="121"/>
      <c r="C26" s="119"/>
      <c r="D26" s="192"/>
      <c r="E26" s="117"/>
      <c r="F26" s="118"/>
      <c r="G26" s="122"/>
      <c r="H26" s="123"/>
      <c r="I26" s="124"/>
      <c r="J26" s="120"/>
      <c r="K26" s="112">
        <f>ROUND(IF(AND($G26&lt;&gt;Summary!$C$13),IF(OR($I26=$I$6,$I26=$I$7,$I26=$I$8,$I26=$I$9,$I26=$I$10,$I26=$I$11,$I26=$I$12,$I26=$I$13,$I26=$I$14),($J26*$H26),0),0),0)</f>
        <v>0</v>
      </c>
      <c r="L26" s="112">
        <f>ROUND(IF(AND($G26=Summary!$C$13),IF(OR($I26=$I$6,$I26=$I$7,$I26=$I$8,$I26=$I$9,$I26=$I$10,$I26=$I$11,$I26=$I$12,$I26=$I$13,$I26=$I$14),(($J26*$H26)/2),0),0),0)</f>
        <v>0</v>
      </c>
      <c r="M26" s="112">
        <f t="shared" si="6"/>
        <v>0</v>
      </c>
      <c r="N26" s="115">
        <f t="shared" si="7"/>
        <v>0</v>
      </c>
      <c r="O26" s="118"/>
    </row>
    <row r="27" spans="1:15">
      <c r="B27" s="121"/>
      <c r="C27" s="119"/>
      <c r="D27" s="192"/>
      <c r="E27" s="117"/>
      <c r="F27" s="118"/>
      <c r="G27" s="122"/>
      <c r="H27" s="123"/>
      <c r="I27" s="124"/>
      <c r="J27" s="120"/>
      <c r="K27" s="112">
        <f>ROUND(IF(AND($G27&lt;&gt;Summary!$C$13),IF(OR($I27=$I$6,$I27=$I$7,$I27=$I$8,$I27=$I$9,$I27=$I$10,$I27=$I$11,$I27=$I$12,$I27=$I$13,$I27=$I$14),($J27*$H27),0),0),0)</f>
        <v>0</v>
      </c>
      <c r="L27" s="112">
        <f>ROUND(IF(AND($G27=Summary!$C$13),IF(OR($I27=$I$6,$I27=$I$7,$I27=$I$8,$I27=$I$9,$I27=$I$10,$I27=$I$11,$I27=$I$12,$I27=$I$13,$I27=$I$14),(($J27*$H27)/2),0),0),0)</f>
        <v>0</v>
      </c>
      <c r="M27" s="112">
        <f t="shared" si="6"/>
        <v>0</v>
      </c>
      <c r="N27" s="115">
        <f t="shared" si="7"/>
        <v>0</v>
      </c>
      <c r="O27" s="118"/>
    </row>
    <row r="28" spans="1:15">
      <c r="B28" s="121"/>
      <c r="C28" s="119"/>
      <c r="D28" s="192"/>
      <c r="E28" s="117"/>
      <c r="F28" s="118"/>
      <c r="G28" s="122"/>
      <c r="H28" s="123"/>
      <c r="I28" s="124"/>
      <c r="J28" s="120"/>
      <c r="K28" s="112">
        <f>ROUND(IF(AND($G28&lt;&gt;Summary!$C$13),IF(OR($I28=$I$6,$I28=$I$7,$I28=$I$8,$I28=$I$9,$I28=$I$10,$I28=$I$11,$I28=$I$12,$I28=$I$13,$I28=$I$14),($J28*$H28),0),0),0)</f>
        <v>0</v>
      </c>
      <c r="L28" s="112">
        <f>ROUND(IF(AND($G28=Summary!$C$13),IF(OR($I28=$I$6,$I28=$I$7,$I28=$I$8,$I28=$I$9,$I28=$I$10,$I28=$I$11,$I28=$I$12,$I28=$I$13,$I28=$I$14),(($J28*$H28)/2),0),0),0)</f>
        <v>0</v>
      </c>
      <c r="M28" s="112">
        <f t="shared" si="6"/>
        <v>0</v>
      </c>
      <c r="N28" s="115">
        <f t="shared" si="7"/>
        <v>0</v>
      </c>
      <c r="O28" s="118"/>
    </row>
    <row r="29" spans="1:15">
      <c r="B29" s="121"/>
      <c r="C29" s="119"/>
      <c r="D29" s="192"/>
      <c r="E29" s="117"/>
      <c r="F29" s="118"/>
      <c r="G29" s="122"/>
      <c r="H29" s="123"/>
      <c r="I29" s="124"/>
      <c r="J29" s="120"/>
      <c r="K29" s="112">
        <f>ROUND(IF(AND($G29&lt;&gt;Summary!$C$13),IF(OR($I29=$I$6,$I29=$I$7,$I29=$I$8,$I29=$I$9,$I29=$I$10,$I29=$I$11,$I29=$I$12,$I29=$I$13,$I29=$I$14),($J29*$H29),0),0),0)</f>
        <v>0</v>
      </c>
      <c r="L29" s="112">
        <f>ROUND(IF(AND($G29=Summary!$C$13),IF(OR($I29=$I$6,$I29=$I$7,$I29=$I$8,$I29=$I$9,$I29=$I$10,$I29=$I$11,$I29=$I$12,$I29=$I$13,$I29=$I$14),(($J29*$H29)/2),0),0),0)</f>
        <v>0</v>
      </c>
      <c r="M29" s="112">
        <f t="shared" si="6"/>
        <v>0</v>
      </c>
      <c r="N29" s="115">
        <f t="shared" si="7"/>
        <v>0</v>
      </c>
      <c r="O29" s="118"/>
    </row>
    <row r="30" spans="1:15">
      <c r="B30" s="121"/>
      <c r="C30" s="119"/>
      <c r="D30" s="192"/>
      <c r="E30" s="117"/>
      <c r="F30" s="118"/>
      <c r="G30" s="122"/>
      <c r="H30" s="123"/>
      <c r="I30" s="124"/>
      <c r="J30" s="120"/>
      <c r="K30" s="112">
        <f>ROUND(IF(AND($G30&lt;&gt;Summary!$C$13),IF(OR($I30=$I$6,$I30=$I$7,$I30=$I$8,$I30=$I$9,$I30=$I$10,$I30=$I$11,$I30=$I$12,$I30=$I$13,$I30=$I$14),($J30*$H30),0),0),0)</f>
        <v>0</v>
      </c>
      <c r="L30" s="112">
        <f>ROUND(IF(AND($G30=Summary!$C$13),IF(OR($I30=$I$6,$I30=$I$7,$I30=$I$8,$I30=$I$9,$I30=$I$10,$I30=$I$11,$I30=$I$12,$I30=$I$13,$I30=$I$14),(($J30*$H30)/2),0),0),0)</f>
        <v>0</v>
      </c>
      <c r="M30" s="112">
        <f t="shared" si="6"/>
        <v>0</v>
      </c>
      <c r="N30" s="115">
        <f t="shared" si="7"/>
        <v>0</v>
      </c>
      <c r="O30" s="118"/>
    </row>
    <row r="31" spans="1:15">
      <c r="B31" s="121"/>
      <c r="C31" s="119"/>
      <c r="D31" s="192"/>
      <c r="E31" s="117"/>
      <c r="F31" s="118"/>
      <c r="G31" s="122"/>
      <c r="H31" s="123"/>
      <c r="I31" s="124"/>
      <c r="J31" s="120"/>
      <c r="K31" s="112">
        <f>ROUND(IF(AND($G31&lt;&gt;Summary!$C$13),IF(OR($I31=$I$6,$I31=$I$7,$I31=$I$8,$I31=$I$9,$I31=$I$10,$I31=$I$11,$I31=$I$12,$I31=$I$13,$I31=$I$14),($J31*$H31),0),0),0)</f>
        <v>0</v>
      </c>
      <c r="L31" s="112">
        <f>ROUND(IF(AND($G31=Summary!$C$13),IF(OR($I31=$I$6,$I31=$I$7,$I31=$I$8,$I31=$I$9,$I31=$I$10,$I31=$I$11,$I31=$I$12,$I31=$I$13,$I31=$I$14),(($J31*$H31)/2),0),0),0)</f>
        <v>0</v>
      </c>
      <c r="M31" s="112">
        <f t="shared" si="6"/>
        <v>0</v>
      </c>
      <c r="N31" s="115">
        <f t="shared" si="7"/>
        <v>0</v>
      </c>
      <c r="O31" s="118"/>
    </row>
    <row r="32" spans="1:15">
      <c r="B32" s="121"/>
      <c r="C32" s="119"/>
      <c r="D32" s="192"/>
      <c r="E32" s="117"/>
      <c r="F32" s="118"/>
      <c r="G32" s="122"/>
      <c r="H32" s="123"/>
      <c r="I32" s="124"/>
      <c r="J32" s="120"/>
      <c r="K32" s="112">
        <f>ROUND(IF(AND($G32&lt;&gt;Summary!$C$13),IF(OR($I32=$I$6,$I32=$I$7,$I32=$I$8,$I32=$I$9,$I32=$I$10,$I32=$I$11,$I32=$I$12,$I32=$I$13,$I32=$I$14),($J32*$H32),0),0),0)</f>
        <v>0</v>
      </c>
      <c r="L32" s="112">
        <f>ROUND(IF(AND($G32=Summary!$C$13),IF(OR($I32=$I$6,$I32=$I$7,$I32=$I$8,$I32=$I$9,$I32=$I$10,$I32=$I$11,$I32=$I$12,$I32=$I$13,$I32=$I$14),(($J32*$H32)/2),0),0),0)</f>
        <v>0</v>
      </c>
      <c r="M32" s="112">
        <f t="shared" si="6"/>
        <v>0</v>
      </c>
      <c r="N32" s="115">
        <f t="shared" si="7"/>
        <v>0</v>
      </c>
      <c r="O32" s="118"/>
    </row>
    <row r="33" spans="2:15">
      <c r="B33" s="121"/>
      <c r="C33" s="119"/>
      <c r="D33" s="192"/>
      <c r="E33" s="117"/>
      <c r="F33" s="118"/>
      <c r="G33" s="122"/>
      <c r="H33" s="123"/>
      <c r="I33" s="124"/>
      <c r="J33" s="120"/>
      <c r="K33" s="112">
        <f>ROUND(IF(AND($G33&lt;&gt;Summary!$C$13),IF(OR($I33=$I$6,$I33=$I$7,$I33=$I$8,$I33=$I$9,$I33=$I$10,$I33=$I$11,$I33=$I$12,$I33=$I$13,$I33=$I$14),($J33*$H33),0),0),0)</f>
        <v>0</v>
      </c>
      <c r="L33" s="112">
        <f>ROUND(IF(AND($G33=Summary!$C$13),IF(OR($I33=$I$6,$I33=$I$7,$I33=$I$8,$I33=$I$9,$I33=$I$10,$I33=$I$11,$I33=$I$12,$I33=$I$13,$I33=$I$14),(($J33*$H33)/2),0),0),0)</f>
        <v>0</v>
      </c>
      <c r="M33" s="112">
        <f t="shared" si="6"/>
        <v>0</v>
      </c>
      <c r="N33" s="115">
        <f t="shared" si="7"/>
        <v>0</v>
      </c>
      <c r="O33" s="118"/>
    </row>
    <row r="34" spans="2:15">
      <c r="B34" s="121"/>
      <c r="C34" s="119"/>
      <c r="D34" s="192"/>
      <c r="E34" s="117"/>
      <c r="F34" s="118"/>
      <c r="G34" s="122"/>
      <c r="H34" s="123"/>
      <c r="I34" s="124"/>
      <c r="J34" s="120"/>
      <c r="K34" s="112">
        <f>ROUND(IF(AND($G34&lt;&gt;Summary!$C$13),IF(OR($I34=$I$6,$I34=$I$7,$I34=$I$8,$I34=$I$9,$I34=$I$10,$I34=$I$11,$I34=$I$12,$I34=$I$13,$I34=$I$14),($J34*$H34),0),0),0)</f>
        <v>0</v>
      </c>
      <c r="L34" s="112">
        <f>ROUND(IF(AND($G34=Summary!$C$13),IF(OR($I34=$I$6,$I34=$I$7,$I34=$I$8,$I34=$I$9,$I34=$I$10,$I34=$I$11,$I34=$I$12,$I34=$I$13,$I34=$I$14),(($J34*$H34)/2),0),0),0)</f>
        <v>0</v>
      </c>
      <c r="M34" s="112">
        <f t="shared" si="6"/>
        <v>0</v>
      </c>
      <c r="N34" s="115">
        <f t="shared" si="7"/>
        <v>0</v>
      </c>
      <c r="O34" s="118"/>
    </row>
    <row r="35" spans="2:15">
      <c r="B35" s="121"/>
      <c r="C35" s="119"/>
      <c r="D35" s="192"/>
      <c r="E35" s="117"/>
      <c r="F35" s="118"/>
      <c r="G35" s="122"/>
      <c r="H35" s="123"/>
      <c r="I35" s="124"/>
      <c r="J35" s="120"/>
      <c r="K35" s="112">
        <f>ROUND(IF(AND($G35&lt;&gt;Summary!$C$13),IF(OR($I35=$I$6,$I35=$I$7,$I35=$I$8,$I35=$I$9,$I35=$I$10,$I35=$I$11,$I35=$I$12,$I35=$I$13,$I35=$I$14),($J35*$H35),0),0),0)</f>
        <v>0</v>
      </c>
      <c r="L35" s="112">
        <f>ROUND(IF(AND($G35=Summary!$C$13),IF(OR($I35=$I$6,$I35=$I$7,$I35=$I$8,$I35=$I$9,$I35=$I$10,$I35=$I$11,$I35=$I$12,$I35=$I$13,$I35=$I$14),(($J35*$H35)/2),0),0),0)</f>
        <v>0</v>
      </c>
      <c r="M35" s="112">
        <f t="shared" si="6"/>
        <v>0</v>
      </c>
      <c r="N35" s="115">
        <f t="shared" si="7"/>
        <v>0</v>
      </c>
      <c r="O35" s="118"/>
    </row>
    <row r="36" spans="2:15">
      <c r="B36" s="121"/>
      <c r="C36" s="119"/>
      <c r="D36" s="192"/>
      <c r="E36" s="117"/>
      <c r="F36" s="118"/>
      <c r="G36" s="122"/>
      <c r="H36" s="123"/>
      <c r="I36" s="124"/>
      <c r="J36" s="120"/>
      <c r="K36" s="112">
        <f>ROUND(IF(AND($G36&lt;&gt;Summary!$C$13),IF(OR($I36=$I$6,$I36=$I$7,$I36=$I$8,$I36=$I$9,$I36=$I$10,$I36=$I$11,$I36=$I$12,$I36=$I$13,$I36=$I$14),($J36*$H36),0),0),0)</f>
        <v>0</v>
      </c>
      <c r="L36" s="112">
        <f>ROUND(IF(AND($G36=Summary!$C$13),IF(OR($I36=$I$6,$I36=$I$7,$I36=$I$8,$I36=$I$9,$I36=$I$10,$I36=$I$11,$I36=$I$12,$I36=$I$13,$I36=$I$14),(($J36*$H36)/2),0),0),0)</f>
        <v>0</v>
      </c>
      <c r="M36" s="112">
        <f t="shared" si="6"/>
        <v>0</v>
      </c>
      <c r="N36" s="115">
        <f t="shared" si="7"/>
        <v>0</v>
      </c>
      <c r="O36" s="118"/>
    </row>
    <row r="37" spans="2:15">
      <c r="B37" s="121"/>
      <c r="C37" s="119"/>
      <c r="D37" s="192"/>
      <c r="E37" s="117"/>
      <c r="F37" s="118"/>
      <c r="G37" s="122"/>
      <c r="H37" s="123"/>
      <c r="I37" s="124"/>
      <c r="J37" s="120"/>
      <c r="K37" s="112">
        <f>ROUND(IF(AND($G37&lt;&gt;Summary!$C$13),IF(OR($I37=$I$6,$I37=$I$7,$I37=$I$8,$I37=$I$9,$I37=$I$10,$I37=$I$11,$I37=$I$12,$I37=$I$13,$I37=$I$14),($J37*$H37),0),0),0)</f>
        <v>0</v>
      </c>
      <c r="L37" s="112">
        <f>ROUND(IF(AND($G37=Summary!$C$13),IF(OR($I37=$I$6,$I37=$I$7,$I37=$I$8,$I37=$I$9,$I37=$I$10,$I37=$I$11,$I37=$I$12,$I37=$I$13,$I37=$I$14),(($J37*$H37)/2),0),0),0)</f>
        <v>0</v>
      </c>
      <c r="M37" s="112">
        <f t="shared" si="6"/>
        <v>0</v>
      </c>
      <c r="N37" s="115">
        <f t="shared" si="7"/>
        <v>0</v>
      </c>
      <c r="O37" s="118"/>
    </row>
    <row r="38" spans="2:15">
      <c r="B38" s="121"/>
      <c r="C38" s="119"/>
      <c r="D38" s="192"/>
      <c r="E38" s="117"/>
      <c r="F38" s="118"/>
      <c r="G38" s="122"/>
      <c r="H38" s="123"/>
      <c r="I38" s="124"/>
      <c r="J38" s="120"/>
      <c r="K38" s="112">
        <f>ROUND(IF(AND($G38&lt;&gt;Summary!$C$13),IF(OR($I38=$I$6,$I38=$I$7,$I38=$I$8,$I38=$I$9,$I38=$I$10,$I38=$I$11,$I38=$I$12,$I38=$I$13,$I38=$I$14),($J38*$H38),0),0),0)</f>
        <v>0</v>
      </c>
      <c r="L38" s="112">
        <f>ROUND(IF(AND($G38=Summary!$C$13),IF(OR($I38=$I$6,$I38=$I$7,$I38=$I$8,$I38=$I$9,$I38=$I$10,$I38=$I$11,$I38=$I$12,$I38=$I$13,$I38=$I$14),(($J38*$H38)/2),0),0),0)</f>
        <v>0</v>
      </c>
      <c r="M38" s="112">
        <f t="shared" si="6"/>
        <v>0</v>
      </c>
      <c r="N38" s="115">
        <f t="shared" si="7"/>
        <v>0</v>
      </c>
      <c r="O38" s="118"/>
    </row>
    <row r="39" spans="2:15">
      <c r="B39" s="121"/>
      <c r="C39" s="119"/>
      <c r="D39" s="192"/>
      <c r="E39" s="117"/>
      <c r="F39" s="118"/>
      <c r="G39" s="122"/>
      <c r="H39" s="123"/>
      <c r="I39" s="124"/>
      <c r="J39" s="120"/>
      <c r="K39" s="112">
        <f>ROUND(IF(AND($G39&lt;&gt;Summary!$C$13),IF(OR($I39=$I$6,$I39=$I$7,$I39=$I$8,$I39=$I$9,$I39=$I$10,$I39=$I$11,$I39=$I$12,$I39=$I$13,$I39=$I$14),($J39*$H39),0),0),0)</f>
        <v>0</v>
      </c>
      <c r="L39" s="112">
        <f>ROUND(IF(AND($G39=Summary!$C$13),IF(OR($I39=$I$6,$I39=$I$7,$I39=$I$8,$I39=$I$9,$I39=$I$10,$I39=$I$11,$I39=$I$12,$I39=$I$13,$I39=$I$14),(($J39*$H39)/2),0),0),0)</f>
        <v>0</v>
      </c>
      <c r="M39" s="112">
        <f t="shared" si="6"/>
        <v>0</v>
      </c>
      <c r="N39" s="115">
        <f t="shared" si="7"/>
        <v>0</v>
      </c>
      <c r="O39" s="118"/>
    </row>
    <row r="40" spans="2:15">
      <c r="B40" s="121"/>
      <c r="C40" s="119"/>
      <c r="D40" s="192"/>
      <c r="E40" s="117"/>
      <c r="F40" s="118"/>
      <c r="G40" s="122"/>
      <c r="H40" s="123"/>
      <c r="I40" s="124"/>
      <c r="J40" s="120"/>
      <c r="K40" s="112">
        <f>ROUND(IF(AND($G40&lt;&gt;Summary!$C$13),IF(OR($I40=$I$6,$I40=$I$7,$I40=$I$8,$I40=$I$9,$I40=$I$10,$I40=$I$11,$I40=$I$12,$I40=$I$13,$I40=$I$14),($J40*$H40),0),0),0)</f>
        <v>0</v>
      </c>
      <c r="L40" s="112">
        <f>ROUND(IF(AND($G40=Summary!$C$13),IF(OR($I40=$I$6,$I40=$I$7,$I40=$I$8,$I40=$I$9,$I40=$I$10,$I40=$I$11,$I40=$I$12,$I40=$I$13,$I40=$I$14),(($J40*$H40)/2),0),0),0)</f>
        <v>0</v>
      </c>
      <c r="M40" s="112">
        <f t="shared" si="6"/>
        <v>0</v>
      </c>
      <c r="N40" s="115">
        <f t="shared" si="7"/>
        <v>0</v>
      </c>
      <c r="O40" s="118"/>
    </row>
    <row r="41" spans="2:15">
      <c r="B41" s="121"/>
      <c r="C41" s="119"/>
      <c r="D41" s="192"/>
      <c r="E41" s="117"/>
      <c r="F41" s="118"/>
      <c r="G41" s="122"/>
      <c r="H41" s="123"/>
      <c r="I41" s="124"/>
      <c r="J41" s="120"/>
      <c r="K41" s="112">
        <f>ROUND(IF(AND($G41&lt;&gt;Summary!$C$13),IF(OR($I41=$I$6,$I41=$I$7,$I41=$I$8,$I41=$I$9,$I41=$I$10,$I41=$I$11,$I41=$I$12,$I41=$I$13,$I41=$I$14),($J41*$H41),0),0),0)</f>
        <v>0</v>
      </c>
      <c r="L41" s="112">
        <f>ROUND(IF(AND($G41=Summary!$C$13),IF(OR($I41=$I$6,$I41=$I$7,$I41=$I$8,$I41=$I$9,$I41=$I$10,$I41=$I$11,$I41=$I$12,$I41=$I$13,$I41=$I$14),(($J41*$H41)/2),0),0),0)</f>
        <v>0</v>
      </c>
      <c r="M41" s="112">
        <f t="shared" si="6"/>
        <v>0</v>
      </c>
      <c r="N41" s="115">
        <f t="shared" si="7"/>
        <v>0</v>
      </c>
      <c r="O41" s="118"/>
    </row>
    <row r="42" spans="2:15">
      <c r="B42" s="121"/>
      <c r="C42" s="119"/>
      <c r="D42" s="192"/>
      <c r="E42" s="117"/>
      <c r="F42" s="118"/>
      <c r="G42" s="122"/>
      <c r="H42" s="123"/>
      <c r="I42" s="124"/>
      <c r="J42" s="120"/>
      <c r="K42" s="112">
        <f>ROUND(IF(AND($G42&lt;&gt;Summary!$C$13),IF(OR($I42=$I$6,$I42=$I$7,$I42=$I$8,$I42=$I$9,$I42=$I$10,$I42=$I$11,$I42=$I$12,$I42=$I$13,$I42=$I$14),($J42*$H42),0),0),0)</f>
        <v>0</v>
      </c>
      <c r="L42" s="112">
        <f>ROUND(IF(AND($G42=Summary!$C$13),IF(OR($I42=$I$6,$I42=$I$7,$I42=$I$8,$I42=$I$9,$I42=$I$10,$I42=$I$11,$I42=$I$12,$I42=$I$13,$I42=$I$14),(($J42*$H42)/2),0),0),0)</f>
        <v>0</v>
      </c>
      <c r="M42" s="112">
        <f t="shared" si="6"/>
        <v>0</v>
      </c>
      <c r="N42" s="115">
        <f t="shared" si="7"/>
        <v>0</v>
      </c>
      <c r="O42" s="118"/>
    </row>
    <row r="43" spans="2:15">
      <c r="B43" s="121"/>
      <c r="C43" s="119"/>
      <c r="D43" s="192"/>
      <c r="E43" s="117"/>
      <c r="F43" s="118"/>
      <c r="G43" s="122"/>
      <c r="H43" s="123"/>
      <c r="I43" s="124"/>
      <c r="J43" s="120"/>
      <c r="K43" s="112">
        <f>ROUND(IF(AND($G43&lt;&gt;Summary!$C$13),IF(OR($I43=$I$6,$I43=$I$7,$I43=$I$8,$I43=$I$9,$I43=$I$10,$I43=$I$11,$I43=$I$12,$I43=$I$13,$I43=$I$14),($J43*$H43),0),0),0)</f>
        <v>0</v>
      </c>
      <c r="L43" s="112">
        <f>ROUND(IF(AND($G43=Summary!$C$13),IF(OR($I43=$I$6,$I43=$I$7,$I43=$I$8,$I43=$I$9,$I43=$I$10,$I43=$I$11,$I43=$I$12,$I43=$I$13,$I43=$I$14),(($J43*$H43)/2),0),0),0)</f>
        <v>0</v>
      </c>
      <c r="M43" s="112">
        <f t="shared" si="6"/>
        <v>0</v>
      </c>
      <c r="N43" s="115">
        <f t="shared" si="7"/>
        <v>0</v>
      </c>
      <c r="O43" s="118"/>
    </row>
    <row r="44" spans="2:15">
      <c r="B44" s="121"/>
      <c r="C44" s="119"/>
      <c r="D44" s="192"/>
      <c r="E44" s="117"/>
      <c r="F44" s="118"/>
      <c r="G44" s="122"/>
      <c r="H44" s="123"/>
      <c r="I44" s="124"/>
      <c r="J44" s="120"/>
      <c r="K44" s="112">
        <f>ROUND(IF(AND($G44&lt;&gt;Summary!$C$13),IF(OR($I44=$I$6,$I44=$I$7,$I44=$I$8,$I44=$I$9,$I44=$I$10,$I44=$I$11,$I44=$I$12,$I44=$I$13,$I44=$I$14),($J44*$H44),0),0),0)</f>
        <v>0</v>
      </c>
      <c r="L44" s="112">
        <f>ROUND(IF(AND($G44=Summary!$C$13),IF(OR($I44=$I$6,$I44=$I$7,$I44=$I$8,$I44=$I$9,$I44=$I$10,$I44=$I$11,$I44=$I$12,$I44=$I$13,$I44=$I$14),(($J44*$H44)/2),0),0),0)</f>
        <v>0</v>
      </c>
      <c r="M44" s="112">
        <f t="shared" si="6"/>
        <v>0</v>
      </c>
      <c r="N44" s="115">
        <f t="shared" si="7"/>
        <v>0</v>
      </c>
      <c r="O44" s="118"/>
    </row>
    <row r="45" spans="2:15">
      <c r="B45" s="121"/>
      <c r="C45" s="119"/>
      <c r="D45" s="192"/>
      <c r="E45" s="117"/>
      <c r="F45" s="118"/>
      <c r="G45" s="122"/>
      <c r="H45" s="123"/>
      <c r="I45" s="124"/>
      <c r="J45" s="120"/>
      <c r="K45" s="112">
        <f>ROUND(IF(AND($G45&lt;&gt;Summary!$C$13),IF(OR($I45=$I$6,$I45=$I$7,$I45=$I$8,$I45=$I$9,$I45=$I$10,$I45=$I$11,$I45=$I$12,$I45=$I$13,$I45=$I$14),($J45*$H45),0),0),0)</f>
        <v>0</v>
      </c>
      <c r="L45" s="112">
        <f>ROUND(IF(AND($G45=Summary!$C$13),IF(OR($I45=$I$6,$I45=$I$7,$I45=$I$8,$I45=$I$9,$I45=$I$10,$I45=$I$11,$I45=$I$12,$I45=$I$13,$I45=$I$14),(($J45*$H45)/2),0),0),0)</f>
        <v>0</v>
      </c>
      <c r="M45" s="112">
        <f t="shared" si="6"/>
        <v>0</v>
      </c>
      <c r="N45" s="115">
        <f t="shared" si="7"/>
        <v>0</v>
      </c>
      <c r="O45" s="118"/>
    </row>
    <row r="46" spans="2:15">
      <c r="B46" s="121"/>
      <c r="C46" s="119"/>
      <c r="D46" s="192"/>
      <c r="E46" s="117"/>
      <c r="F46" s="118"/>
      <c r="G46" s="122"/>
      <c r="H46" s="123"/>
      <c r="I46" s="124"/>
      <c r="J46" s="120"/>
      <c r="K46" s="112">
        <f>ROUND(IF(AND($G46&lt;&gt;Summary!$C$13),IF(OR($I46=$I$6,$I46=$I$7,$I46=$I$8,$I46=$I$9,$I46=$I$10,$I46=$I$11,$I46=$I$12,$I46=$I$13,$I46=$I$14),($J46*$H46),0),0),0)</f>
        <v>0</v>
      </c>
      <c r="L46" s="112">
        <f>ROUND(IF(AND($G46=Summary!$C$13),IF(OR($I46=$I$6,$I46=$I$7,$I46=$I$8,$I46=$I$9,$I46=$I$10,$I46=$I$11,$I46=$I$12,$I46=$I$13,$I46=$I$14),(($J46*$H46)/2),0),0),0)</f>
        <v>0</v>
      </c>
      <c r="M46" s="112">
        <f t="shared" si="6"/>
        <v>0</v>
      </c>
      <c r="N46" s="115">
        <f t="shared" si="7"/>
        <v>0</v>
      </c>
      <c r="O46" s="118"/>
    </row>
    <row r="47" spans="2:15">
      <c r="B47" s="121"/>
      <c r="C47" s="119"/>
      <c r="D47" s="192"/>
      <c r="E47" s="117"/>
      <c r="F47" s="118"/>
      <c r="G47" s="122"/>
      <c r="H47" s="123"/>
      <c r="I47" s="124"/>
      <c r="J47" s="120"/>
      <c r="K47" s="112">
        <f>ROUND(IF(AND($G47&lt;&gt;Summary!$C$13),IF(OR($I47=$I$6,$I47=$I$7,$I47=$I$8,$I47=$I$9,$I47=$I$10,$I47=$I$11,$I47=$I$12,$I47=$I$13,$I47=$I$14),($J47*$H47),0),0),0)</f>
        <v>0</v>
      </c>
      <c r="L47" s="112">
        <f>ROUND(IF(AND($G47=Summary!$C$13),IF(OR($I47=$I$6,$I47=$I$7,$I47=$I$8,$I47=$I$9,$I47=$I$10,$I47=$I$11,$I47=$I$12,$I47=$I$13,$I47=$I$14),(($J47*$H47)/2),0),0),0)</f>
        <v>0</v>
      </c>
      <c r="M47" s="112">
        <f t="shared" si="6"/>
        <v>0</v>
      </c>
      <c r="N47" s="115">
        <f t="shared" si="7"/>
        <v>0</v>
      </c>
      <c r="O47" s="118"/>
    </row>
    <row r="48" spans="2:15">
      <c r="B48" s="121"/>
      <c r="C48" s="119"/>
      <c r="D48" s="192"/>
      <c r="E48" s="117"/>
      <c r="F48" s="118"/>
      <c r="G48" s="122"/>
      <c r="H48" s="123"/>
      <c r="I48" s="124"/>
      <c r="J48" s="120"/>
      <c r="K48" s="112">
        <f>ROUND(IF(AND($G48&lt;&gt;Summary!$C$13),IF(OR($I48=$I$6,$I48=$I$7,$I48=$I$8,$I48=$I$9,$I48=$I$10,$I48=$I$11,$I48=$I$12,$I48=$I$13,$I48=$I$14),($J48*$H48),0),0),0)</f>
        <v>0</v>
      </c>
      <c r="L48" s="112">
        <f>ROUND(IF(AND($G48=Summary!$C$13),IF(OR($I48=$I$6,$I48=$I$7,$I48=$I$8,$I48=$I$9,$I48=$I$10,$I48=$I$11,$I48=$I$12,$I48=$I$13,$I48=$I$14),(($J48*$H48)/2),0),0),0)</f>
        <v>0</v>
      </c>
      <c r="M48" s="112">
        <f t="shared" si="6"/>
        <v>0</v>
      </c>
      <c r="N48" s="115">
        <f t="shared" si="7"/>
        <v>0</v>
      </c>
      <c r="O48" s="118"/>
    </row>
    <row r="49" spans="2:15">
      <c r="B49" s="121"/>
      <c r="C49" s="119"/>
      <c r="D49" s="192"/>
      <c r="E49" s="117"/>
      <c r="F49" s="118"/>
      <c r="G49" s="122"/>
      <c r="H49" s="123"/>
      <c r="I49" s="124"/>
      <c r="J49" s="120"/>
      <c r="K49" s="112">
        <f>ROUND(IF(AND($G49&lt;&gt;Summary!$C$13),IF(OR($I49=$I$6,$I49=$I$7,$I49=$I$8,$I49=$I$9,$I49=$I$10,$I49=$I$11,$I49=$I$12,$I49=$I$13,$I49=$I$14),($J49*$H49),0),0),0)</f>
        <v>0</v>
      </c>
      <c r="L49" s="112">
        <f>ROUND(IF(AND($G49=Summary!$C$13),IF(OR($I49=$I$6,$I49=$I$7,$I49=$I$8,$I49=$I$9,$I49=$I$10,$I49=$I$11,$I49=$I$12,$I49=$I$13,$I49=$I$14),(($J49*$H49)/2),0),0),0)</f>
        <v>0</v>
      </c>
      <c r="M49" s="112">
        <f t="shared" si="6"/>
        <v>0</v>
      </c>
      <c r="N49" s="115">
        <f t="shared" si="7"/>
        <v>0</v>
      </c>
      <c r="O49" s="118"/>
    </row>
    <row r="50" spans="2:15">
      <c r="B50" s="121"/>
      <c r="C50" s="119"/>
      <c r="D50" s="192"/>
      <c r="E50" s="117"/>
      <c r="F50" s="118"/>
      <c r="G50" s="122"/>
      <c r="H50" s="123"/>
      <c r="I50" s="124"/>
      <c r="J50" s="120"/>
      <c r="K50" s="112">
        <f>ROUND(IF(AND($G50&lt;&gt;Summary!$C$13),IF(OR($I50=$I$6,$I50=$I$7,$I50=$I$8,$I50=$I$9,$I50=$I$10,$I50=$I$11,$I50=$I$12,$I50=$I$13,$I50=$I$14),($J50*$H50),0),0),0)</f>
        <v>0</v>
      </c>
      <c r="L50" s="112">
        <f>ROUND(IF(AND($G50=Summary!$C$13),IF(OR($I50=$I$6,$I50=$I$7,$I50=$I$8,$I50=$I$9,$I50=$I$10,$I50=$I$11,$I50=$I$12,$I50=$I$13,$I50=$I$14),(($J50*$H50)/2),0),0),0)</f>
        <v>0</v>
      </c>
      <c r="M50" s="112">
        <f t="shared" si="6"/>
        <v>0</v>
      </c>
      <c r="N50" s="115">
        <f t="shared" si="7"/>
        <v>0</v>
      </c>
      <c r="O50" s="118"/>
    </row>
    <row r="51" spans="2:15">
      <c r="B51" s="121"/>
      <c r="C51" s="119"/>
      <c r="D51" s="192"/>
      <c r="E51" s="117"/>
      <c r="F51" s="118"/>
      <c r="G51" s="122"/>
      <c r="H51" s="123"/>
      <c r="I51" s="124"/>
      <c r="J51" s="120"/>
      <c r="K51" s="112">
        <f>ROUND(IF(AND($G51&lt;&gt;Summary!$C$13),IF(OR($I51=$I$6,$I51=$I$7,$I51=$I$8,$I51=$I$9,$I51=$I$10,$I51=$I$11,$I51=$I$12,$I51=$I$13,$I51=$I$14),($J51*$H51),0),0),0)</f>
        <v>0</v>
      </c>
      <c r="L51" s="112">
        <f>ROUND(IF(AND($G51=Summary!$C$13),IF(OR($I51=$I$6,$I51=$I$7,$I51=$I$8,$I51=$I$9,$I51=$I$10,$I51=$I$11,$I51=$I$12,$I51=$I$13,$I51=$I$14),(($J51*$H51)/2),0),0),0)</f>
        <v>0</v>
      </c>
      <c r="M51" s="112">
        <f t="shared" si="6"/>
        <v>0</v>
      </c>
      <c r="N51" s="115">
        <f t="shared" si="7"/>
        <v>0</v>
      </c>
      <c r="O51" s="118"/>
    </row>
    <row r="52" spans="2:15">
      <c r="B52" s="121"/>
      <c r="C52" s="119"/>
      <c r="D52" s="192"/>
      <c r="E52" s="117"/>
      <c r="F52" s="118"/>
      <c r="G52" s="122"/>
      <c r="H52" s="123"/>
      <c r="I52" s="124"/>
      <c r="J52" s="120"/>
      <c r="K52" s="112">
        <f>ROUND(IF(AND($G52&lt;&gt;Summary!$C$13),IF(OR($I52=$I$6,$I52=$I$7,$I52=$I$8,$I52=$I$9,$I52=$I$10,$I52=$I$11,$I52=$I$12,$I52=$I$13,$I52=$I$14),($J52*$H52),0),0),0)</f>
        <v>0</v>
      </c>
      <c r="L52" s="112">
        <f>ROUND(IF(AND($G52=Summary!$C$13),IF(OR($I52=$I$6,$I52=$I$7,$I52=$I$8,$I52=$I$9,$I52=$I$10,$I52=$I$11,$I52=$I$12,$I52=$I$13,$I52=$I$14),(($J52*$H52)/2),0),0),0)</f>
        <v>0</v>
      </c>
      <c r="M52" s="112">
        <f t="shared" si="6"/>
        <v>0</v>
      </c>
      <c r="N52" s="115">
        <f t="shared" si="7"/>
        <v>0</v>
      </c>
      <c r="O52" s="118"/>
    </row>
    <row r="53" spans="2:15">
      <c r="B53" s="121"/>
      <c r="C53" s="119"/>
      <c r="D53" s="192"/>
      <c r="E53" s="117"/>
      <c r="F53" s="118"/>
      <c r="G53" s="122"/>
      <c r="H53" s="123"/>
      <c r="I53" s="124"/>
      <c r="J53" s="120"/>
      <c r="K53" s="112">
        <f>ROUND(IF(AND($G53&lt;&gt;Summary!$C$13),IF(OR($I53=$I$6,$I53=$I$7,$I53=$I$8,$I53=$I$9,$I53=$I$10,$I53=$I$11,$I53=$I$12,$I53=$I$13,$I53=$I$14),($J53*$H53),0),0),0)</f>
        <v>0</v>
      </c>
      <c r="L53" s="112">
        <f>ROUND(IF(AND($G53=Summary!$C$13),IF(OR($I53=$I$6,$I53=$I$7,$I53=$I$8,$I53=$I$9,$I53=$I$10,$I53=$I$11,$I53=$I$12,$I53=$I$13,$I53=$I$14),(($J53*$H53)/2),0),0),0)</f>
        <v>0</v>
      </c>
      <c r="M53" s="112">
        <f t="shared" si="6"/>
        <v>0</v>
      </c>
      <c r="N53" s="115">
        <f t="shared" si="7"/>
        <v>0</v>
      </c>
      <c r="O53" s="118"/>
    </row>
    <row r="54" spans="2:15">
      <c r="B54" s="121"/>
      <c r="C54" s="119"/>
      <c r="D54" s="192"/>
      <c r="E54" s="117"/>
      <c r="F54" s="118"/>
      <c r="G54" s="122"/>
      <c r="H54" s="123"/>
      <c r="I54" s="124"/>
      <c r="J54" s="120"/>
      <c r="K54" s="112">
        <f>ROUND(IF(AND($G54&lt;&gt;Summary!$C$13),IF(OR($I54=$I$6,$I54=$I$7,$I54=$I$8,$I54=$I$9,$I54=$I$10,$I54=$I$11,$I54=$I$12,$I54=$I$13,$I54=$I$14),($J54*$H54),0),0),0)</f>
        <v>0</v>
      </c>
      <c r="L54" s="112">
        <f>ROUND(IF(AND($G54=Summary!$C$13),IF(OR($I54=$I$6,$I54=$I$7,$I54=$I$8,$I54=$I$9,$I54=$I$10,$I54=$I$11,$I54=$I$12,$I54=$I$13,$I54=$I$14),(($J54*$H54)/2),0),0),0)</f>
        <v>0</v>
      </c>
      <c r="M54" s="112">
        <f t="shared" si="6"/>
        <v>0</v>
      </c>
      <c r="N54" s="115">
        <f t="shared" si="7"/>
        <v>0</v>
      </c>
      <c r="O54" s="118"/>
    </row>
    <row r="55" spans="2:15">
      <c r="B55" s="121"/>
      <c r="C55" s="119"/>
      <c r="D55" s="192"/>
      <c r="E55" s="117"/>
      <c r="F55" s="118"/>
      <c r="G55" s="122"/>
      <c r="H55" s="123"/>
      <c r="I55" s="124"/>
      <c r="J55" s="120"/>
      <c r="K55" s="112">
        <f>ROUND(IF(AND($G55&lt;&gt;Summary!$C$13),IF(OR($I55=$I$6,$I55=$I$7,$I55=$I$8,$I55=$I$9,$I55=$I$10,$I55=$I$11,$I55=$I$12,$I55=$I$13,$I55=$I$14),($J55*$H55),0),0),0)</f>
        <v>0</v>
      </c>
      <c r="L55" s="112">
        <f>ROUND(IF(AND($G55=Summary!$C$13),IF(OR($I55=$I$6,$I55=$I$7,$I55=$I$8,$I55=$I$9,$I55=$I$10,$I55=$I$11,$I55=$I$12,$I55=$I$13,$I55=$I$14),(($J55*$H55)/2),0),0),0)</f>
        <v>0</v>
      </c>
      <c r="M55" s="112">
        <f t="shared" si="6"/>
        <v>0</v>
      </c>
      <c r="N55" s="115">
        <f t="shared" si="7"/>
        <v>0</v>
      </c>
      <c r="O55" s="118"/>
    </row>
    <row r="56" spans="2:15">
      <c r="B56" s="121"/>
      <c r="C56" s="119"/>
      <c r="D56" s="192"/>
      <c r="E56" s="117"/>
      <c r="F56" s="118"/>
      <c r="G56" s="122"/>
      <c r="H56" s="123"/>
      <c r="I56" s="124"/>
      <c r="J56" s="120"/>
      <c r="K56" s="112">
        <f>ROUND(IF(AND($G56&lt;&gt;Summary!$C$13),IF(OR($I56=$I$6,$I56=$I$7,$I56=$I$8,$I56=$I$9,$I56=$I$10,$I56=$I$11,$I56=$I$12,$I56=$I$13,$I56=$I$14),($J56*$H56),0),0),0)</f>
        <v>0</v>
      </c>
      <c r="L56" s="112">
        <f>ROUND(IF(AND($G56=Summary!$C$13),IF(OR($I56=$I$6,$I56=$I$7,$I56=$I$8,$I56=$I$9,$I56=$I$10,$I56=$I$11,$I56=$I$12,$I56=$I$13,$I56=$I$14),(($J56*$H56)/2),0),0),0)</f>
        <v>0</v>
      </c>
      <c r="M56" s="112">
        <f t="shared" si="6"/>
        <v>0</v>
      </c>
      <c r="N56" s="115">
        <f t="shared" si="7"/>
        <v>0</v>
      </c>
      <c r="O56" s="118"/>
    </row>
    <row r="57" spans="2:15">
      <c r="B57" s="121"/>
      <c r="C57" s="119"/>
      <c r="D57" s="192"/>
      <c r="E57" s="117"/>
      <c r="F57" s="118"/>
      <c r="G57" s="122"/>
      <c r="H57" s="123"/>
      <c r="I57" s="124"/>
      <c r="J57" s="120"/>
      <c r="K57" s="112">
        <f>ROUND(IF(AND($G57&lt;&gt;Summary!$C$13),IF(OR($I57=$I$6,$I57=$I$7,$I57=$I$8,$I57=$I$9,$I57=$I$10,$I57=$I$11,$I57=$I$12,$I57=$I$13,$I57=$I$14),($J57*$H57),0),0),0)</f>
        <v>0</v>
      </c>
      <c r="L57" s="112">
        <f>ROUND(IF(AND($G57=Summary!$C$13),IF(OR($I57=$I$6,$I57=$I$7,$I57=$I$8,$I57=$I$9,$I57=$I$10,$I57=$I$11,$I57=$I$12,$I57=$I$13,$I57=$I$14),(($J57*$H57)/2),0),0),0)</f>
        <v>0</v>
      </c>
      <c r="M57" s="112">
        <f t="shared" si="6"/>
        <v>0</v>
      </c>
      <c r="N57" s="115">
        <f t="shared" si="7"/>
        <v>0</v>
      </c>
      <c r="O57" s="118"/>
    </row>
    <row r="58" spans="2:15">
      <c r="B58" s="121"/>
      <c r="C58" s="119"/>
      <c r="D58" s="192"/>
      <c r="E58" s="117"/>
      <c r="F58" s="118"/>
      <c r="G58" s="122"/>
      <c r="H58" s="123"/>
      <c r="I58" s="124"/>
      <c r="J58" s="120"/>
      <c r="K58" s="112">
        <f>ROUND(IF(AND($G58&lt;&gt;Summary!$C$13),IF(OR($I58=$I$6,$I58=$I$7,$I58=$I$8,$I58=$I$9,$I58=$I$10,$I58=$I$11,$I58=$I$12,$I58=$I$13,$I58=$I$14),($J58*$H58),0),0),0)</f>
        <v>0</v>
      </c>
      <c r="L58" s="112">
        <f>ROUND(IF(AND($G58=Summary!$C$13),IF(OR($I58=$I$6,$I58=$I$7,$I58=$I$8,$I58=$I$9,$I58=$I$10,$I58=$I$11,$I58=$I$12,$I58=$I$13,$I58=$I$14),(($J58*$H58)/2),0),0),0)</f>
        <v>0</v>
      </c>
      <c r="M58" s="112">
        <f t="shared" si="6"/>
        <v>0</v>
      </c>
      <c r="N58" s="115">
        <f t="shared" si="7"/>
        <v>0</v>
      </c>
      <c r="O58" s="118"/>
    </row>
    <row r="59" spans="2:15">
      <c r="B59" s="121"/>
      <c r="C59" s="119"/>
      <c r="D59" s="192"/>
      <c r="E59" s="117"/>
      <c r="F59" s="118"/>
      <c r="G59" s="122"/>
      <c r="H59" s="123"/>
      <c r="I59" s="124"/>
      <c r="J59" s="120"/>
      <c r="K59" s="112">
        <f>ROUND(IF(AND($G59&lt;&gt;Summary!$C$13),IF(OR($I59=$I$6,$I59=$I$7,$I59=$I$8,$I59=$I$9,$I59=$I$10,$I59=$I$11,$I59=$I$12,$I59=$I$13,$I59=$I$14),($J59*$H59),0),0),0)</f>
        <v>0</v>
      </c>
      <c r="L59" s="112">
        <f>ROUND(IF(AND($G59=Summary!$C$13),IF(OR($I59=$I$6,$I59=$I$7,$I59=$I$8,$I59=$I$9,$I59=$I$10,$I59=$I$11,$I59=$I$12,$I59=$I$13,$I59=$I$14),(($J59*$H59)/2),0),0),0)</f>
        <v>0</v>
      </c>
      <c r="M59" s="112">
        <f t="shared" si="6"/>
        <v>0</v>
      </c>
      <c r="N59" s="115">
        <f t="shared" si="7"/>
        <v>0</v>
      </c>
      <c r="O59" s="118"/>
    </row>
    <row r="60" spans="2:15">
      <c r="B60" s="121"/>
      <c r="C60" s="119"/>
      <c r="D60" s="192"/>
      <c r="E60" s="117"/>
      <c r="F60" s="118"/>
      <c r="G60" s="122"/>
      <c r="H60" s="123"/>
      <c r="I60" s="124"/>
      <c r="J60" s="120"/>
      <c r="K60" s="112">
        <f>ROUND(IF(AND($G60&lt;&gt;Summary!$C$13),IF(OR($I60=$I$6,$I60=$I$7,$I60=$I$8,$I60=$I$9,$I60=$I$10,$I60=$I$11,$I60=$I$12,$I60=$I$13,$I60=$I$14),($J60*$H60),0),0),0)</f>
        <v>0</v>
      </c>
      <c r="L60" s="112">
        <f>ROUND(IF(AND($G60=Summary!$C$13),IF(OR($I60=$I$6,$I60=$I$7,$I60=$I$8,$I60=$I$9,$I60=$I$10,$I60=$I$11,$I60=$I$12,$I60=$I$13,$I60=$I$14),(($J60*$H60)/2),0),0),0)</f>
        <v>0</v>
      </c>
      <c r="M60" s="112">
        <f t="shared" si="6"/>
        <v>0</v>
      </c>
      <c r="N60" s="115">
        <f t="shared" si="7"/>
        <v>0</v>
      </c>
      <c r="O60" s="118"/>
    </row>
    <row r="61" spans="2:15">
      <c r="B61" s="121"/>
      <c r="C61" s="119"/>
      <c r="D61" s="192"/>
      <c r="E61" s="117"/>
      <c r="F61" s="118"/>
      <c r="G61" s="122"/>
      <c r="H61" s="123"/>
      <c r="I61" s="124"/>
      <c r="J61" s="120"/>
      <c r="K61" s="112">
        <f>ROUND(IF(AND($G61&lt;&gt;Summary!$C$13),IF(OR($I61=$I$6,$I61=$I$7,$I61=$I$8,$I61=$I$9,$I61=$I$10,$I61=$I$11,$I61=$I$12,$I61=$I$13,$I61=$I$14),($J61*$H61),0),0),0)</f>
        <v>0</v>
      </c>
      <c r="L61" s="112">
        <f>ROUND(IF(AND($G61=Summary!$C$13),IF(OR($I61=$I$6,$I61=$I$7,$I61=$I$8,$I61=$I$9,$I61=$I$10,$I61=$I$11,$I61=$I$12,$I61=$I$13,$I61=$I$14),(($J61*$H61)/2),0),0),0)</f>
        <v>0</v>
      </c>
      <c r="M61" s="112">
        <f t="shared" si="6"/>
        <v>0</v>
      </c>
      <c r="N61" s="115">
        <f t="shared" si="7"/>
        <v>0</v>
      </c>
      <c r="O61" s="118"/>
    </row>
    <row r="62" spans="2:15">
      <c r="B62" s="121"/>
      <c r="C62" s="119"/>
      <c r="D62" s="192"/>
      <c r="E62" s="117"/>
      <c r="F62" s="118"/>
      <c r="G62" s="122"/>
      <c r="H62" s="123"/>
      <c r="I62" s="124"/>
      <c r="J62" s="120"/>
      <c r="K62" s="112">
        <f>ROUND(IF(AND($G62&lt;&gt;Summary!$C$13),IF(OR($I62=$I$6,$I62=$I$7,$I62=$I$8,$I62=$I$9,$I62=$I$10,$I62=$I$11,$I62=$I$12,$I62=$I$13,$I62=$I$14),($J62*$H62),0),0),0)</f>
        <v>0</v>
      </c>
      <c r="L62" s="112">
        <f>ROUND(IF(AND($G62=Summary!$C$13),IF(OR($I62=$I$6,$I62=$I$7,$I62=$I$8,$I62=$I$9,$I62=$I$10,$I62=$I$11,$I62=$I$12,$I62=$I$13,$I62=$I$14),(($J62*$H62)/2),0),0),0)</f>
        <v>0</v>
      </c>
      <c r="M62" s="112">
        <f t="shared" si="6"/>
        <v>0</v>
      </c>
      <c r="N62" s="115">
        <f t="shared" si="7"/>
        <v>0</v>
      </c>
      <c r="O62" s="118"/>
    </row>
    <row r="63" spans="2:15">
      <c r="B63" s="121"/>
      <c r="C63" s="119"/>
      <c r="D63" s="192"/>
      <c r="E63" s="117"/>
      <c r="F63" s="118"/>
      <c r="G63" s="122"/>
      <c r="H63" s="123"/>
      <c r="I63" s="124"/>
      <c r="J63" s="120"/>
      <c r="K63" s="112">
        <f>ROUND(IF(AND($G63&lt;&gt;Summary!$C$13),IF(OR($I63=$I$6,$I63=$I$7,$I63=$I$8,$I63=$I$9,$I63=$I$10,$I63=$I$11,$I63=$I$12,$I63=$I$13,$I63=$I$14),($J63*$H63),0),0),0)</f>
        <v>0</v>
      </c>
      <c r="L63" s="112">
        <f>ROUND(IF(AND($G63=Summary!$C$13),IF(OR($I63=$I$6,$I63=$I$7,$I63=$I$8,$I63=$I$9,$I63=$I$10,$I63=$I$11,$I63=$I$12,$I63=$I$13,$I63=$I$14),(($J63*$H63)/2),0),0),0)</f>
        <v>0</v>
      </c>
      <c r="M63" s="112">
        <f t="shared" si="6"/>
        <v>0</v>
      </c>
      <c r="N63" s="115">
        <f t="shared" si="7"/>
        <v>0</v>
      </c>
      <c r="O63" s="118"/>
    </row>
    <row r="64" spans="2:15">
      <c r="B64" s="121"/>
      <c r="C64" s="119"/>
      <c r="D64" s="192"/>
      <c r="E64" s="117"/>
      <c r="F64" s="118"/>
      <c r="G64" s="122"/>
      <c r="H64" s="123"/>
      <c r="I64" s="124"/>
      <c r="J64" s="120"/>
      <c r="K64" s="112">
        <f>ROUND(IF(AND($G64&lt;&gt;Summary!$C$13),IF(OR($I64=$I$6,$I64=$I$7,$I64=$I$8,$I64=$I$9,$I64=$I$10,$I64=$I$11,$I64=$I$12,$I64=$I$13,$I64=$I$14),($J64*$H64),0),0),0)</f>
        <v>0</v>
      </c>
      <c r="L64" s="112">
        <f>ROUND(IF(AND($G64=Summary!$C$13),IF(OR($I64=$I$6,$I64=$I$7,$I64=$I$8,$I64=$I$9,$I64=$I$10,$I64=$I$11,$I64=$I$12,$I64=$I$13,$I64=$I$14),(($J64*$H64)/2),0),0),0)</f>
        <v>0</v>
      </c>
      <c r="M64" s="112">
        <f t="shared" si="6"/>
        <v>0</v>
      </c>
      <c r="N64" s="115">
        <f t="shared" si="7"/>
        <v>0</v>
      </c>
      <c r="O64" s="118"/>
    </row>
    <row r="65" spans="2:15">
      <c r="B65" s="121"/>
      <c r="C65" s="119"/>
      <c r="D65" s="192"/>
      <c r="E65" s="117"/>
      <c r="F65" s="118"/>
      <c r="G65" s="122"/>
      <c r="H65" s="123"/>
      <c r="I65" s="124"/>
      <c r="J65" s="120">
        <v>0</v>
      </c>
      <c r="K65" s="112">
        <f>ROUND(IF(AND($G65&lt;&gt;Summary!$C$13),IF(OR($I65=$I$6,$I65=$I$7,$I65=$I$8,$I65=$I$9,$I65=$I$10,$I65=$I$11,$I65=$I$12,$I65=$I$13,$I65=$I$14),($J65*$H65),0),0),0)</f>
        <v>0</v>
      </c>
      <c r="L65" s="112">
        <f>ROUND(IF(AND($G65=Summary!$C$13),IF(OR($I65=$I$6,$I65=$I$7,$I65=$I$8,$I65=$I$9,$I65=$I$10,$I65=$I$11,$I65=$I$12,$I65=$I$13,$I65=$I$14),(($J65*$H65)/2),0),0),0)</f>
        <v>0</v>
      </c>
      <c r="M65" s="112">
        <f t="shared" si="6"/>
        <v>0</v>
      </c>
      <c r="N65" s="115">
        <f t="shared" si="7"/>
        <v>0</v>
      </c>
      <c r="O65" s="118"/>
    </row>
    <row r="66" spans="2:15">
      <c r="B66" s="121"/>
      <c r="C66" s="119"/>
      <c r="D66" s="192"/>
      <c r="E66" s="117"/>
      <c r="F66" s="118"/>
      <c r="G66" s="122"/>
      <c r="H66" s="123"/>
      <c r="I66" s="124"/>
      <c r="J66" s="120">
        <v>0</v>
      </c>
      <c r="K66" s="112">
        <f>ROUND(IF(AND($G66&lt;&gt;Summary!$C$13),IF(OR($I66=$I$6,$I66=$I$7,$I66=$I$8,$I66=$I$9,$I66=$I$10,$I66=$I$11,$I66=$I$12,$I66=$I$13,$I66=$I$14),($J66*$H66),0),0),0)</f>
        <v>0</v>
      </c>
      <c r="L66" s="112">
        <f>ROUND(IF(AND($G66=Summary!$C$13),IF(OR($I66=$I$6,$I66=$I$7,$I66=$I$8,$I66=$I$9,$I66=$I$10,$I66=$I$11,$I66=$I$12,$I66=$I$13,$I66=$I$14),(($J66*$H66)/2),0),0),0)</f>
        <v>0</v>
      </c>
      <c r="M66" s="112">
        <f t="shared" si="6"/>
        <v>0</v>
      </c>
      <c r="N66" s="115">
        <f t="shared" si="7"/>
        <v>0</v>
      </c>
      <c r="O66" s="118"/>
    </row>
    <row r="67" spans="2:15">
      <c r="B67" s="121"/>
      <c r="C67" s="119"/>
      <c r="D67" s="192"/>
      <c r="E67" s="117"/>
      <c r="F67" s="118"/>
      <c r="G67" s="122"/>
      <c r="H67" s="123"/>
      <c r="I67" s="124"/>
      <c r="J67" s="120">
        <v>0</v>
      </c>
      <c r="K67" s="112">
        <f>ROUND(IF(AND($G67&lt;&gt;Summary!$C$13),IF(OR($I67=$I$6,$I67=$I$7,$I67=$I$8,$I67=$I$9,$I67=$I$10,$I67=$I$11,$I67=$I$12,$I67=$I$13,$I67=$I$14),($J67*$H67),0),0),0)</f>
        <v>0</v>
      </c>
      <c r="L67" s="112">
        <f>ROUND(IF(AND($G67=Summary!$C$13),IF(OR($I67=$I$6,$I67=$I$7,$I67=$I$8,$I67=$I$9,$I67=$I$10,$I67=$I$11,$I67=$I$12,$I67=$I$13,$I67=$I$14),(($J67*$H67)/2),0),0),0)</f>
        <v>0</v>
      </c>
      <c r="M67" s="112">
        <f t="shared" si="6"/>
        <v>0</v>
      </c>
      <c r="N67" s="115">
        <f t="shared" si="7"/>
        <v>0</v>
      </c>
      <c r="O67" s="118"/>
    </row>
    <row r="68" spans="2:15">
      <c r="B68" s="121"/>
      <c r="C68" s="119"/>
      <c r="D68" s="192"/>
      <c r="E68" s="117"/>
      <c r="F68" s="118"/>
      <c r="G68" s="122"/>
      <c r="H68" s="123"/>
      <c r="I68" s="124"/>
      <c r="J68" s="120">
        <v>0</v>
      </c>
      <c r="K68" s="112">
        <f>ROUND(IF(AND($G68&lt;&gt;Summary!$C$13),IF(OR($I68=$I$6,$I68=$I$7,$I68=$I$8,$I68=$I$9,$I68=$I$10,$I68=$I$11,$I68=$I$12,$I68=$I$13,$I68=$I$14),($J68*$H68),0),0),0)</f>
        <v>0</v>
      </c>
      <c r="L68" s="112">
        <f>ROUND(IF(AND($G68=Summary!$C$13),IF(OR($I68=$I$6,$I68=$I$7,$I68=$I$8,$I68=$I$9,$I68=$I$10,$I68=$I$11,$I68=$I$12,$I68=$I$13,$I68=$I$14),(($J68*$H68)/2),0),0),0)</f>
        <v>0</v>
      </c>
      <c r="M68" s="112">
        <f t="shared" si="6"/>
        <v>0</v>
      </c>
      <c r="N68" s="115">
        <f t="shared" si="7"/>
        <v>0</v>
      </c>
      <c r="O68" s="118"/>
    </row>
    <row r="69" spans="2:15">
      <c r="B69" s="121"/>
      <c r="C69" s="119"/>
      <c r="D69" s="192"/>
      <c r="E69" s="117"/>
      <c r="F69" s="118"/>
      <c r="G69" s="122"/>
      <c r="H69" s="123"/>
      <c r="I69" s="124"/>
      <c r="J69" s="120">
        <v>0</v>
      </c>
      <c r="K69" s="112">
        <f>ROUND(IF(AND($G69&lt;&gt;Summary!$C$13),IF(OR($I69=$I$6,$I69=$I$7,$I69=$I$8,$I69=$I$9,$I69=$I$10,$I69=$I$11,$I69=$I$12,$I69=$I$13,$I69=$I$14),($J69*$H69),0),0),0)</f>
        <v>0</v>
      </c>
      <c r="L69" s="112">
        <f>ROUND(IF(AND($G69=Summary!$C$13),IF(OR($I69=$I$6,$I69=$I$7,$I69=$I$8,$I69=$I$9,$I69=$I$10,$I69=$I$11,$I69=$I$12,$I69=$I$13,$I69=$I$14),(($J69*$H69)/2),0),0),0)</f>
        <v>0</v>
      </c>
      <c r="M69" s="112">
        <f t="shared" si="6"/>
        <v>0</v>
      </c>
      <c r="N69" s="115">
        <f t="shared" si="7"/>
        <v>0</v>
      </c>
      <c r="O69" s="118"/>
    </row>
    <row r="70" spans="2:15">
      <c r="B70" s="121"/>
      <c r="C70" s="119"/>
      <c r="D70" s="192"/>
      <c r="E70" s="117"/>
      <c r="F70" s="118"/>
      <c r="G70" s="122"/>
      <c r="H70" s="123"/>
      <c r="I70" s="124"/>
      <c r="J70" s="120">
        <v>0</v>
      </c>
      <c r="K70" s="112">
        <f>ROUND(IF(AND($G70&lt;&gt;Summary!$C$13),IF(OR($I70=$I$6,$I70=$I$7,$I70=$I$8,$I70=$I$9,$I70=$I$10,$I70=$I$11,$I70=$I$12,$I70=$I$13,$I70=$I$14),($J70*$H70),0),0),0)</f>
        <v>0</v>
      </c>
      <c r="L70" s="112">
        <f>ROUND(IF(AND($G70=Summary!$C$13),IF(OR($I70=$I$6,$I70=$I$7,$I70=$I$8,$I70=$I$9,$I70=$I$10,$I70=$I$11,$I70=$I$12,$I70=$I$13,$I70=$I$14),(($J70*$H70)/2),0),0),0)</f>
        <v>0</v>
      </c>
      <c r="M70" s="112">
        <f t="shared" si="6"/>
        <v>0</v>
      </c>
      <c r="N70" s="115">
        <f t="shared" si="7"/>
        <v>0</v>
      </c>
      <c r="O70" s="118"/>
    </row>
    <row r="71" spans="2:15">
      <c r="B71" s="121"/>
      <c r="C71" s="119"/>
      <c r="D71" s="192"/>
      <c r="E71" s="117"/>
      <c r="F71" s="118"/>
      <c r="G71" s="122"/>
      <c r="H71" s="123"/>
      <c r="I71" s="124"/>
      <c r="J71" s="120">
        <v>0</v>
      </c>
      <c r="K71" s="112">
        <f>ROUND(IF(AND($G71&lt;&gt;Summary!$C$13),IF(OR($I71=$I$6,$I71=$I$7,$I71=$I$8,$I71=$I$9,$I71=$I$10,$I71=$I$11,$I71=$I$12,$I71=$I$13,$I71=$I$14),($J71*$H71),0),0),0)</f>
        <v>0</v>
      </c>
      <c r="L71" s="112">
        <f>ROUND(IF(AND($G71=Summary!$C$13),IF(OR($I71=$I$6,$I71=$I$7,$I71=$I$8,$I71=$I$9,$I71=$I$10,$I71=$I$11,$I71=$I$12,$I71=$I$13,$I71=$I$14),(($J71*$H71)/2),0),0),0)</f>
        <v>0</v>
      </c>
      <c r="M71" s="112">
        <f t="shared" si="6"/>
        <v>0</v>
      </c>
      <c r="N71" s="115">
        <f t="shared" si="7"/>
        <v>0</v>
      </c>
      <c r="O71" s="118"/>
    </row>
    <row r="72" spans="2:15">
      <c r="B72" s="121"/>
      <c r="C72" s="119"/>
      <c r="D72" s="192"/>
      <c r="E72" s="117"/>
      <c r="F72" s="118"/>
      <c r="G72" s="122"/>
      <c r="H72" s="123"/>
      <c r="I72" s="124"/>
      <c r="J72" s="120">
        <v>0</v>
      </c>
      <c r="K72" s="112">
        <f>ROUND(IF(AND($G72&lt;&gt;Summary!$C$13),IF(OR($I72=$I$6,$I72=$I$7,$I72=$I$8,$I72=$I$9,$I72=$I$10,$I72=$I$11,$I72=$I$12,$I72=$I$13,$I72=$I$14),($J72*$H72),0),0),0)</f>
        <v>0</v>
      </c>
      <c r="L72" s="112">
        <f>ROUND(IF(AND($G72=Summary!$C$13),IF(OR($I72=$I$6,$I72=$I$7,$I72=$I$8,$I72=$I$9,$I72=$I$10,$I72=$I$11,$I72=$I$12,$I72=$I$13,$I72=$I$14),(($J72*$H72)/2),0),0),0)</f>
        <v>0</v>
      </c>
      <c r="M72" s="112">
        <f t="shared" si="6"/>
        <v>0</v>
      </c>
      <c r="N72" s="115">
        <f t="shared" si="7"/>
        <v>0</v>
      </c>
      <c r="O72" s="118"/>
    </row>
    <row r="73" spans="2:15">
      <c r="B73" s="121"/>
      <c r="C73" s="119"/>
      <c r="D73" s="192"/>
      <c r="E73" s="117"/>
      <c r="F73" s="118"/>
      <c r="G73" s="122"/>
      <c r="H73" s="123"/>
      <c r="I73" s="124"/>
      <c r="J73" s="120">
        <v>0</v>
      </c>
      <c r="K73" s="112">
        <f>ROUND(IF(AND($G73&lt;&gt;Summary!$C$13),IF(OR($I73=$I$6,$I73=$I$7,$I73=$I$8,$I73=$I$9,$I73=$I$10,$I73=$I$11,$I73=$I$12,$I73=$I$13,$I73=$I$14),($J73*$H73),0),0),0)</f>
        <v>0</v>
      </c>
      <c r="L73" s="112">
        <f>ROUND(IF(AND($G73=Summary!$C$13),IF(OR($I73=$I$6,$I73=$I$7,$I73=$I$8,$I73=$I$9,$I73=$I$10,$I73=$I$11,$I73=$I$12,$I73=$I$13,$I73=$I$14),(($J73*$H73)/2),0),0),0)</f>
        <v>0</v>
      </c>
      <c r="M73" s="112">
        <f t="shared" si="6"/>
        <v>0</v>
      </c>
      <c r="N73" s="115">
        <f t="shared" si="7"/>
        <v>0</v>
      </c>
      <c r="O73" s="118"/>
    </row>
    <row r="74" spans="2:15">
      <c r="B74" s="121"/>
      <c r="C74" s="119"/>
      <c r="D74" s="192"/>
      <c r="E74" s="117"/>
      <c r="F74" s="118"/>
      <c r="G74" s="122"/>
      <c r="H74" s="123"/>
      <c r="I74" s="124"/>
      <c r="J74" s="120">
        <v>0</v>
      </c>
      <c r="K74" s="112">
        <f>ROUND(IF(AND($G74&lt;&gt;Summary!$C$13),IF(OR($I74=$I$6,$I74=$I$7,$I74=$I$8,$I74=$I$9,$I74=$I$10,$I74=$I$11,$I74=$I$12,$I74=$I$13,$I74=$I$14),($J74*$H74),0),0),0)</f>
        <v>0</v>
      </c>
      <c r="L74" s="112">
        <f>ROUND(IF(AND($G74=Summary!$C$13),IF(OR($I74=$I$6,$I74=$I$7,$I74=$I$8,$I74=$I$9,$I74=$I$10,$I74=$I$11,$I74=$I$12,$I74=$I$13,$I74=$I$14),(($J74*$H74)/2),0),0),0)</f>
        <v>0</v>
      </c>
      <c r="M74" s="112">
        <f t="shared" si="6"/>
        <v>0</v>
      </c>
      <c r="N74" s="115">
        <f t="shared" si="7"/>
        <v>0</v>
      </c>
      <c r="O74" s="118"/>
    </row>
    <row r="75" spans="2:15">
      <c r="B75" s="121"/>
      <c r="C75" s="119"/>
      <c r="D75" s="192"/>
      <c r="E75" s="117"/>
      <c r="F75" s="118"/>
      <c r="G75" s="122"/>
      <c r="H75" s="123"/>
      <c r="I75" s="124"/>
      <c r="J75" s="120">
        <v>0</v>
      </c>
      <c r="K75" s="112">
        <f>ROUND(IF(AND($G75&lt;&gt;Summary!$C$13),IF(OR($I75=$I$6,$I75=$I$7,$I75=$I$8,$I75=$I$9,$I75=$I$10,$I75=$I$11,$I75=$I$12,$I75=$I$13,$I75=$I$14),($J75*$H75),0),0),0)</f>
        <v>0</v>
      </c>
      <c r="L75" s="112">
        <f>ROUND(IF(AND($G75=Summary!$C$13),IF(OR($I75=$I$6,$I75=$I$7,$I75=$I$8,$I75=$I$9,$I75=$I$10,$I75=$I$11,$I75=$I$12,$I75=$I$13,$I75=$I$14),(($J75*$H75)/2),0),0),0)</f>
        <v>0</v>
      </c>
      <c r="M75" s="112">
        <f t="shared" si="6"/>
        <v>0</v>
      </c>
      <c r="N75" s="115">
        <f t="shared" si="7"/>
        <v>0</v>
      </c>
      <c r="O75" s="118"/>
    </row>
    <row r="76" spans="2:15">
      <c r="B76" s="121"/>
      <c r="C76" s="119"/>
      <c r="D76" s="192"/>
      <c r="E76" s="117"/>
      <c r="F76" s="118"/>
      <c r="G76" s="122"/>
      <c r="H76" s="123"/>
      <c r="I76" s="124"/>
      <c r="J76" s="120">
        <v>0</v>
      </c>
      <c r="K76" s="112">
        <f>ROUND(IF(AND($G76&lt;&gt;Summary!$C$13),IF(OR($I76=$I$6,$I76=$I$7,$I76=$I$8,$I76=$I$9,$I76=$I$10,$I76=$I$11,$I76=$I$12,$I76=$I$13,$I76=$I$14),($J76*$H76),0),0),0)</f>
        <v>0</v>
      </c>
      <c r="L76" s="112">
        <f>ROUND(IF(AND($G76=Summary!$C$13),IF(OR($I76=$I$6,$I76=$I$7,$I76=$I$8,$I76=$I$9,$I76=$I$10,$I76=$I$11,$I76=$I$12,$I76=$I$13,$I76=$I$14),(($J76*$H76)/2),0),0),0)</f>
        <v>0</v>
      </c>
      <c r="M76" s="112">
        <f t="shared" si="6"/>
        <v>0</v>
      </c>
      <c r="N76" s="115">
        <f t="shared" si="7"/>
        <v>0</v>
      </c>
      <c r="O76" s="118"/>
    </row>
    <row r="77" spans="2:15">
      <c r="B77" s="121"/>
      <c r="C77" s="119"/>
      <c r="D77" s="192"/>
      <c r="E77" s="117"/>
      <c r="F77" s="118"/>
      <c r="G77" s="122"/>
      <c r="H77" s="123"/>
      <c r="I77" s="124"/>
      <c r="J77" s="120">
        <v>0</v>
      </c>
      <c r="K77" s="112">
        <f>ROUND(IF(AND($G77&lt;&gt;Summary!$C$13),IF(OR($I77=$I$6,$I77=$I$7,$I77=$I$8,$I77=$I$9,$I77=$I$10,$I77=$I$11,$I77=$I$12,$I77=$I$13,$I77=$I$14),($J77*$H77),0),0),0)</f>
        <v>0</v>
      </c>
      <c r="L77" s="112">
        <f>ROUND(IF(AND($G77=Summary!$C$13),IF(OR($I77=$I$6,$I77=$I$7,$I77=$I$8,$I77=$I$9,$I77=$I$10,$I77=$I$11,$I77=$I$12,$I77=$I$13,$I77=$I$14),(($J77*$H77)/2),0),0),0)</f>
        <v>0</v>
      </c>
      <c r="M77" s="112">
        <f t="shared" si="6"/>
        <v>0</v>
      </c>
      <c r="N77" s="115">
        <f t="shared" si="7"/>
        <v>0</v>
      </c>
      <c r="O77" s="118"/>
    </row>
    <row r="78" spans="2:15">
      <c r="B78" s="121"/>
      <c r="C78" s="119"/>
      <c r="D78" s="192"/>
      <c r="E78" s="117"/>
      <c r="F78" s="118"/>
      <c r="G78" s="122"/>
      <c r="H78" s="123"/>
      <c r="I78" s="124"/>
      <c r="J78" s="120">
        <v>0</v>
      </c>
      <c r="K78" s="112">
        <f>ROUND(IF(AND($G78&lt;&gt;Summary!$C$13),IF(OR($I78=$I$6,$I78=$I$7,$I78=$I$8,$I78=$I$9,$I78=$I$10,$I78=$I$11,$I78=$I$12,$I78=$I$13,$I78=$I$14),($J78*$H78),0),0),0)</f>
        <v>0</v>
      </c>
      <c r="L78" s="112">
        <f>ROUND(IF(AND($G78=Summary!$C$13),IF(OR($I78=$I$6,$I78=$I$7,$I78=$I$8,$I78=$I$9,$I78=$I$10,$I78=$I$11,$I78=$I$12,$I78=$I$13,$I78=$I$14),(($J78*$H78)/2),0),0),0)</f>
        <v>0</v>
      </c>
      <c r="M78" s="112">
        <f t="shared" si="6"/>
        <v>0</v>
      </c>
      <c r="N78" s="115">
        <f t="shared" si="7"/>
        <v>0</v>
      </c>
      <c r="O78" s="118"/>
    </row>
    <row r="79" spans="2:15">
      <c r="B79" s="121"/>
      <c r="C79" s="119"/>
      <c r="D79" s="192"/>
      <c r="E79" s="117"/>
      <c r="F79" s="118"/>
      <c r="G79" s="122"/>
      <c r="H79" s="123"/>
      <c r="I79" s="124"/>
      <c r="J79" s="120">
        <v>0</v>
      </c>
      <c r="K79" s="112">
        <f>ROUND(IF(AND($G79&lt;&gt;Summary!$C$13),IF(OR($I79=$I$6,$I79=$I$7,$I79=$I$8,$I79=$I$9,$I79=$I$10,$I79=$I$11,$I79=$I$12,$I79=$I$13,$I79=$I$14),($J79*$H79),0),0),0)</f>
        <v>0</v>
      </c>
      <c r="L79" s="112">
        <f>ROUND(IF(AND($G79=Summary!$C$13),IF(OR($I79=$I$6,$I79=$I$7,$I79=$I$8,$I79=$I$9,$I79=$I$10,$I79=$I$11,$I79=$I$12,$I79=$I$13,$I79=$I$14),(($J79*$H79)/2),0),0),0)</f>
        <v>0</v>
      </c>
      <c r="M79" s="112">
        <f t="shared" si="6"/>
        <v>0</v>
      </c>
      <c r="N79" s="115">
        <f t="shared" si="7"/>
        <v>0</v>
      </c>
      <c r="O79" s="118"/>
    </row>
    <row r="80" spans="2:15">
      <c r="B80" s="121"/>
      <c r="C80" s="119"/>
      <c r="D80" s="192"/>
      <c r="E80" s="117"/>
      <c r="F80" s="118"/>
      <c r="G80" s="122"/>
      <c r="H80" s="123"/>
      <c r="I80" s="124"/>
      <c r="J80" s="120">
        <v>0</v>
      </c>
      <c r="K80" s="112">
        <f>ROUND(IF(AND($G80&lt;&gt;Summary!$C$13),IF(OR($I80=$I$6,$I80=$I$7,$I80=$I$8,$I80=$I$9,$I80=$I$10,$I80=$I$11,$I80=$I$12,$I80=$I$13,$I80=$I$14),($J80*$H80),0),0),0)</f>
        <v>0</v>
      </c>
      <c r="L80" s="112">
        <f>ROUND(IF(AND($G80=Summary!$C$13),IF(OR($I80=$I$6,$I80=$I$7,$I80=$I$8,$I80=$I$9,$I80=$I$10,$I80=$I$11,$I80=$I$12,$I80=$I$13,$I80=$I$14),(($J80*$H80)/2),0),0),0)</f>
        <v>0</v>
      </c>
      <c r="M80" s="112">
        <f t="shared" si="6"/>
        <v>0</v>
      </c>
      <c r="N80" s="115">
        <f t="shared" si="7"/>
        <v>0</v>
      </c>
      <c r="O80" s="118"/>
    </row>
    <row r="81" spans="2:15">
      <c r="B81" s="121"/>
      <c r="C81" s="119"/>
      <c r="D81" s="192"/>
      <c r="E81" s="117"/>
      <c r="F81" s="118"/>
      <c r="G81" s="122"/>
      <c r="H81" s="123"/>
      <c r="I81" s="124"/>
      <c r="J81" s="120">
        <v>0</v>
      </c>
      <c r="K81" s="112">
        <f>ROUND(IF(AND($G81&lt;&gt;Summary!$C$13),IF(OR($I81=$I$6,$I81=$I$7,$I81=$I$8,$I81=$I$9,$I81=$I$10,$I81=$I$11,$I81=$I$12,$I81=$I$13,$I81=$I$14),($J81*$H81),0),0),0)</f>
        <v>0</v>
      </c>
      <c r="L81" s="112">
        <f>ROUND(IF(AND($G81=Summary!$C$13),IF(OR($I81=$I$6,$I81=$I$7,$I81=$I$8,$I81=$I$9,$I81=$I$10,$I81=$I$11,$I81=$I$12,$I81=$I$13,$I81=$I$14),(($J81*$H81)/2),0),0),0)</f>
        <v>0</v>
      </c>
      <c r="M81" s="112">
        <f t="shared" si="6"/>
        <v>0</v>
      </c>
      <c r="N81" s="115">
        <f t="shared" si="7"/>
        <v>0</v>
      </c>
      <c r="O81" s="118"/>
    </row>
    <row r="82" spans="2:15">
      <c r="B82" s="121"/>
      <c r="C82" s="119"/>
      <c r="D82" s="192"/>
      <c r="E82" s="117"/>
      <c r="F82" s="118"/>
      <c r="G82" s="122"/>
      <c r="H82" s="123"/>
      <c r="I82" s="124"/>
      <c r="J82" s="120">
        <v>0</v>
      </c>
      <c r="K82" s="112">
        <f>ROUND(IF(AND($G82&lt;&gt;Summary!$C$13),IF(OR($I82=$I$6,$I82=$I$7,$I82=$I$8,$I82=$I$9,$I82=$I$10,$I82=$I$11,$I82=$I$12,$I82=$I$13,$I82=$I$14),($J82*$H82),0),0),0)</f>
        <v>0</v>
      </c>
      <c r="L82" s="112">
        <f>ROUND(IF(AND($G82=Summary!$C$13),IF(OR($I82=$I$6,$I82=$I$7,$I82=$I$8,$I82=$I$9,$I82=$I$10,$I82=$I$11,$I82=$I$12,$I82=$I$13,$I82=$I$14),(($J82*$H82)/2),0),0),0)</f>
        <v>0</v>
      </c>
      <c r="M82" s="112">
        <f t="shared" si="6"/>
        <v>0</v>
      </c>
      <c r="N82" s="115">
        <f t="shared" si="7"/>
        <v>0</v>
      </c>
      <c r="O82" s="118"/>
    </row>
    <row r="83" spans="2:15">
      <c r="B83" s="121"/>
      <c r="C83" s="119"/>
      <c r="D83" s="192"/>
      <c r="E83" s="117"/>
      <c r="F83" s="118"/>
      <c r="G83" s="122"/>
      <c r="H83" s="123"/>
      <c r="I83" s="124"/>
      <c r="J83" s="120">
        <v>0</v>
      </c>
      <c r="K83" s="112">
        <f>ROUND(IF(AND($G83&lt;&gt;Summary!$C$13),IF(OR($I83=$I$6,$I83=$I$7,$I83=$I$8,$I83=$I$9,$I83=$I$10,$I83=$I$11,$I83=$I$12,$I83=$I$13,$I83=$I$14),($J83*$H83),0),0),0)</f>
        <v>0</v>
      </c>
      <c r="L83" s="112">
        <f>ROUND(IF(AND($G83=Summary!$C$13),IF(OR($I83=$I$6,$I83=$I$7,$I83=$I$8,$I83=$I$9,$I83=$I$10,$I83=$I$11,$I83=$I$12,$I83=$I$13,$I83=$I$14),(($J83*$H83)/2),0),0),0)</f>
        <v>0</v>
      </c>
      <c r="M83" s="112">
        <f t="shared" si="6"/>
        <v>0</v>
      </c>
      <c r="N83" s="115">
        <f t="shared" si="7"/>
        <v>0</v>
      </c>
      <c r="O83" s="118"/>
    </row>
    <row r="84" spans="2:15">
      <c r="B84" s="121"/>
      <c r="C84" s="119"/>
      <c r="D84" s="192"/>
      <c r="E84" s="117"/>
      <c r="F84" s="118"/>
      <c r="G84" s="122"/>
      <c r="H84" s="123"/>
      <c r="I84" s="124"/>
      <c r="J84" s="120">
        <v>0</v>
      </c>
      <c r="K84" s="112">
        <f>ROUND(IF(AND($G84&lt;&gt;Summary!$C$13),IF(OR($I84=$I$6,$I84=$I$7,$I84=$I$8,$I84=$I$9,$I84=$I$10,$I84=$I$11,$I84=$I$12,$I84=$I$13,$I84=$I$14),($J84*$H84),0),0),0)</f>
        <v>0</v>
      </c>
      <c r="L84" s="112">
        <f>ROUND(IF(AND($G84=Summary!$C$13),IF(OR($I84=$I$6,$I84=$I$7,$I84=$I$8,$I84=$I$9,$I84=$I$10,$I84=$I$11,$I84=$I$12,$I84=$I$13,$I84=$I$14),(($J84*$H84)/2),0),0),0)</f>
        <v>0</v>
      </c>
      <c r="M84" s="112">
        <f t="shared" si="6"/>
        <v>0</v>
      </c>
      <c r="N84" s="115">
        <f t="shared" si="7"/>
        <v>0</v>
      </c>
      <c r="O84" s="118"/>
    </row>
    <row r="85" spans="2:15">
      <c r="B85" s="121"/>
      <c r="C85" s="119"/>
      <c r="D85" s="192"/>
      <c r="E85" s="117"/>
      <c r="F85" s="118"/>
      <c r="G85" s="122"/>
      <c r="H85" s="123"/>
      <c r="I85" s="124"/>
      <c r="J85" s="120">
        <v>0</v>
      </c>
      <c r="K85" s="112">
        <f>ROUND(IF(AND($G85&lt;&gt;Summary!$C$13),IF(OR($I85=$I$6,$I85=$I$7,$I85=$I$8,$I85=$I$9,$I85=$I$10,$I85=$I$11,$I85=$I$12,$I85=$I$13,$I85=$I$14),($J85*$H85),0),0),0)</f>
        <v>0</v>
      </c>
      <c r="L85" s="112">
        <f>ROUND(IF(AND($G85=Summary!$C$13),IF(OR($I85=$I$6,$I85=$I$7,$I85=$I$8,$I85=$I$9,$I85=$I$10,$I85=$I$11,$I85=$I$12,$I85=$I$13,$I85=$I$14),(($J85*$H85)/2),0),0),0)</f>
        <v>0</v>
      </c>
      <c r="M85" s="112">
        <f t="shared" ref="M85:M120" si="8">L85</f>
        <v>0</v>
      </c>
      <c r="N85" s="115">
        <f t="shared" ref="N85:N120" si="9">SUM(J85:M85)</f>
        <v>0</v>
      </c>
      <c r="O85" s="118"/>
    </row>
    <row r="86" spans="2:15">
      <c r="B86" s="121"/>
      <c r="C86" s="119"/>
      <c r="D86" s="192"/>
      <c r="E86" s="117"/>
      <c r="F86" s="118"/>
      <c r="G86" s="122"/>
      <c r="H86" s="123"/>
      <c r="I86" s="124"/>
      <c r="J86" s="120">
        <v>0</v>
      </c>
      <c r="K86" s="112">
        <f>ROUND(IF(AND($G86&lt;&gt;Summary!$C$13),IF(OR($I86=$I$6,$I86=$I$7,$I86=$I$8,$I86=$I$9,$I86=$I$10,$I86=$I$11,$I86=$I$12,$I86=$I$13,$I86=$I$14),($J86*$H86),0),0),0)</f>
        <v>0</v>
      </c>
      <c r="L86" s="112">
        <f>ROUND(IF(AND($G86=Summary!$C$13),IF(OR($I86=$I$6,$I86=$I$7,$I86=$I$8,$I86=$I$9,$I86=$I$10,$I86=$I$11,$I86=$I$12,$I86=$I$13,$I86=$I$14),(($J86*$H86)/2),0),0),0)</f>
        <v>0</v>
      </c>
      <c r="M86" s="112">
        <f t="shared" si="8"/>
        <v>0</v>
      </c>
      <c r="N86" s="115">
        <f t="shared" si="9"/>
        <v>0</v>
      </c>
      <c r="O86" s="118"/>
    </row>
    <row r="87" spans="2:15">
      <c r="B87" s="121"/>
      <c r="C87" s="119"/>
      <c r="D87" s="192"/>
      <c r="E87" s="117"/>
      <c r="F87" s="118"/>
      <c r="G87" s="122"/>
      <c r="H87" s="123"/>
      <c r="I87" s="124"/>
      <c r="J87" s="120">
        <v>0</v>
      </c>
      <c r="K87" s="112">
        <f>ROUND(IF(AND($G87&lt;&gt;Summary!$C$13),IF(OR($I87=$I$6,$I87=$I$7,$I87=$I$8,$I87=$I$9,$I87=$I$10,$I87=$I$11,$I87=$I$12,$I87=$I$13,$I87=$I$14),($J87*$H87),0),0),0)</f>
        <v>0</v>
      </c>
      <c r="L87" s="112">
        <f>ROUND(IF(AND($G87=Summary!$C$13),IF(OR($I87=$I$6,$I87=$I$7,$I87=$I$8,$I87=$I$9,$I87=$I$10,$I87=$I$11,$I87=$I$12,$I87=$I$13,$I87=$I$14),(($J87*$H87)/2),0),0),0)</f>
        <v>0</v>
      </c>
      <c r="M87" s="112">
        <f t="shared" si="8"/>
        <v>0</v>
      </c>
      <c r="N87" s="115">
        <f t="shared" si="9"/>
        <v>0</v>
      </c>
      <c r="O87" s="118"/>
    </row>
    <row r="88" spans="2:15">
      <c r="B88" s="121"/>
      <c r="C88" s="119"/>
      <c r="D88" s="192"/>
      <c r="E88" s="117"/>
      <c r="F88" s="118"/>
      <c r="G88" s="122"/>
      <c r="H88" s="123"/>
      <c r="I88" s="124"/>
      <c r="J88" s="120">
        <v>0</v>
      </c>
      <c r="K88" s="112">
        <f>ROUND(IF(AND($G88&lt;&gt;Summary!$C$13),IF(OR($I88=$I$6,$I88=$I$7,$I88=$I$8,$I88=$I$9,$I88=$I$10,$I88=$I$11,$I88=$I$12,$I88=$I$13,$I88=$I$14),($J88*$H88),0),0),0)</f>
        <v>0</v>
      </c>
      <c r="L88" s="112">
        <f>ROUND(IF(AND($G88=Summary!$C$13),IF(OR($I88=$I$6,$I88=$I$7,$I88=$I$8,$I88=$I$9,$I88=$I$10,$I88=$I$11,$I88=$I$12,$I88=$I$13,$I88=$I$14),(($J88*$H88)/2),0),0),0)</f>
        <v>0</v>
      </c>
      <c r="M88" s="112">
        <f t="shared" si="8"/>
        <v>0</v>
      </c>
      <c r="N88" s="115">
        <f t="shared" si="9"/>
        <v>0</v>
      </c>
      <c r="O88" s="118"/>
    </row>
    <row r="89" spans="2:15">
      <c r="B89" s="121"/>
      <c r="C89" s="119"/>
      <c r="D89" s="192"/>
      <c r="E89" s="117"/>
      <c r="F89" s="118"/>
      <c r="G89" s="122"/>
      <c r="H89" s="123"/>
      <c r="I89" s="124"/>
      <c r="J89" s="120">
        <v>0</v>
      </c>
      <c r="K89" s="112">
        <f>ROUND(IF(AND($G89&lt;&gt;Summary!$C$13),IF(OR($I89=$I$6,$I89=$I$7,$I89=$I$8,$I89=$I$9,$I89=$I$10,$I89=$I$11,$I89=$I$12,$I89=$I$13,$I89=$I$14),($J89*$H89),0),0),0)</f>
        <v>0</v>
      </c>
      <c r="L89" s="112">
        <f>ROUND(IF(AND($G89=Summary!$C$13),IF(OR($I89=$I$6,$I89=$I$7,$I89=$I$8,$I89=$I$9,$I89=$I$10,$I89=$I$11,$I89=$I$12,$I89=$I$13,$I89=$I$14),(($J89*$H89)/2),0),0),0)</f>
        <v>0</v>
      </c>
      <c r="M89" s="112">
        <f t="shared" si="8"/>
        <v>0</v>
      </c>
      <c r="N89" s="115">
        <f t="shared" si="9"/>
        <v>0</v>
      </c>
      <c r="O89" s="118"/>
    </row>
    <row r="90" spans="2:15">
      <c r="B90" s="121"/>
      <c r="C90" s="119"/>
      <c r="D90" s="192"/>
      <c r="E90" s="117"/>
      <c r="F90" s="118"/>
      <c r="G90" s="122"/>
      <c r="H90" s="123"/>
      <c r="I90" s="124"/>
      <c r="J90" s="120">
        <v>0</v>
      </c>
      <c r="K90" s="112">
        <f>ROUND(IF(AND($G90&lt;&gt;Summary!$C$13),IF(OR($I90=$I$6,$I90=$I$7,$I90=$I$8,$I90=$I$9,$I90=$I$10,$I90=$I$11,$I90=$I$12,$I90=$I$13,$I90=$I$14),($J90*$H90),0),0),0)</f>
        <v>0</v>
      </c>
      <c r="L90" s="112">
        <f>ROUND(IF(AND($G90=Summary!$C$13),IF(OR($I90=$I$6,$I90=$I$7,$I90=$I$8,$I90=$I$9,$I90=$I$10,$I90=$I$11,$I90=$I$12,$I90=$I$13,$I90=$I$14),(($J90*$H90)/2),0),0),0)</f>
        <v>0</v>
      </c>
      <c r="M90" s="112">
        <f t="shared" si="8"/>
        <v>0</v>
      </c>
      <c r="N90" s="115">
        <f t="shared" si="9"/>
        <v>0</v>
      </c>
      <c r="O90" s="118"/>
    </row>
    <row r="91" spans="2:15">
      <c r="B91" s="121"/>
      <c r="C91" s="119"/>
      <c r="D91" s="192"/>
      <c r="E91" s="117"/>
      <c r="F91" s="118"/>
      <c r="G91" s="122"/>
      <c r="H91" s="123"/>
      <c r="I91" s="124"/>
      <c r="J91" s="120">
        <v>0</v>
      </c>
      <c r="K91" s="112">
        <f>ROUND(IF(AND($G91&lt;&gt;Summary!$C$13),IF(OR($I91=$I$6,$I91=$I$7,$I91=$I$8,$I91=$I$9,$I91=$I$10,$I91=$I$11,$I91=$I$12,$I91=$I$13,$I91=$I$14),($J91*$H91),0),0),0)</f>
        <v>0</v>
      </c>
      <c r="L91" s="112">
        <f>ROUND(IF(AND($G91=Summary!$C$13),IF(OR($I91=$I$6,$I91=$I$7,$I91=$I$8,$I91=$I$9,$I91=$I$10,$I91=$I$11,$I91=$I$12,$I91=$I$13,$I91=$I$14),(($J91*$H91)/2),0),0),0)</f>
        <v>0</v>
      </c>
      <c r="M91" s="112">
        <f t="shared" si="8"/>
        <v>0</v>
      </c>
      <c r="N91" s="115">
        <f t="shared" si="9"/>
        <v>0</v>
      </c>
      <c r="O91" s="118"/>
    </row>
    <row r="92" spans="2:15">
      <c r="B92" s="121"/>
      <c r="C92" s="119"/>
      <c r="D92" s="192"/>
      <c r="E92" s="117"/>
      <c r="F92" s="118"/>
      <c r="G92" s="122"/>
      <c r="H92" s="123"/>
      <c r="I92" s="124"/>
      <c r="J92" s="120">
        <v>0</v>
      </c>
      <c r="K92" s="112">
        <f>ROUND(IF(AND($G92&lt;&gt;Summary!$C$13),IF(OR($I92=$I$6,$I92=$I$7,$I92=$I$8,$I92=$I$9,$I92=$I$10,$I92=$I$11,$I92=$I$12,$I92=$I$13,$I92=$I$14),($J92*$H92),0),0),0)</f>
        <v>0</v>
      </c>
      <c r="L92" s="112">
        <f>ROUND(IF(AND($G92=Summary!$C$13),IF(OR($I92=$I$6,$I92=$I$7,$I92=$I$8,$I92=$I$9,$I92=$I$10,$I92=$I$11,$I92=$I$12,$I92=$I$13,$I92=$I$14),(($J92*$H92)/2),0),0),0)</f>
        <v>0</v>
      </c>
      <c r="M92" s="112">
        <f t="shared" si="8"/>
        <v>0</v>
      </c>
      <c r="N92" s="115">
        <f t="shared" si="9"/>
        <v>0</v>
      </c>
      <c r="O92" s="118"/>
    </row>
    <row r="93" spans="2:15">
      <c r="B93" s="121"/>
      <c r="C93" s="119"/>
      <c r="D93" s="192"/>
      <c r="E93" s="117"/>
      <c r="F93" s="118"/>
      <c r="G93" s="122"/>
      <c r="H93" s="123"/>
      <c r="I93" s="124"/>
      <c r="J93" s="120">
        <v>0</v>
      </c>
      <c r="K93" s="112">
        <f>ROUND(IF(AND($G93&lt;&gt;Summary!$C$13),IF(OR($I93=$I$6,$I93=$I$7,$I93=$I$8,$I93=$I$9,$I93=$I$10,$I93=$I$11,$I93=$I$12,$I93=$I$13,$I93=$I$14),($J93*$H93),0),0),0)</f>
        <v>0</v>
      </c>
      <c r="L93" s="112">
        <f>ROUND(IF(AND($G93=Summary!$C$13),IF(OR($I93=$I$6,$I93=$I$7,$I93=$I$8,$I93=$I$9,$I93=$I$10,$I93=$I$11,$I93=$I$12,$I93=$I$13,$I93=$I$14),(($J93*$H93)/2),0),0),0)</f>
        <v>0</v>
      </c>
      <c r="M93" s="112">
        <f t="shared" si="8"/>
        <v>0</v>
      </c>
      <c r="N93" s="115">
        <f t="shared" si="9"/>
        <v>0</v>
      </c>
      <c r="O93" s="118"/>
    </row>
    <row r="94" spans="2:15">
      <c r="B94" s="121"/>
      <c r="C94" s="119"/>
      <c r="D94" s="192"/>
      <c r="E94" s="117"/>
      <c r="F94" s="118"/>
      <c r="G94" s="122"/>
      <c r="H94" s="123"/>
      <c r="I94" s="124"/>
      <c r="J94" s="120">
        <v>0</v>
      </c>
      <c r="K94" s="112">
        <f>ROUND(IF(AND($G94&lt;&gt;Summary!$C$13),IF(OR($I94=$I$6,$I94=$I$7,$I94=$I$8,$I94=$I$9,$I94=$I$10,$I94=$I$11,$I94=$I$12,$I94=$I$13,$I94=$I$14),($J94*$H94),0),0),0)</f>
        <v>0</v>
      </c>
      <c r="L94" s="112">
        <f>ROUND(IF(AND($G94=Summary!$C$13),IF(OR($I94=$I$6,$I94=$I$7,$I94=$I$8,$I94=$I$9,$I94=$I$10,$I94=$I$11,$I94=$I$12,$I94=$I$13,$I94=$I$14),(($J94*$H94)/2),0),0),0)</f>
        <v>0</v>
      </c>
      <c r="M94" s="112">
        <f t="shared" si="8"/>
        <v>0</v>
      </c>
      <c r="N94" s="115">
        <f t="shared" si="9"/>
        <v>0</v>
      </c>
      <c r="O94" s="118"/>
    </row>
    <row r="95" spans="2:15">
      <c r="B95" s="121"/>
      <c r="C95" s="119"/>
      <c r="D95" s="192"/>
      <c r="E95" s="117"/>
      <c r="F95" s="118"/>
      <c r="G95" s="122"/>
      <c r="H95" s="123"/>
      <c r="I95" s="124"/>
      <c r="J95" s="120">
        <v>0</v>
      </c>
      <c r="K95" s="112">
        <f>ROUND(IF(AND($G95&lt;&gt;Summary!$C$13),IF(OR($I95=$I$6,$I95=$I$7,$I95=$I$8,$I95=$I$9,$I95=$I$10,$I95=$I$11,$I95=$I$12,$I95=$I$13,$I95=$I$14),($J95*$H95),0),0),0)</f>
        <v>0</v>
      </c>
      <c r="L95" s="112">
        <f>ROUND(IF(AND($G95=Summary!$C$13),IF(OR($I95=$I$6,$I95=$I$7,$I95=$I$8,$I95=$I$9,$I95=$I$10,$I95=$I$11,$I95=$I$12,$I95=$I$13,$I95=$I$14),(($J95*$H95)/2),0),0),0)</f>
        <v>0</v>
      </c>
      <c r="M95" s="112">
        <f t="shared" si="8"/>
        <v>0</v>
      </c>
      <c r="N95" s="115">
        <f t="shared" si="9"/>
        <v>0</v>
      </c>
      <c r="O95" s="118"/>
    </row>
    <row r="96" spans="2:15">
      <c r="B96" s="121"/>
      <c r="C96" s="119"/>
      <c r="D96" s="192"/>
      <c r="E96" s="117"/>
      <c r="F96" s="118"/>
      <c r="G96" s="122"/>
      <c r="H96" s="123"/>
      <c r="I96" s="124"/>
      <c r="J96" s="120">
        <v>0</v>
      </c>
      <c r="K96" s="112">
        <f>ROUND(IF(AND($G96&lt;&gt;Summary!$C$13),IF(OR($I96=$I$6,$I96=$I$7,$I96=$I$8,$I96=$I$9,$I96=$I$10,$I96=$I$11,$I96=$I$12,$I96=$I$13,$I96=$I$14),($J96*$H96),0),0),0)</f>
        <v>0</v>
      </c>
      <c r="L96" s="112">
        <f>ROUND(IF(AND($G96=Summary!$C$13),IF(OR($I96=$I$6,$I96=$I$7,$I96=$I$8,$I96=$I$9,$I96=$I$10,$I96=$I$11,$I96=$I$12,$I96=$I$13,$I96=$I$14),(($J96*$H96)/2),0),0),0)</f>
        <v>0</v>
      </c>
      <c r="M96" s="112">
        <f t="shared" si="8"/>
        <v>0</v>
      </c>
      <c r="N96" s="115">
        <f t="shared" si="9"/>
        <v>0</v>
      </c>
      <c r="O96" s="118"/>
    </row>
    <row r="97" spans="2:15">
      <c r="B97" s="121"/>
      <c r="C97" s="119"/>
      <c r="D97" s="192"/>
      <c r="E97" s="117"/>
      <c r="F97" s="118"/>
      <c r="G97" s="122"/>
      <c r="H97" s="123"/>
      <c r="I97" s="124"/>
      <c r="J97" s="120">
        <v>0</v>
      </c>
      <c r="K97" s="112">
        <f>ROUND(IF(AND($G97&lt;&gt;Summary!$C$13),IF(OR($I97=$I$6,$I97=$I$7,$I97=$I$8,$I97=$I$9,$I97=$I$10,$I97=$I$11,$I97=$I$12,$I97=$I$13,$I97=$I$14),($J97*$H97),0),0),0)</f>
        <v>0</v>
      </c>
      <c r="L97" s="112">
        <f>ROUND(IF(AND($G97=Summary!$C$13),IF(OR($I97=$I$6,$I97=$I$7,$I97=$I$8,$I97=$I$9,$I97=$I$10,$I97=$I$11,$I97=$I$12,$I97=$I$13,$I97=$I$14),(($J97*$H97)/2),0),0),0)</f>
        <v>0</v>
      </c>
      <c r="M97" s="112">
        <f t="shared" si="8"/>
        <v>0</v>
      </c>
      <c r="N97" s="115">
        <f t="shared" si="9"/>
        <v>0</v>
      </c>
      <c r="O97" s="118"/>
    </row>
    <row r="98" spans="2:15">
      <c r="B98" s="121"/>
      <c r="C98" s="119"/>
      <c r="D98" s="192"/>
      <c r="E98" s="117"/>
      <c r="F98" s="118"/>
      <c r="G98" s="122"/>
      <c r="H98" s="123"/>
      <c r="I98" s="124"/>
      <c r="J98" s="120">
        <v>0</v>
      </c>
      <c r="K98" s="112">
        <f>ROUND(IF(AND($G98&lt;&gt;Summary!$C$13),IF(OR($I98=$I$6,$I98=$I$7,$I98=$I$8,$I98=$I$9,$I98=$I$10,$I98=$I$11,$I98=$I$12,$I98=$I$13,$I98=$I$14),($J98*$H98),0),0),0)</f>
        <v>0</v>
      </c>
      <c r="L98" s="112">
        <f>ROUND(IF(AND($G98=Summary!$C$13),IF(OR($I98=$I$6,$I98=$I$7,$I98=$I$8,$I98=$I$9,$I98=$I$10,$I98=$I$11,$I98=$I$12,$I98=$I$13,$I98=$I$14),(($J98*$H98)/2),0),0),0)</f>
        <v>0</v>
      </c>
      <c r="M98" s="112">
        <f t="shared" si="8"/>
        <v>0</v>
      </c>
      <c r="N98" s="115">
        <f t="shared" si="9"/>
        <v>0</v>
      </c>
      <c r="O98" s="118"/>
    </row>
    <row r="99" spans="2:15">
      <c r="B99" s="121"/>
      <c r="C99" s="119"/>
      <c r="D99" s="192"/>
      <c r="E99" s="117"/>
      <c r="F99" s="118"/>
      <c r="G99" s="122"/>
      <c r="H99" s="123"/>
      <c r="I99" s="124"/>
      <c r="J99" s="120">
        <v>0</v>
      </c>
      <c r="K99" s="112">
        <f>ROUND(IF(AND($G99&lt;&gt;Summary!$C$13),IF(OR($I99=$I$6,$I99=$I$7,$I99=$I$8,$I99=$I$9,$I99=$I$10,$I99=$I$11,$I99=$I$12,$I99=$I$13,$I99=$I$14),($J99*$H99),0),0),0)</f>
        <v>0</v>
      </c>
      <c r="L99" s="112">
        <f>ROUND(IF(AND($G99=Summary!$C$13),IF(OR($I99=$I$6,$I99=$I$7,$I99=$I$8,$I99=$I$9,$I99=$I$10,$I99=$I$11,$I99=$I$12,$I99=$I$13,$I99=$I$14),(($J99*$H99)/2),0),0),0)</f>
        <v>0</v>
      </c>
      <c r="M99" s="112">
        <f t="shared" si="8"/>
        <v>0</v>
      </c>
      <c r="N99" s="115">
        <f t="shared" si="9"/>
        <v>0</v>
      </c>
      <c r="O99" s="118"/>
    </row>
    <row r="100" spans="2:15">
      <c r="B100" s="121"/>
      <c r="C100" s="119"/>
      <c r="D100" s="192"/>
      <c r="E100" s="117"/>
      <c r="F100" s="118"/>
      <c r="G100" s="122"/>
      <c r="H100" s="123"/>
      <c r="I100" s="124"/>
      <c r="J100" s="120">
        <v>0</v>
      </c>
      <c r="K100" s="112">
        <f>ROUND(IF(AND($G100&lt;&gt;Summary!$C$13),IF(OR($I100=$I$6,$I100=$I$7,$I100=$I$8,$I100=$I$9,$I100=$I$10,$I100=$I$11,$I100=$I$12,$I100=$I$13,$I100=$I$14),($J100*$H100),0),0),0)</f>
        <v>0</v>
      </c>
      <c r="L100" s="112">
        <f>ROUND(IF(AND($G100=Summary!$C$13),IF(OR($I100=$I$6,$I100=$I$7,$I100=$I$8,$I100=$I$9,$I100=$I$10,$I100=$I$11,$I100=$I$12,$I100=$I$13,$I100=$I$14),(($J100*$H100)/2),0),0),0)</f>
        <v>0</v>
      </c>
      <c r="M100" s="112">
        <f t="shared" si="8"/>
        <v>0</v>
      </c>
      <c r="N100" s="115">
        <f t="shared" si="9"/>
        <v>0</v>
      </c>
      <c r="O100" s="118"/>
    </row>
    <row r="101" spans="2:15">
      <c r="B101" s="121"/>
      <c r="C101" s="119"/>
      <c r="D101" s="192"/>
      <c r="E101" s="117"/>
      <c r="F101" s="118"/>
      <c r="G101" s="122"/>
      <c r="H101" s="123"/>
      <c r="I101" s="124"/>
      <c r="J101" s="120">
        <v>0</v>
      </c>
      <c r="K101" s="112">
        <f>ROUND(IF(AND($G101&lt;&gt;Summary!$C$13),IF(OR($I101=$I$6,$I101=$I$7,$I101=$I$8,$I101=$I$9,$I101=$I$10,$I101=$I$11,$I101=$I$12,$I101=$I$13,$I101=$I$14),($J101*$H101),0),0),0)</f>
        <v>0</v>
      </c>
      <c r="L101" s="112">
        <f>ROUND(IF(AND($G101=Summary!$C$13),IF(OR($I101=$I$6,$I101=$I$7,$I101=$I$8,$I101=$I$9,$I101=$I$10,$I101=$I$11,$I101=$I$12,$I101=$I$13,$I101=$I$14),(($J101*$H101)/2),0),0),0)</f>
        <v>0</v>
      </c>
      <c r="M101" s="112">
        <f t="shared" si="8"/>
        <v>0</v>
      </c>
      <c r="N101" s="115">
        <f t="shared" si="9"/>
        <v>0</v>
      </c>
      <c r="O101" s="118"/>
    </row>
    <row r="102" spans="2:15">
      <c r="B102" s="121"/>
      <c r="C102" s="119"/>
      <c r="D102" s="192"/>
      <c r="E102" s="117"/>
      <c r="F102" s="118"/>
      <c r="G102" s="122"/>
      <c r="H102" s="123"/>
      <c r="I102" s="124"/>
      <c r="J102" s="120">
        <v>0</v>
      </c>
      <c r="K102" s="112">
        <f>ROUND(IF(AND($G102&lt;&gt;Summary!$C$13),IF(OR($I102=$I$6,$I102=$I$7,$I102=$I$8,$I102=$I$9,$I102=$I$10,$I102=$I$11,$I102=$I$12,$I102=$I$13,$I102=$I$14),($J102*$H102),0),0),0)</f>
        <v>0</v>
      </c>
      <c r="L102" s="112">
        <f>ROUND(IF(AND($G102=Summary!$C$13),IF(OR($I102=$I$6,$I102=$I$7,$I102=$I$8,$I102=$I$9,$I102=$I$10,$I102=$I$11,$I102=$I$12,$I102=$I$13,$I102=$I$14),(($J102*$H102)/2),0),0),0)</f>
        <v>0</v>
      </c>
      <c r="M102" s="112">
        <f t="shared" si="8"/>
        <v>0</v>
      </c>
      <c r="N102" s="115">
        <f t="shared" si="9"/>
        <v>0</v>
      </c>
      <c r="O102" s="118"/>
    </row>
    <row r="103" spans="2:15">
      <c r="B103" s="121"/>
      <c r="C103" s="119"/>
      <c r="D103" s="192"/>
      <c r="E103" s="117"/>
      <c r="F103" s="118"/>
      <c r="G103" s="122"/>
      <c r="H103" s="123"/>
      <c r="I103" s="124"/>
      <c r="J103" s="120">
        <v>0</v>
      </c>
      <c r="K103" s="112">
        <f>ROUND(IF(AND($G103&lt;&gt;Summary!$C$13),IF(OR($I103=$I$6,$I103=$I$7,$I103=$I$8,$I103=$I$9,$I103=$I$10,$I103=$I$11,$I103=$I$12,$I103=$I$13,$I103=$I$14),($J103*$H103),0),0),0)</f>
        <v>0</v>
      </c>
      <c r="L103" s="112">
        <f>ROUND(IF(AND($G103=Summary!$C$13),IF(OR($I103=$I$6,$I103=$I$7,$I103=$I$8,$I103=$I$9,$I103=$I$10,$I103=$I$11,$I103=$I$12,$I103=$I$13,$I103=$I$14),(($J103*$H103)/2),0),0),0)</f>
        <v>0</v>
      </c>
      <c r="M103" s="112">
        <f t="shared" si="8"/>
        <v>0</v>
      </c>
      <c r="N103" s="115">
        <f t="shared" si="9"/>
        <v>0</v>
      </c>
      <c r="O103" s="118"/>
    </row>
    <row r="104" spans="2:15">
      <c r="B104" s="121"/>
      <c r="C104" s="119"/>
      <c r="D104" s="192"/>
      <c r="E104" s="117"/>
      <c r="F104" s="118"/>
      <c r="G104" s="122"/>
      <c r="H104" s="123"/>
      <c r="I104" s="124"/>
      <c r="J104" s="120">
        <v>0</v>
      </c>
      <c r="K104" s="112">
        <f>ROUND(IF(AND($G104&lt;&gt;Summary!$C$13),IF(OR($I104=$I$6,$I104=$I$7,$I104=$I$8,$I104=$I$9,$I104=$I$10,$I104=$I$11,$I104=$I$12,$I104=$I$13,$I104=$I$14),($J104*$H104),0),0),0)</f>
        <v>0</v>
      </c>
      <c r="L104" s="112">
        <f>ROUND(IF(AND($G104=Summary!$C$13),IF(OR($I104=$I$6,$I104=$I$7,$I104=$I$8,$I104=$I$9,$I104=$I$10,$I104=$I$11,$I104=$I$12,$I104=$I$13,$I104=$I$14),(($J104*$H104)/2),0),0),0)</f>
        <v>0</v>
      </c>
      <c r="M104" s="112">
        <f t="shared" si="8"/>
        <v>0</v>
      </c>
      <c r="N104" s="115">
        <f t="shared" si="9"/>
        <v>0</v>
      </c>
      <c r="O104" s="118"/>
    </row>
    <row r="105" spans="2:15">
      <c r="B105" s="121"/>
      <c r="C105" s="119"/>
      <c r="D105" s="192"/>
      <c r="E105" s="117"/>
      <c r="F105" s="118"/>
      <c r="G105" s="122"/>
      <c r="H105" s="123"/>
      <c r="I105" s="124"/>
      <c r="J105" s="120">
        <v>0</v>
      </c>
      <c r="K105" s="112">
        <f>ROUND(IF(AND($G105&lt;&gt;Summary!$C$13),IF(OR($I105=$I$6,$I105=$I$7,$I105=$I$8,$I105=$I$9,$I105=$I$10,$I105=$I$11,$I105=$I$12,$I105=$I$13,$I105=$I$14),($J105*$H105),0),0),0)</f>
        <v>0</v>
      </c>
      <c r="L105" s="112">
        <f>ROUND(IF(AND($G105=Summary!$C$13),IF(OR($I105=$I$6,$I105=$I$7,$I105=$I$8,$I105=$I$9,$I105=$I$10,$I105=$I$11,$I105=$I$12,$I105=$I$13,$I105=$I$14),(($J105*$H105)/2),0),0),0)</f>
        <v>0</v>
      </c>
      <c r="M105" s="112">
        <f t="shared" si="8"/>
        <v>0</v>
      </c>
      <c r="N105" s="115">
        <f t="shared" si="9"/>
        <v>0</v>
      </c>
      <c r="O105" s="118"/>
    </row>
    <row r="106" spans="2:15">
      <c r="B106" s="121"/>
      <c r="C106" s="119"/>
      <c r="D106" s="192"/>
      <c r="E106" s="117"/>
      <c r="F106" s="118"/>
      <c r="G106" s="122"/>
      <c r="H106" s="123"/>
      <c r="I106" s="124"/>
      <c r="J106" s="120">
        <v>0</v>
      </c>
      <c r="K106" s="112">
        <f>ROUND(IF(AND($G106&lt;&gt;Summary!$C$13),IF(OR($I106=$I$6,$I106=$I$7,$I106=$I$8,$I106=$I$9,$I106=$I$10,$I106=$I$11,$I106=$I$12,$I106=$I$13,$I106=$I$14),($J106*$H106),0),0),0)</f>
        <v>0</v>
      </c>
      <c r="L106" s="112">
        <f>ROUND(IF(AND($G106=Summary!$C$13),IF(OR($I106=$I$6,$I106=$I$7,$I106=$I$8,$I106=$I$9,$I106=$I$10,$I106=$I$11,$I106=$I$12,$I106=$I$13,$I106=$I$14),(($J106*$H106)/2),0),0),0)</f>
        <v>0</v>
      </c>
      <c r="M106" s="112">
        <f t="shared" si="8"/>
        <v>0</v>
      </c>
      <c r="N106" s="115">
        <f t="shared" si="9"/>
        <v>0</v>
      </c>
      <c r="O106" s="118"/>
    </row>
    <row r="107" spans="2:15">
      <c r="B107" s="121"/>
      <c r="C107" s="119"/>
      <c r="D107" s="192"/>
      <c r="E107" s="117"/>
      <c r="F107" s="118"/>
      <c r="G107" s="122"/>
      <c r="H107" s="123"/>
      <c r="I107" s="124"/>
      <c r="J107" s="120">
        <v>0</v>
      </c>
      <c r="K107" s="112">
        <f>ROUND(IF(AND($G107&lt;&gt;Summary!$C$13),IF(OR($I107=$I$6,$I107=$I$7,$I107=$I$8,$I107=$I$9,$I107=$I$10,$I107=$I$11,$I107=$I$12,$I107=$I$13,$I107=$I$14),($J107*$H107),0),0),0)</f>
        <v>0</v>
      </c>
      <c r="L107" s="112">
        <f>ROUND(IF(AND($G107=Summary!$C$13),IF(OR($I107=$I$6,$I107=$I$7,$I107=$I$8,$I107=$I$9,$I107=$I$10,$I107=$I$11,$I107=$I$12,$I107=$I$13,$I107=$I$14),(($J107*$H107)/2),0),0),0)</f>
        <v>0</v>
      </c>
      <c r="M107" s="112">
        <f t="shared" si="8"/>
        <v>0</v>
      </c>
      <c r="N107" s="115">
        <f t="shared" si="9"/>
        <v>0</v>
      </c>
      <c r="O107" s="118"/>
    </row>
    <row r="108" spans="2:15">
      <c r="B108" s="121"/>
      <c r="C108" s="119"/>
      <c r="D108" s="192"/>
      <c r="E108" s="117"/>
      <c r="F108" s="118"/>
      <c r="G108" s="122"/>
      <c r="H108" s="123"/>
      <c r="I108" s="124"/>
      <c r="J108" s="120">
        <v>0</v>
      </c>
      <c r="K108" s="112">
        <f>ROUND(IF(AND($G108&lt;&gt;Summary!$C$13),IF(OR($I108=$I$6,$I108=$I$7,$I108=$I$8,$I108=$I$9,$I108=$I$10,$I108=$I$11,$I108=$I$12,$I108=$I$13,$I108=$I$14),($J108*$H108),0),0),0)</f>
        <v>0</v>
      </c>
      <c r="L108" s="112">
        <f>ROUND(IF(AND($G108=Summary!$C$13),IF(OR($I108=$I$6,$I108=$I$7,$I108=$I$8,$I108=$I$9,$I108=$I$10,$I108=$I$11,$I108=$I$12,$I108=$I$13,$I108=$I$14),(($J108*$H108)/2),0),0),0)</f>
        <v>0</v>
      </c>
      <c r="M108" s="112">
        <f t="shared" si="8"/>
        <v>0</v>
      </c>
      <c r="N108" s="115">
        <f t="shared" si="9"/>
        <v>0</v>
      </c>
      <c r="O108" s="118"/>
    </row>
    <row r="109" spans="2:15">
      <c r="B109" s="121"/>
      <c r="C109" s="119"/>
      <c r="D109" s="192"/>
      <c r="E109" s="117"/>
      <c r="F109" s="118"/>
      <c r="G109" s="122"/>
      <c r="H109" s="123"/>
      <c r="I109" s="124"/>
      <c r="J109" s="120">
        <v>0</v>
      </c>
      <c r="K109" s="112">
        <f>ROUND(IF(AND($G109&lt;&gt;Summary!$C$13),IF(OR($I109=$I$6,$I109=$I$7,$I109=$I$8,$I109=$I$9,$I109=$I$10,$I109=$I$11,$I109=$I$12,$I109=$I$13,$I109=$I$14),($J109*$H109),0),0),0)</f>
        <v>0</v>
      </c>
      <c r="L109" s="112">
        <f>ROUND(IF(AND($G109=Summary!$C$13),IF(OR($I109=$I$6,$I109=$I$7,$I109=$I$8,$I109=$I$9,$I109=$I$10,$I109=$I$11,$I109=$I$12,$I109=$I$13,$I109=$I$14),(($J109*$H109)/2),0),0),0)</f>
        <v>0</v>
      </c>
      <c r="M109" s="112">
        <f t="shared" si="8"/>
        <v>0</v>
      </c>
      <c r="N109" s="115">
        <f t="shared" si="9"/>
        <v>0</v>
      </c>
      <c r="O109" s="118"/>
    </row>
    <row r="110" spans="2:15">
      <c r="B110" s="121"/>
      <c r="C110" s="119"/>
      <c r="D110" s="192"/>
      <c r="E110" s="117"/>
      <c r="F110" s="118"/>
      <c r="G110" s="122"/>
      <c r="H110" s="123"/>
      <c r="I110" s="124"/>
      <c r="J110" s="120">
        <v>0</v>
      </c>
      <c r="K110" s="112">
        <f>ROUND(IF(AND($G110&lt;&gt;Summary!$C$13),IF(OR($I110=$I$6,$I110=$I$7,$I110=$I$8,$I110=$I$9,$I110=$I$10,$I110=$I$11,$I110=$I$12,$I110=$I$13,$I110=$I$14),($J110*$H110),0),0),0)</f>
        <v>0</v>
      </c>
      <c r="L110" s="112">
        <f>ROUND(IF(AND($G110=Summary!$C$13),IF(OR($I110=$I$6,$I110=$I$7,$I110=$I$8,$I110=$I$9,$I110=$I$10,$I110=$I$11,$I110=$I$12,$I110=$I$13,$I110=$I$14),(($J110*$H110)/2),0),0),0)</f>
        <v>0</v>
      </c>
      <c r="M110" s="112">
        <f t="shared" si="8"/>
        <v>0</v>
      </c>
      <c r="N110" s="115">
        <f t="shared" si="9"/>
        <v>0</v>
      </c>
      <c r="O110" s="118"/>
    </row>
    <row r="111" spans="2:15">
      <c r="B111" s="121"/>
      <c r="C111" s="119"/>
      <c r="D111" s="192"/>
      <c r="E111" s="117"/>
      <c r="F111" s="118"/>
      <c r="G111" s="122"/>
      <c r="H111" s="123"/>
      <c r="I111" s="124"/>
      <c r="J111" s="120">
        <v>0</v>
      </c>
      <c r="K111" s="112">
        <f>ROUND(IF(AND($G111&lt;&gt;Summary!$C$13),IF(OR($I111=$I$6,$I111=$I$7,$I111=$I$8,$I111=$I$9,$I111=$I$10,$I111=$I$11,$I111=$I$12,$I111=$I$13,$I111=$I$14),($J111*$H111),0),0),0)</f>
        <v>0</v>
      </c>
      <c r="L111" s="112">
        <f>ROUND(IF(AND($G111=Summary!$C$13),IF(OR($I111=$I$6,$I111=$I$7,$I111=$I$8,$I111=$I$9,$I111=$I$10,$I111=$I$11,$I111=$I$12,$I111=$I$13,$I111=$I$14),(($J111*$H111)/2),0),0),0)</f>
        <v>0</v>
      </c>
      <c r="M111" s="112">
        <f t="shared" si="8"/>
        <v>0</v>
      </c>
      <c r="N111" s="115">
        <f t="shared" si="9"/>
        <v>0</v>
      </c>
      <c r="O111" s="118"/>
    </row>
    <row r="112" spans="2:15">
      <c r="B112" s="121"/>
      <c r="C112" s="119"/>
      <c r="D112" s="192"/>
      <c r="E112" s="117"/>
      <c r="F112" s="118"/>
      <c r="G112" s="122"/>
      <c r="H112" s="123"/>
      <c r="I112" s="124"/>
      <c r="J112" s="120">
        <v>0</v>
      </c>
      <c r="K112" s="112">
        <f>ROUND(IF(AND($G112&lt;&gt;Summary!$C$13),IF(OR($I112=$I$6,$I112=$I$7,$I112=$I$8,$I112=$I$9,$I112=$I$10,$I112=$I$11,$I112=$I$12,$I112=$I$13,$I112=$I$14),($J112*$H112),0),0),0)</f>
        <v>0</v>
      </c>
      <c r="L112" s="112">
        <f>ROUND(IF(AND($G112=Summary!$C$13),IF(OR($I112=$I$6,$I112=$I$7,$I112=$I$8,$I112=$I$9,$I112=$I$10,$I112=$I$11,$I112=$I$12,$I112=$I$13,$I112=$I$14),(($J112*$H112)/2),0),0),0)</f>
        <v>0</v>
      </c>
      <c r="M112" s="112">
        <f t="shared" si="8"/>
        <v>0</v>
      </c>
      <c r="N112" s="115">
        <f t="shared" si="9"/>
        <v>0</v>
      </c>
      <c r="O112" s="118"/>
    </row>
    <row r="113" spans="1:15">
      <c r="B113" s="121"/>
      <c r="C113" s="119"/>
      <c r="D113" s="192"/>
      <c r="E113" s="117"/>
      <c r="F113" s="118"/>
      <c r="G113" s="122"/>
      <c r="H113" s="123"/>
      <c r="I113" s="124"/>
      <c r="J113" s="120">
        <v>0</v>
      </c>
      <c r="K113" s="112">
        <f>ROUND(IF(AND($G113&lt;&gt;Summary!$C$13),IF(OR($I113=$I$6,$I113=$I$7,$I113=$I$8,$I113=$I$9,$I113=$I$10,$I113=$I$11,$I113=$I$12,$I113=$I$13,$I113=$I$14),($J113*$H113),0),0),0)</f>
        <v>0</v>
      </c>
      <c r="L113" s="112">
        <f>ROUND(IF(AND($G113=Summary!$C$13),IF(OR($I113=$I$6,$I113=$I$7,$I113=$I$8,$I113=$I$9,$I113=$I$10,$I113=$I$11,$I113=$I$12,$I113=$I$13,$I113=$I$14),(($J113*$H113)/2),0),0),0)</f>
        <v>0</v>
      </c>
      <c r="M113" s="112">
        <f t="shared" si="8"/>
        <v>0</v>
      </c>
      <c r="N113" s="115">
        <f t="shared" si="9"/>
        <v>0</v>
      </c>
      <c r="O113" s="118"/>
    </row>
    <row r="114" spans="1:15">
      <c r="B114" s="121"/>
      <c r="C114" s="119"/>
      <c r="D114" s="192"/>
      <c r="E114" s="117"/>
      <c r="F114" s="118"/>
      <c r="G114" s="122"/>
      <c r="H114" s="123"/>
      <c r="I114" s="124"/>
      <c r="J114" s="120">
        <v>0</v>
      </c>
      <c r="K114" s="112">
        <f>ROUND(IF(AND($G114&lt;&gt;Summary!$C$13),IF(OR($I114=$I$6,$I114=$I$7,$I114=$I$8,$I114=$I$9,$I114=$I$10,$I114=$I$11,$I114=$I$12,$I114=$I$13,$I114=$I$14),($J114*$H114),0),0),0)</f>
        <v>0</v>
      </c>
      <c r="L114" s="112">
        <f>ROUND(IF(AND($G114=Summary!$C$13),IF(OR($I114=$I$6,$I114=$I$7,$I114=$I$8,$I114=$I$9,$I114=$I$10,$I114=$I$11,$I114=$I$12,$I114=$I$13,$I114=$I$14),(($J114*$H114)/2),0),0),0)</f>
        <v>0</v>
      </c>
      <c r="M114" s="112">
        <f t="shared" si="8"/>
        <v>0</v>
      </c>
      <c r="N114" s="115">
        <f t="shared" si="9"/>
        <v>0</v>
      </c>
      <c r="O114" s="118"/>
    </row>
    <row r="115" spans="1:15">
      <c r="B115" s="121"/>
      <c r="C115" s="119"/>
      <c r="D115" s="192"/>
      <c r="E115" s="117"/>
      <c r="F115" s="118"/>
      <c r="G115" s="122"/>
      <c r="H115" s="123"/>
      <c r="I115" s="124"/>
      <c r="J115" s="120">
        <v>0</v>
      </c>
      <c r="K115" s="112">
        <f>ROUND(IF(AND($G115&lt;&gt;Summary!$C$13),IF(OR($I115=$I$6,$I115=$I$7,$I115=$I$8,$I115=$I$9,$I115=$I$10,$I115=$I$11,$I115=$I$12,$I115=$I$13,$I115=$I$14),($J115*$H115),0),0),0)</f>
        <v>0</v>
      </c>
      <c r="L115" s="112">
        <f>ROUND(IF(AND($G115=Summary!$C$13),IF(OR($I115=$I$6,$I115=$I$7,$I115=$I$8,$I115=$I$9,$I115=$I$10,$I115=$I$11,$I115=$I$12,$I115=$I$13,$I115=$I$14),(($J115*$H115)/2),0),0),0)</f>
        <v>0</v>
      </c>
      <c r="M115" s="112">
        <f t="shared" si="8"/>
        <v>0</v>
      </c>
      <c r="N115" s="115">
        <f t="shared" si="9"/>
        <v>0</v>
      </c>
      <c r="O115" s="118"/>
    </row>
    <row r="116" spans="1:15">
      <c r="B116" s="121"/>
      <c r="C116" s="119"/>
      <c r="D116" s="192"/>
      <c r="E116" s="117"/>
      <c r="F116" s="118"/>
      <c r="G116" s="122"/>
      <c r="H116" s="123"/>
      <c r="I116" s="124"/>
      <c r="J116" s="120">
        <v>0</v>
      </c>
      <c r="K116" s="112">
        <f>ROUND(IF(AND($G116&lt;&gt;Summary!$C$13),IF(OR($I116=$I$6,$I116=$I$7,$I116=$I$8,$I116=$I$9,$I116=$I$10,$I116=$I$11,$I116=$I$12,$I116=$I$13,$I116=$I$14),($J116*$H116),0),0),0)</f>
        <v>0</v>
      </c>
      <c r="L116" s="112">
        <f>ROUND(IF(AND($G116=Summary!$C$13),IF(OR($I116=$I$6,$I116=$I$7,$I116=$I$8,$I116=$I$9,$I116=$I$10,$I116=$I$11,$I116=$I$12,$I116=$I$13,$I116=$I$14),(($J116*$H116)/2),0),0),0)</f>
        <v>0</v>
      </c>
      <c r="M116" s="112">
        <f t="shared" si="8"/>
        <v>0</v>
      </c>
      <c r="N116" s="115">
        <f t="shared" si="9"/>
        <v>0</v>
      </c>
      <c r="O116" s="118"/>
    </row>
    <row r="117" spans="1:15">
      <c r="B117" s="121"/>
      <c r="C117" s="119"/>
      <c r="D117" s="192"/>
      <c r="E117" s="117"/>
      <c r="F117" s="118"/>
      <c r="G117" s="122"/>
      <c r="H117" s="123"/>
      <c r="I117" s="124"/>
      <c r="J117" s="120">
        <v>0</v>
      </c>
      <c r="K117" s="112">
        <f>ROUND(IF(AND($G117&lt;&gt;Summary!$C$13),IF(OR($I117=$I$6,$I117=$I$7,$I117=$I$8,$I117=$I$9,$I117=$I$10,$I117=$I$11,$I117=$I$12,$I117=$I$13,$I117=$I$14),($J117*$H117),0),0),0)</f>
        <v>0</v>
      </c>
      <c r="L117" s="112">
        <f>ROUND(IF(AND($G117=Summary!$C$13),IF(OR($I117=$I$6,$I117=$I$7,$I117=$I$8,$I117=$I$9,$I117=$I$10,$I117=$I$11,$I117=$I$12,$I117=$I$13,$I117=$I$14),(($J117*$H117)/2),0),0),0)</f>
        <v>0</v>
      </c>
      <c r="M117" s="112">
        <f t="shared" si="8"/>
        <v>0</v>
      </c>
      <c r="N117" s="115">
        <f t="shared" si="9"/>
        <v>0</v>
      </c>
      <c r="O117" s="118"/>
    </row>
    <row r="118" spans="1:15">
      <c r="B118" s="121"/>
      <c r="C118" s="119"/>
      <c r="D118" s="192"/>
      <c r="E118" s="117"/>
      <c r="F118" s="118"/>
      <c r="G118" s="122"/>
      <c r="H118" s="123"/>
      <c r="I118" s="124"/>
      <c r="J118" s="120">
        <v>0</v>
      </c>
      <c r="K118" s="112">
        <f>ROUND(IF(AND($G118&lt;&gt;Summary!$C$13),IF(OR($I118=$I$6,$I118=$I$7,$I118=$I$8,$I118=$I$9,$I118=$I$10,$I118=$I$11,$I118=$I$12,$I118=$I$13,$I118=$I$14),($J118*$H118),0),0),0)</f>
        <v>0</v>
      </c>
      <c r="L118" s="112">
        <f>ROUND(IF(AND($G118=Summary!$C$13),IF(OR($I118=$I$6,$I118=$I$7,$I118=$I$8,$I118=$I$9,$I118=$I$10,$I118=$I$11,$I118=$I$12,$I118=$I$13,$I118=$I$14),(($J118*$H118)/2),0),0),0)</f>
        <v>0</v>
      </c>
      <c r="M118" s="112">
        <f t="shared" si="8"/>
        <v>0</v>
      </c>
      <c r="N118" s="115">
        <f t="shared" si="9"/>
        <v>0</v>
      </c>
      <c r="O118" s="118"/>
    </row>
    <row r="119" spans="1:15">
      <c r="B119" s="121"/>
      <c r="C119" s="119"/>
      <c r="D119" s="192"/>
      <c r="E119" s="117"/>
      <c r="F119" s="118"/>
      <c r="G119" s="122"/>
      <c r="H119" s="123"/>
      <c r="I119" s="124"/>
      <c r="J119" s="120">
        <v>0</v>
      </c>
      <c r="K119" s="112">
        <f>ROUND(IF(AND($G119&lt;&gt;Summary!$C$13),IF(OR($I119=$I$6,$I119=$I$7,$I119=$I$8,$I119=$I$9,$I119=$I$10,$I119=$I$11,$I119=$I$12,$I119=$I$13,$I119=$I$14),($J119*$H119),0),0),0)</f>
        <v>0</v>
      </c>
      <c r="L119" s="112">
        <f>ROUND(IF(AND($G119=Summary!$C$13),IF(OR($I119=$I$6,$I119=$I$7,$I119=$I$8,$I119=$I$9,$I119=$I$10,$I119=$I$11,$I119=$I$12,$I119=$I$13,$I119=$I$14),(($J119*$H119)/2),0),0),0)</f>
        <v>0</v>
      </c>
      <c r="M119" s="112">
        <f t="shared" si="8"/>
        <v>0</v>
      </c>
      <c r="N119" s="115">
        <f t="shared" si="9"/>
        <v>0</v>
      </c>
      <c r="O119" s="118"/>
    </row>
    <row r="120" spans="1:15">
      <c r="B120" s="121"/>
      <c r="C120" s="119"/>
      <c r="D120" s="192"/>
      <c r="E120" s="117"/>
      <c r="F120" s="118"/>
      <c r="G120" s="122"/>
      <c r="H120" s="123"/>
      <c r="I120" s="124"/>
      <c r="J120" s="120">
        <v>0</v>
      </c>
      <c r="K120" s="112">
        <f>ROUND(IF(AND($G120&lt;&gt;Summary!$C$13),IF(OR($I120=$I$6,$I120=$I$7,$I120=$I$8,$I120=$I$9,$I120=$I$10,$I120=$I$11,$I120=$I$12,$I120=$I$13,$I120=$I$14),($J120*$H120),0),0),0)</f>
        <v>0</v>
      </c>
      <c r="L120" s="112">
        <f>ROUND(IF(AND($G120=Summary!$C$13),IF(OR($I120=$I$6,$I120=$I$7,$I120=$I$8,$I120=$I$9,$I120=$I$10,$I120=$I$11,$I120=$I$12,$I120=$I$13,$I120=$I$14),(($J120*$H120)/2),0),0),0)</f>
        <v>0</v>
      </c>
      <c r="M120" s="112">
        <f t="shared" si="8"/>
        <v>0</v>
      </c>
      <c r="N120" s="115">
        <f t="shared" si="9"/>
        <v>0</v>
      </c>
      <c r="O120" s="118"/>
    </row>
    <row r="121" spans="1:15">
      <c r="A121" s="52">
        <v>0</v>
      </c>
      <c r="B121" s="52">
        <v>0</v>
      </c>
      <c r="C121" s="53">
        <f>C16-SUM(J19:J120)</f>
        <v>0</v>
      </c>
      <c r="D121" s="53">
        <f>D16-SUM(K19:K120)</f>
        <v>0</v>
      </c>
      <c r="E121" s="53">
        <f>E16-SUM(L19:L120)</f>
        <v>0</v>
      </c>
      <c r="F121" s="53">
        <f>F16-SUM(M19:M120)</f>
        <v>0</v>
      </c>
      <c r="G121" s="53">
        <f>G16-SUM(N19:N120)</f>
        <v>0</v>
      </c>
      <c r="H121" s="52">
        <v>0</v>
      </c>
      <c r="I121" s="54">
        <v>0</v>
      </c>
      <c r="J121" s="53">
        <f>J16-SUM(J19:J120)</f>
        <v>0</v>
      </c>
      <c r="K121" s="53">
        <f>K16-SUM(K19:K120)</f>
        <v>0</v>
      </c>
      <c r="L121" s="53">
        <f>L16-SUM(L19:L120)</f>
        <v>0</v>
      </c>
      <c r="M121" s="53">
        <f>M16-SUM(M19:M120)</f>
        <v>0</v>
      </c>
      <c r="N121" s="53">
        <f>N16-SUM(N19:N120)</f>
        <v>0</v>
      </c>
      <c r="O121" s="52">
        <v>0</v>
      </c>
    </row>
  </sheetData>
  <sheetProtection sort="0" autoFilter="0"/>
  <protectedRanges>
    <protectedRange sqref="O20:O120" name="Range3"/>
    <protectedRange sqref="G6" name="Range2_1"/>
    <protectedRange sqref="B22:J120 B20:C21 E20:J21" name="Range1"/>
    <protectedRange sqref="D20:D21" name="Range1_1"/>
  </protectedRanges>
  <autoFilter ref="B19:O19"/>
  <mergeCells count="3">
    <mergeCell ref="B2:N2"/>
    <mergeCell ref="B3:N3"/>
    <mergeCell ref="B4:N4"/>
  </mergeCells>
  <conditionalFormatting sqref="C17:G17 J17:N17">
    <cfRule type="cellIs" dxfId="1024" priority="131" stopIfTrue="1" operator="equal">
      <formula>0</formula>
    </cfRule>
    <cfRule type="cellIs" dxfId="1023" priority="132" stopIfTrue="1" operator="notEqual">
      <formula>0</formula>
    </cfRule>
  </conditionalFormatting>
  <conditionalFormatting sqref="C17:G17 J17:N17">
    <cfRule type="cellIs" dxfId="1022" priority="130" stopIfTrue="1" operator="greaterThan">
      <formula>0.1</formula>
    </cfRule>
  </conditionalFormatting>
  <conditionalFormatting sqref="J121">
    <cfRule type="cellIs" dxfId="1021" priority="119" stopIfTrue="1" operator="equal">
      <formula>0</formula>
    </cfRule>
    <cfRule type="cellIs" dxfId="1020" priority="120" stopIfTrue="1" operator="notEqual">
      <formula>0</formula>
    </cfRule>
  </conditionalFormatting>
  <conditionalFormatting sqref="J121">
    <cfRule type="cellIs" dxfId="1019" priority="118" stopIfTrue="1" operator="greaterThan">
      <formula>0.1</formula>
    </cfRule>
  </conditionalFormatting>
  <conditionalFormatting sqref="K121:N121">
    <cfRule type="cellIs" dxfId="1018" priority="116" stopIfTrue="1" operator="equal">
      <formula>0</formula>
    </cfRule>
    <cfRule type="cellIs" dxfId="1017" priority="117" stopIfTrue="1" operator="notEqual">
      <formula>0</formula>
    </cfRule>
  </conditionalFormatting>
  <conditionalFormatting sqref="K121:N121">
    <cfRule type="cellIs" dxfId="1016" priority="115" stopIfTrue="1" operator="greaterThan">
      <formula>0.1</formula>
    </cfRule>
  </conditionalFormatting>
  <conditionalFormatting sqref="C121">
    <cfRule type="cellIs" dxfId="1015" priority="113" stopIfTrue="1" operator="equal">
      <formula>0</formula>
    </cfRule>
    <cfRule type="cellIs" dxfId="1014" priority="114" stopIfTrue="1" operator="notEqual">
      <formula>0</formula>
    </cfRule>
  </conditionalFormatting>
  <conditionalFormatting sqref="C121">
    <cfRule type="cellIs" dxfId="1013" priority="112" stopIfTrue="1" operator="greaterThan">
      <formula>0.1</formula>
    </cfRule>
  </conditionalFormatting>
  <conditionalFormatting sqref="D121:G121">
    <cfRule type="cellIs" dxfId="1012" priority="110" stopIfTrue="1" operator="equal">
      <formula>0</formula>
    </cfRule>
    <cfRule type="cellIs" dxfId="1011" priority="111" stopIfTrue="1" operator="notEqual">
      <formula>0</formula>
    </cfRule>
  </conditionalFormatting>
  <conditionalFormatting sqref="D121:G121">
    <cfRule type="cellIs" dxfId="1010" priority="109" stopIfTrue="1" operator="greaterThan">
      <formula>0.1</formula>
    </cfRule>
  </conditionalFormatting>
  <conditionalFormatting sqref="D121:F121">
    <cfRule type="cellIs" dxfId="1009" priority="107" stopIfTrue="1" operator="equal">
      <formula>0</formula>
    </cfRule>
    <cfRule type="cellIs" dxfId="1008" priority="108" stopIfTrue="1" operator="notEqual">
      <formula>0</formula>
    </cfRule>
  </conditionalFormatting>
  <conditionalFormatting sqref="D121:F121">
    <cfRule type="cellIs" dxfId="1007" priority="106" stopIfTrue="1" operator="greaterThan">
      <formula>0.1</formula>
    </cfRule>
  </conditionalFormatting>
  <conditionalFormatting sqref="G121">
    <cfRule type="cellIs" dxfId="1006" priority="104" stopIfTrue="1" operator="equal">
      <formula>0</formula>
    </cfRule>
    <cfRule type="cellIs" dxfId="1005" priority="105" stopIfTrue="1" operator="notEqual">
      <formula>0</formula>
    </cfRule>
  </conditionalFormatting>
  <conditionalFormatting sqref="G121">
    <cfRule type="cellIs" dxfId="1004" priority="103" stopIfTrue="1" operator="greaterThan">
      <formula>0.1</formula>
    </cfRule>
  </conditionalFormatting>
  <conditionalFormatting sqref="K121">
    <cfRule type="cellIs" dxfId="1003" priority="101" stopIfTrue="1" operator="equal">
      <formula>0</formula>
    </cfRule>
    <cfRule type="cellIs" dxfId="1002" priority="102" stopIfTrue="1" operator="notEqual">
      <formula>0</formula>
    </cfRule>
  </conditionalFormatting>
  <conditionalFormatting sqref="K121">
    <cfRule type="cellIs" dxfId="1001" priority="100" stopIfTrue="1" operator="greaterThan">
      <formula>0.1</formula>
    </cfRule>
  </conditionalFormatting>
  <conditionalFormatting sqref="L121">
    <cfRule type="cellIs" dxfId="1000" priority="98" stopIfTrue="1" operator="equal">
      <formula>0</formula>
    </cfRule>
    <cfRule type="cellIs" dxfId="999" priority="99" stopIfTrue="1" operator="notEqual">
      <formula>0</formula>
    </cfRule>
  </conditionalFormatting>
  <conditionalFormatting sqref="L121">
    <cfRule type="cellIs" dxfId="998" priority="97" stopIfTrue="1" operator="greaterThan">
      <formula>0.1</formula>
    </cfRule>
  </conditionalFormatting>
  <conditionalFormatting sqref="M121">
    <cfRule type="cellIs" dxfId="997" priority="95" stopIfTrue="1" operator="equal">
      <formula>0</formula>
    </cfRule>
    <cfRule type="cellIs" dxfId="996" priority="96" stopIfTrue="1" operator="notEqual">
      <formula>0</formula>
    </cfRule>
  </conditionalFormatting>
  <conditionalFormatting sqref="M121">
    <cfRule type="cellIs" dxfId="995" priority="94" stopIfTrue="1" operator="greaterThan">
      <formula>0.1</formula>
    </cfRule>
  </conditionalFormatting>
  <conditionalFormatting sqref="N121">
    <cfRule type="cellIs" dxfId="994" priority="92" stopIfTrue="1" operator="equal">
      <formula>0</formula>
    </cfRule>
    <cfRule type="cellIs" dxfId="993" priority="93" stopIfTrue="1" operator="notEqual">
      <formula>0</formula>
    </cfRule>
  </conditionalFormatting>
  <conditionalFormatting sqref="N121">
    <cfRule type="cellIs" dxfId="992" priority="91" stopIfTrue="1" operator="greaterThan">
      <formula>0.1</formula>
    </cfRule>
  </conditionalFormatting>
  <conditionalFormatting sqref="K121:N121">
    <cfRule type="cellIs" dxfId="991" priority="89" stopIfTrue="1" operator="equal">
      <formula>0</formula>
    </cfRule>
    <cfRule type="cellIs" dxfId="990" priority="90" stopIfTrue="1" operator="notEqual">
      <formula>0</formula>
    </cfRule>
  </conditionalFormatting>
  <conditionalFormatting sqref="K121:N121">
    <cfRule type="cellIs" dxfId="989" priority="88" stopIfTrue="1" operator="greaterThan">
      <formula>0.1</formula>
    </cfRule>
  </conditionalFormatting>
  <conditionalFormatting sqref="C121">
    <cfRule type="cellIs" dxfId="988" priority="86" stopIfTrue="1" operator="equal">
      <formula>0</formula>
    </cfRule>
    <cfRule type="cellIs" dxfId="987" priority="87" stopIfTrue="1" operator="notEqual">
      <formula>0</formula>
    </cfRule>
  </conditionalFormatting>
  <conditionalFormatting sqref="C121">
    <cfRule type="cellIs" dxfId="986" priority="85" stopIfTrue="1" operator="greaterThan">
      <formula>0.1</formula>
    </cfRule>
  </conditionalFormatting>
  <conditionalFormatting sqref="D121">
    <cfRule type="cellIs" dxfId="985" priority="83" stopIfTrue="1" operator="equal">
      <formula>0</formula>
    </cfRule>
    <cfRule type="cellIs" dxfId="984" priority="84" stopIfTrue="1" operator="notEqual">
      <formula>0</formula>
    </cfRule>
  </conditionalFormatting>
  <conditionalFormatting sqref="D121">
    <cfRule type="cellIs" dxfId="983" priority="82" stopIfTrue="1" operator="greaterThan">
      <formula>0.1</formula>
    </cfRule>
  </conditionalFormatting>
  <conditionalFormatting sqref="D121">
    <cfRule type="cellIs" dxfId="982" priority="80" stopIfTrue="1" operator="equal">
      <formula>0</formula>
    </cfRule>
    <cfRule type="cellIs" dxfId="981" priority="81" stopIfTrue="1" operator="notEqual">
      <formula>0</formula>
    </cfRule>
  </conditionalFormatting>
  <conditionalFormatting sqref="D121">
    <cfRule type="cellIs" dxfId="980" priority="79" stopIfTrue="1" operator="greaterThan">
      <formula>0.1</formula>
    </cfRule>
  </conditionalFormatting>
  <conditionalFormatting sqref="E121">
    <cfRule type="cellIs" dxfId="979" priority="77" stopIfTrue="1" operator="equal">
      <formula>0</formula>
    </cfRule>
    <cfRule type="cellIs" dxfId="978" priority="78" stopIfTrue="1" operator="notEqual">
      <formula>0</formula>
    </cfRule>
  </conditionalFormatting>
  <conditionalFormatting sqref="E121">
    <cfRule type="cellIs" dxfId="977" priority="76" stopIfTrue="1" operator="greaterThan">
      <formula>0.1</formula>
    </cfRule>
  </conditionalFormatting>
  <conditionalFormatting sqref="E121">
    <cfRule type="cellIs" dxfId="976" priority="74" stopIfTrue="1" operator="equal">
      <formula>0</formula>
    </cfRule>
    <cfRule type="cellIs" dxfId="975" priority="75" stopIfTrue="1" operator="notEqual">
      <formula>0</formula>
    </cfRule>
  </conditionalFormatting>
  <conditionalFormatting sqref="E121">
    <cfRule type="cellIs" dxfId="974" priority="73" stopIfTrue="1" operator="greaterThan">
      <formula>0.1</formula>
    </cfRule>
  </conditionalFormatting>
  <conditionalFormatting sqref="F121">
    <cfRule type="cellIs" dxfId="973" priority="71" stopIfTrue="1" operator="equal">
      <formula>0</formula>
    </cfRule>
    <cfRule type="cellIs" dxfId="972" priority="72" stopIfTrue="1" operator="notEqual">
      <formula>0</formula>
    </cfRule>
  </conditionalFormatting>
  <conditionalFormatting sqref="F121">
    <cfRule type="cellIs" dxfId="971" priority="70" stopIfTrue="1" operator="greaterThan">
      <formula>0.1</formula>
    </cfRule>
  </conditionalFormatting>
  <conditionalFormatting sqref="F121">
    <cfRule type="cellIs" dxfId="970" priority="68" stopIfTrue="1" operator="equal">
      <formula>0</formula>
    </cfRule>
    <cfRule type="cellIs" dxfId="969" priority="69" stopIfTrue="1" operator="notEqual">
      <formula>0</formula>
    </cfRule>
  </conditionalFormatting>
  <conditionalFormatting sqref="F121">
    <cfRule type="cellIs" dxfId="968" priority="67" stopIfTrue="1" operator="greaterThan">
      <formula>0.1</formula>
    </cfRule>
  </conditionalFormatting>
  <conditionalFormatting sqref="G121">
    <cfRule type="cellIs" dxfId="967" priority="65" stopIfTrue="1" operator="equal">
      <formula>0</formula>
    </cfRule>
    <cfRule type="cellIs" dxfId="966" priority="66" stopIfTrue="1" operator="notEqual">
      <formula>0</formula>
    </cfRule>
  </conditionalFormatting>
  <conditionalFormatting sqref="G121">
    <cfRule type="cellIs" dxfId="965" priority="64" stopIfTrue="1" operator="greaterThan">
      <formula>0.1</formula>
    </cfRule>
  </conditionalFormatting>
  <conditionalFormatting sqref="G121">
    <cfRule type="cellIs" dxfId="964" priority="62" stopIfTrue="1" operator="equal">
      <formula>0</formula>
    </cfRule>
    <cfRule type="cellIs" dxfId="963" priority="63" stopIfTrue="1" operator="notEqual">
      <formula>0</formula>
    </cfRule>
  </conditionalFormatting>
  <conditionalFormatting sqref="G121">
    <cfRule type="cellIs" dxfId="962" priority="61" stopIfTrue="1" operator="greaterThan">
      <formula>0.1</formula>
    </cfRule>
  </conditionalFormatting>
  <conditionalFormatting sqref="B19">
    <cfRule type="cellIs" dxfId="961" priority="59" stopIfTrue="1" operator="equal">
      <formula>0</formula>
    </cfRule>
    <cfRule type="cellIs" dxfId="960" priority="60" stopIfTrue="1" operator="notEqual">
      <formula>0</formula>
    </cfRule>
  </conditionalFormatting>
  <conditionalFormatting sqref="B19">
    <cfRule type="cellIs" dxfId="959" priority="58" stopIfTrue="1" operator="greaterThan">
      <formula>0.1</formula>
    </cfRule>
  </conditionalFormatting>
  <conditionalFormatting sqref="B19">
    <cfRule type="cellIs" dxfId="958" priority="56" stopIfTrue="1" operator="equal">
      <formula>0</formula>
    </cfRule>
    <cfRule type="cellIs" dxfId="957" priority="57" stopIfTrue="1" operator="notEqual">
      <formula>0</formula>
    </cfRule>
  </conditionalFormatting>
  <conditionalFormatting sqref="B19">
    <cfRule type="cellIs" dxfId="956" priority="55" stopIfTrue="1" operator="greaterThan">
      <formula>0.1</formula>
    </cfRule>
  </conditionalFormatting>
  <conditionalFormatting sqref="C19:O19">
    <cfRule type="cellIs" dxfId="955" priority="53" stopIfTrue="1" operator="equal">
      <formula>0</formula>
    </cfRule>
    <cfRule type="cellIs" dxfId="954" priority="54" stopIfTrue="1" operator="notEqual">
      <formula>0</formula>
    </cfRule>
  </conditionalFormatting>
  <conditionalFormatting sqref="C19:O19">
    <cfRule type="cellIs" dxfId="953" priority="52" stopIfTrue="1" operator="greaterThan">
      <formula>0.1</formula>
    </cfRule>
  </conditionalFormatting>
  <conditionalFormatting sqref="C19:O19">
    <cfRule type="cellIs" dxfId="952" priority="50" stopIfTrue="1" operator="equal">
      <formula>0</formula>
    </cfRule>
    <cfRule type="cellIs" dxfId="951" priority="51" stopIfTrue="1" operator="notEqual">
      <formula>0</formula>
    </cfRule>
  </conditionalFormatting>
  <conditionalFormatting sqref="C19:O19">
    <cfRule type="cellIs" dxfId="950" priority="49" stopIfTrue="1" operator="greaterThan">
      <formula>0.1</formula>
    </cfRule>
  </conditionalFormatting>
  <conditionalFormatting sqref="K121">
    <cfRule type="cellIs" dxfId="949" priority="47" stopIfTrue="1" operator="equal">
      <formula>0</formula>
    </cfRule>
    <cfRule type="cellIs" dxfId="948" priority="48" stopIfTrue="1" operator="notEqual">
      <formula>0</formula>
    </cfRule>
  </conditionalFormatting>
  <conditionalFormatting sqref="K121">
    <cfRule type="cellIs" dxfId="947" priority="46" stopIfTrue="1" operator="greaterThan">
      <formula>0.1</formula>
    </cfRule>
  </conditionalFormatting>
  <conditionalFormatting sqref="L121">
    <cfRule type="cellIs" dxfId="946" priority="44" stopIfTrue="1" operator="equal">
      <formula>0</formula>
    </cfRule>
    <cfRule type="cellIs" dxfId="945" priority="45" stopIfTrue="1" operator="notEqual">
      <formula>0</formula>
    </cfRule>
  </conditionalFormatting>
  <conditionalFormatting sqref="L121">
    <cfRule type="cellIs" dxfId="944" priority="43" stopIfTrue="1" operator="greaterThan">
      <formula>0.1</formula>
    </cfRule>
  </conditionalFormatting>
  <conditionalFormatting sqref="M121">
    <cfRule type="cellIs" dxfId="943" priority="41" stopIfTrue="1" operator="equal">
      <formula>0</formula>
    </cfRule>
    <cfRule type="cellIs" dxfId="942" priority="42" stopIfTrue="1" operator="notEqual">
      <formula>0</formula>
    </cfRule>
  </conditionalFormatting>
  <conditionalFormatting sqref="M121">
    <cfRule type="cellIs" dxfId="941" priority="40" stopIfTrue="1" operator="greaterThan">
      <formula>0.1</formula>
    </cfRule>
  </conditionalFormatting>
  <conditionalFormatting sqref="N121">
    <cfRule type="cellIs" dxfId="940" priority="38" stopIfTrue="1" operator="equal">
      <formula>0</formula>
    </cfRule>
    <cfRule type="cellIs" dxfId="939" priority="39" stopIfTrue="1" operator="notEqual">
      <formula>0</formula>
    </cfRule>
  </conditionalFormatting>
  <conditionalFormatting sqref="N121">
    <cfRule type="cellIs" dxfId="938" priority="37" stopIfTrue="1" operator="greaterThan">
      <formula>0.1</formula>
    </cfRule>
  </conditionalFormatting>
  <conditionalFormatting sqref="N121">
    <cfRule type="cellIs" dxfId="937" priority="35" stopIfTrue="1" operator="equal">
      <formula>0</formula>
    </cfRule>
    <cfRule type="cellIs" dxfId="936" priority="36" stopIfTrue="1" operator="notEqual">
      <formula>0</formula>
    </cfRule>
  </conditionalFormatting>
  <conditionalFormatting sqref="N121">
    <cfRule type="cellIs" dxfId="935" priority="34" stopIfTrue="1" operator="greaterThan">
      <formula>0.1</formula>
    </cfRule>
  </conditionalFormatting>
  <conditionalFormatting sqref="D121">
    <cfRule type="cellIs" dxfId="934" priority="32" stopIfTrue="1" operator="equal">
      <formula>0</formula>
    </cfRule>
    <cfRule type="cellIs" dxfId="933" priority="33" stopIfTrue="1" operator="notEqual">
      <formula>0</formula>
    </cfRule>
  </conditionalFormatting>
  <conditionalFormatting sqref="D121">
    <cfRule type="cellIs" dxfId="932" priority="31" stopIfTrue="1" operator="greaterThan">
      <formula>0.1</formula>
    </cfRule>
  </conditionalFormatting>
  <conditionalFormatting sqref="D121">
    <cfRule type="cellIs" dxfId="931" priority="29" stopIfTrue="1" operator="equal">
      <formula>0</formula>
    </cfRule>
    <cfRule type="cellIs" dxfId="930" priority="30" stopIfTrue="1" operator="notEqual">
      <formula>0</formula>
    </cfRule>
  </conditionalFormatting>
  <conditionalFormatting sqref="D121">
    <cfRule type="cellIs" dxfId="929" priority="28" stopIfTrue="1" operator="greaterThan">
      <formula>0.1</formula>
    </cfRule>
  </conditionalFormatting>
  <conditionalFormatting sqref="E121">
    <cfRule type="cellIs" dxfId="928" priority="26" stopIfTrue="1" operator="equal">
      <formula>0</formula>
    </cfRule>
    <cfRule type="cellIs" dxfId="927" priority="27" stopIfTrue="1" operator="notEqual">
      <formula>0</formula>
    </cfRule>
  </conditionalFormatting>
  <conditionalFormatting sqref="E121">
    <cfRule type="cellIs" dxfId="926" priority="25" stopIfTrue="1" operator="greaterThan">
      <formula>0.1</formula>
    </cfRule>
  </conditionalFormatting>
  <conditionalFormatting sqref="E121">
    <cfRule type="cellIs" dxfId="925" priority="23" stopIfTrue="1" operator="equal">
      <formula>0</formula>
    </cfRule>
    <cfRule type="cellIs" dxfId="924" priority="24" stopIfTrue="1" operator="notEqual">
      <formula>0</formula>
    </cfRule>
  </conditionalFormatting>
  <conditionalFormatting sqref="E121">
    <cfRule type="cellIs" dxfId="923" priority="22" stopIfTrue="1" operator="greaterThan">
      <formula>0.1</formula>
    </cfRule>
  </conditionalFormatting>
  <conditionalFormatting sqref="F121">
    <cfRule type="cellIs" dxfId="922" priority="20" stopIfTrue="1" operator="equal">
      <formula>0</formula>
    </cfRule>
    <cfRule type="cellIs" dxfId="921" priority="21" stopIfTrue="1" operator="notEqual">
      <formula>0</formula>
    </cfRule>
  </conditionalFormatting>
  <conditionalFormatting sqref="F121">
    <cfRule type="cellIs" dxfId="920" priority="19" stopIfTrue="1" operator="greaterThan">
      <formula>0.1</formula>
    </cfRule>
  </conditionalFormatting>
  <conditionalFormatting sqref="F121">
    <cfRule type="cellIs" dxfId="919" priority="17" stopIfTrue="1" operator="equal">
      <formula>0</formula>
    </cfRule>
    <cfRule type="cellIs" dxfId="918" priority="18" stopIfTrue="1" operator="notEqual">
      <formula>0</formula>
    </cfRule>
  </conditionalFormatting>
  <conditionalFormatting sqref="F121">
    <cfRule type="cellIs" dxfId="917" priority="16" stopIfTrue="1" operator="greaterThan">
      <formula>0.1</formula>
    </cfRule>
  </conditionalFormatting>
  <conditionalFormatting sqref="G121">
    <cfRule type="cellIs" dxfId="916" priority="14" stopIfTrue="1" operator="equal">
      <formula>0</formula>
    </cfRule>
    <cfRule type="cellIs" dxfId="915" priority="15" stopIfTrue="1" operator="notEqual">
      <formula>0</formula>
    </cfRule>
  </conditionalFormatting>
  <conditionalFormatting sqref="G121">
    <cfRule type="cellIs" dxfId="914" priority="13" stopIfTrue="1" operator="greaterThan">
      <formula>0.1</formula>
    </cfRule>
  </conditionalFormatting>
  <conditionalFormatting sqref="G121">
    <cfRule type="cellIs" dxfId="913" priority="11" stopIfTrue="1" operator="equal">
      <formula>0</formula>
    </cfRule>
    <cfRule type="cellIs" dxfId="912" priority="12" stopIfTrue="1" operator="notEqual">
      <formula>0</formula>
    </cfRule>
  </conditionalFormatting>
  <conditionalFormatting sqref="G121">
    <cfRule type="cellIs" dxfId="911" priority="10" stopIfTrue="1" operator="greaterThan">
      <formula>0.1</formula>
    </cfRule>
  </conditionalFormatting>
  <conditionalFormatting sqref="D20:D120">
    <cfRule type="duplicateValues" dxfId="910" priority="7"/>
  </conditionalFormatting>
  <conditionalFormatting sqref="D20:D120">
    <cfRule type="duplicateValues" dxfId="909" priority="5"/>
    <cfRule type="duplicateValues" dxfId="908" priority="6"/>
  </conditionalFormatting>
  <conditionalFormatting sqref="D20">
    <cfRule type="duplicateValues" dxfId="907" priority="4"/>
  </conditionalFormatting>
  <conditionalFormatting sqref="D21">
    <cfRule type="duplicateValues" dxfId="906" priority="3"/>
  </conditionalFormatting>
  <conditionalFormatting sqref="D21">
    <cfRule type="duplicateValues" dxfId="905" priority="2"/>
  </conditionalFormatting>
  <conditionalFormatting sqref="D21:D120">
    <cfRule type="duplicateValues" dxfId="904" priority="1"/>
  </conditionalFormatting>
  <dataValidations count="6">
    <dataValidation type="list" allowBlank="1" showInputMessage="1" showErrorMessage="1" sqref="G20:G120">
      <formula1>Place</formula1>
    </dataValidation>
    <dataValidation type="textLength" allowBlank="1" showInputMessage="1" showErrorMessage="1" sqref="D20:D120">
      <formula1>0</formula1>
      <formula2>16</formula2>
    </dataValidation>
    <dataValidation type="list" allowBlank="1" showInputMessage="1" showErrorMessage="1" sqref="H20:H120">
      <formula1>Rate</formula1>
    </dataValidation>
    <dataValidation type="list" allowBlank="1" showInputMessage="1" showErrorMessage="1" sqref="B20:B120">
      <formula1>Months</formula1>
    </dataValidation>
    <dataValidation type="list" allowBlank="1" showInputMessage="1" showErrorMessage="1" sqref="I20:I120">
      <formula1>RCM_List</formula1>
    </dataValidation>
    <dataValidation type="list" allowBlank="1" showInputMessage="1" showErrorMessage="1" sqref="G6">
      <formula1>Months_3B</formula1>
    </dataValidation>
  </dataValidations>
  <pageMargins left="0" right="0" top="0" bottom="0" header="0" footer="0"/>
  <pageSetup paperSize="9" scale="59" orientation="landscape" r:id="rId1"/>
</worksheet>
</file>

<file path=xl/worksheets/sheet6.xml><?xml version="1.0" encoding="utf-8"?>
<worksheet xmlns="http://schemas.openxmlformats.org/spreadsheetml/2006/main" xmlns:r="http://schemas.openxmlformats.org/officeDocument/2006/relationships">
  <dimension ref="A1:Y1022"/>
  <sheetViews>
    <sheetView view="pageBreakPreview" zoomScale="75" zoomScaleNormal="75" zoomScaleSheetLayoutView="75" workbookViewId="0">
      <pane ySplit="19" topLeftCell="A20" activePane="bottomLeft" state="frozen"/>
      <selection activeCell="B3" sqref="B3:N3"/>
      <selection pane="bottomLeft" activeCell="B21" sqref="B21"/>
    </sheetView>
  </sheetViews>
  <sheetFormatPr defaultRowHeight="15"/>
  <cols>
    <col min="1" max="1" width="1.7109375" style="14" customWidth="1"/>
    <col min="2" max="2" width="6.7109375" style="14" customWidth="1"/>
    <col min="3" max="3" width="13.7109375" style="18" customWidth="1"/>
    <col min="4" max="4" width="18.7109375" style="17" customWidth="1"/>
    <col min="5" max="5" width="15.7109375" style="17" customWidth="1"/>
    <col min="6" max="6" width="14.42578125" style="19" bestFit="1" customWidth="1"/>
    <col min="7" max="7" width="27.7109375" style="14" customWidth="1"/>
    <col min="8" max="8" width="15.7109375" style="17" customWidth="1"/>
    <col min="9" max="9" width="13.7109375" style="17" customWidth="1"/>
    <col min="10" max="10" width="8.5703125" style="20" bestFit="1" customWidth="1"/>
    <col min="11" max="11" width="20" style="21" bestFit="1" customWidth="1"/>
    <col min="12" max="12" width="17.42578125" style="13" bestFit="1" customWidth="1"/>
    <col min="13" max="13" width="16.28515625" style="13" bestFit="1" customWidth="1"/>
    <col min="14" max="15" width="14.42578125" style="13" bestFit="1" customWidth="1"/>
    <col min="16" max="16" width="17.28515625" style="13" customWidth="1"/>
    <col min="17" max="17" width="15.7109375" style="13" customWidth="1"/>
    <col min="18" max="18" width="13.7109375" style="13" bestFit="1" customWidth="1"/>
    <col min="19" max="19" width="15.7109375" style="13" customWidth="1"/>
    <col min="20" max="21" width="6.7109375" style="52" customWidth="1"/>
    <col min="22" max="22" width="1.7109375" style="14" customWidth="1"/>
    <col min="23" max="23" width="9.7109375" style="14" customWidth="1"/>
    <col min="24" max="24" width="13.42578125" style="52" bestFit="1" customWidth="1"/>
    <col min="25" max="25" width="14" style="52" bestFit="1" customWidth="1"/>
    <col min="26" max="16384" width="9.140625" style="14"/>
  </cols>
  <sheetData>
    <row r="1" spans="1:25" ht="11.1" customHeight="1">
      <c r="A1" s="58"/>
      <c r="B1" s="58"/>
      <c r="C1" s="55"/>
      <c r="D1" s="56"/>
      <c r="E1" s="56"/>
      <c r="F1" s="57"/>
      <c r="G1" s="58"/>
      <c r="H1" s="56"/>
      <c r="I1" s="56"/>
      <c r="J1" s="59"/>
      <c r="K1" s="60"/>
      <c r="L1" s="52"/>
      <c r="M1" s="52"/>
      <c r="N1" s="52"/>
      <c r="O1" s="52"/>
      <c r="P1" s="52"/>
      <c r="Q1" s="52"/>
      <c r="R1" s="52"/>
      <c r="S1" s="52"/>
    </row>
    <row r="2" spans="1:25">
      <c r="A2" s="58"/>
      <c r="B2" s="58"/>
      <c r="C2" s="208">
        <f>Summary!C6</f>
        <v>0</v>
      </c>
      <c r="D2" s="208"/>
      <c r="E2" s="208"/>
      <c r="F2" s="208"/>
      <c r="G2" s="208"/>
      <c r="H2" s="208"/>
      <c r="I2" s="208"/>
      <c r="J2" s="208"/>
      <c r="K2" s="208"/>
      <c r="L2" s="208"/>
      <c r="M2" s="208"/>
      <c r="N2" s="208"/>
      <c r="O2" s="208"/>
      <c r="P2" s="208"/>
      <c r="Q2" s="61"/>
      <c r="R2" s="61"/>
      <c r="S2" s="61"/>
      <c r="T2" s="61"/>
      <c r="U2" s="61"/>
      <c r="X2" s="61"/>
      <c r="Y2" s="61"/>
    </row>
    <row r="3" spans="1:25">
      <c r="A3" s="58"/>
      <c r="B3" s="58"/>
      <c r="C3" s="208">
        <f>Summary!C7</f>
        <v>0</v>
      </c>
      <c r="D3" s="208"/>
      <c r="E3" s="208"/>
      <c r="F3" s="208"/>
      <c r="G3" s="208"/>
      <c r="H3" s="208"/>
      <c r="I3" s="208"/>
      <c r="J3" s="208"/>
      <c r="K3" s="208"/>
      <c r="L3" s="208"/>
      <c r="M3" s="208"/>
      <c r="N3" s="208"/>
      <c r="O3" s="208"/>
      <c r="P3" s="208"/>
      <c r="Q3" s="62"/>
      <c r="R3" s="62"/>
      <c r="S3" s="62"/>
      <c r="T3" s="62"/>
      <c r="U3" s="62"/>
      <c r="V3" s="15"/>
      <c r="X3" s="62"/>
      <c r="Y3" s="62"/>
    </row>
    <row r="4" spans="1:25">
      <c r="A4" s="58"/>
      <c r="B4" s="58"/>
      <c r="C4" s="209" t="str">
        <f>"GST Input Credit Register Books - "&amp;Summary!C8</f>
        <v>GST Input Credit Register Books - 2021-2022</v>
      </c>
      <c r="D4" s="209"/>
      <c r="E4" s="209"/>
      <c r="F4" s="209"/>
      <c r="G4" s="209"/>
      <c r="H4" s="209"/>
      <c r="I4" s="209"/>
      <c r="J4" s="209"/>
      <c r="K4" s="209"/>
      <c r="L4" s="209"/>
      <c r="M4" s="209"/>
      <c r="N4" s="209"/>
      <c r="O4" s="209"/>
      <c r="P4" s="209"/>
      <c r="Q4" s="63"/>
      <c r="R4" s="63"/>
      <c r="S4" s="63"/>
      <c r="T4" s="63"/>
      <c r="U4" s="63"/>
      <c r="V4" s="16"/>
      <c r="X4" s="63"/>
      <c r="Y4" s="63"/>
    </row>
    <row r="5" spans="1:25">
      <c r="A5" s="58"/>
      <c r="B5" s="58"/>
      <c r="C5" s="106"/>
      <c r="D5" s="106"/>
      <c r="E5" s="106"/>
      <c r="F5" s="106"/>
      <c r="G5" s="106"/>
      <c r="H5" s="106"/>
      <c r="I5" s="110"/>
      <c r="J5" s="106"/>
      <c r="K5" s="190" t="s">
        <v>3407</v>
      </c>
      <c r="L5" s="186">
        <f>-((SUMIF($U$21:$U$1020,"-",L$21:L$1020)-L13-L14)-SUMIF($S$21:$S$1020,"Ignore - Last Year ITC",L$21:L$1020))</f>
        <v>0</v>
      </c>
      <c r="M5" s="186">
        <f t="shared" ref="M5:P5" si="0">-((SUMIF($U$21:$U$1020,"-",M$21:M$1020)-M13-M14)-SUMIF($S$21:$S$1020,"Ignore - Last Year ITC",M$21:M$1020))</f>
        <v>0</v>
      </c>
      <c r="N5" s="186">
        <f t="shared" si="0"/>
        <v>0</v>
      </c>
      <c r="O5" s="186">
        <f t="shared" si="0"/>
        <v>0</v>
      </c>
      <c r="P5" s="186">
        <f t="shared" si="0"/>
        <v>0</v>
      </c>
      <c r="Q5" s="65"/>
      <c r="R5" s="65"/>
      <c r="S5" s="65"/>
      <c r="T5" s="65"/>
      <c r="U5" s="65"/>
      <c r="V5" s="16"/>
      <c r="X5" s="65"/>
      <c r="Y5" s="65"/>
    </row>
    <row r="6" spans="1:25">
      <c r="A6" s="58"/>
      <c r="B6" s="58"/>
      <c r="C6" s="66"/>
      <c r="D6" s="67" t="s">
        <v>210</v>
      </c>
      <c r="E6" s="56"/>
      <c r="F6" s="57"/>
      <c r="G6" s="58"/>
      <c r="I6" s="175" t="s">
        <v>164</v>
      </c>
      <c r="J6" s="59"/>
      <c r="K6" s="190" t="s">
        <v>3408</v>
      </c>
      <c r="L6" s="186">
        <f>-(SUMIF($T$21:$T$1020,"-",L$21:L$1020))</f>
        <v>0</v>
      </c>
      <c r="M6" s="186">
        <f t="shared" ref="M6:P6" si="1">-(SUMIF($T$21:$T$1020,"-",M$21:M$1020))</f>
        <v>0</v>
      </c>
      <c r="N6" s="186">
        <f t="shared" si="1"/>
        <v>0</v>
      </c>
      <c r="O6" s="186">
        <f t="shared" si="1"/>
        <v>0</v>
      </c>
      <c r="P6" s="186">
        <f t="shared" si="1"/>
        <v>0</v>
      </c>
      <c r="Q6" s="52"/>
      <c r="R6" s="52"/>
      <c r="S6" s="52"/>
    </row>
    <row r="7" spans="1:25">
      <c r="A7" s="58"/>
      <c r="B7" s="58"/>
      <c r="C7" s="125"/>
      <c r="D7" s="67" t="s">
        <v>209</v>
      </c>
      <c r="E7" s="56"/>
      <c r="F7" s="57"/>
      <c r="G7" s="58"/>
      <c r="H7" s="56"/>
      <c r="I7" s="56"/>
      <c r="J7" s="59"/>
      <c r="K7" s="60"/>
      <c r="L7" s="68"/>
      <c r="M7" s="68"/>
      <c r="N7" s="68"/>
      <c r="O7" s="68"/>
      <c r="P7" s="68"/>
      <c r="Q7" s="52"/>
      <c r="R7" s="52"/>
      <c r="S7" s="52"/>
    </row>
    <row r="8" spans="1:25">
      <c r="A8" s="58"/>
      <c r="B8" s="58"/>
      <c r="C8" s="128"/>
      <c r="D8" s="67" t="s">
        <v>211</v>
      </c>
      <c r="E8" s="56"/>
      <c r="F8" s="57"/>
      <c r="G8" s="58"/>
      <c r="H8" s="56"/>
      <c r="I8" s="56"/>
      <c r="J8" s="59"/>
      <c r="K8" s="60" t="s">
        <v>79</v>
      </c>
      <c r="L8" s="68">
        <f t="shared" ref="L8:P15" si="2">ROUND(IF($I$6="Annual",SUMIF($K$21:$K$1020,$K8,L$21:L$1020),SUMIFS(L$21:L$1020,$K$21:$K$1020,$K8,$C$21:$C$1020,$I$6)),0)</f>
        <v>0</v>
      </c>
      <c r="M8" s="68">
        <f t="shared" si="2"/>
        <v>0</v>
      </c>
      <c r="N8" s="68">
        <f t="shared" si="2"/>
        <v>0</v>
      </c>
      <c r="O8" s="68">
        <f t="shared" si="2"/>
        <v>0</v>
      </c>
      <c r="P8" s="68">
        <f t="shared" si="2"/>
        <v>0</v>
      </c>
      <c r="Q8" s="52"/>
      <c r="R8" s="52"/>
      <c r="S8" s="52"/>
    </row>
    <row r="9" spans="1:25">
      <c r="A9" s="58"/>
      <c r="B9" s="58"/>
      <c r="C9" s="56"/>
      <c r="D9" s="56"/>
      <c r="E9" s="56"/>
      <c r="F9" s="57"/>
      <c r="G9" s="58"/>
      <c r="H9" s="56"/>
      <c r="I9" s="56"/>
      <c r="J9" s="59"/>
      <c r="K9" s="60" t="s">
        <v>80</v>
      </c>
      <c r="L9" s="68">
        <f t="shared" si="2"/>
        <v>0</v>
      </c>
      <c r="M9" s="68">
        <f t="shared" si="2"/>
        <v>0</v>
      </c>
      <c r="N9" s="68">
        <f t="shared" si="2"/>
        <v>0</v>
      </c>
      <c r="O9" s="68">
        <f t="shared" si="2"/>
        <v>0</v>
      </c>
      <c r="P9" s="68">
        <f t="shared" si="2"/>
        <v>0</v>
      </c>
      <c r="Q9" s="52"/>
      <c r="R9" s="52"/>
      <c r="S9" s="52"/>
    </row>
    <row r="10" spans="1:25">
      <c r="A10" s="58"/>
      <c r="B10" s="58"/>
      <c r="C10" s="55"/>
      <c r="D10" s="54" t="s">
        <v>9</v>
      </c>
      <c r="E10" s="54" t="s">
        <v>3</v>
      </c>
      <c r="F10" s="54" t="s">
        <v>10</v>
      </c>
      <c r="G10" s="54" t="s">
        <v>2</v>
      </c>
      <c r="H10" s="54" t="s">
        <v>167</v>
      </c>
      <c r="I10" s="54"/>
      <c r="J10" s="54" t="s">
        <v>168</v>
      </c>
      <c r="K10" s="60" t="s">
        <v>20</v>
      </c>
      <c r="L10" s="68">
        <f t="shared" si="2"/>
        <v>0</v>
      </c>
      <c r="M10" s="68">
        <f t="shared" si="2"/>
        <v>0</v>
      </c>
      <c r="N10" s="68">
        <f t="shared" si="2"/>
        <v>0</v>
      </c>
      <c r="O10" s="68">
        <f t="shared" si="2"/>
        <v>0</v>
      </c>
      <c r="P10" s="68">
        <f t="shared" si="2"/>
        <v>0</v>
      </c>
      <c r="Q10" s="52"/>
      <c r="R10" s="52"/>
      <c r="S10" s="52"/>
    </row>
    <row r="11" spans="1:25">
      <c r="A11" s="58"/>
      <c r="B11" s="58"/>
      <c r="C11" s="55"/>
      <c r="D11" s="56"/>
      <c r="E11" s="56"/>
      <c r="F11" s="57"/>
      <c r="G11" s="58"/>
      <c r="H11" s="56"/>
      <c r="I11" s="56"/>
      <c r="J11" s="59"/>
      <c r="K11" s="60" t="s">
        <v>223</v>
      </c>
      <c r="L11" s="68">
        <f t="shared" si="2"/>
        <v>0</v>
      </c>
      <c r="M11" s="68">
        <f t="shared" si="2"/>
        <v>0</v>
      </c>
      <c r="N11" s="68">
        <f t="shared" si="2"/>
        <v>0</v>
      </c>
      <c r="O11" s="68">
        <f t="shared" si="2"/>
        <v>0</v>
      </c>
      <c r="P11" s="68">
        <f t="shared" si="2"/>
        <v>0</v>
      </c>
      <c r="Q11" s="52"/>
      <c r="R11" s="52"/>
      <c r="S11" s="52"/>
    </row>
    <row r="12" spans="1:25">
      <c r="A12" s="58"/>
      <c r="B12" s="58"/>
      <c r="C12" s="55"/>
      <c r="D12" s="68">
        <f t="shared" ref="D12:H15" si="3">ROUND(IF($I$6="Annual",SUMIF($J$21:$J$1020,$J12,L$21:L$1020),SUMIFS(L$21:L$1020,$J$21:$J$1020,$J12,$C$21:$C$1020,$I$6)),0)</f>
        <v>0</v>
      </c>
      <c r="E12" s="68">
        <f t="shared" si="3"/>
        <v>0</v>
      </c>
      <c r="F12" s="68">
        <f t="shared" si="3"/>
        <v>0</v>
      </c>
      <c r="G12" s="68">
        <f t="shared" si="3"/>
        <v>0</v>
      </c>
      <c r="H12" s="68">
        <f t="shared" si="3"/>
        <v>0</v>
      </c>
      <c r="I12" s="68"/>
      <c r="J12" s="59">
        <v>0.05</v>
      </c>
      <c r="K12" s="60" t="s">
        <v>225</v>
      </c>
      <c r="L12" s="68">
        <f t="shared" si="2"/>
        <v>0</v>
      </c>
      <c r="M12" s="68">
        <f t="shared" si="2"/>
        <v>0</v>
      </c>
      <c r="N12" s="68">
        <f t="shared" si="2"/>
        <v>0</v>
      </c>
      <c r="O12" s="68">
        <f t="shared" si="2"/>
        <v>0</v>
      </c>
      <c r="P12" s="68">
        <f t="shared" si="2"/>
        <v>0</v>
      </c>
      <c r="Q12" s="52"/>
      <c r="R12" s="52"/>
      <c r="S12" s="52"/>
    </row>
    <row r="13" spans="1:25">
      <c r="A13" s="58"/>
      <c r="B13" s="58"/>
      <c r="C13" s="55"/>
      <c r="D13" s="68">
        <f t="shared" si="3"/>
        <v>0</v>
      </c>
      <c r="E13" s="68">
        <f t="shared" si="3"/>
        <v>0</v>
      </c>
      <c r="F13" s="68">
        <f t="shared" si="3"/>
        <v>0</v>
      </c>
      <c r="G13" s="68">
        <f t="shared" si="3"/>
        <v>0</v>
      </c>
      <c r="H13" s="68">
        <f t="shared" si="3"/>
        <v>0</v>
      </c>
      <c r="I13" s="68"/>
      <c r="J13" s="59">
        <v>0.12</v>
      </c>
      <c r="K13" s="60" t="s">
        <v>221</v>
      </c>
      <c r="L13" s="68">
        <f t="shared" si="2"/>
        <v>0</v>
      </c>
      <c r="M13" s="68">
        <f t="shared" si="2"/>
        <v>0</v>
      </c>
      <c r="N13" s="68">
        <f t="shared" si="2"/>
        <v>0</v>
      </c>
      <c r="O13" s="68">
        <f t="shared" si="2"/>
        <v>0</v>
      </c>
      <c r="P13" s="68">
        <f t="shared" si="2"/>
        <v>0</v>
      </c>
      <c r="Q13" s="52"/>
      <c r="R13" s="52"/>
      <c r="S13" s="52"/>
    </row>
    <row r="14" spans="1:25">
      <c r="A14" s="58"/>
      <c r="B14" s="58"/>
      <c r="C14" s="55"/>
      <c r="D14" s="68">
        <f t="shared" si="3"/>
        <v>0</v>
      </c>
      <c r="E14" s="68">
        <f t="shared" si="3"/>
        <v>0</v>
      </c>
      <c r="F14" s="68">
        <f t="shared" si="3"/>
        <v>0</v>
      </c>
      <c r="G14" s="68">
        <f t="shared" si="3"/>
        <v>0</v>
      </c>
      <c r="H14" s="68">
        <f t="shared" si="3"/>
        <v>0</v>
      </c>
      <c r="I14" s="68"/>
      <c r="J14" s="59">
        <v>0.18</v>
      </c>
      <c r="K14" s="60" t="s">
        <v>222</v>
      </c>
      <c r="L14" s="68">
        <f t="shared" si="2"/>
        <v>0</v>
      </c>
      <c r="M14" s="68">
        <f t="shared" si="2"/>
        <v>0</v>
      </c>
      <c r="N14" s="68">
        <f t="shared" si="2"/>
        <v>0</v>
      </c>
      <c r="O14" s="68">
        <f t="shared" si="2"/>
        <v>0</v>
      </c>
      <c r="P14" s="68">
        <f t="shared" si="2"/>
        <v>0</v>
      </c>
      <c r="Q14" s="52"/>
      <c r="R14" s="52"/>
      <c r="S14" s="52"/>
    </row>
    <row r="15" spans="1:25">
      <c r="A15" s="58"/>
      <c r="B15" s="58"/>
      <c r="C15" s="55"/>
      <c r="D15" s="68">
        <f t="shared" si="3"/>
        <v>0</v>
      </c>
      <c r="E15" s="68">
        <f t="shared" si="3"/>
        <v>0</v>
      </c>
      <c r="F15" s="68">
        <f t="shared" si="3"/>
        <v>0</v>
      </c>
      <c r="G15" s="68">
        <f t="shared" si="3"/>
        <v>0</v>
      </c>
      <c r="H15" s="68">
        <f t="shared" si="3"/>
        <v>0</v>
      </c>
      <c r="I15" s="68"/>
      <c r="J15" s="59">
        <v>0.28000000000000003</v>
      </c>
      <c r="K15" s="60" t="s">
        <v>224</v>
      </c>
      <c r="L15" s="68">
        <f t="shared" si="2"/>
        <v>0</v>
      </c>
      <c r="M15" s="68">
        <f t="shared" si="2"/>
        <v>0</v>
      </c>
      <c r="N15" s="68">
        <f t="shared" si="2"/>
        <v>0</v>
      </c>
      <c r="O15" s="68">
        <f t="shared" si="2"/>
        <v>0</v>
      </c>
      <c r="P15" s="68">
        <f t="shared" si="2"/>
        <v>0</v>
      </c>
      <c r="Q15" s="52"/>
      <c r="R15" s="52"/>
      <c r="S15" s="52"/>
    </row>
    <row r="16" spans="1:25" ht="11.1" customHeight="1">
      <c r="A16" s="58"/>
      <c r="B16" s="58"/>
      <c r="C16" s="55"/>
      <c r="D16" s="56"/>
      <c r="E16" s="56"/>
      <c r="F16" s="57"/>
      <c r="G16" s="58"/>
      <c r="H16" s="56"/>
      <c r="I16" s="56"/>
      <c r="J16" s="59"/>
      <c r="K16" s="60"/>
      <c r="L16" s="52"/>
      <c r="M16" s="52"/>
      <c r="N16" s="52"/>
      <c r="O16" s="52"/>
      <c r="P16" s="52"/>
      <c r="Q16" s="52"/>
      <c r="R16" s="52"/>
      <c r="S16" s="52"/>
    </row>
    <row r="17" spans="1:25" ht="15.75" thickBot="1">
      <c r="A17" s="58"/>
      <c r="B17" s="58"/>
      <c r="C17" s="55"/>
      <c r="D17" s="69">
        <f>ROUND(SUM(D12:D15),0)</f>
        <v>0</v>
      </c>
      <c r="E17" s="69">
        <f t="shared" ref="E17:H17" si="4">ROUND(SUM(E12:E15),0)</f>
        <v>0</v>
      </c>
      <c r="F17" s="69">
        <f t="shared" si="4"/>
        <v>0</v>
      </c>
      <c r="G17" s="69">
        <f t="shared" si="4"/>
        <v>0</v>
      </c>
      <c r="H17" s="69">
        <f t="shared" si="4"/>
        <v>0</v>
      </c>
      <c r="I17" s="133"/>
      <c r="J17" s="59"/>
      <c r="K17" s="70" t="s">
        <v>18</v>
      </c>
      <c r="L17" s="69">
        <f>ROUND(SUM(L8:L15),0)</f>
        <v>0</v>
      </c>
      <c r="M17" s="69">
        <f t="shared" ref="M17:P17" si="5">ROUND(SUM(M8:M15),0)</f>
        <v>0</v>
      </c>
      <c r="N17" s="69">
        <f t="shared" si="5"/>
        <v>0</v>
      </c>
      <c r="O17" s="69">
        <f t="shared" si="5"/>
        <v>0</v>
      </c>
      <c r="P17" s="69">
        <f t="shared" si="5"/>
        <v>0</v>
      </c>
      <c r="Q17" s="52"/>
      <c r="R17" s="52"/>
      <c r="S17" s="52"/>
    </row>
    <row r="18" spans="1:25" ht="11.1" customHeight="1" thickTop="1">
      <c r="A18" s="58"/>
      <c r="B18" s="58"/>
      <c r="C18" s="55"/>
      <c r="D18" s="71"/>
      <c r="E18" s="71"/>
      <c r="F18" s="71"/>
      <c r="G18" s="71"/>
      <c r="H18" s="71"/>
      <c r="I18" s="71"/>
      <c r="J18" s="59"/>
      <c r="K18" s="60"/>
      <c r="L18" s="71"/>
      <c r="M18" s="71"/>
      <c r="N18" s="71"/>
      <c r="O18" s="71"/>
      <c r="P18" s="71"/>
      <c r="Q18" s="52"/>
      <c r="R18" s="52"/>
      <c r="S18" s="52"/>
    </row>
    <row r="19" spans="1:25" s="17" customFormat="1">
      <c r="A19" s="56"/>
      <c r="B19" s="130" t="s">
        <v>398</v>
      </c>
      <c r="C19" s="105" t="s">
        <v>4</v>
      </c>
      <c r="D19" s="73" t="s">
        <v>5</v>
      </c>
      <c r="E19" s="73" t="s">
        <v>6</v>
      </c>
      <c r="F19" s="74" t="s">
        <v>7</v>
      </c>
      <c r="G19" s="73" t="s">
        <v>0</v>
      </c>
      <c r="H19" s="73" t="s">
        <v>28</v>
      </c>
      <c r="I19" s="73" t="s">
        <v>378</v>
      </c>
      <c r="J19" s="75" t="s">
        <v>8</v>
      </c>
      <c r="K19" s="76" t="s">
        <v>13</v>
      </c>
      <c r="L19" s="54" t="s">
        <v>9</v>
      </c>
      <c r="M19" s="54" t="s">
        <v>3</v>
      </c>
      <c r="N19" s="54" t="s">
        <v>10</v>
      </c>
      <c r="O19" s="54" t="s">
        <v>2</v>
      </c>
      <c r="P19" s="54" t="s">
        <v>369</v>
      </c>
      <c r="Q19" s="54" t="s">
        <v>3409</v>
      </c>
      <c r="R19" s="74" t="s">
        <v>3432</v>
      </c>
      <c r="S19" s="54" t="s">
        <v>12</v>
      </c>
      <c r="T19" s="54" t="s">
        <v>36</v>
      </c>
      <c r="U19" s="54" t="s">
        <v>3403</v>
      </c>
      <c r="X19" s="54" t="s">
        <v>374</v>
      </c>
      <c r="Y19" s="54" t="s">
        <v>226</v>
      </c>
    </row>
    <row r="20" spans="1:25" ht="11.1" customHeight="1">
      <c r="B20" s="53">
        <v>0</v>
      </c>
      <c r="C20" s="53">
        <v>0</v>
      </c>
      <c r="D20" s="53">
        <v>0</v>
      </c>
      <c r="E20" s="53">
        <v>0</v>
      </c>
      <c r="F20" s="53">
        <v>0</v>
      </c>
      <c r="G20" s="53">
        <v>0</v>
      </c>
      <c r="H20" s="53">
        <v>0</v>
      </c>
      <c r="I20" s="53">
        <v>0</v>
      </c>
      <c r="J20" s="53">
        <v>0</v>
      </c>
      <c r="K20" s="53">
        <v>0</v>
      </c>
      <c r="L20" s="53">
        <v>0</v>
      </c>
      <c r="M20" s="53">
        <v>0</v>
      </c>
      <c r="N20" s="53">
        <v>0</v>
      </c>
      <c r="O20" s="53">
        <v>0</v>
      </c>
      <c r="P20" s="53">
        <v>0</v>
      </c>
      <c r="Q20" s="53">
        <v>0</v>
      </c>
      <c r="R20" s="53">
        <v>0</v>
      </c>
      <c r="S20" s="53">
        <v>0</v>
      </c>
      <c r="T20" s="53">
        <v>0</v>
      </c>
      <c r="U20" s="53">
        <v>0</v>
      </c>
      <c r="V20" s="14">
        <v>0</v>
      </c>
      <c r="X20" s="53">
        <v>0</v>
      </c>
      <c r="Y20" s="53">
        <v>0</v>
      </c>
    </row>
    <row r="21" spans="1:25">
      <c r="B21" s="176" t="s">
        <v>400</v>
      </c>
      <c r="C21" s="121"/>
      <c r="D21" s="116"/>
      <c r="E21" s="192"/>
      <c r="F21" s="117"/>
      <c r="G21" s="118"/>
      <c r="H21" s="119"/>
      <c r="I21" s="119"/>
      <c r="J21" s="123"/>
      <c r="K21" s="195"/>
      <c r="L21" s="120">
        <v>0</v>
      </c>
      <c r="M21" s="120">
        <v>0</v>
      </c>
      <c r="N21" s="120">
        <v>0</v>
      </c>
      <c r="O21" s="112">
        <f t="shared" ref="O21:O84" si="6">N21</f>
        <v>0</v>
      </c>
      <c r="P21" s="115">
        <f t="shared" ref="P21:P84" si="7">SUM(L21:O21)</f>
        <v>0</v>
      </c>
      <c r="Q21" s="120"/>
      <c r="R21" s="117"/>
      <c r="S21" s="197"/>
      <c r="T21" s="179" t="str">
        <f>IFERROR(INDEX('ITC-3B'!$B$21:$B$1020,MATCH(E21,'ITC-3B'!$E$21:$E$1020,0)),"-")</f>
        <v>-</v>
      </c>
      <c r="U21" s="111" t="str">
        <f>IFERROR(INDEX('2A-2B'!$B$21:$B$1020,MATCH(E21,'2A-2B'!$F$21:$F$1020,0)),"-")</f>
        <v>-</v>
      </c>
      <c r="V21" s="186">
        <f t="shared" ref="V21:V84" si="8">IF(((L21*J21)-SUM(M21:O21))&gt;0.51,0,((L21*J21)-SUM(M21:O21)))</f>
        <v>0</v>
      </c>
      <c r="W21" s="53"/>
      <c r="X21" s="191" t="str">
        <f>IFERROR(INDEX('ITC-3B'!$C$21:$C$1020,MATCH(E21,'ITC-3B'!$E$21:$E$1020,0)),"Not in 3B")</f>
        <v>Not in 3B</v>
      </c>
      <c r="Y21" s="191" t="str">
        <f>IFERROR(INDEX('2A-2B'!$C$21:$C$1020,MATCH(E21,'2A-2B'!$F$21:$F$1020,0)),"Not in 2A-2B")</f>
        <v>Not in 2A-2B</v>
      </c>
    </row>
    <row r="22" spans="1:25">
      <c r="B22" s="176" t="s">
        <v>401</v>
      </c>
      <c r="C22" s="121"/>
      <c r="D22" s="116"/>
      <c r="E22" s="192"/>
      <c r="F22" s="117"/>
      <c r="G22" s="118"/>
      <c r="H22" s="119"/>
      <c r="I22" s="119"/>
      <c r="J22" s="123"/>
      <c r="K22" s="195"/>
      <c r="L22" s="120">
        <v>0</v>
      </c>
      <c r="M22" s="120">
        <v>0</v>
      </c>
      <c r="N22" s="120">
        <v>0</v>
      </c>
      <c r="O22" s="112">
        <f t="shared" si="6"/>
        <v>0</v>
      </c>
      <c r="P22" s="115">
        <f t="shared" si="7"/>
        <v>0</v>
      </c>
      <c r="Q22" s="120"/>
      <c r="R22" s="117"/>
      <c r="S22" s="197"/>
      <c r="T22" s="179" t="str">
        <f>IFERROR(INDEX('ITC-3B'!$B$21:$B$1020,MATCH(E22,'ITC-3B'!$E$21:$E$1020,0)),"-")</f>
        <v>-</v>
      </c>
      <c r="U22" s="179" t="str">
        <f>IFERROR(INDEX('2A-2B'!$B$21:$B$1020,MATCH(E22,'2A-2B'!$F$21:$F$1020,0)),"-")</f>
        <v>-</v>
      </c>
      <c r="V22" s="186">
        <f t="shared" si="8"/>
        <v>0</v>
      </c>
      <c r="X22" s="191" t="str">
        <f>IFERROR(INDEX('ITC-3B'!$C$21:$C$1020,MATCH(E22,'ITC-3B'!$E$21:$E$1020,0)),"Not in 3B")</f>
        <v>Not in 3B</v>
      </c>
      <c r="Y22" s="191" t="str">
        <f>IFERROR(INDEX('2A-2B'!$C$21:$C$1020,MATCH(E22,'2A-2B'!$F$21:$F$1020,0)),"Not in 2A-2B")</f>
        <v>Not in 2A-2B</v>
      </c>
    </row>
    <row r="23" spans="1:25">
      <c r="B23" s="176" t="s">
        <v>402</v>
      </c>
      <c r="C23" s="121"/>
      <c r="D23" s="116"/>
      <c r="E23" s="192"/>
      <c r="F23" s="117"/>
      <c r="G23" s="118"/>
      <c r="H23" s="119"/>
      <c r="I23" s="119"/>
      <c r="J23" s="123"/>
      <c r="K23" s="195"/>
      <c r="L23" s="120">
        <v>0</v>
      </c>
      <c r="M23" s="120">
        <v>0</v>
      </c>
      <c r="N23" s="120">
        <v>0</v>
      </c>
      <c r="O23" s="112">
        <f t="shared" si="6"/>
        <v>0</v>
      </c>
      <c r="P23" s="115">
        <f t="shared" si="7"/>
        <v>0</v>
      </c>
      <c r="Q23" s="120"/>
      <c r="R23" s="117"/>
      <c r="S23" s="197"/>
      <c r="T23" s="179" t="str">
        <f>IFERROR(INDEX('ITC-3B'!$B$21:$B$1020,MATCH(E23,'ITC-3B'!$E$21:$E$1020,0)),"-")</f>
        <v>-</v>
      </c>
      <c r="U23" s="179" t="str">
        <f>IFERROR(INDEX('2A-2B'!$B$21:$B$1020,MATCH(E23,'2A-2B'!$F$21:$F$1020,0)),"-")</f>
        <v>-</v>
      </c>
      <c r="V23" s="186">
        <f t="shared" si="8"/>
        <v>0</v>
      </c>
      <c r="X23" s="191" t="str">
        <f>IFERROR(INDEX('ITC-3B'!$C$21:$C$1020,MATCH(E23,'ITC-3B'!$E$21:$E$1020,0)),"Not in 3B")</f>
        <v>Not in 3B</v>
      </c>
      <c r="Y23" s="191" t="str">
        <f>IFERROR(INDEX('2A-2B'!$C$21:$C$1020,MATCH(E23,'2A-2B'!$F$21:$F$1020,0)),"Not in 2A-2B")</f>
        <v>Not in 2A-2B</v>
      </c>
    </row>
    <row r="24" spans="1:25">
      <c r="B24" s="176" t="s">
        <v>403</v>
      </c>
      <c r="C24" s="121"/>
      <c r="D24" s="116"/>
      <c r="E24" s="192"/>
      <c r="F24" s="117"/>
      <c r="G24" s="118"/>
      <c r="H24" s="119"/>
      <c r="I24" s="119"/>
      <c r="J24" s="123"/>
      <c r="K24" s="195"/>
      <c r="L24" s="120">
        <v>0</v>
      </c>
      <c r="M24" s="120">
        <v>0</v>
      </c>
      <c r="N24" s="120">
        <v>0</v>
      </c>
      <c r="O24" s="112">
        <f t="shared" si="6"/>
        <v>0</v>
      </c>
      <c r="P24" s="115">
        <f t="shared" si="7"/>
        <v>0</v>
      </c>
      <c r="Q24" s="120"/>
      <c r="R24" s="117"/>
      <c r="S24" s="197"/>
      <c r="T24" s="179" t="str">
        <f>IFERROR(INDEX('ITC-3B'!$B$21:$B$1020,MATCH(E24,'ITC-3B'!$E$21:$E$1020,0)),"-")</f>
        <v>-</v>
      </c>
      <c r="U24" s="179" t="str">
        <f>IFERROR(INDEX('2A-2B'!$B$21:$B$1020,MATCH(E24,'2A-2B'!$F$21:$F$1020,0)),"-")</f>
        <v>-</v>
      </c>
      <c r="V24" s="186">
        <f t="shared" si="8"/>
        <v>0</v>
      </c>
      <c r="X24" s="191" t="str">
        <f>IFERROR(INDEX('ITC-3B'!$C$21:$C$1020,MATCH(E24,'ITC-3B'!$E$21:$E$1020,0)),"Not in 3B")</f>
        <v>Not in 3B</v>
      </c>
      <c r="Y24" s="191" t="str">
        <f>IFERROR(INDEX('2A-2B'!$C$21:$C$1020,MATCH(E24,'2A-2B'!$F$21:$F$1020,0)),"Not in 2A-2B")</f>
        <v>Not in 2A-2B</v>
      </c>
    </row>
    <row r="25" spans="1:25">
      <c r="B25" s="176" t="s">
        <v>404</v>
      </c>
      <c r="C25" s="121"/>
      <c r="D25" s="119"/>
      <c r="E25" s="192"/>
      <c r="F25" s="117"/>
      <c r="G25" s="118"/>
      <c r="H25" s="119"/>
      <c r="I25" s="119"/>
      <c r="J25" s="123"/>
      <c r="K25" s="195"/>
      <c r="L25" s="120">
        <v>0</v>
      </c>
      <c r="M25" s="120">
        <v>0</v>
      </c>
      <c r="N25" s="120">
        <v>0</v>
      </c>
      <c r="O25" s="112">
        <f t="shared" si="6"/>
        <v>0</v>
      </c>
      <c r="P25" s="115">
        <f t="shared" si="7"/>
        <v>0</v>
      </c>
      <c r="Q25" s="120"/>
      <c r="R25" s="117"/>
      <c r="S25" s="197"/>
      <c r="T25" s="179" t="str">
        <f>IFERROR(INDEX('ITC-3B'!$B$21:$B$1020,MATCH(E25,'ITC-3B'!$E$21:$E$1020,0)),"-")</f>
        <v>-</v>
      </c>
      <c r="U25" s="179" t="str">
        <f>IFERROR(INDEX('2A-2B'!$B$21:$B$1020,MATCH(E25,'2A-2B'!$F$21:$F$1020,0)),"-")</f>
        <v>-</v>
      </c>
      <c r="V25" s="186">
        <f t="shared" si="8"/>
        <v>0</v>
      </c>
      <c r="X25" s="191" t="str">
        <f>IFERROR(INDEX('ITC-3B'!$C$21:$C$1020,MATCH(E25,'ITC-3B'!$E$21:$E$1020,0)),"Not in 3B")</f>
        <v>Not in 3B</v>
      </c>
      <c r="Y25" s="191" t="str">
        <f>IFERROR(INDEX('2A-2B'!$C$21:$C$1020,MATCH(E25,'2A-2B'!$F$21:$F$1020,0)),"Not in 2A-2B")</f>
        <v>Not in 2A-2B</v>
      </c>
    </row>
    <row r="26" spans="1:25">
      <c r="B26" s="176" t="s">
        <v>405</v>
      </c>
      <c r="C26" s="121"/>
      <c r="D26" s="119"/>
      <c r="E26" s="192"/>
      <c r="F26" s="117"/>
      <c r="G26" s="118"/>
      <c r="H26" s="119"/>
      <c r="I26" s="119"/>
      <c r="J26" s="123"/>
      <c r="K26" s="195"/>
      <c r="L26" s="120">
        <v>0</v>
      </c>
      <c r="M26" s="120">
        <v>0</v>
      </c>
      <c r="N26" s="120">
        <v>0</v>
      </c>
      <c r="O26" s="112">
        <f t="shared" si="6"/>
        <v>0</v>
      </c>
      <c r="P26" s="115">
        <f t="shared" si="7"/>
        <v>0</v>
      </c>
      <c r="Q26" s="120"/>
      <c r="R26" s="117"/>
      <c r="S26" s="197"/>
      <c r="T26" s="179" t="str">
        <f>IFERROR(INDEX('ITC-3B'!$B$21:$B$1020,MATCH(E26,'ITC-3B'!$E$21:$E$1020,0)),"-")</f>
        <v>-</v>
      </c>
      <c r="U26" s="179" t="str">
        <f>IFERROR(INDEX('2A-2B'!$B$21:$B$1020,MATCH(E26,'2A-2B'!$F$21:$F$1020,0)),"-")</f>
        <v>-</v>
      </c>
      <c r="V26" s="186">
        <f t="shared" si="8"/>
        <v>0</v>
      </c>
      <c r="X26" s="191" t="str">
        <f>IFERROR(INDEX('ITC-3B'!$C$21:$C$1020,MATCH(E26,'ITC-3B'!$E$21:$E$1020,0)),"Not in 3B")</f>
        <v>Not in 3B</v>
      </c>
      <c r="Y26" s="191" t="str">
        <f>IFERROR(INDEX('2A-2B'!$C$21:$C$1020,MATCH(E26,'2A-2B'!$F$21:$F$1020,0)),"Not in 2A-2B")</f>
        <v>Not in 2A-2B</v>
      </c>
    </row>
    <row r="27" spans="1:25">
      <c r="B27" s="176" t="s">
        <v>406</v>
      </c>
      <c r="C27" s="121"/>
      <c r="D27" s="119"/>
      <c r="E27" s="192"/>
      <c r="F27" s="117"/>
      <c r="G27" s="118"/>
      <c r="H27" s="119"/>
      <c r="I27" s="119"/>
      <c r="J27" s="123"/>
      <c r="K27" s="195"/>
      <c r="L27" s="120">
        <v>0</v>
      </c>
      <c r="M27" s="120">
        <v>0</v>
      </c>
      <c r="N27" s="120">
        <v>0</v>
      </c>
      <c r="O27" s="112">
        <f t="shared" si="6"/>
        <v>0</v>
      </c>
      <c r="P27" s="115">
        <f t="shared" si="7"/>
        <v>0</v>
      </c>
      <c r="Q27" s="120"/>
      <c r="R27" s="117"/>
      <c r="S27" s="197"/>
      <c r="T27" s="179" t="str">
        <f>IFERROR(INDEX('ITC-3B'!$B$21:$B$1020,MATCH(E27,'ITC-3B'!$E$21:$E$1020,0)),"-")</f>
        <v>-</v>
      </c>
      <c r="U27" s="179" t="str">
        <f>IFERROR(INDEX('2A-2B'!$B$21:$B$1020,MATCH(E27,'2A-2B'!$F$21:$F$1020,0)),"-")</f>
        <v>-</v>
      </c>
      <c r="V27" s="186">
        <f t="shared" si="8"/>
        <v>0</v>
      </c>
      <c r="X27" s="191" t="str">
        <f>IFERROR(INDEX('ITC-3B'!$C$21:$C$1020,MATCH(E27,'ITC-3B'!$E$21:$E$1020,0)),"Not in 3B")</f>
        <v>Not in 3B</v>
      </c>
      <c r="Y27" s="191" t="str">
        <f>IFERROR(INDEX('2A-2B'!$C$21:$C$1020,MATCH(E27,'2A-2B'!$F$21:$F$1020,0)),"Not in 2A-2B")</f>
        <v>Not in 2A-2B</v>
      </c>
    </row>
    <row r="28" spans="1:25">
      <c r="B28" s="176" t="s">
        <v>407</v>
      </c>
      <c r="C28" s="121"/>
      <c r="D28" s="119"/>
      <c r="E28" s="192"/>
      <c r="F28" s="117"/>
      <c r="G28" s="118"/>
      <c r="H28" s="119"/>
      <c r="I28" s="119"/>
      <c r="J28" s="123"/>
      <c r="K28" s="195"/>
      <c r="L28" s="120">
        <v>0</v>
      </c>
      <c r="M28" s="120">
        <v>0</v>
      </c>
      <c r="N28" s="120">
        <v>0</v>
      </c>
      <c r="O28" s="112">
        <f t="shared" si="6"/>
        <v>0</v>
      </c>
      <c r="P28" s="115">
        <f t="shared" si="7"/>
        <v>0</v>
      </c>
      <c r="Q28" s="120"/>
      <c r="R28" s="117"/>
      <c r="S28" s="197"/>
      <c r="T28" s="179" t="str">
        <f>IFERROR(INDEX('ITC-3B'!$B$21:$B$1020,MATCH(E28,'ITC-3B'!$E$21:$E$1020,0)),"-")</f>
        <v>-</v>
      </c>
      <c r="U28" s="179" t="str">
        <f>IFERROR(INDEX('2A-2B'!$B$21:$B$1020,MATCH(E28,'2A-2B'!$F$21:$F$1020,0)),"-")</f>
        <v>-</v>
      </c>
      <c r="V28" s="186">
        <f t="shared" si="8"/>
        <v>0</v>
      </c>
      <c r="X28" s="191" t="str">
        <f>IFERROR(INDEX('ITC-3B'!$C$21:$C$1020,MATCH(E28,'ITC-3B'!$E$21:$E$1020,0)),"Not in 3B")</f>
        <v>Not in 3B</v>
      </c>
      <c r="Y28" s="191" t="str">
        <f>IFERROR(INDEX('2A-2B'!$C$21:$C$1020,MATCH(E28,'2A-2B'!$F$21:$F$1020,0)),"Not in 2A-2B")</f>
        <v>Not in 2A-2B</v>
      </c>
    </row>
    <row r="29" spans="1:25">
      <c r="B29" s="176" t="s">
        <v>408</v>
      </c>
      <c r="C29" s="121"/>
      <c r="D29" s="119"/>
      <c r="E29" s="192"/>
      <c r="F29" s="117"/>
      <c r="G29" s="118"/>
      <c r="H29" s="119"/>
      <c r="I29" s="119"/>
      <c r="J29" s="123"/>
      <c r="K29" s="195"/>
      <c r="L29" s="120">
        <v>0</v>
      </c>
      <c r="M29" s="120">
        <v>0</v>
      </c>
      <c r="N29" s="120">
        <v>0</v>
      </c>
      <c r="O29" s="112">
        <f t="shared" si="6"/>
        <v>0</v>
      </c>
      <c r="P29" s="115">
        <f t="shared" si="7"/>
        <v>0</v>
      </c>
      <c r="Q29" s="120"/>
      <c r="R29" s="117"/>
      <c r="S29" s="197"/>
      <c r="T29" s="179" t="str">
        <f>IFERROR(INDEX('ITC-3B'!$B$21:$B$1020,MATCH(E29,'ITC-3B'!$E$21:$E$1020,0)),"-")</f>
        <v>-</v>
      </c>
      <c r="U29" s="179" t="str">
        <f>IFERROR(INDEX('2A-2B'!$B$21:$B$1020,MATCH(E29,'2A-2B'!$F$21:$F$1020,0)),"-")</f>
        <v>-</v>
      </c>
      <c r="V29" s="186">
        <f t="shared" si="8"/>
        <v>0</v>
      </c>
      <c r="X29" s="191" t="str">
        <f>IFERROR(INDEX('ITC-3B'!$C$21:$C$1020,MATCH(E29,'ITC-3B'!$E$21:$E$1020,0)),"Not in 3B")</f>
        <v>Not in 3B</v>
      </c>
      <c r="Y29" s="191" t="str">
        <f>IFERROR(INDEX('2A-2B'!$C$21:$C$1020,MATCH(E29,'2A-2B'!$F$21:$F$1020,0)),"Not in 2A-2B")</f>
        <v>Not in 2A-2B</v>
      </c>
    </row>
    <row r="30" spans="1:25">
      <c r="B30" s="176" t="s">
        <v>409</v>
      </c>
      <c r="C30" s="121"/>
      <c r="D30" s="119"/>
      <c r="E30" s="192"/>
      <c r="F30" s="117"/>
      <c r="G30" s="118"/>
      <c r="H30" s="119"/>
      <c r="I30" s="119"/>
      <c r="J30" s="123"/>
      <c r="K30" s="195"/>
      <c r="L30" s="120">
        <v>0</v>
      </c>
      <c r="M30" s="120">
        <v>0</v>
      </c>
      <c r="N30" s="120">
        <v>0</v>
      </c>
      <c r="O30" s="112">
        <f t="shared" si="6"/>
        <v>0</v>
      </c>
      <c r="P30" s="115">
        <f t="shared" si="7"/>
        <v>0</v>
      </c>
      <c r="Q30" s="120"/>
      <c r="R30" s="117"/>
      <c r="S30" s="197"/>
      <c r="T30" s="179" t="str">
        <f>IFERROR(INDEX('ITC-3B'!$B$21:$B$1020,MATCH(E30,'ITC-3B'!$E$21:$E$1020,0)),"-")</f>
        <v>-</v>
      </c>
      <c r="U30" s="179" t="str">
        <f>IFERROR(INDEX('2A-2B'!$B$21:$B$1020,MATCH(E30,'2A-2B'!$F$21:$F$1020,0)),"-")</f>
        <v>-</v>
      </c>
      <c r="V30" s="186">
        <f t="shared" si="8"/>
        <v>0</v>
      </c>
      <c r="X30" s="191" t="str">
        <f>IFERROR(INDEX('ITC-3B'!$C$21:$C$1020,MATCH(E30,'ITC-3B'!$E$21:$E$1020,0)),"Not in 3B")</f>
        <v>Not in 3B</v>
      </c>
      <c r="Y30" s="191" t="str">
        <f>IFERROR(INDEX('2A-2B'!$C$21:$C$1020,MATCH(E30,'2A-2B'!$F$21:$F$1020,0)),"Not in 2A-2B")</f>
        <v>Not in 2A-2B</v>
      </c>
    </row>
    <row r="31" spans="1:25">
      <c r="B31" s="176" t="s">
        <v>410</v>
      </c>
      <c r="C31" s="121"/>
      <c r="D31" s="119"/>
      <c r="E31" s="192"/>
      <c r="F31" s="117"/>
      <c r="G31" s="118"/>
      <c r="H31" s="119"/>
      <c r="I31" s="119"/>
      <c r="J31" s="123"/>
      <c r="K31" s="195"/>
      <c r="L31" s="120">
        <v>0</v>
      </c>
      <c r="M31" s="120">
        <v>0</v>
      </c>
      <c r="N31" s="120">
        <v>0</v>
      </c>
      <c r="O31" s="112">
        <f t="shared" si="6"/>
        <v>0</v>
      </c>
      <c r="P31" s="115">
        <f t="shared" si="7"/>
        <v>0</v>
      </c>
      <c r="Q31" s="120"/>
      <c r="R31" s="117"/>
      <c r="S31" s="197"/>
      <c r="T31" s="179" t="str">
        <f>IFERROR(INDEX('ITC-3B'!$B$21:$B$1020,MATCH(E31,'ITC-3B'!$E$21:$E$1020,0)),"-")</f>
        <v>-</v>
      </c>
      <c r="U31" s="179" t="str">
        <f>IFERROR(INDEX('2A-2B'!$B$21:$B$1020,MATCH(E31,'2A-2B'!$F$21:$F$1020,0)),"-")</f>
        <v>-</v>
      </c>
      <c r="V31" s="186">
        <f t="shared" si="8"/>
        <v>0</v>
      </c>
      <c r="X31" s="191" t="str">
        <f>IFERROR(INDEX('ITC-3B'!$C$21:$C$1020,MATCH(E31,'ITC-3B'!$E$21:$E$1020,0)),"Not in 3B")</f>
        <v>Not in 3B</v>
      </c>
      <c r="Y31" s="191" t="str">
        <f>IFERROR(INDEX('2A-2B'!$C$21:$C$1020,MATCH(E31,'2A-2B'!$F$21:$F$1020,0)),"Not in 2A-2B")</f>
        <v>Not in 2A-2B</v>
      </c>
    </row>
    <row r="32" spans="1:25">
      <c r="B32" s="176" t="s">
        <v>411</v>
      </c>
      <c r="C32" s="121"/>
      <c r="D32" s="116"/>
      <c r="E32" s="192"/>
      <c r="F32" s="117"/>
      <c r="G32" s="118"/>
      <c r="H32" s="119"/>
      <c r="I32" s="119"/>
      <c r="J32" s="123"/>
      <c r="K32" s="195"/>
      <c r="L32" s="120">
        <v>0</v>
      </c>
      <c r="M32" s="120">
        <v>0</v>
      </c>
      <c r="N32" s="120">
        <v>0</v>
      </c>
      <c r="O32" s="112">
        <f t="shared" si="6"/>
        <v>0</v>
      </c>
      <c r="P32" s="115">
        <f t="shared" si="7"/>
        <v>0</v>
      </c>
      <c r="Q32" s="120"/>
      <c r="R32" s="117"/>
      <c r="S32" s="197"/>
      <c r="T32" s="179" t="str">
        <f>IFERROR(INDEX('ITC-3B'!$B$21:$B$1020,MATCH(E32,'ITC-3B'!$E$21:$E$1020,0)),"-")</f>
        <v>-</v>
      </c>
      <c r="U32" s="179" t="str">
        <f>IFERROR(INDEX('2A-2B'!$B$21:$B$1020,MATCH(E32,'2A-2B'!$F$21:$F$1020,0)),"-")</f>
        <v>-</v>
      </c>
      <c r="V32" s="186">
        <f t="shared" si="8"/>
        <v>0</v>
      </c>
      <c r="X32" s="191" t="str">
        <f>IFERROR(INDEX('ITC-3B'!$C$21:$C$1020,MATCH(E32,'ITC-3B'!$E$21:$E$1020,0)),"Not in 3B")</f>
        <v>Not in 3B</v>
      </c>
      <c r="Y32" s="191" t="str">
        <f>IFERROR(INDEX('2A-2B'!$C$21:$C$1020,MATCH(E32,'2A-2B'!$F$21:$F$1020,0)),"Not in 2A-2B")</f>
        <v>Not in 2A-2B</v>
      </c>
    </row>
    <row r="33" spans="2:25">
      <c r="B33" s="176" t="s">
        <v>412</v>
      </c>
      <c r="C33" s="121"/>
      <c r="D33" s="119"/>
      <c r="E33" s="192"/>
      <c r="F33" s="117"/>
      <c r="G33" s="118"/>
      <c r="H33" s="119"/>
      <c r="I33" s="119"/>
      <c r="J33" s="123"/>
      <c r="K33" s="195"/>
      <c r="L33" s="120">
        <v>0</v>
      </c>
      <c r="M33" s="120">
        <v>0</v>
      </c>
      <c r="N33" s="120">
        <v>0</v>
      </c>
      <c r="O33" s="112">
        <f t="shared" si="6"/>
        <v>0</v>
      </c>
      <c r="P33" s="115">
        <f t="shared" si="7"/>
        <v>0</v>
      </c>
      <c r="Q33" s="120"/>
      <c r="R33" s="117"/>
      <c r="S33" s="197"/>
      <c r="T33" s="179" t="str">
        <f>IFERROR(INDEX('ITC-3B'!$B$21:$B$1020,MATCH(E33,'ITC-3B'!$E$21:$E$1020,0)),"-")</f>
        <v>-</v>
      </c>
      <c r="U33" s="179" t="str">
        <f>IFERROR(INDEX('2A-2B'!$B$21:$B$1020,MATCH(E33,'2A-2B'!$F$21:$F$1020,0)),"-")</f>
        <v>-</v>
      </c>
      <c r="V33" s="186">
        <f t="shared" si="8"/>
        <v>0</v>
      </c>
      <c r="X33" s="191" t="str">
        <f>IFERROR(INDEX('ITC-3B'!$C$21:$C$1020,MATCH(E33,'ITC-3B'!$E$21:$E$1020,0)),"Not in 3B")</f>
        <v>Not in 3B</v>
      </c>
      <c r="Y33" s="191" t="str">
        <f>IFERROR(INDEX('2A-2B'!$C$21:$C$1020,MATCH(E33,'2A-2B'!$F$21:$F$1020,0)),"Not in 2A-2B")</f>
        <v>Not in 2A-2B</v>
      </c>
    </row>
    <row r="34" spans="2:25">
      <c r="B34" s="176" t="s">
        <v>413</v>
      </c>
      <c r="C34" s="121"/>
      <c r="D34" s="119"/>
      <c r="E34" s="192"/>
      <c r="F34" s="117"/>
      <c r="G34" s="118"/>
      <c r="H34" s="119"/>
      <c r="I34" s="119"/>
      <c r="J34" s="123"/>
      <c r="K34" s="195"/>
      <c r="L34" s="120">
        <v>0</v>
      </c>
      <c r="M34" s="120">
        <v>0</v>
      </c>
      <c r="N34" s="120">
        <v>0</v>
      </c>
      <c r="O34" s="112">
        <f t="shared" si="6"/>
        <v>0</v>
      </c>
      <c r="P34" s="115">
        <f t="shared" si="7"/>
        <v>0</v>
      </c>
      <c r="Q34" s="120"/>
      <c r="R34" s="117"/>
      <c r="S34" s="197"/>
      <c r="T34" s="179" t="str">
        <f>IFERROR(INDEX('ITC-3B'!$B$21:$B$1020,MATCH(E34,'ITC-3B'!$E$21:$E$1020,0)),"-")</f>
        <v>-</v>
      </c>
      <c r="U34" s="179" t="str">
        <f>IFERROR(INDEX('2A-2B'!$B$21:$B$1020,MATCH(E34,'2A-2B'!$F$21:$F$1020,0)),"-")</f>
        <v>-</v>
      </c>
      <c r="V34" s="186">
        <f t="shared" si="8"/>
        <v>0</v>
      </c>
      <c r="X34" s="191" t="str">
        <f>IFERROR(INDEX('ITC-3B'!$C$21:$C$1020,MATCH(E34,'ITC-3B'!$E$21:$E$1020,0)),"Not in 3B")</f>
        <v>Not in 3B</v>
      </c>
      <c r="Y34" s="191" t="str">
        <f>IFERROR(INDEX('2A-2B'!$C$21:$C$1020,MATCH(E34,'2A-2B'!$F$21:$F$1020,0)),"Not in 2A-2B")</f>
        <v>Not in 2A-2B</v>
      </c>
    </row>
    <row r="35" spans="2:25">
      <c r="B35" s="176" t="s">
        <v>414</v>
      </c>
      <c r="C35" s="121"/>
      <c r="D35" s="119"/>
      <c r="E35" s="192"/>
      <c r="F35" s="117"/>
      <c r="G35" s="118"/>
      <c r="H35" s="119"/>
      <c r="I35" s="119"/>
      <c r="J35" s="123"/>
      <c r="K35" s="195"/>
      <c r="L35" s="120">
        <v>0</v>
      </c>
      <c r="M35" s="120">
        <v>0</v>
      </c>
      <c r="N35" s="120">
        <v>0</v>
      </c>
      <c r="O35" s="112">
        <f t="shared" si="6"/>
        <v>0</v>
      </c>
      <c r="P35" s="115">
        <f t="shared" si="7"/>
        <v>0</v>
      </c>
      <c r="Q35" s="120"/>
      <c r="R35" s="117"/>
      <c r="S35" s="197"/>
      <c r="T35" s="179" t="str">
        <f>IFERROR(INDEX('ITC-3B'!$B$21:$B$1020,MATCH(E35,'ITC-3B'!$E$21:$E$1020,0)),"-")</f>
        <v>-</v>
      </c>
      <c r="U35" s="179" t="str">
        <f>IFERROR(INDEX('2A-2B'!$B$21:$B$1020,MATCH(E35,'2A-2B'!$F$21:$F$1020,0)),"-")</f>
        <v>-</v>
      </c>
      <c r="V35" s="186">
        <f t="shared" si="8"/>
        <v>0</v>
      </c>
      <c r="X35" s="191" t="str">
        <f>IFERROR(INDEX('ITC-3B'!$C$21:$C$1020,MATCH(E35,'ITC-3B'!$E$21:$E$1020,0)),"Not in 3B")</f>
        <v>Not in 3B</v>
      </c>
      <c r="Y35" s="191" t="str">
        <f>IFERROR(INDEX('2A-2B'!$C$21:$C$1020,MATCH(E35,'2A-2B'!$F$21:$F$1020,0)),"Not in 2A-2B")</f>
        <v>Not in 2A-2B</v>
      </c>
    </row>
    <row r="36" spans="2:25">
      <c r="B36" s="176" t="s">
        <v>415</v>
      </c>
      <c r="C36" s="121"/>
      <c r="D36" s="119"/>
      <c r="E36" s="192"/>
      <c r="F36" s="117"/>
      <c r="G36" s="118"/>
      <c r="H36" s="119"/>
      <c r="I36" s="119"/>
      <c r="J36" s="123"/>
      <c r="K36" s="195"/>
      <c r="L36" s="120">
        <v>0</v>
      </c>
      <c r="M36" s="120">
        <v>0</v>
      </c>
      <c r="N36" s="120">
        <v>0</v>
      </c>
      <c r="O36" s="112">
        <f t="shared" si="6"/>
        <v>0</v>
      </c>
      <c r="P36" s="115">
        <f t="shared" si="7"/>
        <v>0</v>
      </c>
      <c r="Q36" s="120"/>
      <c r="R36" s="117"/>
      <c r="S36" s="197"/>
      <c r="T36" s="179" t="str">
        <f>IFERROR(INDEX('ITC-3B'!$B$21:$B$1020,MATCH(E36,'ITC-3B'!$E$21:$E$1020,0)),"-")</f>
        <v>-</v>
      </c>
      <c r="U36" s="179" t="str">
        <f>IFERROR(INDEX('2A-2B'!$B$21:$B$1020,MATCH(E36,'2A-2B'!$F$21:$F$1020,0)),"-")</f>
        <v>-</v>
      </c>
      <c r="V36" s="186">
        <f t="shared" si="8"/>
        <v>0</v>
      </c>
      <c r="X36" s="191" t="str">
        <f>IFERROR(INDEX('ITC-3B'!$C$21:$C$1020,MATCH(E36,'ITC-3B'!$E$21:$E$1020,0)),"Not in 3B")</f>
        <v>Not in 3B</v>
      </c>
      <c r="Y36" s="191" t="str">
        <f>IFERROR(INDEX('2A-2B'!$C$21:$C$1020,MATCH(E36,'2A-2B'!$F$21:$F$1020,0)),"Not in 2A-2B")</f>
        <v>Not in 2A-2B</v>
      </c>
    </row>
    <row r="37" spans="2:25">
      <c r="B37" s="176" t="s">
        <v>416</v>
      </c>
      <c r="C37" s="121"/>
      <c r="D37" s="119"/>
      <c r="E37" s="192"/>
      <c r="F37" s="117"/>
      <c r="G37" s="118"/>
      <c r="H37" s="119"/>
      <c r="I37" s="119"/>
      <c r="J37" s="123"/>
      <c r="K37" s="195"/>
      <c r="L37" s="120">
        <v>0</v>
      </c>
      <c r="M37" s="120">
        <v>0</v>
      </c>
      <c r="N37" s="120">
        <v>0</v>
      </c>
      <c r="O37" s="112">
        <f t="shared" si="6"/>
        <v>0</v>
      </c>
      <c r="P37" s="115">
        <f t="shared" si="7"/>
        <v>0</v>
      </c>
      <c r="Q37" s="120"/>
      <c r="R37" s="117"/>
      <c r="S37" s="197"/>
      <c r="T37" s="179" t="str">
        <f>IFERROR(INDEX('ITC-3B'!$B$21:$B$1020,MATCH(E37,'ITC-3B'!$E$21:$E$1020,0)),"-")</f>
        <v>-</v>
      </c>
      <c r="U37" s="179" t="str">
        <f>IFERROR(INDEX('2A-2B'!$B$21:$B$1020,MATCH(E37,'2A-2B'!$F$21:$F$1020,0)),"-")</f>
        <v>-</v>
      </c>
      <c r="V37" s="186">
        <f t="shared" si="8"/>
        <v>0</v>
      </c>
      <c r="X37" s="191" t="str">
        <f>IFERROR(INDEX('ITC-3B'!$C$21:$C$1020,MATCH(E37,'ITC-3B'!$E$21:$E$1020,0)),"Not in 3B")</f>
        <v>Not in 3B</v>
      </c>
      <c r="Y37" s="191" t="str">
        <f>IFERROR(INDEX('2A-2B'!$C$21:$C$1020,MATCH(E37,'2A-2B'!$F$21:$F$1020,0)),"Not in 2A-2B")</f>
        <v>Not in 2A-2B</v>
      </c>
    </row>
    <row r="38" spans="2:25">
      <c r="B38" s="176" t="s">
        <v>417</v>
      </c>
      <c r="C38" s="121"/>
      <c r="D38" s="119"/>
      <c r="E38" s="192"/>
      <c r="F38" s="117"/>
      <c r="G38" s="118"/>
      <c r="H38" s="119"/>
      <c r="I38" s="119"/>
      <c r="J38" s="123"/>
      <c r="K38" s="195"/>
      <c r="L38" s="120">
        <v>0</v>
      </c>
      <c r="M38" s="120">
        <v>0</v>
      </c>
      <c r="N38" s="120">
        <v>0</v>
      </c>
      <c r="O38" s="112">
        <f t="shared" si="6"/>
        <v>0</v>
      </c>
      <c r="P38" s="115">
        <f t="shared" si="7"/>
        <v>0</v>
      </c>
      <c r="Q38" s="120"/>
      <c r="R38" s="117"/>
      <c r="S38" s="197"/>
      <c r="T38" s="179" t="str">
        <f>IFERROR(INDEX('ITC-3B'!$B$21:$B$1020,MATCH(E38,'ITC-3B'!$E$21:$E$1020,0)),"-")</f>
        <v>-</v>
      </c>
      <c r="U38" s="179" t="str">
        <f>IFERROR(INDEX('2A-2B'!$B$21:$B$1020,MATCH(E38,'2A-2B'!$F$21:$F$1020,0)),"-")</f>
        <v>-</v>
      </c>
      <c r="V38" s="186">
        <f t="shared" si="8"/>
        <v>0</v>
      </c>
      <c r="X38" s="191" t="str">
        <f>IFERROR(INDEX('ITC-3B'!$C$21:$C$1020,MATCH(E38,'ITC-3B'!$E$21:$E$1020,0)),"Not in 3B")</f>
        <v>Not in 3B</v>
      </c>
      <c r="Y38" s="191" t="str">
        <f>IFERROR(INDEX('2A-2B'!$C$21:$C$1020,MATCH(E38,'2A-2B'!$F$21:$F$1020,0)),"Not in 2A-2B")</f>
        <v>Not in 2A-2B</v>
      </c>
    </row>
    <row r="39" spans="2:25">
      <c r="B39" s="176" t="s">
        <v>418</v>
      </c>
      <c r="C39" s="121"/>
      <c r="D39" s="119"/>
      <c r="E39" s="192"/>
      <c r="F39" s="117"/>
      <c r="G39" s="118"/>
      <c r="H39" s="119"/>
      <c r="I39" s="119"/>
      <c r="J39" s="123"/>
      <c r="K39" s="195"/>
      <c r="L39" s="120">
        <v>0</v>
      </c>
      <c r="M39" s="120">
        <v>0</v>
      </c>
      <c r="N39" s="120">
        <v>0</v>
      </c>
      <c r="O39" s="112">
        <f t="shared" si="6"/>
        <v>0</v>
      </c>
      <c r="P39" s="115">
        <f t="shared" si="7"/>
        <v>0</v>
      </c>
      <c r="Q39" s="120"/>
      <c r="R39" s="117"/>
      <c r="S39" s="197"/>
      <c r="T39" s="179" t="str">
        <f>IFERROR(INDEX('ITC-3B'!$B$21:$B$1020,MATCH(E39,'ITC-3B'!$E$21:$E$1020,0)),"-")</f>
        <v>-</v>
      </c>
      <c r="U39" s="179" t="str">
        <f>IFERROR(INDEX('2A-2B'!$B$21:$B$1020,MATCH(E39,'2A-2B'!$F$21:$F$1020,0)),"-")</f>
        <v>-</v>
      </c>
      <c r="V39" s="186">
        <f t="shared" si="8"/>
        <v>0</v>
      </c>
      <c r="X39" s="191" t="str">
        <f>IFERROR(INDEX('ITC-3B'!$C$21:$C$1020,MATCH(E39,'ITC-3B'!$E$21:$E$1020,0)),"Not in 3B")</f>
        <v>Not in 3B</v>
      </c>
      <c r="Y39" s="191" t="str">
        <f>IFERROR(INDEX('2A-2B'!$C$21:$C$1020,MATCH(E39,'2A-2B'!$F$21:$F$1020,0)),"Not in 2A-2B")</f>
        <v>Not in 2A-2B</v>
      </c>
    </row>
    <row r="40" spans="2:25">
      <c r="B40" s="176" t="s">
        <v>419</v>
      </c>
      <c r="C40" s="121"/>
      <c r="D40" s="119"/>
      <c r="E40" s="192"/>
      <c r="F40" s="117"/>
      <c r="G40" s="118"/>
      <c r="H40" s="119"/>
      <c r="I40" s="119"/>
      <c r="J40" s="123"/>
      <c r="K40" s="195"/>
      <c r="L40" s="120">
        <v>0</v>
      </c>
      <c r="M40" s="120">
        <v>0</v>
      </c>
      <c r="N40" s="120">
        <v>0</v>
      </c>
      <c r="O40" s="112">
        <f t="shared" si="6"/>
        <v>0</v>
      </c>
      <c r="P40" s="115">
        <f t="shared" si="7"/>
        <v>0</v>
      </c>
      <c r="Q40" s="120"/>
      <c r="R40" s="117"/>
      <c r="S40" s="197"/>
      <c r="T40" s="179" t="str">
        <f>IFERROR(INDEX('ITC-3B'!$B$21:$B$1020,MATCH(E40,'ITC-3B'!$E$21:$E$1020,0)),"-")</f>
        <v>-</v>
      </c>
      <c r="U40" s="179" t="str">
        <f>IFERROR(INDEX('2A-2B'!$B$21:$B$1020,MATCH(E40,'2A-2B'!$F$21:$F$1020,0)),"-")</f>
        <v>-</v>
      </c>
      <c r="V40" s="186">
        <f t="shared" si="8"/>
        <v>0</v>
      </c>
      <c r="X40" s="191" t="str">
        <f>IFERROR(INDEX('ITC-3B'!$C$21:$C$1020,MATCH(E40,'ITC-3B'!$E$21:$E$1020,0)),"Not in 3B")</f>
        <v>Not in 3B</v>
      </c>
      <c r="Y40" s="191" t="str">
        <f>IFERROR(INDEX('2A-2B'!$C$21:$C$1020,MATCH(E40,'2A-2B'!$F$21:$F$1020,0)),"Not in 2A-2B")</f>
        <v>Not in 2A-2B</v>
      </c>
    </row>
    <row r="41" spans="2:25">
      <c r="B41" s="176" t="s">
        <v>420</v>
      </c>
      <c r="C41" s="121"/>
      <c r="D41" s="119"/>
      <c r="E41" s="192"/>
      <c r="F41" s="117"/>
      <c r="G41" s="118"/>
      <c r="H41" s="119"/>
      <c r="I41" s="119"/>
      <c r="J41" s="123"/>
      <c r="K41" s="195"/>
      <c r="L41" s="120">
        <v>0</v>
      </c>
      <c r="M41" s="120">
        <v>0</v>
      </c>
      <c r="N41" s="120">
        <v>0</v>
      </c>
      <c r="O41" s="112">
        <f t="shared" si="6"/>
        <v>0</v>
      </c>
      <c r="P41" s="115">
        <f t="shared" si="7"/>
        <v>0</v>
      </c>
      <c r="Q41" s="120"/>
      <c r="R41" s="117"/>
      <c r="S41" s="197"/>
      <c r="T41" s="179" t="str">
        <f>IFERROR(INDEX('ITC-3B'!$B$21:$B$1020,MATCH(E41,'ITC-3B'!$E$21:$E$1020,0)),"-")</f>
        <v>-</v>
      </c>
      <c r="U41" s="179" t="str">
        <f>IFERROR(INDEX('2A-2B'!$B$21:$B$1020,MATCH(E41,'2A-2B'!$F$21:$F$1020,0)),"-")</f>
        <v>-</v>
      </c>
      <c r="V41" s="186">
        <f t="shared" si="8"/>
        <v>0</v>
      </c>
      <c r="X41" s="191" t="str">
        <f>IFERROR(INDEX('ITC-3B'!$C$21:$C$1020,MATCH(E41,'ITC-3B'!$E$21:$E$1020,0)),"Not in 3B")</f>
        <v>Not in 3B</v>
      </c>
      <c r="Y41" s="191" t="str">
        <f>IFERROR(INDEX('2A-2B'!$C$21:$C$1020,MATCH(E41,'2A-2B'!$F$21:$F$1020,0)),"Not in 2A-2B")</f>
        <v>Not in 2A-2B</v>
      </c>
    </row>
    <row r="42" spans="2:25">
      <c r="B42" s="176" t="s">
        <v>421</v>
      </c>
      <c r="C42" s="121"/>
      <c r="D42" s="119"/>
      <c r="E42" s="192"/>
      <c r="F42" s="117"/>
      <c r="G42" s="118"/>
      <c r="H42" s="119"/>
      <c r="I42" s="119"/>
      <c r="J42" s="123"/>
      <c r="K42" s="195"/>
      <c r="L42" s="120">
        <v>0</v>
      </c>
      <c r="M42" s="120">
        <v>0</v>
      </c>
      <c r="N42" s="120">
        <v>0</v>
      </c>
      <c r="O42" s="112">
        <f t="shared" si="6"/>
        <v>0</v>
      </c>
      <c r="P42" s="115">
        <f t="shared" si="7"/>
        <v>0</v>
      </c>
      <c r="Q42" s="120"/>
      <c r="R42" s="117"/>
      <c r="S42" s="197"/>
      <c r="T42" s="179" t="str">
        <f>IFERROR(INDEX('ITC-3B'!$B$21:$B$1020,MATCH(E42,'ITC-3B'!$E$21:$E$1020,0)),"-")</f>
        <v>-</v>
      </c>
      <c r="U42" s="179" t="str">
        <f>IFERROR(INDEX('2A-2B'!$B$21:$B$1020,MATCH(E42,'2A-2B'!$F$21:$F$1020,0)),"-")</f>
        <v>-</v>
      </c>
      <c r="V42" s="186">
        <f t="shared" si="8"/>
        <v>0</v>
      </c>
      <c r="X42" s="191" t="str">
        <f>IFERROR(INDEX('ITC-3B'!$C$21:$C$1020,MATCH(E42,'ITC-3B'!$E$21:$E$1020,0)),"Not in 3B")</f>
        <v>Not in 3B</v>
      </c>
      <c r="Y42" s="191" t="str">
        <f>IFERROR(INDEX('2A-2B'!$C$21:$C$1020,MATCH(E42,'2A-2B'!$F$21:$F$1020,0)),"Not in 2A-2B")</f>
        <v>Not in 2A-2B</v>
      </c>
    </row>
    <row r="43" spans="2:25">
      <c r="B43" s="176" t="s">
        <v>422</v>
      </c>
      <c r="C43" s="121"/>
      <c r="D43" s="119"/>
      <c r="E43" s="192"/>
      <c r="F43" s="117"/>
      <c r="G43" s="118"/>
      <c r="H43" s="119"/>
      <c r="I43" s="119"/>
      <c r="J43" s="123"/>
      <c r="K43" s="195"/>
      <c r="L43" s="120">
        <v>0</v>
      </c>
      <c r="M43" s="120">
        <v>0</v>
      </c>
      <c r="N43" s="120">
        <v>0</v>
      </c>
      <c r="O43" s="112">
        <f t="shared" si="6"/>
        <v>0</v>
      </c>
      <c r="P43" s="115">
        <f t="shared" si="7"/>
        <v>0</v>
      </c>
      <c r="Q43" s="120"/>
      <c r="R43" s="117"/>
      <c r="S43" s="197"/>
      <c r="T43" s="179" t="str">
        <f>IFERROR(INDEX('ITC-3B'!$B$21:$B$1020,MATCH(E43,'ITC-3B'!$E$21:$E$1020,0)),"-")</f>
        <v>-</v>
      </c>
      <c r="U43" s="179" t="str">
        <f>IFERROR(INDEX('2A-2B'!$B$21:$B$1020,MATCH(E43,'2A-2B'!$F$21:$F$1020,0)),"-")</f>
        <v>-</v>
      </c>
      <c r="V43" s="186">
        <f t="shared" si="8"/>
        <v>0</v>
      </c>
      <c r="X43" s="191" t="str">
        <f>IFERROR(INDEX('ITC-3B'!$C$21:$C$1020,MATCH(E43,'ITC-3B'!$E$21:$E$1020,0)),"Not in 3B")</f>
        <v>Not in 3B</v>
      </c>
      <c r="Y43" s="191" t="str">
        <f>IFERROR(INDEX('2A-2B'!$C$21:$C$1020,MATCH(E43,'2A-2B'!$F$21:$F$1020,0)),"Not in 2A-2B")</f>
        <v>Not in 2A-2B</v>
      </c>
    </row>
    <row r="44" spans="2:25">
      <c r="B44" s="176" t="s">
        <v>423</v>
      </c>
      <c r="C44" s="121"/>
      <c r="D44" s="119"/>
      <c r="E44" s="192"/>
      <c r="F44" s="117"/>
      <c r="G44" s="118"/>
      <c r="H44" s="119"/>
      <c r="I44" s="119"/>
      <c r="J44" s="123"/>
      <c r="K44" s="195"/>
      <c r="L44" s="120">
        <v>0</v>
      </c>
      <c r="M44" s="120">
        <v>0</v>
      </c>
      <c r="N44" s="120">
        <v>0</v>
      </c>
      <c r="O44" s="112">
        <f t="shared" si="6"/>
        <v>0</v>
      </c>
      <c r="P44" s="115">
        <f t="shared" si="7"/>
        <v>0</v>
      </c>
      <c r="Q44" s="120"/>
      <c r="R44" s="117"/>
      <c r="S44" s="197"/>
      <c r="T44" s="179" t="str">
        <f>IFERROR(INDEX('ITC-3B'!$B$21:$B$1020,MATCH(E44,'ITC-3B'!$E$21:$E$1020,0)),"-")</f>
        <v>-</v>
      </c>
      <c r="U44" s="179" t="str">
        <f>IFERROR(INDEX('2A-2B'!$B$21:$B$1020,MATCH(E44,'2A-2B'!$F$21:$F$1020,0)),"-")</f>
        <v>-</v>
      </c>
      <c r="V44" s="186">
        <f t="shared" si="8"/>
        <v>0</v>
      </c>
      <c r="X44" s="191" t="str">
        <f>IFERROR(INDEX('ITC-3B'!$C$21:$C$1020,MATCH(E44,'ITC-3B'!$E$21:$E$1020,0)),"Not in 3B")</f>
        <v>Not in 3B</v>
      </c>
      <c r="Y44" s="191" t="str">
        <f>IFERROR(INDEX('2A-2B'!$C$21:$C$1020,MATCH(E44,'2A-2B'!$F$21:$F$1020,0)),"Not in 2A-2B")</f>
        <v>Not in 2A-2B</v>
      </c>
    </row>
    <row r="45" spans="2:25">
      <c r="B45" s="176" t="s">
        <v>424</v>
      </c>
      <c r="C45" s="121"/>
      <c r="D45" s="119"/>
      <c r="E45" s="192"/>
      <c r="F45" s="117"/>
      <c r="G45" s="118"/>
      <c r="H45" s="119"/>
      <c r="I45" s="119"/>
      <c r="J45" s="123"/>
      <c r="K45" s="195"/>
      <c r="L45" s="120">
        <v>0</v>
      </c>
      <c r="M45" s="120">
        <v>0</v>
      </c>
      <c r="N45" s="120">
        <v>0</v>
      </c>
      <c r="O45" s="112">
        <f t="shared" si="6"/>
        <v>0</v>
      </c>
      <c r="P45" s="115">
        <f t="shared" si="7"/>
        <v>0</v>
      </c>
      <c r="Q45" s="120"/>
      <c r="R45" s="117"/>
      <c r="S45" s="197"/>
      <c r="T45" s="179" t="str">
        <f>IFERROR(INDEX('ITC-3B'!$B$21:$B$1020,MATCH(E45,'ITC-3B'!$E$21:$E$1020,0)),"-")</f>
        <v>-</v>
      </c>
      <c r="U45" s="179" t="str">
        <f>IFERROR(INDEX('2A-2B'!$B$21:$B$1020,MATCH(E45,'2A-2B'!$F$21:$F$1020,0)),"-")</f>
        <v>-</v>
      </c>
      <c r="V45" s="186">
        <f t="shared" si="8"/>
        <v>0</v>
      </c>
      <c r="X45" s="191" t="str">
        <f>IFERROR(INDEX('ITC-3B'!$C$21:$C$1020,MATCH(E45,'ITC-3B'!$E$21:$E$1020,0)),"Not in 3B")</f>
        <v>Not in 3B</v>
      </c>
      <c r="Y45" s="191" t="str">
        <f>IFERROR(INDEX('2A-2B'!$C$21:$C$1020,MATCH(E45,'2A-2B'!$F$21:$F$1020,0)),"Not in 2A-2B")</f>
        <v>Not in 2A-2B</v>
      </c>
    </row>
    <row r="46" spans="2:25">
      <c r="B46" s="176" t="s">
        <v>425</v>
      </c>
      <c r="C46" s="121"/>
      <c r="D46" s="119"/>
      <c r="E46" s="192"/>
      <c r="F46" s="117"/>
      <c r="G46" s="118"/>
      <c r="H46" s="119"/>
      <c r="I46" s="119"/>
      <c r="J46" s="123"/>
      <c r="K46" s="195"/>
      <c r="L46" s="120">
        <v>0</v>
      </c>
      <c r="M46" s="120">
        <v>0</v>
      </c>
      <c r="N46" s="120">
        <v>0</v>
      </c>
      <c r="O46" s="112">
        <f t="shared" si="6"/>
        <v>0</v>
      </c>
      <c r="P46" s="115">
        <f t="shared" si="7"/>
        <v>0</v>
      </c>
      <c r="Q46" s="120"/>
      <c r="R46" s="117"/>
      <c r="S46" s="197"/>
      <c r="T46" s="179" t="str">
        <f>IFERROR(INDEX('ITC-3B'!$B$21:$B$1020,MATCH(E46,'ITC-3B'!$E$21:$E$1020,0)),"-")</f>
        <v>-</v>
      </c>
      <c r="U46" s="179" t="str">
        <f>IFERROR(INDEX('2A-2B'!$B$21:$B$1020,MATCH(E46,'2A-2B'!$F$21:$F$1020,0)),"-")</f>
        <v>-</v>
      </c>
      <c r="V46" s="186">
        <f t="shared" si="8"/>
        <v>0</v>
      </c>
      <c r="X46" s="191" t="str">
        <f>IFERROR(INDEX('ITC-3B'!$C$21:$C$1020,MATCH(E46,'ITC-3B'!$E$21:$E$1020,0)),"Not in 3B")</f>
        <v>Not in 3B</v>
      </c>
      <c r="Y46" s="191" t="str">
        <f>IFERROR(INDEX('2A-2B'!$C$21:$C$1020,MATCH(E46,'2A-2B'!$F$21:$F$1020,0)),"Not in 2A-2B")</f>
        <v>Not in 2A-2B</v>
      </c>
    </row>
    <row r="47" spans="2:25">
      <c r="B47" s="176" t="s">
        <v>426</v>
      </c>
      <c r="C47" s="121"/>
      <c r="D47" s="119"/>
      <c r="E47" s="192"/>
      <c r="F47" s="117"/>
      <c r="G47" s="118"/>
      <c r="H47" s="119"/>
      <c r="I47" s="119"/>
      <c r="J47" s="123"/>
      <c r="K47" s="195"/>
      <c r="L47" s="120">
        <v>0</v>
      </c>
      <c r="M47" s="120">
        <v>0</v>
      </c>
      <c r="N47" s="120">
        <v>0</v>
      </c>
      <c r="O47" s="112">
        <f t="shared" si="6"/>
        <v>0</v>
      </c>
      <c r="P47" s="115">
        <f t="shared" si="7"/>
        <v>0</v>
      </c>
      <c r="Q47" s="120"/>
      <c r="R47" s="117"/>
      <c r="S47" s="197"/>
      <c r="T47" s="179" t="str">
        <f>IFERROR(INDEX('ITC-3B'!$B$21:$B$1020,MATCH(E47,'ITC-3B'!$E$21:$E$1020,0)),"-")</f>
        <v>-</v>
      </c>
      <c r="U47" s="179" t="str">
        <f>IFERROR(INDEX('2A-2B'!$B$21:$B$1020,MATCH(E47,'2A-2B'!$F$21:$F$1020,0)),"-")</f>
        <v>-</v>
      </c>
      <c r="V47" s="186">
        <f t="shared" si="8"/>
        <v>0</v>
      </c>
      <c r="X47" s="191" t="str">
        <f>IFERROR(INDEX('ITC-3B'!$C$21:$C$1020,MATCH(E47,'ITC-3B'!$E$21:$E$1020,0)),"Not in 3B")</f>
        <v>Not in 3B</v>
      </c>
      <c r="Y47" s="191" t="str">
        <f>IFERROR(INDEX('2A-2B'!$C$21:$C$1020,MATCH(E47,'2A-2B'!$F$21:$F$1020,0)),"Not in 2A-2B")</f>
        <v>Not in 2A-2B</v>
      </c>
    </row>
    <row r="48" spans="2:25">
      <c r="B48" s="176" t="s">
        <v>427</v>
      </c>
      <c r="C48" s="121"/>
      <c r="D48" s="119"/>
      <c r="E48" s="192"/>
      <c r="F48" s="117"/>
      <c r="G48" s="118"/>
      <c r="H48" s="119"/>
      <c r="I48" s="119"/>
      <c r="J48" s="123"/>
      <c r="K48" s="195"/>
      <c r="L48" s="120">
        <v>0</v>
      </c>
      <c r="M48" s="120">
        <v>0</v>
      </c>
      <c r="N48" s="120">
        <v>0</v>
      </c>
      <c r="O48" s="112">
        <f t="shared" si="6"/>
        <v>0</v>
      </c>
      <c r="P48" s="115">
        <f t="shared" si="7"/>
        <v>0</v>
      </c>
      <c r="Q48" s="120"/>
      <c r="R48" s="117"/>
      <c r="S48" s="197"/>
      <c r="T48" s="179" t="str">
        <f>IFERROR(INDEX('ITC-3B'!$B$21:$B$1020,MATCH(E48,'ITC-3B'!$E$21:$E$1020,0)),"-")</f>
        <v>-</v>
      </c>
      <c r="U48" s="179" t="str">
        <f>IFERROR(INDEX('2A-2B'!$B$21:$B$1020,MATCH(E48,'2A-2B'!$F$21:$F$1020,0)),"-")</f>
        <v>-</v>
      </c>
      <c r="V48" s="186">
        <f t="shared" si="8"/>
        <v>0</v>
      </c>
      <c r="X48" s="191" t="str">
        <f>IFERROR(INDEX('ITC-3B'!$C$21:$C$1020,MATCH(E48,'ITC-3B'!$E$21:$E$1020,0)),"Not in 3B")</f>
        <v>Not in 3B</v>
      </c>
      <c r="Y48" s="191" t="str">
        <f>IFERROR(INDEX('2A-2B'!$C$21:$C$1020,MATCH(E48,'2A-2B'!$F$21:$F$1020,0)),"Not in 2A-2B")</f>
        <v>Not in 2A-2B</v>
      </c>
    </row>
    <row r="49" spans="2:25">
      <c r="B49" s="176" t="s">
        <v>428</v>
      </c>
      <c r="C49" s="121"/>
      <c r="D49" s="119"/>
      <c r="E49" s="192"/>
      <c r="F49" s="117"/>
      <c r="G49" s="118"/>
      <c r="H49" s="119"/>
      <c r="I49" s="119"/>
      <c r="J49" s="123"/>
      <c r="K49" s="195"/>
      <c r="L49" s="120">
        <v>0</v>
      </c>
      <c r="M49" s="120">
        <v>0</v>
      </c>
      <c r="N49" s="120">
        <v>0</v>
      </c>
      <c r="O49" s="112">
        <f t="shared" si="6"/>
        <v>0</v>
      </c>
      <c r="P49" s="115">
        <f t="shared" si="7"/>
        <v>0</v>
      </c>
      <c r="Q49" s="120"/>
      <c r="R49" s="117"/>
      <c r="S49" s="197"/>
      <c r="T49" s="179" t="str">
        <f>IFERROR(INDEX('ITC-3B'!$B$21:$B$1020,MATCH(E49,'ITC-3B'!$E$21:$E$1020,0)),"-")</f>
        <v>-</v>
      </c>
      <c r="U49" s="179" t="str">
        <f>IFERROR(INDEX('2A-2B'!$B$21:$B$1020,MATCH(E49,'2A-2B'!$F$21:$F$1020,0)),"-")</f>
        <v>-</v>
      </c>
      <c r="V49" s="186">
        <f t="shared" si="8"/>
        <v>0</v>
      </c>
      <c r="X49" s="191" t="str">
        <f>IFERROR(INDEX('ITC-3B'!$C$21:$C$1020,MATCH(E49,'ITC-3B'!$E$21:$E$1020,0)),"Not in 3B")</f>
        <v>Not in 3B</v>
      </c>
      <c r="Y49" s="191" t="str">
        <f>IFERROR(INDEX('2A-2B'!$C$21:$C$1020,MATCH(E49,'2A-2B'!$F$21:$F$1020,0)),"Not in 2A-2B")</f>
        <v>Not in 2A-2B</v>
      </c>
    </row>
    <row r="50" spans="2:25">
      <c r="B50" s="176" t="s">
        <v>429</v>
      </c>
      <c r="C50" s="121"/>
      <c r="D50" s="119"/>
      <c r="E50" s="192"/>
      <c r="F50" s="117"/>
      <c r="G50" s="118"/>
      <c r="H50" s="119"/>
      <c r="I50" s="119"/>
      <c r="J50" s="123"/>
      <c r="K50" s="195"/>
      <c r="L50" s="120">
        <v>0</v>
      </c>
      <c r="M50" s="120">
        <v>0</v>
      </c>
      <c r="N50" s="120">
        <v>0</v>
      </c>
      <c r="O50" s="112">
        <f t="shared" si="6"/>
        <v>0</v>
      </c>
      <c r="P50" s="115">
        <f t="shared" si="7"/>
        <v>0</v>
      </c>
      <c r="Q50" s="120"/>
      <c r="R50" s="117"/>
      <c r="S50" s="197"/>
      <c r="T50" s="179" t="str">
        <f>IFERROR(INDEX('ITC-3B'!$B$21:$B$1020,MATCH(E50,'ITC-3B'!$E$21:$E$1020,0)),"-")</f>
        <v>-</v>
      </c>
      <c r="U50" s="179" t="str">
        <f>IFERROR(INDEX('2A-2B'!$B$21:$B$1020,MATCH(E50,'2A-2B'!$F$21:$F$1020,0)),"-")</f>
        <v>-</v>
      </c>
      <c r="V50" s="186">
        <f t="shared" si="8"/>
        <v>0</v>
      </c>
      <c r="X50" s="191" t="str">
        <f>IFERROR(INDEX('ITC-3B'!$C$21:$C$1020,MATCH(E50,'ITC-3B'!$E$21:$E$1020,0)),"Not in 3B")</f>
        <v>Not in 3B</v>
      </c>
      <c r="Y50" s="191" t="str">
        <f>IFERROR(INDEX('2A-2B'!$C$21:$C$1020,MATCH(E50,'2A-2B'!$F$21:$F$1020,0)),"Not in 2A-2B")</f>
        <v>Not in 2A-2B</v>
      </c>
    </row>
    <row r="51" spans="2:25">
      <c r="B51" s="176" t="s">
        <v>430</v>
      </c>
      <c r="C51" s="121"/>
      <c r="D51" s="119"/>
      <c r="E51" s="192"/>
      <c r="F51" s="117"/>
      <c r="G51" s="118"/>
      <c r="H51" s="119"/>
      <c r="I51" s="119"/>
      <c r="J51" s="123"/>
      <c r="K51" s="195"/>
      <c r="L51" s="120">
        <v>0</v>
      </c>
      <c r="M51" s="120">
        <v>0</v>
      </c>
      <c r="N51" s="120">
        <v>0</v>
      </c>
      <c r="O51" s="112">
        <f t="shared" si="6"/>
        <v>0</v>
      </c>
      <c r="P51" s="115">
        <f t="shared" si="7"/>
        <v>0</v>
      </c>
      <c r="Q51" s="120"/>
      <c r="R51" s="117"/>
      <c r="S51" s="197"/>
      <c r="T51" s="179" t="str">
        <f>IFERROR(INDEX('ITC-3B'!$B$21:$B$1020,MATCH(E51,'ITC-3B'!$E$21:$E$1020,0)),"-")</f>
        <v>-</v>
      </c>
      <c r="U51" s="179" t="str">
        <f>IFERROR(INDEX('2A-2B'!$B$21:$B$1020,MATCH(E51,'2A-2B'!$F$21:$F$1020,0)),"-")</f>
        <v>-</v>
      </c>
      <c r="V51" s="186">
        <f t="shared" si="8"/>
        <v>0</v>
      </c>
      <c r="X51" s="191" t="str">
        <f>IFERROR(INDEX('ITC-3B'!$C$21:$C$1020,MATCH(E51,'ITC-3B'!$E$21:$E$1020,0)),"Not in 3B")</f>
        <v>Not in 3B</v>
      </c>
      <c r="Y51" s="191" t="str">
        <f>IFERROR(INDEX('2A-2B'!$C$21:$C$1020,MATCH(E51,'2A-2B'!$F$21:$F$1020,0)),"Not in 2A-2B")</f>
        <v>Not in 2A-2B</v>
      </c>
    </row>
    <row r="52" spans="2:25">
      <c r="B52" s="176" t="s">
        <v>431</v>
      </c>
      <c r="C52" s="121"/>
      <c r="D52" s="119"/>
      <c r="E52" s="192"/>
      <c r="F52" s="117"/>
      <c r="G52" s="118"/>
      <c r="H52" s="119"/>
      <c r="I52" s="119"/>
      <c r="J52" s="123"/>
      <c r="K52" s="195"/>
      <c r="L52" s="120">
        <v>0</v>
      </c>
      <c r="M52" s="120">
        <v>0</v>
      </c>
      <c r="N52" s="120">
        <v>0</v>
      </c>
      <c r="O52" s="112">
        <f t="shared" si="6"/>
        <v>0</v>
      </c>
      <c r="P52" s="115">
        <f t="shared" si="7"/>
        <v>0</v>
      </c>
      <c r="Q52" s="120"/>
      <c r="R52" s="117"/>
      <c r="S52" s="197"/>
      <c r="T52" s="179" t="str">
        <f>IFERROR(INDEX('ITC-3B'!$B$21:$B$1020,MATCH(E52,'ITC-3B'!$E$21:$E$1020,0)),"-")</f>
        <v>-</v>
      </c>
      <c r="U52" s="179" t="str">
        <f>IFERROR(INDEX('2A-2B'!$B$21:$B$1020,MATCH(E52,'2A-2B'!$F$21:$F$1020,0)),"-")</f>
        <v>-</v>
      </c>
      <c r="V52" s="186">
        <f t="shared" si="8"/>
        <v>0</v>
      </c>
      <c r="X52" s="191" t="str">
        <f>IFERROR(INDEX('ITC-3B'!$C$21:$C$1020,MATCH(E52,'ITC-3B'!$E$21:$E$1020,0)),"Not in 3B")</f>
        <v>Not in 3B</v>
      </c>
      <c r="Y52" s="191" t="str">
        <f>IFERROR(INDEX('2A-2B'!$C$21:$C$1020,MATCH(E52,'2A-2B'!$F$21:$F$1020,0)),"Not in 2A-2B")</f>
        <v>Not in 2A-2B</v>
      </c>
    </row>
    <row r="53" spans="2:25">
      <c r="B53" s="176" t="s">
        <v>432</v>
      </c>
      <c r="C53" s="121"/>
      <c r="D53" s="119"/>
      <c r="E53" s="192"/>
      <c r="F53" s="117"/>
      <c r="G53" s="118"/>
      <c r="H53" s="119"/>
      <c r="I53" s="119"/>
      <c r="J53" s="123"/>
      <c r="K53" s="195"/>
      <c r="L53" s="120">
        <v>0</v>
      </c>
      <c r="M53" s="120">
        <v>0</v>
      </c>
      <c r="N53" s="120">
        <v>0</v>
      </c>
      <c r="O53" s="112">
        <f t="shared" si="6"/>
        <v>0</v>
      </c>
      <c r="P53" s="115">
        <f t="shared" si="7"/>
        <v>0</v>
      </c>
      <c r="Q53" s="120"/>
      <c r="R53" s="117"/>
      <c r="S53" s="197"/>
      <c r="T53" s="179" t="str">
        <f>IFERROR(INDEX('ITC-3B'!$B$21:$B$1020,MATCH(E53,'ITC-3B'!$E$21:$E$1020,0)),"-")</f>
        <v>-</v>
      </c>
      <c r="U53" s="179" t="str">
        <f>IFERROR(INDEX('2A-2B'!$B$21:$B$1020,MATCH(E53,'2A-2B'!$F$21:$F$1020,0)),"-")</f>
        <v>-</v>
      </c>
      <c r="V53" s="186">
        <f t="shared" si="8"/>
        <v>0</v>
      </c>
      <c r="X53" s="191" t="str">
        <f>IFERROR(INDEX('ITC-3B'!$C$21:$C$1020,MATCH(E53,'ITC-3B'!$E$21:$E$1020,0)),"Not in 3B")</f>
        <v>Not in 3B</v>
      </c>
      <c r="Y53" s="191" t="str">
        <f>IFERROR(INDEX('2A-2B'!$C$21:$C$1020,MATCH(E53,'2A-2B'!$F$21:$F$1020,0)),"Not in 2A-2B")</f>
        <v>Not in 2A-2B</v>
      </c>
    </row>
    <row r="54" spans="2:25">
      <c r="B54" s="176" t="s">
        <v>433</v>
      </c>
      <c r="C54" s="121"/>
      <c r="D54" s="119"/>
      <c r="E54" s="192"/>
      <c r="F54" s="117"/>
      <c r="G54" s="118"/>
      <c r="H54" s="119"/>
      <c r="I54" s="119"/>
      <c r="J54" s="123"/>
      <c r="K54" s="195"/>
      <c r="L54" s="120">
        <v>0</v>
      </c>
      <c r="M54" s="120">
        <v>0</v>
      </c>
      <c r="N54" s="120">
        <v>0</v>
      </c>
      <c r="O54" s="112">
        <f t="shared" si="6"/>
        <v>0</v>
      </c>
      <c r="P54" s="115">
        <f t="shared" si="7"/>
        <v>0</v>
      </c>
      <c r="Q54" s="120"/>
      <c r="R54" s="117"/>
      <c r="S54" s="197"/>
      <c r="T54" s="179" t="str">
        <f>IFERROR(INDEX('ITC-3B'!$B$21:$B$1020,MATCH(E54,'ITC-3B'!$E$21:$E$1020,0)),"-")</f>
        <v>-</v>
      </c>
      <c r="U54" s="179" t="str">
        <f>IFERROR(INDEX('2A-2B'!$B$21:$B$1020,MATCH(E54,'2A-2B'!$F$21:$F$1020,0)),"-")</f>
        <v>-</v>
      </c>
      <c r="V54" s="186">
        <f t="shared" si="8"/>
        <v>0</v>
      </c>
      <c r="X54" s="191" t="str">
        <f>IFERROR(INDEX('ITC-3B'!$C$21:$C$1020,MATCH(E54,'ITC-3B'!$E$21:$E$1020,0)),"Not in 3B")</f>
        <v>Not in 3B</v>
      </c>
      <c r="Y54" s="191" t="str">
        <f>IFERROR(INDEX('2A-2B'!$C$21:$C$1020,MATCH(E54,'2A-2B'!$F$21:$F$1020,0)),"Not in 2A-2B")</f>
        <v>Not in 2A-2B</v>
      </c>
    </row>
    <row r="55" spans="2:25">
      <c r="B55" s="176" t="s">
        <v>434</v>
      </c>
      <c r="C55" s="121"/>
      <c r="D55" s="119"/>
      <c r="E55" s="192"/>
      <c r="F55" s="117"/>
      <c r="G55" s="118"/>
      <c r="H55" s="119"/>
      <c r="I55" s="119"/>
      <c r="J55" s="123"/>
      <c r="K55" s="195"/>
      <c r="L55" s="120">
        <v>0</v>
      </c>
      <c r="M55" s="120">
        <v>0</v>
      </c>
      <c r="N55" s="120">
        <v>0</v>
      </c>
      <c r="O55" s="112">
        <f t="shared" si="6"/>
        <v>0</v>
      </c>
      <c r="P55" s="115">
        <f t="shared" si="7"/>
        <v>0</v>
      </c>
      <c r="Q55" s="120"/>
      <c r="R55" s="117"/>
      <c r="S55" s="197"/>
      <c r="T55" s="179" t="str">
        <f>IFERROR(INDEX('ITC-3B'!$B$21:$B$1020,MATCH(E55,'ITC-3B'!$E$21:$E$1020,0)),"-")</f>
        <v>-</v>
      </c>
      <c r="U55" s="179" t="str">
        <f>IFERROR(INDEX('2A-2B'!$B$21:$B$1020,MATCH(E55,'2A-2B'!$F$21:$F$1020,0)),"-")</f>
        <v>-</v>
      </c>
      <c r="V55" s="186">
        <f t="shared" si="8"/>
        <v>0</v>
      </c>
      <c r="X55" s="191" t="str">
        <f>IFERROR(INDEX('ITC-3B'!$C$21:$C$1020,MATCH(E55,'ITC-3B'!$E$21:$E$1020,0)),"Not in 3B")</f>
        <v>Not in 3B</v>
      </c>
      <c r="Y55" s="191" t="str">
        <f>IFERROR(INDEX('2A-2B'!$C$21:$C$1020,MATCH(E55,'2A-2B'!$F$21:$F$1020,0)),"Not in 2A-2B")</f>
        <v>Not in 2A-2B</v>
      </c>
    </row>
    <row r="56" spans="2:25">
      <c r="B56" s="176" t="s">
        <v>435</v>
      </c>
      <c r="C56" s="121"/>
      <c r="D56" s="119"/>
      <c r="E56" s="192"/>
      <c r="F56" s="117"/>
      <c r="G56" s="118"/>
      <c r="H56" s="119"/>
      <c r="I56" s="119"/>
      <c r="J56" s="123"/>
      <c r="K56" s="195"/>
      <c r="L56" s="120">
        <v>0</v>
      </c>
      <c r="M56" s="120">
        <v>0</v>
      </c>
      <c r="N56" s="120">
        <v>0</v>
      </c>
      <c r="O56" s="112">
        <f t="shared" si="6"/>
        <v>0</v>
      </c>
      <c r="P56" s="115">
        <f t="shared" si="7"/>
        <v>0</v>
      </c>
      <c r="Q56" s="120"/>
      <c r="R56" s="117"/>
      <c r="S56" s="197"/>
      <c r="T56" s="179" t="str">
        <f>IFERROR(INDEX('ITC-3B'!$B$21:$B$1020,MATCH(E56,'ITC-3B'!$E$21:$E$1020,0)),"-")</f>
        <v>-</v>
      </c>
      <c r="U56" s="179" t="str">
        <f>IFERROR(INDEX('2A-2B'!$B$21:$B$1020,MATCH(E56,'2A-2B'!$F$21:$F$1020,0)),"-")</f>
        <v>-</v>
      </c>
      <c r="V56" s="186">
        <f t="shared" si="8"/>
        <v>0</v>
      </c>
      <c r="X56" s="191" t="str">
        <f>IFERROR(INDEX('ITC-3B'!$C$21:$C$1020,MATCH(E56,'ITC-3B'!$E$21:$E$1020,0)),"Not in 3B")</f>
        <v>Not in 3B</v>
      </c>
      <c r="Y56" s="191" t="str">
        <f>IFERROR(INDEX('2A-2B'!$C$21:$C$1020,MATCH(E56,'2A-2B'!$F$21:$F$1020,0)),"Not in 2A-2B")</f>
        <v>Not in 2A-2B</v>
      </c>
    </row>
    <row r="57" spans="2:25">
      <c r="B57" s="176" t="s">
        <v>436</v>
      </c>
      <c r="C57" s="121"/>
      <c r="D57" s="119"/>
      <c r="E57" s="192"/>
      <c r="F57" s="117"/>
      <c r="G57" s="118"/>
      <c r="H57" s="119"/>
      <c r="I57" s="119"/>
      <c r="J57" s="123"/>
      <c r="K57" s="195"/>
      <c r="L57" s="120">
        <v>0</v>
      </c>
      <c r="M57" s="120">
        <v>0</v>
      </c>
      <c r="N57" s="120">
        <v>0</v>
      </c>
      <c r="O57" s="112">
        <f t="shared" si="6"/>
        <v>0</v>
      </c>
      <c r="P57" s="115">
        <f t="shared" si="7"/>
        <v>0</v>
      </c>
      <c r="Q57" s="120"/>
      <c r="R57" s="117"/>
      <c r="S57" s="197"/>
      <c r="T57" s="179" t="str">
        <f>IFERROR(INDEX('ITC-3B'!$B$21:$B$1020,MATCH(E57,'ITC-3B'!$E$21:$E$1020,0)),"-")</f>
        <v>-</v>
      </c>
      <c r="U57" s="179" t="str">
        <f>IFERROR(INDEX('2A-2B'!$B$21:$B$1020,MATCH(E57,'2A-2B'!$F$21:$F$1020,0)),"-")</f>
        <v>-</v>
      </c>
      <c r="V57" s="186">
        <f t="shared" si="8"/>
        <v>0</v>
      </c>
      <c r="X57" s="191" t="str">
        <f>IFERROR(INDEX('ITC-3B'!$C$21:$C$1020,MATCH(E57,'ITC-3B'!$E$21:$E$1020,0)),"Not in 3B")</f>
        <v>Not in 3B</v>
      </c>
      <c r="Y57" s="191" t="str">
        <f>IFERROR(INDEX('2A-2B'!$C$21:$C$1020,MATCH(E57,'2A-2B'!$F$21:$F$1020,0)),"Not in 2A-2B")</f>
        <v>Not in 2A-2B</v>
      </c>
    </row>
    <row r="58" spans="2:25">
      <c r="B58" s="176" t="s">
        <v>437</v>
      </c>
      <c r="C58" s="121"/>
      <c r="D58" s="119"/>
      <c r="E58" s="192"/>
      <c r="F58" s="117"/>
      <c r="G58" s="118"/>
      <c r="H58" s="119"/>
      <c r="I58" s="119"/>
      <c r="J58" s="123"/>
      <c r="K58" s="195"/>
      <c r="L58" s="120">
        <v>0</v>
      </c>
      <c r="M58" s="120">
        <v>0</v>
      </c>
      <c r="N58" s="120">
        <v>0</v>
      </c>
      <c r="O58" s="112">
        <f t="shared" si="6"/>
        <v>0</v>
      </c>
      <c r="P58" s="115">
        <f t="shared" si="7"/>
        <v>0</v>
      </c>
      <c r="Q58" s="120"/>
      <c r="R58" s="117"/>
      <c r="S58" s="197"/>
      <c r="T58" s="179" t="str">
        <f>IFERROR(INDEX('ITC-3B'!$B$21:$B$1020,MATCH(E58,'ITC-3B'!$E$21:$E$1020,0)),"-")</f>
        <v>-</v>
      </c>
      <c r="U58" s="179" t="str">
        <f>IFERROR(INDEX('2A-2B'!$B$21:$B$1020,MATCH(E58,'2A-2B'!$F$21:$F$1020,0)),"-")</f>
        <v>-</v>
      </c>
      <c r="V58" s="186">
        <f t="shared" si="8"/>
        <v>0</v>
      </c>
      <c r="X58" s="191" t="str">
        <f>IFERROR(INDEX('ITC-3B'!$C$21:$C$1020,MATCH(E58,'ITC-3B'!$E$21:$E$1020,0)),"Not in 3B")</f>
        <v>Not in 3B</v>
      </c>
      <c r="Y58" s="191" t="str">
        <f>IFERROR(INDEX('2A-2B'!$C$21:$C$1020,MATCH(E58,'2A-2B'!$F$21:$F$1020,0)),"Not in 2A-2B")</f>
        <v>Not in 2A-2B</v>
      </c>
    </row>
    <row r="59" spans="2:25">
      <c r="B59" s="176" t="s">
        <v>438</v>
      </c>
      <c r="C59" s="121"/>
      <c r="D59" s="119"/>
      <c r="E59" s="192"/>
      <c r="F59" s="117"/>
      <c r="G59" s="118"/>
      <c r="H59" s="119"/>
      <c r="I59" s="119"/>
      <c r="J59" s="123"/>
      <c r="K59" s="195"/>
      <c r="L59" s="120">
        <v>0</v>
      </c>
      <c r="M59" s="120">
        <v>0</v>
      </c>
      <c r="N59" s="120">
        <v>0</v>
      </c>
      <c r="O59" s="112">
        <f t="shared" si="6"/>
        <v>0</v>
      </c>
      <c r="P59" s="115">
        <f t="shared" si="7"/>
        <v>0</v>
      </c>
      <c r="Q59" s="120"/>
      <c r="R59" s="117"/>
      <c r="S59" s="197"/>
      <c r="T59" s="179" t="str">
        <f>IFERROR(INDEX('ITC-3B'!$B$21:$B$1020,MATCH(E59,'ITC-3B'!$E$21:$E$1020,0)),"-")</f>
        <v>-</v>
      </c>
      <c r="U59" s="179" t="str">
        <f>IFERROR(INDEX('2A-2B'!$B$21:$B$1020,MATCH(E59,'2A-2B'!$F$21:$F$1020,0)),"-")</f>
        <v>-</v>
      </c>
      <c r="V59" s="186">
        <f t="shared" si="8"/>
        <v>0</v>
      </c>
      <c r="X59" s="191" t="str">
        <f>IFERROR(INDEX('ITC-3B'!$C$21:$C$1020,MATCH(E59,'ITC-3B'!$E$21:$E$1020,0)),"Not in 3B")</f>
        <v>Not in 3B</v>
      </c>
      <c r="Y59" s="191" t="str">
        <f>IFERROR(INDEX('2A-2B'!$C$21:$C$1020,MATCH(E59,'2A-2B'!$F$21:$F$1020,0)),"Not in 2A-2B")</f>
        <v>Not in 2A-2B</v>
      </c>
    </row>
    <row r="60" spans="2:25">
      <c r="B60" s="176" t="s">
        <v>439</v>
      </c>
      <c r="C60" s="121"/>
      <c r="D60" s="119"/>
      <c r="E60" s="192"/>
      <c r="F60" s="117"/>
      <c r="G60" s="118"/>
      <c r="H60" s="119"/>
      <c r="I60" s="119"/>
      <c r="J60" s="123"/>
      <c r="K60" s="195"/>
      <c r="L60" s="120">
        <v>0</v>
      </c>
      <c r="M60" s="120">
        <v>0</v>
      </c>
      <c r="N60" s="120">
        <v>0</v>
      </c>
      <c r="O60" s="112">
        <f t="shared" si="6"/>
        <v>0</v>
      </c>
      <c r="P60" s="115">
        <f t="shared" si="7"/>
        <v>0</v>
      </c>
      <c r="Q60" s="120"/>
      <c r="R60" s="117"/>
      <c r="S60" s="197"/>
      <c r="T60" s="179" t="str">
        <f>IFERROR(INDEX('ITC-3B'!$B$21:$B$1020,MATCH(E60,'ITC-3B'!$E$21:$E$1020,0)),"-")</f>
        <v>-</v>
      </c>
      <c r="U60" s="179" t="str">
        <f>IFERROR(INDEX('2A-2B'!$B$21:$B$1020,MATCH(E60,'2A-2B'!$F$21:$F$1020,0)),"-")</f>
        <v>-</v>
      </c>
      <c r="V60" s="186">
        <f t="shared" si="8"/>
        <v>0</v>
      </c>
      <c r="X60" s="191" t="str">
        <f>IFERROR(INDEX('ITC-3B'!$C$21:$C$1020,MATCH(E60,'ITC-3B'!$E$21:$E$1020,0)),"Not in 3B")</f>
        <v>Not in 3B</v>
      </c>
      <c r="Y60" s="191" t="str">
        <f>IFERROR(INDEX('2A-2B'!$C$21:$C$1020,MATCH(E60,'2A-2B'!$F$21:$F$1020,0)),"Not in 2A-2B")</f>
        <v>Not in 2A-2B</v>
      </c>
    </row>
    <row r="61" spans="2:25">
      <c r="B61" s="176" t="s">
        <v>440</v>
      </c>
      <c r="C61" s="121"/>
      <c r="D61" s="119"/>
      <c r="E61" s="192"/>
      <c r="F61" s="117"/>
      <c r="G61" s="118"/>
      <c r="H61" s="119"/>
      <c r="I61" s="119"/>
      <c r="J61" s="123"/>
      <c r="K61" s="195"/>
      <c r="L61" s="120">
        <v>0</v>
      </c>
      <c r="M61" s="120">
        <v>0</v>
      </c>
      <c r="N61" s="120">
        <v>0</v>
      </c>
      <c r="O61" s="112">
        <f t="shared" si="6"/>
        <v>0</v>
      </c>
      <c r="P61" s="115">
        <f t="shared" si="7"/>
        <v>0</v>
      </c>
      <c r="Q61" s="120"/>
      <c r="R61" s="117"/>
      <c r="S61" s="197"/>
      <c r="T61" s="179" t="str">
        <f>IFERROR(INDEX('ITC-3B'!$B$21:$B$1020,MATCH(E61,'ITC-3B'!$E$21:$E$1020,0)),"-")</f>
        <v>-</v>
      </c>
      <c r="U61" s="179" t="str">
        <f>IFERROR(INDEX('2A-2B'!$B$21:$B$1020,MATCH(E61,'2A-2B'!$F$21:$F$1020,0)),"-")</f>
        <v>-</v>
      </c>
      <c r="V61" s="186">
        <f t="shared" si="8"/>
        <v>0</v>
      </c>
      <c r="X61" s="191" t="str">
        <f>IFERROR(INDEX('ITC-3B'!$C$21:$C$1020,MATCH(E61,'ITC-3B'!$E$21:$E$1020,0)),"Not in 3B")</f>
        <v>Not in 3B</v>
      </c>
      <c r="Y61" s="191" t="str">
        <f>IFERROR(INDEX('2A-2B'!$C$21:$C$1020,MATCH(E61,'2A-2B'!$F$21:$F$1020,0)),"Not in 2A-2B")</f>
        <v>Not in 2A-2B</v>
      </c>
    </row>
    <row r="62" spans="2:25">
      <c r="B62" s="176" t="s">
        <v>441</v>
      </c>
      <c r="C62" s="121"/>
      <c r="D62" s="119"/>
      <c r="E62" s="192"/>
      <c r="F62" s="117"/>
      <c r="G62" s="118"/>
      <c r="H62" s="119"/>
      <c r="I62" s="119"/>
      <c r="J62" s="123"/>
      <c r="K62" s="195"/>
      <c r="L62" s="120">
        <v>0</v>
      </c>
      <c r="M62" s="120">
        <v>0</v>
      </c>
      <c r="N62" s="120">
        <v>0</v>
      </c>
      <c r="O62" s="112">
        <f t="shared" si="6"/>
        <v>0</v>
      </c>
      <c r="P62" s="115">
        <f t="shared" si="7"/>
        <v>0</v>
      </c>
      <c r="Q62" s="120"/>
      <c r="R62" s="117"/>
      <c r="S62" s="197"/>
      <c r="T62" s="179" t="str">
        <f>IFERROR(INDEX('ITC-3B'!$B$21:$B$1020,MATCH(E62,'ITC-3B'!$E$21:$E$1020,0)),"-")</f>
        <v>-</v>
      </c>
      <c r="U62" s="179" t="str">
        <f>IFERROR(INDEX('2A-2B'!$B$21:$B$1020,MATCH(E62,'2A-2B'!$F$21:$F$1020,0)),"-")</f>
        <v>-</v>
      </c>
      <c r="V62" s="186">
        <f t="shared" si="8"/>
        <v>0</v>
      </c>
      <c r="X62" s="191" t="str">
        <f>IFERROR(INDEX('ITC-3B'!$C$21:$C$1020,MATCH(E62,'ITC-3B'!$E$21:$E$1020,0)),"Not in 3B")</f>
        <v>Not in 3B</v>
      </c>
      <c r="Y62" s="191" t="str">
        <f>IFERROR(INDEX('2A-2B'!$C$21:$C$1020,MATCH(E62,'2A-2B'!$F$21:$F$1020,0)),"Not in 2A-2B")</f>
        <v>Not in 2A-2B</v>
      </c>
    </row>
    <row r="63" spans="2:25">
      <c r="B63" s="176" t="s">
        <v>442</v>
      </c>
      <c r="C63" s="121"/>
      <c r="D63" s="119"/>
      <c r="E63" s="192"/>
      <c r="F63" s="117"/>
      <c r="G63" s="118"/>
      <c r="H63" s="119"/>
      <c r="I63" s="119"/>
      <c r="J63" s="123"/>
      <c r="K63" s="195"/>
      <c r="L63" s="120">
        <v>0</v>
      </c>
      <c r="M63" s="120">
        <v>0</v>
      </c>
      <c r="N63" s="120">
        <v>0</v>
      </c>
      <c r="O63" s="112">
        <f t="shared" si="6"/>
        <v>0</v>
      </c>
      <c r="P63" s="115">
        <f t="shared" si="7"/>
        <v>0</v>
      </c>
      <c r="Q63" s="120"/>
      <c r="R63" s="117"/>
      <c r="S63" s="197"/>
      <c r="T63" s="179" t="str">
        <f>IFERROR(INDEX('ITC-3B'!$B$21:$B$1020,MATCH(E63,'ITC-3B'!$E$21:$E$1020,0)),"-")</f>
        <v>-</v>
      </c>
      <c r="U63" s="179" t="str">
        <f>IFERROR(INDEX('2A-2B'!$B$21:$B$1020,MATCH(E63,'2A-2B'!$F$21:$F$1020,0)),"-")</f>
        <v>-</v>
      </c>
      <c r="V63" s="186">
        <f t="shared" si="8"/>
        <v>0</v>
      </c>
      <c r="X63" s="191" t="str">
        <f>IFERROR(INDEX('ITC-3B'!$C$21:$C$1020,MATCH(E63,'ITC-3B'!$E$21:$E$1020,0)),"Not in 3B")</f>
        <v>Not in 3B</v>
      </c>
      <c r="Y63" s="191" t="str">
        <f>IFERROR(INDEX('2A-2B'!$C$21:$C$1020,MATCH(E63,'2A-2B'!$F$21:$F$1020,0)),"Not in 2A-2B")</f>
        <v>Not in 2A-2B</v>
      </c>
    </row>
    <row r="64" spans="2:25">
      <c r="B64" s="176" t="s">
        <v>443</v>
      </c>
      <c r="C64" s="121"/>
      <c r="D64" s="119"/>
      <c r="E64" s="192"/>
      <c r="F64" s="117"/>
      <c r="G64" s="118"/>
      <c r="H64" s="119"/>
      <c r="I64" s="119"/>
      <c r="J64" s="123"/>
      <c r="K64" s="195"/>
      <c r="L64" s="120">
        <v>0</v>
      </c>
      <c r="M64" s="120">
        <v>0</v>
      </c>
      <c r="N64" s="120">
        <v>0</v>
      </c>
      <c r="O64" s="112">
        <f t="shared" si="6"/>
        <v>0</v>
      </c>
      <c r="P64" s="115">
        <f t="shared" si="7"/>
        <v>0</v>
      </c>
      <c r="Q64" s="120"/>
      <c r="R64" s="117"/>
      <c r="S64" s="197"/>
      <c r="T64" s="179" t="str">
        <f>IFERROR(INDEX('ITC-3B'!$B$21:$B$1020,MATCH(E64,'ITC-3B'!$E$21:$E$1020,0)),"-")</f>
        <v>-</v>
      </c>
      <c r="U64" s="179" t="str">
        <f>IFERROR(INDEX('2A-2B'!$B$21:$B$1020,MATCH(E64,'2A-2B'!$F$21:$F$1020,0)),"-")</f>
        <v>-</v>
      </c>
      <c r="V64" s="186">
        <f t="shared" si="8"/>
        <v>0</v>
      </c>
      <c r="X64" s="191" t="str">
        <f>IFERROR(INDEX('ITC-3B'!$C$21:$C$1020,MATCH(E64,'ITC-3B'!$E$21:$E$1020,0)),"Not in 3B")</f>
        <v>Not in 3B</v>
      </c>
      <c r="Y64" s="191" t="str">
        <f>IFERROR(INDEX('2A-2B'!$C$21:$C$1020,MATCH(E64,'2A-2B'!$F$21:$F$1020,0)),"Not in 2A-2B")</f>
        <v>Not in 2A-2B</v>
      </c>
    </row>
    <row r="65" spans="2:25">
      <c r="B65" s="176" t="s">
        <v>444</v>
      </c>
      <c r="C65" s="121"/>
      <c r="D65" s="119"/>
      <c r="E65" s="192"/>
      <c r="F65" s="117"/>
      <c r="G65" s="118"/>
      <c r="H65" s="119"/>
      <c r="I65" s="119"/>
      <c r="J65" s="123"/>
      <c r="K65" s="195"/>
      <c r="L65" s="120">
        <v>0</v>
      </c>
      <c r="M65" s="120">
        <v>0</v>
      </c>
      <c r="N65" s="120">
        <v>0</v>
      </c>
      <c r="O65" s="112">
        <f t="shared" si="6"/>
        <v>0</v>
      </c>
      <c r="P65" s="115">
        <f t="shared" si="7"/>
        <v>0</v>
      </c>
      <c r="Q65" s="120"/>
      <c r="R65" s="117"/>
      <c r="S65" s="197"/>
      <c r="T65" s="179" t="str">
        <f>IFERROR(INDEX('ITC-3B'!$B$21:$B$1020,MATCH(E65,'ITC-3B'!$E$21:$E$1020,0)),"-")</f>
        <v>-</v>
      </c>
      <c r="U65" s="179" t="str">
        <f>IFERROR(INDEX('2A-2B'!$B$21:$B$1020,MATCH(E65,'2A-2B'!$F$21:$F$1020,0)),"-")</f>
        <v>-</v>
      </c>
      <c r="V65" s="186">
        <f t="shared" si="8"/>
        <v>0</v>
      </c>
      <c r="X65" s="191" t="str">
        <f>IFERROR(INDEX('ITC-3B'!$C$21:$C$1020,MATCH(E65,'ITC-3B'!$E$21:$E$1020,0)),"Not in 3B")</f>
        <v>Not in 3B</v>
      </c>
      <c r="Y65" s="191" t="str">
        <f>IFERROR(INDEX('2A-2B'!$C$21:$C$1020,MATCH(E65,'2A-2B'!$F$21:$F$1020,0)),"Not in 2A-2B")</f>
        <v>Not in 2A-2B</v>
      </c>
    </row>
    <row r="66" spans="2:25">
      <c r="B66" s="176" t="s">
        <v>445</v>
      </c>
      <c r="C66" s="121"/>
      <c r="D66" s="119"/>
      <c r="E66" s="192"/>
      <c r="F66" s="117"/>
      <c r="G66" s="118"/>
      <c r="H66" s="119"/>
      <c r="I66" s="119"/>
      <c r="J66" s="123"/>
      <c r="K66" s="195"/>
      <c r="L66" s="120">
        <v>0</v>
      </c>
      <c r="M66" s="120">
        <v>0</v>
      </c>
      <c r="N66" s="120">
        <v>0</v>
      </c>
      <c r="O66" s="112">
        <f t="shared" si="6"/>
        <v>0</v>
      </c>
      <c r="P66" s="115">
        <f t="shared" si="7"/>
        <v>0</v>
      </c>
      <c r="Q66" s="120"/>
      <c r="R66" s="117"/>
      <c r="S66" s="197"/>
      <c r="T66" s="179" t="str">
        <f>IFERROR(INDEX('ITC-3B'!$B$21:$B$1020,MATCH(E66,'ITC-3B'!$E$21:$E$1020,0)),"-")</f>
        <v>-</v>
      </c>
      <c r="U66" s="179" t="str">
        <f>IFERROR(INDEX('2A-2B'!$B$21:$B$1020,MATCH(E66,'2A-2B'!$F$21:$F$1020,0)),"-")</f>
        <v>-</v>
      </c>
      <c r="V66" s="186">
        <f t="shared" si="8"/>
        <v>0</v>
      </c>
      <c r="X66" s="191" t="str">
        <f>IFERROR(INDEX('ITC-3B'!$C$21:$C$1020,MATCH(E66,'ITC-3B'!$E$21:$E$1020,0)),"Not in 3B")</f>
        <v>Not in 3B</v>
      </c>
      <c r="Y66" s="191" t="str">
        <f>IFERROR(INDEX('2A-2B'!$C$21:$C$1020,MATCH(E66,'2A-2B'!$F$21:$F$1020,0)),"Not in 2A-2B")</f>
        <v>Not in 2A-2B</v>
      </c>
    </row>
    <row r="67" spans="2:25">
      <c r="B67" s="176" t="s">
        <v>446</v>
      </c>
      <c r="C67" s="121"/>
      <c r="D67" s="119"/>
      <c r="E67" s="192"/>
      <c r="F67" s="117"/>
      <c r="G67" s="118"/>
      <c r="H67" s="119"/>
      <c r="I67" s="119"/>
      <c r="J67" s="123"/>
      <c r="K67" s="195"/>
      <c r="L67" s="120">
        <v>0</v>
      </c>
      <c r="M67" s="120">
        <v>0</v>
      </c>
      <c r="N67" s="120">
        <v>0</v>
      </c>
      <c r="O67" s="112">
        <f t="shared" si="6"/>
        <v>0</v>
      </c>
      <c r="P67" s="115">
        <f t="shared" si="7"/>
        <v>0</v>
      </c>
      <c r="Q67" s="120"/>
      <c r="R67" s="117"/>
      <c r="S67" s="197"/>
      <c r="T67" s="179" t="str">
        <f>IFERROR(INDEX('ITC-3B'!$B$21:$B$1020,MATCH(E67,'ITC-3B'!$E$21:$E$1020,0)),"-")</f>
        <v>-</v>
      </c>
      <c r="U67" s="179" t="str">
        <f>IFERROR(INDEX('2A-2B'!$B$21:$B$1020,MATCH(E67,'2A-2B'!$F$21:$F$1020,0)),"-")</f>
        <v>-</v>
      </c>
      <c r="V67" s="186">
        <f t="shared" si="8"/>
        <v>0</v>
      </c>
      <c r="X67" s="191" t="str">
        <f>IFERROR(INDEX('ITC-3B'!$C$21:$C$1020,MATCH(E67,'ITC-3B'!$E$21:$E$1020,0)),"Not in 3B")</f>
        <v>Not in 3B</v>
      </c>
      <c r="Y67" s="191" t="str">
        <f>IFERROR(INDEX('2A-2B'!$C$21:$C$1020,MATCH(E67,'2A-2B'!$F$21:$F$1020,0)),"Not in 2A-2B")</f>
        <v>Not in 2A-2B</v>
      </c>
    </row>
    <row r="68" spans="2:25">
      <c r="B68" s="176" t="s">
        <v>447</v>
      </c>
      <c r="C68" s="121"/>
      <c r="D68" s="119"/>
      <c r="E68" s="192"/>
      <c r="F68" s="117"/>
      <c r="G68" s="118"/>
      <c r="H68" s="119"/>
      <c r="I68" s="119"/>
      <c r="J68" s="123"/>
      <c r="K68" s="195"/>
      <c r="L68" s="120">
        <v>0</v>
      </c>
      <c r="M68" s="120">
        <v>0</v>
      </c>
      <c r="N68" s="120">
        <v>0</v>
      </c>
      <c r="O68" s="112">
        <f t="shared" si="6"/>
        <v>0</v>
      </c>
      <c r="P68" s="115">
        <f t="shared" si="7"/>
        <v>0</v>
      </c>
      <c r="Q68" s="120"/>
      <c r="R68" s="117"/>
      <c r="S68" s="197"/>
      <c r="T68" s="179" t="str">
        <f>IFERROR(INDEX('ITC-3B'!$B$21:$B$1020,MATCH(E68,'ITC-3B'!$E$21:$E$1020,0)),"-")</f>
        <v>-</v>
      </c>
      <c r="U68" s="179" t="str">
        <f>IFERROR(INDEX('2A-2B'!$B$21:$B$1020,MATCH(E68,'2A-2B'!$F$21:$F$1020,0)),"-")</f>
        <v>-</v>
      </c>
      <c r="V68" s="186">
        <f t="shared" si="8"/>
        <v>0</v>
      </c>
      <c r="X68" s="191" t="str">
        <f>IFERROR(INDEX('ITC-3B'!$C$21:$C$1020,MATCH(E68,'ITC-3B'!$E$21:$E$1020,0)),"Not in 3B")</f>
        <v>Not in 3B</v>
      </c>
      <c r="Y68" s="191" t="str">
        <f>IFERROR(INDEX('2A-2B'!$C$21:$C$1020,MATCH(E68,'2A-2B'!$F$21:$F$1020,0)),"Not in 2A-2B")</f>
        <v>Not in 2A-2B</v>
      </c>
    </row>
    <row r="69" spans="2:25">
      <c r="B69" s="176" t="s">
        <v>448</v>
      </c>
      <c r="C69" s="121"/>
      <c r="D69" s="119"/>
      <c r="E69" s="192"/>
      <c r="F69" s="117"/>
      <c r="G69" s="118"/>
      <c r="H69" s="119"/>
      <c r="I69" s="119"/>
      <c r="J69" s="123"/>
      <c r="K69" s="195"/>
      <c r="L69" s="120">
        <v>0</v>
      </c>
      <c r="M69" s="120">
        <v>0</v>
      </c>
      <c r="N69" s="120">
        <v>0</v>
      </c>
      <c r="O69" s="112">
        <f t="shared" si="6"/>
        <v>0</v>
      </c>
      <c r="P69" s="115">
        <f t="shared" si="7"/>
        <v>0</v>
      </c>
      <c r="Q69" s="120"/>
      <c r="R69" s="117"/>
      <c r="S69" s="197"/>
      <c r="T69" s="179" t="str">
        <f>IFERROR(INDEX('ITC-3B'!$B$21:$B$1020,MATCH(E69,'ITC-3B'!$E$21:$E$1020,0)),"-")</f>
        <v>-</v>
      </c>
      <c r="U69" s="179" t="str">
        <f>IFERROR(INDEX('2A-2B'!$B$21:$B$1020,MATCH(E69,'2A-2B'!$F$21:$F$1020,0)),"-")</f>
        <v>-</v>
      </c>
      <c r="V69" s="186">
        <f t="shared" si="8"/>
        <v>0</v>
      </c>
      <c r="X69" s="191" t="str">
        <f>IFERROR(INDEX('ITC-3B'!$C$21:$C$1020,MATCH(E69,'ITC-3B'!$E$21:$E$1020,0)),"Not in 3B")</f>
        <v>Not in 3B</v>
      </c>
      <c r="Y69" s="191" t="str">
        <f>IFERROR(INDEX('2A-2B'!$C$21:$C$1020,MATCH(E69,'2A-2B'!$F$21:$F$1020,0)),"Not in 2A-2B")</f>
        <v>Not in 2A-2B</v>
      </c>
    </row>
    <row r="70" spans="2:25">
      <c r="B70" s="176" t="s">
        <v>449</v>
      </c>
      <c r="C70" s="121"/>
      <c r="D70" s="119"/>
      <c r="E70" s="192"/>
      <c r="F70" s="117"/>
      <c r="G70" s="118"/>
      <c r="H70" s="119"/>
      <c r="I70" s="119"/>
      <c r="J70" s="123"/>
      <c r="K70" s="195"/>
      <c r="L70" s="120">
        <v>0</v>
      </c>
      <c r="M70" s="120">
        <v>0</v>
      </c>
      <c r="N70" s="120">
        <v>0</v>
      </c>
      <c r="O70" s="112">
        <f t="shared" si="6"/>
        <v>0</v>
      </c>
      <c r="P70" s="115">
        <f t="shared" si="7"/>
        <v>0</v>
      </c>
      <c r="Q70" s="120"/>
      <c r="R70" s="117"/>
      <c r="S70" s="197"/>
      <c r="T70" s="179" t="str">
        <f>IFERROR(INDEX('ITC-3B'!$B$21:$B$1020,MATCH(E70,'ITC-3B'!$E$21:$E$1020,0)),"-")</f>
        <v>-</v>
      </c>
      <c r="U70" s="179" t="str">
        <f>IFERROR(INDEX('2A-2B'!$B$21:$B$1020,MATCH(E70,'2A-2B'!$F$21:$F$1020,0)),"-")</f>
        <v>-</v>
      </c>
      <c r="V70" s="186">
        <f t="shared" si="8"/>
        <v>0</v>
      </c>
      <c r="X70" s="191" t="str">
        <f>IFERROR(INDEX('ITC-3B'!$C$21:$C$1020,MATCH(E70,'ITC-3B'!$E$21:$E$1020,0)),"Not in 3B")</f>
        <v>Not in 3B</v>
      </c>
      <c r="Y70" s="191" t="str">
        <f>IFERROR(INDEX('2A-2B'!$C$21:$C$1020,MATCH(E70,'2A-2B'!$F$21:$F$1020,0)),"Not in 2A-2B")</f>
        <v>Not in 2A-2B</v>
      </c>
    </row>
    <row r="71" spans="2:25">
      <c r="B71" s="176" t="s">
        <v>450</v>
      </c>
      <c r="C71" s="121"/>
      <c r="D71" s="119"/>
      <c r="E71" s="192"/>
      <c r="F71" s="117"/>
      <c r="G71" s="118"/>
      <c r="H71" s="119"/>
      <c r="I71" s="119"/>
      <c r="J71" s="123"/>
      <c r="K71" s="195"/>
      <c r="L71" s="120">
        <v>0</v>
      </c>
      <c r="M71" s="120">
        <v>0</v>
      </c>
      <c r="N71" s="120">
        <v>0</v>
      </c>
      <c r="O71" s="112">
        <f t="shared" si="6"/>
        <v>0</v>
      </c>
      <c r="P71" s="115">
        <f t="shared" si="7"/>
        <v>0</v>
      </c>
      <c r="Q71" s="120"/>
      <c r="R71" s="117"/>
      <c r="S71" s="197"/>
      <c r="T71" s="179" t="str">
        <f>IFERROR(INDEX('ITC-3B'!$B$21:$B$1020,MATCH(E71,'ITC-3B'!$E$21:$E$1020,0)),"-")</f>
        <v>-</v>
      </c>
      <c r="U71" s="179" t="str">
        <f>IFERROR(INDEX('2A-2B'!$B$21:$B$1020,MATCH(E71,'2A-2B'!$F$21:$F$1020,0)),"-")</f>
        <v>-</v>
      </c>
      <c r="V71" s="186">
        <f t="shared" si="8"/>
        <v>0</v>
      </c>
      <c r="X71" s="191" t="str">
        <f>IFERROR(INDEX('ITC-3B'!$C$21:$C$1020,MATCH(E71,'ITC-3B'!$E$21:$E$1020,0)),"Not in 3B")</f>
        <v>Not in 3B</v>
      </c>
      <c r="Y71" s="191" t="str">
        <f>IFERROR(INDEX('2A-2B'!$C$21:$C$1020,MATCH(E71,'2A-2B'!$F$21:$F$1020,0)),"Not in 2A-2B")</f>
        <v>Not in 2A-2B</v>
      </c>
    </row>
    <row r="72" spans="2:25">
      <c r="B72" s="176" t="s">
        <v>451</v>
      </c>
      <c r="C72" s="121"/>
      <c r="D72" s="119"/>
      <c r="E72" s="192"/>
      <c r="F72" s="117"/>
      <c r="G72" s="118"/>
      <c r="H72" s="119"/>
      <c r="I72" s="119"/>
      <c r="J72" s="123"/>
      <c r="K72" s="195"/>
      <c r="L72" s="120">
        <v>0</v>
      </c>
      <c r="M72" s="120">
        <v>0</v>
      </c>
      <c r="N72" s="120">
        <v>0</v>
      </c>
      <c r="O72" s="112">
        <f t="shared" si="6"/>
        <v>0</v>
      </c>
      <c r="P72" s="115">
        <f t="shared" si="7"/>
        <v>0</v>
      </c>
      <c r="Q72" s="120"/>
      <c r="R72" s="117"/>
      <c r="S72" s="197"/>
      <c r="T72" s="179" t="str">
        <f>IFERROR(INDEX('ITC-3B'!$B$21:$B$1020,MATCH(E72,'ITC-3B'!$E$21:$E$1020,0)),"-")</f>
        <v>-</v>
      </c>
      <c r="U72" s="179" t="str">
        <f>IFERROR(INDEX('2A-2B'!$B$21:$B$1020,MATCH(E72,'2A-2B'!$F$21:$F$1020,0)),"-")</f>
        <v>-</v>
      </c>
      <c r="V72" s="186">
        <f t="shared" si="8"/>
        <v>0</v>
      </c>
      <c r="X72" s="191" t="str">
        <f>IFERROR(INDEX('ITC-3B'!$C$21:$C$1020,MATCH(E72,'ITC-3B'!$E$21:$E$1020,0)),"Not in 3B")</f>
        <v>Not in 3B</v>
      </c>
      <c r="Y72" s="191" t="str">
        <f>IFERROR(INDEX('2A-2B'!$C$21:$C$1020,MATCH(E72,'2A-2B'!$F$21:$F$1020,0)),"Not in 2A-2B")</f>
        <v>Not in 2A-2B</v>
      </c>
    </row>
    <row r="73" spans="2:25">
      <c r="B73" s="176" t="s">
        <v>452</v>
      </c>
      <c r="C73" s="121"/>
      <c r="D73" s="119"/>
      <c r="E73" s="192"/>
      <c r="F73" s="117"/>
      <c r="G73" s="118"/>
      <c r="H73" s="119"/>
      <c r="I73" s="119"/>
      <c r="J73" s="123"/>
      <c r="K73" s="195"/>
      <c r="L73" s="120">
        <v>0</v>
      </c>
      <c r="M73" s="120">
        <v>0</v>
      </c>
      <c r="N73" s="120">
        <v>0</v>
      </c>
      <c r="O73" s="112">
        <f t="shared" si="6"/>
        <v>0</v>
      </c>
      <c r="P73" s="115">
        <f t="shared" si="7"/>
        <v>0</v>
      </c>
      <c r="Q73" s="120"/>
      <c r="R73" s="117"/>
      <c r="S73" s="197"/>
      <c r="T73" s="179" t="str">
        <f>IFERROR(INDEX('ITC-3B'!$B$21:$B$1020,MATCH(E73,'ITC-3B'!$E$21:$E$1020,0)),"-")</f>
        <v>-</v>
      </c>
      <c r="U73" s="179" t="str">
        <f>IFERROR(INDEX('2A-2B'!$B$21:$B$1020,MATCH(E73,'2A-2B'!$F$21:$F$1020,0)),"-")</f>
        <v>-</v>
      </c>
      <c r="V73" s="186">
        <f t="shared" si="8"/>
        <v>0</v>
      </c>
      <c r="X73" s="191" t="str">
        <f>IFERROR(INDEX('ITC-3B'!$C$21:$C$1020,MATCH(E73,'ITC-3B'!$E$21:$E$1020,0)),"Not in 3B")</f>
        <v>Not in 3B</v>
      </c>
      <c r="Y73" s="191" t="str">
        <f>IFERROR(INDEX('2A-2B'!$C$21:$C$1020,MATCH(E73,'2A-2B'!$F$21:$F$1020,0)),"Not in 2A-2B")</f>
        <v>Not in 2A-2B</v>
      </c>
    </row>
    <row r="74" spans="2:25">
      <c r="B74" s="176" t="s">
        <v>453</v>
      </c>
      <c r="C74" s="121"/>
      <c r="D74" s="119"/>
      <c r="E74" s="192"/>
      <c r="F74" s="117"/>
      <c r="G74" s="118"/>
      <c r="H74" s="119"/>
      <c r="I74" s="119"/>
      <c r="J74" s="123"/>
      <c r="K74" s="195"/>
      <c r="L74" s="120">
        <v>0</v>
      </c>
      <c r="M74" s="120">
        <v>0</v>
      </c>
      <c r="N74" s="120">
        <v>0</v>
      </c>
      <c r="O74" s="112">
        <f t="shared" si="6"/>
        <v>0</v>
      </c>
      <c r="P74" s="115">
        <f t="shared" si="7"/>
        <v>0</v>
      </c>
      <c r="Q74" s="120"/>
      <c r="R74" s="117"/>
      <c r="S74" s="197"/>
      <c r="T74" s="179" t="str">
        <f>IFERROR(INDEX('ITC-3B'!$B$21:$B$1020,MATCH(E74,'ITC-3B'!$E$21:$E$1020,0)),"-")</f>
        <v>-</v>
      </c>
      <c r="U74" s="179" t="str">
        <f>IFERROR(INDEX('2A-2B'!$B$21:$B$1020,MATCH(E74,'2A-2B'!$F$21:$F$1020,0)),"-")</f>
        <v>-</v>
      </c>
      <c r="V74" s="186">
        <f t="shared" si="8"/>
        <v>0</v>
      </c>
      <c r="X74" s="191" t="str">
        <f>IFERROR(INDEX('ITC-3B'!$C$21:$C$1020,MATCH(E74,'ITC-3B'!$E$21:$E$1020,0)),"Not in 3B")</f>
        <v>Not in 3B</v>
      </c>
      <c r="Y74" s="191" t="str">
        <f>IFERROR(INDEX('2A-2B'!$C$21:$C$1020,MATCH(E74,'2A-2B'!$F$21:$F$1020,0)),"Not in 2A-2B")</f>
        <v>Not in 2A-2B</v>
      </c>
    </row>
    <row r="75" spans="2:25">
      <c r="B75" s="176" t="s">
        <v>454</v>
      </c>
      <c r="C75" s="121"/>
      <c r="D75" s="119"/>
      <c r="E75" s="192"/>
      <c r="F75" s="117"/>
      <c r="G75" s="118"/>
      <c r="H75" s="119"/>
      <c r="I75" s="119"/>
      <c r="J75" s="123"/>
      <c r="K75" s="195"/>
      <c r="L75" s="120">
        <v>0</v>
      </c>
      <c r="M75" s="120">
        <v>0</v>
      </c>
      <c r="N75" s="120">
        <v>0</v>
      </c>
      <c r="O75" s="112">
        <f t="shared" si="6"/>
        <v>0</v>
      </c>
      <c r="P75" s="115">
        <f t="shared" si="7"/>
        <v>0</v>
      </c>
      <c r="Q75" s="120"/>
      <c r="R75" s="117"/>
      <c r="S75" s="197"/>
      <c r="T75" s="179" t="str">
        <f>IFERROR(INDEX('ITC-3B'!$B$21:$B$1020,MATCH(E75,'ITC-3B'!$E$21:$E$1020,0)),"-")</f>
        <v>-</v>
      </c>
      <c r="U75" s="179" t="str">
        <f>IFERROR(INDEX('2A-2B'!$B$21:$B$1020,MATCH(E75,'2A-2B'!$F$21:$F$1020,0)),"-")</f>
        <v>-</v>
      </c>
      <c r="V75" s="186">
        <f t="shared" si="8"/>
        <v>0</v>
      </c>
      <c r="X75" s="191" t="str">
        <f>IFERROR(INDEX('ITC-3B'!$C$21:$C$1020,MATCH(E75,'ITC-3B'!$E$21:$E$1020,0)),"Not in 3B")</f>
        <v>Not in 3B</v>
      </c>
      <c r="Y75" s="191" t="str">
        <f>IFERROR(INDEX('2A-2B'!$C$21:$C$1020,MATCH(E75,'2A-2B'!$F$21:$F$1020,0)),"Not in 2A-2B")</f>
        <v>Not in 2A-2B</v>
      </c>
    </row>
    <row r="76" spans="2:25">
      <c r="B76" s="176" t="s">
        <v>455</v>
      </c>
      <c r="C76" s="121"/>
      <c r="D76" s="119"/>
      <c r="E76" s="192"/>
      <c r="F76" s="117"/>
      <c r="G76" s="118"/>
      <c r="H76" s="119"/>
      <c r="I76" s="119"/>
      <c r="J76" s="123"/>
      <c r="K76" s="195"/>
      <c r="L76" s="120">
        <v>0</v>
      </c>
      <c r="M76" s="120">
        <v>0</v>
      </c>
      <c r="N76" s="120">
        <v>0</v>
      </c>
      <c r="O76" s="112">
        <f t="shared" si="6"/>
        <v>0</v>
      </c>
      <c r="P76" s="115">
        <f t="shared" si="7"/>
        <v>0</v>
      </c>
      <c r="Q76" s="120"/>
      <c r="R76" s="117"/>
      <c r="S76" s="197"/>
      <c r="T76" s="179" t="str">
        <f>IFERROR(INDEX('ITC-3B'!$B$21:$B$1020,MATCH(E76,'ITC-3B'!$E$21:$E$1020,0)),"-")</f>
        <v>-</v>
      </c>
      <c r="U76" s="179" t="str">
        <f>IFERROR(INDEX('2A-2B'!$B$21:$B$1020,MATCH(E76,'2A-2B'!$F$21:$F$1020,0)),"-")</f>
        <v>-</v>
      </c>
      <c r="V76" s="186">
        <f t="shared" si="8"/>
        <v>0</v>
      </c>
      <c r="X76" s="191" t="str">
        <f>IFERROR(INDEX('ITC-3B'!$C$21:$C$1020,MATCH(E76,'ITC-3B'!$E$21:$E$1020,0)),"Not in 3B")</f>
        <v>Not in 3B</v>
      </c>
      <c r="Y76" s="191" t="str">
        <f>IFERROR(INDEX('2A-2B'!$C$21:$C$1020,MATCH(E76,'2A-2B'!$F$21:$F$1020,0)),"Not in 2A-2B")</f>
        <v>Not in 2A-2B</v>
      </c>
    </row>
    <row r="77" spans="2:25">
      <c r="B77" s="176" t="s">
        <v>456</v>
      </c>
      <c r="C77" s="121"/>
      <c r="D77" s="119"/>
      <c r="E77" s="192"/>
      <c r="F77" s="117"/>
      <c r="G77" s="118"/>
      <c r="H77" s="119"/>
      <c r="I77" s="119"/>
      <c r="J77" s="123"/>
      <c r="K77" s="195"/>
      <c r="L77" s="120">
        <v>0</v>
      </c>
      <c r="M77" s="120">
        <v>0</v>
      </c>
      <c r="N77" s="120">
        <v>0</v>
      </c>
      <c r="O77" s="112">
        <f t="shared" si="6"/>
        <v>0</v>
      </c>
      <c r="P77" s="115">
        <f t="shared" si="7"/>
        <v>0</v>
      </c>
      <c r="Q77" s="120"/>
      <c r="R77" s="117"/>
      <c r="S77" s="197"/>
      <c r="T77" s="179" t="str">
        <f>IFERROR(INDEX('ITC-3B'!$B$21:$B$1020,MATCH(E77,'ITC-3B'!$E$21:$E$1020,0)),"-")</f>
        <v>-</v>
      </c>
      <c r="U77" s="179" t="str">
        <f>IFERROR(INDEX('2A-2B'!$B$21:$B$1020,MATCH(E77,'2A-2B'!$F$21:$F$1020,0)),"-")</f>
        <v>-</v>
      </c>
      <c r="V77" s="186">
        <f t="shared" si="8"/>
        <v>0</v>
      </c>
      <c r="X77" s="191" t="str">
        <f>IFERROR(INDEX('ITC-3B'!$C$21:$C$1020,MATCH(E77,'ITC-3B'!$E$21:$E$1020,0)),"Not in 3B")</f>
        <v>Not in 3B</v>
      </c>
      <c r="Y77" s="191" t="str">
        <f>IFERROR(INDEX('2A-2B'!$C$21:$C$1020,MATCH(E77,'2A-2B'!$F$21:$F$1020,0)),"Not in 2A-2B")</f>
        <v>Not in 2A-2B</v>
      </c>
    </row>
    <row r="78" spans="2:25">
      <c r="B78" s="176" t="s">
        <v>457</v>
      </c>
      <c r="C78" s="121"/>
      <c r="D78" s="119"/>
      <c r="E78" s="192"/>
      <c r="F78" s="117"/>
      <c r="G78" s="118"/>
      <c r="H78" s="119"/>
      <c r="I78" s="119"/>
      <c r="J78" s="123"/>
      <c r="K78" s="195"/>
      <c r="L78" s="120">
        <v>0</v>
      </c>
      <c r="M78" s="120">
        <v>0</v>
      </c>
      <c r="N78" s="120">
        <v>0</v>
      </c>
      <c r="O78" s="112">
        <f t="shared" si="6"/>
        <v>0</v>
      </c>
      <c r="P78" s="115">
        <f t="shared" si="7"/>
        <v>0</v>
      </c>
      <c r="Q78" s="120"/>
      <c r="R78" s="117"/>
      <c r="S78" s="197"/>
      <c r="T78" s="179" t="str">
        <f>IFERROR(INDEX('ITC-3B'!$B$21:$B$1020,MATCH(E78,'ITC-3B'!$E$21:$E$1020,0)),"-")</f>
        <v>-</v>
      </c>
      <c r="U78" s="179" t="str">
        <f>IFERROR(INDEX('2A-2B'!$B$21:$B$1020,MATCH(E78,'2A-2B'!$F$21:$F$1020,0)),"-")</f>
        <v>-</v>
      </c>
      <c r="V78" s="186">
        <f t="shared" si="8"/>
        <v>0</v>
      </c>
      <c r="X78" s="191" t="str">
        <f>IFERROR(INDEX('ITC-3B'!$C$21:$C$1020,MATCH(E78,'ITC-3B'!$E$21:$E$1020,0)),"Not in 3B")</f>
        <v>Not in 3B</v>
      </c>
      <c r="Y78" s="191" t="str">
        <f>IFERROR(INDEX('2A-2B'!$C$21:$C$1020,MATCH(E78,'2A-2B'!$F$21:$F$1020,0)),"Not in 2A-2B")</f>
        <v>Not in 2A-2B</v>
      </c>
    </row>
    <row r="79" spans="2:25">
      <c r="B79" s="176" t="s">
        <v>458</v>
      </c>
      <c r="C79" s="121"/>
      <c r="D79" s="119"/>
      <c r="E79" s="192"/>
      <c r="F79" s="117"/>
      <c r="G79" s="118"/>
      <c r="H79" s="119"/>
      <c r="I79" s="119"/>
      <c r="J79" s="123"/>
      <c r="K79" s="195"/>
      <c r="L79" s="120">
        <v>0</v>
      </c>
      <c r="M79" s="120">
        <v>0</v>
      </c>
      <c r="N79" s="120">
        <v>0</v>
      </c>
      <c r="O79" s="112">
        <f t="shared" si="6"/>
        <v>0</v>
      </c>
      <c r="P79" s="115">
        <f t="shared" si="7"/>
        <v>0</v>
      </c>
      <c r="Q79" s="120"/>
      <c r="R79" s="117"/>
      <c r="S79" s="197"/>
      <c r="T79" s="179" t="str">
        <f>IFERROR(INDEX('ITC-3B'!$B$21:$B$1020,MATCH(E79,'ITC-3B'!$E$21:$E$1020,0)),"-")</f>
        <v>-</v>
      </c>
      <c r="U79" s="179" t="str">
        <f>IFERROR(INDEX('2A-2B'!$B$21:$B$1020,MATCH(E79,'2A-2B'!$F$21:$F$1020,0)),"-")</f>
        <v>-</v>
      </c>
      <c r="V79" s="186">
        <f t="shared" si="8"/>
        <v>0</v>
      </c>
      <c r="X79" s="191" t="str">
        <f>IFERROR(INDEX('ITC-3B'!$C$21:$C$1020,MATCH(E79,'ITC-3B'!$E$21:$E$1020,0)),"Not in 3B")</f>
        <v>Not in 3B</v>
      </c>
      <c r="Y79" s="191" t="str">
        <f>IFERROR(INDEX('2A-2B'!$C$21:$C$1020,MATCH(E79,'2A-2B'!$F$21:$F$1020,0)),"Not in 2A-2B")</f>
        <v>Not in 2A-2B</v>
      </c>
    </row>
    <row r="80" spans="2:25">
      <c r="B80" s="176" t="s">
        <v>459</v>
      </c>
      <c r="C80" s="121"/>
      <c r="D80" s="119"/>
      <c r="E80" s="192"/>
      <c r="F80" s="117"/>
      <c r="G80" s="118"/>
      <c r="H80" s="119"/>
      <c r="I80" s="119"/>
      <c r="J80" s="123"/>
      <c r="K80" s="195"/>
      <c r="L80" s="120">
        <v>0</v>
      </c>
      <c r="M80" s="120">
        <v>0</v>
      </c>
      <c r="N80" s="120">
        <v>0</v>
      </c>
      <c r="O80" s="112">
        <f t="shared" si="6"/>
        <v>0</v>
      </c>
      <c r="P80" s="115">
        <f t="shared" si="7"/>
        <v>0</v>
      </c>
      <c r="Q80" s="120"/>
      <c r="R80" s="117"/>
      <c r="S80" s="197"/>
      <c r="T80" s="179" t="str">
        <f>IFERROR(INDEX('ITC-3B'!$B$21:$B$1020,MATCH(E80,'ITC-3B'!$E$21:$E$1020,0)),"-")</f>
        <v>-</v>
      </c>
      <c r="U80" s="179" t="str">
        <f>IFERROR(INDEX('2A-2B'!$B$21:$B$1020,MATCH(E80,'2A-2B'!$F$21:$F$1020,0)),"-")</f>
        <v>-</v>
      </c>
      <c r="V80" s="186">
        <f t="shared" si="8"/>
        <v>0</v>
      </c>
      <c r="X80" s="191" t="str">
        <f>IFERROR(INDEX('ITC-3B'!$C$21:$C$1020,MATCH(E80,'ITC-3B'!$E$21:$E$1020,0)),"Not in 3B")</f>
        <v>Not in 3B</v>
      </c>
      <c r="Y80" s="191" t="str">
        <f>IFERROR(INDEX('2A-2B'!$C$21:$C$1020,MATCH(E80,'2A-2B'!$F$21:$F$1020,0)),"Not in 2A-2B")</f>
        <v>Not in 2A-2B</v>
      </c>
    </row>
    <row r="81" spans="2:25">
      <c r="B81" s="176" t="s">
        <v>460</v>
      </c>
      <c r="C81" s="121"/>
      <c r="D81" s="119"/>
      <c r="E81" s="192"/>
      <c r="F81" s="117"/>
      <c r="G81" s="118"/>
      <c r="H81" s="119"/>
      <c r="I81" s="119"/>
      <c r="J81" s="123"/>
      <c r="K81" s="195"/>
      <c r="L81" s="120">
        <v>0</v>
      </c>
      <c r="M81" s="120">
        <v>0</v>
      </c>
      <c r="N81" s="120">
        <v>0</v>
      </c>
      <c r="O81" s="112">
        <f t="shared" si="6"/>
        <v>0</v>
      </c>
      <c r="P81" s="115">
        <f t="shared" si="7"/>
        <v>0</v>
      </c>
      <c r="Q81" s="120"/>
      <c r="R81" s="117"/>
      <c r="S81" s="197"/>
      <c r="T81" s="179" t="str">
        <f>IFERROR(INDEX('ITC-3B'!$B$21:$B$1020,MATCH(E81,'ITC-3B'!$E$21:$E$1020,0)),"-")</f>
        <v>-</v>
      </c>
      <c r="U81" s="179" t="str">
        <f>IFERROR(INDEX('2A-2B'!$B$21:$B$1020,MATCH(E81,'2A-2B'!$F$21:$F$1020,0)),"-")</f>
        <v>-</v>
      </c>
      <c r="V81" s="186">
        <f t="shared" si="8"/>
        <v>0</v>
      </c>
      <c r="X81" s="191" t="str">
        <f>IFERROR(INDEX('ITC-3B'!$C$21:$C$1020,MATCH(E81,'ITC-3B'!$E$21:$E$1020,0)),"Not in 3B")</f>
        <v>Not in 3B</v>
      </c>
      <c r="Y81" s="191" t="str">
        <f>IFERROR(INDEX('2A-2B'!$C$21:$C$1020,MATCH(E81,'2A-2B'!$F$21:$F$1020,0)),"Not in 2A-2B")</f>
        <v>Not in 2A-2B</v>
      </c>
    </row>
    <row r="82" spans="2:25">
      <c r="B82" s="176" t="s">
        <v>461</v>
      </c>
      <c r="C82" s="121"/>
      <c r="D82" s="119"/>
      <c r="E82" s="192"/>
      <c r="F82" s="117"/>
      <c r="G82" s="118"/>
      <c r="H82" s="119"/>
      <c r="I82" s="119"/>
      <c r="J82" s="123"/>
      <c r="K82" s="195"/>
      <c r="L82" s="120">
        <v>0</v>
      </c>
      <c r="M82" s="120">
        <v>0</v>
      </c>
      <c r="N82" s="120">
        <v>0</v>
      </c>
      <c r="O82" s="112">
        <f t="shared" si="6"/>
        <v>0</v>
      </c>
      <c r="P82" s="115">
        <f t="shared" si="7"/>
        <v>0</v>
      </c>
      <c r="Q82" s="120"/>
      <c r="R82" s="117"/>
      <c r="S82" s="197"/>
      <c r="T82" s="179" t="str">
        <f>IFERROR(INDEX('ITC-3B'!$B$21:$B$1020,MATCH(E82,'ITC-3B'!$E$21:$E$1020,0)),"-")</f>
        <v>-</v>
      </c>
      <c r="U82" s="179" t="str">
        <f>IFERROR(INDEX('2A-2B'!$B$21:$B$1020,MATCH(E82,'2A-2B'!$F$21:$F$1020,0)),"-")</f>
        <v>-</v>
      </c>
      <c r="V82" s="186">
        <f t="shared" si="8"/>
        <v>0</v>
      </c>
      <c r="X82" s="191" t="str">
        <f>IFERROR(INDEX('ITC-3B'!$C$21:$C$1020,MATCH(E82,'ITC-3B'!$E$21:$E$1020,0)),"Not in 3B")</f>
        <v>Not in 3B</v>
      </c>
      <c r="Y82" s="191" t="str">
        <f>IFERROR(INDEX('2A-2B'!$C$21:$C$1020,MATCH(E82,'2A-2B'!$F$21:$F$1020,0)),"Not in 2A-2B")</f>
        <v>Not in 2A-2B</v>
      </c>
    </row>
    <row r="83" spans="2:25">
      <c r="B83" s="176" t="s">
        <v>462</v>
      </c>
      <c r="C83" s="121"/>
      <c r="D83" s="119"/>
      <c r="E83" s="192"/>
      <c r="F83" s="117"/>
      <c r="G83" s="118"/>
      <c r="H83" s="119"/>
      <c r="I83" s="119"/>
      <c r="J83" s="123"/>
      <c r="K83" s="195"/>
      <c r="L83" s="120">
        <v>0</v>
      </c>
      <c r="M83" s="120">
        <v>0</v>
      </c>
      <c r="N83" s="120">
        <v>0</v>
      </c>
      <c r="O83" s="112">
        <f t="shared" si="6"/>
        <v>0</v>
      </c>
      <c r="P83" s="115">
        <f t="shared" si="7"/>
        <v>0</v>
      </c>
      <c r="Q83" s="120"/>
      <c r="R83" s="117"/>
      <c r="S83" s="197"/>
      <c r="T83" s="179" t="str">
        <f>IFERROR(INDEX('ITC-3B'!$B$21:$B$1020,MATCH(E83,'ITC-3B'!$E$21:$E$1020,0)),"-")</f>
        <v>-</v>
      </c>
      <c r="U83" s="179" t="str">
        <f>IFERROR(INDEX('2A-2B'!$B$21:$B$1020,MATCH(E83,'2A-2B'!$F$21:$F$1020,0)),"-")</f>
        <v>-</v>
      </c>
      <c r="V83" s="186">
        <f t="shared" si="8"/>
        <v>0</v>
      </c>
      <c r="X83" s="191" t="str">
        <f>IFERROR(INDEX('ITC-3B'!$C$21:$C$1020,MATCH(E83,'ITC-3B'!$E$21:$E$1020,0)),"Not in 3B")</f>
        <v>Not in 3B</v>
      </c>
      <c r="Y83" s="191" t="str">
        <f>IFERROR(INDEX('2A-2B'!$C$21:$C$1020,MATCH(E83,'2A-2B'!$F$21:$F$1020,0)),"Not in 2A-2B")</f>
        <v>Not in 2A-2B</v>
      </c>
    </row>
    <row r="84" spans="2:25">
      <c r="B84" s="176" t="s">
        <v>463</v>
      </c>
      <c r="C84" s="121"/>
      <c r="D84" s="119"/>
      <c r="E84" s="192"/>
      <c r="F84" s="117"/>
      <c r="G84" s="118"/>
      <c r="H84" s="119"/>
      <c r="I84" s="119"/>
      <c r="J84" s="123"/>
      <c r="K84" s="195"/>
      <c r="L84" s="120">
        <v>0</v>
      </c>
      <c r="M84" s="120">
        <v>0</v>
      </c>
      <c r="N84" s="120">
        <v>0</v>
      </c>
      <c r="O84" s="112">
        <f t="shared" si="6"/>
        <v>0</v>
      </c>
      <c r="P84" s="115">
        <f t="shared" si="7"/>
        <v>0</v>
      </c>
      <c r="Q84" s="120"/>
      <c r="R84" s="117"/>
      <c r="S84" s="197"/>
      <c r="T84" s="179" t="str">
        <f>IFERROR(INDEX('ITC-3B'!$B$21:$B$1020,MATCH(E84,'ITC-3B'!$E$21:$E$1020,0)),"-")</f>
        <v>-</v>
      </c>
      <c r="U84" s="179" t="str">
        <f>IFERROR(INDEX('2A-2B'!$B$21:$B$1020,MATCH(E84,'2A-2B'!$F$21:$F$1020,0)),"-")</f>
        <v>-</v>
      </c>
      <c r="V84" s="186">
        <f t="shared" si="8"/>
        <v>0</v>
      </c>
      <c r="X84" s="191" t="str">
        <f>IFERROR(INDEX('ITC-3B'!$C$21:$C$1020,MATCH(E84,'ITC-3B'!$E$21:$E$1020,0)),"Not in 3B")</f>
        <v>Not in 3B</v>
      </c>
      <c r="Y84" s="191" t="str">
        <f>IFERROR(INDEX('2A-2B'!$C$21:$C$1020,MATCH(E84,'2A-2B'!$F$21:$F$1020,0)),"Not in 2A-2B")</f>
        <v>Not in 2A-2B</v>
      </c>
    </row>
    <row r="85" spans="2:25">
      <c r="B85" s="176" t="s">
        <v>464</v>
      </c>
      <c r="C85" s="121"/>
      <c r="D85" s="119"/>
      <c r="E85" s="192"/>
      <c r="F85" s="117"/>
      <c r="G85" s="118"/>
      <c r="H85" s="119"/>
      <c r="I85" s="119"/>
      <c r="J85" s="123"/>
      <c r="K85" s="195"/>
      <c r="L85" s="120">
        <v>0</v>
      </c>
      <c r="M85" s="120">
        <v>0</v>
      </c>
      <c r="N85" s="120">
        <v>0</v>
      </c>
      <c r="O85" s="112">
        <f t="shared" ref="O85:O148" si="9">N85</f>
        <v>0</v>
      </c>
      <c r="P85" s="115">
        <f t="shared" ref="P85:P148" si="10">SUM(L85:O85)</f>
        <v>0</v>
      </c>
      <c r="Q85" s="120"/>
      <c r="R85" s="117"/>
      <c r="S85" s="197"/>
      <c r="T85" s="179" t="str">
        <f>IFERROR(INDEX('ITC-3B'!$B$21:$B$1020,MATCH(E85,'ITC-3B'!$E$21:$E$1020,0)),"-")</f>
        <v>-</v>
      </c>
      <c r="U85" s="179" t="str">
        <f>IFERROR(INDEX('2A-2B'!$B$21:$B$1020,MATCH(E85,'2A-2B'!$F$21:$F$1020,0)),"-")</f>
        <v>-</v>
      </c>
      <c r="V85" s="186">
        <f t="shared" ref="V85:V148" si="11">IF(((L85*J85)-SUM(M85:O85))&gt;0.51,0,((L85*J85)-SUM(M85:O85)))</f>
        <v>0</v>
      </c>
      <c r="X85" s="191" t="str">
        <f>IFERROR(INDEX('ITC-3B'!$C$21:$C$1020,MATCH(E85,'ITC-3B'!$E$21:$E$1020,0)),"Not in 3B")</f>
        <v>Not in 3B</v>
      </c>
      <c r="Y85" s="191" t="str">
        <f>IFERROR(INDEX('2A-2B'!$C$21:$C$1020,MATCH(E85,'2A-2B'!$F$21:$F$1020,0)),"Not in 2A-2B")</f>
        <v>Not in 2A-2B</v>
      </c>
    </row>
    <row r="86" spans="2:25">
      <c r="B86" s="176" t="s">
        <v>465</v>
      </c>
      <c r="C86" s="121"/>
      <c r="D86" s="119"/>
      <c r="E86" s="192"/>
      <c r="F86" s="117"/>
      <c r="G86" s="118"/>
      <c r="H86" s="119"/>
      <c r="I86" s="119"/>
      <c r="J86" s="123"/>
      <c r="K86" s="195"/>
      <c r="L86" s="120">
        <v>0</v>
      </c>
      <c r="M86" s="120">
        <v>0</v>
      </c>
      <c r="N86" s="120">
        <v>0</v>
      </c>
      <c r="O86" s="112">
        <f t="shared" si="9"/>
        <v>0</v>
      </c>
      <c r="P86" s="115">
        <f t="shared" si="10"/>
        <v>0</v>
      </c>
      <c r="Q86" s="120"/>
      <c r="R86" s="117"/>
      <c r="S86" s="197"/>
      <c r="T86" s="179" t="str">
        <f>IFERROR(INDEX('ITC-3B'!$B$21:$B$1020,MATCH(E86,'ITC-3B'!$E$21:$E$1020,0)),"-")</f>
        <v>-</v>
      </c>
      <c r="U86" s="179" t="str">
        <f>IFERROR(INDEX('2A-2B'!$B$21:$B$1020,MATCH(E86,'2A-2B'!$F$21:$F$1020,0)),"-")</f>
        <v>-</v>
      </c>
      <c r="V86" s="186">
        <f t="shared" si="11"/>
        <v>0</v>
      </c>
      <c r="X86" s="191" t="str">
        <f>IFERROR(INDEX('ITC-3B'!$C$21:$C$1020,MATCH(E86,'ITC-3B'!$E$21:$E$1020,0)),"Not in 3B")</f>
        <v>Not in 3B</v>
      </c>
      <c r="Y86" s="191" t="str">
        <f>IFERROR(INDEX('2A-2B'!$C$21:$C$1020,MATCH(E86,'2A-2B'!$F$21:$F$1020,0)),"Not in 2A-2B")</f>
        <v>Not in 2A-2B</v>
      </c>
    </row>
    <row r="87" spans="2:25">
      <c r="B87" s="176" t="s">
        <v>466</v>
      </c>
      <c r="C87" s="121"/>
      <c r="D87" s="119"/>
      <c r="E87" s="192"/>
      <c r="F87" s="117"/>
      <c r="G87" s="118"/>
      <c r="H87" s="119"/>
      <c r="I87" s="119"/>
      <c r="J87" s="123"/>
      <c r="K87" s="195"/>
      <c r="L87" s="120">
        <v>0</v>
      </c>
      <c r="M87" s="120">
        <v>0</v>
      </c>
      <c r="N87" s="120">
        <v>0</v>
      </c>
      <c r="O87" s="112">
        <f t="shared" si="9"/>
        <v>0</v>
      </c>
      <c r="P87" s="115">
        <f t="shared" si="10"/>
        <v>0</v>
      </c>
      <c r="Q87" s="120"/>
      <c r="R87" s="117"/>
      <c r="S87" s="197"/>
      <c r="T87" s="179" t="str">
        <f>IFERROR(INDEX('ITC-3B'!$B$21:$B$1020,MATCH(E87,'ITC-3B'!$E$21:$E$1020,0)),"-")</f>
        <v>-</v>
      </c>
      <c r="U87" s="179" t="str">
        <f>IFERROR(INDEX('2A-2B'!$B$21:$B$1020,MATCH(E87,'2A-2B'!$F$21:$F$1020,0)),"-")</f>
        <v>-</v>
      </c>
      <c r="V87" s="186">
        <f t="shared" si="11"/>
        <v>0</v>
      </c>
      <c r="X87" s="191" t="str">
        <f>IFERROR(INDEX('ITC-3B'!$C$21:$C$1020,MATCH(E87,'ITC-3B'!$E$21:$E$1020,0)),"Not in 3B")</f>
        <v>Not in 3B</v>
      </c>
      <c r="Y87" s="191" t="str">
        <f>IFERROR(INDEX('2A-2B'!$C$21:$C$1020,MATCH(E87,'2A-2B'!$F$21:$F$1020,0)),"Not in 2A-2B")</f>
        <v>Not in 2A-2B</v>
      </c>
    </row>
    <row r="88" spans="2:25">
      <c r="B88" s="176" t="s">
        <v>467</v>
      </c>
      <c r="C88" s="121"/>
      <c r="D88" s="119"/>
      <c r="E88" s="192"/>
      <c r="F88" s="117"/>
      <c r="G88" s="118"/>
      <c r="H88" s="119"/>
      <c r="I88" s="119"/>
      <c r="J88" s="123"/>
      <c r="K88" s="195"/>
      <c r="L88" s="120">
        <v>0</v>
      </c>
      <c r="M88" s="120">
        <v>0</v>
      </c>
      <c r="N88" s="120">
        <v>0</v>
      </c>
      <c r="O88" s="112">
        <f t="shared" si="9"/>
        <v>0</v>
      </c>
      <c r="P88" s="115">
        <f t="shared" si="10"/>
        <v>0</v>
      </c>
      <c r="Q88" s="120"/>
      <c r="R88" s="117"/>
      <c r="S88" s="197"/>
      <c r="T88" s="179" t="str">
        <f>IFERROR(INDEX('ITC-3B'!$B$21:$B$1020,MATCH(E88,'ITC-3B'!$E$21:$E$1020,0)),"-")</f>
        <v>-</v>
      </c>
      <c r="U88" s="179" t="str">
        <f>IFERROR(INDEX('2A-2B'!$B$21:$B$1020,MATCH(E88,'2A-2B'!$F$21:$F$1020,0)),"-")</f>
        <v>-</v>
      </c>
      <c r="V88" s="186">
        <f t="shared" si="11"/>
        <v>0</v>
      </c>
      <c r="X88" s="191" t="str">
        <f>IFERROR(INDEX('ITC-3B'!$C$21:$C$1020,MATCH(E88,'ITC-3B'!$E$21:$E$1020,0)),"Not in 3B")</f>
        <v>Not in 3B</v>
      </c>
      <c r="Y88" s="191" t="str">
        <f>IFERROR(INDEX('2A-2B'!$C$21:$C$1020,MATCH(E88,'2A-2B'!$F$21:$F$1020,0)),"Not in 2A-2B")</f>
        <v>Not in 2A-2B</v>
      </c>
    </row>
    <row r="89" spans="2:25">
      <c r="B89" s="176" t="s">
        <v>468</v>
      </c>
      <c r="C89" s="121"/>
      <c r="D89" s="119"/>
      <c r="E89" s="192"/>
      <c r="F89" s="117"/>
      <c r="G89" s="118"/>
      <c r="H89" s="119"/>
      <c r="I89" s="119"/>
      <c r="J89" s="123"/>
      <c r="K89" s="195"/>
      <c r="L89" s="120">
        <v>0</v>
      </c>
      <c r="M89" s="120">
        <v>0</v>
      </c>
      <c r="N89" s="120">
        <v>0</v>
      </c>
      <c r="O89" s="112">
        <f t="shared" si="9"/>
        <v>0</v>
      </c>
      <c r="P89" s="115">
        <f t="shared" si="10"/>
        <v>0</v>
      </c>
      <c r="Q89" s="120"/>
      <c r="R89" s="117"/>
      <c r="S89" s="197"/>
      <c r="T89" s="179" t="str">
        <f>IFERROR(INDEX('ITC-3B'!$B$21:$B$1020,MATCH(E89,'ITC-3B'!$E$21:$E$1020,0)),"-")</f>
        <v>-</v>
      </c>
      <c r="U89" s="179" t="str">
        <f>IFERROR(INDEX('2A-2B'!$B$21:$B$1020,MATCH(E89,'2A-2B'!$F$21:$F$1020,0)),"-")</f>
        <v>-</v>
      </c>
      <c r="V89" s="186">
        <f t="shared" si="11"/>
        <v>0</v>
      </c>
      <c r="X89" s="191" t="str">
        <f>IFERROR(INDEX('ITC-3B'!$C$21:$C$1020,MATCH(E89,'ITC-3B'!$E$21:$E$1020,0)),"Not in 3B")</f>
        <v>Not in 3B</v>
      </c>
      <c r="Y89" s="191" t="str">
        <f>IFERROR(INDEX('2A-2B'!$C$21:$C$1020,MATCH(E89,'2A-2B'!$F$21:$F$1020,0)),"Not in 2A-2B")</f>
        <v>Not in 2A-2B</v>
      </c>
    </row>
    <row r="90" spans="2:25">
      <c r="B90" s="176" t="s">
        <v>469</v>
      </c>
      <c r="C90" s="121"/>
      <c r="D90" s="119"/>
      <c r="E90" s="192"/>
      <c r="F90" s="117"/>
      <c r="G90" s="118"/>
      <c r="H90" s="119"/>
      <c r="I90" s="119"/>
      <c r="J90" s="123"/>
      <c r="K90" s="195"/>
      <c r="L90" s="120">
        <v>0</v>
      </c>
      <c r="M90" s="120">
        <v>0</v>
      </c>
      <c r="N90" s="120">
        <v>0</v>
      </c>
      <c r="O90" s="112">
        <f t="shared" si="9"/>
        <v>0</v>
      </c>
      <c r="P90" s="115">
        <f t="shared" si="10"/>
        <v>0</v>
      </c>
      <c r="Q90" s="120"/>
      <c r="R90" s="117"/>
      <c r="S90" s="197"/>
      <c r="T90" s="179" t="str">
        <f>IFERROR(INDEX('ITC-3B'!$B$21:$B$1020,MATCH(E90,'ITC-3B'!$E$21:$E$1020,0)),"-")</f>
        <v>-</v>
      </c>
      <c r="U90" s="179" t="str">
        <f>IFERROR(INDEX('2A-2B'!$B$21:$B$1020,MATCH(E90,'2A-2B'!$F$21:$F$1020,0)),"-")</f>
        <v>-</v>
      </c>
      <c r="V90" s="186">
        <f t="shared" si="11"/>
        <v>0</v>
      </c>
      <c r="X90" s="191" t="str">
        <f>IFERROR(INDEX('ITC-3B'!$C$21:$C$1020,MATCH(E90,'ITC-3B'!$E$21:$E$1020,0)),"Not in 3B")</f>
        <v>Not in 3B</v>
      </c>
      <c r="Y90" s="191" t="str">
        <f>IFERROR(INDEX('2A-2B'!$C$21:$C$1020,MATCH(E90,'2A-2B'!$F$21:$F$1020,0)),"Not in 2A-2B")</f>
        <v>Not in 2A-2B</v>
      </c>
    </row>
    <row r="91" spans="2:25">
      <c r="B91" s="176" t="s">
        <v>470</v>
      </c>
      <c r="C91" s="121"/>
      <c r="D91" s="119"/>
      <c r="E91" s="192"/>
      <c r="F91" s="117"/>
      <c r="G91" s="118"/>
      <c r="H91" s="119"/>
      <c r="I91" s="119"/>
      <c r="J91" s="123"/>
      <c r="K91" s="195"/>
      <c r="L91" s="120">
        <v>0</v>
      </c>
      <c r="M91" s="120">
        <v>0</v>
      </c>
      <c r="N91" s="120">
        <v>0</v>
      </c>
      <c r="O91" s="112">
        <f t="shared" si="9"/>
        <v>0</v>
      </c>
      <c r="P91" s="115">
        <f t="shared" si="10"/>
        <v>0</v>
      </c>
      <c r="Q91" s="120"/>
      <c r="R91" s="117"/>
      <c r="S91" s="197"/>
      <c r="T91" s="179" t="str">
        <f>IFERROR(INDEX('ITC-3B'!$B$21:$B$1020,MATCH(E91,'ITC-3B'!$E$21:$E$1020,0)),"-")</f>
        <v>-</v>
      </c>
      <c r="U91" s="179" t="str">
        <f>IFERROR(INDEX('2A-2B'!$B$21:$B$1020,MATCH(E91,'2A-2B'!$F$21:$F$1020,0)),"-")</f>
        <v>-</v>
      </c>
      <c r="V91" s="186">
        <f t="shared" si="11"/>
        <v>0</v>
      </c>
      <c r="X91" s="191" t="str">
        <f>IFERROR(INDEX('ITC-3B'!$C$21:$C$1020,MATCH(E91,'ITC-3B'!$E$21:$E$1020,0)),"Not in 3B")</f>
        <v>Not in 3B</v>
      </c>
      <c r="Y91" s="191" t="str">
        <f>IFERROR(INDEX('2A-2B'!$C$21:$C$1020,MATCH(E91,'2A-2B'!$F$21:$F$1020,0)),"Not in 2A-2B")</f>
        <v>Not in 2A-2B</v>
      </c>
    </row>
    <row r="92" spans="2:25">
      <c r="B92" s="176" t="s">
        <v>471</v>
      </c>
      <c r="C92" s="121"/>
      <c r="D92" s="119"/>
      <c r="E92" s="192"/>
      <c r="F92" s="117"/>
      <c r="G92" s="118"/>
      <c r="H92" s="119"/>
      <c r="I92" s="119"/>
      <c r="J92" s="123"/>
      <c r="K92" s="195"/>
      <c r="L92" s="120">
        <v>0</v>
      </c>
      <c r="M92" s="120">
        <v>0</v>
      </c>
      <c r="N92" s="120">
        <v>0</v>
      </c>
      <c r="O92" s="112">
        <f t="shared" si="9"/>
        <v>0</v>
      </c>
      <c r="P92" s="115">
        <f t="shared" si="10"/>
        <v>0</v>
      </c>
      <c r="Q92" s="120"/>
      <c r="R92" s="117"/>
      <c r="S92" s="197"/>
      <c r="T92" s="179" t="str">
        <f>IFERROR(INDEX('ITC-3B'!$B$21:$B$1020,MATCH(E92,'ITC-3B'!$E$21:$E$1020,0)),"-")</f>
        <v>-</v>
      </c>
      <c r="U92" s="179" t="str">
        <f>IFERROR(INDEX('2A-2B'!$B$21:$B$1020,MATCH(E92,'2A-2B'!$F$21:$F$1020,0)),"-")</f>
        <v>-</v>
      </c>
      <c r="V92" s="186">
        <f t="shared" si="11"/>
        <v>0</v>
      </c>
      <c r="X92" s="191" t="str">
        <f>IFERROR(INDEX('ITC-3B'!$C$21:$C$1020,MATCH(E92,'ITC-3B'!$E$21:$E$1020,0)),"Not in 3B")</f>
        <v>Not in 3B</v>
      </c>
      <c r="Y92" s="191" t="str">
        <f>IFERROR(INDEX('2A-2B'!$C$21:$C$1020,MATCH(E92,'2A-2B'!$F$21:$F$1020,0)),"Not in 2A-2B")</f>
        <v>Not in 2A-2B</v>
      </c>
    </row>
    <row r="93" spans="2:25">
      <c r="B93" s="176" t="s">
        <v>472</v>
      </c>
      <c r="C93" s="121"/>
      <c r="D93" s="119"/>
      <c r="E93" s="192"/>
      <c r="F93" s="117"/>
      <c r="G93" s="118"/>
      <c r="H93" s="119"/>
      <c r="I93" s="119"/>
      <c r="J93" s="123"/>
      <c r="K93" s="195"/>
      <c r="L93" s="120">
        <v>0</v>
      </c>
      <c r="M93" s="120">
        <v>0</v>
      </c>
      <c r="N93" s="120">
        <v>0</v>
      </c>
      <c r="O93" s="112">
        <f t="shared" si="9"/>
        <v>0</v>
      </c>
      <c r="P93" s="115">
        <f t="shared" si="10"/>
        <v>0</v>
      </c>
      <c r="Q93" s="120"/>
      <c r="R93" s="117"/>
      <c r="S93" s="197"/>
      <c r="T93" s="179" t="str">
        <f>IFERROR(INDEX('ITC-3B'!$B$21:$B$1020,MATCH(E93,'ITC-3B'!$E$21:$E$1020,0)),"-")</f>
        <v>-</v>
      </c>
      <c r="U93" s="179" t="str">
        <f>IFERROR(INDEX('2A-2B'!$B$21:$B$1020,MATCH(E93,'2A-2B'!$F$21:$F$1020,0)),"-")</f>
        <v>-</v>
      </c>
      <c r="V93" s="186">
        <f t="shared" si="11"/>
        <v>0</v>
      </c>
      <c r="X93" s="191" t="str">
        <f>IFERROR(INDEX('ITC-3B'!$C$21:$C$1020,MATCH(E93,'ITC-3B'!$E$21:$E$1020,0)),"Not in 3B")</f>
        <v>Not in 3B</v>
      </c>
      <c r="Y93" s="191" t="str">
        <f>IFERROR(INDEX('2A-2B'!$C$21:$C$1020,MATCH(E93,'2A-2B'!$F$21:$F$1020,0)),"Not in 2A-2B")</f>
        <v>Not in 2A-2B</v>
      </c>
    </row>
    <row r="94" spans="2:25">
      <c r="B94" s="176" t="s">
        <v>473</v>
      </c>
      <c r="C94" s="121"/>
      <c r="D94" s="119"/>
      <c r="E94" s="192"/>
      <c r="F94" s="117"/>
      <c r="G94" s="118"/>
      <c r="H94" s="119"/>
      <c r="I94" s="119"/>
      <c r="J94" s="123"/>
      <c r="K94" s="195"/>
      <c r="L94" s="120">
        <v>0</v>
      </c>
      <c r="M94" s="120">
        <v>0</v>
      </c>
      <c r="N94" s="120">
        <v>0</v>
      </c>
      <c r="O94" s="112">
        <f t="shared" si="9"/>
        <v>0</v>
      </c>
      <c r="P94" s="115">
        <f t="shared" si="10"/>
        <v>0</v>
      </c>
      <c r="Q94" s="120"/>
      <c r="R94" s="117"/>
      <c r="S94" s="197"/>
      <c r="T94" s="179" t="str">
        <f>IFERROR(INDEX('ITC-3B'!$B$21:$B$1020,MATCH(E94,'ITC-3B'!$E$21:$E$1020,0)),"-")</f>
        <v>-</v>
      </c>
      <c r="U94" s="179" t="str">
        <f>IFERROR(INDEX('2A-2B'!$B$21:$B$1020,MATCH(E94,'2A-2B'!$F$21:$F$1020,0)),"-")</f>
        <v>-</v>
      </c>
      <c r="V94" s="186">
        <f t="shared" si="11"/>
        <v>0</v>
      </c>
      <c r="X94" s="191" t="str">
        <f>IFERROR(INDEX('ITC-3B'!$C$21:$C$1020,MATCH(E94,'ITC-3B'!$E$21:$E$1020,0)),"Not in 3B")</f>
        <v>Not in 3B</v>
      </c>
      <c r="Y94" s="191" t="str">
        <f>IFERROR(INDEX('2A-2B'!$C$21:$C$1020,MATCH(E94,'2A-2B'!$F$21:$F$1020,0)),"Not in 2A-2B")</f>
        <v>Not in 2A-2B</v>
      </c>
    </row>
    <row r="95" spans="2:25">
      <c r="B95" s="176" t="s">
        <v>474</v>
      </c>
      <c r="C95" s="121"/>
      <c r="D95" s="119"/>
      <c r="E95" s="192"/>
      <c r="F95" s="117"/>
      <c r="G95" s="118"/>
      <c r="H95" s="119"/>
      <c r="I95" s="119"/>
      <c r="J95" s="123"/>
      <c r="K95" s="195"/>
      <c r="L95" s="120">
        <v>0</v>
      </c>
      <c r="M95" s="120">
        <v>0</v>
      </c>
      <c r="N95" s="120">
        <v>0</v>
      </c>
      <c r="O95" s="112">
        <f t="shared" si="9"/>
        <v>0</v>
      </c>
      <c r="P95" s="115">
        <f t="shared" si="10"/>
        <v>0</v>
      </c>
      <c r="Q95" s="120"/>
      <c r="R95" s="117"/>
      <c r="S95" s="197"/>
      <c r="T95" s="179" t="str">
        <f>IFERROR(INDEX('ITC-3B'!$B$21:$B$1020,MATCH(E95,'ITC-3B'!$E$21:$E$1020,0)),"-")</f>
        <v>-</v>
      </c>
      <c r="U95" s="179" t="str">
        <f>IFERROR(INDEX('2A-2B'!$B$21:$B$1020,MATCH(E95,'2A-2B'!$F$21:$F$1020,0)),"-")</f>
        <v>-</v>
      </c>
      <c r="V95" s="186">
        <f t="shared" si="11"/>
        <v>0</v>
      </c>
      <c r="X95" s="191" t="str">
        <f>IFERROR(INDEX('ITC-3B'!$C$21:$C$1020,MATCH(E95,'ITC-3B'!$E$21:$E$1020,0)),"Not in 3B")</f>
        <v>Not in 3B</v>
      </c>
      <c r="Y95" s="191" t="str">
        <f>IFERROR(INDEX('2A-2B'!$C$21:$C$1020,MATCH(E95,'2A-2B'!$F$21:$F$1020,0)),"Not in 2A-2B")</f>
        <v>Not in 2A-2B</v>
      </c>
    </row>
    <row r="96" spans="2:25">
      <c r="B96" s="176" t="s">
        <v>475</v>
      </c>
      <c r="C96" s="121"/>
      <c r="D96" s="119"/>
      <c r="E96" s="192"/>
      <c r="F96" s="117"/>
      <c r="G96" s="118"/>
      <c r="H96" s="119"/>
      <c r="I96" s="119"/>
      <c r="J96" s="123"/>
      <c r="K96" s="195"/>
      <c r="L96" s="120">
        <v>0</v>
      </c>
      <c r="M96" s="120">
        <v>0</v>
      </c>
      <c r="N96" s="120">
        <v>0</v>
      </c>
      <c r="O96" s="112">
        <f t="shared" si="9"/>
        <v>0</v>
      </c>
      <c r="P96" s="115">
        <f t="shared" si="10"/>
        <v>0</v>
      </c>
      <c r="Q96" s="120"/>
      <c r="R96" s="117"/>
      <c r="S96" s="197"/>
      <c r="T96" s="179" t="str">
        <f>IFERROR(INDEX('ITC-3B'!$B$21:$B$1020,MATCH(E96,'ITC-3B'!$E$21:$E$1020,0)),"-")</f>
        <v>-</v>
      </c>
      <c r="U96" s="179" t="str">
        <f>IFERROR(INDEX('2A-2B'!$B$21:$B$1020,MATCH(E96,'2A-2B'!$F$21:$F$1020,0)),"-")</f>
        <v>-</v>
      </c>
      <c r="V96" s="186">
        <f t="shared" si="11"/>
        <v>0</v>
      </c>
      <c r="X96" s="191" t="str">
        <f>IFERROR(INDEX('ITC-3B'!$C$21:$C$1020,MATCH(E96,'ITC-3B'!$E$21:$E$1020,0)),"Not in 3B")</f>
        <v>Not in 3B</v>
      </c>
      <c r="Y96" s="191" t="str">
        <f>IFERROR(INDEX('2A-2B'!$C$21:$C$1020,MATCH(E96,'2A-2B'!$F$21:$F$1020,0)),"Not in 2A-2B")</f>
        <v>Not in 2A-2B</v>
      </c>
    </row>
    <row r="97" spans="2:25">
      <c r="B97" s="176" t="s">
        <v>476</v>
      </c>
      <c r="C97" s="121"/>
      <c r="D97" s="119"/>
      <c r="E97" s="192"/>
      <c r="F97" s="117"/>
      <c r="G97" s="118"/>
      <c r="H97" s="119"/>
      <c r="I97" s="119"/>
      <c r="J97" s="123"/>
      <c r="K97" s="195"/>
      <c r="L97" s="120">
        <v>0</v>
      </c>
      <c r="M97" s="120">
        <v>0</v>
      </c>
      <c r="N97" s="120">
        <v>0</v>
      </c>
      <c r="O97" s="112">
        <f t="shared" si="9"/>
        <v>0</v>
      </c>
      <c r="P97" s="115">
        <f t="shared" si="10"/>
        <v>0</v>
      </c>
      <c r="Q97" s="120"/>
      <c r="R97" s="117"/>
      <c r="S97" s="197"/>
      <c r="T97" s="179" t="str">
        <f>IFERROR(INDEX('ITC-3B'!$B$21:$B$1020,MATCH(E97,'ITC-3B'!$E$21:$E$1020,0)),"-")</f>
        <v>-</v>
      </c>
      <c r="U97" s="179" t="str">
        <f>IFERROR(INDEX('2A-2B'!$B$21:$B$1020,MATCH(E97,'2A-2B'!$F$21:$F$1020,0)),"-")</f>
        <v>-</v>
      </c>
      <c r="V97" s="186">
        <f t="shared" si="11"/>
        <v>0</v>
      </c>
      <c r="X97" s="191" t="str">
        <f>IFERROR(INDEX('ITC-3B'!$C$21:$C$1020,MATCH(E97,'ITC-3B'!$E$21:$E$1020,0)),"Not in 3B")</f>
        <v>Not in 3B</v>
      </c>
      <c r="Y97" s="191" t="str">
        <f>IFERROR(INDEX('2A-2B'!$C$21:$C$1020,MATCH(E97,'2A-2B'!$F$21:$F$1020,0)),"Not in 2A-2B")</f>
        <v>Not in 2A-2B</v>
      </c>
    </row>
    <row r="98" spans="2:25">
      <c r="B98" s="176" t="s">
        <v>477</v>
      </c>
      <c r="C98" s="121"/>
      <c r="D98" s="119"/>
      <c r="E98" s="192"/>
      <c r="F98" s="117"/>
      <c r="G98" s="118"/>
      <c r="H98" s="119"/>
      <c r="I98" s="119"/>
      <c r="J98" s="123"/>
      <c r="K98" s="195"/>
      <c r="L98" s="120">
        <v>0</v>
      </c>
      <c r="M98" s="120">
        <v>0</v>
      </c>
      <c r="N98" s="120">
        <v>0</v>
      </c>
      <c r="O98" s="112">
        <f t="shared" si="9"/>
        <v>0</v>
      </c>
      <c r="P98" s="115">
        <f t="shared" si="10"/>
        <v>0</v>
      </c>
      <c r="Q98" s="120"/>
      <c r="R98" s="117"/>
      <c r="S98" s="197"/>
      <c r="T98" s="179" t="str">
        <f>IFERROR(INDEX('ITC-3B'!$B$21:$B$1020,MATCH(E98,'ITC-3B'!$E$21:$E$1020,0)),"-")</f>
        <v>-</v>
      </c>
      <c r="U98" s="179" t="str">
        <f>IFERROR(INDEX('2A-2B'!$B$21:$B$1020,MATCH(E98,'2A-2B'!$F$21:$F$1020,0)),"-")</f>
        <v>-</v>
      </c>
      <c r="V98" s="186">
        <f t="shared" si="11"/>
        <v>0</v>
      </c>
      <c r="X98" s="191" t="str">
        <f>IFERROR(INDEX('ITC-3B'!$C$21:$C$1020,MATCH(E98,'ITC-3B'!$E$21:$E$1020,0)),"Not in 3B")</f>
        <v>Not in 3B</v>
      </c>
      <c r="Y98" s="191" t="str">
        <f>IFERROR(INDEX('2A-2B'!$C$21:$C$1020,MATCH(E98,'2A-2B'!$F$21:$F$1020,0)),"Not in 2A-2B")</f>
        <v>Not in 2A-2B</v>
      </c>
    </row>
    <row r="99" spans="2:25">
      <c r="B99" s="176" t="s">
        <v>478</v>
      </c>
      <c r="C99" s="121"/>
      <c r="D99" s="119"/>
      <c r="E99" s="192"/>
      <c r="F99" s="117"/>
      <c r="G99" s="118"/>
      <c r="H99" s="119"/>
      <c r="I99" s="119"/>
      <c r="J99" s="123"/>
      <c r="K99" s="195"/>
      <c r="L99" s="120">
        <v>0</v>
      </c>
      <c r="M99" s="120">
        <v>0</v>
      </c>
      <c r="N99" s="120">
        <v>0</v>
      </c>
      <c r="O99" s="112">
        <f t="shared" si="9"/>
        <v>0</v>
      </c>
      <c r="P99" s="115">
        <f t="shared" si="10"/>
        <v>0</v>
      </c>
      <c r="Q99" s="120"/>
      <c r="R99" s="117"/>
      <c r="S99" s="197"/>
      <c r="T99" s="179" t="str">
        <f>IFERROR(INDEX('ITC-3B'!$B$21:$B$1020,MATCH(E99,'ITC-3B'!$E$21:$E$1020,0)),"-")</f>
        <v>-</v>
      </c>
      <c r="U99" s="179" t="str">
        <f>IFERROR(INDEX('2A-2B'!$B$21:$B$1020,MATCH(E99,'2A-2B'!$F$21:$F$1020,0)),"-")</f>
        <v>-</v>
      </c>
      <c r="V99" s="186">
        <f t="shared" si="11"/>
        <v>0</v>
      </c>
      <c r="X99" s="191" t="str">
        <f>IFERROR(INDEX('ITC-3B'!$C$21:$C$1020,MATCH(E99,'ITC-3B'!$E$21:$E$1020,0)),"Not in 3B")</f>
        <v>Not in 3B</v>
      </c>
      <c r="Y99" s="191" t="str">
        <f>IFERROR(INDEX('2A-2B'!$C$21:$C$1020,MATCH(E99,'2A-2B'!$F$21:$F$1020,0)),"Not in 2A-2B")</f>
        <v>Not in 2A-2B</v>
      </c>
    </row>
    <row r="100" spans="2:25">
      <c r="B100" s="176" t="s">
        <v>479</v>
      </c>
      <c r="C100" s="121"/>
      <c r="D100" s="119"/>
      <c r="E100" s="192"/>
      <c r="F100" s="117"/>
      <c r="G100" s="118"/>
      <c r="H100" s="119"/>
      <c r="I100" s="119"/>
      <c r="J100" s="123"/>
      <c r="K100" s="195"/>
      <c r="L100" s="120">
        <v>0</v>
      </c>
      <c r="M100" s="120">
        <v>0</v>
      </c>
      <c r="N100" s="120">
        <v>0</v>
      </c>
      <c r="O100" s="112">
        <f t="shared" si="9"/>
        <v>0</v>
      </c>
      <c r="P100" s="115">
        <f t="shared" si="10"/>
        <v>0</v>
      </c>
      <c r="Q100" s="120"/>
      <c r="R100" s="117"/>
      <c r="S100" s="197"/>
      <c r="T100" s="179" t="str">
        <f>IFERROR(INDEX('ITC-3B'!$B$21:$B$1020,MATCH(E100,'ITC-3B'!$E$21:$E$1020,0)),"-")</f>
        <v>-</v>
      </c>
      <c r="U100" s="179" t="str">
        <f>IFERROR(INDEX('2A-2B'!$B$21:$B$1020,MATCH(E100,'2A-2B'!$F$21:$F$1020,0)),"-")</f>
        <v>-</v>
      </c>
      <c r="V100" s="186">
        <f t="shared" si="11"/>
        <v>0</v>
      </c>
      <c r="X100" s="191" t="str">
        <f>IFERROR(INDEX('ITC-3B'!$C$21:$C$1020,MATCH(E100,'ITC-3B'!$E$21:$E$1020,0)),"Not in 3B")</f>
        <v>Not in 3B</v>
      </c>
      <c r="Y100" s="191" t="str">
        <f>IFERROR(INDEX('2A-2B'!$C$21:$C$1020,MATCH(E100,'2A-2B'!$F$21:$F$1020,0)),"Not in 2A-2B")</f>
        <v>Not in 2A-2B</v>
      </c>
    </row>
    <row r="101" spans="2:25">
      <c r="B101" s="176" t="s">
        <v>480</v>
      </c>
      <c r="C101" s="121"/>
      <c r="D101" s="119"/>
      <c r="E101" s="192"/>
      <c r="F101" s="117"/>
      <c r="G101" s="118"/>
      <c r="H101" s="119"/>
      <c r="I101" s="119"/>
      <c r="J101" s="123"/>
      <c r="K101" s="195"/>
      <c r="L101" s="120">
        <v>0</v>
      </c>
      <c r="M101" s="120">
        <v>0</v>
      </c>
      <c r="N101" s="120">
        <v>0</v>
      </c>
      <c r="O101" s="112">
        <f t="shared" si="9"/>
        <v>0</v>
      </c>
      <c r="P101" s="115">
        <f t="shared" si="10"/>
        <v>0</v>
      </c>
      <c r="Q101" s="120"/>
      <c r="R101" s="117"/>
      <c r="S101" s="197"/>
      <c r="T101" s="179" t="str">
        <f>IFERROR(INDEX('ITC-3B'!$B$21:$B$1020,MATCH(E101,'ITC-3B'!$E$21:$E$1020,0)),"-")</f>
        <v>-</v>
      </c>
      <c r="U101" s="179" t="str">
        <f>IFERROR(INDEX('2A-2B'!$B$21:$B$1020,MATCH(E101,'2A-2B'!$F$21:$F$1020,0)),"-")</f>
        <v>-</v>
      </c>
      <c r="V101" s="186">
        <f t="shared" si="11"/>
        <v>0</v>
      </c>
      <c r="X101" s="191" t="str">
        <f>IFERROR(INDEX('ITC-3B'!$C$21:$C$1020,MATCH(E101,'ITC-3B'!$E$21:$E$1020,0)),"Not in 3B")</f>
        <v>Not in 3B</v>
      </c>
      <c r="Y101" s="191" t="str">
        <f>IFERROR(INDEX('2A-2B'!$C$21:$C$1020,MATCH(E101,'2A-2B'!$F$21:$F$1020,0)),"Not in 2A-2B")</f>
        <v>Not in 2A-2B</v>
      </c>
    </row>
    <row r="102" spans="2:25">
      <c r="B102" s="176" t="s">
        <v>481</v>
      </c>
      <c r="C102" s="121"/>
      <c r="D102" s="119"/>
      <c r="E102" s="192"/>
      <c r="F102" s="117"/>
      <c r="G102" s="118"/>
      <c r="H102" s="119"/>
      <c r="I102" s="119"/>
      <c r="J102" s="123"/>
      <c r="K102" s="195"/>
      <c r="L102" s="120">
        <v>0</v>
      </c>
      <c r="M102" s="120">
        <v>0</v>
      </c>
      <c r="N102" s="120">
        <v>0</v>
      </c>
      <c r="O102" s="112">
        <f t="shared" si="9"/>
        <v>0</v>
      </c>
      <c r="P102" s="115">
        <f t="shared" si="10"/>
        <v>0</v>
      </c>
      <c r="Q102" s="120"/>
      <c r="R102" s="117"/>
      <c r="S102" s="197"/>
      <c r="T102" s="179" t="str">
        <f>IFERROR(INDEX('ITC-3B'!$B$21:$B$1020,MATCH(E102,'ITC-3B'!$E$21:$E$1020,0)),"-")</f>
        <v>-</v>
      </c>
      <c r="U102" s="179" t="str">
        <f>IFERROR(INDEX('2A-2B'!$B$21:$B$1020,MATCH(E102,'2A-2B'!$F$21:$F$1020,0)),"-")</f>
        <v>-</v>
      </c>
      <c r="V102" s="186">
        <f t="shared" si="11"/>
        <v>0</v>
      </c>
      <c r="X102" s="191" t="str">
        <f>IFERROR(INDEX('ITC-3B'!$C$21:$C$1020,MATCH(E102,'ITC-3B'!$E$21:$E$1020,0)),"Not in 3B")</f>
        <v>Not in 3B</v>
      </c>
      <c r="Y102" s="191" t="str">
        <f>IFERROR(INDEX('2A-2B'!$C$21:$C$1020,MATCH(E102,'2A-2B'!$F$21:$F$1020,0)),"Not in 2A-2B")</f>
        <v>Not in 2A-2B</v>
      </c>
    </row>
    <row r="103" spans="2:25">
      <c r="B103" s="176" t="s">
        <v>482</v>
      </c>
      <c r="C103" s="121"/>
      <c r="D103" s="119"/>
      <c r="E103" s="192"/>
      <c r="F103" s="117"/>
      <c r="G103" s="118"/>
      <c r="H103" s="119"/>
      <c r="I103" s="119"/>
      <c r="J103" s="123"/>
      <c r="K103" s="195"/>
      <c r="L103" s="120">
        <v>0</v>
      </c>
      <c r="M103" s="120">
        <v>0</v>
      </c>
      <c r="N103" s="120">
        <v>0</v>
      </c>
      <c r="O103" s="112">
        <f t="shared" si="9"/>
        <v>0</v>
      </c>
      <c r="P103" s="115">
        <f t="shared" si="10"/>
        <v>0</v>
      </c>
      <c r="Q103" s="120"/>
      <c r="R103" s="117"/>
      <c r="S103" s="197"/>
      <c r="T103" s="179" t="str">
        <f>IFERROR(INDEX('ITC-3B'!$B$21:$B$1020,MATCH(E103,'ITC-3B'!$E$21:$E$1020,0)),"-")</f>
        <v>-</v>
      </c>
      <c r="U103" s="179" t="str">
        <f>IFERROR(INDEX('2A-2B'!$B$21:$B$1020,MATCH(E103,'2A-2B'!$F$21:$F$1020,0)),"-")</f>
        <v>-</v>
      </c>
      <c r="V103" s="186">
        <f t="shared" si="11"/>
        <v>0</v>
      </c>
      <c r="X103" s="191" t="str">
        <f>IFERROR(INDEX('ITC-3B'!$C$21:$C$1020,MATCH(E103,'ITC-3B'!$E$21:$E$1020,0)),"Not in 3B")</f>
        <v>Not in 3B</v>
      </c>
      <c r="Y103" s="191" t="str">
        <f>IFERROR(INDEX('2A-2B'!$C$21:$C$1020,MATCH(E103,'2A-2B'!$F$21:$F$1020,0)),"Not in 2A-2B")</f>
        <v>Not in 2A-2B</v>
      </c>
    </row>
    <row r="104" spans="2:25">
      <c r="B104" s="176" t="s">
        <v>483</v>
      </c>
      <c r="C104" s="121"/>
      <c r="D104" s="119"/>
      <c r="E104" s="192"/>
      <c r="F104" s="117"/>
      <c r="G104" s="118"/>
      <c r="H104" s="119"/>
      <c r="I104" s="119"/>
      <c r="J104" s="123"/>
      <c r="K104" s="195"/>
      <c r="L104" s="120">
        <v>0</v>
      </c>
      <c r="M104" s="120">
        <v>0</v>
      </c>
      <c r="N104" s="120">
        <v>0</v>
      </c>
      <c r="O104" s="112">
        <f t="shared" si="9"/>
        <v>0</v>
      </c>
      <c r="P104" s="115">
        <f t="shared" si="10"/>
        <v>0</v>
      </c>
      <c r="Q104" s="120"/>
      <c r="R104" s="117"/>
      <c r="S104" s="197"/>
      <c r="T104" s="179" t="str">
        <f>IFERROR(INDEX('ITC-3B'!$B$21:$B$1020,MATCH(E104,'ITC-3B'!$E$21:$E$1020,0)),"-")</f>
        <v>-</v>
      </c>
      <c r="U104" s="179" t="str">
        <f>IFERROR(INDEX('2A-2B'!$B$21:$B$1020,MATCH(E104,'2A-2B'!$F$21:$F$1020,0)),"-")</f>
        <v>-</v>
      </c>
      <c r="V104" s="186">
        <f t="shared" si="11"/>
        <v>0</v>
      </c>
      <c r="X104" s="191" t="str">
        <f>IFERROR(INDEX('ITC-3B'!$C$21:$C$1020,MATCH(E104,'ITC-3B'!$E$21:$E$1020,0)),"Not in 3B")</f>
        <v>Not in 3B</v>
      </c>
      <c r="Y104" s="191" t="str">
        <f>IFERROR(INDEX('2A-2B'!$C$21:$C$1020,MATCH(E104,'2A-2B'!$F$21:$F$1020,0)),"Not in 2A-2B")</f>
        <v>Not in 2A-2B</v>
      </c>
    </row>
    <row r="105" spans="2:25">
      <c r="B105" s="176" t="s">
        <v>484</v>
      </c>
      <c r="C105" s="121"/>
      <c r="D105" s="119"/>
      <c r="E105" s="192"/>
      <c r="F105" s="117"/>
      <c r="G105" s="118"/>
      <c r="H105" s="119"/>
      <c r="I105" s="119"/>
      <c r="J105" s="123"/>
      <c r="K105" s="195"/>
      <c r="L105" s="120">
        <v>0</v>
      </c>
      <c r="M105" s="120">
        <v>0</v>
      </c>
      <c r="N105" s="120">
        <v>0</v>
      </c>
      <c r="O105" s="112">
        <f t="shared" si="9"/>
        <v>0</v>
      </c>
      <c r="P105" s="115">
        <f t="shared" si="10"/>
        <v>0</v>
      </c>
      <c r="Q105" s="120"/>
      <c r="R105" s="117"/>
      <c r="S105" s="197"/>
      <c r="T105" s="179" t="str">
        <f>IFERROR(INDEX('ITC-3B'!$B$21:$B$1020,MATCH(E105,'ITC-3B'!$E$21:$E$1020,0)),"-")</f>
        <v>-</v>
      </c>
      <c r="U105" s="179" t="str">
        <f>IFERROR(INDEX('2A-2B'!$B$21:$B$1020,MATCH(E105,'2A-2B'!$F$21:$F$1020,0)),"-")</f>
        <v>-</v>
      </c>
      <c r="V105" s="186">
        <f t="shared" si="11"/>
        <v>0</v>
      </c>
      <c r="X105" s="191" t="str">
        <f>IFERROR(INDEX('ITC-3B'!$C$21:$C$1020,MATCH(E105,'ITC-3B'!$E$21:$E$1020,0)),"Not in 3B")</f>
        <v>Not in 3B</v>
      </c>
      <c r="Y105" s="191" t="str">
        <f>IFERROR(INDEX('2A-2B'!$C$21:$C$1020,MATCH(E105,'2A-2B'!$F$21:$F$1020,0)),"Not in 2A-2B")</f>
        <v>Not in 2A-2B</v>
      </c>
    </row>
    <row r="106" spans="2:25">
      <c r="B106" s="176" t="s">
        <v>485</v>
      </c>
      <c r="C106" s="121"/>
      <c r="D106" s="119"/>
      <c r="E106" s="192"/>
      <c r="F106" s="117"/>
      <c r="G106" s="118"/>
      <c r="H106" s="119"/>
      <c r="I106" s="119"/>
      <c r="J106" s="123"/>
      <c r="K106" s="195"/>
      <c r="L106" s="120">
        <v>0</v>
      </c>
      <c r="M106" s="120">
        <v>0</v>
      </c>
      <c r="N106" s="120">
        <v>0</v>
      </c>
      <c r="O106" s="112">
        <f t="shared" si="9"/>
        <v>0</v>
      </c>
      <c r="P106" s="115">
        <f t="shared" si="10"/>
        <v>0</v>
      </c>
      <c r="Q106" s="120"/>
      <c r="R106" s="117"/>
      <c r="S106" s="197"/>
      <c r="T106" s="179" t="str">
        <f>IFERROR(INDEX('ITC-3B'!$B$21:$B$1020,MATCH(E106,'ITC-3B'!$E$21:$E$1020,0)),"-")</f>
        <v>-</v>
      </c>
      <c r="U106" s="179" t="str">
        <f>IFERROR(INDEX('2A-2B'!$B$21:$B$1020,MATCH(E106,'2A-2B'!$F$21:$F$1020,0)),"-")</f>
        <v>-</v>
      </c>
      <c r="V106" s="186">
        <f t="shared" si="11"/>
        <v>0</v>
      </c>
      <c r="X106" s="191" t="str">
        <f>IFERROR(INDEX('ITC-3B'!$C$21:$C$1020,MATCH(E106,'ITC-3B'!$E$21:$E$1020,0)),"Not in 3B")</f>
        <v>Not in 3B</v>
      </c>
      <c r="Y106" s="191" t="str">
        <f>IFERROR(INDEX('2A-2B'!$C$21:$C$1020,MATCH(E106,'2A-2B'!$F$21:$F$1020,0)),"Not in 2A-2B")</f>
        <v>Not in 2A-2B</v>
      </c>
    </row>
    <row r="107" spans="2:25">
      <c r="B107" s="176" t="s">
        <v>486</v>
      </c>
      <c r="C107" s="121"/>
      <c r="D107" s="119"/>
      <c r="E107" s="192"/>
      <c r="F107" s="117"/>
      <c r="G107" s="118"/>
      <c r="H107" s="119"/>
      <c r="I107" s="119"/>
      <c r="J107" s="123"/>
      <c r="K107" s="195"/>
      <c r="L107" s="120">
        <v>0</v>
      </c>
      <c r="M107" s="120">
        <v>0</v>
      </c>
      <c r="N107" s="120">
        <v>0</v>
      </c>
      <c r="O107" s="112">
        <f t="shared" si="9"/>
        <v>0</v>
      </c>
      <c r="P107" s="115">
        <f t="shared" si="10"/>
        <v>0</v>
      </c>
      <c r="Q107" s="120"/>
      <c r="R107" s="117"/>
      <c r="S107" s="197"/>
      <c r="T107" s="179" t="str">
        <f>IFERROR(INDEX('ITC-3B'!$B$21:$B$1020,MATCH(E107,'ITC-3B'!$E$21:$E$1020,0)),"-")</f>
        <v>-</v>
      </c>
      <c r="U107" s="179" t="str">
        <f>IFERROR(INDEX('2A-2B'!$B$21:$B$1020,MATCH(E107,'2A-2B'!$F$21:$F$1020,0)),"-")</f>
        <v>-</v>
      </c>
      <c r="V107" s="186">
        <f t="shared" si="11"/>
        <v>0</v>
      </c>
      <c r="X107" s="191" t="str">
        <f>IFERROR(INDEX('ITC-3B'!$C$21:$C$1020,MATCH(E107,'ITC-3B'!$E$21:$E$1020,0)),"Not in 3B")</f>
        <v>Not in 3B</v>
      </c>
      <c r="Y107" s="191" t="str">
        <f>IFERROR(INDEX('2A-2B'!$C$21:$C$1020,MATCH(E107,'2A-2B'!$F$21:$F$1020,0)),"Not in 2A-2B")</f>
        <v>Not in 2A-2B</v>
      </c>
    </row>
    <row r="108" spans="2:25">
      <c r="B108" s="176" t="s">
        <v>487</v>
      </c>
      <c r="C108" s="121"/>
      <c r="D108" s="119"/>
      <c r="E108" s="192"/>
      <c r="F108" s="117"/>
      <c r="G108" s="118"/>
      <c r="H108" s="119"/>
      <c r="I108" s="119"/>
      <c r="J108" s="123"/>
      <c r="K108" s="195"/>
      <c r="L108" s="120">
        <v>0</v>
      </c>
      <c r="M108" s="120">
        <v>0</v>
      </c>
      <c r="N108" s="120">
        <v>0</v>
      </c>
      <c r="O108" s="112">
        <f t="shared" si="9"/>
        <v>0</v>
      </c>
      <c r="P108" s="115">
        <f t="shared" si="10"/>
        <v>0</v>
      </c>
      <c r="Q108" s="120"/>
      <c r="R108" s="117"/>
      <c r="S108" s="197"/>
      <c r="T108" s="179" t="str">
        <f>IFERROR(INDEX('ITC-3B'!$B$21:$B$1020,MATCH(E108,'ITC-3B'!$E$21:$E$1020,0)),"-")</f>
        <v>-</v>
      </c>
      <c r="U108" s="179" t="str">
        <f>IFERROR(INDEX('2A-2B'!$B$21:$B$1020,MATCH(E108,'2A-2B'!$F$21:$F$1020,0)),"-")</f>
        <v>-</v>
      </c>
      <c r="V108" s="186">
        <f t="shared" si="11"/>
        <v>0</v>
      </c>
      <c r="X108" s="191" t="str">
        <f>IFERROR(INDEX('ITC-3B'!$C$21:$C$1020,MATCH(E108,'ITC-3B'!$E$21:$E$1020,0)),"Not in 3B")</f>
        <v>Not in 3B</v>
      </c>
      <c r="Y108" s="191" t="str">
        <f>IFERROR(INDEX('2A-2B'!$C$21:$C$1020,MATCH(E108,'2A-2B'!$F$21:$F$1020,0)),"Not in 2A-2B")</f>
        <v>Not in 2A-2B</v>
      </c>
    </row>
    <row r="109" spans="2:25">
      <c r="B109" s="176" t="s">
        <v>488</v>
      </c>
      <c r="C109" s="121"/>
      <c r="D109" s="119"/>
      <c r="E109" s="192"/>
      <c r="F109" s="117"/>
      <c r="G109" s="118"/>
      <c r="H109" s="119"/>
      <c r="I109" s="119"/>
      <c r="J109" s="123"/>
      <c r="K109" s="195"/>
      <c r="L109" s="120">
        <v>0</v>
      </c>
      <c r="M109" s="120">
        <v>0</v>
      </c>
      <c r="N109" s="120">
        <v>0</v>
      </c>
      <c r="O109" s="112">
        <f t="shared" si="9"/>
        <v>0</v>
      </c>
      <c r="P109" s="115">
        <f t="shared" si="10"/>
        <v>0</v>
      </c>
      <c r="Q109" s="120"/>
      <c r="R109" s="117"/>
      <c r="S109" s="197"/>
      <c r="T109" s="179" t="str">
        <f>IFERROR(INDEX('ITC-3B'!$B$21:$B$1020,MATCH(E109,'ITC-3B'!$E$21:$E$1020,0)),"-")</f>
        <v>-</v>
      </c>
      <c r="U109" s="179" t="str">
        <f>IFERROR(INDEX('2A-2B'!$B$21:$B$1020,MATCH(E109,'2A-2B'!$F$21:$F$1020,0)),"-")</f>
        <v>-</v>
      </c>
      <c r="V109" s="186">
        <f t="shared" si="11"/>
        <v>0</v>
      </c>
      <c r="X109" s="191" t="str">
        <f>IFERROR(INDEX('ITC-3B'!$C$21:$C$1020,MATCH(E109,'ITC-3B'!$E$21:$E$1020,0)),"Not in 3B")</f>
        <v>Not in 3B</v>
      </c>
      <c r="Y109" s="191" t="str">
        <f>IFERROR(INDEX('2A-2B'!$C$21:$C$1020,MATCH(E109,'2A-2B'!$F$21:$F$1020,0)),"Not in 2A-2B")</f>
        <v>Not in 2A-2B</v>
      </c>
    </row>
    <row r="110" spans="2:25">
      <c r="B110" s="176" t="s">
        <v>489</v>
      </c>
      <c r="C110" s="121"/>
      <c r="D110" s="119"/>
      <c r="E110" s="192"/>
      <c r="F110" s="117"/>
      <c r="G110" s="118"/>
      <c r="H110" s="119"/>
      <c r="I110" s="119"/>
      <c r="J110" s="123"/>
      <c r="K110" s="195"/>
      <c r="L110" s="120">
        <v>0</v>
      </c>
      <c r="M110" s="120">
        <v>0</v>
      </c>
      <c r="N110" s="120">
        <v>0</v>
      </c>
      <c r="O110" s="112">
        <f t="shared" si="9"/>
        <v>0</v>
      </c>
      <c r="P110" s="115">
        <f t="shared" si="10"/>
        <v>0</v>
      </c>
      <c r="Q110" s="120"/>
      <c r="R110" s="117"/>
      <c r="S110" s="197"/>
      <c r="T110" s="179" t="str">
        <f>IFERROR(INDEX('ITC-3B'!$B$21:$B$1020,MATCH(E110,'ITC-3B'!$E$21:$E$1020,0)),"-")</f>
        <v>-</v>
      </c>
      <c r="U110" s="179" t="str">
        <f>IFERROR(INDEX('2A-2B'!$B$21:$B$1020,MATCH(E110,'2A-2B'!$F$21:$F$1020,0)),"-")</f>
        <v>-</v>
      </c>
      <c r="V110" s="186">
        <f t="shared" si="11"/>
        <v>0</v>
      </c>
      <c r="X110" s="191" t="str">
        <f>IFERROR(INDEX('ITC-3B'!$C$21:$C$1020,MATCH(E110,'ITC-3B'!$E$21:$E$1020,0)),"Not in 3B")</f>
        <v>Not in 3B</v>
      </c>
      <c r="Y110" s="191" t="str">
        <f>IFERROR(INDEX('2A-2B'!$C$21:$C$1020,MATCH(E110,'2A-2B'!$F$21:$F$1020,0)),"Not in 2A-2B")</f>
        <v>Not in 2A-2B</v>
      </c>
    </row>
    <row r="111" spans="2:25">
      <c r="B111" s="176" t="s">
        <v>490</v>
      </c>
      <c r="C111" s="121"/>
      <c r="D111" s="119"/>
      <c r="E111" s="192"/>
      <c r="F111" s="117"/>
      <c r="G111" s="118"/>
      <c r="H111" s="119"/>
      <c r="I111" s="119"/>
      <c r="J111" s="123"/>
      <c r="K111" s="195"/>
      <c r="L111" s="120">
        <v>0</v>
      </c>
      <c r="M111" s="120">
        <v>0</v>
      </c>
      <c r="N111" s="120">
        <v>0</v>
      </c>
      <c r="O111" s="112">
        <f t="shared" si="9"/>
        <v>0</v>
      </c>
      <c r="P111" s="115">
        <f t="shared" si="10"/>
        <v>0</v>
      </c>
      <c r="Q111" s="120"/>
      <c r="R111" s="117"/>
      <c r="S111" s="197"/>
      <c r="T111" s="179" t="str">
        <f>IFERROR(INDEX('ITC-3B'!$B$21:$B$1020,MATCH(E111,'ITC-3B'!$E$21:$E$1020,0)),"-")</f>
        <v>-</v>
      </c>
      <c r="U111" s="179" t="str">
        <f>IFERROR(INDEX('2A-2B'!$B$21:$B$1020,MATCH(E111,'2A-2B'!$F$21:$F$1020,0)),"-")</f>
        <v>-</v>
      </c>
      <c r="V111" s="186">
        <f t="shared" si="11"/>
        <v>0</v>
      </c>
      <c r="X111" s="191" t="str">
        <f>IFERROR(INDEX('ITC-3B'!$C$21:$C$1020,MATCH(E111,'ITC-3B'!$E$21:$E$1020,0)),"Not in 3B")</f>
        <v>Not in 3B</v>
      </c>
      <c r="Y111" s="191" t="str">
        <f>IFERROR(INDEX('2A-2B'!$C$21:$C$1020,MATCH(E111,'2A-2B'!$F$21:$F$1020,0)),"Not in 2A-2B")</f>
        <v>Not in 2A-2B</v>
      </c>
    </row>
    <row r="112" spans="2:25">
      <c r="B112" s="176" t="s">
        <v>491</v>
      </c>
      <c r="C112" s="121"/>
      <c r="D112" s="119"/>
      <c r="E112" s="192"/>
      <c r="F112" s="117"/>
      <c r="G112" s="118"/>
      <c r="H112" s="119"/>
      <c r="I112" s="119"/>
      <c r="J112" s="123"/>
      <c r="K112" s="195"/>
      <c r="L112" s="120">
        <v>0</v>
      </c>
      <c r="M112" s="120">
        <v>0</v>
      </c>
      <c r="N112" s="120">
        <v>0</v>
      </c>
      <c r="O112" s="112">
        <f t="shared" si="9"/>
        <v>0</v>
      </c>
      <c r="P112" s="115">
        <f t="shared" si="10"/>
        <v>0</v>
      </c>
      <c r="Q112" s="120"/>
      <c r="R112" s="117"/>
      <c r="S112" s="197"/>
      <c r="T112" s="179" t="str">
        <f>IFERROR(INDEX('ITC-3B'!$B$21:$B$1020,MATCH(E112,'ITC-3B'!$E$21:$E$1020,0)),"-")</f>
        <v>-</v>
      </c>
      <c r="U112" s="179" t="str">
        <f>IFERROR(INDEX('2A-2B'!$B$21:$B$1020,MATCH(E112,'2A-2B'!$F$21:$F$1020,0)),"-")</f>
        <v>-</v>
      </c>
      <c r="V112" s="186">
        <f t="shared" si="11"/>
        <v>0</v>
      </c>
      <c r="X112" s="191" t="str">
        <f>IFERROR(INDEX('ITC-3B'!$C$21:$C$1020,MATCH(E112,'ITC-3B'!$E$21:$E$1020,0)),"Not in 3B")</f>
        <v>Not in 3B</v>
      </c>
      <c r="Y112" s="191" t="str">
        <f>IFERROR(INDEX('2A-2B'!$C$21:$C$1020,MATCH(E112,'2A-2B'!$F$21:$F$1020,0)),"Not in 2A-2B")</f>
        <v>Not in 2A-2B</v>
      </c>
    </row>
    <row r="113" spans="2:25">
      <c r="B113" s="176" t="s">
        <v>492</v>
      </c>
      <c r="C113" s="121"/>
      <c r="D113" s="119"/>
      <c r="E113" s="192"/>
      <c r="F113" s="117"/>
      <c r="G113" s="118"/>
      <c r="H113" s="119"/>
      <c r="I113" s="119"/>
      <c r="J113" s="123"/>
      <c r="K113" s="195"/>
      <c r="L113" s="120">
        <v>0</v>
      </c>
      <c r="M113" s="120">
        <v>0</v>
      </c>
      <c r="N113" s="120">
        <v>0</v>
      </c>
      <c r="O113" s="112">
        <f t="shared" si="9"/>
        <v>0</v>
      </c>
      <c r="P113" s="115">
        <f t="shared" si="10"/>
        <v>0</v>
      </c>
      <c r="Q113" s="120"/>
      <c r="R113" s="117"/>
      <c r="S113" s="197"/>
      <c r="T113" s="179" t="str">
        <f>IFERROR(INDEX('ITC-3B'!$B$21:$B$1020,MATCH(E113,'ITC-3B'!$E$21:$E$1020,0)),"-")</f>
        <v>-</v>
      </c>
      <c r="U113" s="179" t="str">
        <f>IFERROR(INDEX('2A-2B'!$B$21:$B$1020,MATCH(E113,'2A-2B'!$F$21:$F$1020,0)),"-")</f>
        <v>-</v>
      </c>
      <c r="V113" s="186">
        <f t="shared" si="11"/>
        <v>0</v>
      </c>
      <c r="X113" s="191" t="str">
        <f>IFERROR(INDEX('ITC-3B'!$C$21:$C$1020,MATCH(E113,'ITC-3B'!$E$21:$E$1020,0)),"Not in 3B")</f>
        <v>Not in 3B</v>
      </c>
      <c r="Y113" s="191" t="str">
        <f>IFERROR(INDEX('2A-2B'!$C$21:$C$1020,MATCH(E113,'2A-2B'!$F$21:$F$1020,0)),"Not in 2A-2B")</f>
        <v>Not in 2A-2B</v>
      </c>
    </row>
    <row r="114" spans="2:25">
      <c r="B114" s="176" t="s">
        <v>493</v>
      </c>
      <c r="C114" s="121"/>
      <c r="D114" s="119"/>
      <c r="E114" s="192"/>
      <c r="F114" s="117"/>
      <c r="G114" s="118"/>
      <c r="H114" s="119"/>
      <c r="I114" s="119"/>
      <c r="J114" s="123"/>
      <c r="K114" s="195"/>
      <c r="L114" s="120">
        <v>0</v>
      </c>
      <c r="M114" s="120">
        <v>0</v>
      </c>
      <c r="N114" s="120">
        <v>0</v>
      </c>
      <c r="O114" s="112">
        <f t="shared" si="9"/>
        <v>0</v>
      </c>
      <c r="P114" s="115">
        <f t="shared" si="10"/>
        <v>0</v>
      </c>
      <c r="Q114" s="120"/>
      <c r="R114" s="117"/>
      <c r="S114" s="197"/>
      <c r="T114" s="179" t="str">
        <f>IFERROR(INDEX('ITC-3B'!$B$21:$B$1020,MATCH(E114,'ITC-3B'!$E$21:$E$1020,0)),"-")</f>
        <v>-</v>
      </c>
      <c r="U114" s="179" t="str">
        <f>IFERROR(INDEX('2A-2B'!$B$21:$B$1020,MATCH(E114,'2A-2B'!$F$21:$F$1020,0)),"-")</f>
        <v>-</v>
      </c>
      <c r="V114" s="186">
        <f t="shared" si="11"/>
        <v>0</v>
      </c>
      <c r="X114" s="191" t="str">
        <f>IFERROR(INDEX('ITC-3B'!$C$21:$C$1020,MATCH(E114,'ITC-3B'!$E$21:$E$1020,0)),"Not in 3B")</f>
        <v>Not in 3B</v>
      </c>
      <c r="Y114" s="191" t="str">
        <f>IFERROR(INDEX('2A-2B'!$C$21:$C$1020,MATCH(E114,'2A-2B'!$F$21:$F$1020,0)),"Not in 2A-2B")</f>
        <v>Not in 2A-2B</v>
      </c>
    </row>
    <row r="115" spans="2:25">
      <c r="B115" s="176" t="s">
        <v>494</v>
      </c>
      <c r="C115" s="121"/>
      <c r="D115" s="119"/>
      <c r="E115" s="192"/>
      <c r="F115" s="117"/>
      <c r="G115" s="118"/>
      <c r="H115" s="119"/>
      <c r="I115" s="119"/>
      <c r="J115" s="123"/>
      <c r="K115" s="195"/>
      <c r="L115" s="120">
        <v>0</v>
      </c>
      <c r="M115" s="120">
        <v>0</v>
      </c>
      <c r="N115" s="120">
        <v>0</v>
      </c>
      <c r="O115" s="112">
        <f t="shared" si="9"/>
        <v>0</v>
      </c>
      <c r="P115" s="115">
        <f t="shared" si="10"/>
        <v>0</v>
      </c>
      <c r="Q115" s="120"/>
      <c r="R115" s="117"/>
      <c r="S115" s="197"/>
      <c r="T115" s="179" t="str">
        <f>IFERROR(INDEX('ITC-3B'!$B$21:$B$1020,MATCH(E115,'ITC-3B'!$E$21:$E$1020,0)),"-")</f>
        <v>-</v>
      </c>
      <c r="U115" s="179" t="str">
        <f>IFERROR(INDEX('2A-2B'!$B$21:$B$1020,MATCH(E115,'2A-2B'!$F$21:$F$1020,0)),"-")</f>
        <v>-</v>
      </c>
      <c r="V115" s="186">
        <f t="shared" si="11"/>
        <v>0</v>
      </c>
      <c r="X115" s="191" t="str">
        <f>IFERROR(INDEX('ITC-3B'!$C$21:$C$1020,MATCH(E115,'ITC-3B'!$E$21:$E$1020,0)),"Not in 3B")</f>
        <v>Not in 3B</v>
      </c>
      <c r="Y115" s="191" t="str">
        <f>IFERROR(INDEX('2A-2B'!$C$21:$C$1020,MATCH(E115,'2A-2B'!$F$21:$F$1020,0)),"Not in 2A-2B")</f>
        <v>Not in 2A-2B</v>
      </c>
    </row>
    <row r="116" spans="2:25">
      <c r="B116" s="176" t="s">
        <v>495</v>
      </c>
      <c r="C116" s="121"/>
      <c r="D116" s="119"/>
      <c r="E116" s="192"/>
      <c r="F116" s="117"/>
      <c r="G116" s="118"/>
      <c r="H116" s="119"/>
      <c r="I116" s="119"/>
      <c r="J116" s="123"/>
      <c r="K116" s="195"/>
      <c r="L116" s="120">
        <v>0</v>
      </c>
      <c r="M116" s="120">
        <v>0</v>
      </c>
      <c r="N116" s="120">
        <v>0</v>
      </c>
      <c r="O116" s="112">
        <f t="shared" si="9"/>
        <v>0</v>
      </c>
      <c r="P116" s="115">
        <f t="shared" si="10"/>
        <v>0</v>
      </c>
      <c r="Q116" s="120"/>
      <c r="R116" s="117"/>
      <c r="S116" s="197"/>
      <c r="T116" s="179" t="str">
        <f>IFERROR(INDEX('ITC-3B'!$B$21:$B$1020,MATCH(E116,'ITC-3B'!$E$21:$E$1020,0)),"-")</f>
        <v>-</v>
      </c>
      <c r="U116" s="179" t="str">
        <f>IFERROR(INDEX('2A-2B'!$B$21:$B$1020,MATCH(E116,'2A-2B'!$F$21:$F$1020,0)),"-")</f>
        <v>-</v>
      </c>
      <c r="V116" s="186">
        <f t="shared" si="11"/>
        <v>0</v>
      </c>
      <c r="X116" s="191" t="str">
        <f>IFERROR(INDEX('ITC-3B'!$C$21:$C$1020,MATCH(E116,'ITC-3B'!$E$21:$E$1020,0)),"Not in 3B")</f>
        <v>Not in 3B</v>
      </c>
      <c r="Y116" s="191" t="str">
        <f>IFERROR(INDEX('2A-2B'!$C$21:$C$1020,MATCH(E116,'2A-2B'!$F$21:$F$1020,0)),"Not in 2A-2B")</f>
        <v>Not in 2A-2B</v>
      </c>
    </row>
    <row r="117" spans="2:25">
      <c r="B117" s="176" t="s">
        <v>496</v>
      </c>
      <c r="C117" s="121"/>
      <c r="D117" s="119"/>
      <c r="E117" s="192"/>
      <c r="F117" s="117"/>
      <c r="G117" s="118"/>
      <c r="H117" s="119"/>
      <c r="I117" s="119"/>
      <c r="J117" s="123"/>
      <c r="K117" s="195"/>
      <c r="L117" s="120">
        <v>0</v>
      </c>
      <c r="M117" s="120">
        <v>0</v>
      </c>
      <c r="N117" s="120">
        <v>0</v>
      </c>
      <c r="O117" s="112">
        <f t="shared" si="9"/>
        <v>0</v>
      </c>
      <c r="P117" s="115">
        <f t="shared" si="10"/>
        <v>0</v>
      </c>
      <c r="Q117" s="120"/>
      <c r="R117" s="117"/>
      <c r="S117" s="197"/>
      <c r="T117" s="179" t="str">
        <f>IFERROR(INDEX('ITC-3B'!$B$21:$B$1020,MATCH(E117,'ITC-3B'!$E$21:$E$1020,0)),"-")</f>
        <v>-</v>
      </c>
      <c r="U117" s="179" t="str">
        <f>IFERROR(INDEX('2A-2B'!$B$21:$B$1020,MATCH(E117,'2A-2B'!$F$21:$F$1020,0)),"-")</f>
        <v>-</v>
      </c>
      <c r="V117" s="186">
        <f t="shared" si="11"/>
        <v>0</v>
      </c>
      <c r="X117" s="191" t="str">
        <f>IFERROR(INDEX('ITC-3B'!$C$21:$C$1020,MATCH(E117,'ITC-3B'!$E$21:$E$1020,0)),"Not in 3B")</f>
        <v>Not in 3B</v>
      </c>
      <c r="Y117" s="191" t="str">
        <f>IFERROR(INDEX('2A-2B'!$C$21:$C$1020,MATCH(E117,'2A-2B'!$F$21:$F$1020,0)),"Not in 2A-2B")</f>
        <v>Not in 2A-2B</v>
      </c>
    </row>
    <row r="118" spans="2:25">
      <c r="B118" s="176" t="s">
        <v>497</v>
      </c>
      <c r="C118" s="121"/>
      <c r="D118" s="119"/>
      <c r="E118" s="192"/>
      <c r="F118" s="117"/>
      <c r="G118" s="118"/>
      <c r="H118" s="119"/>
      <c r="I118" s="119"/>
      <c r="J118" s="123"/>
      <c r="K118" s="195"/>
      <c r="L118" s="120">
        <v>0</v>
      </c>
      <c r="M118" s="120">
        <v>0</v>
      </c>
      <c r="N118" s="120">
        <v>0</v>
      </c>
      <c r="O118" s="112">
        <f t="shared" si="9"/>
        <v>0</v>
      </c>
      <c r="P118" s="115">
        <f t="shared" si="10"/>
        <v>0</v>
      </c>
      <c r="Q118" s="120"/>
      <c r="R118" s="117"/>
      <c r="S118" s="197"/>
      <c r="T118" s="179" t="str">
        <f>IFERROR(INDEX('ITC-3B'!$B$21:$B$1020,MATCH(E118,'ITC-3B'!$E$21:$E$1020,0)),"-")</f>
        <v>-</v>
      </c>
      <c r="U118" s="179" t="str">
        <f>IFERROR(INDEX('2A-2B'!$B$21:$B$1020,MATCH(E118,'2A-2B'!$F$21:$F$1020,0)),"-")</f>
        <v>-</v>
      </c>
      <c r="V118" s="186">
        <f t="shared" si="11"/>
        <v>0</v>
      </c>
      <c r="X118" s="191" t="str">
        <f>IFERROR(INDEX('ITC-3B'!$C$21:$C$1020,MATCH(E118,'ITC-3B'!$E$21:$E$1020,0)),"Not in 3B")</f>
        <v>Not in 3B</v>
      </c>
      <c r="Y118" s="191" t="str">
        <f>IFERROR(INDEX('2A-2B'!$C$21:$C$1020,MATCH(E118,'2A-2B'!$F$21:$F$1020,0)),"Not in 2A-2B")</f>
        <v>Not in 2A-2B</v>
      </c>
    </row>
    <row r="119" spans="2:25">
      <c r="B119" s="176" t="s">
        <v>498</v>
      </c>
      <c r="C119" s="121"/>
      <c r="D119" s="119"/>
      <c r="E119" s="192"/>
      <c r="F119" s="117"/>
      <c r="G119" s="118"/>
      <c r="H119" s="119"/>
      <c r="I119" s="119"/>
      <c r="J119" s="123"/>
      <c r="K119" s="195"/>
      <c r="L119" s="120">
        <v>0</v>
      </c>
      <c r="M119" s="120">
        <v>0</v>
      </c>
      <c r="N119" s="120">
        <v>0</v>
      </c>
      <c r="O119" s="112">
        <f t="shared" si="9"/>
        <v>0</v>
      </c>
      <c r="P119" s="115">
        <f t="shared" si="10"/>
        <v>0</v>
      </c>
      <c r="Q119" s="120"/>
      <c r="R119" s="117"/>
      <c r="S119" s="197"/>
      <c r="T119" s="179" t="str">
        <f>IFERROR(INDEX('ITC-3B'!$B$21:$B$1020,MATCH(E119,'ITC-3B'!$E$21:$E$1020,0)),"-")</f>
        <v>-</v>
      </c>
      <c r="U119" s="179" t="str">
        <f>IFERROR(INDEX('2A-2B'!$B$21:$B$1020,MATCH(E119,'2A-2B'!$F$21:$F$1020,0)),"-")</f>
        <v>-</v>
      </c>
      <c r="V119" s="186">
        <f t="shared" si="11"/>
        <v>0</v>
      </c>
      <c r="X119" s="191" t="str">
        <f>IFERROR(INDEX('ITC-3B'!$C$21:$C$1020,MATCH(E119,'ITC-3B'!$E$21:$E$1020,0)),"Not in 3B")</f>
        <v>Not in 3B</v>
      </c>
      <c r="Y119" s="191" t="str">
        <f>IFERROR(INDEX('2A-2B'!$C$21:$C$1020,MATCH(E119,'2A-2B'!$F$21:$F$1020,0)),"Not in 2A-2B")</f>
        <v>Not in 2A-2B</v>
      </c>
    </row>
    <row r="120" spans="2:25">
      <c r="B120" s="176" t="s">
        <v>499</v>
      </c>
      <c r="C120" s="121"/>
      <c r="D120" s="119"/>
      <c r="E120" s="192"/>
      <c r="F120" s="117"/>
      <c r="G120" s="118"/>
      <c r="H120" s="119"/>
      <c r="I120" s="119"/>
      <c r="J120" s="123"/>
      <c r="K120" s="195"/>
      <c r="L120" s="120">
        <v>0</v>
      </c>
      <c r="M120" s="120">
        <v>0</v>
      </c>
      <c r="N120" s="120">
        <v>0</v>
      </c>
      <c r="O120" s="112">
        <f t="shared" si="9"/>
        <v>0</v>
      </c>
      <c r="P120" s="115">
        <f t="shared" si="10"/>
        <v>0</v>
      </c>
      <c r="Q120" s="120"/>
      <c r="R120" s="117"/>
      <c r="S120" s="197"/>
      <c r="T120" s="179" t="str">
        <f>IFERROR(INDEX('ITC-3B'!$B$21:$B$1020,MATCH(E120,'ITC-3B'!$E$21:$E$1020,0)),"-")</f>
        <v>-</v>
      </c>
      <c r="U120" s="179" t="str">
        <f>IFERROR(INDEX('2A-2B'!$B$21:$B$1020,MATCH(E120,'2A-2B'!$F$21:$F$1020,0)),"-")</f>
        <v>-</v>
      </c>
      <c r="V120" s="186">
        <f t="shared" si="11"/>
        <v>0</v>
      </c>
      <c r="X120" s="191" t="str">
        <f>IFERROR(INDEX('ITC-3B'!$C$21:$C$1020,MATCH(E120,'ITC-3B'!$E$21:$E$1020,0)),"Not in 3B")</f>
        <v>Not in 3B</v>
      </c>
      <c r="Y120" s="191" t="str">
        <f>IFERROR(INDEX('2A-2B'!$C$21:$C$1020,MATCH(E120,'2A-2B'!$F$21:$F$1020,0)),"Not in 2A-2B")</f>
        <v>Not in 2A-2B</v>
      </c>
    </row>
    <row r="121" spans="2:25">
      <c r="B121" s="176" t="s">
        <v>500</v>
      </c>
      <c r="C121" s="121"/>
      <c r="D121" s="119"/>
      <c r="E121" s="192"/>
      <c r="F121" s="117"/>
      <c r="G121" s="118"/>
      <c r="H121" s="119"/>
      <c r="I121" s="119"/>
      <c r="J121" s="123"/>
      <c r="K121" s="195"/>
      <c r="L121" s="120">
        <v>0</v>
      </c>
      <c r="M121" s="120">
        <v>0</v>
      </c>
      <c r="N121" s="120">
        <v>0</v>
      </c>
      <c r="O121" s="112">
        <f t="shared" si="9"/>
        <v>0</v>
      </c>
      <c r="P121" s="115">
        <f t="shared" si="10"/>
        <v>0</v>
      </c>
      <c r="Q121" s="120"/>
      <c r="R121" s="117"/>
      <c r="S121" s="197"/>
      <c r="T121" s="179" t="str">
        <f>IFERROR(INDEX('ITC-3B'!$B$21:$B$1020,MATCH(E121,'ITC-3B'!$E$21:$E$1020,0)),"-")</f>
        <v>-</v>
      </c>
      <c r="U121" s="179" t="str">
        <f>IFERROR(INDEX('2A-2B'!$B$21:$B$1020,MATCH(E121,'2A-2B'!$F$21:$F$1020,0)),"-")</f>
        <v>-</v>
      </c>
      <c r="V121" s="186">
        <f t="shared" si="11"/>
        <v>0</v>
      </c>
      <c r="X121" s="191" t="str">
        <f>IFERROR(INDEX('ITC-3B'!$C$21:$C$1020,MATCH(E121,'ITC-3B'!$E$21:$E$1020,0)),"Not in 3B")</f>
        <v>Not in 3B</v>
      </c>
      <c r="Y121" s="191" t="str">
        <f>IFERROR(INDEX('2A-2B'!$C$21:$C$1020,MATCH(E121,'2A-2B'!$F$21:$F$1020,0)),"Not in 2A-2B")</f>
        <v>Not in 2A-2B</v>
      </c>
    </row>
    <row r="122" spans="2:25">
      <c r="B122" s="176" t="s">
        <v>501</v>
      </c>
      <c r="C122" s="121"/>
      <c r="D122" s="119"/>
      <c r="E122" s="192"/>
      <c r="F122" s="117"/>
      <c r="G122" s="118"/>
      <c r="H122" s="119"/>
      <c r="I122" s="119"/>
      <c r="J122" s="123"/>
      <c r="K122" s="195"/>
      <c r="L122" s="120">
        <v>0</v>
      </c>
      <c r="M122" s="120">
        <v>0</v>
      </c>
      <c r="N122" s="120">
        <v>0</v>
      </c>
      <c r="O122" s="112">
        <f t="shared" si="9"/>
        <v>0</v>
      </c>
      <c r="P122" s="115">
        <f t="shared" si="10"/>
        <v>0</v>
      </c>
      <c r="Q122" s="120"/>
      <c r="R122" s="117"/>
      <c r="S122" s="197"/>
      <c r="T122" s="179" t="str">
        <f>IFERROR(INDEX('ITC-3B'!$B$21:$B$1020,MATCH(E122,'ITC-3B'!$E$21:$E$1020,0)),"-")</f>
        <v>-</v>
      </c>
      <c r="U122" s="179" t="str">
        <f>IFERROR(INDEX('2A-2B'!$B$21:$B$1020,MATCH(E122,'2A-2B'!$F$21:$F$1020,0)),"-")</f>
        <v>-</v>
      </c>
      <c r="V122" s="186">
        <f t="shared" si="11"/>
        <v>0</v>
      </c>
      <c r="X122" s="191" t="str">
        <f>IFERROR(INDEX('ITC-3B'!$C$21:$C$1020,MATCH(E122,'ITC-3B'!$E$21:$E$1020,0)),"Not in 3B")</f>
        <v>Not in 3B</v>
      </c>
      <c r="Y122" s="191" t="str">
        <f>IFERROR(INDEX('2A-2B'!$C$21:$C$1020,MATCH(E122,'2A-2B'!$F$21:$F$1020,0)),"Not in 2A-2B")</f>
        <v>Not in 2A-2B</v>
      </c>
    </row>
    <row r="123" spans="2:25">
      <c r="B123" s="176" t="s">
        <v>502</v>
      </c>
      <c r="C123" s="121"/>
      <c r="D123" s="119"/>
      <c r="E123" s="192"/>
      <c r="F123" s="117"/>
      <c r="G123" s="118"/>
      <c r="H123" s="119"/>
      <c r="I123" s="119"/>
      <c r="J123" s="123"/>
      <c r="K123" s="195"/>
      <c r="L123" s="120">
        <v>0</v>
      </c>
      <c r="M123" s="120">
        <v>0</v>
      </c>
      <c r="N123" s="120">
        <v>0</v>
      </c>
      <c r="O123" s="112">
        <f t="shared" si="9"/>
        <v>0</v>
      </c>
      <c r="P123" s="115">
        <f t="shared" si="10"/>
        <v>0</v>
      </c>
      <c r="Q123" s="120"/>
      <c r="R123" s="117"/>
      <c r="S123" s="197"/>
      <c r="T123" s="179" t="str">
        <f>IFERROR(INDEX('ITC-3B'!$B$21:$B$1020,MATCH(E123,'ITC-3B'!$E$21:$E$1020,0)),"-")</f>
        <v>-</v>
      </c>
      <c r="U123" s="179" t="str">
        <f>IFERROR(INDEX('2A-2B'!$B$21:$B$1020,MATCH(E123,'2A-2B'!$F$21:$F$1020,0)),"-")</f>
        <v>-</v>
      </c>
      <c r="V123" s="186">
        <f t="shared" si="11"/>
        <v>0</v>
      </c>
      <c r="X123" s="191" t="str">
        <f>IFERROR(INDEX('ITC-3B'!$C$21:$C$1020,MATCH(E123,'ITC-3B'!$E$21:$E$1020,0)),"Not in 3B")</f>
        <v>Not in 3B</v>
      </c>
      <c r="Y123" s="191" t="str">
        <f>IFERROR(INDEX('2A-2B'!$C$21:$C$1020,MATCH(E123,'2A-2B'!$F$21:$F$1020,0)),"Not in 2A-2B")</f>
        <v>Not in 2A-2B</v>
      </c>
    </row>
    <row r="124" spans="2:25">
      <c r="B124" s="176" t="s">
        <v>503</v>
      </c>
      <c r="C124" s="121"/>
      <c r="D124" s="119"/>
      <c r="E124" s="192"/>
      <c r="F124" s="117"/>
      <c r="G124" s="118"/>
      <c r="H124" s="119"/>
      <c r="I124" s="119"/>
      <c r="J124" s="123"/>
      <c r="K124" s="195"/>
      <c r="L124" s="120">
        <v>0</v>
      </c>
      <c r="M124" s="120">
        <v>0</v>
      </c>
      <c r="N124" s="120">
        <v>0</v>
      </c>
      <c r="O124" s="112">
        <f t="shared" si="9"/>
        <v>0</v>
      </c>
      <c r="P124" s="115">
        <f t="shared" si="10"/>
        <v>0</v>
      </c>
      <c r="Q124" s="120"/>
      <c r="R124" s="117"/>
      <c r="S124" s="197"/>
      <c r="T124" s="179" t="str">
        <f>IFERROR(INDEX('ITC-3B'!$B$21:$B$1020,MATCH(E124,'ITC-3B'!$E$21:$E$1020,0)),"-")</f>
        <v>-</v>
      </c>
      <c r="U124" s="179" t="str">
        <f>IFERROR(INDEX('2A-2B'!$B$21:$B$1020,MATCH(E124,'2A-2B'!$F$21:$F$1020,0)),"-")</f>
        <v>-</v>
      </c>
      <c r="V124" s="186">
        <f t="shared" si="11"/>
        <v>0</v>
      </c>
      <c r="X124" s="191" t="str">
        <f>IFERROR(INDEX('ITC-3B'!$C$21:$C$1020,MATCH(E124,'ITC-3B'!$E$21:$E$1020,0)),"Not in 3B")</f>
        <v>Not in 3B</v>
      </c>
      <c r="Y124" s="191" t="str">
        <f>IFERROR(INDEX('2A-2B'!$C$21:$C$1020,MATCH(E124,'2A-2B'!$F$21:$F$1020,0)),"Not in 2A-2B")</f>
        <v>Not in 2A-2B</v>
      </c>
    </row>
    <row r="125" spans="2:25">
      <c r="B125" s="176" t="s">
        <v>504</v>
      </c>
      <c r="C125" s="121"/>
      <c r="D125" s="119"/>
      <c r="E125" s="192"/>
      <c r="F125" s="117"/>
      <c r="G125" s="118"/>
      <c r="H125" s="119"/>
      <c r="I125" s="119"/>
      <c r="J125" s="123"/>
      <c r="K125" s="195"/>
      <c r="L125" s="120">
        <v>0</v>
      </c>
      <c r="M125" s="120">
        <v>0</v>
      </c>
      <c r="N125" s="120">
        <v>0</v>
      </c>
      <c r="O125" s="112">
        <f t="shared" si="9"/>
        <v>0</v>
      </c>
      <c r="P125" s="115">
        <f t="shared" si="10"/>
        <v>0</v>
      </c>
      <c r="Q125" s="120"/>
      <c r="R125" s="117"/>
      <c r="S125" s="197"/>
      <c r="T125" s="179" t="str">
        <f>IFERROR(INDEX('ITC-3B'!$B$21:$B$1020,MATCH(E125,'ITC-3B'!$E$21:$E$1020,0)),"-")</f>
        <v>-</v>
      </c>
      <c r="U125" s="179" t="str">
        <f>IFERROR(INDEX('2A-2B'!$B$21:$B$1020,MATCH(E125,'2A-2B'!$F$21:$F$1020,0)),"-")</f>
        <v>-</v>
      </c>
      <c r="V125" s="186">
        <f t="shared" si="11"/>
        <v>0</v>
      </c>
      <c r="X125" s="191" t="str">
        <f>IFERROR(INDEX('ITC-3B'!$C$21:$C$1020,MATCH(E125,'ITC-3B'!$E$21:$E$1020,0)),"Not in 3B")</f>
        <v>Not in 3B</v>
      </c>
      <c r="Y125" s="191" t="str">
        <f>IFERROR(INDEX('2A-2B'!$C$21:$C$1020,MATCH(E125,'2A-2B'!$F$21:$F$1020,0)),"Not in 2A-2B")</f>
        <v>Not in 2A-2B</v>
      </c>
    </row>
    <row r="126" spans="2:25">
      <c r="B126" s="176" t="s">
        <v>505</v>
      </c>
      <c r="C126" s="121"/>
      <c r="D126" s="119"/>
      <c r="E126" s="192"/>
      <c r="F126" s="117"/>
      <c r="G126" s="118"/>
      <c r="H126" s="119"/>
      <c r="I126" s="119"/>
      <c r="J126" s="123"/>
      <c r="K126" s="195"/>
      <c r="L126" s="120">
        <v>0</v>
      </c>
      <c r="M126" s="120">
        <v>0</v>
      </c>
      <c r="N126" s="120">
        <v>0</v>
      </c>
      <c r="O126" s="112">
        <f t="shared" si="9"/>
        <v>0</v>
      </c>
      <c r="P126" s="115">
        <f t="shared" si="10"/>
        <v>0</v>
      </c>
      <c r="Q126" s="120"/>
      <c r="R126" s="117"/>
      <c r="S126" s="197"/>
      <c r="T126" s="179" t="str">
        <f>IFERROR(INDEX('ITC-3B'!$B$21:$B$1020,MATCH(E126,'ITC-3B'!$E$21:$E$1020,0)),"-")</f>
        <v>-</v>
      </c>
      <c r="U126" s="179" t="str">
        <f>IFERROR(INDEX('2A-2B'!$B$21:$B$1020,MATCH(E126,'2A-2B'!$F$21:$F$1020,0)),"-")</f>
        <v>-</v>
      </c>
      <c r="V126" s="186">
        <f t="shared" si="11"/>
        <v>0</v>
      </c>
      <c r="X126" s="191" t="str">
        <f>IFERROR(INDEX('ITC-3B'!$C$21:$C$1020,MATCH(E126,'ITC-3B'!$E$21:$E$1020,0)),"Not in 3B")</f>
        <v>Not in 3B</v>
      </c>
      <c r="Y126" s="191" t="str">
        <f>IFERROR(INDEX('2A-2B'!$C$21:$C$1020,MATCH(E126,'2A-2B'!$F$21:$F$1020,0)),"Not in 2A-2B")</f>
        <v>Not in 2A-2B</v>
      </c>
    </row>
    <row r="127" spans="2:25">
      <c r="B127" s="176" t="s">
        <v>506</v>
      </c>
      <c r="C127" s="121"/>
      <c r="D127" s="119"/>
      <c r="E127" s="192"/>
      <c r="F127" s="117"/>
      <c r="G127" s="118"/>
      <c r="H127" s="119"/>
      <c r="I127" s="119"/>
      <c r="J127" s="123"/>
      <c r="K127" s="195"/>
      <c r="L127" s="120">
        <v>0</v>
      </c>
      <c r="M127" s="120">
        <v>0</v>
      </c>
      <c r="N127" s="120">
        <v>0</v>
      </c>
      <c r="O127" s="112">
        <f t="shared" si="9"/>
        <v>0</v>
      </c>
      <c r="P127" s="115">
        <f t="shared" si="10"/>
        <v>0</v>
      </c>
      <c r="Q127" s="120"/>
      <c r="R127" s="117"/>
      <c r="S127" s="197"/>
      <c r="T127" s="179" t="str">
        <f>IFERROR(INDEX('ITC-3B'!$B$21:$B$1020,MATCH(E127,'ITC-3B'!$E$21:$E$1020,0)),"-")</f>
        <v>-</v>
      </c>
      <c r="U127" s="179" t="str">
        <f>IFERROR(INDEX('2A-2B'!$B$21:$B$1020,MATCH(E127,'2A-2B'!$F$21:$F$1020,0)),"-")</f>
        <v>-</v>
      </c>
      <c r="V127" s="186">
        <f t="shared" si="11"/>
        <v>0</v>
      </c>
      <c r="X127" s="191" t="str">
        <f>IFERROR(INDEX('ITC-3B'!$C$21:$C$1020,MATCH(E127,'ITC-3B'!$E$21:$E$1020,0)),"Not in 3B")</f>
        <v>Not in 3B</v>
      </c>
      <c r="Y127" s="191" t="str">
        <f>IFERROR(INDEX('2A-2B'!$C$21:$C$1020,MATCH(E127,'2A-2B'!$F$21:$F$1020,0)),"Not in 2A-2B")</f>
        <v>Not in 2A-2B</v>
      </c>
    </row>
    <row r="128" spans="2:25">
      <c r="B128" s="176" t="s">
        <v>507</v>
      </c>
      <c r="C128" s="121"/>
      <c r="D128" s="119"/>
      <c r="E128" s="192"/>
      <c r="F128" s="117"/>
      <c r="G128" s="118"/>
      <c r="H128" s="119"/>
      <c r="I128" s="119"/>
      <c r="J128" s="123"/>
      <c r="K128" s="195"/>
      <c r="L128" s="120">
        <v>0</v>
      </c>
      <c r="M128" s="120">
        <v>0</v>
      </c>
      <c r="N128" s="120">
        <v>0</v>
      </c>
      <c r="O128" s="112">
        <f t="shared" si="9"/>
        <v>0</v>
      </c>
      <c r="P128" s="115">
        <f t="shared" si="10"/>
        <v>0</v>
      </c>
      <c r="Q128" s="120"/>
      <c r="R128" s="117"/>
      <c r="S128" s="197"/>
      <c r="T128" s="179" t="str">
        <f>IFERROR(INDEX('ITC-3B'!$B$21:$B$1020,MATCH(E128,'ITC-3B'!$E$21:$E$1020,0)),"-")</f>
        <v>-</v>
      </c>
      <c r="U128" s="179" t="str">
        <f>IFERROR(INDEX('2A-2B'!$B$21:$B$1020,MATCH(E128,'2A-2B'!$F$21:$F$1020,0)),"-")</f>
        <v>-</v>
      </c>
      <c r="V128" s="186">
        <f t="shared" si="11"/>
        <v>0</v>
      </c>
      <c r="X128" s="191" t="str">
        <f>IFERROR(INDEX('ITC-3B'!$C$21:$C$1020,MATCH(E128,'ITC-3B'!$E$21:$E$1020,0)),"Not in 3B")</f>
        <v>Not in 3B</v>
      </c>
      <c r="Y128" s="191" t="str">
        <f>IFERROR(INDEX('2A-2B'!$C$21:$C$1020,MATCH(E128,'2A-2B'!$F$21:$F$1020,0)),"Not in 2A-2B")</f>
        <v>Not in 2A-2B</v>
      </c>
    </row>
    <row r="129" spans="2:25">
      <c r="B129" s="176" t="s">
        <v>508</v>
      </c>
      <c r="C129" s="121"/>
      <c r="D129" s="119"/>
      <c r="E129" s="192"/>
      <c r="F129" s="117"/>
      <c r="G129" s="118"/>
      <c r="H129" s="119"/>
      <c r="I129" s="119"/>
      <c r="J129" s="123"/>
      <c r="K129" s="195"/>
      <c r="L129" s="120">
        <v>0</v>
      </c>
      <c r="M129" s="120">
        <v>0</v>
      </c>
      <c r="N129" s="120">
        <v>0</v>
      </c>
      <c r="O129" s="112">
        <f t="shared" si="9"/>
        <v>0</v>
      </c>
      <c r="P129" s="115">
        <f t="shared" si="10"/>
        <v>0</v>
      </c>
      <c r="Q129" s="120"/>
      <c r="R129" s="117"/>
      <c r="S129" s="197"/>
      <c r="T129" s="179" t="str">
        <f>IFERROR(INDEX('ITC-3B'!$B$21:$B$1020,MATCH(E129,'ITC-3B'!$E$21:$E$1020,0)),"-")</f>
        <v>-</v>
      </c>
      <c r="U129" s="179" t="str">
        <f>IFERROR(INDEX('2A-2B'!$B$21:$B$1020,MATCH(E129,'2A-2B'!$F$21:$F$1020,0)),"-")</f>
        <v>-</v>
      </c>
      <c r="V129" s="186">
        <f t="shared" si="11"/>
        <v>0</v>
      </c>
      <c r="X129" s="191" t="str">
        <f>IFERROR(INDEX('ITC-3B'!$C$21:$C$1020,MATCH(E129,'ITC-3B'!$E$21:$E$1020,0)),"Not in 3B")</f>
        <v>Not in 3B</v>
      </c>
      <c r="Y129" s="191" t="str">
        <f>IFERROR(INDEX('2A-2B'!$C$21:$C$1020,MATCH(E129,'2A-2B'!$F$21:$F$1020,0)),"Not in 2A-2B")</f>
        <v>Not in 2A-2B</v>
      </c>
    </row>
    <row r="130" spans="2:25">
      <c r="B130" s="176" t="s">
        <v>509</v>
      </c>
      <c r="C130" s="121"/>
      <c r="D130" s="119"/>
      <c r="E130" s="192"/>
      <c r="F130" s="117"/>
      <c r="G130" s="118"/>
      <c r="H130" s="119"/>
      <c r="I130" s="119"/>
      <c r="J130" s="123"/>
      <c r="K130" s="195"/>
      <c r="L130" s="120">
        <v>0</v>
      </c>
      <c r="M130" s="120">
        <v>0</v>
      </c>
      <c r="N130" s="120">
        <v>0</v>
      </c>
      <c r="O130" s="112">
        <f t="shared" si="9"/>
        <v>0</v>
      </c>
      <c r="P130" s="115">
        <f t="shared" si="10"/>
        <v>0</v>
      </c>
      <c r="Q130" s="120"/>
      <c r="R130" s="117"/>
      <c r="S130" s="197"/>
      <c r="T130" s="179" t="str">
        <f>IFERROR(INDEX('ITC-3B'!$B$21:$B$1020,MATCH(E130,'ITC-3B'!$E$21:$E$1020,0)),"-")</f>
        <v>-</v>
      </c>
      <c r="U130" s="179" t="str">
        <f>IFERROR(INDEX('2A-2B'!$B$21:$B$1020,MATCH(E130,'2A-2B'!$F$21:$F$1020,0)),"-")</f>
        <v>-</v>
      </c>
      <c r="V130" s="186">
        <f t="shared" si="11"/>
        <v>0</v>
      </c>
      <c r="X130" s="191" t="str">
        <f>IFERROR(INDEX('ITC-3B'!$C$21:$C$1020,MATCH(E130,'ITC-3B'!$E$21:$E$1020,0)),"Not in 3B")</f>
        <v>Not in 3B</v>
      </c>
      <c r="Y130" s="191" t="str">
        <f>IFERROR(INDEX('2A-2B'!$C$21:$C$1020,MATCH(E130,'2A-2B'!$F$21:$F$1020,0)),"Not in 2A-2B")</f>
        <v>Not in 2A-2B</v>
      </c>
    </row>
    <row r="131" spans="2:25">
      <c r="B131" s="176" t="s">
        <v>510</v>
      </c>
      <c r="C131" s="121"/>
      <c r="D131" s="119"/>
      <c r="E131" s="192"/>
      <c r="F131" s="117"/>
      <c r="G131" s="118"/>
      <c r="H131" s="119"/>
      <c r="I131" s="119"/>
      <c r="J131" s="123"/>
      <c r="K131" s="195"/>
      <c r="L131" s="120">
        <v>0</v>
      </c>
      <c r="M131" s="120">
        <v>0</v>
      </c>
      <c r="N131" s="120">
        <v>0</v>
      </c>
      <c r="O131" s="112">
        <f t="shared" si="9"/>
        <v>0</v>
      </c>
      <c r="P131" s="115">
        <f t="shared" si="10"/>
        <v>0</v>
      </c>
      <c r="Q131" s="120"/>
      <c r="R131" s="117"/>
      <c r="S131" s="197"/>
      <c r="T131" s="179" t="str">
        <f>IFERROR(INDEX('ITC-3B'!$B$21:$B$1020,MATCH(E131,'ITC-3B'!$E$21:$E$1020,0)),"-")</f>
        <v>-</v>
      </c>
      <c r="U131" s="179" t="str">
        <f>IFERROR(INDEX('2A-2B'!$B$21:$B$1020,MATCH(E131,'2A-2B'!$F$21:$F$1020,0)),"-")</f>
        <v>-</v>
      </c>
      <c r="V131" s="186">
        <f t="shared" si="11"/>
        <v>0</v>
      </c>
      <c r="X131" s="191" t="str">
        <f>IFERROR(INDEX('ITC-3B'!$C$21:$C$1020,MATCH(E131,'ITC-3B'!$E$21:$E$1020,0)),"Not in 3B")</f>
        <v>Not in 3B</v>
      </c>
      <c r="Y131" s="191" t="str">
        <f>IFERROR(INDEX('2A-2B'!$C$21:$C$1020,MATCH(E131,'2A-2B'!$F$21:$F$1020,0)),"Not in 2A-2B")</f>
        <v>Not in 2A-2B</v>
      </c>
    </row>
    <row r="132" spans="2:25">
      <c r="B132" s="176" t="s">
        <v>511</v>
      </c>
      <c r="C132" s="121"/>
      <c r="D132" s="119"/>
      <c r="E132" s="192"/>
      <c r="F132" s="117"/>
      <c r="G132" s="118"/>
      <c r="H132" s="119"/>
      <c r="I132" s="119"/>
      <c r="J132" s="123"/>
      <c r="K132" s="195"/>
      <c r="L132" s="120">
        <v>0</v>
      </c>
      <c r="M132" s="120">
        <v>0</v>
      </c>
      <c r="N132" s="120">
        <v>0</v>
      </c>
      <c r="O132" s="112">
        <f t="shared" si="9"/>
        <v>0</v>
      </c>
      <c r="P132" s="115">
        <f t="shared" si="10"/>
        <v>0</v>
      </c>
      <c r="Q132" s="120"/>
      <c r="R132" s="117"/>
      <c r="S132" s="197"/>
      <c r="T132" s="179" t="str">
        <f>IFERROR(INDEX('ITC-3B'!$B$21:$B$1020,MATCH(E132,'ITC-3B'!$E$21:$E$1020,0)),"-")</f>
        <v>-</v>
      </c>
      <c r="U132" s="179" t="str">
        <f>IFERROR(INDEX('2A-2B'!$B$21:$B$1020,MATCH(E132,'2A-2B'!$F$21:$F$1020,0)),"-")</f>
        <v>-</v>
      </c>
      <c r="V132" s="186">
        <f t="shared" si="11"/>
        <v>0</v>
      </c>
      <c r="X132" s="191" t="str">
        <f>IFERROR(INDEX('ITC-3B'!$C$21:$C$1020,MATCH(E132,'ITC-3B'!$E$21:$E$1020,0)),"Not in 3B")</f>
        <v>Not in 3B</v>
      </c>
      <c r="Y132" s="191" t="str">
        <f>IFERROR(INDEX('2A-2B'!$C$21:$C$1020,MATCH(E132,'2A-2B'!$F$21:$F$1020,0)),"Not in 2A-2B")</f>
        <v>Not in 2A-2B</v>
      </c>
    </row>
    <row r="133" spans="2:25">
      <c r="B133" s="176" t="s">
        <v>512</v>
      </c>
      <c r="C133" s="121"/>
      <c r="D133" s="119"/>
      <c r="E133" s="192"/>
      <c r="F133" s="117"/>
      <c r="G133" s="118"/>
      <c r="H133" s="119"/>
      <c r="I133" s="119"/>
      <c r="J133" s="123"/>
      <c r="K133" s="195"/>
      <c r="L133" s="120">
        <v>0</v>
      </c>
      <c r="M133" s="120">
        <v>0</v>
      </c>
      <c r="N133" s="120">
        <v>0</v>
      </c>
      <c r="O133" s="112">
        <f t="shared" si="9"/>
        <v>0</v>
      </c>
      <c r="P133" s="115">
        <f t="shared" si="10"/>
        <v>0</v>
      </c>
      <c r="Q133" s="120"/>
      <c r="R133" s="117"/>
      <c r="S133" s="197"/>
      <c r="T133" s="179" t="str">
        <f>IFERROR(INDEX('ITC-3B'!$B$21:$B$1020,MATCH(E133,'ITC-3B'!$E$21:$E$1020,0)),"-")</f>
        <v>-</v>
      </c>
      <c r="U133" s="179" t="str">
        <f>IFERROR(INDEX('2A-2B'!$B$21:$B$1020,MATCH(E133,'2A-2B'!$F$21:$F$1020,0)),"-")</f>
        <v>-</v>
      </c>
      <c r="V133" s="186">
        <f t="shared" si="11"/>
        <v>0</v>
      </c>
      <c r="X133" s="191" t="str">
        <f>IFERROR(INDEX('ITC-3B'!$C$21:$C$1020,MATCH(E133,'ITC-3B'!$E$21:$E$1020,0)),"Not in 3B")</f>
        <v>Not in 3B</v>
      </c>
      <c r="Y133" s="191" t="str">
        <f>IFERROR(INDEX('2A-2B'!$C$21:$C$1020,MATCH(E133,'2A-2B'!$F$21:$F$1020,0)),"Not in 2A-2B")</f>
        <v>Not in 2A-2B</v>
      </c>
    </row>
    <row r="134" spans="2:25">
      <c r="B134" s="176" t="s">
        <v>513</v>
      </c>
      <c r="C134" s="121"/>
      <c r="D134" s="119"/>
      <c r="E134" s="192"/>
      <c r="F134" s="117"/>
      <c r="G134" s="118"/>
      <c r="H134" s="119"/>
      <c r="I134" s="119"/>
      <c r="J134" s="123"/>
      <c r="K134" s="195"/>
      <c r="L134" s="120">
        <v>0</v>
      </c>
      <c r="M134" s="120">
        <v>0</v>
      </c>
      <c r="N134" s="120">
        <v>0</v>
      </c>
      <c r="O134" s="112">
        <f t="shared" si="9"/>
        <v>0</v>
      </c>
      <c r="P134" s="115">
        <f t="shared" si="10"/>
        <v>0</v>
      </c>
      <c r="Q134" s="120"/>
      <c r="R134" s="117"/>
      <c r="S134" s="197"/>
      <c r="T134" s="179" t="str">
        <f>IFERROR(INDEX('ITC-3B'!$B$21:$B$1020,MATCH(E134,'ITC-3B'!$E$21:$E$1020,0)),"-")</f>
        <v>-</v>
      </c>
      <c r="U134" s="179" t="str">
        <f>IFERROR(INDEX('2A-2B'!$B$21:$B$1020,MATCH(E134,'2A-2B'!$F$21:$F$1020,0)),"-")</f>
        <v>-</v>
      </c>
      <c r="V134" s="186">
        <f t="shared" si="11"/>
        <v>0</v>
      </c>
      <c r="X134" s="191" t="str">
        <f>IFERROR(INDEX('ITC-3B'!$C$21:$C$1020,MATCH(E134,'ITC-3B'!$E$21:$E$1020,0)),"Not in 3B")</f>
        <v>Not in 3B</v>
      </c>
      <c r="Y134" s="191" t="str">
        <f>IFERROR(INDEX('2A-2B'!$C$21:$C$1020,MATCH(E134,'2A-2B'!$F$21:$F$1020,0)),"Not in 2A-2B")</f>
        <v>Not in 2A-2B</v>
      </c>
    </row>
    <row r="135" spans="2:25">
      <c r="B135" s="176" t="s">
        <v>514</v>
      </c>
      <c r="C135" s="121"/>
      <c r="D135" s="119"/>
      <c r="E135" s="192"/>
      <c r="F135" s="117"/>
      <c r="G135" s="118"/>
      <c r="H135" s="119"/>
      <c r="I135" s="119"/>
      <c r="J135" s="123"/>
      <c r="K135" s="195"/>
      <c r="L135" s="120">
        <v>0</v>
      </c>
      <c r="M135" s="120">
        <v>0</v>
      </c>
      <c r="N135" s="120">
        <v>0</v>
      </c>
      <c r="O135" s="112">
        <f t="shared" si="9"/>
        <v>0</v>
      </c>
      <c r="P135" s="115">
        <f t="shared" si="10"/>
        <v>0</v>
      </c>
      <c r="Q135" s="120"/>
      <c r="R135" s="117"/>
      <c r="S135" s="197"/>
      <c r="T135" s="179" t="str">
        <f>IFERROR(INDEX('ITC-3B'!$B$21:$B$1020,MATCH(E135,'ITC-3B'!$E$21:$E$1020,0)),"-")</f>
        <v>-</v>
      </c>
      <c r="U135" s="179" t="str">
        <f>IFERROR(INDEX('2A-2B'!$B$21:$B$1020,MATCH(E135,'2A-2B'!$F$21:$F$1020,0)),"-")</f>
        <v>-</v>
      </c>
      <c r="V135" s="186">
        <f t="shared" si="11"/>
        <v>0</v>
      </c>
      <c r="X135" s="191" t="str">
        <f>IFERROR(INDEX('ITC-3B'!$C$21:$C$1020,MATCH(E135,'ITC-3B'!$E$21:$E$1020,0)),"Not in 3B")</f>
        <v>Not in 3B</v>
      </c>
      <c r="Y135" s="191" t="str">
        <f>IFERROR(INDEX('2A-2B'!$C$21:$C$1020,MATCH(E135,'2A-2B'!$F$21:$F$1020,0)),"Not in 2A-2B")</f>
        <v>Not in 2A-2B</v>
      </c>
    </row>
    <row r="136" spans="2:25">
      <c r="B136" s="176" t="s">
        <v>515</v>
      </c>
      <c r="C136" s="121"/>
      <c r="D136" s="119"/>
      <c r="E136" s="192"/>
      <c r="F136" s="117"/>
      <c r="G136" s="118"/>
      <c r="H136" s="119"/>
      <c r="I136" s="119"/>
      <c r="J136" s="123"/>
      <c r="K136" s="195"/>
      <c r="L136" s="120">
        <v>0</v>
      </c>
      <c r="M136" s="120">
        <v>0</v>
      </c>
      <c r="N136" s="120">
        <v>0</v>
      </c>
      <c r="O136" s="112">
        <f t="shared" si="9"/>
        <v>0</v>
      </c>
      <c r="P136" s="115">
        <f t="shared" si="10"/>
        <v>0</v>
      </c>
      <c r="Q136" s="120"/>
      <c r="R136" s="117"/>
      <c r="S136" s="197"/>
      <c r="T136" s="179" t="str">
        <f>IFERROR(INDEX('ITC-3B'!$B$21:$B$1020,MATCH(E136,'ITC-3B'!$E$21:$E$1020,0)),"-")</f>
        <v>-</v>
      </c>
      <c r="U136" s="179" t="str">
        <f>IFERROR(INDEX('2A-2B'!$B$21:$B$1020,MATCH(E136,'2A-2B'!$F$21:$F$1020,0)),"-")</f>
        <v>-</v>
      </c>
      <c r="V136" s="186">
        <f t="shared" si="11"/>
        <v>0</v>
      </c>
      <c r="X136" s="191" t="str">
        <f>IFERROR(INDEX('ITC-3B'!$C$21:$C$1020,MATCH(E136,'ITC-3B'!$E$21:$E$1020,0)),"Not in 3B")</f>
        <v>Not in 3B</v>
      </c>
      <c r="Y136" s="191" t="str">
        <f>IFERROR(INDEX('2A-2B'!$C$21:$C$1020,MATCH(E136,'2A-2B'!$F$21:$F$1020,0)),"Not in 2A-2B")</f>
        <v>Not in 2A-2B</v>
      </c>
    </row>
    <row r="137" spans="2:25">
      <c r="B137" s="176" t="s">
        <v>516</v>
      </c>
      <c r="C137" s="121"/>
      <c r="D137" s="119"/>
      <c r="E137" s="192"/>
      <c r="F137" s="117"/>
      <c r="G137" s="118"/>
      <c r="H137" s="119"/>
      <c r="I137" s="119"/>
      <c r="J137" s="123"/>
      <c r="K137" s="195"/>
      <c r="L137" s="120">
        <v>0</v>
      </c>
      <c r="M137" s="120">
        <v>0</v>
      </c>
      <c r="N137" s="120">
        <v>0</v>
      </c>
      <c r="O137" s="112">
        <f t="shared" si="9"/>
        <v>0</v>
      </c>
      <c r="P137" s="115">
        <f t="shared" si="10"/>
        <v>0</v>
      </c>
      <c r="Q137" s="120"/>
      <c r="R137" s="117"/>
      <c r="S137" s="197"/>
      <c r="T137" s="179" t="str">
        <f>IFERROR(INDEX('ITC-3B'!$B$21:$B$1020,MATCH(E137,'ITC-3B'!$E$21:$E$1020,0)),"-")</f>
        <v>-</v>
      </c>
      <c r="U137" s="179" t="str">
        <f>IFERROR(INDEX('2A-2B'!$B$21:$B$1020,MATCH(E137,'2A-2B'!$F$21:$F$1020,0)),"-")</f>
        <v>-</v>
      </c>
      <c r="V137" s="186">
        <f t="shared" si="11"/>
        <v>0</v>
      </c>
      <c r="X137" s="191" t="str">
        <f>IFERROR(INDEX('ITC-3B'!$C$21:$C$1020,MATCH(E137,'ITC-3B'!$E$21:$E$1020,0)),"Not in 3B")</f>
        <v>Not in 3B</v>
      </c>
      <c r="Y137" s="191" t="str">
        <f>IFERROR(INDEX('2A-2B'!$C$21:$C$1020,MATCH(E137,'2A-2B'!$F$21:$F$1020,0)),"Not in 2A-2B")</f>
        <v>Not in 2A-2B</v>
      </c>
    </row>
    <row r="138" spans="2:25">
      <c r="B138" s="176" t="s">
        <v>517</v>
      </c>
      <c r="C138" s="121"/>
      <c r="D138" s="119"/>
      <c r="E138" s="192"/>
      <c r="F138" s="117"/>
      <c r="G138" s="118"/>
      <c r="H138" s="119"/>
      <c r="I138" s="119"/>
      <c r="J138" s="123"/>
      <c r="K138" s="195"/>
      <c r="L138" s="120">
        <v>0</v>
      </c>
      <c r="M138" s="120">
        <v>0</v>
      </c>
      <c r="N138" s="120">
        <v>0</v>
      </c>
      <c r="O138" s="112">
        <f t="shared" si="9"/>
        <v>0</v>
      </c>
      <c r="P138" s="115">
        <f t="shared" si="10"/>
        <v>0</v>
      </c>
      <c r="Q138" s="120"/>
      <c r="R138" s="117"/>
      <c r="S138" s="197"/>
      <c r="T138" s="179" t="str">
        <f>IFERROR(INDEX('ITC-3B'!$B$21:$B$1020,MATCH(E138,'ITC-3B'!$E$21:$E$1020,0)),"-")</f>
        <v>-</v>
      </c>
      <c r="U138" s="179" t="str">
        <f>IFERROR(INDEX('2A-2B'!$B$21:$B$1020,MATCH(E138,'2A-2B'!$F$21:$F$1020,0)),"-")</f>
        <v>-</v>
      </c>
      <c r="V138" s="186">
        <f t="shared" si="11"/>
        <v>0</v>
      </c>
      <c r="X138" s="191" t="str">
        <f>IFERROR(INDEX('ITC-3B'!$C$21:$C$1020,MATCH(E138,'ITC-3B'!$E$21:$E$1020,0)),"Not in 3B")</f>
        <v>Not in 3B</v>
      </c>
      <c r="Y138" s="191" t="str">
        <f>IFERROR(INDEX('2A-2B'!$C$21:$C$1020,MATCH(E138,'2A-2B'!$F$21:$F$1020,0)),"Not in 2A-2B")</f>
        <v>Not in 2A-2B</v>
      </c>
    </row>
    <row r="139" spans="2:25">
      <c r="B139" s="176" t="s">
        <v>518</v>
      </c>
      <c r="C139" s="121"/>
      <c r="D139" s="119"/>
      <c r="E139" s="192"/>
      <c r="F139" s="117"/>
      <c r="G139" s="118"/>
      <c r="H139" s="119"/>
      <c r="I139" s="119"/>
      <c r="J139" s="123"/>
      <c r="K139" s="195"/>
      <c r="L139" s="120">
        <v>0</v>
      </c>
      <c r="M139" s="120">
        <v>0</v>
      </c>
      <c r="N139" s="120">
        <v>0</v>
      </c>
      <c r="O139" s="112">
        <f t="shared" si="9"/>
        <v>0</v>
      </c>
      <c r="P139" s="115">
        <f t="shared" si="10"/>
        <v>0</v>
      </c>
      <c r="Q139" s="120"/>
      <c r="R139" s="117"/>
      <c r="S139" s="197"/>
      <c r="T139" s="179" t="str">
        <f>IFERROR(INDEX('ITC-3B'!$B$21:$B$1020,MATCH(E139,'ITC-3B'!$E$21:$E$1020,0)),"-")</f>
        <v>-</v>
      </c>
      <c r="U139" s="179" t="str">
        <f>IFERROR(INDEX('2A-2B'!$B$21:$B$1020,MATCH(E139,'2A-2B'!$F$21:$F$1020,0)),"-")</f>
        <v>-</v>
      </c>
      <c r="V139" s="186">
        <f t="shared" si="11"/>
        <v>0</v>
      </c>
      <c r="X139" s="191" t="str">
        <f>IFERROR(INDEX('ITC-3B'!$C$21:$C$1020,MATCH(E139,'ITC-3B'!$E$21:$E$1020,0)),"Not in 3B")</f>
        <v>Not in 3B</v>
      </c>
      <c r="Y139" s="191" t="str">
        <f>IFERROR(INDEX('2A-2B'!$C$21:$C$1020,MATCH(E139,'2A-2B'!$F$21:$F$1020,0)),"Not in 2A-2B")</f>
        <v>Not in 2A-2B</v>
      </c>
    </row>
    <row r="140" spans="2:25">
      <c r="B140" s="176" t="s">
        <v>519</v>
      </c>
      <c r="C140" s="121"/>
      <c r="D140" s="119"/>
      <c r="E140" s="192"/>
      <c r="F140" s="117"/>
      <c r="G140" s="118"/>
      <c r="H140" s="119"/>
      <c r="I140" s="119"/>
      <c r="J140" s="123"/>
      <c r="K140" s="195"/>
      <c r="L140" s="120">
        <v>0</v>
      </c>
      <c r="M140" s="120">
        <v>0</v>
      </c>
      <c r="N140" s="120">
        <v>0</v>
      </c>
      <c r="O140" s="112">
        <f t="shared" si="9"/>
        <v>0</v>
      </c>
      <c r="P140" s="115">
        <f t="shared" si="10"/>
        <v>0</v>
      </c>
      <c r="Q140" s="120"/>
      <c r="R140" s="117"/>
      <c r="S140" s="197"/>
      <c r="T140" s="179" t="str">
        <f>IFERROR(INDEX('ITC-3B'!$B$21:$B$1020,MATCH(E140,'ITC-3B'!$E$21:$E$1020,0)),"-")</f>
        <v>-</v>
      </c>
      <c r="U140" s="179" t="str">
        <f>IFERROR(INDEX('2A-2B'!$B$21:$B$1020,MATCH(E140,'2A-2B'!$F$21:$F$1020,0)),"-")</f>
        <v>-</v>
      </c>
      <c r="V140" s="186">
        <f t="shared" si="11"/>
        <v>0</v>
      </c>
      <c r="X140" s="191" t="str">
        <f>IFERROR(INDEX('ITC-3B'!$C$21:$C$1020,MATCH(E140,'ITC-3B'!$E$21:$E$1020,0)),"Not in 3B")</f>
        <v>Not in 3B</v>
      </c>
      <c r="Y140" s="191" t="str">
        <f>IFERROR(INDEX('2A-2B'!$C$21:$C$1020,MATCH(E140,'2A-2B'!$F$21:$F$1020,0)),"Not in 2A-2B")</f>
        <v>Not in 2A-2B</v>
      </c>
    </row>
    <row r="141" spans="2:25">
      <c r="B141" s="176" t="s">
        <v>520</v>
      </c>
      <c r="C141" s="121"/>
      <c r="D141" s="119"/>
      <c r="E141" s="192"/>
      <c r="F141" s="117"/>
      <c r="G141" s="118"/>
      <c r="H141" s="119"/>
      <c r="I141" s="119"/>
      <c r="J141" s="123"/>
      <c r="K141" s="195"/>
      <c r="L141" s="120">
        <v>0</v>
      </c>
      <c r="M141" s="120">
        <v>0</v>
      </c>
      <c r="N141" s="120">
        <v>0</v>
      </c>
      <c r="O141" s="112">
        <f t="shared" si="9"/>
        <v>0</v>
      </c>
      <c r="P141" s="115">
        <f t="shared" si="10"/>
        <v>0</v>
      </c>
      <c r="Q141" s="120"/>
      <c r="R141" s="117"/>
      <c r="S141" s="197"/>
      <c r="T141" s="179" t="str">
        <f>IFERROR(INDEX('ITC-3B'!$B$21:$B$1020,MATCH(E141,'ITC-3B'!$E$21:$E$1020,0)),"-")</f>
        <v>-</v>
      </c>
      <c r="U141" s="179" t="str">
        <f>IFERROR(INDEX('2A-2B'!$B$21:$B$1020,MATCH(E141,'2A-2B'!$F$21:$F$1020,0)),"-")</f>
        <v>-</v>
      </c>
      <c r="V141" s="186">
        <f t="shared" si="11"/>
        <v>0</v>
      </c>
      <c r="X141" s="191" t="str">
        <f>IFERROR(INDEX('ITC-3B'!$C$21:$C$1020,MATCH(E141,'ITC-3B'!$E$21:$E$1020,0)),"Not in 3B")</f>
        <v>Not in 3B</v>
      </c>
      <c r="Y141" s="191" t="str">
        <f>IFERROR(INDEX('2A-2B'!$C$21:$C$1020,MATCH(E141,'2A-2B'!$F$21:$F$1020,0)),"Not in 2A-2B")</f>
        <v>Not in 2A-2B</v>
      </c>
    </row>
    <row r="142" spans="2:25">
      <c r="B142" s="176" t="s">
        <v>521</v>
      </c>
      <c r="C142" s="121"/>
      <c r="D142" s="119"/>
      <c r="E142" s="192"/>
      <c r="F142" s="117"/>
      <c r="G142" s="118"/>
      <c r="H142" s="119"/>
      <c r="I142" s="119"/>
      <c r="J142" s="123"/>
      <c r="K142" s="195"/>
      <c r="L142" s="120">
        <v>0</v>
      </c>
      <c r="M142" s="120">
        <v>0</v>
      </c>
      <c r="N142" s="120">
        <v>0</v>
      </c>
      <c r="O142" s="112">
        <f t="shared" si="9"/>
        <v>0</v>
      </c>
      <c r="P142" s="115">
        <f t="shared" si="10"/>
        <v>0</v>
      </c>
      <c r="Q142" s="120"/>
      <c r="R142" s="117"/>
      <c r="S142" s="197"/>
      <c r="T142" s="179" t="str">
        <f>IFERROR(INDEX('ITC-3B'!$B$21:$B$1020,MATCH(E142,'ITC-3B'!$E$21:$E$1020,0)),"-")</f>
        <v>-</v>
      </c>
      <c r="U142" s="179" t="str">
        <f>IFERROR(INDEX('2A-2B'!$B$21:$B$1020,MATCH(E142,'2A-2B'!$F$21:$F$1020,0)),"-")</f>
        <v>-</v>
      </c>
      <c r="V142" s="186">
        <f t="shared" si="11"/>
        <v>0</v>
      </c>
      <c r="X142" s="191" t="str">
        <f>IFERROR(INDEX('ITC-3B'!$C$21:$C$1020,MATCH(E142,'ITC-3B'!$E$21:$E$1020,0)),"Not in 3B")</f>
        <v>Not in 3B</v>
      </c>
      <c r="Y142" s="191" t="str">
        <f>IFERROR(INDEX('2A-2B'!$C$21:$C$1020,MATCH(E142,'2A-2B'!$F$21:$F$1020,0)),"Not in 2A-2B")</f>
        <v>Not in 2A-2B</v>
      </c>
    </row>
    <row r="143" spans="2:25">
      <c r="B143" s="176" t="s">
        <v>522</v>
      </c>
      <c r="C143" s="121"/>
      <c r="D143" s="119"/>
      <c r="E143" s="192"/>
      <c r="F143" s="117"/>
      <c r="G143" s="118"/>
      <c r="H143" s="119"/>
      <c r="I143" s="119"/>
      <c r="J143" s="123"/>
      <c r="K143" s="195"/>
      <c r="L143" s="120">
        <v>0</v>
      </c>
      <c r="M143" s="120">
        <v>0</v>
      </c>
      <c r="N143" s="120">
        <v>0</v>
      </c>
      <c r="O143" s="112">
        <f t="shared" si="9"/>
        <v>0</v>
      </c>
      <c r="P143" s="115">
        <f t="shared" si="10"/>
        <v>0</v>
      </c>
      <c r="Q143" s="120"/>
      <c r="R143" s="117"/>
      <c r="S143" s="197"/>
      <c r="T143" s="179" t="str">
        <f>IFERROR(INDEX('ITC-3B'!$B$21:$B$1020,MATCH(E143,'ITC-3B'!$E$21:$E$1020,0)),"-")</f>
        <v>-</v>
      </c>
      <c r="U143" s="179" t="str">
        <f>IFERROR(INDEX('2A-2B'!$B$21:$B$1020,MATCH(E143,'2A-2B'!$F$21:$F$1020,0)),"-")</f>
        <v>-</v>
      </c>
      <c r="V143" s="186">
        <f t="shared" si="11"/>
        <v>0</v>
      </c>
      <c r="X143" s="191" t="str">
        <f>IFERROR(INDEX('ITC-3B'!$C$21:$C$1020,MATCH(E143,'ITC-3B'!$E$21:$E$1020,0)),"Not in 3B")</f>
        <v>Not in 3B</v>
      </c>
      <c r="Y143" s="191" t="str">
        <f>IFERROR(INDEX('2A-2B'!$C$21:$C$1020,MATCH(E143,'2A-2B'!$F$21:$F$1020,0)),"Not in 2A-2B")</f>
        <v>Not in 2A-2B</v>
      </c>
    </row>
    <row r="144" spans="2:25">
      <c r="B144" s="176" t="s">
        <v>523</v>
      </c>
      <c r="C144" s="121"/>
      <c r="D144" s="119"/>
      <c r="E144" s="192"/>
      <c r="F144" s="117"/>
      <c r="G144" s="118"/>
      <c r="H144" s="119"/>
      <c r="I144" s="119"/>
      <c r="J144" s="123"/>
      <c r="K144" s="195"/>
      <c r="L144" s="120">
        <v>0</v>
      </c>
      <c r="M144" s="120">
        <v>0</v>
      </c>
      <c r="N144" s="120">
        <v>0</v>
      </c>
      <c r="O144" s="112">
        <f t="shared" si="9"/>
        <v>0</v>
      </c>
      <c r="P144" s="115">
        <f t="shared" si="10"/>
        <v>0</v>
      </c>
      <c r="Q144" s="120"/>
      <c r="R144" s="117"/>
      <c r="S144" s="197"/>
      <c r="T144" s="179" t="str">
        <f>IFERROR(INDEX('ITC-3B'!$B$21:$B$1020,MATCH(E144,'ITC-3B'!$E$21:$E$1020,0)),"-")</f>
        <v>-</v>
      </c>
      <c r="U144" s="179" t="str">
        <f>IFERROR(INDEX('2A-2B'!$B$21:$B$1020,MATCH(E144,'2A-2B'!$F$21:$F$1020,0)),"-")</f>
        <v>-</v>
      </c>
      <c r="V144" s="186">
        <f t="shared" si="11"/>
        <v>0</v>
      </c>
      <c r="X144" s="191" t="str">
        <f>IFERROR(INDEX('ITC-3B'!$C$21:$C$1020,MATCH(E144,'ITC-3B'!$E$21:$E$1020,0)),"Not in 3B")</f>
        <v>Not in 3B</v>
      </c>
      <c r="Y144" s="191" t="str">
        <f>IFERROR(INDEX('2A-2B'!$C$21:$C$1020,MATCH(E144,'2A-2B'!$F$21:$F$1020,0)),"Not in 2A-2B")</f>
        <v>Not in 2A-2B</v>
      </c>
    </row>
    <row r="145" spans="2:25">
      <c r="B145" s="176" t="s">
        <v>524</v>
      </c>
      <c r="C145" s="121"/>
      <c r="D145" s="119"/>
      <c r="E145" s="192"/>
      <c r="F145" s="117"/>
      <c r="G145" s="118"/>
      <c r="H145" s="119"/>
      <c r="I145" s="119"/>
      <c r="J145" s="123"/>
      <c r="K145" s="195"/>
      <c r="L145" s="120">
        <v>0</v>
      </c>
      <c r="M145" s="120">
        <v>0</v>
      </c>
      <c r="N145" s="120">
        <v>0</v>
      </c>
      <c r="O145" s="112">
        <f t="shared" si="9"/>
        <v>0</v>
      </c>
      <c r="P145" s="115">
        <f t="shared" si="10"/>
        <v>0</v>
      </c>
      <c r="Q145" s="120"/>
      <c r="R145" s="117"/>
      <c r="S145" s="197"/>
      <c r="T145" s="179" t="str">
        <f>IFERROR(INDEX('ITC-3B'!$B$21:$B$1020,MATCH(E145,'ITC-3B'!$E$21:$E$1020,0)),"-")</f>
        <v>-</v>
      </c>
      <c r="U145" s="179" t="str">
        <f>IFERROR(INDEX('2A-2B'!$B$21:$B$1020,MATCH(E145,'2A-2B'!$F$21:$F$1020,0)),"-")</f>
        <v>-</v>
      </c>
      <c r="V145" s="186">
        <f t="shared" si="11"/>
        <v>0</v>
      </c>
      <c r="X145" s="191" t="str">
        <f>IFERROR(INDEX('ITC-3B'!$C$21:$C$1020,MATCH(E145,'ITC-3B'!$E$21:$E$1020,0)),"Not in 3B")</f>
        <v>Not in 3B</v>
      </c>
      <c r="Y145" s="191" t="str">
        <f>IFERROR(INDEX('2A-2B'!$C$21:$C$1020,MATCH(E145,'2A-2B'!$F$21:$F$1020,0)),"Not in 2A-2B")</f>
        <v>Not in 2A-2B</v>
      </c>
    </row>
    <row r="146" spans="2:25">
      <c r="B146" s="176" t="s">
        <v>525</v>
      </c>
      <c r="C146" s="121"/>
      <c r="D146" s="119"/>
      <c r="E146" s="192"/>
      <c r="F146" s="117"/>
      <c r="G146" s="118"/>
      <c r="H146" s="119"/>
      <c r="I146" s="119"/>
      <c r="J146" s="123"/>
      <c r="K146" s="195"/>
      <c r="L146" s="120">
        <v>0</v>
      </c>
      <c r="M146" s="120">
        <v>0</v>
      </c>
      <c r="N146" s="120">
        <v>0</v>
      </c>
      <c r="O146" s="112">
        <f t="shared" si="9"/>
        <v>0</v>
      </c>
      <c r="P146" s="115">
        <f t="shared" si="10"/>
        <v>0</v>
      </c>
      <c r="Q146" s="120"/>
      <c r="R146" s="117"/>
      <c r="S146" s="197"/>
      <c r="T146" s="179" t="str">
        <f>IFERROR(INDEX('ITC-3B'!$B$21:$B$1020,MATCH(E146,'ITC-3B'!$E$21:$E$1020,0)),"-")</f>
        <v>-</v>
      </c>
      <c r="U146" s="179" t="str">
        <f>IFERROR(INDEX('2A-2B'!$B$21:$B$1020,MATCH(E146,'2A-2B'!$F$21:$F$1020,0)),"-")</f>
        <v>-</v>
      </c>
      <c r="V146" s="186">
        <f t="shared" si="11"/>
        <v>0</v>
      </c>
      <c r="X146" s="191" t="str">
        <f>IFERROR(INDEX('ITC-3B'!$C$21:$C$1020,MATCH(E146,'ITC-3B'!$E$21:$E$1020,0)),"Not in 3B")</f>
        <v>Not in 3B</v>
      </c>
      <c r="Y146" s="191" t="str">
        <f>IFERROR(INDEX('2A-2B'!$C$21:$C$1020,MATCH(E146,'2A-2B'!$F$21:$F$1020,0)),"Not in 2A-2B")</f>
        <v>Not in 2A-2B</v>
      </c>
    </row>
    <row r="147" spans="2:25">
      <c r="B147" s="176" t="s">
        <v>526</v>
      </c>
      <c r="C147" s="121"/>
      <c r="D147" s="119"/>
      <c r="E147" s="192"/>
      <c r="F147" s="117"/>
      <c r="G147" s="118"/>
      <c r="H147" s="119"/>
      <c r="I147" s="119"/>
      <c r="J147" s="123"/>
      <c r="K147" s="195"/>
      <c r="L147" s="120">
        <v>0</v>
      </c>
      <c r="M147" s="120">
        <v>0</v>
      </c>
      <c r="N147" s="120">
        <v>0</v>
      </c>
      <c r="O147" s="112">
        <f t="shared" si="9"/>
        <v>0</v>
      </c>
      <c r="P147" s="115">
        <f t="shared" si="10"/>
        <v>0</v>
      </c>
      <c r="Q147" s="120"/>
      <c r="R147" s="117"/>
      <c r="S147" s="197"/>
      <c r="T147" s="179" t="str">
        <f>IFERROR(INDEX('ITC-3B'!$B$21:$B$1020,MATCH(E147,'ITC-3B'!$E$21:$E$1020,0)),"-")</f>
        <v>-</v>
      </c>
      <c r="U147" s="179" t="str">
        <f>IFERROR(INDEX('2A-2B'!$B$21:$B$1020,MATCH(E147,'2A-2B'!$F$21:$F$1020,0)),"-")</f>
        <v>-</v>
      </c>
      <c r="V147" s="186">
        <f t="shared" si="11"/>
        <v>0</v>
      </c>
      <c r="X147" s="191" t="str">
        <f>IFERROR(INDEX('ITC-3B'!$C$21:$C$1020,MATCH(E147,'ITC-3B'!$E$21:$E$1020,0)),"Not in 3B")</f>
        <v>Not in 3B</v>
      </c>
      <c r="Y147" s="191" t="str">
        <f>IFERROR(INDEX('2A-2B'!$C$21:$C$1020,MATCH(E147,'2A-2B'!$F$21:$F$1020,0)),"Not in 2A-2B")</f>
        <v>Not in 2A-2B</v>
      </c>
    </row>
    <row r="148" spans="2:25">
      <c r="B148" s="176" t="s">
        <v>527</v>
      </c>
      <c r="C148" s="121"/>
      <c r="D148" s="119"/>
      <c r="E148" s="192"/>
      <c r="F148" s="117"/>
      <c r="G148" s="118"/>
      <c r="H148" s="119"/>
      <c r="I148" s="119"/>
      <c r="J148" s="123"/>
      <c r="K148" s="195"/>
      <c r="L148" s="120">
        <v>0</v>
      </c>
      <c r="M148" s="120">
        <v>0</v>
      </c>
      <c r="N148" s="120">
        <v>0</v>
      </c>
      <c r="O148" s="112">
        <f t="shared" si="9"/>
        <v>0</v>
      </c>
      <c r="P148" s="115">
        <f t="shared" si="10"/>
        <v>0</v>
      </c>
      <c r="Q148" s="120"/>
      <c r="R148" s="117"/>
      <c r="S148" s="197"/>
      <c r="T148" s="179" t="str">
        <f>IFERROR(INDEX('ITC-3B'!$B$21:$B$1020,MATCH(E148,'ITC-3B'!$E$21:$E$1020,0)),"-")</f>
        <v>-</v>
      </c>
      <c r="U148" s="179" t="str">
        <f>IFERROR(INDEX('2A-2B'!$B$21:$B$1020,MATCH(E148,'2A-2B'!$F$21:$F$1020,0)),"-")</f>
        <v>-</v>
      </c>
      <c r="V148" s="186">
        <f t="shared" si="11"/>
        <v>0</v>
      </c>
      <c r="X148" s="191" t="str">
        <f>IFERROR(INDEX('ITC-3B'!$C$21:$C$1020,MATCH(E148,'ITC-3B'!$E$21:$E$1020,0)),"Not in 3B")</f>
        <v>Not in 3B</v>
      </c>
      <c r="Y148" s="191" t="str">
        <f>IFERROR(INDEX('2A-2B'!$C$21:$C$1020,MATCH(E148,'2A-2B'!$F$21:$F$1020,0)),"Not in 2A-2B")</f>
        <v>Not in 2A-2B</v>
      </c>
    </row>
    <row r="149" spans="2:25">
      <c r="B149" s="176" t="s">
        <v>528</v>
      </c>
      <c r="C149" s="121"/>
      <c r="D149" s="119"/>
      <c r="E149" s="192"/>
      <c r="F149" s="117"/>
      <c r="G149" s="118"/>
      <c r="H149" s="119"/>
      <c r="I149" s="119"/>
      <c r="J149" s="123"/>
      <c r="K149" s="195"/>
      <c r="L149" s="120">
        <v>0</v>
      </c>
      <c r="M149" s="120">
        <v>0</v>
      </c>
      <c r="N149" s="120">
        <v>0</v>
      </c>
      <c r="O149" s="112">
        <f t="shared" ref="O149:O212" si="12">N149</f>
        <v>0</v>
      </c>
      <c r="P149" s="115">
        <f t="shared" ref="P149:P212" si="13">SUM(L149:O149)</f>
        <v>0</v>
      </c>
      <c r="Q149" s="120"/>
      <c r="R149" s="117"/>
      <c r="S149" s="197"/>
      <c r="T149" s="179" t="str">
        <f>IFERROR(INDEX('ITC-3B'!$B$21:$B$1020,MATCH(E149,'ITC-3B'!$E$21:$E$1020,0)),"-")</f>
        <v>-</v>
      </c>
      <c r="U149" s="179" t="str">
        <f>IFERROR(INDEX('2A-2B'!$B$21:$B$1020,MATCH(E149,'2A-2B'!$F$21:$F$1020,0)),"-")</f>
        <v>-</v>
      </c>
      <c r="V149" s="186">
        <f t="shared" ref="V149:V212" si="14">IF(((L149*J149)-SUM(M149:O149))&gt;0.51,0,((L149*J149)-SUM(M149:O149)))</f>
        <v>0</v>
      </c>
      <c r="X149" s="191" t="str">
        <f>IFERROR(INDEX('ITC-3B'!$C$21:$C$1020,MATCH(E149,'ITC-3B'!$E$21:$E$1020,0)),"Not in 3B")</f>
        <v>Not in 3B</v>
      </c>
      <c r="Y149" s="191" t="str">
        <f>IFERROR(INDEX('2A-2B'!$C$21:$C$1020,MATCH(E149,'2A-2B'!$F$21:$F$1020,0)),"Not in 2A-2B")</f>
        <v>Not in 2A-2B</v>
      </c>
    </row>
    <row r="150" spans="2:25">
      <c r="B150" s="176" t="s">
        <v>529</v>
      </c>
      <c r="C150" s="121"/>
      <c r="D150" s="119"/>
      <c r="E150" s="192"/>
      <c r="F150" s="117"/>
      <c r="G150" s="118"/>
      <c r="H150" s="119"/>
      <c r="I150" s="119"/>
      <c r="J150" s="123"/>
      <c r="K150" s="195"/>
      <c r="L150" s="120">
        <v>0</v>
      </c>
      <c r="M150" s="120">
        <v>0</v>
      </c>
      <c r="N150" s="120">
        <v>0</v>
      </c>
      <c r="O150" s="112">
        <f t="shared" si="12"/>
        <v>0</v>
      </c>
      <c r="P150" s="115">
        <f t="shared" si="13"/>
        <v>0</v>
      </c>
      <c r="Q150" s="120"/>
      <c r="R150" s="117"/>
      <c r="S150" s="197"/>
      <c r="T150" s="179" t="str">
        <f>IFERROR(INDEX('ITC-3B'!$B$21:$B$1020,MATCH(E150,'ITC-3B'!$E$21:$E$1020,0)),"-")</f>
        <v>-</v>
      </c>
      <c r="U150" s="179" t="str">
        <f>IFERROR(INDEX('2A-2B'!$B$21:$B$1020,MATCH(E150,'2A-2B'!$F$21:$F$1020,0)),"-")</f>
        <v>-</v>
      </c>
      <c r="V150" s="186">
        <f t="shared" si="14"/>
        <v>0</v>
      </c>
      <c r="X150" s="191" t="str">
        <f>IFERROR(INDEX('ITC-3B'!$C$21:$C$1020,MATCH(E150,'ITC-3B'!$E$21:$E$1020,0)),"Not in 3B")</f>
        <v>Not in 3B</v>
      </c>
      <c r="Y150" s="191" t="str">
        <f>IFERROR(INDEX('2A-2B'!$C$21:$C$1020,MATCH(E150,'2A-2B'!$F$21:$F$1020,0)),"Not in 2A-2B")</f>
        <v>Not in 2A-2B</v>
      </c>
    </row>
    <row r="151" spans="2:25">
      <c r="B151" s="176" t="s">
        <v>530</v>
      </c>
      <c r="C151" s="121"/>
      <c r="D151" s="119"/>
      <c r="E151" s="192"/>
      <c r="F151" s="117"/>
      <c r="G151" s="118"/>
      <c r="H151" s="119"/>
      <c r="I151" s="119"/>
      <c r="J151" s="123"/>
      <c r="K151" s="195"/>
      <c r="L151" s="120">
        <v>0</v>
      </c>
      <c r="M151" s="120">
        <v>0</v>
      </c>
      <c r="N151" s="120">
        <v>0</v>
      </c>
      <c r="O151" s="112">
        <f t="shared" si="12"/>
        <v>0</v>
      </c>
      <c r="P151" s="115">
        <f t="shared" si="13"/>
        <v>0</v>
      </c>
      <c r="Q151" s="120"/>
      <c r="R151" s="117"/>
      <c r="S151" s="197"/>
      <c r="T151" s="179" t="str">
        <f>IFERROR(INDEX('ITC-3B'!$B$21:$B$1020,MATCH(E151,'ITC-3B'!$E$21:$E$1020,0)),"-")</f>
        <v>-</v>
      </c>
      <c r="U151" s="179" t="str">
        <f>IFERROR(INDEX('2A-2B'!$B$21:$B$1020,MATCH(E151,'2A-2B'!$F$21:$F$1020,0)),"-")</f>
        <v>-</v>
      </c>
      <c r="V151" s="186">
        <f t="shared" si="14"/>
        <v>0</v>
      </c>
      <c r="X151" s="191" t="str">
        <f>IFERROR(INDEX('ITC-3B'!$C$21:$C$1020,MATCH(E151,'ITC-3B'!$E$21:$E$1020,0)),"Not in 3B")</f>
        <v>Not in 3B</v>
      </c>
      <c r="Y151" s="191" t="str">
        <f>IFERROR(INDEX('2A-2B'!$C$21:$C$1020,MATCH(E151,'2A-2B'!$F$21:$F$1020,0)),"Not in 2A-2B")</f>
        <v>Not in 2A-2B</v>
      </c>
    </row>
    <row r="152" spans="2:25">
      <c r="B152" s="176" t="s">
        <v>531</v>
      </c>
      <c r="C152" s="121"/>
      <c r="D152" s="119"/>
      <c r="E152" s="192"/>
      <c r="F152" s="117"/>
      <c r="G152" s="118"/>
      <c r="H152" s="119"/>
      <c r="I152" s="119"/>
      <c r="J152" s="123"/>
      <c r="K152" s="195"/>
      <c r="L152" s="120">
        <v>0</v>
      </c>
      <c r="M152" s="120">
        <v>0</v>
      </c>
      <c r="N152" s="120">
        <v>0</v>
      </c>
      <c r="O152" s="112">
        <f t="shared" si="12"/>
        <v>0</v>
      </c>
      <c r="P152" s="115">
        <f t="shared" si="13"/>
        <v>0</v>
      </c>
      <c r="Q152" s="120"/>
      <c r="R152" s="117"/>
      <c r="S152" s="197"/>
      <c r="T152" s="179" t="str">
        <f>IFERROR(INDEX('ITC-3B'!$B$21:$B$1020,MATCH(E152,'ITC-3B'!$E$21:$E$1020,0)),"-")</f>
        <v>-</v>
      </c>
      <c r="U152" s="179" t="str">
        <f>IFERROR(INDEX('2A-2B'!$B$21:$B$1020,MATCH(E152,'2A-2B'!$F$21:$F$1020,0)),"-")</f>
        <v>-</v>
      </c>
      <c r="V152" s="186">
        <f t="shared" si="14"/>
        <v>0</v>
      </c>
      <c r="X152" s="191" t="str">
        <f>IFERROR(INDEX('ITC-3B'!$C$21:$C$1020,MATCH(E152,'ITC-3B'!$E$21:$E$1020,0)),"Not in 3B")</f>
        <v>Not in 3B</v>
      </c>
      <c r="Y152" s="191" t="str">
        <f>IFERROR(INDEX('2A-2B'!$C$21:$C$1020,MATCH(E152,'2A-2B'!$F$21:$F$1020,0)),"Not in 2A-2B")</f>
        <v>Not in 2A-2B</v>
      </c>
    </row>
    <row r="153" spans="2:25">
      <c r="B153" s="176" t="s">
        <v>532</v>
      </c>
      <c r="C153" s="121"/>
      <c r="D153" s="119"/>
      <c r="E153" s="192"/>
      <c r="F153" s="117"/>
      <c r="G153" s="118"/>
      <c r="H153" s="119"/>
      <c r="I153" s="119"/>
      <c r="J153" s="123"/>
      <c r="K153" s="195"/>
      <c r="L153" s="120">
        <v>0</v>
      </c>
      <c r="M153" s="120">
        <v>0</v>
      </c>
      <c r="N153" s="120">
        <v>0</v>
      </c>
      <c r="O153" s="112">
        <f t="shared" si="12"/>
        <v>0</v>
      </c>
      <c r="P153" s="115">
        <f t="shared" si="13"/>
        <v>0</v>
      </c>
      <c r="Q153" s="120"/>
      <c r="R153" s="117"/>
      <c r="S153" s="197"/>
      <c r="T153" s="179" t="str">
        <f>IFERROR(INDEX('ITC-3B'!$B$21:$B$1020,MATCH(E153,'ITC-3B'!$E$21:$E$1020,0)),"-")</f>
        <v>-</v>
      </c>
      <c r="U153" s="179" t="str">
        <f>IFERROR(INDEX('2A-2B'!$B$21:$B$1020,MATCH(E153,'2A-2B'!$F$21:$F$1020,0)),"-")</f>
        <v>-</v>
      </c>
      <c r="V153" s="186">
        <f t="shared" si="14"/>
        <v>0</v>
      </c>
      <c r="X153" s="191" t="str">
        <f>IFERROR(INDEX('ITC-3B'!$C$21:$C$1020,MATCH(E153,'ITC-3B'!$E$21:$E$1020,0)),"Not in 3B")</f>
        <v>Not in 3B</v>
      </c>
      <c r="Y153" s="191" t="str">
        <f>IFERROR(INDEX('2A-2B'!$C$21:$C$1020,MATCH(E153,'2A-2B'!$F$21:$F$1020,0)),"Not in 2A-2B")</f>
        <v>Not in 2A-2B</v>
      </c>
    </row>
    <row r="154" spans="2:25">
      <c r="B154" s="176" t="s">
        <v>533</v>
      </c>
      <c r="C154" s="121"/>
      <c r="D154" s="119"/>
      <c r="E154" s="192"/>
      <c r="F154" s="117"/>
      <c r="G154" s="118"/>
      <c r="H154" s="119"/>
      <c r="I154" s="119"/>
      <c r="J154" s="123"/>
      <c r="K154" s="195"/>
      <c r="L154" s="120">
        <v>0</v>
      </c>
      <c r="M154" s="120">
        <v>0</v>
      </c>
      <c r="N154" s="120">
        <v>0</v>
      </c>
      <c r="O154" s="112">
        <f t="shared" si="12"/>
        <v>0</v>
      </c>
      <c r="P154" s="115">
        <f t="shared" si="13"/>
        <v>0</v>
      </c>
      <c r="Q154" s="120"/>
      <c r="R154" s="117"/>
      <c r="S154" s="197"/>
      <c r="T154" s="179" t="str">
        <f>IFERROR(INDEX('ITC-3B'!$B$21:$B$1020,MATCH(E154,'ITC-3B'!$E$21:$E$1020,0)),"-")</f>
        <v>-</v>
      </c>
      <c r="U154" s="179" t="str">
        <f>IFERROR(INDEX('2A-2B'!$B$21:$B$1020,MATCH(E154,'2A-2B'!$F$21:$F$1020,0)),"-")</f>
        <v>-</v>
      </c>
      <c r="V154" s="186">
        <f t="shared" si="14"/>
        <v>0</v>
      </c>
      <c r="X154" s="191" t="str">
        <f>IFERROR(INDEX('ITC-3B'!$C$21:$C$1020,MATCH(E154,'ITC-3B'!$E$21:$E$1020,0)),"Not in 3B")</f>
        <v>Not in 3B</v>
      </c>
      <c r="Y154" s="191" t="str">
        <f>IFERROR(INDEX('2A-2B'!$C$21:$C$1020,MATCH(E154,'2A-2B'!$F$21:$F$1020,0)),"Not in 2A-2B")</f>
        <v>Not in 2A-2B</v>
      </c>
    </row>
    <row r="155" spans="2:25">
      <c r="B155" s="176" t="s">
        <v>534</v>
      </c>
      <c r="C155" s="121"/>
      <c r="D155" s="119"/>
      <c r="E155" s="192"/>
      <c r="F155" s="117"/>
      <c r="G155" s="118"/>
      <c r="H155" s="119"/>
      <c r="I155" s="119"/>
      <c r="J155" s="123"/>
      <c r="K155" s="195"/>
      <c r="L155" s="120">
        <v>0</v>
      </c>
      <c r="M155" s="120">
        <v>0</v>
      </c>
      <c r="N155" s="120">
        <v>0</v>
      </c>
      <c r="O155" s="112">
        <f t="shared" si="12"/>
        <v>0</v>
      </c>
      <c r="P155" s="115">
        <f t="shared" si="13"/>
        <v>0</v>
      </c>
      <c r="Q155" s="120"/>
      <c r="R155" s="117"/>
      <c r="S155" s="197"/>
      <c r="T155" s="179" t="str">
        <f>IFERROR(INDEX('ITC-3B'!$B$21:$B$1020,MATCH(E155,'ITC-3B'!$E$21:$E$1020,0)),"-")</f>
        <v>-</v>
      </c>
      <c r="U155" s="179" t="str">
        <f>IFERROR(INDEX('2A-2B'!$B$21:$B$1020,MATCH(E155,'2A-2B'!$F$21:$F$1020,0)),"-")</f>
        <v>-</v>
      </c>
      <c r="V155" s="186">
        <f t="shared" si="14"/>
        <v>0</v>
      </c>
      <c r="X155" s="191" t="str">
        <f>IFERROR(INDEX('ITC-3B'!$C$21:$C$1020,MATCH(E155,'ITC-3B'!$E$21:$E$1020,0)),"Not in 3B")</f>
        <v>Not in 3B</v>
      </c>
      <c r="Y155" s="191" t="str">
        <f>IFERROR(INDEX('2A-2B'!$C$21:$C$1020,MATCH(E155,'2A-2B'!$F$21:$F$1020,0)),"Not in 2A-2B")</f>
        <v>Not in 2A-2B</v>
      </c>
    </row>
    <row r="156" spans="2:25">
      <c r="B156" s="176" t="s">
        <v>535</v>
      </c>
      <c r="C156" s="121"/>
      <c r="D156" s="119"/>
      <c r="E156" s="192"/>
      <c r="F156" s="117"/>
      <c r="G156" s="118"/>
      <c r="H156" s="119"/>
      <c r="I156" s="119"/>
      <c r="J156" s="123"/>
      <c r="K156" s="195"/>
      <c r="L156" s="120">
        <v>0</v>
      </c>
      <c r="M156" s="120">
        <v>0</v>
      </c>
      <c r="N156" s="120">
        <v>0</v>
      </c>
      <c r="O156" s="112">
        <f t="shared" si="12"/>
        <v>0</v>
      </c>
      <c r="P156" s="115">
        <f t="shared" si="13"/>
        <v>0</v>
      </c>
      <c r="Q156" s="120"/>
      <c r="R156" s="117"/>
      <c r="S156" s="197"/>
      <c r="T156" s="179" t="str">
        <f>IFERROR(INDEX('ITC-3B'!$B$21:$B$1020,MATCH(E156,'ITC-3B'!$E$21:$E$1020,0)),"-")</f>
        <v>-</v>
      </c>
      <c r="U156" s="179" t="str">
        <f>IFERROR(INDEX('2A-2B'!$B$21:$B$1020,MATCH(E156,'2A-2B'!$F$21:$F$1020,0)),"-")</f>
        <v>-</v>
      </c>
      <c r="V156" s="186">
        <f t="shared" si="14"/>
        <v>0</v>
      </c>
      <c r="X156" s="191" t="str">
        <f>IFERROR(INDEX('ITC-3B'!$C$21:$C$1020,MATCH(E156,'ITC-3B'!$E$21:$E$1020,0)),"Not in 3B")</f>
        <v>Not in 3B</v>
      </c>
      <c r="Y156" s="191" t="str">
        <f>IFERROR(INDEX('2A-2B'!$C$21:$C$1020,MATCH(E156,'2A-2B'!$F$21:$F$1020,0)),"Not in 2A-2B")</f>
        <v>Not in 2A-2B</v>
      </c>
    </row>
    <row r="157" spans="2:25">
      <c r="B157" s="176" t="s">
        <v>536</v>
      </c>
      <c r="C157" s="121"/>
      <c r="D157" s="119"/>
      <c r="E157" s="192"/>
      <c r="F157" s="117"/>
      <c r="G157" s="118"/>
      <c r="H157" s="119"/>
      <c r="I157" s="119"/>
      <c r="J157" s="123"/>
      <c r="K157" s="195"/>
      <c r="L157" s="120">
        <v>0</v>
      </c>
      <c r="M157" s="120">
        <v>0</v>
      </c>
      <c r="N157" s="120">
        <v>0</v>
      </c>
      <c r="O157" s="112">
        <f t="shared" si="12"/>
        <v>0</v>
      </c>
      <c r="P157" s="115">
        <f t="shared" si="13"/>
        <v>0</v>
      </c>
      <c r="Q157" s="120"/>
      <c r="R157" s="117"/>
      <c r="S157" s="197"/>
      <c r="T157" s="179" t="str">
        <f>IFERROR(INDEX('ITC-3B'!$B$21:$B$1020,MATCH(E157,'ITC-3B'!$E$21:$E$1020,0)),"-")</f>
        <v>-</v>
      </c>
      <c r="U157" s="179" t="str">
        <f>IFERROR(INDEX('2A-2B'!$B$21:$B$1020,MATCH(E157,'2A-2B'!$F$21:$F$1020,0)),"-")</f>
        <v>-</v>
      </c>
      <c r="V157" s="186">
        <f t="shared" si="14"/>
        <v>0</v>
      </c>
      <c r="X157" s="191" t="str">
        <f>IFERROR(INDEX('ITC-3B'!$C$21:$C$1020,MATCH(E157,'ITC-3B'!$E$21:$E$1020,0)),"Not in 3B")</f>
        <v>Not in 3B</v>
      </c>
      <c r="Y157" s="191" t="str">
        <f>IFERROR(INDEX('2A-2B'!$C$21:$C$1020,MATCH(E157,'2A-2B'!$F$21:$F$1020,0)),"Not in 2A-2B")</f>
        <v>Not in 2A-2B</v>
      </c>
    </row>
    <row r="158" spans="2:25">
      <c r="B158" s="176" t="s">
        <v>537</v>
      </c>
      <c r="C158" s="121"/>
      <c r="D158" s="119"/>
      <c r="E158" s="192"/>
      <c r="F158" s="117"/>
      <c r="G158" s="118"/>
      <c r="H158" s="119"/>
      <c r="I158" s="119"/>
      <c r="J158" s="123"/>
      <c r="K158" s="195"/>
      <c r="L158" s="120">
        <v>0</v>
      </c>
      <c r="M158" s="120">
        <v>0</v>
      </c>
      <c r="N158" s="120">
        <v>0</v>
      </c>
      <c r="O158" s="112">
        <f t="shared" si="12"/>
        <v>0</v>
      </c>
      <c r="P158" s="115">
        <f t="shared" si="13"/>
        <v>0</v>
      </c>
      <c r="Q158" s="120"/>
      <c r="R158" s="117"/>
      <c r="S158" s="197"/>
      <c r="T158" s="179" t="str">
        <f>IFERROR(INDEX('ITC-3B'!$B$21:$B$1020,MATCH(E158,'ITC-3B'!$E$21:$E$1020,0)),"-")</f>
        <v>-</v>
      </c>
      <c r="U158" s="179" t="str">
        <f>IFERROR(INDEX('2A-2B'!$B$21:$B$1020,MATCH(E158,'2A-2B'!$F$21:$F$1020,0)),"-")</f>
        <v>-</v>
      </c>
      <c r="V158" s="186">
        <f t="shared" si="14"/>
        <v>0</v>
      </c>
      <c r="X158" s="191" t="str">
        <f>IFERROR(INDEX('ITC-3B'!$C$21:$C$1020,MATCH(E158,'ITC-3B'!$E$21:$E$1020,0)),"Not in 3B")</f>
        <v>Not in 3B</v>
      </c>
      <c r="Y158" s="191" t="str">
        <f>IFERROR(INDEX('2A-2B'!$C$21:$C$1020,MATCH(E158,'2A-2B'!$F$21:$F$1020,0)),"Not in 2A-2B")</f>
        <v>Not in 2A-2B</v>
      </c>
    </row>
    <row r="159" spans="2:25">
      <c r="B159" s="176" t="s">
        <v>538</v>
      </c>
      <c r="C159" s="121"/>
      <c r="D159" s="119"/>
      <c r="E159" s="192"/>
      <c r="F159" s="117"/>
      <c r="G159" s="118"/>
      <c r="H159" s="119"/>
      <c r="I159" s="119"/>
      <c r="J159" s="123"/>
      <c r="K159" s="195"/>
      <c r="L159" s="120">
        <v>0</v>
      </c>
      <c r="M159" s="120">
        <v>0</v>
      </c>
      <c r="N159" s="120">
        <v>0</v>
      </c>
      <c r="O159" s="112">
        <f t="shared" si="12"/>
        <v>0</v>
      </c>
      <c r="P159" s="115">
        <f t="shared" si="13"/>
        <v>0</v>
      </c>
      <c r="Q159" s="120"/>
      <c r="R159" s="117"/>
      <c r="S159" s="197"/>
      <c r="T159" s="179" t="str">
        <f>IFERROR(INDEX('ITC-3B'!$B$21:$B$1020,MATCH(E159,'ITC-3B'!$E$21:$E$1020,0)),"-")</f>
        <v>-</v>
      </c>
      <c r="U159" s="179" t="str">
        <f>IFERROR(INDEX('2A-2B'!$B$21:$B$1020,MATCH(E159,'2A-2B'!$F$21:$F$1020,0)),"-")</f>
        <v>-</v>
      </c>
      <c r="V159" s="186">
        <f t="shared" si="14"/>
        <v>0</v>
      </c>
      <c r="X159" s="191" t="str">
        <f>IFERROR(INDEX('ITC-3B'!$C$21:$C$1020,MATCH(E159,'ITC-3B'!$E$21:$E$1020,0)),"Not in 3B")</f>
        <v>Not in 3B</v>
      </c>
      <c r="Y159" s="191" t="str">
        <f>IFERROR(INDEX('2A-2B'!$C$21:$C$1020,MATCH(E159,'2A-2B'!$F$21:$F$1020,0)),"Not in 2A-2B")</f>
        <v>Not in 2A-2B</v>
      </c>
    </row>
    <row r="160" spans="2:25">
      <c r="B160" s="176" t="s">
        <v>539</v>
      </c>
      <c r="C160" s="121"/>
      <c r="D160" s="119"/>
      <c r="E160" s="192"/>
      <c r="F160" s="117"/>
      <c r="G160" s="118"/>
      <c r="H160" s="119"/>
      <c r="I160" s="119"/>
      <c r="J160" s="123"/>
      <c r="K160" s="195"/>
      <c r="L160" s="120">
        <v>0</v>
      </c>
      <c r="M160" s="120">
        <v>0</v>
      </c>
      <c r="N160" s="120">
        <v>0</v>
      </c>
      <c r="O160" s="112">
        <f t="shared" si="12"/>
        <v>0</v>
      </c>
      <c r="P160" s="115">
        <f t="shared" si="13"/>
        <v>0</v>
      </c>
      <c r="Q160" s="120"/>
      <c r="R160" s="117"/>
      <c r="S160" s="197"/>
      <c r="T160" s="179" t="str">
        <f>IFERROR(INDEX('ITC-3B'!$B$21:$B$1020,MATCH(E160,'ITC-3B'!$E$21:$E$1020,0)),"-")</f>
        <v>-</v>
      </c>
      <c r="U160" s="179" t="str">
        <f>IFERROR(INDEX('2A-2B'!$B$21:$B$1020,MATCH(E160,'2A-2B'!$F$21:$F$1020,0)),"-")</f>
        <v>-</v>
      </c>
      <c r="V160" s="186">
        <f t="shared" si="14"/>
        <v>0</v>
      </c>
      <c r="X160" s="191" t="str">
        <f>IFERROR(INDEX('ITC-3B'!$C$21:$C$1020,MATCH(E160,'ITC-3B'!$E$21:$E$1020,0)),"Not in 3B")</f>
        <v>Not in 3B</v>
      </c>
      <c r="Y160" s="191" t="str">
        <f>IFERROR(INDEX('2A-2B'!$C$21:$C$1020,MATCH(E160,'2A-2B'!$F$21:$F$1020,0)),"Not in 2A-2B")</f>
        <v>Not in 2A-2B</v>
      </c>
    </row>
    <row r="161" spans="2:25">
      <c r="B161" s="176" t="s">
        <v>540</v>
      </c>
      <c r="C161" s="121"/>
      <c r="D161" s="119"/>
      <c r="E161" s="192"/>
      <c r="F161" s="117"/>
      <c r="G161" s="118"/>
      <c r="H161" s="119"/>
      <c r="I161" s="119"/>
      <c r="J161" s="123"/>
      <c r="K161" s="195"/>
      <c r="L161" s="120">
        <v>0</v>
      </c>
      <c r="M161" s="120">
        <v>0</v>
      </c>
      <c r="N161" s="120">
        <v>0</v>
      </c>
      <c r="O161" s="112">
        <f t="shared" si="12"/>
        <v>0</v>
      </c>
      <c r="P161" s="115">
        <f t="shared" si="13"/>
        <v>0</v>
      </c>
      <c r="Q161" s="120"/>
      <c r="R161" s="117"/>
      <c r="S161" s="197"/>
      <c r="T161" s="179" t="str">
        <f>IFERROR(INDEX('ITC-3B'!$B$21:$B$1020,MATCH(E161,'ITC-3B'!$E$21:$E$1020,0)),"-")</f>
        <v>-</v>
      </c>
      <c r="U161" s="179" t="str">
        <f>IFERROR(INDEX('2A-2B'!$B$21:$B$1020,MATCH(E161,'2A-2B'!$F$21:$F$1020,0)),"-")</f>
        <v>-</v>
      </c>
      <c r="V161" s="186">
        <f t="shared" si="14"/>
        <v>0</v>
      </c>
      <c r="X161" s="191" t="str">
        <f>IFERROR(INDEX('ITC-3B'!$C$21:$C$1020,MATCH(E161,'ITC-3B'!$E$21:$E$1020,0)),"Not in 3B")</f>
        <v>Not in 3B</v>
      </c>
      <c r="Y161" s="191" t="str">
        <f>IFERROR(INDEX('2A-2B'!$C$21:$C$1020,MATCH(E161,'2A-2B'!$F$21:$F$1020,0)),"Not in 2A-2B")</f>
        <v>Not in 2A-2B</v>
      </c>
    </row>
    <row r="162" spans="2:25">
      <c r="B162" s="176" t="s">
        <v>541</v>
      </c>
      <c r="C162" s="121"/>
      <c r="D162" s="119"/>
      <c r="E162" s="192"/>
      <c r="F162" s="117"/>
      <c r="G162" s="118"/>
      <c r="H162" s="119"/>
      <c r="I162" s="119"/>
      <c r="J162" s="123"/>
      <c r="K162" s="195"/>
      <c r="L162" s="120">
        <v>0</v>
      </c>
      <c r="M162" s="120">
        <v>0</v>
      </c>
      <c r="N162" s="120">
        <v>0</v>
      </c>
      <c r="O162" s="112">
        <f t="shared" si="12"/>
        <v>0</v>
      </c>
      <c r="P162" s="115">
        <f t="shared" si="13"/>
        <v>0</v>
      </c>
      <c r="Q162" s="120"/>
      <c r="R162" s="117"/>
      <c r="S162" s="197"/>
      <c r="T162" s="179" t="str">
        <f>IFERROR(INDEX('ITC-3B'!$B$21:$B$1020,MATCH(E162,'ITC-3B'!$E$21:$E$1020,0)),"-")</f>
        <v>-</v>
      </c>
      <c r="U162" s="179" t="str">
        <f>IFERROR(INDEX('2A-2B'!$B$21:$B$1020,MATCH(E162,'2A-2B'!$F$21:$F$1020,0)),"-")</f>
        <v>-</v>
      </c>
      <c r="V162" s="186">
        <f t="shared" si="14"/>
        <v>0</v>
      </c>
      <c r="X162" s="191" t="str">
        <f>IFERROR(INDEX('ITC-3B'!$C$21:$C$1020,MATCH(E162,'ITC-3B'!$E$21:$E$1020,0)),"Not in 3B")</f>
        <v>Not in 3B</v>
      </c>
      <c r="Y162" s="191" t="str">
        <f>IFERROR(INDEX('2A-2B'!$C$21:$C$1020,MATCH(E162,'2A-2B'!$F$21:$F$1020,0)),"Not in 2A-2B")</f>
        <v>Not in 2A-2B</v>
      </c>
    </row>
    <row r="163" spans="2:25">
      <c r="B163" s="176" t="s">
        <v>542</v>
      </c>
      <c r="C163" s="121"/>
      <c r="D163" s="119"/>
      <c r="E163" s="192"/>
      <c r="F163" s="117"/>
      <c r="G163" s="118"/>
      <c r="H163" s="119"/>
      <c r="I163" s="119"/>
      <c r="J163" s="123"/>
      <c r="K163" s="195"/>
      <c r="L163" s="120">
        <v>0</v>
      </c>
      <c r="M163" s="120">
        <v>0</v>
      </c>
      <c r="N163" s="120">
        <v>0</v>
      </c>
      <c r="O163" s="112">
        <f t="shared" si="12"/>
        <v>0</v>
      </c>
      <c r="P163" s="115">
        <f t="shared" si="13"/>
        <v>0</v>
      </c>
      <c r="Q163" s="120"/>
      <c r="R163" s="117"/>
      <c r="S163" s="197"/>
      <c r="T163" s="179" t="str">
        <f>IFERROR(INDEX('ITC-3B'!$B$21:$B$1020,MATCH(E163,'ITC-3B'!$E$21:$E$1020,0)),"-")</f>
        <v>-</v>
      </c>
      <c r="U163" s="179" t="str">
        <f>IFERROR(INDEX('2A-2B'!$B$21:$B$1020,MATCH(E163,'2A-2B'!$F$21:$F$1020,0)),"-")</f>
        <v>-</v>
      </c>
      <c r="V163" s="186">
        <f t="shared" si="14"/>
        <v>0</v>
      </c>
      <c r="X163" s="191" t="str">
        <f>IFERROR(INDEX('ITC-3B'!$C$21:$C$1020,MATCH(E163,'ITC-3B'!$E$21:$E$1020,0)),"Not in 3B")</f>
        <v>Not in 3B</v>
      </c>
      <c r="Y163" s="191" t="str">
        <f>IFERROR(INDEX('2A-2B'!$C$21:$C$1020,MATCH(E163,'2A-2B'!$F$21:$F$1020,0)),"Not in 2A-2B")</f>
        <v>Not in 2A-2B</v>
      </c>
    </row>
    <row r="164" spans="2:25">
      <c r="B164" s="176" t="s">
        <v>543</v>
      </c>
      <c r="C164" s="121"/>
      <c r="D164" s="119"/>
      <c r="E164" s="192"/>
      <c r="F164" s="117"/>
      <c r="G164" s="118"/>
      <c r="H164" s="119"/>
      <c r="I164" s="119"/>
      <c r="J164" s="123"/>
      <c r="K164" s="195"/>
      <c r="L164" s="120">
        <v>0</v>
      </c>
      <c r="M164" s="120">
        <v>0</v>
      </c>
      <c r="N164" s="120">
        <v>0</v>
      </c>
      <c r="O164" s="112">
        <f t="shared" si="12"/>
        <v>0</v>
      </c>
      <c r="P164" s="115">
        <f t="shared" si="13"/>
        <v>0</v>
      </c>
      <c r="Q164" s="120"/>
      <c r="R164" s="117"/>
      <c r="S164" s="197"/>
      <c r="T164" s="179" t="str">
        <f>IFERROR(INDEX('ITC-3B'!$B$21:$B$1020,MATCH(E164,'ITC-3B'!$E$21:$E$1020,0)),"-")</f>
        <v>-</v>
      </c>
      <c r="U164" s="179" t="str">
        <f>IFERROR(INDEX('2A-2B'!$B$21:$B$1020,MATCH(E164,'2A-2B'!$F$21:$F$1020,0)),"-")</f>
        <v>-</v>
      </c>
      <c r="V164" s="186">
        <f t="shared" si="14"/>
        <v>0</v>
      </c>
      <c r="X164" s="191" t="str">
        <f>IFERROR(INDEX('ITC-3B'!$C$21:$C$1020,MATCH(E164,'ITC-3B'!$E$21:$E$1020,0)),"Not in 3B")</f>
        <v>Not in 3B</v>
      </c>
      <c r="Y164" s="191" t="str">
        <f>IFERROR(INDEX('2A-2B'!$C$21:$C$1020,MATCH(E164,'2A-2B'!$F$21:$F$1020,0)),"Not in 2A-2B")</f>
        <v>Not in 2A-2B</v>
      </c>
    </row>
    <row r="165" spans="2:25">
      <c r="B165" s="176" t="s">
        <v>544</v>
      </c>
      <c r="C165" s="121"/>
      <c r="D165" s="119"/>
      <c r="E165" s="192"/>
      <c r="F165" s="117"/>
      <c r="G165" s="118"/>
      <c r="H165" s="119"/>
      <c r="I165" s="119"/>
      <c r="J165" s="123"/>
      <c r="K165" s="195"/>
      <c r="L165" s="120">
        <v>0</v>
      </c>
      <c r="M165" s="120">
        <v>0</v>
      </c>
      <c r="N165" s="120">
        <v>0</v>
      </c>
      <c r="O165" s="112">
        <f t="shared" si="12"/>
        <v>0</v>
      </c>
      <c r="P165" s="115">
        <f t="shared" si="13"/>
        <v>0</v>
      </c>
      <c r="Q165" s="120"/>
      <c r="R165" s="117"/>
      <c r="S165" s="197"/>
      <c r="T165" s="179" t="str">
        <f>IFERROR(INDEX('ITC-3B'!$B$21:$B$1020,MATCH(E165,'ITC-3B'!$E$21:$E$1020,0)),"-")</f>
        <v>-</v>
      </c>
      <c r="U165" s="179" t="str">
        <f>IFERROR(INDEX('2A-2B'!$B$21:$B$1020,MATCH(E165,'2A-2B'!$F$21:$F$1020,0)),"-")</f>
        <v>-</v>
      </c>
      <c r="V165" s="186">
        <f t="shared" si="14"/>
        <v>0</v>
      </c>
      <c r="X165" s="191" t="str">
        <f>IFERROR(INDEX('ITC-3B'!$C$21:$C$1020,MATCH(E165,'ITC-3B'!$E$21:$E$1020,0)),"Not in 3B")</f>
        <v>Not in 3B</v>
      </c>
      <c r="Y165" s="191" t="str">
        <f>IFERROR(INDEX('2A-2B'!$C$21:$C$1020,MATCH(E165,'2A-2B'!$F$21:$F$1020,0)),"Not in 2A-2B")</f>
        <v>Not in 2A-2B</v>
      </c>
    </row>
    <row r="166" spans="2:25">
      <c r="B166" s="176" t="s">
        <v>545</v>
      </c>
      <c r="C166" s="121"/>
      <c r="D166" s="119"/>
      <c r="E166" s="192"/>
      <c r="F166" s="117"/>
      <c r="G166" s="118"/>
      <c r="H166" s="119"/>
      <c r="I166" s="119"/>
      <c r="J166" s="123"/>
      <c r="K166" s="195"/>
      <c r="L166" s="120">
        <v>0</v>
      </c>
      <c r="M166" s="120">
        <v>0</v>
      </c>
      <c r="N166" s="120">
        <v>0</v>
      </c>
      <c r="O166" s="112">
        <f t="shared" si="12"/>
        <v>0</v>
      </c>
      <c r="P166" s="115">
        <f t="shared" si="13"/>
        <v>0</v>
      </c>
      <c r="Q166" s="120"/>
      <c r="R166" s="117"/>
      <c r="S166" s="197"/>
      <c r="T166" s="179" t="str">
        <f>IFERROR(INDEX('ITC-3B'!$B$21:$B$1020,MATCH(E166,'ITC-3B'!$E$21:$E$1020,0)),"-")</f>
        <v>-</v>
      </c>
      <c r="U166" s="179" t="str">
        <f>IFERROR(INDEX('2A-2B'!$B$21:$B$1020,MATCH(E166,'2A-2B'!$F$21:$F$1020,0)),"-")</f>
        <v>-</v>
      </c>
      <c r="V166" s="186">
        <f t="shared" si="14"/>
        <v>0</v>
      </c>
      <c r="X166" s="191" t="str">
        <f>IFERROR(INDEX('ITC-3B'!$C$21:$C$1020,MATCH(E166,'ITC-3B'!$E$21:$E$1020,0)),"Not in 3B")</f>
        <v>Not in 3B</v>
      </c>
      <c r="Y166" s="191" t="str">
        <f>IFERROR(INDEX('2A-2B'!$C$21:$C$1020,MATCH(E166,'2A-2B'!$F$21:$F$1020,0)),"Not in 2A-2B")</f>
        <v>Not in 2A-2B</v>
      </c>
    </row>
    <row r="167" spans="2:25">
      <c r="B167" s="176" t="s">
        <v>546</v>
      </c>
      <c r="C167" s="121"/>
      <c r="D167" s="119"/>
      <c r="E167" s="192"/>
      <c r="F167" s="117"/>
      <c r="G167" s="118"/>
      <c r="H167" s="119"/>
      <c r="I167" s="119"/>
      <c r="J167" s="123"/>
      <c r="K167" s="195"/>
      <c r="L167" s="120">
        <v>0</v>
      </c>
      <c r="M167" s="120">
        <v>0</v>
      </c>
      <c r="N167" s="120">
        <v>0</v>
      </c>
      <c r="O167" s="112">
        <f t="shared" si="12"/>
        <v>0</v>
      </c>
      <c r="P167" s="115">
        <f t="shared" si="13"/>
        <v>0</v>
      </c>
      <c r="Q167" s="120"/>
      <c r="R167" s="117"/>
      <c r="S167" s="197"/>
      <c r="T167" s="179" t="str">
        <f>IFERROR(INDEX('ITC-3B'!$B$21:$B$1020,MATCH(E167,'ITC-3B'!$E$21:$E$1020,0)),"-")</f>
        <v>-</v>
      </c>
      <c r="U167" s="179" t="str">
        <f>IFERROR(INDEX('2A-2B'!$B$21:$B$1020,MATCH(E167,'2A-2B'!$F$21:$F$1020,0)),"-")</f>
        <v>-</v>
      </c>
      <c r="V167" s="186">
        <f t="shared" si="14"/>
        <v>0</v>
      </c>
      <c r="X167" s="191" t="str">
        <f>IFERROR(INDEX('ITC-3B'!$C$21:$C$1020,MATCH(E167,'ITC-3B'!$E$21:$E$1020,0)),"Not in 3B")</f>
        <v>Not in 3B</v>
      </c>
      <c r="Y167" s="191" t="str">
        <f>IFERROR(INDEX('2A-2B'!$C$21:$C$1020,MATCH(E167,'2A-2B'!$F$21:$F$1020,0)),"Not in 2A-2B")</f>
        <v>Not in 2A-2B</v>
      </c>
    </row>
    <row r="168" spans="2:25">
      <c r="B168" s="176" t="s">
        <v>547</v>
      </c>
      <c r="C168" s="121"/>
      <c r="D168" s="119"/>
      <c r="E168" s="192"/>
      <c r="F168" s="117"/>
      <c r="G168" s="118"/>
      <c r="H168" s="119"/>
      <c r="I168" s="119"/>
      <c r="J168" s="123"/>
      <c r="K168" s="195"/>
      <c r="L168" s="120">
        <v>0</v>
      </c>
      <c r="M168" s="120">
        <v>0</v>
      </c>
      <c r="N168" s="120">
        <v>0</v>
      </c>
      <c r="O168" s="112">
        <f t="shared" si="12"/>
        <v>0</v>
      </c>
      <c r="P168" s="115">
        <f t="shared" si="13"/>
        <v>0</v>
      </c>
      <c r="Q168" s="120"/>
      <c r="R168" s="117"/>
      <c r="S168" s="197"/>
      <c r="T168" s="179" t="str">
        <f>IFERROR(INDEX('ITC-3B'!$B$21:$B$1020,MATCH(E168,'ITC-3B'!$E$21:$E$1020,0)),"-")</f>
        <v>-</v>
      </c>
      <c r="U168" s="179" t="str">
        <f>IFERROR(INDEX('2A-2B'!$B$21:$B$1020,MATCH(E168,'2A-2B'!$F$21:$F$1020,0)),"-")</f>
        <v>-</v>
      </c>
      <c r="V168" s="186">
        <f t="shared" si="14"/>
        <v>0</v>
      </c>
      <c r="X168" s="191" t="str">
        <f>IFERROR(INDEX('ITC-3B'!$C$21:$C$1020,MATCH(E168,'ITC-3B'!$E$21:$E$1020,0)),"Not in 3B")</f>
        <v>Not in 3B</v>
      </c>
      <c r="Y168" s="191" t="str">
        <f>IFERROR(INDEX('2A-2B'!$C$21:$C$1020,MATCH(E168,'2A-2B'!$F$21:$F$1020,0)),"Not in 2A-2B")</f>
        <v>Not in 2A-2B</v>
      </c>
    </row>
    <row r="169" spans="2:25">
      <c r="B169" s="176" t="s">
        <v>548</v>
      </c>
      <c r="C169" s="121"/>
      <c r="D169" s="119"/>
      <c r="E169" s="192"/>
      <c r="F169" s="117"/>
      <c r="G169" s="118"/>
      <c r="H169" s="119"/>
      <c r="I169" s="119"/>
      <c r="J169" s="123"/>
      <c r="K169" s="195"/>
      <c r="L169" s="120">
        <v>0</v>
      </c>
      <c r="M169" s="120">
        <v>0</v>
      </c>
      <c r="N169" s="120">
        <v>0</v>
      </c>
      <c r="O169" s="112">
        <f t="shared" si="12"/>
        <v>0</v>
      </c>
      <c r="P169" s="115">
        <f t="shared" si="13"/>
        <v>0</v>
      </c>
      <c r="Q169" s="120"/>
      <c r="R169" s="117"/>
      <c r="S169" s="197"/>
      <c r="T169" s="179" t="str">
        <f>IFERROR(INDEX('ITC-3B'!$B$21:$B$1020,MATCH(E169,'ITC-3B'!$E$21:$E$1020,0)),"-")</f>
        <v>-</v>
      </c>
      <c r="U169" s="179" t="str">
        <f>IFERROR(INDEX('2A-2B'!$B$21:$B$1020,MATCH(E169,'2A-2B'!$F$21:$F$1020,0)),"-")</f>
        <v>-</v>
      </c>
      <c r="V169" s="186">
        <f t="shared" si="14"/>
        <v>0</v>
      </c>
      <c r="X169" s="191" t="str">
        <f>IFERROR(INDEX('ITC-3B'!$C$21:$C$1020,MATCH(E169,'ITC-3B'!$E$21:$E$1020,0)),"Not in 3B")</f>
        <v>Not in 3B</v>
      </c>
      <c r="Y169" s="191" t="str">
        <f>IFERROR(INDEX('2A-2B'!$C$21:$C$1020,MATCH(E169,'2A-2B'!$F$21:$F$1020,0)),"Not in 2A-2B")</f>
        <v>Not in 2A-2B</v>
      </c>
    </row>
    <row r="170" spans="2:25">
      <c r="B170" s="176" t="s">
        <v>549</v>
      </c>
      <c r="C170" s="121"/>
      <c r="D170" s="119"/>
      <c r="E170" s="192"/>
      <c r="F170" s="117"/>
      <c r="G170" s="118"/>
      <c r="H170" s="119"/>
      <c r="I170" s="119"/>
      <c r="J170" s="123"/>
      <c r="K170" s="195"/>
      <c r="L170" s="120">
        <v>0</v>
      </c>
      <c r="M170" s="120">
        <v>0</v>
      </c>
      <c r="N170" s="120">
        <v>0</v>
      </c>
      <c r="O170" s="112">
        <f t="shared" si="12"/>
        <v>0</v>
      </c>
      <c r="P170" s="115">
        <f t="shared" si="13"/>
        <v>0</v>
      </c>
      <c r="Q170" s="120"/>
      <c r="R170" s="117"/>
      <c r="S170" s="197"/>
      <c r="T170" s="179" t="str">
        <f>IFERROR(INDEX('ITC-3B'!$B$21:$B$1020,MATCH(E170,'ITC-3B'!$E$21:$E$1020,0)),"-")</f>
        <v>-</v>
      </c>
      <c r="U170" s="179" t="str">
        <f>IFERROR(INDEX('2A-2B'!$B$21:$B$1020,MATCH(E170,'2A-2B'!$F$21:$F$1020,0)),"-")</f>
        <v>-</v>
      </c>
      <c r="V170" s="186">
        <f t="shared" si="14"/>
        <v>0</v>
      </c>
      <c r="X170" s="191" t="str">
        <f>IFERROR(INDEX('ITC-3B'!$C$21:$C$1020,MATCH(E170,'ITC-3B'!$E$21:$E$1020,0)),"Not in 3B")</f>
        <v>Not in 3B</v>
      </c>
      <c r="Y170" s="191" t="str">
        <f>IFERROR(INDEX('2A-2B'!$C$21:$C$1020,MATCH(E170,'2A-2B'!$F$21:$F$1020,0)),"Not in 2A-2B")</f>
        <v>Not in 2A-2B</v>
      </c>
    </row>
    <row r="171" spans="2:25">
      <c r="B171" s="176" t="s">
        <v>550</v>
      </c>
      <c r="C171" s="121"/>
      <c r="D171" s="119"/>
      <c r="E171" s="192"/>
      <c r="F171" s="117"/>
      <c r="G171" s="118"/>
      <c r="H171" s="119"/>
      <c r="I171" s="119"/>
      <c r="J171" s="123"/>
      <c r="K171" s="195"/>
      <c r="L171" s="120">
        <v>0</v>
      </c>
      <c r="M171" s="120">
        <v>0</v>
      </c>
      <c r="N171" s="120">
        <v>0</v>
      </c>
      <c r="O171" s="112">
        <f t="shared" si="12"/>
        <v>0</v>
      </c>
      <c r="P171" s="115">
        <f t="shared" si="13"/>
        <v>0</v>
      </c>
      <c r="Q171" s="120"/>
      <c r="R171" s="117"/>
      <c r="S171" s="197"/>
      <c r="T171" s="179" t="str">
        <f>IFERROR(INDEX('ITC-3B'!$B$21:$B$1020,MATCH(E171,'ITC-3B'!$E$21:$E$1020,0)),"-")</f>
        <v>-</v>
      </c>
      <c r="U171" s="179" t="str">
        <f>IFERROR(INDEX('2A-2B'!$B$21:$B$1020,MATCH(E171,'2A-2B'!$F$21:$F$1020,0)),"-")</f>
        <v>-</v>
      </c>
      <c r="V171" s="186">
        <f t="shared" si="14"/>
        <v>0</v>
      </c>
      <c r="X171" s="191" t="str">
        <f>IFERROR(INDEX('ITC-3B'!$C$21:$C$1020,MATCH(E171,'ITC-3B'!$E$21:$E$1020,0)),"Not in 3B")</f>
        <v>Not in 3B</v>
      </c>
      <c r="Y171" s="191" t="str">
        <f>IFERROR(INDEX('2A-2B'!$C$21:$C$1020,MATCH(E171,'2A-2B'!$F$21:$F$1020,0)),"Not in 2A-2B")</f>
        <v>Not in 2A-2B</v>
      </c>
    </row>
    <row r="172" spans="2:25">
      <c r="B172" s="176" t="s">
        <v>551</v>
      </c>
      <c r="C172" s="121"/>
      <c r="D172" s="119"/>
      <c r="E172" s="192"/>
      <c r="F172" s="117"/>
      <c r="G172" s="118"/>
      <c r="H172" s="119"/>
      <c r="I172" s="119"/>
      <c r="J172" s="123"/>
      <c r="K172" s="195"/>
      <c r="L172" s="120">
        <v>0</v>
      </c>
      <c r="M172" s="120">
        <v>0</v>
      </c>
      <c r="N172" s="120">
        <v>0</v>
      </c>
      <c r="O172" s="112">
        <f t="shared" si="12"/>
        <v>0</v>
      </c>
      <c r="P172" s="115">
        <f t="shared" si="13"/>
        <v>0</v>
      </c>
      <c r="Q172" s="120"/>
      <c r="R172" s="117"/>
      <c r="S172" s="197"/>
      <c r="T172" s="179" t="str">
        <f>IFERROR(INDEX('ITC-3B'!$B$21:$B$1020,MATCH(E172,'ITC-3B'!$E$21:$E$1020,0)),"-")</f>
        <v>-</v>
      </c>
      <c r="U172" s="179" t="str">
        <f>IFERROR(INDEX('2A-2B'!$B$21:$B$1020,MATCH(E172,'2A-2B'!$F$21:$F$1020,0)),"-")</f>
        <v>-</v>
      </c>
      <c r="V172" s="186">
        <f t="shared" si="14"/>
        <v>0</v>
      </c>
      <c r="X172" s="191" t="str">
        <f>IFERROR(INDEX('ITC-3B'!$C$21:$C$1020,MATCH(E172,'ITC-3B'!$E$21:$E$1020,0)),"Not in 3B")</f>
        <v>Not in 3B</v>
      </c>
      <c r="Y172" s="191" t="str">
        <f>IFERROR(INDEX('2A-2B'!$C$21:$C$1020,MATCH(E172,'2A-2B'!$F$21:$F$1020,0)),"Not in 2A-2B")</f>
        <v>Not in 2A-2B</v>
      </c>
    </row>
    <row r="173" spans="2:25">
      <c r="B173" s="176" t="s">
        <v>552</v>
      </c>
      <c r="C173" s="121"/>
      <c r="D173" s="119"/>
      <c r="E173" s="192"/>
      <c r="F173" s="117"/>
      <c r="G173" s="118"/>
      <c r="H173" s="119"/>
      <c r="I173" s="119"/>
      <c r="J173" s="123"/>
      <c r="K173" s="195"/>
      <c r="L173" s="120">
        <v>0</v>
      </c>
      <c r="M173" s="120">
        <v>0</v>
      </c>
      <c r="N173" s="120">
        <v>0</v>
      </c>
      <c r="O173" s="112">
        <f t="shared" si="12"/>
        <v>0</v>
      </c>
      <c r="P173" s="115">
        <f t="shared" si="13"/>
        <v>0</v>
      </c>
      <c r="Q173" s="120"/>
      <c r="R173" s="117"/>
      <c r="S173" s="197"/>
      <c r="T173" s="179" t="str">
        <f>IFERROR(INDEX('ITC-3B'!$B$21:$B$1020,MATCH(E173,'ITC-3B'!$E$21:$E$1020,0)),"-")</f>
        <v>-</v>
      </c>
      <c r="U173" s="179" t="str">
        <f>IFERROR(INDEX('2A-2B'!$B$21:$B$1020,MATCH(E173,'2A-2B'!$F$21:$F$1020,0)),"-")</f>
        <v>-</v>
      </c>
      <c r="V173" s="186">
        <f t="shared" si="14"/>
        <v>0</v>
      </c>
      <c r="X173" s="191" t="str">
        <f>IFERROR(INDEX('ITC-3B'!$C$21:$C$1020,MATCH(E173,'ITC-3B'!$E$21:$E$1020,0)),"Not in 3B")</f>
        <v>Not in 3B</v>
      </c>
      <c r="Y173" s="191" t="str">
        <f>IFERROR(INDEX('2A-2B'!$C$21:$C$1020,MATCH(E173,'2A-2B'!$F$21:$F$1020,0)),"Not in 2A-2B")</f>
        <v>Not in 2A-2B</v>
      </c>
    </row>
    <row r="174" spans="2:25">
      <c r="B174" s="176" t="s">
        <v>553</v>
      </c>
      <c r="C174" s="121"/>
      <c r="D174" s="119"/>
      <c r="E174" s="192"/>
      <c r="F174" s="117"/>
      <c r="G174" s="118"/>
      <c r="H174" s="119"/>
      <c r="I174" s="119"/>
      <c r="J174" s="123"/>
      <c r="K174" s="195"/>
      <c r="L174" s="120">
        <v>0</v>
      </c>
      <c r="M174" s="120">
        <v>0</v>
      </c>
      <c r="N174" s="120">
        <v>0</v>
      </c>
      <c r="O174" s="112">
        <f t="shared" si="12"/>
        <v>0</v>
      </c>
      <c r="P174" s="115">
        <f t="shared" si="13"/>
        <v>0</v>
      </c>
      <c r="Q174" s="120"/>
      <c r="R174" s="117"/>
      <c r="S174" s="197"/>
      <c r="T174" s="179" t="str">
        <f>IFERROR(INDEX('ITC-3B'!$B$21:$B$1020,MATCH(E174,'ITC-3B'!$E$21:$E$1020,0)),"-")</f>
        <v>-</v>
      </c>
      <c r="U174" s="179" t="str">
        <f>IFERROR(INDEX('2A-2B'!$B$21:$B$1020,MATCH(E174,'2A-2B'!$F$21:$F$1020,0)),"-")</f>
        <v>-</v>
      </c>
      <c r="V174" s="186">
        <f t="shared" si="14"/>
        <v>0</v>
      </c>
      <c r="X174" s="191" t="str">
        <f>IFERROR(INDEX('ITC-3B'!$C$21:$C$1020,MATCH(E174,'ITC-3B'!$E$21:$E$1020,0)),"Not in 3B")</f>
        <v>Not in 3B</v>
      </c>
      <c r="Y174" s="191" t="str">
        <f>IFERROR(INDEX('2A-2B'!$C$21:$C$1020,MATCH(E174,'2A-2B'!$F$21:$F$1020,0)),"Not in 2A-2B")</f>
        <v>Not in 2A-2B</v>
      </c>
    </row>
    <row r="175" spans="2:25">
      <c r="B175" s="176" t="s">
        <v>554</v>
      </c>
      <c r="C175" s="121"/>
      <c r="D175" s="119"/>
      <c r="E175" s="192"/>
      <c r="F175" s="117"/>
      <c r="G175" s="118"/>
      <c r="H175" s="119"/>
      <c r="I175" s="119"/>
      <c r="J175" s="123"/>
      <c r="K175" s="195"/>
      <c r="L175" s="120">
        <v>0</v>
      </c>
      <c r="M175" s="120">
        <v>0</v>
      </c>
      <c r="N175" s="120">
        <v>0</v>
      </c>
      <c r="O175" s="112">
        <f t="shared" si="12"/>
        <v>0</v>
      </c>
      <c r="P175" s="115">
        <f t="shared" si="13"/>
        <v>0</v>
      </c>
      <c r="Q175" s="120"/>
      <c r="R175" s="117"/>
      <c r="S175" s="197"/>
      <c r="T175" s="179" t="str">
        <f>IFERROR(INDEX('ITC-3B'!$B$21:$B$1020,MATCH(E175,'ITC-3B'!$E$21:$E$1020,0)),"-")</f>
        <v>-</v>
      </c>
      <c r="U175" s="179" t="str">
        <f>IFERROR(INDEX('2A-2B'!$B$21:$B$1020,MATCH(E175,'2A-2B'!$F$21:$F$1020,0)),"-")</f>
        <v>-</v>
      </c>
      <c r="V175" s="186">
        <f t="shared" si="14"/>
        <v>0</v>
      </c>
      <c r="X175" s="191" t="str">
        <f>IFERROR(INDEX('ITC-3B'!$C$21:$C$1020,MATCH(E175,'ITC-3B'!$E$21:$E$1020,0)),"Not in 3B")</f>
        <v>Not in 3B</v>
      </c>
      <c r="Y175" s="191" t="str">
        <f>IFERROR(INDEX('2A-2B'!$C$21:$C$1020,MATCH(E175,'2A-2B'!$F$21:$F$1020,0)),"Not in 2A-2B")</f>
        <v>Not in 2A-2B</v>
      </c>
    </row>
    <row r="176" spans="2:25">
      <c r="B176" s="176" t="s">
        <v>555</v>
      </c>
      <c r="C176" s="121"/>
      <c r="D176" s="119"/>
      <c r="E176" s="192"/>
      <c r="F176" s="117"/>
      <c r="G176" s="118"/>
      <c r="H176" s="119"/>
      <c r="I176" s="119"/>
      <c r="J176" s="123"/>
      <c r="K176" s="195"/>
      <c r="L176" s="120">
        <v>0</v>
      </c>
      <c r="M176" s="120">
        <v>0</v>
      </c>
      <c r="N176" s="120">
        <v>0</v>
      </c>
      <c r="O176" s="112">
        <f t="shared" si="12"/>
        <v>0</v>
      </c>
      <c r="P176" s="115">
        <f t="shared" si="13"/>
        <v>0</v>
      </c>
      <c r="Q176" s="120"/>
      <c r="R176" s="117"/>
      <c r="S176" s="197"/>
      <c r="T176" s="179" t="str">
        <f>IFERROR(INDEX('ITC-3B'!$B$21:$B$1020,MATCH(E176,'ITC-3B'!$E$21:$E$1020,0)),"-")</f>
        <v>-</v>
      </c>
      <c r="U176" s="179" t="str">
        <f>IFERROR(INDEX('2A-2B'!$B$21:$B$1020,MATCH(E176,'2A-2B'!$F$21:$F$1020,0)),"-")</f>
        <v>-</v>
      </c>
      <c r="V176" s="186">
        <f t="shared" si="14"/>
        <v>0</v>
      </c>
      <c r="X176" s="191" t="str">
        <f>IFERROR(INDEX('ITC-3B'!$C$21:$C$1020,MATCH(E176,'ITC-3B'!$E$21:$E$1020,0)),"Not in 3B")</f>
        <v>Not in 3B</v>
      </c>
      <c r="Y176" s="191" t="str">
        <f>IFERROR(INDEX('2A-2B'!$C$21:$C$1020,MATCH(E176,'2A-2B'!$F$21:$F$1020,0)),"Not in 2A-2B")</f>
        <v>Not in 2A-2B</v>
      </c>
    </row>
    <row r="177" spans="2:25">
      <c r="B177" s="176" t="s">
        <v>556</v>
      </c>
      <c r="C177" s="121"/>
      <c r="D177" s="119"/>
      <c r="E177" s="192"/>
      <c r="F177" s="117"/>
      <c r="G177" s="118"/>
      <c r="H177" s="119"/>
      <c r="I177" s="119"/>
      <c r="J177" s="123"/>
      <c r="K177" s="195"/>
      <c r="L177" s="120">
        <v>0</v>
      </c>
      <c r="M177" s="120">
        <v>0</v>
      </c>
      <c r="N177" s="120">
        <v>0</v>
      </c>
      <c r="O177" s="112">
        <f t="shared" si="12"/>
        <v>0</v>
      </c>
      <c r="P177" s="115">
        <f t="shared" si="13"/>
        <v>0</v>
      </c>
      <c r="Q177" s="120"/>
      <c r="R177" s="117"/>
      <c r="S177" s="197"/>
      <c r="T177" s="179" t="str">
        <f>IFERROR(INDEX('ITC-3B'!$B$21:$B$1020,MATCH(E177,'ITC-3B'!$E$21:$E$1020,0)),"-")</f>
        <v>-</v>
      </c>
      <c r="U177" s="179" t="str">
        <f>IFERROR(INDEX('2A-2B'!$B$21:$B$1020,MATCH(E177,'2A-2B'!$F$21:$F$1020,0)),"-")</f>
        <v>-</v>
      </c>
      <c r="V177" s="186">
        <f t="shared" si="14"/>
        <v>0</v>
      </c>
      <c r="X177" s="191" t="str">
        <f>IFERROR(INDEX('ITC-3B'!$C$21:$C$1020,MATCH(E177,'ITC-3B'!$E$21:$E$1020,0)),"Not in 3B")</f>
        <v>Not in 3B</v>
      </c>
      <c r="Y177" s="191" t="str">
        <f>IFERROR(INDEX('2A-2B'!$C$21:$C$1020,MATCH(E177,'2A-2B'!$F$21:$F$1020,0)),"Not in 2A-2B")</f>
        <v>Not in 2A-2B</v>
      </c>
    </row>
    <row r="178" spans="2:25">
      <c r="B178" s="176" t="s">
        <v>557</v>
      </c>
      <c r="C178" s="121"/>
      <c r="D178" s="119"/>
      <c r="E178" s="192"/>
      <c r="F178" s="117"/>
      <c r="G178" s="118"/>
      <c r="H178" s="119"/>
      <c r="I178" s="119"/>
      <c r="J178" s="123"/>
      <c r="K178" s="195"/>
      <c r="L178" s="120">
        <v>0</v>
      </c>
      <c r="M178" s="120">
        <v>0</v>
      </c>
      <c r="N178" s="120">
        <v>0</v>
      </c>
      <c r="O178" s="112">
        <f t="shared" si="12"/>
        <v>0</v>
      </c>
      <c r="P178" s="115">
        <f t="shared" si="13"/>
        <v>0</v>
      </c>
      <c r="Q178" s="120"/>
      <c r="R178" s="117"/>
      <c r="S178" s="197"/>
      <c r="T178" s="179" t="str">
        <f>IFERROR(INDEX('ITC-3B'!$B$21:$B$1020,MATCH(E178,'ITC-3B'!$E$21:$E$1020,0)),"-")</f>
        <v>-</v>
      </c>
      <c r="U178" s="179" t="str">
        <f>IFERROR(INDEX('2A-2B'!$B$21:$B$1020,MATCH(E178,'2A-2B'!$F$21:$F$1020,0)),"-")</f>
        <v>-</v>
      </c>
      <c r="V178" s="186">
        <f t="shared" si="14"/>
        <v>0</v>
      </c>
      <c r="X178" s="191" t="str">
        <f>IFERROR(INDEX('ITC-3B'!$C$21:$C$1020,MATCH(E178,'ITC-3B'!$E$21:$E$1020,0)),"Not in 3B")</f>
        <v>Not in 3B</v>
      </c>
      <c r="Y178" s="191" t="str">
        <f>IFERROR(INDEX('2A-2B'!$C$21:$C$1020,MATCH(E178,'2A-2B'!$F$21:$F$1020,0)),"Not in 2A-2B")</f>
        <v>Not in 2A-2B</v>
      </c>
    </row>
    <row r="179" spans="2:25">
      <c r="B179" s="176" t="s">
        <v>558</v>
      </c>
      <c r="C179" s="121"/>
      <c r="D179" s="119"/>
      <c r="E179" s="192"/>
      <c r="F179" s="117"/>
      <c r="G179" s="118"/>
      <c r="H179" s="119"/>
      <c r="I179" s="119"/>
      <c r="J179" s="123"/>
      <c r="K179" s="195"/>
      <c r="L179" s="120">
        <v>0</v>
      </c>
      <c r="M179" s="120">
        <v>0</v>
      </c>
      <c r="N179" s="120">
        <v>0</v>
      </c>
      <c r="O179" s="112">
        <f t="shared" si="12"/>
        <v>0</v>
      </c>
      <c r="P179" s="115">
        <f t="shared" si="13"/>
        <v>0</v>
      </c>
      <c r="Q179" s="120"/>
      <c r="R179" s="117"/>
      <c r="S179" s="197"/>
      <c r="T179" s="179" t="str">
        <f>IFERROR(INDEX('ITC-3B'!$B$21:$B$1020,MATCH(E179,'ITC-3B'!$E$21:$E$1020,0)),"-")</f>
        <v>-</v>
      </c>
      <c r="U179" s="179" t="str">
        <f>IFERROR(INDEX('2A-2B'!$B$21:$B$1020,MATCH(E179,'2A-2B'!$F$21:$F$1020,0)),"-")</f>
        <v>-</v>
      </c>
      <c r="V179" s="186">
        <f t="shared" si="14"/>
        <v>0</v>
      </c>
      <c r="X179" s="191" t="str">
        <f>IFERROR(INDEX('ITC-3B'!$C$21:$C$1020,MATCH(E179,'ITC-3B'!$E$21:$E$1020,0)),"Not in 3B")</f>
        <v>Not in 3B</v>
      </c>
      <c r="Y179" s="191" t="str">
        <f>IFERROR(INDEX('2A-2B'!$C$21:$C$1020,MATCH(E179,'2A-2B'!$F$21:$F$1020,0)),"Not in 2A-2B")</f>
        <v>Not in 2A-2B</v>
      </c>
    </row>
    <row r="180" spans="2:25">
      <c r="B180" s="176" t="s">
        <v>559</v>
      </c>
      <c r="C180" s="121"/>
      <c r="D180" s="119"/>
      <c r="E180" s="192"/>
      <c r="F180" s="117"/>
      <c r="G180" s="118"/>
      <c r="H180" s="119"/>
      <c r="I180" s="119"/>
      <c r="J180" s="123"/>
      <c r="K180" s="195"/>
      <c r="L180" s="120">
        <v>0</v>
      </c>
      <c r="M180" s="120">
        <v>0</v>
      </c>
      <c r="N180" s="120">
        <v>0</v>
      </c>
      <c r="O180" s="112">
        <f t="shared" si="12"/>
        <v>0</v>
      </c>
      <c r="P180" s="115">
        <f t="shared" si="13"/>
        <v>0</v>
      </c>
      <c r="Q180" s="120"/>
      <c r="R180" s="117"/>
      <c r="S180" s="197"/>
      <c r="T180" s="179" t="str">
        <f>IFERROR(INDEX('ITC-3B'!$B$21:$B$1020,MATCH(E180,'ITC-3B'!$E$21:$E$1020,0)),"-")</f>
        <v>-</v>
      </c>
      <c r="U180" s="179" t="str">
        <f>IFERROR(INDEX('2A-2B'!$B$21:$B$1020,MATCH(E180,'2A-2B'!$F$21:$F$1020,0)),"-")</f>
        <v>-</v>
      </c>
      <c r="V180" s="186">
        <f t="shared" si="14"/>
        <v>0</v>
      </c>
      <c r="X180" s="191" t="str">
        <f>IFERROR(INDEX('ITC-3B'!$C$21:$C$1020,MATCH(E180,'ITC-3B'!$E$21:$E$1020,0)),"Not in 3B")</f>
        <v>Not in 3B</v>
      </c>
      <c r="Y180" s="191" t="str">
        <f>IFERROR(INDEX('2A-2B'!$C$21:$C$1020,MATCH(E180,'2A-2B'!$F$21:$F$1020,0)),"Not in 2A-2B")</f>
        <v>Not in 2A-2B</v>
      </c>
    </row>
    <row r="181" spans="2:25">
      <c r="B181" s="176" t="s">
        <v>560</v>
      </c>
      <c r="C181" s="121"/>
      <c r="D181" s="119"/>
      <c r="E181" s="192"/>
      <c r="F181" s="117"/>
      <c r="G181" s="118"/>
      <c r="H181" s="119"/>
      <c r="I181" s="119"/>
      <c r="J181" s="123"/>
      <c r="K181" s="195"/>
      <c r="L181" s="120">
        <v>0</v>
      </c>
      <c r="M181" s="120">
        <v>0</v>
      </c>
      <c r="N181" s="120">
        <v>0</v>
      </c>
      <c r="O181" s="112">
        <f t="shared" si="12"/>
        <v>0</v>
      </c>
      <c r="P181" s="115">
        <f t="shared" si="13"/>
        <v>0</v>
      </c>
      <c r="Q181" s="120"/>
      <c r="R181" s="117"/>
      <c r="S181" s="197"/>
      <c r="T181" s="179" t="str">
        <f>IFERROR(INDEX('ITC-3B'!$B$21:$B$1020,MATCH(E181,'ITC-3B'!$E$21:$E$1020,0)),"-")</f>
        <v>-</v>
      </c>
      <c r="U181" s="179" t="str">
        <f>IFERROR(INDEX('2A-2B'!$B$21:$B$1020,MATCH(E181,'2A-2B'!$F$21:$F$1020,0)),"-")</f>
        <v>-</v>
      </c>
      <c r="V181" s="186">
        <f t="shared" si="14"/>
        <v>0</v>
      </c>
      <c r="X181" s="191" t="str">
        <f>IFERROR(INDEX('ITC-3B'!$C$21:$C$1020,MATCH(E181,'ITC-3B'!$E$21:$E$1020,0)),"Not in 3B")</f>
        <v>Not in 3B</v>
      </c>
      <c r="Y181" s="191" t="str">
        <f>IFERROR(INDEX('2A-2B'!$C$21:$C$1020,MATCH(E181,'2A-2B'!$F$21:$F$1020,0)),"Not in 2A-2B")</f>
        <v>Not in 2A-2B</v>
      </c>
    </row>
    <row r="182" spans="2:25">
      <c r="B182" s="176" t="s">
        <v>561</v>
      </c>
      <c r="C182" s="121"/>
      <c r="D182" s="119"/>
      <c r="E182" s="192"/>
      <c r="F182" s="117"/>
      <c r="G182" s="118"/>
      <c r="H182" s="119"/>
      <c r="I182" s="119"/>
      <c r="J182" s="123"/>
      <c r="K182" s="195"/>
      <c r="L182" s="120">
        <v>0</v>
      </c>
      <c r="M182" s="120">
        <v>0</v>
      </c>
      <c r="N182" s="120">
        <v>0</v>
      </c>
      <c r="O182" s="112">
        <f t="shared" si="12"/>
        <v>0</v>
      </c>
      <c r="P182" s="115">
        <f t="shared" si="13"/>
        <v>0</v>
      </c>
      <c r="Q182" s="120"/>
      <c r="R182" s="117"/>
      <c r="S182" s="197"/>
      <c r="T182" s="179" t="str">
        <f>IFERROR(INDEX('ITC-3B'!$B$21:$B$1020,MATCH(E182,'ITC-3B'!$E$21:$E$1020,0)),"-")</f>
        <v>-</v>
      </c>
      <c r="U182" s="179" t="str">
        <f>IFERROR(INDEX('2A-2B'!$B$21:$B$1020,MATCH(E182,'2A-2B'!$F$21:$F$1020,0)),"-")</f>
        <v>-</v>
      </c>
      <c r="V182" s="186">
        <f t="shared" si="14"/>
        <v>0</v>
      </c>
      <c r="X182" s="191" t="str">
        <f>IFERROR(INDEX('ITC-3B'!$C$21:$C$1020,MATCH(E182,'ITC-3B'!$E$21:$E$1020,0)),"Not in 3B")</f>
        <v>Not in 3B</v>
      </c>
      <c r="Y182" s="191" t="str">
        <f>IFERROR(INDEX('2A-2B'!$C$21:$C$1020,MATCH(E182,'2A-2B'!$F$21:$F$1020,0)),"Not in 2A-2B")</f>
        <v>Not in 2A-2B</v>
      </c>
    </row>
    <row r="183" spans="2:25">
      <c r="B183" s="176" t="s">
        <v>562</v>
      </c>
      <c r="C183" s="121"/>
      <c r="D183" s="119"/>
      <c r="E183" s="192"/>
      <c r="F183" s="117"/>
      <c r="G183" s="118"/>
      <c r="H183" s="119"/>
      <c r="I183" s="119"/>
      <c r="J183" s="123"/>
      <c r="K183" s="195"/>
      <c r="L183" s="120">
        <v>0</v>
      </c>
      <c r="M183" s="120">
        <v>0</v>
      </c>
      <c r="N183" s="120">
        <v>0</v>
      </c>
      <c r="O183" s="112">
        <f t="shared" si="12"/>
        <v>0</v>
      </c>
      <c r="P183" s="115">
        <f t="shared" si="13"/>
        <v>0</v>
      </c>
      <c r="Q183" s="120"/>
      <c r="R183" s="117"/>
      <c r="S183" s="197"/>
      <c r="T183" s="179" t="str">
        <f>IFERROR(INDEX('ITC-3B'!$B$21:$B$1020,MATCH(E183,'ITC-3B'!$E$21:$E$1020,0)),"-")</f>
        <v>-</v>
      </c>
      <c r="U183" s="179" t="str">
        <f>IFERROR(INDEX('2A-2B'!$B$21:$B$1020,MATCH(E183,'2A-2B'!$F$21:$F$1020,0)),"-")</f>
        <v>-</v>
      </c>
      <c r="V183" s="186">
        <f t="shared" si="14"/>
        <v>0</v>
      </c>
      <c r="X183" s="191" t="str">
        <f>IFERROR(INDEX('ITC-3B'!$C$21:$C$1020,MATCH(E183,'ITC-3B'!$E$21:$E$1020,0)),"Not in 3B")</f>
        <v>Not in 3B</v>
      </c>
      <c r="Y183" s="191" t="str">
        <f>IFERROR(INDEX('2A-2B'!$C$21:$C$1020,MATCH(E183,'2A-2B'!$F$21:$F$1020,0)),"Not in 2A-2B")</f>
        <v>Not in 2A-2B</v>
      </c>
    </row>
    <row r="184" spans="2:25">
      <c r="B184" s="176" t="s">
        <v>563</v>
      </c>
      <c r="C184" s="121"/>
      <c r="D184" s="119"/>
      <c r="E184" s="192"/>
      <c r="F184" s="117"/>
      <c r="G184" s="118"/>
      <c r="H184" s="119"/>
      <c r="I184" s="119"/>
      <c r="J184" s="123"/>
      <c r="K184" s="195"/>
      <c r="L184" s="120">
        <v>0</v>
      </c>
      <c r="M184" s="120">
        <v>0</v>
      </c>
      <c r="N184" s="120">
        <v>0</v>
      </c>
      <c r="O184" s="112">
        <f t="shared" si="12"/>
        <v>0</v>
      </c>
      <c r="P184" s="115">
        <f t="shared" si="13"/>
        <v>0</v>
      </c>
      <c r="Q184" s="120"/>
      <c r="R184" s="117"/>
      <c r="S184" s="197"/>
      <c r="T184" s="179" t="str">
        <f>IFERROR(INDEX('ITC-3B'!$B$21:$B$1020,MATCH(E184,'ITC-3B'!$E$21:$E$1020,0)),"-")</f>
        <v>-</v>
      </c>
      <c r="U184" s="179" t="str">
        <f>IFERROR(INDEX('2A-2B'!$B$21:$B$1020,MATCH(E184,'2A-2B'!$F$21:$F$1020,0)),"-")</f>
        <v>-</v>
      </c>
      <c r="V184" s="186">
        <f t="shared" si="14"/>
        <v>0</v>
      </c>
      <c r="X184" s="191" t="str">
        <f>IFERROR(INDEX('ITC-3B'!$C$21:$C$1020,MATCH(E184,'ITC-3B'!$E$21:$E$1020,0)),"Not in 3B")</f>
        <v>Not in 3B</v>
      </c>
      <c r="Y184" s="191" t="str">
        <f>IFERROR(INDEX('2A-2B'!$C$21:$C$1020,MATCH(E184,'2A-2B'!$F$21:$F$1020,0)),"Not in 2A-2B")</f>
        <v>Not in 2A-2B</v>
      </c>
    </row>
    <row r="185" spans="2:25">
      <c r="B185" s="176" t="s">
        <v>564</v>
      </c>
      <c r="C185" s="121"/>
      <c r="D185" s="119"/>
      <c r="E185" s="192"/>
      <c r="F185" s="117"/>
      <c r="G185" s="118"/>
      <c r="H185" s="119"/>
      <c r="I185" s="119"/>
      <c r="J185" s="123"/>
      <c r="K185" s="195"/>
      <c r="L185" s="120">
        <v>0</v>
      </c>
      <c r="M185" s="120">
        <v>0</v>
      </c>
      <c r="N185" s="120">
        <v>0</v>
      </c>
      <c r="O185" s="112">
        <f t="shared" si="12"/>
        <v>0</v>
      </c>
      <c r="P185" s="115">
        <f t="shared" si="13"/>
        <v>0</v>
      </c>
      <c r="Q185" s="120"/>
      <c r="R185" s="117"/>
      <c r="S185" s="197"/>
      <c r="T185" s="179" t="str">
        <f>IFERROR(INDEX('ITC-3B'!$B$21:$B$1020,MATCH(E185,'ITC-3B'!$E$21:$E$1020,0)),"-")</f>
        <v>-</v>
      </c>
      <c r="U185" s="179" t="str">
        <f>IFERROR(INDEX('2A-2B'!$B$21:$B$1020,MATCH(E185,'2A-2B'!$F$21:$F$1020,0)),"-")</f>
        <v>-</v>
      </c>
      <c r="V185" s="186">
        <f t="shared" si="14"/>
        <v>0</v>
      </c>
      <c r="X185" s="191" t="str">
        <f>IFERROR(INDEX('ITC-3B'!$C$21:$C$1020,MATCH(E185,'ITC-3B'!$E$21:$E$1020,0)),"Not in 3B")</f>
        <v>Not in 3B</v>
      </c>
      <c r="Y185" s="191" t="str">
        <f>IFERROR(INDEX('2A-2B'!$C$21:$C$1020,MATCH(E185,'2A-2B'!$F$21:$F$1020,0)),"Not in 2A-2B")</f>
        <v>Not in 2A-2B</v>
      </c>
    </row>
    <row r="186" spans="2:25">
      <c r="B186" s="176" t="s">
        <v>565</v>
      </c>
      <c r="C186" s="121"/>
      <c r="D186" s="119"/>
      <c r="E186" s="192"/>
      <c r="F186" s="117"/>
      <c r="G186" s="118"/>
      <c r="H186" s="119"/>
      <c r="I186" s="119"/>
      <c r="J186" s="123"/>
      <c r="K186" s="195"/>
      <c r="L186" s="120">
        <v>0</v>
      </c>
      <c r="M186" s="120">
        <v>0</v>
      </c>
      <c r="N186" s="120">
        <v>0</v>
      </c>
      <c r="O186" s="112">
        <f t="shared" si="12"/>
        <v>0</v>
      </c>
      <c r="P186" s="115">
        <f t="shared" si="13"/>
        <v>0</v>
      </c>
      <c r="Q186" s="120"/>
      <c r="R186" s="117"/>
      <c r="S186" s="197"/>
      <c r="T186" s="179" t="str">
        <f>IFERROR(INDEX('ITC-3B'!$B$21:$B$1020,MATCH(E186,'ITC-3B'!$E$21:$E$1020,0)),"-")</f>
        <v>-</v>
      </c>
      <c r="U186" s="179" t="str">
        <f>IFERROR(INDEX('2A-2B'!$B$21:$B$1020,MATCH(E186,'2A-2B'!$F$21:$F$1020,0)),"-")</f>
        <v>-</v>
      </c>
      <c r="V186" s="186">
        <f t="shared" si="14"/>
        <v>0</v>
      </c>
      <c r="X186" s="191" t="str">
        <f>IFERROR(INDEX('ITC-3B'!$C$21:$C$1020,MATCH(E186,'ITC-3B'!$E$21:$E$1020,0)),"Not in 3B")</f>
        <v>Not in 3B</v>
      </c>
      <c r="Y186" s="191" t="str">
        <f>IFERROR(INDEX('2A-2B'!$C$21:$C$1020,MATCH(E186,'2A-2B'!$F$21:$F$1020,0)),"Not in 2A-2B")</f>
        <v>Not in 2A-2B</v>
      </c>
    </row>
    <row r="187" spans="2:25">
      <c r="B187" s="176" t="s">
        <v>566</v>
      </c>
      <c r="C187" s="121"/>
      <c r="D187" s="119"/>
      <c r="E187" s="192"/>
      <c r="F187" s="117"/>
      <c r="G187" s="118"/>
      <c r="H187" s="119"/>
      <c r="I187" s="119"/>
      <c r="J187" s="123"/>
      <c r="K187" s="195"/>
      <c r="L187" s="120">
        <v>0</v>
      </c>
      <c r="M187" s="120">
        <v>0</v>
      </c>
      <c r="N187" s="120">
        <v>0</v>
      </c>
      <c r="O187" s="112">
        <f t="shared" si="12"/>
        <v>0</v>
      </c>
      <c r="P187" s="115">
        <f t="shared" si="13"/>
        <v>0</v>
      </c>
      <c r="Q187" s="120"/>
      <c r="R187" s="117"/>
      <c r="S187" s="197"/>
      <c r="T187" s="179" t="str">
        <f>IFERROR(INDEX('ITC-3B'!$B$21:$B$1020,MATCH(E187,'ITC-3B'!$E$21:$E$1020,0)),"-")</f>
        <v>-</v>
      </c>
      <c r="U187" s="179" t="str">
        <f>IFERROR(INDEX('2A-2B'!$B$21:$B$1020,MATCH(E187,'2A-2B'!$F$21:$F$1020,0)),"-")</f>
        <v>-</v>
      </c>
      <c r="V187" s="186">
        <f t="shared" si="14"/>
        <v>0</v>
      </c>
      <c r="X187" s="191" t="str">
        <f>IFERROR(INDEX('ITC-3B'!$C$21:$C$1020,MATCH(E187,'ITC-3B'!$E$21:$E$1020,0)),"Not in 3B")</f>
        <v>Not in 3B</v>
      </c>
      <c r="Y187" s="191" t="str">
        <f>IFERROR(INDEX('2A-2B'!$C$21:$C$1020,MATCH(E187,'2A-2B'!$F$21:$F$1020,0)),"Not in 2A-2B")</f>
        <v>Not in 2A-2B</v>
      </c>
    </row>
    <row r="188" spans="2:25">
      <c r="B188" s="176" t="s">
        <v>567</v>
      </c>
      <c r="C188" s="121"/>
      <c r="D188" s="119"/>
      <c r="E188" s="192"/>
      <c r="F188" s="117"/>
      <c r="G188" s="118"/>
      <c r="H188" s="119"/>
      <c r="I188" s="119"/>
      <c r="J188" s="123"/>
      <c r="K188" s="195"/>
      <c r="L188" s="120">
        <v>0</v>
      </c>
      <c r="M188" s="120">
        <v>0</v>
      </c>
      <c r="N188" s="120">
        <v>0</v>
      </c>
      <c r="O188" s="112">
        <f t="shared" si="12"/>
        <v>0</v>
      </c>
      <c r="P188" s="115">
        <f t="shared" si="13"/>
        <v>0</v>
      </c>
      <c r="Q188" s="120"/>
      <c r="R188" s="117"/>
      <c r="S188" s="197"/>
      <c r="T188" s="179" t="str">
        <f>IFERROR(INDEX('ITC-3B'!$B$21:$B$1020,MATCH(E188,'ITC-3B'!$E$21:$E$1020,0)),"-")</f>
        <v>-</v>
      </c>
      <c r="U188" s="179" t="str">
        <f>IFERROR(INDEX('2A-2B'!$B$21:$B$1020,MATCH(E188,'2A-2B'!$F$21:$F$1020,0)),"-")</f>
        <v>-</v>
      </c>
      <c r="V188" s="186">
        <f t="shared" si="14"/>
        <v>0</v>
      </c>
      <c r="X188" s="191" t="str">
        <f>IFERROR(INDEX('ITC-3B'!$C$21:$C$1020,MATCH(E188,'ITC-3B'!$E$21:$E$1020,0)),"Not in 3B")</f>
        <v>Not in 3B</v>
      </c>
      <c r="Y188" s="191" t="str">
        <f>IFERROR(INDEX('2A-2B'!$C$21:$C$1020,MATCH(E188,'2A-2B'!$F$21:$F$1020,0)),"Not in 2A-2B")</f>
        <v>Not in 2A-2B</v>
      </c>
    </row>
    <row r="189" spans="2:25">
      <c r="B189" s="176" t="s">
        <v>568</v>
      </c>
      <c r="C189" s="121"/>
      <c r="D189" s="119"/>
      <c r="E189" s="192"/>
      <c r="F189" s="117"/>
      <c r="G189" s="118"/>
      <c r="H189" s="119"/>
      <c r="I189" s="119"/>
      <c r="J189" s="123"/>
      <c r="K189" s="195"/>
      <c r="L189" s="120">
        <v>0</v>
      </c>
      <c r="M189" s="120">
        <v>0</v>
      </c>
      <c r="N189" s="120">
        <v>0</v>
      </c>
      <c r="O189" s="112">
        <f t="shared" si="12"/>
        <v>0</v>
      </c>
      <c r="P189" s="115">
        <f t="shared" si="13"/>
        <v>0</v>
      </c>
      <c r="Q189" s="120"/>
      <c r="R189" s="117"/>
      <c r="S189" s="197"/>
      <c r="T189" s="179" t="str">
        <f>IFERROR(INDEX('ITC-3B'!$B$21:$B$1020,MATCH(E189,'ITC-3B'!$E$21:$E$1020,0)),"-")</f>
        <v>-</v>
      </c>
      <c r="U189" s="179" t="str">
        <f>IFERROR(INDEX('2A-2B'!$B$21:$B$1020,MATCH(E189,'2A-2B'!$F$21:$F$1020,0)),"-")</f>
        <v>-</v>
      </c>
      <c r="V189" s="186">
        <f t="shared" si="14"/>
        <v>0</v>
      </c>
      <c r="X189" s="191" t="str">
        <f>IFERROR(INDEX('ITC-3B'!$C$21:$C$1020,MATCH(E189,'ITC-3B'!$E$21:$E$1020,0)),"Not in 3B")</f>
        <v>Not in 3B</v>
      </c>
      <c r="Y189" s="191" t="str">
        <f>IFERROR(INDEX('2A-2B'!$C$21:$C$1020,MATCH(E189,'2A-2B'!$F$21:$F$1020,0)),"Not in 2A-2B")</f>
        <v>Not in 2A-2B</v>
      </c>
    </row>
    <row r="190" spans="2:25">
      <c r="B190" s="176" t="s">
        <v>569</v>
      </c>
      <c r="C190" s="121"/>
      <c r="D190" s="119"/>
      <c r="E190" s="192"/>
      <c r="F190" s="117"/>
      <c r="G190" s="118"/>
      <c r="H190" s="119"/>
      <c r="I190" s="119"/>
      <c r="J190" s="123"/>
      <c r="K190" s="195"/>
      <c r="L190" s="120">
        <v>0</v>
      </c>
      <c r="M190" s="120">
        <v>0</v>
      </c>
      <c r="N190" s="120">
        <v>0</v>
      </c>
      <c r="O190" s="112">
        <f t="shared" si="12"/>
        <v>0</v>
      </c>
      <c r="P190" s="115">
        <f t="shared" si="13"/>
        <v>0</v>
      </c>
      <c r="Q190" s="120"/>
      <c r="R190" s="117"/>
      <c r="S190" s="197"/>
      <c r="T190" s="179" t="str">
        <f>IFERROR(INDEX('ITC-3B'!$B$21:$B$1020,MATCH(E190,'ITC-3B'!$E$21:$E$1020,0)),"-")</f>
        <v>-</v>
      </c>
      <c r="U190" s="179" t="str">
        <f>IFERROR(INDEX('2A-2B'!$B$21:$B$1020,MATCH(E190,'2A-2B'!$F$21:$F$1020,0)),"-")</f>
        <v>-</v>
      </c>
      <c r="V190" s="186">
        <f t="shared" si="14"/>
        <v>0</v>
      </c>
      <c r="X190" s="191" t="str">
        <f>IFERROR(INDEX('ITC-3B'!$C$21:$C$1020,MATCH(E190,'ITC-3B'!$E$21:$E$1020,0)),"Not in 3B")</f>
        <v>Not in 3B</v>
      </c>
      <c r="Y190" s="191" t="str">
        <f>IFERROR(INDEX('2A-2B'!$C$21:$C$1020,MATCH(E190,'2A-2B'!$F$21:$F$1020,0)),"Not in 2A-2B")</f>
        <v>Not in 2A-2B</v>
      </c>
    </row>
    <row r="191" spans="2:25">
      <c r="B191" s="176" t="s">
        <v>570</v>
      </c>
      <c r="C191" s="121"/>
      <c r="D191" s="119"/>
      <c r="E191" s="192"/>
      <c r="F191" s="117"/>
      <c r="G191" s="118"/>
      <c r="H191" s="119"/>
      <c r="I191" s="119"/>
      <c r="J191" s="123"/>
      <c r="K191" s="195"/>
      <c r="L191" s="120">
        <v>0</v>
      </c>
      <c r="M191" s="120">
        <v>0</v>
      </c>
      <c r="N191" s="120">
        <v>0</v>
      </c>
      <c r="O191" s="112">
        <f t="shared" si="12"/>
        <v>0</v>
      </c>
      <c r="P191" s="115">
        <f t="shared" si="13"/>
        <v>0</v>
      </c>
      <c r="Q191" s="120"/>
      <c r="R191" s="117"/>
      <c r="S191" s="197"/>
      <c r="T191" s="179" t="str">
        <f>IFERROR(INDEX('ITC-3B'!$B$21:$B$1020,MATCH(E191,'ITC-3B'!$E$21:$E$1020,0)),"-")</f>
        <v>-</v>
      </c>
      <c r="U191" s="179" t="str">
        <f>IFERROR(INDEX('2A-2B'!$B$21:$B$1020,MATCH(E191,'2A-2B'!$F$21:$F$1020,0)),"-")</f>
        <v>-</v>
      </c>
      <c r="V191" s="186">
        <f t="shared" si="14"/>
        <v>0</v>
      </c>
      <c r="X191" s="191" t="str">
        <f>IFERROR(INDEX('ITC-3B'!$C$21:$C$1020,MATCH(E191,'ITC-3B'!$E$21:$E$1020,0)),"Not in 3B")</f>
        <v>Not in 3B</v>
      </c>
      <c r="Y191" s="191" t="str">
        <f>IFERROR(INDEX('2A-2B'!$C$21:$C$1020,MATCH(E191,'2A-2B'!$F$21:$F$1020,0)),"Not in 2A-2B")</f>
        <v>Not in 2A-2B</v>
      </c>
    </row>
    <row r="192" spans="2:25">
      <c r="B192" s="176" t="s">
        <v>571</v>
      </c>
      <c r="C192" s="121"/>
      <c r="D192" s="119"/>
      <c r="E192" s="192"/>
      <c r="F192" s="117"/>
      <c r="G192" s="118"/>
      <c r="H192" s="119"/>
      <c r="I192" s="119"/>
      <c r="J192" s="123"/>
      <c r="K192" s="195"/>
      <c r="L192" s="120">
        <v>0</v>
      </c>
      <c r="M192" s="120">
        <v>0</v>
      </c>
      <c r="N192" s="120">
        <v>0</v>
      </c>
      <c r="O192" s="112">
        <f t="shared" si="12"/>
        <v>0</v>
      </c>
      <c r="P192" s="115">
        <f t="shared" si="13"/>
        <v>0</v>
      </c>
      <c r="Q192" s="120"/>
      <c r="R192" s="117"/>
      <c r="S192" s="197"/>
      <c r="T192" s="179" t="str">
        <f>IFERROR(INDEX('ITC-3B'!$B$21:$B$1020,MATCH(E192,'ITC-3B'!$E$21:$E$1020,0)),"-")</f>
        <v>-</v>
      </c>
      <c r="U192" s="179" t="str">
        <f>IFERROR(INDEX('2A-2B'!$B$21:$B$1020,MATCH(E192,'2A-2B'!$F$21:$F$1020,0)),"-")</f>
        <v>-</v>
      </c>
      <c r="V192" s="186">
        <f t="shared" si="14"/>
        <v>0</v>
      </c>
      <c r="X192" s="191" t="str">
        <f>IFERROR(INDEX('ITC-3B'!$C$21:$C$1020,MATCH(E192,'ITC-3B'!$E$21:$E$1020,0)),"Not in 3B")</f>
        <v>Not in 3B</v>
      </c>
      <c r="Y192" s="191" t="str">
        <f>IFERROR(INDEX('2A-2B'!$C$21:$C$1020,MATCH(E192,'2A-2B'!$F$21:$F$1020,0)),"Not in 2A-2B")</f>
        <v>Not in 2A-2B</v>
      </c>
    </row>
    <row r="193" spans="2:25">
      <c r="B193" s="176" t="s">
        <v>572</v>
      </c>
      <c r="C193" s="121"/>
      <c r="D193" s="119"/>
      <c r="E193" s="192"/>
      <c r="F193" s="117"/>
      <c r="G193" s="118"/>
      <c r="H193" s="119"/>
      <c r="I193" s="119"/>
      <c r="J193" s="123"/>
      <c r="K193" s="195"/>
      <c r="L193" s="120">
        <v>0</v>
      </c>
      <c r="M193" s="120">
        <v>0</v>
      </c>
      <c r="N193" s="120">
        <v>0</v>
      </c>
      <c r="O193" s="112">
        <f t="shared" si="12"/>
        <v>0</v>
      </c>
      <c r="P193" s="115">
        <f t="shared" si="13"/>
        <v>0</v>
      </c>
      <c r="Q193" s="120"/>
      <c r="R193" s="117"/>
      <c r="S193" s="197"/>
      <c r="T193" s="179" t="str">
        <f>IFERROR(INDEX('ITC-3B'!$B$21:$B$1020,MATCH(E193,'ITC-3B'!$E$21:$E$1020,0)),"-")</f>
        <v>-</v>
      </c>
      <c r="U193" s="179" t="str">
        <f>IFERROR(INDEX('2A-2B'!$B$21:$B$1020,MATCH(E193,'2A-2B'!$F$21:$F$1020,0)),"-")</f>
        <v>-</v>
      </c>
      <c r="V193" s="186">
        <f t="shared" si="14"/>
        <v>0</v>
      </c>
      <c r="X193" s="191" t="str">
        <f>IFERROR(INDEX('ITC-3B'!$C$21:$C$1020,MATCH(E193,'ITC-3B'!$E$21:$E$1020,0)),"Not in 3B")</f>
        <v>Not in 3B</v>
      </c>
      <c r="Y193" s="191" t="str">
        <f>IFERROR(INDEX('2A-2B'!$C$21:$C$1020,MATCH(E193,'2A-2B'!$F$21:$F$1020,0)),"Not in 2A-2B")</f>
        <v>Not in 2A-2B</v>
      </c>
    </row>
    <row r="194" spans="2:25">
      <c r="B194" s="176" t="s">
        <v>573</v>
      </c>
      <c r="C194" s="121"/>
      <c r="D194" s="119"/>
      <c r="E194" s="192"/>
      <c r="F194" s="117"/>
      <c r="G194" s="118"/>
      <c r="H194" s="119"/>
      <c r="I194" s="119"/>
      <c r="J194" s="123"/>
      <c r="K194" s="195"/>
      <c r="L194" s="120">
        <v>0</v>
      </c>
      <c r="M194" s="120">
        <v>0</v>
      </c>
      <c r="N194" s="120">
        <v>0</v>
      </c>
      <c r="O194" s="112">
        <f t="shared" si="12"/>
        <v>0</v>
      </c>
      <c r="P194" s="115">
        <f t="shared" si="13"/>
        <v>0</v>
      </c>
      <c r="Q194" s="120"/>
      <c r="R194" s="117"/>
      <c r="S194" s="197"/>
      <c r="T194" s="179" t="str">
        <f>IFERROR(INDEX('ITC-3B'!$B$21:$B$1020,MATCH(E194,'ITC-3B'!$E$21:$E$1020,0)),"-")</f>
        <v>-</v>
      </c>
      <c r="U194" s="179" t="str">
        <f>IFERROR(INDEX('2A-2B'!$B$21:$B$1020,MATCH(E194,'2A-2B'!$F$21:$F$1020,0)),"-")</f>
        <v>-</v>
      </c>
      <c r="V194" s="186">
        <f t="shared" si="14"/>
        <v>0</v>
      </c>
      <c r="X194" s="191" t="str">
        <f>IFERROR(INDEX('ITC-3B'!$C$21:$C$1020,MATCH(E194,'ITC-3B'!$E$21:$E$1020,0)),"Not in 3B")</f>
        <v>Not in 3B</v>
      </c>
      <c r="Y194" s="191" t="str">
        <f>IFERROR(INDEX('2A-2B'!$C$21:$C$1020,MATCH(E194,'2A-2B'!$F$21:$F$1020,0)),"Not in 2A-2B")</f>
        <v>Not in 2A-2B</v>
      </c>
    </row>
    <row r="195" spans="2:25">
      <c r="B195" s="176" t="s">
        <v>574</v>
      </c>
      <c r="C195" s="121"/>
      <c r="D195" s="119"/>
      <c r="E195" s="192"/>
      <c r="F195" s="117"/>
      <c r="G195" s="118"/>
      <c r="H195" s="119"/>
      <c r="I195" s="119"/>
      <c r="J195" s="123"/>
      <c r="K195" s="195"/>
      <c r="L195" s="120">
        <v>0</v>
      </c>
      <c r="M195" s="120">
        <v>0</v>
      </c>
      <c r="N195" s="120">
        <v>0</v>
      </c>
      <c r="O195" s="112">
        <f t="shared" si="12"/>
        <v>0</v>
      </c>
      <c r="P195" s="115">
        <f t="shared" si="13"/>
        <v>0</v>
      </c>
      <c r="Q195" s="120"/>
      <c r="R195" s="117"/>
      <c r="S195" s="197"/>
      <c r="T195" s="179" t="str">
        <f>IFERROR(INDEX('ITC-3B'!$B$21:$B$1020,MATCH(E195,'ITC-3B'!$E$21:$E$1020,0)),"-")</f>
        <v>-</v>
      </c>
      <c r="U195" s="179" t="str">
        <f>IFERROR(INDEX('2A-2B'!$B$21:$B$1020,MATCH(E195,'2A-2B'!$F$21:$F$1020,0)),"-")</f>
        <v>-</v>
      </c>
      <c r="V195" s="186">
        <f t="shared" si="14"/>
        <v>0</v>
      </c>
      <c r="X195" s="191" t="str">
        <f>IFERROR(INDEX('ITC-3B'!$C$21:$C$1020,MATCH(E195,'ITC-3B'!$E$21:$E$1020,0)),"Not in 3B")</f>
        <v>Not in 3B</v>
      </c>
      <c r="Y195" s="191" t="str">
        <f>IFERROR(INDEX('2A-2B'!$C$21:$C$1020,MATCH(E195,'2A-2B'!$F$21:$F$1020,0)),"Not in 2A-2B")</f>
        <v>Not in 2A-2B</v>
      </c>
    </row>
    <row r="196" spans="2:25">
      <c r="B196" s="176" t="s">
        <v>575</v>
      </c>
      <c r="C196" s="121"/>
      <c r="D196" s="119"/>
      <c r="E196" s="192"/>
      <c r="F196" s="117"/>
      <c r="G196" s="118"/>
      <c r="H196" s="119"/>
      <c r="I196" s="119"/>
      <c r="J196" s="123"/>
      <c r="K196" s="195"/>
      <c r="L196" s="120">
        <v>0</v>
      </c>
      <c r="M196" s="120">
        <v>0</v>
      </c>
      <c r="N196" s="120">
        <v>0</v>
      </c>
      <c r="O196" s="112">
        <f t="shared" si="12"/>
        <v>0</v>
      </c>
      <c r="P196" s="115">
        <f t="shared" si="13"/>
        <v>0</v>
      </c>
      <c r="Q196" s="120"/>
      <c r="R196" s="117"/>
      <c r="S196" s="197"/>
      <c r="T196" s="179" t="str">
        <f>IFERROR(INDEX('ITC-3B'!$B$21:$B$1020,MATCH(E196,'ITC-3B'!$E$21:$E$1020,0)),"-")</f>
        <v>-</v>
      </c>
      <c r="U196" s="179" t="str">
        <f>IFERROR(INDEX('2A-2B'!$B$21:$B$1020,MATCH(E196,'2A-2B'!$F$21:$F$1020,0)),"-")</f>
        <v>-</v>
      </c>
      <c r="V196" s="186">
        <f t="shared" si="14"/>
        <v>0</v>
      </c>
      <c r="X196" s="191" t="str">
        <f>IFERROR(INDEX('ITC-3B'!$C$21:$C$1020,MATCH(E196,'ITC-3B'!$E$21:$E$1020,0)),"Not in 3B")</f>
        <v>Not in 3B</v>
      </c>
      <c r="Y196" s="191" t="str">
        <f>IFERROR(INDEX('2A-2B'!$C$21:$C$1020,MATCH(E196,'2A-2B'!$F$21:$F$1020,0)),"Not in 2A-2B")</f>
        <v>Not in 2A-2B</v>
      </c>
    </row>
    <row r="197" spans="2:25">
      <c r="B197" s="176" t="s">
        <v>576</v>
      </c>
      <c r="C197" s="121"/>
      <c r="D197" s="119"/>
      <c r="E197" s="192"/>
      <c r="F197" s="117"/>
      <c r="G197" s="118"/>
      <c r="H197" s="119"/>
      <c r="I197" s="119"/>
      <c r="J197" s="123"/>
      <c r="K197" s="195"/>
      <c r="L197" s="120">
        <v>0</v>
      </c>
      <c r="M197" s="120">
        <v>0</v>
      </c>
      <c r="N197" s="120">
        <v>0</v>
      </c>
      <c r="O197" s="112">
        <f t="shared" si="12"/>
        <v>0</v>
      </c>
      <c r="P197" s="115">
        <f t="shared" si="13"/>
        <v>0</v>
      </c>
      <c r="Q197" s="120"/>
      <c r="R197" s="117"/>
      <c r="S197" s="197"/>
      <c r="T197" s="179" t="str">
        <f>IFERROR(INDEX('ITC-3B'!$B$21:$B$1020,MATCH(E197,'ITC-3B'!$E$21:$E$1020,0)),"-")</f>
        <v>-</v>
      </c>
      <c r="U197" s="179" t="str">
        <f>IFERROR(INDEX('2A-2B'!$B$21:$B$1020,MATCH(E197,'2A-2B'!$F$21:$F$1020,0)),"-")</f>
        <v>-</v>
      </c>
      <c r="V197" s="186">
        <f t="shared" si="14"/>
        <v>0</v>
      </c>
      <c r="X197" s="191" t="str">
        <f>IFERROR(INDEX('ITC-3B'!$C$21:$C$1020,MATCH(E197,'ITC-3B'!$E$21:$E$1020,0)),"Not in 3B")</f>
        <v>Not in 3B</v>
      </c>
      <c r="Y197" s="191" t="str">
        <f>IFERROR(INDEX('2A-2B'!$C$21:$C$1020,MATCH(E197,'2A-2B'!$F$21:$F$1020,0)),"Not in 2A-2B")</f>
        <v>Not in 2A-2B</v>
      </c>
    </row>
    <row r="198" spans="2:25">
      <c r="B198" s="176" t="s">
        <v>577</v>
      </c>
      <c r="C198" s="121"/>
      <c r="D198" s="119"/>
      <c r="E198" s="192"/>
      <c r="F198" s="117"/>
      <c r="G198" s="118"/>
      <c r="H198" s="119"/>
      <c r="I198" s="119"/>
      <c r="J198" s="123"/>
      <c r="K198" s="195"/>
      <c r="L198" s="120">
        <v>0</v>
      </c>
      <c r="M198" s="120">
        <v>0</v>
      </c>
      <c r="N198" s="120">
        <v>0</v>
      </c>
      <c r="O198" s="112">
        <f t="shared" si="12"/>
        <v>0</v>
      </c>
      <c r="P198" s="115">
        <f t="shared" si="13"/>
        <v>0</v>
      </c>
      <c r="Q198" s="120"/>
      <c r="R198" s="117"/>
      <c r="S198" s="197"/>
      <c r="T198" s="179" t="str">
        <f>IFERROR(INDEX('ITC-3B'!$B$21:$B$1020,MATCH(E198,'ITC-3B'!$E$21:$E$1020,0)),"-")</f>
        <v>-</v>
      </c>
      <c r="U198" s="179" t="str">
        <f>IFERROR(INDEX('2A-2B'!$B$21:$B$1020,MATCH(E198,'2A-2B'!$F$21:$F$1020,0)),"-")</f>
        <v>-</v>
      </c>
      <c r="V198" s="186">
        <f t="shared" si="14"/>
        <v>0</v>
      </c>
      <c r="X198" s="191" t="str">
        <f>IFERROR(INDEX('ITC-3B'!$C$21:$C$1020,MATCH(E198,'ITC-3B'!$E$21:$E$1020,0)),"Not in 3B")</f>
        <v>Not in 3B</v>
      </c>
      <c r="Y198" s="191" t="str">
        <f>IFERROR(INDEX('2A-2B'!$C$21:$C$1020,MATCH(E198,'2A-2B'!$F$21:$F$1020,0)),"Not in 2A-2B")</f>
        <v>Not in 2A-2B</v>
      </c>
    </row>
    <row r="199" spans="2:25">
      <c r="B199" s="176" t="s">
        <v>578</v>
      </c>
      <c r="C199" s="121"/>
      <c r="D199" s="119"/>
      <c r="E199" s="192"/>
      <c r="F199" s="117"/>
      <c r="G199" s="118"/>
      <c r="H199" s="119"/>
      <c r="I199" s="119"/>
      <c r="J199" s="123"/>
      <c r="K199" s="195"/>
      <c r="L199" s="120">
        <v>0</v>
      </c>
      <c r="M199" s="120">
        <v>0</v>
      </c>
      <c r="N199" s="120">
        <v>0</v>
      </c>
      <c r="O199" s="112">
        <f t="shared" si="12"/>
        <v>0</v>
      </c>
      <c r="P199" s="115">
        <f t="shared" si="13"/>
        <v>0</v>
      </c>
      <c r="Q199" s="120"/>
      <c r="R199" s="117"/>
      <c r="S199" s="197"/>
      <c r="T199" s="179" t="str">
        <f>IFERROR(INDEX('ITC-3B'!$B$21:$B$1020,MATCH(E199,'ITC-3B'!$E$21:$E$1020,0)),"-")</f>
        <v>-</v>
      </c>
      <c r="U199" s="179" t="str">
        <f>IFERROR(INDEX('2A-2B'!$B$21:$B$1020,MATCH(E199,'2A-2B'!$F$21:$F$1020,0)),"-")</f>
        <v>-</v>
      </c>
      <c r="V199" s="186">
        <f t="shared" si="14"/>
        <v>0</v>
      </c>
      <c r="X199" s="191" t="str">
        <f>IFERROR(INDEX('ITC-3B'!$C$21:$C$1020,MATCH(E199,'ITC-3B'!$E$21:$E$1020,0)),"Not in 3B")</f>
        <v>Not in 3B</v>
      </c>
      <c r="Y199" s="191" t="str">
        <f>IFERROR(INDEX('2A-2B'!$C$21:$C$1020,MATCH(E199,'2A-2B'!$F$21:$F$1020,0)),"Not in 2A-2B")</f>
        <v>Not in 2A-2B</v>
      </c>
    </row>
    <row r="200" spans="2:25">
      <c r="B200" s="176" t="s">
        <v>579</v>
      </c>
      <c r="C200" s="121"/>
      <c r="D200" s="119"/>
      <c r="E200" s="192"/>
      <c r="F200" s="117"/>
      <c r="G200" s="118"/>
      <c r="H200" s="119"/>
      <c r="I200" s="119"/>
      <c r="J200" s="123"/>
      <c r="K200" s="195"/>
      <c r="L200" s="120">
        <v>0</v>
      </c>
      <c r="M200" s="120">
        <v>0</v>
      </c>
      <c r="N200" s="120">
        <v>0</v>
      </c>
      <c r="O200" s="112">
        <f t="shared" si="12"/>
        <v>0</v>
      </c>
      <c r="P200" s="115">
        <f t="shared" si="13"/>
        <v>0</v>
      </c>
      <c r="Q200" s="120"/>
      <c r="R200" s="117"/>
      <c r="S200" s="197"/>
      <c r="T200" s="179" t="str">
        <f>IFERROR(INDEX('ITC-3B'!$B$21:$B$1020,MATCH(E200,'ITC-3B'!$E$21:$E$1020,0)),"-")</f>
        <v>-</v>
      </c>
      <c r="U200" s="179" t="str">
        <f>IFERROR(INDEX('2A-2B'!$B$21:$B$1020,MATCH(E200,'2A-2B'!$F$21:$F$1020,0)),"-")</f>
        <v>-</v>
      </c>
      <c r="V200" s="186">
        <f t="shared" si="14"/>
        <v>0</v>
      </c>
      <c r="X200" s="191" t="str">
        <f>IFERROR(INDEX('ITC-3B'!$C$21:$C$1020,MATCH(E200,'ITC-3B'!$E$21:$E$1020,0)),"Not in 3B")</f>
        <v>Not in 3B</v>
      </c>
      <c r="Y200" s="191" t="str">
        <f>IFERROR(INDEX('2A-2B'!$C$21:$C$1020,MATCH(E200,'2A-2B'!$F$21:$F$1020,0)),"Not in 2A-2B")</f>
        <v>Not in 2A-2B</v>
      </c>
    </row>
    <row r="201" spans="2:25">
      <c r="B201" s="176" t="s">
        <v>580</v>
      </c>
      <c r="C201" s="121"/>
      <c r="D201" s="119"/>
      <c r="E201" s="192"/>
      <c r="F201" s="117"/>
      <c r="G201" s="118"/>
      <c r="H201" s="119"/>
      <c r="I201" s="119"/>
      <c r="J201" s="123"/>
      <c r="K201" s="195"/>
      <c r="L201" s="120">
        <v>0</v>
      </c>
      <c r="M201" s="120">
        <v>0</v>
      </c>
      <c r="N201" s="120">
        <v>0</v>
      </c>
      <c r="O201" s="112">
        <f t="shared" si="12"/>
        <v>0</v>
      </c>
      <c r="P201" s="115">
        <f t="shared" si="13"/>
        <v>0</v>
      </c>
      <c r="Q201" s="120"/>
      <c r="R201" s="117"/>
      <c r="S201" s="197"/>
      <c r="T201" s="179" t="str">
        <f>IFERROR(INDEX('ITC-3B'!$B$21:$B$1020,MATCH(E201,'ITC-3B'!$E$21:$E$1020,0)),"-")</f>
        <v>-</v>
      </c>
      <c r="U201" s="179" t="str">
        <f>IFERROR(INDEX('2A-2B'!$B$21:$B$1020,MATCH(E201,'2A-2B'!$F$21:$F$1020,0)),"-")</f>
        <v>-</v>
      </c>
      <c r="V201" s="186">
        <f t="shared" si="14"/>
        <v>0</v>
      </c>
      <c r="X201" s="191" t="str">
        <f>IFERROR(INDEX('ITC-3B'!$C$21:$C$1020,MATCH(E201,'ITC-3B'!$E$21:$E$1020,0)),"Not in 3B")</f>
        <v>Not in 3B</v>
      </c>
      <c r="Y201" s="191" t="str">
        <f>IFERROR(INDEX('2A-2B'!$C$21:$C$1020,MATCH(E201,'2A-2B'!$F$21:$F$1020,0)),"Not in 2A-2B")</f>
        <v>Not in 2A-2B</v>
      </c>
    </row>
    <row r="202" spans="2:25">
      <c r="B202" s="176" t="s">
        <v>581</v>
      </c>
      <c r="C202" s="121"/>
      <c r="D202" s="119"/>
      <c r="E202" s="192"/>
      <c r="F202" s="117"/>
      <c r="G202" s="118"/>
      <c r="H202" s="119"/>
      <c r="I202" s="119"/>
      <c r="J202" s="123"/>
      <c r="K202" s="195"/>
      <c r="L202" s="120">
        <v>0</v>
      </c>
      <c r="M202" s="120">
        <v>0</v>
      </c>
      <c r="N202" s="120">
        <v>0</v>
      </c>
      <c r="O202" s="112">
        <f t="shared" si="12"/>
        <v>0</v>
      </c>
      <c r="P202" s="115">
        <f t="shared" si="13"/>
        <v>0</v>
      </c>
      <c r="Q202" s="120"/>
      <c r="R202" s="117"/>
      <c r="S202" s="197"/>
      <c r="T202" s="179" t="str">
        <f>IFERROR(INDEX('ITC-3B'!$B$21:$B$1020,MATCH(E202,'ITC-3B'!$E$21:$E$1020,0)),"-")</f>
        <v>-</v>
      </c>
      <c r="U202" s="179" t="str">
        <f>IFERROR(INDEX('2A-2B'!$B$21:$B$1020,MATCH(E202,'2A-2B'!$F$21:$F$1020,0)),"-")</f>
        <v>-</v>
      </c>
      <c r="V202" s="186">
        <f t="shared" si="14"/>
        <v>0</v>
      </c>
      <c r="X202" s="191" t="str">
        <f>IFERROR(INDEX('ITC-3B'!$C$21:$C$1020,MATCH(E202,'ITC-3B'!$E$21:$E$1020,0)),"Not in 3B")</f>
        <v>Not in 3B</v>
      </c>
      <c r="Y202" s="191" t="str">
        <f>IFERROR(INDEX('2A-2B'!$C$21:$C$1020,MATCH(E202,'2A-2B'!$F$21:$F$1020,0)),"Not in 2A-2B")</f>
        <v>Not in 2A-2B</v>
      </c>
    </row>
    <row r="203" spans="2:25">
      <c r="B203" s="176" t="s">
        <v>582</v>
      </c>
      <c r="C203" s="121"/>
      <c r="D203" s="119"/>
      <c r="E203" s="192"/>
      <c r="F203" s="117"/>
      <c r="G203" s="118"/>
      <c r="H203" s="119"/>
      <c r="I203" s="119"/>
      <c r="J203" s="123"/>
      <c r="K203" s="195"/>
      <c r="L203" s="120">
        <v>0</v>
      </c>
      <c r="M203" s="120">
        <v>0</v>
      </c>
      <c r="N203" s="120">
        <v>0</v>
      </c>
      <c r="O203" s="112">
        <f t="shared" si="12"/>
        <v>0</v>
      </c>
      <c r="P203" s="115">
        <f t="shared" si="13"/>
        <v>0</v>
      </c>
      <c r="Q203" s="120"/>
      <c r="R203" s="117"/>
      <c r="S203" s="197"/>
      <c r="T203" s="179" t="str">
        <f>IFERROR(INDEX('ITC-3B'!$B$21:$B$1020,MATCH(E203,'ITC-3B'!$E$21:$E$1020,0)),"-")</f>
        <v>-</v>
      </c>
      <c r="U203" s="179" t="str">
        <f>IFERROR(INDEX('2A-2B'!$B$21:$B$1020,MATCH(E203,'2A-2B'!$F$21:$F$1020,0)),"-")</f>
        <v>-</v>
      </c>
      <c r="V203" s="186">
        <f t="shared" si="14"/>
        <v>0</v>
      </c>
      <c r="X203" s="191" t="str">
        <f>IFERROR(INDEX('ITC-3B'!$C$21:$C$1020,MATCH(E203,'ITC-3B'!$E$21:$E$1020,0)),"Not in 3B")</f>
        <v>Not in 3B</v>
      </c>
      <c r="Y203" s="191" t="str">
        <f>IFERROR(INDEX('2A-2B'!$C$21:$C$1020,MATCH(E203,'2A-2B'!$F$21:$F$1020,0)),"Not in 2A-2B")</f>
        <v>Not in 2A-2B</v>
      </c>
    </row>
    <row r="204" spans="2:25">
      <c r="B204" s="176" t="s">
        <v>583</v>
      </c>
      <c r="C204" s="121"/>
      <c r="D204" s="119"/>
      <c r="E204" s="192"/>
      <c r="F204" s="117"/>
      <c r="G204" s="118"/>
      <c r="H204" s="119"/>
      <c r="I204" s="119"/>
      <c r="J204" s="123"/>
      <c r="K204" s="195"/>
      <c r="L204" s="120">
        <v>0</v>
      </c>
      <c r="M204" s="120">
        <v>0</v>
      </c>
      <c r="N204" s="120">
        <v>0</v>
      </c>
      <c r="O204" s="112">
        <f t="shared" si="12"/>
        <v>0</v>
      </c>
      <c r="P204" s="115">
        <f t="shared" si="13"/>
        <v>0</v>
      </c>
      <c r="Q204" s="120"/>
      <c r="R204" s="117"/>
      <c r="S204" s="197"/>
      <c r="T204" s="179" t="str">
        <f>IFERROR(INDEX('ITC-3B'!$B$21:$B$1020,MATCH(E204,'ITC-3B'!$E$21:$E$1020,0)),"-")</f>
        <v>-</v>
      </c>
      <c r="U204" s="179" t="str">
        <f>IFERROR(INDEX('2A-2B'!$B$21:$B$1020,MATCH(E204,'2A-2B'!$F$21:$F$1020,0)),"-")</f>
        <v>-</v>
      </c>
      <c r="V204" s="186">
        <f t="shared" si="14"/>
        <v>0</v>
      </c>
      <c r="X204" s="191" t="str">
        <f>IFERROR(INDEX('ITC-3B'!$C$21:$C$1020,MATCH(E204,'ITC-3B'!$E$21:$E$1020,0)),"Not in 3B")</f>
        <v>Not in 3B</v>
      </c>
      <c r="Y204" s="191" t="str">
        <f>IFERROR(INDEX('2A-2B'!$C$21:$C$1020,MATCH(E204,'2A-2B'!$F$21:$F$1020,0)),"Not in 2A-2B")</f>
        <v>Not in 2A-2B</v>
      </c>
    </row>
    <row r="205" spans="2:25">
      <c r="B205" s="176" t="s">
        <v>584</v>
      </c>
      <c r="C205" s="121"/>
      <c r="D205" s="119"/>
      <c r="E205" s="192"/>
      <c r="F205" s="117"/>
      <c r="G205" s="118"/>
      <c r="H205" s="119"/>
      <c r="I205" s="119"/>
      <c r="J205" s="123"/>
      <c r="K205" s="195"/>
      <c r="L205" s="120">
        <v>0</v>
      </c>
      <c r="M205" s="120">
        <v>0</v>
      </c>
      <c r="N205" s="120">
        <v>0</v>
      </c>
      <c r="O205" s="112">
        <f t="shared" si="12"/>
        <v>0</v>
      </c>
      <c r="P205" s="115">
        <f t="shared" si="13"/>
        <v>0</v>
      </c>
      <c r="Q205" s="120"/>
      <c r="R205" s="117"/>
      <c r="S205" s="197"/>
      <c r="T205" s="179" t="str">
        <f>IFERROR(INDEX('ITC-3B'!$B$21:$B$1020,MATCH(E205,'ITC-3B'!$E$21:$E$1020,0)),"-")</f>
        <v>-</v>
      </c>
      <c r="U205" s="179" t="str">
        <f>IFERROR(INDEX('2A-2B'!$B$21:$B$1020,MATCH(E205,'2A-2B'!$F$21:$F$1020,0)),"-")</f>
        <v>-</v>
      </c>
      <c r="V205" s="186">
        <f t="shared" si="14"/>
        <v>0</v>
      </c>
      <c r="X205" s="191" t="str">
        <f>IFERROR(INDEX('ITC-3B'!$C$21:$C$1020,MATCH(E205,'ITC-3B'!$E$21:$E$1020,0)),"Not in 3B")</f>
        <v>Not in 3B</v>
      </c>
      <c r="Y205" s="191" t="str">
        <f>IFERROR(INDEX('2A-2B'!$C$21:$C$1020,MATCH(E205,'2A-2B'!$F$21:$F$1020,0)),"Not in 2A-2B")</f>
        <v>Not in 2A-2B</v>
      </c>
    </row>
    <row r="206" spans="2:25">
      <c r="B206" s="176" t="s">
        <v>585</v>
      </c>
      <c r="C206" s="121"/>
      <c r="D206" s="119"/>
      <c r="E206" s="192"/>
      <c r="F206" s="117"/>
      <c r="G206" s="118"/>
      <c r="H206" s="119"/>
      <c r="I206" s="119"/>
      <c r="J206" s="123"/>
      <c r="K206" s="195"/>
      <c r="L206" s="120">
        <v>0</v>
      </c>
      <c r="M206" s="120">
        <v>0</v>
      </c>
      <c r="N206" s="120">
        <v>0</v>
      </c>
      <c r="O206" s="112">
        <f t="shared" si="12"/>
        <v>0</v>
      </c>
      <c r="P206" s="115">
        <f t="shared" si="13"/>
        <v>0</v>
      </c>
      <c r="Q206" s="120"/>
      <c r="R206" s="117"/>
      <c r="S206" s="197"/>
      <c r="T206" s="179" t="str">
        <f>IFERROR(INDEX('ITC-3B'!$B$21:$B$1020,MATCH(E206,'ITC-3B'!$E$21:$E$1020,0)),"-")</f>
        <v>-</v>
      </c>
      <c r="U206" s="179" t="str">
        <f>IFERROR(INDEX('2A-2B'!$B$21:$B$1020,MATCH(E206,'2A-2B'!$F$21:$F$1020,0)),"-")</f>
        <v>-</v>
      </c>
      <c r="V206" s="186">
        <f t="shared" si="14"/>
        <v>0</v>
      </c>
      <c r="X206" s="191" t="str">
        <f>IFERROR(INDEX('ITC-3B'!$C$21:$C$1020,MATCH(E206,'ITC-3B'!$E$21:$E$1020,0)),"Not in 3B")</f>
        <v>Not in 3B</v>
      </c>
      <c r="Y206" s="191" t="str">
        <f>IFERROR(INDEX('2A-2B'!$C$21:$C$1020,MATCH(E206,'2A-2B'!$F$21:$F$1020,0)),"Not in 2A-2B")</f>
        <v>Not in 2A-2B</v>
      </c>
    </row>
    <row r="207" spans="2:25">
      <c r="B207" s="176" t="s">
        <v>586</v>
      </c>
      <c r="C207" s="121"/>
      <c r="D207" s="119"/>
      <c r="E207" s="192"/>
      <c r="F207" s="117"/>
      <c r="G207" s="118"/>
      <c r="H207" s="119"/>
      <c r="I207" s="119"/>
      <c r="J207" s="123"/>
      <c r="K207" s="195"/>
      <c r="L207" s="120">
        <v>0</v>
      </c>
      <c r="M207" s="120">
        <v>0</v>
      </c>
      <c r="N207" s="120">
        <v>0</v>
      </c>
      <c r="O207" s="112">
        <f t="shared" si="12"/>
        <v>0</v>
      </c>
      <c r="P207" s="115">
        <f t="shared" si="13"/>
        <v>0</v>
      </c>
      <c r="Q207" s="120"/>
      <c r="R207" s="117"/>
      <c r="S207" s="197"/>
      <c r="T207" s="179" t="str">
        <f>IFERROR(INDEX('ITC-3B'!$B$21:$B$1020,MATCH(E207,'ITC-3B'!$E$21:$E$1020,0)),"-")</f>
        <v>-</v>
      </c>
      <c r="U207" s="179" t="str">
        <f>IFERROR(INDEX('2A-2B'!$B$21:$B$1020,MATCH(E207,'2A-2B'!$F$21:$F$1020,0)),"-")</f>
        <v>-</v>
      </c>
      <c r="V207" s="186">
        <f t="shared" si="14"/>
        <v>0</v>
      </c>
      <c r="X207" s="191" t="str">
        <f>IFERROR(INDEX('ITC-3B'!$C$21:$C$1020,MATCH(E207,'ITC-3B'!$E$21:$E$1020,0)),"Not in 3B")</f>
        <v>Not in 3B</v>
      </c>
      <c r="Y207" s="191" t="str">
        <f>IFERROR(INDEX('2A-2B'!$C$21:$C$1020,MATCH(E207,'2A-2B'!$F$21:$F$1020,0)),"Not in 2A-2B")</f>
        <v>Not in 2A-2B</v>
      </c>
    </row>
    <row r="208" spans="2:25">
      <c r="B208" s="176" t="s">
        <v>587</v>
      </c>
      <c r="C208" s="121"/>
      <c r="D208" s="119"/>
      <c r="E208" s="192"/>
      <c r="F208" s="117"/>
      <c r="G208" s="118"/>
      <c r="H208" s="119"/>
      <c r="I208" s="119"/>
      <c r="J208" s="123"/>
      <c r="K208" s="195"/>
      <c r="L208" s="120">
        <v>0</v>
      </c>
      <c r="M208" s="120">
        <v>0</v>
      </c>
      <c r="N208" s="120">
        <v>0</v>
      </c>
      <c r="O208" s="112">
        <f t="shared" si="12"/>
        <v>0</v>
      </c>
      <c r="P208" s="115">
        <f t="shared" si="13"/>
        <v>0</v>
      </c>
      <c r="Q208" s="120"/>
      <c r="R208" s="117"/>
      <c r="S208" s="197"/>
      <c r="T208" s="179" t="str">
        <f>IFERROR(INDEX('ITC-3B'!$B$21:$B$1020,MATCH(E208,'ITC-3B'!$E$21:$E$1020,0)),"-")</f>
        <v>-</v>
      </c>
      <c r="U208" s="179" t="str">
        <f>IFERROR(INDEX('2A-2B'!$B$21:$B$1020,MATCH(E208,'2A-2B'!$F$21:$F$1020,0)),"-")</f>
        <v>-</v>
      </c>
      <c r="V208" s="186">
        <f t="shared" si="14"/>
        <v>0</v>
      </c>
      <c r="X208" s="191" t="str">
        <f>IFERROR(INDEX('ITC-3B'!$C$21:$C$1020,MATCH(E208,'ITC-3B'!$E$21:$E$1020,0)),"Not in 3B")</f>
        <v>Not in 3B</v>
      </c>
      <c r="Y208" s="191" t="str">
        <f>IFERROR(INDEX('2A-2B'!$C$21:$C$1020,MATCH(E208,'2A-2B'!$F$21:$F$1020,0)),"Not in 2A-2B")</f>
        <v>Not in 2A-2B</v>
      </c>
    </row>
    <row r="209" spans="2:25">
      <c r="B209" s="176" t="s">
        <v>588</v>
      </c>
      <c r="C209" s="121"/>
      <c r="D209" s="119"/>
      <c r="E209" s="192"/>
      <c r="F209" s="117"/>
      <c r="G209" s="118"/>
      <c r="H209" s="119"/>
      <c r="I209" s="119"/>
      <c r="J209" s="123"/>
      <c r="K209" s="195"/>
      <c r="L209" s="120">
        <v>0</v>
      </c>
      <c r="M209" s="120">
        <v>0</v>
      </c>
      <c r="N209" s="120">
        <v>0</v>
      </c>
      <c r="O209" s="112">
        <f t="shared" si="12"/>
        <v>0</v>
      </c>
      <c r="P209" s="115">
        <f t="shared" si="13"/>
        <v>0</v>
      </c>
      <c r="Q209" s="120"/>
      <c r="R209" s="117"/>
      <c r="S209" s="197"/>
      <c r="T209" s="179" t="str">
        <f>IFERROR(INDEX('ITC-3B'!$B$21:$B$1020,MATCH(E209,'ITC-3B'!$E$21:$E$1020,0)),"-")</f>
        <v>-</v>
      </c>
      <c r="U209" s="179" t="str">
        <f>IFERROR(INDEX('2A-2B'!$B$21:$B$1020,MATCH(E209,'2A-2B'!$F$21:$F$1020,0)),"-")</f>
        <v>-</v>
      </c>
      <c r="V209" s="186">
        <f t="shared" si="14"/>
        <v>0</v>
      </c>
      <c r="X209" s="191" t="str">
        <f>IFERROR(INDEX('ITC-3B'!$C$21:$C$1020,MATCH(E209,'ITC-3B'!$E$21:$E$1020,0)),"Not in 3B")</f>
        <v>Not in 3B</v>
      </c>
      <c r="Y209" s="191" t="str">
        <f>IFERROR(INDEX('2A-2B'!$C$21:$C$1020,MATCH(E209,'2A-2B'!$F$21:$F$1020,0)),"Not in 2A-2B")</f>
        <v>Not in 2A-2B</v>
      </c>
    </row>
    <row r="210" spans="2:25">
      <c r="B210" s="176" t="s">
        <v>589</v>
      </c>
      <c r="C210" s="121"/>
      <c r="D210" s="119"/>
      <c r="E210" s="192"/>
      <c r="F210" s="117"/>
      <c r="G210" s="118"/>
      <c r="H210" s="119"/>
      <c r="I210" s="119"/>
      <c r="J210" s="123"/>
      <c r="K210" s="195"/>
      <c r="L210" s="120">
        <v>0</v>
      </c>
      <c r="M210" s="120">
        <v>0</v>
      </c>
      <c r="N210" s="120">
        <v>0</v>
      </c>
      <c r="O210" s="112">
        <f t="shared" si="12"/>
        <v>0</v>
      </c>
      <c r="P210" s="115">
        <f t="shared" si="13"/>
        <v>0</v>
      </c>
      <c r="Q210" s="120"/>
      <c r="R210" s="117"/>
      <c r="S210" s="197"/>
      <c r="T210" s="179" t="str">
        <f>IFERROR(INDEX('ITC-3B'!$B$21:$B$1020,MATCH(E210,'ITC-3B'!$E$21:$E$1020,0)),"-")</f>
        <v>-</v>
      </c>
      <c r="U210" s="179" t="str">
        <f>IFERROR(INDEX('2A-2B'!$B$21:$B$1020,MATCH(E210,'2A-2B'!$F$21:$F$1020,0)),"-")</f>
        <v>-</v>
      </c>
      <c r="V210" s="186">
        <f t="shared" si="14"/>
        <v>0</v>
      </c>
      <c r="X210" s="191" t="str">
        <f>IFERROR(INDEX('ITC-3B'!$C$21:$C$1020,MATCH(E210,'ITC-3B'!$E$21:$E$1020,0)),"Not in 3B")</f>
        <v>Not in 3B</v>
      </c>
      <c r="Y210" s="191" t="str">
        <f>IFERROR(INDEX('2A-2B'!$C$21:$C$1020,MATCH(E210,'2A-2B'!$F$21:$F$1020,0)),"Not in 2A-2B")</f>
        <v>Not in 2A-2B</v>
      </c>
    </row>
    <row r="211" spans="2:25">
      <c r="B211" s="176" t="s">
        <v>590</v>
      </c>
      <c r="C211" s="121"/>
      <c r="D211" s="119"/>
      <c r="E211" s="192"/>
      <c r="F211" s="117"/>
      <c r="G211" s="118"/>
      <c r="H211" s="119"/>
      <c r="I211" s="119"/>
      <c r="J211" s="123"/>
      <c r="K211" s="195"/>
      <c r="L211" s="120">
        <v>0</v>
      </c>
      <c r="M211" s="120">
        <v>0</v>
      </c>
      <c r="N211" s="120">
        <v>0</v>
      </c>
      <c r="O211" s="112">
        <f t="shared" si="12"/>
        <v>0</v>
      </c>
      <c r="P211" s="115">
        <f t="shared" si="13"/>
        <v>0</v>
      </c>
      <c r="Q211" s="120"/>
      <c r="R211" s="117"/>
      <c r="S211" s="197"/>
      <c r="T211" s="179" t="str">
        <f>IFERROR(INDEX('ITC-3B'!$B$21:$B$1020,MATCH(E211,'ITC-3B'!$E$21:$E$1020,0)),"-")</f>
        <v>-</v>
      </c>
      <c r="U211" s="179" t="str">
        <f>IFERROR(INDEX('2A-2B'!$B$21:$B$1020,MATCH(E211,'2A-2B'!$F$21:$F$1020,0)),"-")</f>
        <v>-</v>
      </c>
      <c r="V211" s="186">
        <f t="shared" si="14"/>
        <v>0</v>
      </c>
      <c r="X211" s="191" t="str">
        <f>IFERROR(INDEX('ITC-3B'!$C$21:$C$1020,MATCH(E211,'ITC-3B'!$E$21:$E$1020,0)),"Not in 3B")</f>
        <v>Not in 3B</v>
      </c>
      <c r="Y211" s="191" t="str">
        <f>IFERROR(INDEX('2A-2B'!$C$21:$C$1020,MATCH(E211,'2A-2B'!$F$21:$F$1020,0)),"Not in 2A-2B")</f>
        <v>Not in 2A-2B</v>
      </c>
    </row>
    <row r="212" spans="2:25">
      <c r="B212" s="176" t="s">
        <v>591</v>
      </c>
      <c r="C212" s="121"/>
      <c r="D212" s="119"/>
      <c r="E212" s="192"/>
      <c r="F212" s="117"/>
      <c r="G212" s="118"/>
      <c r="H212" s="119"/>
      <c r="I212" s="119"/>
      <c r="J212" s="123"/>
      <c r="K212" s="195"/>
      <c r="L212" s="120">
        <v>0</v>
      </c>
      <c r="M212" s="120">
        <v>0</v>
      </c>
      <c r="N212" s="120">
        <v>0</v>
      </c>
      <c r="O212" s="112">
        <f t="shared" si="12"/>
        <v>0</v>
      </c>
      <c r="P212" s="115">
        <f t="shared" si="13"/>
        <v>0</v>
      </c>
      <c r="Q212" s="120"/>
      <c r="R212" s="117"/>
      <c r="S212" s="197"/>
      <c r="T212" s="179" t="str">
        <f>IFERROR(INDEX('ITC-3B'!$B$21:$B$1020,MATCH(E212,'ITC-3B'!$E$21:$E$1020,0)),"-")</f>
        <v>-</v>
      </c>
      <c r="U212" s="179" t="str">
        <f>IFERROR(INDEX('2A-2B'!$B$21:$B$1020,MATCH(E212,'2A-2B'!$F$21:$F$1020,0)),"-")</f>
        <v>-</v>
      </c>
      <c r="V212" s="186">
        <f t="shared" si="14"/>
        <v>0</v>
      </c>
      <c r="X212" s="191" t="str">
        <f>IFERROR(INDEX('ITC-3B'!$C$21:$C$1020,MATCH(E212,'ITC-3B'!$E$21:$E$1020,0)),"Not in 3B")</f>
        <v>Not in 3B</v>
      </c>
      <c r="Y212" s="191" t="str">
        <f>IFERROR(INDEX('2A-2B'!$C$21:$C$1020,MATCH(E212,'2A-2B'!$F$21:$F$1020,0)),"Not in 2A-2B")</f>
        <v>Not in 2A-2B</v>
      </c>
    </row>
    <row r="213" spans="2:25">
      <c r="B213" s="176" t="s">
        <v>592</v>
      </c>
      <c r="C213" s="121"/>
      <c r="D213" s="119"/>
      <c r="E213" s="192"/>
      <c r="F213" s="117"/>
      <c r="G213" s="118"/>
      <c r="H213" s="119"/>
      <c r="I213" s="119"/>
      <c r="J213" s="123"/>
      <c r="K213" s="195"/>
      <c r="L213" s="120">
        <v>0</v>
      </c>
      <c r="M213" s="120">
        <v>0</v>
      </c>
      <c r="N213" s="120">
        <v>0</v>
      </c>
      <c r="O213" s="112">
        <f t="shared" ref="O213:O276" si="15">N213</f>
        <v>0</v>
      </c>
      <c r="P213" s="115">
        <f t="shared" ref="P213:P276" si="16">SUM(L213:O213)</f>
        <v>0</v>
      </c>
      <c r="Q213" s="120"/>
      <c r="R213" s="117"/>
      <c r="S213" s="197"/>
      <c r="T213" s="179" t="str">
        <f>IFERROR(INDEX('ITC-3B'!$B$21:$B$1020,MATCH(E213,'ITC-3B'!$E$21:$E$1020,0)),"-")</f>
        <v>-</v>
      </c>
      <c r="U213" s="179" t="str">
        <f>IFERROR(INDEX('2A-2B'!$B$21:$B$1020,MATCH(E213,'2A-2B'!$F$21:$F$1020,0)),"-")</f>
        <v>-</v>
      </c>
      <c r="V213" s="186">
        <f t="shared" ref="V213:V276" si="17">IF(((L213*J213)-SUM(M213:O213))&gt;0.51,0,((L213*J213)-SUM(M213:O213)))</f>
        <v>0</v>
      </c>
      <c r="X213" s="191" t="str">
        <f>IFERROR(INDEX('ITC-3B'!$C$21:$C$1020,MATCH(E213,'ITC-3B'!$E$21:$E$1020,0)),"Not in 3B")</f>
        <v>Not in 3B</v>
      </c>
      <c r="Y213" s="191" t="str">
        <f>IFERROR(INDEX('2A-2B'!$C$21:$C$1020,MATCH(E213,'2A-2B'!$F$21:$F$1020,0)),"Not in 2A-2B")</f>
        <v>Not in 2A-2B</v>
      </c>
    </row>
    <row r="214" spans="2:25">
      <c r="B214" s="176" t="s">
        <v>593</v>
      </c>
      <c r="C214" s="121"/>
      <c r="D214" s="119"/>
      <c r="E214" s="192"/>
      <c r="F214" s="117"/>
      <c r="G214" s="118"/>
      <c r="H214" s="119"/>
      <c r="I214" s="119"/>
      <c r="J214" s="123"/>
      <c r="K214" s="195"/>
      <c r="L214" s="120">
        <v>0</v>
      </c>
      <c r="M214" s="120">
        <v>0</v>
      </c>
      <c r="N214" s="120">
        <v>0</v>
      </c>
      <c r="O214" s="112">
        <f t="shared" si="15"/>
        <v>0</v>
      </c>
      <c r="P214" s="115">
        <f t="shared" si="16"/>
        <v>0</v>
      </c>
      <c r="Q214" s="120"/>
      <c r="R214" s="117"/>
      <c r="S214" s="197"/>
      <c r="T214" s="179" t="str">
        <f>IFERROR(INDEX('ITC-3B'!$B$21:$B$1020,MATCH(E214,'ITC-3B'!$E$21:$E$1020,0)),"-")</f>
        <v>-</v>
      </c>
      <c r="U214" s="179" t="str">
        <f>IFERROR(INDEX('2A-2B'!$B$21:$B$1020,MATCH(E214,'2A-2B'!$F$21:$F$1020,0)),"-")</f>
        <v>-</v>
      </c>
      <c r="V214" s="186">
        <f t="shared" si="17"/>
        <v>0</v>
      </c>
      <c r="X214" s="191" t="str">
        <f>IFERROR(INDEX('ITC-3B'!$C$21:$C$1020,MATCH(E214,'ITC-3B'!$E$21:$E$1020,0)),"Not in 3B")</f>
        <v>Not in 3B</v>
      </c>
      <c r="Y214" s="191" t="str">
        <f>IFERROR(INDEX('2A-2B'!$C$21:$C$1020,MATCH(E214,'2A-2B'!$F$21:$F$1020,0)),"Not in 2A-2B")</f>
        <v>Not in 2A-2B</v>
      </c>
    </row>
    <row r="215" spans="2:25">
      <c r="B215" s="176" t="s">
        <v>594</v>
      </c>
      <c r="C215" s="121"/>
      <c r="D215" s="119"/>
      <c r="E215" s="192"/>
      <c r="F215" s="117"/>
      <c r="G215" s="118"/>
      <c r="H215" s="119"/>
      <c r="I215" s="119"/>
      <c r="J215" s="123"/>
      <c r="K215" s="195"/>
      <c r="L215" s="120">
        <v>0</v>
      </c>
      <c r="M215" s="120">
        <v>0</v>
      </c>
      <c r="N215" s="120">
        <v>0</v>
      </c>
      <c r="O215" s="112">
        <f t="shared" si="15"/>
        <v>0</v>
      </c>
      <c r="P215" s="115">
        <f t="shared" si="16"/>
        <v>0</v>
      </c>
      <c r="Q215" s="120"/>
      <c r="R215" s="117"/>
      <c r="S215" s="197"/>
      <c r="T215" s="179" t="str">
        <f>IFERROR(INDEX('ITC-3B'!$B$21:$B$1020,MATCH(E215,'ITC-3B'!$E$21:$E$1020,0)),"-")</f>
        <v>-</v>
      </c>
      <c r="U215" s="179" t="str">
        <f>IFERROR(INDEX('2A-2B'!$B$21:$B$1020,MATCH(E215,'2A-2B'!$F$21:$F$1020,0)),"-")</f>
        <v>-</v>
      </c>
      <c r="V215" s="186">
        <f t="shared" si="17"/>
        <v>0</v>
      </c>
      <c r="X215" s="191" t="str">
        <f>IFERROR(INDEX('ITC-3B'!$C$21:$C$1020,MATCH(E215,'ITC-3B'!$E$21:$E$1020,0)),"Not in 3B")</f>
        <v>Not in 3B</v>
      </c>
      <c r="Y215" s="191" t="str">
        <f>IFERROR(INDEX('2A-2B'!$C$21:$C$1020,MATCH(E215,'2A-2B'!$F$21:$F$1020,0)),"Not in 2A-2B")</f>
        <v>Not in 2A-2B</v>
      </c>
    </row>
    <row r="216" spans="2:25">
      <c r="B216" s="176" t="s">
        <v>595</v>
      </c>
      <c r="C216" s="121"/>
      <c r="D216" s="119"/>
      <c r="E216" s="192"/>
      <c r="F216" s="117"/>
      <c r="G216" s="118"/>
      <c r="H216" s="119"/>
      <c r="I216" s="119"/>
      <c r="J216" s="123"/>
      <c r="K216" s="195"/>
      <c r="L216" s="120">
        <v>0</v>
      </c>
      <c r="M216" s="120">
        <v>0</v>
      </c>
      <c r="N216" s="120">
        <v>0</v>
      </c>
      <c r="O216" s="112">
        <f t="shared" si="15"/>
        <v>0</v>
      </c>
      <c r="P216" s="115">
        <f t="shared" si="16"/>
        <v>0</v>
      </c>
      <c r="Q216" s="120"/>
      <c r="R216" s="117"/>
      <c r="S216" s="197"/>
      <c r="T216" s="179" t="str">
        <f>IFERROR(INDEX('ITC-3B'!$B$21:$B$1020,MATCH(E216,'ITC-3B'!$E$21:$E$1020,0)),"-")</f>
        <v>-</v>
      </c>
      <c r="U216" s="179" t="str">
        <f>IFERROR(INDEX('2A-2B'!$B$21:$B$1020,MATCH(E216,'2A-2B'!$F$21:$F$1020,0)),"-")</f>
        <v>-</v>
      </c>
      <c r="V216" s="186">
        <f t="shared" si="17"/>
        <v>0</v>
      </c>
      <c r="X216" s="191" t="str">
        <f>IFERROR(INDEX('ITC-3B'!$C$21:$C$1020,MATCH(E216,'ITC-3B'!$E$21:$E$1020,0)),"Not in 3B")</f>
        <v>Not in 3B</v>
      </c>
      <c r="Y216" s="191" t="str">
        <f>IFERROR(INDEX('2A-2B'!$C$21:$C$1020,MATCH(E216,'2A-2B'!$F$21:$F$1020,0)),"Not in 2A-2B")</f>
        <v>Not in 2A-2B</v>
      </c>
    </row>
    <row r="217" spans="2:25">
      <c r="B217" s="176" t="s">
        <v>596</v>
      </c>
      <c r="C217" s="121"/>
      <c r="D217" s="119"/>
      <c r="E217" s="192"/>
      <c r="F217" s="117"/>
      <c r="G217" s="118"/>
      <c r="H217" s="119"/>
      <c r="I217" s="119"/>
      <c r="J217" s="123"/>
      <c r="K217" s="195"/>
      <c r="L217" s="120">
        <v>0</v>
      </c>
      <c r="M217" s="120">
        <v>0</v>
      </c>
      <c r="N217" s="120">
        <v>0</v>
      </c>
      <c r="O217" s="112">
        <f t="shared" si="15"/>
        <v>0</v>
      </c>
      <c r="P217" s="115">
        <f t="shared" si="16"/>
        <v>0</v>
      </c>
      <c r="Q217" s="120"/>
      <c r="R217" s="117"/>
      <c r="S217" s="197"/>
      <c r="T217" s="179" t="str">
        <f>IFERROR(INDEX('ITC-3B'!$B$21:$B$1020,MATCH(E217,'ITC-3B'!$E$21:$E$1020,0)),"-")</f>
        <v>-</v>
      </c>
      <c r="U217" s="179" t="str">
        <f>IFERROR(INDEX('2A-2B'!$B$21:$B$1020,MATCH(E217,'2A-2B'!$F$21:$F$1020,0)),"-")</f>
        <v>-</v>
      </c>
      <c r="V217" s="186">
        <f t="shared" si="17"/>
        <v>0</v>
      </c>
      <c r="X217" s="191" t="str">
        <f>IFERROR(INDEX('ITC-3B'!$C$21:$C$1020,MATCH(E217,'ITC-3B'!$E$21:$E$1020,0)),"Not in 3B")</f>
        <v>Not in 3B</v>
      </c>
      <c r="Y217" s="191" t="str">
        <f>IFERROR(INDEX('2A-2B'!$C$21:$C$1020,MATCH(E217,'2A-2B'!$F$21:$F$1020,0)),"Not in 2A-2B")</f>
        <v>Not in 2A-2B</v>
      </c>
    </row>
    <row r="218" spans="2:25">
      <c r="B218" s="176" t="s">
        <v>597</v>
      </c>
      <c r="C218" s="121"/>
      <c r="D218" s="119"/>
      <c r="E218" s="192"/>
      <c r="F218" s="117"/>
      <c r="G218" s="118"/>
      <c r="H218" s="119"/>
      <c r="I218" s="119"/>
      <c r="J218" s="123"/>
      <c r="K218" s="195"/>
      <c r="L218" s="120">
        <v>0</v>
      </c>
      <c r="M218" s="120">
        <v>0</v>
      </c>
      <c r="N218" s="120">
        <v>0</v>
      </c>
      <c r="O218" s="112">
        <f t="shared" si="15"/>
        <v>0</v>
      </c>
      <c r="P218" s="115">
        <f t="shared" si="16"/>
        <v>0</v>
      </c>
      <c r="Q218" s="120"/>
      <c r="R218" s="117"/>
      <c r="S218" s="197"/>
      <c r="T218" s="179" t="str">
        <f>IFERROR(INDEX('ITC-3B'!$B$21:$B$1020,MATCH(E218,'ITC-3B'!$E$21:$E$1020,0)),"-")</f>
        <v>-</v>
      </c>
      <c r="U218" s="179" t="str">
        <f>IFERROR(INDEX('2A-2B'!$B$21:$B$1020,MATCH(E218,'2A-2B'!$F$21:$F$1020,0)),"-")</f>
        <v>-</v>
      </c>
      <c r="V218" s="186">
        <f t="shared" si="17"/>
        <v>0</v>
      </c>
      <c r="X218" s="191" t="str">
        <f>IFERROR(INDEX('ITC-3B'!$C$21:$C$1020,MATCH(E218,'ITC-3B'!$E$21:$E$1020,0)),"Not in 3B")</f>
        <v>Not in 3B</v>
      </c>
      <c r="Y218" s="191" t="str">
        <f>IFERROR(INDEX('2A-2B'!$C$21:$C$1020,MATCH(E218,'2A-2B'!$F$21:$F$1020,0)),"Not in 2A-2B")</f>
        <v>Not in 2A-2B</v>
      </c>
    </row>
    <row r="219" spans="2:25">
      <c r="B219" s="176" t="s">
        <v>598</v>
      </c>
      <c r="C219" s="121"/>
      <c r="D219" s="119"/>
      <c r="E219" s="192"/>
      <c r="F219" s="117"/>
      <c r="G219" s="118"/>
      <c r="H219" s="119"/>
      <c r="I219" s="119"/>
      <c r="J219" s="123"/>
      <c r="K219" s="195"/>
      <c r="L219" s="120">
        <v>0</v>
      </c>
      <c r="M219" s="120">
        <v>0</v>
      </c>
      <c r="N219" s="120">
        <v>0</v>
      </c>
      <c r="O219" s="112">
        <f t="shared" si="15"/>
        <v>0</v>
      </c>
      <c r="P219" s="115">
        <f t="shared" si="16"/>
        <v>0</v>
      </c>
      <c r="Q219" s="120"/>
      <c r="R219" s="117"/>
      <c r="S219" s="197"/>
      <c r="T219" s="179" t="str">
        <f>IFERROR(INDEX('ITC-3B'!$B$21:$B$1020,MATCH(E219,'ITC-3B'!$E$21:$E$1020,0)),"-")</f>
        <v>-</v>
      </c>
      <c r="U219" s="179" t="str">
        <f>IFERROR(INDEX('2A-2B'!$B$21:$B$1020,MATCH(E219,'2A-2B'!$F$21:$F$1020,0)),"-")</f>
        <v>-</v>
      </c>
      <c r="V219" s="186">
        <f t="shared" si="17"/>
        <v>0</v>
      </c>
      <c r="X219" s="191" t="str">
        <f>IFERROR(INDEX('ITC-3B'!$C$21:$C$1020,MATCH(E219,'ITC-3B'!$E$21:$E$1020,0)),"Not in 3B")</f>
        <v>Not in 3B</v>
      </c>
      <c r="Y219" s="191" t="str">
        <f>IFERROR(INDEX('2A-2B'!$C$21:$C$1020,MATCH(E219,'2A-2B'!$F$21:$F$1020,0)),"Not in 2A-2B")</f>
        <v>Not in 2A-2B</v>
      </c>
    </row>
    <row r="220" spans="2:25">
      <c r="B220" s="176" t="s">
        <v>599</v>
      </c>
      <c r="C220" s="121"/>
      <c r="D220" s="119"/>
      <c r="E220" s="192"/>
      <c r="F220" s="117"/>
      <c r="G220" s="118"/>
      <c r="H220" s="119"/>
      <c r="I220" s="119"/>
      <c r="J220" s="123"/>
      <c r="K220" s="195"/>
      <c r="L220" s="120">
        <v>0</v>
      </c>
      <c r="M220" s="120">
        <v>0</v>
      </c>
      <c r="N220" s="120">
        <v>0</v>
      </c>
      <c r="O220" s="112">
        <f t="shared" si="15"/>
        <v>0</v>
      </c>
      <c r="P220" s="115">
        <f t="shared" si="16"/>
        <v>0</v>
      </c>
      <c r="Q220" s="120"/>
      <c r="R220" s="117"/>
      <c r="S220" s="197"/>
      <c r="T220" s="179" t="str">
        <f>IFERROR(INDEX('ITC-3B'!$B$21:$B$1020,MATCH(E220,'ITC-3B'!$E$21:$E$1020,0)),"-")</f>
        <v>-</v>
      </c>
      <c r="U220" s="179" t="str">
        <f>IFERROR(INDEX('2A-2B'!$B$21:$B$1020,MATCH(E220,'2A-2B'!$F$21:$F$1020,0)),"-")</f>
        <v>-</v>
      </c>
      <c r="V220" s="186">
        <f t="shared" si="17"/>
        <v>0</v>
      </c>
      <c r="X220" s="191" t="str">
        <f>IFERROR(INDEX('ITC-3B'!$C$21:$C$1020,MATCH(E220,'ITC-3B'!$E$21:$E$1020,0)),"Not in 3B")</f>
        <v>Not in 3B</v>
      </c>
      <c r="Y220" s="191" t="str">
        <f>IFERROR(INDEX('2A-2B'!$C$21:$C$1020,MATCH(E220,'2A-2B'!$F$21:$F$1020,0)),"Not in 2A-2B")</f>
        <v>Not in 2A-2B</v>
      </c>
    </row>
    <row r="221" spans="2:25">
      <c r="B221" s="176" t="s">
        <v>600</v>
      </c>
      <c r="C221" s="121"/>
      <c r="D221" s="119"/>
      <c r="E221" s="192"/>
      <c r="F221" s="117"/>
      <c r="G221" s="118"/>
      <c r="H221" s="119"/>
      <c r="I221" s="119"/>
      <c r="J221" s="123"/>
      <c r="K221" s="195"/>
      <c r="L221" s="120">
        <v>0</v>
      </c>
      <c r="M221" s="120">
        <v>0</v>
      </c>
      <c r="N221" s="120">
        <v>0</v>
      </c>
      <c r="O221" s="112">
        <f t="shared" si="15"/>
        <v>0</v>
      </c>
      <c r="P221" s="115">
        <f t="shared" si="16"/>
        <v>0</v>
      </c>
      <c r="Q221" s="120"/>
      <c r="R221" s="117"/>
      <c r="S221" s="197"/>
      <c r="T221" s="179" t="str">
        <f>IFERROR(INDEX('ITC-3B'!$B$21:$B$1020,MATCH(E221,'ITC-3B'!$E$21:$E$1020,0)),"-")</f>
        <v>-</v>
      </c>
      <c r="U221" s="179" t="str">
        <f>IFERROR(INDEX('2A-2B'!$B$21:$B$1020,MATCH(E221,'2A-2B'!$F$21:$F$1020,0)),"-")</f>
        <v>-</v>
      </c>
      <c r="V221" s="186">
        <f t="shared" si="17"/>
        <v>0</v>
      </c>
      <c r="X221" s="191" t="str">
        <f>IFERROR(INDEX('ITC-3B'!$C$21:$C$1020,MATCH(E221,'ITC-3B'!$E$21:$E$1020,0)),"Not in 3B")</f>
        <v>Not in 3B</v>
      </c>
      <c r="Y221" s="191" t="str">
        <f>IFERROR(INDEX('2A-2B'!$C$21:$C$1020,MATCH(E221,'2A-2B'!$F$21:$F$1020,0)),"Not in 2A-2B")</f>
        <v>Not in 2A-2B</v>
      </c>
    </row>
    <row r="222" spans="2:25">
      <c r="B222" s="176" t="s">
        <v>601</v>
      </c>
      <c r="C222" s="121"/>
      <c r="D222" s="119"/>
      <c r="E222" s="192"/>
      <c r="F222" s="117"/>
      <c r="G222" s="118"/>
      <c r="H222" s="119"/>
      <c r="I222" s="119"/>
      <c r="J222" s="123"/>
      <c r="K222" s="195"/>
      <c r="L222" s="120">
        <v>0</v>
      </c>
      <c r="M222" s="120">
        <v>0</v>
      </c>
      <c r="N222" s="120">
        <v>0</v>
      </c>
      <c r="O222" s="112">
        <f t="shared" si="15"/>
        <v>0</v>
      </c>
      <c r="P222" s="115">
        <f t="shared" si="16"/>
        <v>0</v>
      </c>
      <c r="Q222" s="120"/>
      <c r="R222" s="117"/>
      <c r="S222" s="197"/>
      <c r="T222" s="179" t="str">
        <f>IFERROR(INDEX('ITC-3B'!$B$21:$B$1020,MATCH(E222,'ITC-3B'!$E$21:$E$1020,0)),"-")</f>
        <v>-</v>
      </c>
      <c r="U222" s="179" t="str">
        <f>IFERROR(INDEX('2A-2B'!$B$21:$B$1020,MATCH(E222,'2A-2B'!$F$21:$F$1020,0)),"-")</f>
        <v>-</v>
      </c>
      <c r="V222" s="186">
        <f t="shared" si="17"/>
        <v>0</v>
      </c>
      <c r="X222" s="191" t="str">
        <f>IFERROR(INDEX('ITC-3B'!$C$21:$C$1020,MATCH(E222,'ITC-3B'!$E$21:$E$1020,0)),"Not in 3B")</f>
        <v>Not in 3B</v>
      </c>
      <c r="Y222" s="191" t="str">
        <f>IFERROR(INDEX('2A-2B'!$C$21:$C$1020,MATCH(E222,'2A-2B'!$F$21:$F$1020,0)),"Not in 2A-2B")</f>
        <v>Not in 2A-2B</v>
      </c>
    </row>
    <row r="223" spans="2:25">
      <c r="B223" s="176" t="s">
        <v>602</v>
      </c>
      <c r="C223" s="121"/>
      <c r="D223" s="119"/>
      <c r="E223" s="192"/>
      <c r="F223" s="117"/>
      <c r="G223" s="118"/>
      <c r="H223" s="119"/>
      <c r="I223" s="119"/>
      <c r="J223" s="123"/>
      <c r="K223" s="195"/>
      <c r="L223" s="120">
        <v>0</v>
      </c>
      <c r="M223" s="120">
        <v>0</v>
      </c>
      <c r="N223" s="120">
        <v>0</v>
      </c>
      <c r="O223" s="112">
        <f t="shared" si="15"/>
        <v>0</v>
      </c>
      <c r="P223" s="115">
        <f t="shared" si="16"/>
        <v>0</v>
      </c>
      <c r="Q223" s="120"/>
      <c r="R223" s="117"/>
      <c r="S223" s="197"/>
      <c r="T223" s="179" t="str">
        <f>IFERROR(INDEX('ITC-3B'!$B$21:$B$1020,MATCH(E223,'ITC-3B'!$E$21:$E$1020,0)),"-")</f>
        <v>-</v>
      </c>
      <c r="U223" s="179" t="str">
        <f>IFERROR(INDEX('2A-2B'!$B$21:$B$1020,MATCH(E223,'2A-2B'!$F$21:$F$1020,0)),"-")</f>
        <v>-</v>
      </c>
      <c r="V223" s="186">
        <f t="shared" si="17"/>
        <v>0</v>
      </c>
      <c r="X223" s="191" t="str">
        <f>IFERROR(INDEX('ITC-3B'!$C$21:$C$1020,MATCH(E223,'ITC-3B'!$E$21:$E$1020,0)),"Not in 3B")</f>
        <v>Not in 3B</v>
      </c>
      <c r="Y223" s="191" t="str">
        <f>IFERROR(INDEX('2A-2B'!$C$21:$C$1020,MATCH(E223,'2A-2B'!$F$21:$F$1020,0)),"Not in 2A-2B")</f>
        <v>Not in 2A-2B</v>
      </c>
    </row>
    <row r="224" spans="2:25">
      <c r="B224" s="176" t="s">
        <v>603</v>
      </c>
      <c r="C224" s="121"/>
      <c r="D224" s="119"/>
      <c r="E224" s="192"/>
      <c r="F224" s="117"/>
      <c r="G224" s="118"/>
      <c r="H224" s="119"/>
      <c r="I224" s="119"/>
      <c r="J224" s="123"/>
      <c r="K224" s="195"/>
      <c r="L224" s="120">
        <v>0</v>
      </c>
      <c r="M224" s="120">
        <v>0</v>
      </c>
      <c r="N224" s="120">
        <v>0</v>
      </c>
      <c r="O224" s="112">
        <f t="shared" si="15"/>
        <v>0</v>
      </c>
      <c r="P224" s="115">
        <f t="shared" si="16"/>
        <v>0</v>
      </c>
      <c r="Q224" s="120"/>
      <c r="R224" s="117"/>
      <c r="S224" s="197"/>
      <c r="T224" s="179" t="str">
        <f>IFERROR(INDEX('ITC-3B'!$B$21:$B$1020,MATCH(E224,'ITC-3B'!$E$21:$E$1020,0)),"-")</f>
        <v>-</v>
      </c>
      <c r="U224" s="179" t="str">
        <f>IFERROR(INDEX('2A-2B'!$B$21:$B$1020,MATCH(E224,'2A-2B'!$F$21:$F$1020,0)),"-")</f>
        <v>-</v>
      </c>
      <c r="V224" s="186">
        <f t="shared" si="17"/>
        <v>0</v>
      </c>
      <c r="X224" s="191" t="str">
        <f>IFERROR(INDEX('ITC-3B'!$C$21:$C$1020,MATCH(E224,'ITC-3B'!$E$21:$E$1020,0)),"Not in 3B")</f>
        <v>Not in 3B</v>
      </c>
      <c r="Y224" s="191" t="str">
        <f>IFERROR(INDEX('2A-2B'!$C$21:$C$1020,MATCH(E224,'2A-2B'!$F$21:$F$1020,0)),"Not in 2A-2B")</f>
        <v>Not in 2A-2B</v>
      </c>
    </row>
    <row r="225" spans="2:25">
      <c r="B225" s="176" t="s">
        <v>604</v>
      </c>
      <c r="C225" s="121"/>
      <c r="D225" s="119"/>
      <c r="E225" s="192"/>
      <c r="F225" s="117"/>
      <c r="G225" s="118"/>
      <c r="H225" s="119"/>
      <c r="I225" s="119"/>
      <c r="J225" s="123"/>
      <c r="K225" s="195"/>
      <c r="L225" s="120">
        <v>0</v>
      </c>
      <c r="M225" s="120">
        <v>0</v>
      </c>
      <c r="N225" s="120">
        <v>0</v>
      </c>
      <c r="O225" s="112">
        <f t="shared" si="15"/>
        <v>0</v>
      </c>
      <c r="P225" s="115">
        <f t="shared" si="16"/>
        <v>0</v>
      </c>
      <c r="Q225" s="120"/>
      <c r="R225" s="117"/>
      <c r="S225" s="197"/>
      <c r="T225" s="179" t="str">
        <f>IFERROR(INDEX('ITC-3B'!$B$21:$B$1020,MATCH(E225,'ITC-3B'!$E$21:$E$1020,0)),"-")</f>
        <v>-</v>
      </c>
      <c r="U225" s="179" t="str">
        <f>IFERROR(INDEX('2A-2B'!$B$21:$B$1020,MATCH(E225,'2A-2B'!$F$21:$F$1020,0)),"-")</f>
        <v>-</v>
      </c>
      <c r="V225" s="186">
        <f t="shared" si="17"/>
        <v>0</v>
      </c>
      <c r="X225" s="191" t="str">
        <f>IFERROR(INDEX('ITC-3B'!$C$21:$C$1020,MATCH(E225,'ITC-3B'!$E$21:$E$1020,0)),"Not in 3B")</f>
        <v>Not in 3B</v>
      </c>
      <c r="Y225" s="191" t="str">
        <f>IFERROR(INDEX('2A-2B'!$C$21:$C$1020,MATCH(E225,'2A-2B'!$F$21:$F$1020,0)),"Not in 2A-2B")</f>
        <v>Not in 2A-2B</v>
      </c>
    </row>
    <row r="226" spans="2:25">
      <c r="B226" s="176" t="s">
        <v>605</v>
      </c>
      <c r="C226" s="121"/>
      <c r="D226" s="119"/>
      <c r="E226" s="192"/>
      <c r="F226" s="117"/>
      <c r="G226" s="118"/>
      <c r="H226" s="119"/>
      <c r="I226" s="119"/>
      <c r="J226" s="123"/>
      <c r="K226" s="195"/>
      <c r="L226" s="120">
        <v>0</v>
      </c>
      <c r="M226" s="120">
        <v>0</v>
      </c>
      <c r="N226" s="120">
        <v>0</v>
      </c>
      <c r="O226" s="112">
        <f t="shared" si="15"/>
        <v>0</v>
      </c>
      <c r="P226" s="115">
        <f t="shared" si="16"/>
        <v>0</v>
      </c>
      <c r="Q226" s="120"/>
      <c r="R226" s="117"/>
      <c r="S226" s="197"/>
      <c r="T226" s="179" t="str">
        <f>IFERROR(INDEX('ITC-3B'!$B$21:$B$1020,MATCH(E226,'ITC-3B'!$E$21:$E$1020,0)),"-")</f>
        <v>-</v>
      </c>
      <c r="U226" s="179" t="str">
        <f>IFERROR(INDEX('2A-2B'!$B$21:$B$1020,MATCH(E226,'2A-2B'!$F$21:$F$1020,0)),"-")</f>
        <v>-</v>
      </c>
      <c r="V226" s="186">
        <f t="shared" si="17"/>
        <v>0</v>
      </c>
      <c r="X226" s="191" t="str">
        <f>IFERROR(INDEX('ITC-3B'!$C$21:$C$1020,MATCH(E226,'ITC-3B'!$E$21:$E$1020,0)),"Not in 3B")</f>
        <v>Not in 3B</v>
      </c>
      <c r="Y226" s="191" t="str">
        <f>IFERROR(INDEX('2A-2B'!$C$21:$C$1020,MATCH(E226,'2A-2B'!$F$21:$F$1020,0)),"Not in 2A-2B")</f>
        <v>Not in 2A-2B</v>
      </c>
    </row>
    <row r="227" spans="2:25">
      <c r="B227" s="176" t="s">
        <v>606</v>
      </c>
      <c r="C227" s="121"/>
      <c r="D227" s="119"/>
      <c r="E227" s="192"/>
      <c r="F227" s="117"/>
      <c r="G227" s="118"/>
      <c r="H227" s="119"/>
      <c r="I227" s="119"/>
      <c r="J227" s="123"/>
      <c r="K227" s="195"/>
      <c r="L227" s="120">
        <v>0</v>
      </c>
      <c r="M227" s="120">
        <v>0</v>
      </c>
      <c r="N227" s="120">
        <v>0</v>
      </c>
      <c r="O227" s="112">
        <f t="shared" si="15"/>
        <v>0</v>
      </c>
      <c r="P227" s="115">
        <f t="shared" si="16"/>
        <v>0</v>
      </c>
      <c r="Q227" s="120"/>
      <c r="R227" s="117"/>
      <c r="S227" s="197"/>
      <c r="T227" s="179" t="str">
        <f>IFERROR(INDEX('ITC-3B'!$B$21:$B$1020,MATCH(E227,'ITC-3B'!$E$21:$E$1020,0)),"-")</f>
        <v>-</v>
      </c>
      <c r="U227" s="179" t="str">
        <f>IFERROR(INDEX('2A-2B'!$B$21:$B$1020,MATCH(E227,'2A-2B'!$F$21:$F$1020,0)),"-")</f>
        <v>-</v>
      </c>
      <c r="V227" s="186">
        <f t="shared" si="17"/>
        <v>0</v>
      </c>
      <c r="X227" s="191" t="str">
        <f>IFERROR(INDEX('ITC-3B'!$C$21:$C$1020,MATCH(E227,'ITC-3B'!$E$21:$E$1020,0)),"Not in 3B")</f>
        <v>Not in 3B</v>
      </c>
      <c r="Y227" s="191" t="str">
        <f>IFERROR(INDEX('2A-2B'!$C$21:$C$1020,MATCH(E227,'2A-2B'!$F$21:$F$1020,0)),"Not in 2A-2B")</f>
        <v>Not in 2A-2B</v>
      </c>
    </row>
    <row r="228" spans="2:25">
      <c r="B228" s="176" t="s">
        <v>607</v>
      </c>
      <c r="C228" s="121"/>
      <c r="D228" s="119"/>
      <c r="E228" s="192"/>
      <c r="F228" s="117"/>
      <c r="G228" s="118"/>
      <c r="H228" s="119"/>
      <c r="I228" s="119"/>
      <c r="J228" s="123"/>
      <c r="K228" s="195"/>
      <c r="L228" s="120">
        <v>0</v>
      </c>
      <c r="M228" s="120">
        <v>0</v>
      </c>
      <c r="N228" s="120">
        <v>0</v>
      </c>
      <c r="O228" s="112">
        <f t="shared" si="15"/>
        <v>0</v>
      </c>
      <c r="P228" s="115">
        <f t="shared" si="16"/>
        <v>0</v>
      </c>
      <c r="Q228" s="120"/>
      <c r="R228" s="117"/>
      <c r="S228" s="197"/>
      <c r="T228" s="179" t="str">
        <f>IFERROR(INDEX('ITC-3B'!$B$21:$B$1020,MATCH(E228,'ITC-3B'!$E$21:$E$1020,0)),"-")</f>
        <v>-</v>
      </c>
      <c r="U228" s="179" t="str">
        <f>IFERROR(INDEX('2A-2B'!$B$21:$B$1020,MATCH(E228,'2A-2B'!$F$21:$F$1020,0)),"-")</f>
        <v>-</v>
      </c>
      <c r="V228" s="186">
        <f t="shared" si="17"/>
        <v>0</v>
      </c>
      <c r="X228" s="191" t="str">
        <f>IFERROR(INDEX('ITC-3B'!$C$21:$C$1020,MATCH(E228,'ITC-3B'!$E$21:$E$1020,0)),"Not in 3B")</f>
        <v>Not in 3B</v>
      </c>
      <c r="Y228" s="191" t="str">
        <f>IFERROR(INDEX('2A-2B'!$C$21:$C$1020,MATCH(E228,'2A-2B'!$F$21:$F$1020,0)),"Not in 2A-2B")</f>
        <v>Not in 2A-2B</v>
      </c>
    </row>
    <row r="229" spans="2:25">
      <c r="B229" s="176" t="s">
        <v>608</v>
      </c>
      <c r="C229" s="121"/>
      <c r="D229" s="119"/>
      <c r="E229" s="192"/>
      <c r="F229" s="117"/>
      <c r="G229" s="118"/>
      <c r="H229" s="119"/>
      <c r="I229" s="119"/>
      <c r="J229" s="123"/>
      <c r="K229" s="195"/>
      <c r="L229" s="120">
        <v>0</v>
      </c>
      <c r="M229" s="120">
        <v>0</v>
      </c>
      <c r="N229" s="120">
        <v>0</v>
      </c>
      <c r="O229" s="112">
        <f t="shared" si="15"/>
        <v>0</v>
      </c>
      <c r="P229" s="115">
        <f t="shared" si="16"/>
        <v>0</v>
      </c>
      <c r="Q229" s="120"/>
      <c r="R229" s="117"/>
      <c r="S229" s="197"/>
      <c r="T229" s="179" t="str">
        <f>IFERROR(INDEX('ITC-3B'!$B$21:$B$1020,MATCH(E229,'ITC-3B'!$E$21:$E$1020,0)),"-")</f>
        <v>-</v>
      </c>
      <c r="U229" s="179" t="str">
        <f>IFERROR(INDEX('2A-2B'!$B$21:$B$1020,MATCH(E229,'2A-2B'!$F$21:$F$1020,0)),"-")</f>
        <v>-</v>
      </c>
      <c r="V229" s="186">
        <f t="shared" si="17"/>
        <v>0</v>
      </c>
      <c r="X229" s="191" t="str">
        <f>IFERROR(INDEX('ITC-3B'!$C$21:$C$1020,MATCH(E229,'ITC-3B'!$E$21:$E$1020,0)),"Not in 3B")</f>
        <v>Not in 3B</v>
      </c>
      <c r="Y229" s="191" t="str">
        <f>IFERROR(INDEX('2A-2B'!$C$21:$C$1020,MATCH(E229,'2A-2B'!$F$21:$F$1020,0)),"Not in 2A-2B")</f>
        <v>Not in 2A-2B</v>
      </c>
    </row>
    <row r="230" spans="2:25">
      <c r="B230" s="176" t="s">
        <v>609</v>
      </c>
      <c r="C230" s="121"/>
      <c r="D230" s="119"/>
      <c r="E230" s="192"/>
      <c r="F230" s="117"/>
      <c r="G230" s="118"/>
      <c r="H230" s="119"/>
      <c r="I230" s="119"/>
      <c r="J230" s="123"/>
      <c r="K230" s="195"/>
      <c r="L230" s="120">
        <v>0</v>
      </c>
      <c r="M230" s="120">
        <v>0</v>
      </c>
      <c r="N230" s="120">
        <v>0</v>
      </c>
      <c r="O230" s="112">
        <f t="shared" si="15"/>
        <v>0</v>
      </c>
      <c r="P230" s="115">
        <f t="shared" si="16"/>
        <v>0</v>
      </c>
      <c r="Q230" s="120"/>
      <c r="R230" s="117"/>
      <c r="S230" s="197"/>
      <c r="T230" s="179" t="str">
        <f>IFERROR(INDEX('ITC-3B'!$B$21:$B$1020,MATCH(E230,'ITC-3B'!$E$21:$E$1020,0)),"-")</f>
        <v>-</v>
      </c>
      <c r="U230" s="179" t="str">
        <f>IFERROR(INDEX('2A-2B'!$B$21:$B$1020,MATCH(E230,'2A-2B'!$F$21:$F$1020,0)),"-")</f>
        <v>-</v>
      </c>
      <c r="V230" s="186">
        <f t="shared" si="17"/>
        <v>0</v>
      </c>
      <c r="X230" s="191" t="str">
        <f>IFERROR(INDEX('ITC-3B'!$C$21:$C$1020,MATCH(E230,'ITC-3B'!$E$21:$E$1020,0)),"Not in 3B")</f>
        <v>Not in 3B</v>
      </c>
      <c r="Y230" s="191" t="str">
        <f>IFERROR(INDEX('2A-2B'!$C$21:$C$1020,MATCH(E230,'2A-2B'!$F$21:$F$1020,0)),"Not in 2A-2B")</f>
        <v>Not in 2A-2B</v>
      </c>
    </row>
    <row r="231" spans="2:25">
      <c r="B231" s="176" t="s">
        <v>610</v>
      </c>
      <c r="C231" s="121"/>
      <c r="D231" s="119"/>
      <c r="E231" s="192"/>
      <c r="F231" s="117"/>
      <c r="G231" s="118"/>
      <c r="H231" s="119"/>
      <c r="I231" s="119"/>
      <c r="J231" s="123"/>
      <c r="K231" s="195"/>
      <c r="L231" s="120">
        <v>0</v>
      </c>
      <c r="M231" s="120">
        <v>0</v>
      </c>
      <c r="N231" s="120">
        <v>0</v>
      </c>
      <c r="O231" s="112">
        <f t="shared" si="15"/>
        <v>0</v>
      </c>
      <c r="P231" s="115">
        <f t="shared" si="16"/>
        <v>0</v>
      </c>
      <c r="Q231" s="120"/>
      <c r="R231" s="117"/>
      <c r="S231" s="197"/>
      <c r="T231" s="179" t="str">
        <f>IFERROR(INDEX('ITC-3B'!$B$21:$B$1020,MATCH(E231,'ITC-3B'!$E$21:$E$1020,0)),"-")</f>
        <v>-</v>
      </c>
      <c r="U231" s="179" t="str">
        <f>IFERROR(INDEX('2A-2B'!$B$21:$B$1020,MATCH(E231,'2A-2B'!$F$21:$F$1020,0)),"-")</f>
        <v>-</v>
      </c>
      <c r="V231" s="186">
        <f t="shared" si="17"/>
        <v>0</v>
      </c>
      <c r="X231" s="191" t="str">
        <f>IFERROR(INDEX('ITC-3B'!$C$21:$C$1020,MATCH(E231,'ITC-3B'!$E$21:$E$1020,0)),"Not in 3B")</f>
        <v>Not in 3B</v>
      </c>
      <c r="Y231" s="191" t="str">
        <f>IFERROR(INDEX('2A-2B'!$C$21:$C$1020,MATCH(E231,'2A-2B'!$F$21:$F$1020,0)),"Not in 2A-2B")</f>
        <v>Not in 2A-2B</v>
      </c>
    </row>
    <row r="232" spans="2:25">
      <c r="B232" s="176" t="s">
        <v>611</v>
      </c>
      <c r="C232" s="121"/>
      <c r="D232" s="119"/>
      <c r="E232" s="192"/>
      <c r="F232" s="117"/>
      <c r="G232" s="118"/>
      <c r="H232" s="119"/>
      <c r="I232" s="119"/>
      <c r="J232" s="123"/>
      <c r="K232" s="195"/>
      <c r="L232" s="120">
        <v>0</v>
      </c>
      <c r="M232" s="120">
        <v>0</v>
      </c>
      <c r="N232" s="120">
        <v>0</v>
      </c>
      <c r="O232" s="112">
        <f t="shared" si="15"/>
        <v>0</v>
      </c>
      <c r="P232" s="115">
        <f t="shared" si="16"/>
        <v>0</v>
      </c>
      <c r="Q232" s="120"/>
      <c r="R232" s="117"/>
      <c r="S232" s="197"/>
      <c r="T232" s="179" t="str">
        <f>IFERROR(INDEX('ITC-3B'!$B$21:$B$1020,MATCH(E232,'ITC-3B'!$E$21:$E$1020,0)),"-")</f>
        <v>-</v>
      </c>
      <c r="U232" s="179" t="str">
        <f>IFERROR(INDEX('2A-2B'!$B$21:$B$1020,MATCH(E232,'2A-2B'!$F$21:$F$1020,0)),"-")</f>
        <v>-</v>
      </c>
      <c r="V232" s="186">
        <f t="shared" si="17"/>
        <v>0</v>
      </c>
      <c r="X232" s="191" t="str">
        <f>IFERROR(INDEX('ITC-3B'!$C$21:$C$1020,MATCH(E232,'ITC-3B'!$E$21:$E$1020,0)),"Not in 3B")</f>
        <v>Not in 3B</v>
      </c>
      <c r="Y232" s="191" t="str">
        <f>IFERROR(INDEX('2A-2B'!$C$21:$C$1020,MATCH(E232,'2A-2B'!$F$21:$F$1020,0)),"Not in 2A-2B")</f>
        <v>Not in 2A-2B</v>
      </c>
    </row>
    <row r="233" spans="2:25">
      <c r="B233" s="176" t="s">
        <v>612</v>
      </c>
      <c r="C233" s="121"/>
      <c r="D233" s="119"/>
      <c r="E233" s="192"/>
      <c r="F233" s="117"/>
      <c r="G233" s="118"/>
      <c r="H233" s="119"/>
      <c r="I233" s="119"/>
      <c r="J233" s="123"/>
      <c r="K233" s="195"/>
      <c r="L233" s="120">
        <v>0</v>
      </c>
      <c r="M233" s="120">
        <v>0</v>
      </c>
      <c r="N233" s="120">
        <v>0</v>
      </c>
      <c r="O233" s="112">
        <f t="shared" si="15"/>
        <v>0</v>
      </c>
      <c r="P233" s="115">
        <f t="shared" si="16"/>
        <v>0</v>
      </c>
      <c r="Q233" s="120"/>
      <c r="R233" s="117"/>
      <c r="S233" s="197"/>
      <c r="T233" s="179" t="str">
        <f>IFERROR(INDEX('ITC-3B'!$B$21:$B$1020,MATCH(E233,'ITC-3B'!$E$21:$E$1020,0)),"-")</f>
        <v>-</v>
      </c>
      <c r="U233" s="179" t="str">
        <f>IFERROR(INDEX('2A-2B'!$B$21:$B$1020,MATCH(E233,'2A-2B'!$F$21:$F$1020,0)),"-")</f>
        <v>-</v>
      </c>
      <c r="V233" s="186">
        <f t="shared" si="17"/>
        <v>0</v>
      </c>
      <c r="X233" s="191" t="str">
        <f>IFERROR(INDEX('ITC-3B'!$C$21:$C$1020,MATCH(E233,'ITC-3B'!$E$21:$E$1020,0)),"Not in 3B")</f>
        <v>Not in 3B</v>
      </c>
      <c r="Y233" s="191" t="str">
        <f>IFERROR(INDEX('2A-2B'!$C$21:$C$1020,MATCH(E233,'2A-2B'!$F$21:$F$1020,0)),"Not in 2A-2B")</f>
        <v>Not in 2A-2B</v>
      </c>
    </row>
    <row r="234" spans="2:25">
      <c r="B234" s="176" t="s">
        <v>613</v>
      </c>
      <c r="C234" s="121"/>
      <c r="D234" s="119"/>
      <c r="E234" s="192"/>
      <c r="F234" s="117"/>
      <c r="G234" s="118"/>
      <c r="H234" s="119"/>
      <c r="I234" s="119"/>
      <c r="J234" s="123"/>
      <c r="K234" s="195"/>
      <c r="L234" s="120">
        <v>0</v>
      </c>
      <c r="M234" s="120">
        <v>0</v>
      </c>
      <c r="N234" s="120">
        <v>0</v>
      </c>
      <c r="O234" s="112">
        <f t="shared" si="15"/>
        <v>0</v>
      </c>
      <c r="P234" s="115">
        <f t="shared" si="16"/>
        <v>0</v>
      </c>
      <c r="Q234" s="120"/>
      <c r="R234" s="117"/>
      <c r="S234" s="197"/>
      <c r="T234" s="179" t="str">
        <f>IFERROR(INDEX('ITC-3B'!$B$21:$B$1020,MATCH(E234,'ITC-3B'!$E$21:$E$1020,0)),"-")</f>
        <v>-</v>
      </c>
      <c r="U234" s="179" t="str">
        <f>IFERROR(INDEX('2A-2B'!$B$21:$B$1020,MATCH(E234,'2A-2B'!$F$21:$F$1020,0)),"-")</f>
        <v>-</v>
      </c>
      <c r="V234" s="186">
        <f t="shared" si="17"/>
        <v>0</v>
      </c>
      <c r="X234" s="191" t="str">
        <f>IFERROR(INDEX('ITC-3B'!$C$21:$C$1020,MATCH(E234,'ITC-3B'!$E$21:$E$1020,0)),"Not in 3B")</f>
        <v>Not in 3B</v>
      </c>
      <c r="Y234" s="191" t="str">
        <f>IFERROR(INDEX('2A-2B'!$C$21:$C$1020,MATCH(E234,'2A-2B'!$F$21:$F$1020,0)),"Not in 2A-2B")</f>
        <v>Not in 2A-2B</v>
      </c>
    </row>
    <row r="235" spans="2:25">
      <c r="B235" s="176" t="s">
        <v>614</v>
      </c>
      <c r="C235" s="121"/>
      <c r="D235" s="119"/>
      <c r="E235" s="192"/>
      <c r="F235" s="117"/>
      <c r="G235" s="118"/>
      <c r="H235" s="119"/>
      <c r="I235" s="119"/>
      <c r="J235" s="123"/>
      <c r="K235" s="195"/>
      <c r="L235" s="120">
        <v>0</v>
      </c>
      <c r="M235" s="120">
        <v>0</v>
      </c>
      <c r="N235" s="120">
        <v>0</v>
      </c>
      <c r="O235" s="112">
        <f t="shared" si="15"/>
        <v>0</v>
      </c>
      <c r="P235" s="115">
        <f t="shared" si="16"/>
        <v>0</v>
      </c>
      <c r="Q235" s="120"/>
      <c r="R235" s="117"/>
      <c r="S235" s="197"/>
      <c r="T235" s="179" t="str">
        <f>IFERROR(INDEX('ITC-3B'!$B$21:$B$1020,MATCH(E235,'ITC-3B'!$E$21:$E$1020,0)),"-")</f>
        <v>-</v>
      </c>
      <c r="U235" s="179" t="str">
        <f>IFERROR(INDEX('2A-2B'!$B$21:$B$1020,MATCH(E235,'2A-2B'!$F$21:$F$1020,0)),"-")</f>
        <v>-</v>
      </c>
      <c r="V235" s="186">
        <f t="shared" si="17"/>
        <v>0</v>
      </c>
      <c r="X235" s="191" t="str">
        <f>IFERROR(INDEX('ITC-3B'!$C$21:$C$1020,MATCH(E235,'ITC-3B'!$E$21:$E$1020,0)),"Not in 3B")</f>
        <v>Not in 3B</v>
      </c>
      <c r="Y235" s="191" t="str">
        <f>IFERROR(INDEX('2A-2B'!$C$21:$C$1020,MATCH(E235,'2A-2B'!$F$21:$F$1020,0)),"Not in 2A-2B")</f>
        <v>Not in 2A-2B</v>
      </c>
    </row>
    <row r="236" spans="2:25">
      <c r="B236" s="176" t="s">
        <v>615</v>
      </c>
      <c r="C236" s="121"/>
      <c r="D236" s="119"/>
      <c r="E236" s="192"/>
      <c r="F236" s="117"/>
      <c r="G236" s="118"/>
      <c r="H236" s="119"/>
      <c r="I236" s="119"/>
      <c r="J236" s="123"/>
      <c r="K236" s="195"/>
      <c r="L236" s="120">
        <v>0</v>
      </c>
      <c r="M236" s="120">
        <v>0</v>
      </c>
      <c r="N236" s="120">
        <v>0</v>
      </c>
      <c r="O236" s="112">
        <f t="shared" si="15"/>
        <v>0</v>
      </c>
      <c r="P236" s="115">
        <f t="shared" si="16"/>
        <v>0</v>
      </c>
      <c r="Q236" s="120"/>
      <c r="R236" s="117"/>
      <c r="S236" s="197"/>
      <c r="T236" s="179" t="str">
        <f>IFERROR(INDEX('ITC-3B'!$B$21:$B$1020,MATCH(E236,'ITC-3B'!$E$21:$E$1020,0)),"-")</f>
        <v>-</v>
      </c>
      <c r="U236" s="179" t="str">
        <f>IFERROR(INDEX('2A-2B'!$B$21:$B$1020,MATCH(E236,'2A-2B'!$F$21:$F$1020,0)),"-")</f>
        <v>-</v>
      </c>
      <c r="V236" s="186">
        <f t="shared" si="17"/>
        <v>0</v>
      </c>
      <c r="X236" s="191" t="str">
        <f>IFERROR(INDEX('ITC-3B'!$C$21:$C$1020,MATCH(E236,'ITC-3B'!$E$21:$E$1020,0)),"Not in 3B")</f>
        <v>Not in 3B</v>
      </c>
      <c r="Y236" s="191" t="str">
        <f>IFERROR(INDEX('2A-2B'!$C$21:$C$1020,MATCH(E236,'2A-2B'!$F$21:$F$1020,0)),"Not in 2A-2B")</f>
        <v>Not in 2A-2B</v>
      </c>
    </row>
    <row r="237" spans="2:25">
      <c r="B237" s="176" t="s">
        <v>616</v>
      </c>
      <c r="C237" s="121"/>
      <c r="D237" s="119"/>
      <c r="E237" s="192"/>
      <c r="F237" s="117"/>
      <c r="G237" s="118"/>
      <c r="H237" s="119"/>
      <c r="I237" s="119"/>
      <c r="J237" s="123"/>
      <c r="K237" s="195"/>
      <c r="L237" s="120">
        <v>0</v>
      </c>
      <c r="M237" s="120">
        <v>0</v>
      </c>
      <c r="N237" s="120">
        <v>0</v>
      </c>
      <c r="O237" s="112">
        <f t="shared" si="15"/>
        <v>0</v>
      </c>
      <c r="P237" s="115">
        <f t="shared" si="16"/>
        <v>0</v>
      </c>
      <c r="Q237" s="120"/>
      <c r="R237" s="117"/>
      <c r="S237" s="197"/>
      <c r="T237" s="179" t="str">
        <f>IFERROR(INDEX('ITC-3B'!$B$21:$B$1020,MATCH(E237,'ITC-3B'!$E$21:$E$1020,0)),"-")</f>
        <v>-</v>
      </c>
      <c r="U237" s="179" t="str">
        <f>IFERROR(INDEX('2A-2B'!$B$21:$B$1020,MATCH(E237,'2A-2B'!$F$21:$F$1020,0)),"-")</f>
        <v>-</v>
      </c>
      <c r="V237" s="186">
        <f t="shared" si="17"/>
        <v>0</v>
      </c>
      <c r="X237" s="191" t="str">
        <f>IFERROR(INDEX('ITC-3B'!$C$21:$C$1020,MATCH(E237,'ITC-3B'!$E$21:$E$1020,0)),"Not in 3B")</f>
        <v>Not in 3B</v>
      </c>
      <c r="Y237" s="191" t="str">
        <f>IFERROR(INDEX('2A-2B'!$C$21:$C$1020,MATCH(E237,'2A-2B'!$F$21:$F$1020,0)),"Not in 2A-2B")</f>
        <v>Not in 2A-2B</v>
      </c>
    </row>
    <row r="238" spans="2:25">
      <c r="B238" s="176" t="s">
        <v>617</v>
      </c>
      <c r="C238" s="121"/>
      <c r="D238" s="119"/>
      <c r="E238" s="192"/>
      <c r="F238" s="117"/>
      <c r="G238" s="118"/>
      <c r="H238" s="119"/>
      <c r="I238" s="119"/>
      <c r="J238" s="123"/>
      <c r="K238" s="195"/>
      <c r="L238" s="120">
        <v>0</v>
      </c>
      <c r="M238" s="120">
        <v>0</v>
      </c>
      <c r="N238" s="120">
        <v>0</v>
      </c>
      <c r="O238" s="112">
        <f t="shared" si="15"/>
        <v>0</v>
      </c>
      <c r="P238" s="115">
        <f t="shared" si="16"/>
        <v>0</v>
      </c>
      <c r="Q238" s="120"/>
      <c r="R238" s="117"/>
      <c r="S238" s="197"/>
      <c r="T238" s="179" t="str">
        <f>IFERROR(INDEX('ITC-3B'!$B$21:$B$1020,MATCH(E238,'ITC-3B'!$E$21:$E$1020,0)),"-")</f>
        <v>-</v>
      </c>
      <c r="U238" s="179" t="str">
        <f>IFERROR(INDEX('2A-2B'!$B$21:$B$1020,MATCH(E238,'2A-2B'!$F$21:$F$1020,0)),"-")</f>
        <v>-</v>
      </c>
      <c r="V238" s="186">
        <f t="shared" si="17"/>
        <v>0</v>
      </c>
      <c r="X238" s="191" t="str">
        <f>IFERROR(INDEX('ITC-3B'!$C$21:$C$1020,MATCH(E238,'ITC-3B'!$E$21:$E$1020,0)),"Not in 3B")</f>
        <v>Not in 3B</v>
      </c>
      <c r="Y238" s="191" t="str">
        <f>IFERROR(INDEX('2A-2B'!$C$21:$C$1020,MATCH(E238,'2A-2B'!$F$21:$F$1020,0)),"Not in 2A-2B")</f>
        <v>Not in 2A-2B</v>
      </c>
    </row>
    <row r="239" spans="2:25">
      <c r="B239" s="176" t="s">
        <v>618</v>
      </c>
      <c r="C239" s="121"/>
      <c r="D239" s="119"/>
      <c r="E239" s="192"/>
      <c r="F239" s="117"/>
      <c r="G239" s="118"/>
      <c r="H239" s="119"/>
      <c r="I239" s="119"/>
      <c r="J239" s="123"/>
      <c r="K239" s="195"/>
      <c r="L239" s="120">
        <v>0</v>
      </c>
      <c r="M239" s="120">
        <v>0</v>
      </c>
      <c r="N239" s="120">
        <v>0</v>
      </c>
      <c r="O239" s="112">
        <f t="shared" si="15"/>
        <v>0</v>
      </c>
      <c r="P239" s="115">
        <f t="shared" si="16"/>
        <v>0</v>
      </c>
      <c r="Q239" s="120"/>
      <c r="R239" s="117"/>
      <c r="S239" s="197"/>
      <c r="T239" s="179" t="str">
        <f>IFERROR(INDEX('ITC-3B'!$B$21:$B$1020,MATCH(E239,'ITC-3B'!$E$21:$E$1020,0)),"-")</f>
        <v>-</v>
      </c>
      <c r="U239" s="179" t="str">
        <f>IFERROR(INDEX('2A-2B'!$B$21:$B$1020,MATCH(E239,'2A-2B'!$F$21:$F$1020,0)),"-")</f>
        <v>-</v>
      </c>
      <c r="V239" s="186">
        <f t="shared" si="17"/>
        <v>0</v>
      </c>
      <c r="X239" s="191" t="str">
        <f>IFERROR(INDEX('ITC-3B'!$C$21:$C$1020,MATCH(E239,'ITC-3B'!$E$21:$E$1020,0)),"Not in 3B")</f>
        <v>Not in 3B</v>
      </c>
      <c r="Y239" s="191" t="str">
        <f>IFERROR(INDEX('2A-2B'!$C$21:$C$1020,MATCH(E239,'2A-2B'!$F$21:$F$1020,0)),"Not in 2A-2B")</f>
        <v>Not in 2A-2B</v>
      </c>
    </row>
    <row r="240" spans="2:25">
      <c r="B240" s="176" t="s">
        <v>619</v>
      </c>
      <c r="C240" s="121"/>
      <c r="D240" s="119"/>
      <c r="E240" s="192"/>
      <c r="F240" s="117"/>
      <c r="G240" s="118"/>
      <c r="H240" s="119"/>
      <c r="I240" s="119"/>
      <c r="J240" s="123"/>
      <c r="K240" s="195"/>
      <c r="L240" s="120">
        <v>0</v>
      </c>
      <c r="M240" s="120">
        <v>0</v>
      </c>
      <c r="N240" s="120">
        <v>0</v>
      </c>
      <c r="O240" s="112">
        <f t="shared" si="15"/>
        <v>0</v>
      </c>
      <c r="P240" s="115">
        <f t="shared" si="16"/>
        <v>0</v>
      </c>
      <c r="Q240" s="120"/>
      <c r="R240" s="117"/>
      <c r="S240" s="197"/>
      <c r="T240" s="179" t="str">
        <f>IFERROR(INDEX('ITC-3B'!$B$21:$B$1020,MATCH(E240,'ITC-3B'!$E$21:$E$1020,0)),"-")</f>
        <v>-</v>
      </c>
      <c r="U240" s="179" t="str">
        <f>IFERROR(INDEX('2A-2B'!$B$21:$B$1020,MATCH(E240,'2A-2B'!$F$21:$F$1020,0)),"-")</f>
        <v>-</v>
      </c>
      <c r="V240" s="186">
        <f t="shared" si="17"/>
        <v>0</v>
      </c>
      <c r="X240" s="191" t="str">
        <f>IFERROR(INDEX('ITC-3B'!$C$21:$C$1020,MATCH(E240,'ITC-3B'!$E$21:$E$1020,0)),"Not in 3B")</f>
        <v>Not in 3B</v>
      </c>
      <c r="Y240" s="191" t="str">
        <f>IFERROR(INDEX('2A-2B'!$C$21:$C$1020,MATCH(E240,'2A-2B'!$F$21:$F$1020,0)),"Not in 2A-2B")</f>
        <v>Not in 2A-2B</v>
      </c>
    </row>
    <row r="241" spans="2:25">
      <c r="B241" s="176" t="s">
        <v>620</v>
      </c>
      <c r="C241" s="121"/>
      <c r="D241" s="119"/>
      <c r="E241" s="192"/>
      <c r="F241" s="117"/>
      <c r="G241" s="118"/>
      <c r="H241" s="119"/>
      <c r="I241" s="119"/>
      <c r="J241" s="123"/>
      <c r="K241" s="195"/>
      <c r="L241" s="120">
        <v>0</v>
      </c>
      <c r="M241" s="120">
        <v>0</v>
      </c>
      <c r="N241" s="120">
        <v>0</v>
      </c>
      <c r="O241" s="112">
        <f t="shared" si="15"/>
        <v>0</v>
      </c>
      <c r="P241" s="115">
        <f t="shared" si="16"/>
        <v>0</v>
      </c>
      <c r="Q241" s="120"/>
      <c r="R241" s="117"/>
      <c r="S241" s="197"/>
      <c r="T241" s="179" t="str">
        <f>IFERROR(INDEX('ITC-3B'!$B$21:$B$1020,MATCH(E241,'ITC-3B'!$E$21:$E$1020,0)),"-")</f>
        <v>-</v>
      </c>
      <c r="U241" s="179" t="str">
        <f>IFERROR(INDEX('2A-2B'!$B$21:$B$1020,MATCH(E241,'2A-2B'!$F$21:$F$1020,0)),"-")</f>
        <v>-</v>
      </c>
      <c r="V241" s="186">
        <f t="shared" si="17"/>
        <v>0</v>
      </c>
      <c r="X241" s="191" t="str">
        <f>IFERROR(INDEX('ITC-3B'!$C$21:$C$1020,MATCH(E241,'ITC-3B'!$E$21:$E$1020,0)),"Not in 3B")</f>
        <v>Not in 3B</v>
      </c>
      <c r="Y241" s="191" t="str">
        <f>IFERROR(INDEX('2A-2B'!$C$21:$C$1020,MATCH(E241,'2A-2B'!$F$21:$F$1020,0)),"Not in 2A-2B")</f>
        <v>Not in 2A-2B</v>
      </c>
    </row>
    <row r="242" spans="2:25">
      <c r="B242" s="176" t="s">
        <v>621</v>
      </c>
      <c r="C242" s="121"/>
      <c r="D242" s="119"/>
      <c r="E242" s="192"/>
      <c r="F242" s="117"/>
      <c r="G242" s="118"/>
      <c r="H242" s="119"/>
      <c r="I242" s="119"/>
      <c r="J242" s="123"/>
      <c r="K242" s="195"/>
      <c r="L242" s="120">
        <v>0</v>
      </c>
      <c r="M242" s="120">
        <v>0</v>
      </c>
      <c r="N242" s="120">
        <v>0</v>
      </c>
      <c r="O242" s="112">
        <f t="shared" si="15"/>
        <v>0</v>
      </c>
      <c r="P242" s="115">
        <f t="shared" si="16"/>
        <v>0</v>
      </c>
      <c r="Q242" s="120"/>
      <c r="R242" s="117"/>
      <c r="S242" s="197"/>
      <c r="T242" s="179" t="str">
        <f>IFERROR(INDEX('ITC-3B'!$B$21:$B$1020,MATCH(E242,'ITC-3B'!$E$21:$E$1020,0)),"-")</f>
        <v>-</v>
      </c>
      <c r="U242" s="179" t="str">
        <f>IFERROR(INDEX('2A-2B'!$B$21:$B$1020,MATCH(E242,'2A-2B'!$F$21:$F$1020,0)),"-")</f>
        <v>-</v>
      </c>
      <c r="V242" s="186">
        <f t="shared" si="17"/>
        <v>0</v>
      </c>
      <c r="X242" s="191" t="str">
        <f>IFERROR(INDEX('ITC-3B'!$C$21:$C$1020,MATCH(E242,'ITC-3B'!$E$21:$E$1020,0)),"Not in 3B")</f>
        <v>Not in 3B</v>
      </c>
      <c r="Y242" s="191" t="str">
        <f>IFERROR(INDEX('2A-2B'!$C$21:$C$1020,MATCH(E242,'2A-2B'!$F$21:$F$1020,0)),"Not in 2A-2B")</f>
        <v>Not in 2A-2B</v>
      </c>
    </row>
    <row r="243" spans="2:25">
      <c r="B243" s="176" t="s">
        <v>622</v>
      </c>
      <c r="C243" s="121"/>
      <c r="D243" s="119"/>
      <c r="E243" s="192"/>
      <c r="F243" s="117"/>
      <c r="G243" s="118"/>
      <c r="H243" s="119"/>
      <c r="I243" s="119"/>
      <c r="J243" s="123"/>
      <c r="K243" s="195"/>
      <c r="L243" s="120">
        <v>0</v>
      </c>
      <c r="M243" s="120">
        <v>0</v>
      </c>
      <c r="N243" s="120">
        <v>0</v>
      </c>
      <c r="O243" s="112">
        <f t="shared" si="15"/>
        <v>0</v>
      </c>
      <c r="P243" s="115">
        <f t="shared" si="16"/>
        <v>0</v>
      </c>
      <c r="Q243" s="120"/>
      <c r="R243" s="117"/>
      <c r="S243" s="197"/>
      <c r="T243" s="179" t="str">
        <f>IFERROR(INDEX('ITC-3B'!$B$21:$B$1020,MATCH(E243,'ITC-3B'!$E$21:$E$1020,0)),"-")</f>
        <v>-</v>
      </c>
      <c r="U243" s="179" t="str">
        <f>IFERROR(INDEX('2A-2B'!$B$21:$B$1020,MATCH(E243,'2A-2B'!$F$21:$F$1020,0)),"-")</f>
        <v>-</v>
      </c>
      <c r="V243" s="186">
        <f t="shared" si="17"/>
        <v>0</v>
      </c>
      <c r="X243" s="191" t="str">
        <f>IFERROR(INDEX('ITC-3B'!$C$21:$C$1020,MATCH(E243,'ITC-3B'!$E$21:$E$1020,0)),"Not in 3B")</f>
        <v>Not in 3B</v>
      </c>
      <c r="Y243" s="191" t="str">
        <f>IFERROR(INDEX('2A-2B'!$C$21:$C$1020,MATCH(E243,'2A-2B'!$F$21:$F$1020,0)),"Not in 2A-2B")</f>
        <v>Not in 2A-2B</v>
      </c>
    </row>
    <row r="244" spans="2:25">
      <c r="B244" s="176" t="s">
        <v>623</v>
      </c>
      <c r="C244" s="121"/>
      <c r="D244" s="119"/>
      <c r="E244" s="192"/>
      <c r="F244" s="117"/>
      <c r="G244" s="118"/>
      <c r="H244" s="119"/>
      <c r="I244" s="119"/>
      <c r="J244" s="123"/>
      <c r="K244" s="195"/>
      <c r="L244" s="120">
        <v>0</v>
      </c>
      <c r="M244" s="120">
        <v>0</v>
      </c>
      <c r="N244" s="120">
        <v>0</v>
      </c>
      <c r="O244" s="112">
        <f t="shared" si="15"/>
        <v>0</v>
      </c>
      <c r="P244" s="115">
        <f t="shared" si="16"/>
        <v>0</v>
      </c>
      <c r="Q244" s="120"/>
      <c r="R244" s="117"/>
      <c r="S244" s="197"/>
      <c r="T244" s="179" t="str">
        <f>IFERROR(INDEX('ITC-3B'!$B$21:$B$1020,MATCH(E244,'ITC-3B'!$E$21:$E$1020,0)),"-")</f>
        <v>-</v>
      </c>
      <c r="U244" s="179" t="str">
        <f>IFERROR(INDEX('2A-2B'!$B$21:$B$1020,MATCH(E244,'2A-2B'!$F$21:$F$1020,0)),"-")</f>
        <v>-</v>
      </c>
      <c r="V244" s="186">
        <f t="shared" si="17"/>
        <v>0</v>
      </c>
      <c r="X244" s="191" t="str">
        <f>IFERROR(INDEX('ITC-3B'!$C$21:$C$1020,MATCH(E244,'ITC-3B'!$E$21:$E$1020,0)),"Not in 3B")</f>
        <v>Not in 3B</v>
      </c>
      <c r="Y244" s="191" t="str">
        <f>IFERROR(INDEX('2A-2B'!$C$21:$C$1020,MATCH(E244,'2A-2B'!$F$21:$F$1020,0)),"Not in 2A-2B")</f>
        <v>Not in 2A-2B</v>
      </c>
    </row>
    <row r="245" spans="2:25">
      <c r="B245" s="176" t="s">
        <v>624</v>
      </c>
      <c r="C245" s="121"/>
      <c r="D245" s="119"/>
      <c r="E245" s="192"/>
      <c r="F245" s="117"/>
      <c r="G245" s="118"/>
      <c r="H245" s="119"/>
      <c r="I245" s="119"/>
      <c r="J245" s="123"/>
      <c r="K245" s="195"/>
      <c r="L245" s="120">
        <v>0</v>
      </c>
      <c r="M245" s="120">
        <v>0</v>
      </c>
      <c r="N245" s="120">
        <v>0</v>
      </c>
      <c r="O245" s="112">
        <f t="shared" si="15"/>
        <v>0</v>
      </c>
      <c r="P245" s="115">
        <f t="shared" si="16"/>
        <v>0</v>
      </c>
      <c r="Q245" s="120"/>
      <c r="R245" s="117"/>
      <c r="S245" s="197"/>
      <c r="T245" s="179" t="str">
        <f>IFERROR(INDEX('ITC-3B'!$B$21:$B$1020,MATCH(E245,'ITC-3B'!$E$21:$E$1020,0)),"-")</f>
        <v>-</v>
      </c>
      <c r="U245" s="179" t="str">
        <f>IFERROR(INDEX('2A-2B'!$B$21:$B$1020,MATCH(E245,'2A-2B'!$F$21:$F$1020,0)),"-")</f>
        <v>-</v>
      </c>
      <c r="V245" s="186">
        <f t="shared" si="17"/>
        <v>0</v>
      </c>
      <c r="X245" s="191" t="str">
        <f>IFERROR(INDEX('ITC-3B'!$C$21:$C$1020,MATCH(E245,'ITC-3B'!$E$21:$E$1020,0)),"Not in 3B")</f>
        <v>Not in 3B</v>
      </c>
      <c r="Y245" s="191" t="str">
        <f>IFERROR(INDEX('2A-2B'!$C$21:$C$1020,MATCH(E245,'2A-2B'!$F$21:$F$1020,0)),"Not in 2A-2B")</f>
        <v>Not in 2A-2B</v>
      </c>
    </row>
    <row r="246" spans="2:25">
      <c r="B246" s="176" t="s">
        <v>625</v>
      </c>
      <c r="C246" s="121"/>
      <c r="D246" s="119"/>
      <c r="E246" s="192"/>
      <c r="F246" s="117"/>
      <c r="G246" s="118"/>
      <c r="H246" s="119"/>
      <c r="I246" s="119"/>
      <c r="J246" s="123"/>
      <c r="K246" s="195"/>
      <c r="L246" s="120">
        <v>0</v>
      </c>
      <c r="M246" s="120">
        <v>0</v>
      </c>
      <c r="N246" s="120">
        <v>0</v>
      </c>
      <c r="O246" s="112">
        <f t="shared" si="15"/>
        <v>0</v>
      </c>
      <c r="P246" s="115">
        <f t="shared" si="16"/>
        <v>0</v>
      </c>
      <c r="Q246" s="120"/>
      <c r="R246" s="117"/>
      <c r="S246" s="197"/>
      <c r="T246" s="179" t="str">
        <f>IFERROR(INDEX('ITC-3B'!$B$21:$B$1020,MATCH(E246,'ITC-3B'!$E$21:$E$1020,0)),"-")</f>
        <v>-</v>
      </c>
      <c r="U246" s="179" t="str">
        <f>IFERROR(INDEX('2A-2B'!$B$21:$B$1020,MATCH(E246,'2A-2B'!$F$21:$F$1020,0)),"-")</f>
        <v>-</v>
      </c>
      <c r="V246" s="186">
        <f t="shared" si="17"/>
        <v>0</v>
      </c>
      <c r="X246" s="191" t="str">
        <f>IFERROR(INDEX('ITC-3B'!$C$21:$C$1020,MATCH(E246,'ITC-3B'!$E$21:$E$1020,0)),"Not in 3B")</f>
        <v>Not in 3B</v>
      </c>
      <c r="Y246" s="191" t="str">
        <f>IFERROR(INDEX('2A-2B'!$C$21:$C$1020,MATCH(E246,'2A-2B'!$F$21:$F$1020,0)),"Not in 2A-2B")</f>
        <v>Not in 2A-2B</v>
      </c>
    </row>
    <row r="247" spans="2:25">
      <c r="B247" s="176" t="s">
        <v>626</v>
      </c>
      <c r="C247" s="121"/>
      <c r="D247" s="119"/>
      <c r="E247" s="192"/>
      <c r="F247" s="117"/>
      <c r="G247" s="118"/>
      <c r="H247" s="119"/>
      <c r="I247" s="119"/>
      <c r="J247" s="123"/>
      <c r="K247" s="195"/>
      <c r="L247" s="120">
        <v>0</v>
      </c>
      <c r="M247" s="120">
        <v>0</v>
      </c>
      <c r="N247" s="120">
        <v>0</v>
      </c>
      <c r="O247" s="112">
        <f t="shared" si="15"/>
        <v>0</v>
      </c>
      <c r="P247" s="115">
        <f t="shared" si="16"/>
        <v>0</v>
      </c>
      <c r="Q247" s="120"/>
      <c r="R247" s="117"/>
      <c r="S247" s="197"/>
      <c r="T247" s="179" t="str">
        <f>IFERROR(INDEX('ITC-3B'!$B$21:$B$1020,MATCH(E247,'ITC-3B'!$E$21:$E$1020,0)),"-")</f>
        <v>-</v>
      </c>
      <c r="U247" s="179" t="str">
        <f>IFERROR(INDEX('2A-2B'!$B$21:$B$1020,MATCH(E247,'2A-2B'!$F$21:$F$1020,0)),"-")</f>
        <v>-</v>
      </c>
      <c r="V247" s="186">
        <f t="shared" si="17"/>
        <v>0</v>
      </c>
      <c r="X247" s="191" t="str">
        <f>IFERROR(INDEX('ITC-3B'!$C$21:$C$1020,MATCH(E247,'ITC-3B'!$E$21:$E$1020,0)),"Not in 3B")</f>
        <v>Not in 3B</v>
      </c>
      <c r="Y247" s="191" t="str">
        <f>IFERROR(INDEX('2A-2B'!$C$21:$C$1020,MATCH(E247,'2A-2B'!$F$21:$F$1020,0)),"Not in 2A-2B")</f>
        <v>Not in 2A-2B</v>
      </c>
    </row>
    <row r="248" spans="2:25">
      <c r="B248" s="176" t="s">
        <v>627</v>
      </c>
      <c r="C248" s="121"/>
      <c r="D248" s="119"/>
      <c r="E248" s="192"/>
      <c r="F248" s="117"/>
      <c r="G248" s="118"/>
      <c r="H248" s="119"/>
      <c r="I248" s="119"/>
      <c r="J248" s="123"/>
      <c r="K248" s="195"/>
      <c r="L248" s="120">
        <v>0</v>
      </c>
      <c r="M248" s="120">
        <v>0</v>
      </c>
      <c r="N248" s="120">
        <v>0</v>
      </c>
      <c r="O248" s="112">
        <f t="shared" si="15"/>
        <v>0</v>
      </c>
      <c r="P248" s="115">
        <f t="shared" si="16"/>
        <v>0</v>
      </c>
      <c r="Q248" s="120"/>
      <c r="R248" s="117"/>
      <c r="S248" s="197"/>
      <c r="T248" s="179" t="str">
        <f>IFERROR(INDEX('ITC-3B'!$B$21:$B$1020,MATCH(E248,'ITC-3B'!$E$21:$E$1020,0)),"-")</f>
        <v>-</v>
      </c>
      <c r="U248" s="179" t="str">
        <f>IFERROR(INDEX('2A-2B'!$B$21:$B$1020,MATCH(E248,'2A-2B'!$F$21:$F$1020,0)),"-")</f>
        <v>-</v>
      </c>
      <c r="V248" s="186">
        <f t="shared" si="17"/>
        <v>0</v>
      </c>
      <c r="X248" s="191" t="str">
        <f>IFERROR(INDEX('ITC-3B'!$C$21:$C$1020,MATCH(E248,'ITC-3B'!$E$21:$E$1020,0)),"Not in 3B")</f>
        <v>Not in 3B</v>
      </c>
      <c r="Y248" s="191" t="str">
        <f>IFERROR(INDEX('2A-2B'!$C$21:$C$1020,MATCH(E248,'2A-2B'!$F$21:$F$1020,0)),"Not in 2A-2B")</f>
        <v>Not in 2A-2B</v>
      </c>
    </row>
    <row r="249" spans="2:25">
      <c r="B249" s="176" t="s">
        <v>628</v>
      </c>
      <c r="C249" s="121"/>
      <c r="D249" s="119"/>
      <c r="E249" s="192"/>
      <c r="F249" s="117"/>
      <c r="G249" s="118"/>
      <c r="H249" s="119"/>
      <c r="I249" s="119"/>
      <c r="J249" s="123"/>
      <c r="K249" s="195"/>
      <c r="L249" s="120">
        <v>0</v>
      </c>
      <c r="M249" s="120">
        <v>0</v>
      </c>
      <c r="N249" s="120">
        <v>0</v>
      </c>
      <c r="O249" s="112">
        <f t="shared" si="15"/>
        <v>0</v>
      </c>
      <c r="P249" s="115">
        <f t="shared" si="16"/>
        <v>0</v>
      </c>
      <c r="Q249" s="120"/>
      <c r="R249" s="117"/>
      <c r="S249" s="197"/>
      <c r="T249" s="179" t="str">
        <f>IFERROR(INDEX('ITC-3B'!$B$21:$B$1020,MATCH(E249,'ITC-3B'!$E$21:$E$1020,0)),"-")</f>
        <v>-</v>
      </c>
      <c r="U249" s="179" t="str">
        <f>IFERROR(INDEX('2A-2B'!$B$21:$B$1020,MATCH(E249,'2A-2B'!$F$21:$F$1020,0)),"-")</f>
        <v>-</v>
      </c>
      <c r="V249" s="186">
        <f t="shared" si="17"/>
        <v>0</v>
      </c>
      <c r="X249" s="191" t="str">
        <f>IFERROR(INDEX('ITC-3B'!$C$21:$C$1020,MATCH(E249,'ITC-3B'!$E$21:$E$1020,0)),"Not in 3B")</f>
        <v>Not in 3B</v>
      </c>
      <c r="Y249" s="191" t="str">
        <f>IFERROR(INDEX('2A-2B'!$C$21:$C$1020,MATCH(E249,'2A-2B'!$F$21:$F$1020,0)),"Not in 2A-2B")</f>
        <v>Not in 2A-2B</v>
      </c>
    </row>
    <row r="250" spans="2:25">
      <c r="B250" s="176" t="s">
        <v>629</v>
      </c>
      <c r="C250" s="121"/>
      <c r="D250" s="119"/>
      <c r="E250" s="192"/>
      <c r="F250" s="117"/>
      <c r="G250" s="118"/>
      <c r="H250" s="119"/>
      <c r="I250" s="119"/>
      <c r="J250" s="123"/>
      <c r="K250" s="195"/>
      <c r="L250" s="120">
        <v>0</v>
      </c>
      <c r="M250" s="120">
        <v>0</v>
      </c>
      <c r="N250" s="120">
        <v>0</v>
      </c>
      <c r="O250" s="112">
        <f t="shared" si="15"/>
        <v>0</v>
      </c>
      <c r="P250" s="115">
        <f t="shared" si="16"/>
        <v>0</v>
      </c>
      <c r="Q250" s="120"/>
      <c r="R250" s="117"/>
      <c r="S250" s="197"/>
      <c r="T250" s="179" t="str">
        <f>IFERROR(INDEX('ITC-3B'!$B$21:$B$1020,MATCH(E250,'ITC-3B'!$E$21:$E$1020,0)),"-")</f>
        <v>-</v>
      </c>
      <c r="U250" s="179" t="str">
        <f>IFERROR(INDEX('2A-2B'!$B$21:$B$1020,MATCH(E250,'2A-2B'!$F$21:$F$1020,0)),"-")</f>
        <v>-</v>
      </c>
      <c r="V250" s="186">
        <f t="shared" si="17"/>
        <v>0</v>
      </c>
      <c r="X250" s="191" t="str">
        <f>IFERROR(INDEX('ITC-3B'!$C$21:$C$1020,MATCH(E250,'ITC-3B'!$E$21:$E$1020,0)),"Not in 3B")</f>
        <v>Not in 3B</v>
      </c>
      <c r="Y250" s="191" t="str">
        <f>IFERROR(INDEX('2A-2B'!$C$21:$C$1020,MATCH(E250,'2A-2B'!$F$21:$F$1020,0)),"Not in 2A-2B")</f>
        <v>Not in 2A-2B</v>
      </c>
    </row>
    <row r="251" spans="2:25">
      <c r="B251" s="176" t="s">
        <v>630</v>
      </c>
      <c r="C251" s="121"/>
      <c r="D251" s="119"/>
      <c r="E251" s="192"/>
      <c r="F251" s="117"/>
      <c r="G251" s="118"/>
      <c r="H251" s="119"/>
      <c r="I251" s="119"/>
      <c r="J251" s="123"/>
      <c r="K251" s="195"/>
      <c r="L251" s="120">
        <v>0</v>
      </c>
      <c r="M251" s="120">
        <v>0</v>
      </c>
      <c r="N251" s="120">
        <v>0</v>
      </c>
      <c r="O251" s="112">
        <f t="shared" si="15"/>
        <v>0</v>
      </c>
      <c r="P251" s="115">
        <f t="shared" si="16"/>
        <v>0</v>
      </c>
      <c r="Q251" s="120"/>
      <c r="R251" s="117"/>
      <c r="S251" s="197"/>
      <c r="T251" s="179" t="str">
        <f>IFERROR(INDEX('ITC-3B'!$B$21:$B$1020,MATCH(E251,'ITC-3B'!$E$21:$E$1020,0)),"-")</f>
        <v>-</v>
      </c>
      <c r="U251" s="179" t="str">
        <f>IFERROR(INDEX('2A-2B'!$B$21:$B$1020,MATCH(E251,'2A-2B'!$F$21:$F$1020,0)),"-")</f>
        <v>-</v>
      </c>
      <c r="V251" s="186">
        <f t="shared" si="17"/>
        <v>0</v>
      </c>
      <c r="X251" s="191" t="str">
        <f>IFERROR(INDEX('ITC-3B'!$C$21:$C$1020,MATCH(E251,'ITC-3B'!$E$21:$E$1020,0)),"Not in 3B")</f>
        <v>Not in 3B</v>
      </c>
      <c r="Y251" s="191" t="str">
        <f>IFERROR(INDEX('2A-2B'!$C$21:$C$1020,MATCH(E251,'2A-2B'!$F$21:$F$1020,0)),"Not in 2A-2B")</f>
        <v>Not in 2A-2B</v>
      </c>
    </row>
    <row r="252" spans="2:25">
      <c r="B252" s="176" t="s">
        <v>631</v>
      </c>
      <c r="C252" s="121"/>
      <c r="D252" s="119"/>
      <c r="E252" s="192"/>
      <c r="F252" s="117"/>
      <c r="G252" s="118"/>
      <c r="H252" s="119"/>
      <c r="I252" s="119"/>
      <c r="J252" s="123"/>
      <c r="K252" s="195"/>
      <c r="L252" s="120">
        <v>0</v>
      </c>
      <c r="M252" s="120">
        <v>0</v>
      </c>
      <c r="N252" s="120">
        <v>0</v>
      </c>
      <c r="O252" s="112">
        <f t="shared" si="15"/>
        <v>0</v>
      </c>
      <c r="P252" s="115">
        <f t="shared" si="16"/>
        <v>0</v>
      </c>
      <c r="Q252" s="120"/>
      <c r="R252" s="117"/>
      <c r="S252" s="197"/>
      <c r="T252" s="179" t="str">
        <f>IFERROR(INDEX('ITC-3B'!$B$21:$B$1020,MATCH(E252,'ITC-3B'!$E$21:$E$1020,0)),"-")</f>
        <v>-</v>
      </c>
      <c r="U252" s="179" t="str">
        <f>IFERROR(INDEX('2A-2B'!$B$21:$B$1020,MATCH(E252,'2A-2B'!$F$21:$F$1020,0)),"-")</f>
        <v>-</v>
      </c>
      <c r="V252" s="186">
        <f t="shared" si="17"/>
        <v>0</v>
      </c>
      <c r="X252" s="191" t="str">
        <f>IFERROR(INDEX('ITC-3B'!$C$21:$C$1020,MATCH(E252,'ITC-3B'!$E$21:$E$1020,0)),"Not in 3B")</f>
        <v>Not in 3B</v>
      </c>
      <c r="Y252" s="191" t="str">
        <f>IFERROR(INDEX('2A-2B'!$C$21:$C$1020,MATCH(E252,'2A-2B'!$F$21:$F$1020,0)),"Not in 2A-2B")</f>
        <v>Not in 2A-2B</v>
      </c>
    </row>
    <row r="253" spans="2:25">
      <c r="B253" s="176" t="s">
        <v>632</v>
      </c>
      <c r="C253" s="121"/>
      <c r="D253" s="119"/>
      <c r="E253" s="192"/>
      <c r="F253" s="117"/>
      <c r="G253" s="118"/>
      <c r="H253" s="119"/>
      <c r="I253" s="119"/>
      <c r="J253" s="123"/>
      <c r="K253" s="195"/>
      <c r="L253" s="120">
        <v>0</v>
      </c>
      <c r="M253" s="120">
        <v>0</v>
      </c>
      <c r="N253" s="120">
        <v>0</v>
      </c>
      <c r="O253" s="112">
        <f t="shared" si="15"/>
        <v>0</v>
      </c>
      <c r="P253" s="115">
        <f t="shared" si="16"/>
        <v>0</v>
      </c>
      <c r="Q253" s="120"/>
      <c r="R253" s="117"/>
      <c r="S253" s="197"/>
      <c r="T253" s="179" t="str">
        <f>IFERROR(INDEX('ITC-3B'!$B$21:$B$1020,MATCH(E253,'ITC-3B'!$E$21:$E$1020,0)),"-")</f>
        <v>-</v>
      </c>
      <c r="U253" s="179" t="str">
        <f>IFERROR(INDEX('2A-2B'!$B$21:$B$1020,MATCH(E253,'2A-2B'!$F$21:$F$1020,0)),"-")</f>
        <v>-</v>
      </c>
      <c r="V253" s="186">
        <f t="shared" si="17"/>
        <v>0</v>
      </c>
      <c r="X253" s="191" t="str">
        <f>IFERROR(INDEX('ITC-3B'!$C$21:$C$1020,MATCH(E253,'ITC-3B'!$E$21:$E$1020,0)),"Not in 3B")</f>
        <v>Not in 3B</v>
      </c>
      <c r="Y253" s="191" t="str">
        <f>IFERROR(INDEX('2A-2B'!$C$21:$C$1020,MATCH(E253,'2A-2B'!$F$21:$F$1020,0)),"Not in 2A-2B")</f>
        <v>Not in 2A-2B</v>
      </c>
    </row>
    <row r="254" spans="2:25">
      <c r="B254" s="176" t="s">
        <v>633</v>
      </c>
      <c r="C254" s="121"/>
      <c r="D254" s="119"/>
      <c r="E254" s="192"/>
      <c r="F254" s="117"/>
      <c r="G254" s="118"/>
      <c r="H254" s="119"/>
      <c r="I254" s="119"/>
      <c r="J254" s="123"/>
      <c r="K254" s="195"/>
      <c r="L254" s="120">
        <v>0</v>
      </c>
      <c r="M254" s="120">
        <v>0</v>
      </c>
      <c r="N254" s="120">
        <v>0</v>
      </c>
      <c r="O254" s="112">
        <f t="shared" si="15"/>
        <v>0</v>
      </c>
      <c r="P254" s="115">
        <f t="shared" si="16"/>
        <v>0</v>
      </c>
      <c r="Q254" s="120"/>
      <c r="R254" s="117"/>
      <c r="S254" s="197"/>
      <c r="T254" s="179" t="str">
        <f>IFERROR(INDEX('ITC-3B'!$B$21:$B$1020,MATCH(E254,'ITC-3B'!$E$21:$E$1020,0)),"-")</f>
        <v>-</v>
      </c>
      <c r="U254" s="179" t="str">
        <f>IFERROR(INDEX('2A-2B'!$B$21:$B$1020,MATCH(E254,'2A-2B'!$F$21:$F$1020,0)),"-")</f>
        <v>-</v>
      </c>
      <c r="V254" s="186">
        <f t="shared" si="17"/>
        <v>0</v>
      </c>
      <c r="X254" s="191" t="str">
        <f>IFERROR(INDEX('ITC-3B'!$C$21:$C$1020,MATCH(E254,'ITC-3B'!$E$21:$E$1020,0)),"Not in 3B")</f>
        <v>Not in 3B</v>
      </c>
      <c r="Y254" s="191" t="str">
        <f>IFERROR(INDEX('2A-2B'!$C$21:$C$1020,MATCH(E254,'2A-2B'!$F$21:$F$1020,0)),"Not in 2A-2B")</f>
        <v>Not in 2A-2B</v>
      </c>
    </row>
    <row r="255" spans="2:25">
      <c r="B255" s="176" t="s">
        <v>634</v>
      </c>
      <c r="C255" s="121"/>
      <c r="D255" s="119"/>
      <c r="E255" s="192"/>
      <c r="F255" s="117"/>
      <c r="G255" s="118"/>
      <c r="H255" s="119"/>
      <c r="I255" s="119"/>
      <c r="J255" s="123"/>
      <c r="K255" s="195"/>
      <c r="L255" s="120">
        <v>0</v>
      </c>
      <c r="M255" s="120">
        <v>0</v>
      </c>
      <c r="N255" s="120">
        <v>0</v>
      </c>
      <c r="O255" s="112">
        <f t="shared" si="15"/>
        <v>0</v>
      </c>
      <c r="P255" s="115">
        <f t="shared" si="16"/>
        <v>0</v>
      </c>
      <c r="Q255" s="120"/>
      <c r="R255" s="117"/>
      <c r="S255" s="197"/>
      <c r="T255" s="179" t="str">
        <f>IFERROR(INDEX('ITC-3B'!$B$21:$B$1020,MATCH(E255,'ITC-3B'!$E$21:$E$1020,0)),"-")</f>
        <v>-</v>
      </c>
      <c r="U255" s="179" t="str">
        <f>IFERROR(INDEX('2A-2B'!$B$21:$B$1020,MATCH(E255,'2A-2B'!$F$21:$F$1020,0)),"-")</f>
        <v>-</v>
      </c>
      <c r="V255" s="186">
        <f t="shared" si="17"/>
        <v>0</v>
      </c>
      <c r="X255" s="191" t="str">
        <f>IFERROR(INDEX('ITC-3B'!$C$21:$C$1020,MATCH(E255,'ITC-3B'!$E$21:$E$1020,0)),"Not in 3B")</f>
        <v>Not in 3B</v>
      </c>
      <c r="Y255" s="191" t="str">
        <f>IFERROR(INDEX('2A-2B'!$C$21:$C$1020,MATCH(E255,'2A-2B'!$F$21:$F$1020,0)),"Not in 2A-2B")</f>
        <v>Not in 2A-2B</v>
      </c>
    </row>
    <row r="256" spans="2:25">
      <c r="B256" s="176" t="s">
        <v>635</v>
      </c>
      <c r="C256" s="121"/>
      <c r="D256" s="119"/>
      <c r="E256" s="192"/>
      <c r="F256" s="117"/>
      <c r="G256" s="118"/>
      <c r="H256" s="119"/>
      <c r="I256" s="119"/>
      <c r="J256" s="123"/>
      <c r="K256" s="195"/>
      <c r="L256" s="120">
        <v>0</v>
      </c>
      <c r="M256" s="120">
        <v>0</v>
      </c>
      <c r="N256" s="120">
        <v>0</v>
      </c>
      <c r="O256" s="112">
        <f t="shared" si="15"/>
        <v>0</v>
      </c>
      <c r="P256" s="115">
        <f t="shared" si="16"/>
        <v>0</v>
      </c>
      <c r="Q256" s="120"/>
      <c r="R256" s="117"/>
      <c r="S256" s="197"/>
      <c r="T256" s="179" t="str">
        <f>IFERROR(INDEX('ITC-3B'!$B$21:$B$1020,MATCH(E256,'ITC-3B'!$E$21:$E$1020,0)),"-")</f>
        <v>-</v>
      </c>
      <c r="U256" s="179" t="str">
        <f>IFERROR(INDEX('2A-2B'!$B$21:$B$1020,MATCH(E256,'2A-2B'!$F$21:$F$1020,0)),"-")</f>
        <v>-</v>
      </c>
      <c r="V256" s="186">
        <f t="shared" si="17"/>
        <v>0</v>
      </c>
      <c r="X256" s="191" t="str">
        <f>IFERROR(INDEX('ITC-3B'!$C$21:$C$1020,MATCH(E256,'ITC-3B'!$E$21:$E$1020,0)),"Not in 3B")</f>
        <v>Not in 3B</v>
      </c>
      <c r="Y256" s="191" t="str">
        <f>IFERROR(INDEX('2A-2B'!$C$21:$C$1020,MATCH(E256,'2A-2B'!$F$21:$F$1020,0)),"Not in 2A-2B")</f>
        <v>Not in 2A-2B</v>
      </c>
    </row>
    <row r="257" spans="2:25">
      <c r="B257" s="176" t="s">
        <v>636</v>
      </c>
      <c r="C257" s="121"/>
      <c r="D257" s="119"/>
      <c r="E257" s="192"/>
      <c r="F257" s="117"/>
      <c r="G257" s="118"/>
      <c r="H257" s="119"/>
      <c r="I257" s="119"/>
      <c r="J257" s="123"/>
      <c r="K257" s="195"/>
      <c r="L257" s="120">
        <v>0</v>
      </c>
      <c r="M257" s="120">
        <v>0</v>
      </c>
      <c r="N257" s="120">
        <v>0</v>
      </c>
      <c r="O257" s="112">
        <f t="shared" si="15"/>
        <v>0</v>
      </c>
      <c r="P257" s="115">
        <f t="shared" si="16"/>
        <v>0</v>
      </c>
      <c r="Q257" s="120"/>
      <c r="R257" s="117"/>
      <c r="S257" s="197"/>
      <c r="T257" s="179" t="str">
        <f>IFERROR(INDEX('ITC-3B'!$B$21:$B$1020,MATCH(E257,'ITC-3B'!$E$21:$E$1020,0)),"-")</f>
        <v>-</v>
      </c>
      <c r="U257" s="179" t="str">
        <f>IFERROR(INDEX('2A-2B'!$B$21:$B$1020,MATCH(E257,'2A-2B'!$F$21:$F$1020,0)),"-")</f>
        <v>-</v>
      </c>
      <c r="V257" s="186">
        <f t="shared" si="17"/>
        <v>0</v>
      </c>
      <c r="X257" s="191" t="str">
        <f>IFERROR(INDEX('ITC-3B'!$C$21:$C$1020,MATCH(E257,'ITC-3B'!$E$21:$E$1020,0)),"Not in 3B")</f>
        <v>Not in 3B</v>
      </c>
      <c r="Y257" s="191" t="str">
        <f>IFERROR(INDEX('2A-2B'!$C$21:$C$1020,MATCH(E257,'2A-2B'!$F$21:$F$1020,0)),"Not in 2A-2B")</f>
        <v>Not in 2A-2B</v>
      </c>
    </row>
    <row r="258" spans="2:25">
      <c r="B258" s="176" t="s">
        <v>637</v>
      </c>
      <c r="C258" s="121"/>
      <c r="D258" s="119"/>
      <c r="E258" s="192"/>
      <c r="F258" s="117"/>
      <c r="G258" s="118"/>
      <c r="H258" s="119"/>
      <c r="I258" s="119"/>
      <c r="J258" s="123"/>
      <c r="K258" s="195"/>
      <c r="L258" s="120">
        <v>0</v>
      </c>
      <c r="M258" s="120">
        <v>0</v>
      </c>
      <c r="N258" s="120">
        <v>0</v>
      </c>
      <c r="O258" s="112">
        <f t="shared" si="15"/>
        <v>0</v>
      </c>
      <c r="P258" s="115">
        <f t="shared" si="16"/>
        <v>0</v>
      </c>
      <c r="Q258" s="120"/>
      <c r="R258" s="117"/>
      <c r="S258" s="197"/>
      <c r="T258" s="179" t="str">
        <f>IFERROR(INDEX('ITC-3B'!$B$21:$B$1020,MATCH(E258,'ITC-3B'!$E$21:$E$1020,0)),"-")</f>
        <v>-</v>
      </c>
      <c r="U258" s="179" t="str">
        <f>IFERROR(INDEX('2A-2B'!$B$21:$B$1020,MATCH(E258,'2A-2B'!$F$21:$F$1020,0)),"-")</f>
        <v>-</v>
      </c>
      <c r="V258" s="186">
        <f t="shared" si="17"/>
        <v>0</v>
      </c>
      <c r="X258" s="191" t="str">
        <f>IFERROR(INDEX('ITC-3B'!$C$21:$C$1020,MATCH(E258,'ITC-3B'!$E$21:$E$1020,0)),"Not in 3B")</f>
        <v>Not in 3B</v>
      </c>
      <c r="Y258" s="191" t="str">
        <f>IFERROR(INDEX('2A-2B'!$C$21:$C$1020,MATCH(E258,'2A-2B'!$F$21:$F$1020,0)),"Not in 2A-2B")</f>
        <v>Not in 2A-2B</v>
      </c>
    </row>
    <row r="259" spans="2:25">
      <c r="B259" s="176" t="s">
        <v>638</v>
      </c>
      <c r="C259" s="121"/>
      <c r="D259" s="119"/>
      <c r="E259" s="192"/>
      <c r="F259" s="117"/>
      <c r="G259" s="118"/>
      <c r="H259" s="119"/>
      <c r="I259" s="119"/>
      <c r="J259" s="123"/>
      <c r="K259" s="195"/>
      <c r="L259" s="120">
        <v>0</v>
      </c>
      <c r="M259" s="120">
        <v>0</v>
      </c>
      <c r="N259" s="120">
        <v>0</v>
      </c>
      <c r="O259" s="112">
        <f t="shared" si="15"/>
        <v>0</v>
      </c>
      <c r="P259" s="115">
        <f t="shared" si="16"/>
        <v>0</v>
      </c>
      <c r="Q259" s="120"/>
      <c r="R259" s="117"/>
      <c r="S259" s="197"/>
      <c r="T259" s="179" t="str">
        <f>IFERROR(INDEX('ITC-3B'!$B$21:$B$1020,MATCH(E259,'ITC-3B'!$E$21:$E$1020,0)),"-")</f>
        <v>-</v>
      </c>
      <c r="U259" s="179" t="str">
        <f>IFERROR(INDEX('2A-2B'!$B$21:$B$1020,MATCH(E259,'2A-2B'!$F$21:$F$1020,0)),"-")</f>
        <v>-</v>
      </c>
      <c r="V259" s="186">
        <f t="shared" si="17"/>
        <v>0</v>
      </c>
      <c r="X259" s="191" t="str">
        <f>IFERROR(INDEX('ITC-3B'!$C$21:$C$1020,MATCH(E259,'ITC-3B'!$E$21:$E$1020,0)),"Not in 3B")</f>
        <v>Not in 3B</v>
      </c>
      <c r="Y259" s="191" t="str">
        <f>IFERROR(INDEX('2A-2B'!$C$21:$C$1020,MATCH(E259,'2A-2B'!$F$21:$F$1020,0)),"Not in 2A-2B")</f>
        <v>Not in 2A-2B</v>
      </c>
    </row>
    <row r="260" spans="2:25">
      <c r="B260" s="176" t="s">
        <v>639</v>
      </c>
      <c r="C260" s="121"/>
      <c r="D260" s="119"/>
      <c r="E260" s="192"/>
      <c r="F260" s="117"/>
      <c r="G260" s="118"/>
      <c r="H260" s="119"/>
      <c r="I260" s="119"/>
      <c r="J260" s="123"/>
      <c r="K260" s="195"/>
      <c r="L260" s="120">
        <v>0</v>
      </c>
      <c r="M260" s="120">
        <v>0</v>
      </c>
      <c r="N260" s="120">
        <v>0</v>
      </c>
      <c r="O260" s="112">
        <f t="shared" si="15"/>
        <v>0</v>
      </c>
      <c r="P260" s="115">
        <f t="shared" si="16"/>
        <v>0</v>
      </c>
      <c r="Q260" s="120"/>
      <c r="R260" s="117"/>
      <c r="S260" s="197"/>
      <c r="T260" s="179" t="str">
        <f>IFERROR(INDEX('ITC-3B'!$B$21:$B$1020,MATCH(E260,'ITC-3B'!$E$21:$E$1020,0)),"-")</f>
        <v>-</v>
      </c>
      <c r="U260" s="179" t="str">
        <f>IFERROR(INDEX('2A-2B'!$B$21:$B$1020,MATCH(E260,'2A-2B'!$F$21:$F$1020,0)),"-")</f>
        <v>-</v>
      </c>
      <c r="V260" s="186">
        <f t="shared" si="17"/>
        <v>0</v>
      </c>
      <c r="X260" s="191" t="str">
        <f>IFERROR(INDEX('ITC-3B'!$C$21:$C$1020,MATCH(E260,'ITC-3B'!$E$21:$E$1020,0)),"Not in 3B")</f>
        <v>Not in 3B</v>
      </c>
      <c r="Y260" s="191" t="str">
        <f>IFERROR(INDEX('2A-2B'!$C$21:$C$1020,MATCH(E260,'2A-2B'!$F$21:$F$1020,0)),"Not in 2A-2B")</f>
        <v>Not in 2A-2B</v>
      </c>
    </row>
    <row r="261" spans="2:25">
      <c r="B261" s="176" t="s">
        <v>640</v>
      </c>
      <c r="C261" s="121"/>
      <c r="D261" s="119"/>
      <c r="E261" s="192"/>
      <c r="F261" s="117"/>
      <c r="G261" s="118"/>
      <c r="H261" s="119"/>
      <c r="I261" s="119"/>
      <c r="J261" s="123"/>
      <c r="K261" s="195"/>
      <c r="L261" s="120">
        <v>0</v>
      </c>
      <c r="M261" s="120">
        <v>0</v>
      </c>
      <c r="N261" s="120">
        <v>0</v>
      </c>
      <c r="O261" s="112">
        <f t="shared" si="15"/>
        <v>0</v>
      </c>
      <c r="P261" s="115">
        <f t="shared" si="16"/>
        <v>0</v>
      </c>
      <c r="Q261" s="120"/>
      <c r="R261" s="117"/>
      <c r="S261" s="197"/>
      <c r="T261" s="179" t="str">
        <f>IFERROR(INDEX('ITC-3B'!$B$21:$B$1020,MATCH(E261,'ITC-3B'!$E$21:$E$1020,0)),"-")</f>
        <v>-</v>
      </c>
      <c r="U261" s="179" t="str">
        <f>IFERROR(INDEX('2A-2B'!$B$21:$B$1020,MATCH(E261,'2A-2B'!$F$21:$F$1020,0)),"-")</f>
        <v>-</v>
      </c>
      <c r="V261" s="186">
        <f t="shared" si="17"/>
        <v>0</v>
      </c>
      <c r="X261" s="191" t="str">
        <f>IFERROR(INDEX('ITC-3B'!$C$21:$C$1020,MATCH(E261,'ITC-3B'!$E$21:$E$1020,0)),"Not in 3B")</f>
        <v>Not in 3B</v>
      </c>
      <c r="Y261" s="191" t="str">
        <f>IFERROR(INDEX('2A-2B'!$C$21:$C$1020,MATCH(E261,'2A-2B'!$F$21:$F$1020,0)),"Not in 2A-2B")</f>
        <v>Not in 2A-2B</v>
      </c>
    </row>
    <row r="262" spans="2:25">
      <c r="B262" s="176" t="s">
        <v>641</v>
      </c>
      <c r="C262" s="121"/>
      <c r="D262" s="119"/>
      <c r="E262" s="192"/>
      <c r="F262" s="117"/>
      <c r="G262" s="118"/>
      <c r="H262" s="119"/>
      <c r="I262" s="119"/>
      <c r="J262" s="123"/>
      <c r="K262" s="195"/>
      <c r="L262" s="120">
        <v>0</v>
      </c>
      <c r="M262" s="120">
        <v>0</v>
      </c>
      <c r="N262" s="120">
        <v>0</v>
      </c>
      <c r="O262" s="112">
        <f t="shared" si="15"/>
        <v>0</v>
      </c>
      <c r="P262" s="115">
        <f t="shared" si="16"/>
        <v>0</v>
      </c>
      <c r="Q262" s="120"/>
      <c r="R262" s="117"/>
      <c r="S262" s="197"/>
      <c r="T262" s="179" t="str">
        <f>IFERROR(INDEX('ITC-3B'!$B$21:$B$1020,MATCH(E262,'ITC-3B'!$E$21:$E$1020,0)),"-")</f>
        <v>-</v>
      </c>
      <c r="U262" s="179" t="str">
        <f>IFERROR(INDEX('2A-2B'!$B$21:$B$1020,MATCH(E262,'2A-2B'!$F$21:$F$1020,0)),"-")</f>
        <v>-</v>
      </c>
      <c r="V262" s="186">
        <f t="shared" si="17"/>
        <v>0</v>
      </c>
      <c r="X262" s="191" t="str">
        <f>IFERROR(INDEX('ITC-3B'!$C$21:$C$1020,MATCH(E262,'ITC-3B'!$E$21:$E$1020,0)),"Not in 3B")</f>
        <v>Not in 3B</v>
      </c>
      <c r="Y262" s="191" t="str">
        <f>IFERROR(INDEX('2A-2B'!$C$21:$C$1020,MATCH(E262,'2A-2B'!$F$21:$F$1020,0)),"Not in 2A-2B")</f>
        <v>Not in 2A-2B</v>
      </c>
    </row>
    <row r="263" spans="2:25">
      <c r="B263" s="176" t="s">
        <v>642</v>
      </c>
      <c r="C263" s="121"/>
      <c r="D263" s="119"/>
      <c r="E263" s="192"/>
      <c r="F263" s="117"/>
      <c r="G263" s="118"/>
      <c r="H263" s="119"/>
      <c r="I263" s="119"/>
      <c r="J263" s="123"/>
      <c r="K263" s="195"/>
      <c r="L263" s="120">
        <v>0</v>
      </c>
      <c r="M263" s="120">
        <v>0</v>
      </c>
      <c r="N263" s="120">
        <v>0</v>
      </c>
      <c r="O263" s="112">
        <f t="shared" si="15"/>
        <v>0</v>
      </c>
      <c r="P263" s="115">
        <f t="shared" si="16"/>
        <v>0</v>
      </c>
      <c r="Q263" s="120"/>
      <c r="R263" s="117"/>
      <c r="S263" s="197"/>
      <c r="T263" s="179" t="str">
        <f>IFERROR(INDEX('ITC-3B'!$B$21:$B$1020,MATCH(E263,'ITC-3B'!$E$21:$E$1020,0)),"-")</f>
        <v>-</v>
      </c>
      <c r="U263" s="179" t="str">
        <f>IFERROR(INDEX('2A-2B'!$B$21:$B$1020,MATCH(E263,'2A-2B'!$F$21:$F$1020,0)),"-")</f>
        <v>-</v>
      </c>
      <c r="V263" s="186">
        <f t="shared" si="17"/>
        <v>0</v>
      </c>
      <c r="X263" s="191" t="str">
        <f>IFERROR(INDEX('ITC-3B'!$C$21:$C$1020,MATCH(E263,'ITC-3B'!$E$21:$E$1020,0)),"Not in 3B")</f>
        <v>Not in 3B</v>
      </c>
      <c r="Y263" s="191" t="str">
        <f>IFERROR(INDEX('2A-2B'!$C$21:$C$1020,MATCH(E263,'2A-2B'!$F$21:$F$1020,0)),"Not in 2A-2B")</f>
        <v>Not in 2A-2B</v>
      </c>
    </row>
    <row r="264" spans="2:25">
      <c r="B264" s="176" t="s">
        <v>643</v>
      </c>
      <c r="C264" s="121"/>
      <c r="D264" s="119"/>
      <c r="E264" s="192"/>
      <c r="F264" s="117"/>
      <c r="G264" s="118"/>
      <c r="H264" s="119"/>
      <c r="I264" s="119"/>
      <c r="J264" s="123"/>
      <c r="K264" s="195"/>
      <c r="L264" s="120">
        <v>0</v>
      </c>
      <c r="M264" s="120">
        <v>0</v>
      </c>
      <c r="N264" s="120">
        <v>0</v>
      </c>
      <c r="O264" s="112">
        <f t="shared" si="15"/>
        <v>0</v>
      </c>
      <c r="P264" s="115">
        <f t="shared" si="16"/>
        <v>0</v>
      </c>
      <c r="Q264" s="120"/>
      <c r="R264" s="117"/>
      <c r="S264" s="197"/>
      <c r="T264" s="179" t="str">
        <f>IFERROR(INDEX('ITC-3B'!$B$21:$B$1020,MATCH(E264,'ITC-3B'!$E$21:$E$1020,0)),"-")</f>
        <v>-</v>
      </c>
      <c r="U264" s="179" t="str">
        <f>IFERROR(INDEX('2A-2B'!$B$21:$B$1020,MATCH(E264,'2A-2B'!$F$21:$F$1020,0)),"-")</f>
        <v>-</v>
      </c>
      <c r="V264" s="186">
        <f t="shared" si="17"/>
        <v>0</v>
      </c>
      <c r="X264" s="191" t="str">
        <f>IFERROR(INDEX('ITC-3B'!$C$21:$C$1020,MATCH(E264,'ITC-3B'!$E$21:$E$1020,0)),"Not in 3B")</f>
        <v>Not in 3B</v>
      </c>
      <c r="Y264" s="191" t="str">
        <f>IFERROR(INDEX('2A-2B'!$C$21:$C$1020,MATCH(E264,'2A-2B'!$F$21:$F$1020,0)),"Not in 2A-2B")</f>
        <v>Not in 2A-2B</v>
      </c>
    </row>
    <row r="265" spans="2:25">
      <c r="B265" s="176" t="s">
        <v>644</v>
      </c>
      <c r="C265" s="121"/>
      <c r="D265" s="119"/>
      <c r="E265" s="192"/>
      <c r="F265" s="117"/>
      <c r="G265" s="118"/>
      <c r="H265" s="119"/>
      <c r="I265" s="119"/>
      <c r="J265" s="123"/>
      <c r="K265" s="195"/>
      <c r="L265" s="120">
        <v>0</v>
      </c>
      <c r="M265" s="120">
        <v>0</v>
      </c>
      <c r="N265" s="120">
        <v>0</v>
      </c>
      <c r="O265" s="112">
        <f t="shared" si="15"/>
        <v>0</v>
      </c>
      <c r="P265" s="115">
        <f t="shared" si="16"/>
        <v>0</v>
      </c>
      <c r="Q265" s="120"/>
      <c r="R265" s="117"/>
      <c r="S265" s="197"/>
      <c r="T265" s="179" t="str">
        <f>IFERROR(INDEX('ITC-3B'!$B$21:$B$1020,MATCH(E265,'ITC-3B'!$E$21:$E$1020,0)),"-")</f>
        <v>-</v>
      </c>
      <c r="U265" s="179" t="str">
        <f>IFERROR(INDEX('2A-2B'!$B$21:$B$1020,MATCH(E265,'2A-2B'!$F$21:$F$1020,0)),"-")</f>
        <v>-</v>
      </c>
      <c r="V265" s="186">
        <f t="shared" si="17"/>
        <v>0</v>
      </c>
      <c r="X265" s="191" t="str">
        <f>IFERROR(INDEX('ITC-3B'!$C$21:$C$1020,MATCH(E265,'ITC-3B'!$E$21:$E$1020,0)),"Not in 3B")</f>
        <v>Not in 3B</v>
      </c>
      <c r="Y265" s="191" t="str">
        <f>IFERROR(INDEX('2A-2B'!$C$21:$C$1020,MATCH(E265,'2A-2B'!$F$21:$F$1020,0)),"Not in 2A-2B")</f>
        <v>Not in 2A-2B</v>
      </c>
    </row>
    <row r="266" spans="2:25">
      <c r="B266" s="176" t="s">
        <v>645</v>
      </c>
      <c r="C266" s="121"/>
      <c r="D266" s="119"/>
      <c r="E266" s="192"/>
      <c r="F266" s="117"/>
      <c r="G266" s="118"/>
      <c r="H266" s="119"/>
      <c r="I266" s="119"/>
      <c r="J266" s="123"/>
      <c r="K266" s="195"/>
      <c r="L266" s="120">
        <v>0</v>
      </c>
      <c r="M266" s="120">
        <v>0</v>
      </c>
      <c r="N266" s="120">
        <v>0</v>
      </c>
      <c r="O266" s="112">
        <f t="shared" si="15"/>
        <v>0</v>
      </c>
      <c r="P266" s="115">
        <f t="shared" si="16"/>
        <v>0</v>
      </c>
      <c r="Q266" s="120"/>
      <c r="R266" s="117"/>
      <c r="S266" s="197"/>
      <c r="T266" s="179" t="str">
        <f>IFERROR(INDEX('ITC-3B'!$B$21:$B$1020,MATCH(E266,'ITC-3B'!$E$21:$E$1020,0)),"-")</f>
        <v>-</v>
      </c>
      <c r="U266" s="179" t="str">
        <f>IFERROR(INDEX('2A-2B'!$B$21:$B$1020,MATCH(E266,'2A-2B'!$F$21:$F$1020,0)),"-")</f>
        <v>-</v>
      </c>
      <c r="V266" s="186">
        <f t="shared" si="17"/>
        <v>0</v>
      </c>
      <c r="X266" s="191" t="str">
        <f>IFERROR(INDEX('ITC-3B'!$C$21:$C$1020,MATCH(E266,'ITC-3B'!$E$21:$E$1020,0)),"Not in 3B")</f>
        <v>Not in 3B</v>
      </c>
      <c r="Y266" s="191" t="str">
        <f>IFERROR(INDEX('2A-2B'!$C$21:$C$1020,MATCH(E266,'2A-2B'!$F$21:$F$1020,0)),"Not in 2A-2B")</f>
        <v>Not in 2A-2B</v>
      </c>
    </row>
    <row r="267" spans="2:25">
      <c r="B267" s="176" t="s">
        <v>646</v>
      </c>
      <c r="C267" s="121"/>
      <c r="D267" s="119"/>
      <c r="E267" s="192"/>
      <c r="F267" s="117"/>
      <c r="G267" s="118"/>
      <c r="H267" s="119"/>
      <c r="I267" s="119"/>
      <c r="J267" s="123"/>
      <c r="K267" s="195"/>
      <c r="L267" s="120">
        <v>0</v>
      </c>
      <c r="M267" s="120">
        <v>0</v>
      </c>
      <c r="N267" s="120">
        <v>0</v>
      </c>
      <c r="O267" s="112">
        <f t="shared" si="15"/>
        <v>0</v>
      </c>
      <c r="P267" s="115">
        <f t="shared" si="16"/>
        <v>0</v>
      </c>
      <c r="Q267" s="120"/>
      <c r="R267" s="117"/>
      <c r="S267" s="197"/>
      <c r="T267" s="179" t="str">
        <f>IFERROR(INDEX('ITC-3B'!$B$21:$B$1020,MATCH(E267,'ITC-3B'!$E$21:$E$1020,0)),"-")</f>
        <v>-</v>
      </c>
      <c r="U267" s="179" t="str">
        <f>IFERROR(INDEX('2A-2B'!$B$21:$B$1020,MATCH(E267,'2A-2B'!$F$21:$F$1020,0)),"-")</f>
        <v>-</v>
      </c>
      <c r="V267" s="186">
        <f t="shared" si="17"/>
        <v>0</v>
      </c>
      <c r="X267" s="191" t="str">
        <f>IFERROR(INDEX('ITC-3B'!$C$21:$C$1020,MATCH(E267,'ITC-3B'!$E$21:$E$1020,0)),"Not in 3B")</f>
        <v>Not in 3B</v>
      </c>
      <c r="Y267" s="191" t="str">
        <f>IFERROR(INDEX('2A-2B'!$C$21:$C$1020,MATCH(E267,'2A-2B'!$F$21:$F$1020,0)),"Not in 2A-2B")</f>
        <v>Not in 2A-2B</v>
      </c>
    </row>
    <row r="268" spans="2:25">
      <c r="B268" s="176" t="s">
        <v>647</v>
      </c>
      <c r="C268" s="121"/>
      <c r="D268" s="119"/>
      <c r="E268" s="192"/>
      <c r="F268" s="117"/>
      <c r="G268" s="118"/>
      <c r="H268" s="119"/>
      <c r="I268" s="119"/>
      <c r="J268" s="123"/>
      <c r="K268" s="195"/>
      <c r="L268" s="120">
        <v>0</v>
      </c>
      <c r="M268" s="120">
        <v>0</v>
      </c>
      <c r="N268" s="120">
        <v>0</v>
      </c>
      <c r="O268" s="112">
        <f t="shared" si="15"/>
        <v>0</v>
      </c>
      <c r="P268" s="115">
        <f t="shared" si="16"/>
        <v>0</v>
      </c>
      <c r="Q268" s="120"/>
      <c r="R268" s="117"/>
      <c r="S268" s="197"/>
      <c r="T268" s="179" t="str">
        <f>IFERROR(INDEX('ITC-3B'!$B$21:$B$1020,MATCH(E268,'ITC-3B'!$E$21:$E$1020,0)),"-")</f>
        <v>-</v>
      </c>
      <c r="U268" s="179" t="str">
        <f>IFERROR(INDEX('2A-2B'!$B$21:$B$1020,MATCH(E268,'2A-2B'!$F$21:$F$1020,0)),"-")</f>
        <v>-</v>
      </c>
      <c r="V268" s="186">
        <f t="shared" si="17"/>
        <v>0</v>
      </c>
      <c r="X268" s="191" t="str">
        <f>IFERROR(INDEX('ITC-3B'!$C$21:$C$1020,MATCH(E268,'ITC-3B'!$E$21:$E$1020,0)),"Not in 3B")</f>
        <v>Not in 3B</v>
      </c>
      <c r="Y268" s="191" t="str">
        <f>IFERROR(INDEX('2A-2B'!$C$21:$C$1020,MATCH(E268,'2A-2B'!$F$21:$F$1020,0)),"Not in 2A-2B")</f>
        <v>Not in 2A-2B</v>
      </c>
    </row>
    <row r="269" spans="2:25">
      <c r="B269" s="176" t="s">
        <v>648</v>
      </c>
      <c r="C269" s="121"/>
      <c r="D269" s="119"/>
      <c r="E269" s="192"/>
      <c r="F269" s="117"/>
      <c r="G269" s="118"/>
      <c r="H269" s="119"/>
      <c r="I269" s="119"/>
      <c r="J269" s="123"/>
      <c r="K269" s="195"/>
      <c r="L269" s="120">
        <v>0</v>
      </c>
      <c r="M269" s="120">
        <v>0</v>
      </c>
      <c r="N269" s="120">
        <v>0</v>
      </c>
      <c r="O269" s="112">
        <f t="shared" si="15"/>
        <v>0</v>
      </c>
      <c r="P269" s="115">
        <f t="shared" si="16"/>
        <v>0</v>
      </c>
      <c r="Q269" s="120"/>
      <c r="R269" s="117"/>
      <c r="S269" s="197"/>
      <c r="T269" s="179" t="str">
        <f>IFERROR(INDEX('ITC-3B'!$B$21:$B$1020,MATCH(E269,'ITC-3B'!$E$21:$E$1020,0)),"-")</f>
        <v>-</v>
      </c>
      <c r="U269" s="179" t="str">
        <f>IFERROR(INDEX('2A-2B'!$B$21:$B$1020,MATCH(E269,'2A-2B'!$F$21:$F$1020,0)),"-")</f>
        <v>-</v>
      </c>
      <c r="V269" s="186">
        <f t="shared" si="17"/>
        <v>0</v>
      </c>
      <c r="X269" s="191" t="str">
        <f>IFERROR(INDEX('ITC-3B'!$C$21:$C$1020,MATCH(E269,'ITC-3B'!$E$21:$E$1020,0)),"Not in 3B")</f>
        <v>Not in 3B</v>
      </c>
      <c r="Y269" s="191" t="str">
        <f>IFERROR(INDEX('2A-2B'!$C$21:$C$1020,MATCH(E269,'2A-2B'!$F$21:$F$1020,0)),"Not in 2A-2B")</f>
        <v>Not in 2A-2B</v>
      </c>
    </row>
    <row r="270" spans="2:25">
      <c r="B270" s="176" t="s">
        <v>649</v>
      </c>
      <c r="C270" s="121"/>
      <c r="D270" s="119"/>
      <c r="E270" s="192"/>
      <c r="F270" s="117"/>
      <c r="G270" s="118"/>
      <c r="H270" s="119"/>
      <c r="I270" s="119"/>
      <c r="J270" s="123"/>
      <c r="K270" s="195"/>
      <c r="L270" s="120">
        <v>0</v>
      </c>
      <c r="M270" s="120">
        <v>0</v>
      </c>
      <c r="N270" s="120">
        <v>0</v>
      </c>
      <c r="O270" s="112">
        <f t="shared" si="15"/>
        <v>0</v>
      </c>
      <c r="P270" s="115">
        <f t="shared" si="16"/>
        <v>0</v>
      </c>
      <c r="Q270" s="120"/>
      <c r="R270" s="117"/>
      <c r="S270" s="197"/>
      <c r="T270" s="179" t="str">
        <f>IFERROR(INDEX('ITC-3B'!$B$21:$B$1020,MATCH(E270,'ITC-3B'!$E$21:$E$1020,0)),"-")</f>
        <v>-</v>
      </c>
      <c r="U270" s="179" t="str">
        <f>IFERROR(INDEX('2A-2B'!$B$21:$B$1020,MATCH(E270,'2A-2B'!$F$21:$F$1020,0)),"-")</f>
        <v>-</v>
      </c>
      <c r="V270" s="186">
        <f t="shared" si="17"/>
        <v>0</v>
      </c>
      <c r="X270" s="191" t="str">
        <f>IFERROR(INDEX('ITC-3B'!$C$21:$C$1020,MATCH(E270,'ITC-3B'!$E$21:$E$1020,0)),"Not in 3B")</f>
        <v>Not in 3B</v>
      </c>
      <c r="Y270" s="191" t="str">
        <f>IFERROR(INDEX('2A-2B'!$C$21:$C$1020,MATCH(E270,'2A-2B'!$F$21:$F$1020,0)),"Not in 2A-2B")</f>
        <v>Not in 2A-2B</v>
      </c>
    </row>
    <row r="271" spans="2:25">
      <c r="B271" s="176" t="s">
        <v>650</v>
      </c>
      <c r="C271" s="121"/>
      <c r="D271" s="119"/>
      <c r="E271" s="192"/>
      <c r="F271" s="117"/>
      <c r="G271" s="118"/>
      <c r="H271" s="119"/>
      <c r="I271" s="119"/>
      <c r="J271" s="123"/>
      <c r="K271" s="195"/>
      <c r="L271" s="120">
        <v>0</v>
      </c>
      <c r="M271" s="120">
        <v>0</v>
      </c>
      <c r="N271" s="120">
        <v>0</v>
      </c>
      <c r="O271" s="112">
        <f t="shared" si="15"/>
        <v>0</v>
      </c>
      <c r="P271" s="115">
        <f t="shared" si="16"/>
        <v>0</v>
      </c>
      <c r="Q271" s="120"/>
      <c r="R271" s="117"/>
      <c r="S271" s="197"/>
      <c r="T271" s="179" t="str">
        <f>IFERROR(INDEX('ITC-3B'!$B$21:$B$1020,MATCH(E271,'ITC-3B'!$E$21:$E$1020,0)),"-")</f>
        <v>-</v>
      </c>
      <c r="U271" s="179" t="str">
        <f>IFERROR(INDEX('2A-2B'!$B$21:$B$1020,MATCH(E271,'2A-2B'!$F$21:$F$1020,0)),"-")</f>
        <v>-</v>
      </c>
      <c r="V271" s="186">
        <f t="shared" si="17"/>
        <v>0</v>
      </c>
      <c r="X271" s="191" t="str">
        <f>IFERROR(INDEX('ITC-3B'!$C$21:$C$1020,MATCH(E271,'ITC-3B'!$E$21:$E$1020,0)),"Not in 3B")</f>
        <v>Not in 3B</v>
      </c>
      <c r="Y271" s="191" t="str">
        <f>IFERROR(INDEX('2A-2B'!$C$21:$C$1020,MATCH(E271,'2A-2B'!$F$21:$F$1020,0)),"Not in 2A-2B")</f>
        <v>Not in 2A-2B</v>
      </c>
    </row>
    <row r="272" spans="2:25">
      <c r="B272" s="176" t="s">
        <v>651</v>
      </c>
      <c r="C272" s="121"/>
      <c r="D272" s="119"/>
      <c r="E272" s="192"/>
      <c r="F272" s="117"/>
      <c r="G272" s="118"/>
      <c r="H272" s="119"/>
      <c r="I272" s="119"/>
      <c r="J272" s="123"/>
      <c r="K272" s="195"/>
      <c r="L272" s="120">
        <v>0</v>
      </c>
      <c r="M272" s="120">
        <v>0</v>
      </c>
      <c r="N272" s="120">
        <v>0</v>
      </c>
      <c r="O272" s="112">
        <f t="shared" si="15"/>
        <v>0</v>
      </c>
      <c r="P272" s="115">
        <f t="shared" si="16"/>
        <v>0</v>
      </c>
      <c r="Q272" s="120"/>
      <c r="R272" s="117"/>
      <c r="S272" s="197"/>
      <c r="T272" s="179" t="str">
        <f>IFERROR(INDEX('ITC-3B'!$B$21:$B$1020,MATCH(E272,'ITC-3B'!$E$21:$E$1020,0)),"-")</f>
        <v>-</v>
      </c>
      <c r="U272" s="179" t="str">
        <f>IFERROR(INDEX('2A-2B'!$B$21:$B$1020,MATCH(E272,'2A-2B'!$F$21:$F$1020,0)),"-")</f>
        <v>-</v>
      </c>
      <c r="V272" s="186">
        <f t="shared" si="17"/>
        <v>0</v>
      </c>
      <c r="X272" s="191" t="str">
        <f>IFERROR(INDEX('ITC-3B'!$C$21:$C$1020,MATCH(E272,'ITC-3B'!$E$21:$E$1020,0)),"Not in 3B")</f>
        <v>Not in 3B</v>
      </c>
      <c r="Y272" s="191" t="str">
        <f>IFERROR(INDEX('2A-2B'!$C$21:$C$1020,MATCH(E272,'2A-2B'!$F$21:$F$1020,0)),"Not in 2A-2B")</f>
        <v>Not in 2A-2B</v>
      </c>
    </row>
    <row r="273" spans="2:25">
      <c r="B273" s="176" t="s">
        <v>652</v>
      </c>
      <c r="C273" s="121"/>
      <c r="D273" s="119"/>
      <c r="E273" s="192"/>
      <c r="F273" s="117"/>
      <c r="G273" s="118"/>
      <c r="H273" s="119"/>
      <c r="I273" s="119"/>
      <c r="J273" s="123"/>
      <c r="K273" s="195"/>
      <c r="L273" s="120">
        <v>0</v>
      </c>
      <c r="M273" s="120">
        <v>0</v>
      </c>
      <c r="N273" s="120">
        <v>0</v>
      </c>
      <c r="O273" s="112">
        <f t="shared" si="15"/>
        <v>0</v>
      </c>
      <c r="P273" s="115">
        <f t="shared" si="16"/>
        <v>0</v>
      </c>
      <c r="Q273" s="120"/>
      <c r="R273" s="117"/>
      <c r="S273" s="197"/>
      <c r="T273" s="179" t="str">
        <f>IFERROR(INDEX('ITC-3B'!$B$21:$B$1020,MATCH(E273,'ITC-3B'!$E$21:$E$1020,0)),"-")</f>
        <v>-</v>
      </c>
      <c r="U273" s="179" t="str">
        <f>IFERROR(INDEX('2A-2B'!$B$21:$B$1020,MATCH(E273,'2A-2B'!$F$21:$F$1020,0)),"-")</f>
        <v>-</v>
      </c>
      <c r="V273" s="186">
        <f t="shared" si="17"/>
        <v>0</v>
      </c>
      <c r="X273" s="191" t="str">
        <f>IFERROR(INDEX('ITC-3B'!$C$21:$C$1020,MATCH(E273,'ITC-3B'!$E$21:$E$1020,0)),"Not in 3B")</f>
        <v>Not in 3B</v>
      </c>
      <c r="Y273" s="191" t="str">
        <f>IFERROR(INDEX('2A-2B'!$C$21:$C$1020,MATCH(E273,'2A-2B'!$F$21:$F$1020,0)),"Not in 2A-2B")</f>
        <v>Not in 2A-2B</v>
      </c>
    </row>
    <row r="274" spans="2:25">
      <c r="B274" s="176" t="s">
        <v>653</v>
      </c>
      <c r="C274" s="121"/>
      <c r="D274" s="119"/>
      <c r="E274" s="192"/>
      <c r="F274" s="117"/>
      <c r="G274" s="118"/>
      <c r="H274" s="119"/>
      <c r="I274" s="119"/>
      <c r="J274" s="123"/>
      <c r="K274" s="195"/>
      <c r="L274" s="120">
        <v>0</v>
      </c>
      <c r="M274" s="120">
        <v>0</v>
      </c>
      <c r="N274" s="120">
        <v>0</v>
      </c>
      <c r="O274" s="112">
        <f t="shared" si="15"/>
        <v>0</v>
      </c>
      <c r="P274" s="115">
        <f t="shared" si="16"/>
        <v>0</v>
      </c>
      <c r="Q274" s="120"/>
      <c r="R274" s="117"/>
      <c r="S274" s="197"/>
      <c r="T274" s="179" t="str">
        <f>IFERROR(INDEX('ITC-3B'!$B$21:$B$1020,MATCH(E274,'ITC-3B'!$E$21:$E$1020,0)),"-")</f>
        <v>-</v>
      </c>
      <c r="U274" s="179" t="str">
        <f>IFERROR(INDEX('2A-2B'!$B$21:$B$1020,MATCH(E274,'2A-2B'!$F$21:$F$1020,0)),"-")</f>
        <v>-</v>
      </c>
      <c r="V274" s="186">
        <f t="shared" si="17"/>
        <v>0</v>
      </c>
      <c r="X274" s="191" t="str">
        <f>IFERROR(INDEX('ITC-3B'!$C$21:$C$1020,MATCH(E274,'ITC-3B'!$E$21:$E$1020,0)),"Not in 3B")</f>
        <v>Not in 3B</v>
      </c>
      <c r="Y274" s="191" t="str">
        <f>IFERROR(INDEX('2A-2B'!$C$21:$C$1020,MATCH(E274,'2A-2B'!$F$21:$F$1020,0)),"Not in 2A-2B")</f>
        <v>Not in 2A-2B</v>
      </c>
    </row>
    <row r="275" spans="2:25">
      <c r="B275" s="176" t="s">
        <v>654</v>
      </c>
      <c r="C275" s="121"/>
      <c r="D275" s="119"/>
      <c r="E275" s="192"/>
      <c r="F275" s="117"/>
      <c r="G275" s="118"/>
      <c r="H275" s="119"/>
      <c r="I275" s="119"/>
      <c r="J275" s="123"/>
      <c r="K275" s="195"/>
      <c r="L275" s="120">
        <v>0</v>
      </c>
      <c r="M275" s="120">
        <v>0</v>
      </c>
      <c r="N275" s="120">
        <v>0</v>
      </c>
      <c r="O275" s="112">
        <f t="shared" si="15"/>
        <v>0</v>
      </c>
      <c r="P275" s="115">
        <f t="shared" si="16"/>
        <v>0</v>
      </c>
      <c r="Q275" s="120"/>
      <c r="R275" s="117"/>
      <c r="S275" s="197"/>
      <c r="T275" s="179" t="str">
        <f>IFERROR(INDEX('ITC-3B'!$B$21:$B$1020,MATCH(E275,'ITC-3B'!$E$21:$E$1020,0)),"-")</f>
        <v>-</v>
      </c>
      <c r="U275" s="179" t="str">
        <f>IFERROR(INDEX('2A-2B'!$B$21:$B$1020,MATCH(E275,'2A-2B'!$F$21:$F$1020,0)),"-")</f>
        <v>-</v>
      </c>
      <c r="V275" s="186">
        <f t="shared" si="17"/>
        <v>0</v>
      </c>
      <c r="X275" s="191" t="str">
        <f>IFERROR(INDEX('ITC-3B'!$C$21:$C$1020,MATCH(E275,'ITC-3B'!$E$21:$E$1020,0)),"Not in 3B")</f>
        <v>Not in 3B</v>
      </c>
      <c r="Y275" s="191" t="str">
        <f>IFERROR(INDEX('2A-2B'!$C$21:$C$1020,MATCH(E275,'2A-2B'!$F$21:$F$1020,0)),"Not in 2A-2B")</f>
        <v>Not in 2A-2B</v>
      </c>
    </row>
    <row r="276" spans="2:25">
      <c r="B276" s="176" t="s">
        <v>655</v>
      </c>
      <c r="C276" s="121"/>
      <c r="D276" s="119"/>
      <c r="E276" s="192"/>
      <c r="F276" s="117"/>
      <c r="G276" s="118"/>
      <c r="H276" s="119"/>
      <c r="I276" s="119"/>
      <c r="J276" s="123"/>
      <c r="K276" s="195"/>
      <c r="L276" s="120">
        <v>0</v>
      </c>
      <c r="M276" s="120">
        <v>0</v>
      </c>
      <c r="N276" s="120">
        <v>0</v>
      </c>
      <c r="O276" s="112">
        <f t="shared" si="15"/>
        <v>0</v>
      </c>
      <c r="P276" s="115">
        <f t="shared" si="16"/>
        <v>0</v>
      </c>
      <c r="Q276" s="120"/>
      <c r="R276" s="117"/>
      <c r="S276" s="197"/>
      <c r="T276" s="179" t="str">
        <f>IFERROR(INDEX('ITC-3B'!$B$21:$B$1020,MATCH(E276,'ITC-3B'!$E$21:$E$1020,0)),"-")</f>
        <v>-</v>
      </c>
      <c r="U276" s="179" t="str">
        <f>IFERROR(INDEX('2A-2B'!$B$21:$B$1020,MATCH(E276,'2A-2B'!$F$21:$F$1020,0)),"-")</f>
        <v>-</v>
      </c>
      <c r="V276" s="186">
        <f t="shared" si="17"/>
        <v>0</v>
      </c>
      <c r="X276" s="191" t="str">
        <f>IFERROR(INDEX('ITC-3B'!$C$21:$C$1020,MATCH(E276,'ITC-3B'!$E$21:$E$1020,0)),"Not in 3B")</f>
        <v>Not in 3B</v>
      </c>
      <c r="Y276" s="191" t="str">
        <f>IFERROR(INDEX('2A-2B'!$C$21:$C$1020,MATCH(E276,'2A-2B'!$F$21:$F$1020,0)),"Not in 2A-2B")</f>
        <v>Not in 2A-2B</v>
      </c>
    </row>
    <row r="277" spans="2:25">
      <c r="B277" s="176" t="s">
        <v>656</v>
      </c>
      <c r="C277" s="121"/>
      <c r="D277" s="119"/>
      <c r="E277" s="192"/>
      <c r="F277" s="117"/>
      <c r="G277" s="118"/>
      <c r="H277" s="119"/>
      <c r="I277" s="119"/>
      <c r="J277" s="123"/>
      <c r="K277" s="195"/>
      <c r="L277" s="120">
        <v>0</v>
      </c>
      <c r="M277" s="120">
        <v>0</v>
      </c>
      <c r="N277" s="120">
        <v>0</v>
      </c>
      <c r="O277" s="112">
        <f t="shared" ref="O277:O340" si="18">N277</f>
        <v>0</v>
      </c>
      <c r="P277" s="115">
        <f t="shared" ref="P277:P340" si="19">SUM(L277:O277)</f>
        <v>0</v>
      </c>
      <c r="Q277" s="120"/>
      <c r="R277" s="117"/>
      <c r="S277" s="197"/>
      <c r="T277" s="179" t="str">
        <f>IFERROR(INDEX('ITC-3B'!$B$21:$B$1020,MATCH(E277,'ITC-3B'!$E$21:$E$1020,0)),"-")</f>
        <v>-</v>
      </c>
      <c r="U277" s="179" t="str">
        <f>IFERROR(INDEX('2A-2B'!$B$21:$B$1020,MATCH(E277,'2A-2B'!$F$21:$F$1020,0)),"-")</f>
        <v>-</v>
      </c>
      <c r="V277" s="186">
        <f t="shared" ref="V277:V340" si="20">IF(((L277*J277)-SUM(M277:O277))&gt;0.51,0,((L277*J277)-SUM(M277:O277)))</f>
        <v>0</v>
      </c>
      <c r="X277" s="191" t="str">
        <f>IFERROR(INDEX('ITC-3B'!$C$21:$C$1020,MATCH(E277,'ITC-3B'!$E$21:$E$1020,0)),"Not in 3B")</f>
        <v>Not in 3B</v>
      </c>
      <c r="Y277" s="191" t="str">
        <f>IFERROR(INDEX('2A-2B'!$C$21:$C$1020,MATCH(E277,'2A-2B'!$F$21:$F$1020,0)),"Not in 2A-2B")</f>
        <v>Not in 2A-2B</v>
      </c>
    </row>
    <row r="278" spans="2:25">
      <c r="B278" s="176" t="s">
        <v>657</v>
      </c>
      <c r="C278" s="121"/>
      <c r="D278" s="119"/>
      <c r="E278" s="192"/>
      <c r="F278" s="117"/>
      <c r="G278" s="118"/>
      <c r="H278" s="119"/>
      <c r="I278" s="119"/>
      <c r="J278" s="123"/>
      <c r="K278" s="195"/>
      <c r="L278" s="120">
        <v>0</v>
      </c>
      <c r="M278" s="120">
        <v>0</v>
      </c>
      <c r="N278" s="120">
        <v>0</v>
      </c>
      <c r="O278" s="112">
        <f t="shared" si="18"/>
        <v>0</v>
      </c>
      <c r="P278" s="115">
        <f t="shared" si="19"/>
        <v>0</v>
      </c>
      <c r="Q278" s="120"/>
      <c r="R278" s="117"/>
      <c r="S278" s="197"/>
      <c r="T278" s="179" t="str">
        <f>IFERROR(INDEX('ITC-3B'!$B$21:$B$1020,MATCH(E278,'ITC-3B'!$E$21:$E$1020,0)),"-")</f>
        <v>-</v>
      </c>
      <c r="U278" s="179" t="str">
        <f>IFERROR(INDEX('2A-2B'!$B$21:$B$1020,MATCH(E278,'2A-2B'!$F$21:$F$1020,0)),"-")</f>
        <v>-</v>
      </c>
      <c r="V278" s="186">
        <f t="shared" si="20"/>
        <v>0</v>
      </c>
      <c r="X278" s="191" t="str">
        <f>IFERROR(INDEX('ITC-3B'!$C$21:$C$1020,MATCH(E278,'ITC-3B'!$E$21:$E$1020,0)),"Not in 3B")</f>
        <v>Not in 3B</v>
      </c>
      <c r="Y278" s="191" t="str">
        <f>IFERROR(INDEX('2A-2B'!$C$21:$C$1020,MATCH(E278,'2A-2B'!$F$21:$F$1020,0)),"Not in 2A-2B")</f>
        <v>Not in 2A-2B</v>
      </c>
    </row>
    <row r="279" spans="2:25">
      <c r="B279" s="176" t="s">
        <v>658</v>
      </c>
      <c r="C279" s="121"/>
      <c r="D279" s="119"/>
      <c r="E279" s="192"/>
      <c r="F279" s="117"/>
      <c r="G279" s="118"/>
      <c r="H279" s="119"/>
      <c r="I279" s="119"/>
      <c r="J279" s="123"/>
      <c r="K279" s="195"/>
      <c r="L279" s="120">
        <v>0</v>
      </c>
      <c r="M279" s="120">
        <v>0</v>
      </c>
      <c r="N279" s="120">
        <v>0</v>
      </c>
      <c r="O279" s="112">
        <f t="shared" si="18"/>
        <v>0</v>
      </c>
      <c r="P279" s="115">
        <f t="shared" si="19"/>
        <v>0</v>
      </c>
      <c r="Q279" s="120"/>
      <c r="R279" s="117"/>
      <c r="S279" s="197"/>
      <c r="T279" s="179" t="str">
        <f>IFERROR(INDEX('ITC-3B'!$B$21:$B$1020,MATCH(E279,'ITC-3B'!$E$21:$E$1020,0)),"-")</f>
        <v>-</v>
      </c>
      <c r="U279" s="179" t="str">
        <f>IFERROR(INDEX('2A-2B'!$B$21:$B$1020,MATCH(E279,'2A-2B'!$F$21:$F$1020,0)),"-")</f>
        <v>-</v>
      </c>
      <c r="V279" s="186">
        <f t="shared" si="20"/>
        <v>0</v>
      </c>
      <c r="X279" s="191" t="str">
        <f>IFERROR(INDEX('ITC-3B'!$C$21:$C$1020,MATCH(E279,'ITC-3B'!$E$21:$E$1020,0)),"Not in 3B")</f>
        <v>Not in 3B</v>
      </c>
      <c r="Y279" s="191" t="str">
        <f>IFERROR(INDEX('2A-2B'!$C$21:$C$1020,MATCH(E279,'2A-2B'!$F$21:$F$1020,0)),"Not in 2A-2B")</f>
        <v>Not in 2A-2B</v>
      </c>
    </row>
    <row r="280" spans="2:25">
      <c r="B280" s="176" t="s">
        <v>659</v>
      </c>
      <c r="C280" s="121"/>
      <c r="D280" s="119"/>
      <c r="E280" s="192"/>
      <c r="F280" s="117"/>
      <c r="G280" s="118"/>
      <c r="H280" s="119"/>
      <c r="I280" s="119"/>
      <c r="J280" s="123"/>
      <c r="K280" s="195"/>
      <c r="L280" s="120">
        <v>0</v>
      </c>
      <c r="M280" s="120">
        <v>0</v>
      </c>
      <c r="N280" s="120">
        <v>0</v>
      </c>
      <c r="O280" s="112">
        <f t="shared" si="18"/>
        <v>0</v>
      </c>
      <c r="P280" s="115">
        <f t="shared" si="19"/>
        <v>0</v>
      </c>
      <c r="Q280" s="120"/>
      <c r="R280" s="117"/>
      <c r="S280" s="197"/>
      <c r="T280" s="179" t="str">
        <f>IFERROR(INDEX('ITC-3B'!$B$21:$B$1020,MATCH(E280,'ITC-3B'!$E$21:$E$1020,0)),"-")</f>
        <v>-</v>
      </c>
      <c r="U280" s="179" t="str">
        <f>IFERROR(INDEX('2A-2B'!$B$21:$B$1020,MATCH(E280,'2A-2B'!$F$21:$F$1020,0)),"-")</f>
        <v>-</v>
      </c>
      <c r="V280" s="186">
        <f t="shared" si="20"/>
        <v>0</v>
      </c>
      <c r="X280" s="191" t="str">
        <f>IFERROR(INDEX('ITC-3B'!$C$21:$C$1020,MATCH(E280,'ITC-3B'!$E$21:$E$1020,0)),"Not in 3B")</f>
        <v>Not in 3B</v>
      </c>
      <c r="Y280" s="191" t="str">
        <f>IFERROR(INDEX('2A-2B'!$C$21:$C$1020,MATCH(E280,'2A-2B'!$F$21:$F$1020,0)),"Not in 2A-2B")</f>
        <v>Not in 2A-2B</v>
      </c>
    </row>
    <row r="281" spans="2:25">
      <c r="B281" s="176" t="s">
        <v>660</v>
      </c>
      <c r="C281" s="121"/>
      <c r="D281" s="119"/>
      <c r="E281" s="192"/>
      <c r="F281" s="117"/>
      <c r="G281" s="118"/>
      <c r="H281" s="119"/>
      <c r="I281" s="119"/>
      <c r="J281" s="123"/>
      <c r="K281" s="195"/>
      <c r="L281" s="120">
        <v>0</v>
      </c>
      <c r="M281" s="120">
        <v>0</v>
      </c>
      <c r="N281" s="120">
        <v>0</v>
      </c>
      <c r="O281" s="112">
        <f t="shared" si="18"/>
        <v>0</v>
      </c>
      <c r="P281" s="115">
        <f t="shared" si="19"/>
        <v>0</v>
      </c>
      <c r="Q281" s="120"/>
      <c r="R281" s="117"/>
      <c r="S281" s="197"/>
      <c r="T281" s="179" t="str">
        <f>IFERROR(INDEX('ITC-3B'!$B$21:$B$1020,MATCH(E281,'ITC-3B'!$E$21:$E$1020,0)),"-")</f>
        <v>-</v>
      </c>
      <c r="U281" s="179" t="str">
        <f>IFERROR(INDEX('2A-2B'!$B$21:$B$1020,MATCH(E281,'2A-2B'!$F$21:$F$1020,0)),"-")</f>
        <v>-</v>
      </c>
      <c r="V281" s="186">
        <f t="shared" si="20"/>
        <v>0</v>
      </c>
      <c r="X281" s="191" t="str">
        <f>IFERROR(INDEX('ITC-3B'!$C$21:$C$1020,MATCH(E281,'ITC-3B'!$E$21:$E$1020,0)),"Not in 3B")</f>
        <v>Not in 3B</v>
      </c>
      <c r="Y281" s="191" t="str">
        <f>IFERROR(INDEX('2A-2B'!$C$21:$C$1020,MATCH(E281,'2A-2B'!$F$21:$F$1020,0)),"Not in 2A-2B")</f>
        <v>Not in 2A-2B</v>
      </c>
    </row>
    <row r="282" spans="2:25">
      <c r="B282" s="176" t="s">
        <v>661</v>
      </c>
      <c r="C282" s="121"/>
      <c r="D282" s="119"/>
      <c r="E282" s="192"/>
      <c r="F282" s="117"/>
      <c r="G282" s="118"/>
      <c r="H282" s="119"/>
      <c r="I282" s="119"/>
      <c r="J282" s="123"/>
      <c r="K282" s="195"/>
      <c r="L282" s="120">
        <v>0</v>
      </c>
      <c r="M282" s="120">
        <v>0</v>
      </c>
      <c r="N282" s="120">
        <v>0</v>
      </c>
      <c r="O282" s="112">
        <f t="shared" si="18"/>
        <v>0</v>
      </c>
      <c r="P282" s="115">
        <f t="shared" si="19"/>
        <v>0</v>
      </c>
      <c r="Q282" s="120"/>
      <c r="R282" s="117"/>
      <c r="S282" s="197"/>
      <c r="T282" s="179" t="str">
        <f>IFERROR(INDEX('ITC-3B'!$B$21:$B$1020,MATCH(E282,'ITC-3B'!$E$21:$E$1020,0)),"-")</f>
        <v>-</v>
      </c>
      <c r="U282" s="179" t="str">
        <f>IFERROR(INDEX('2A-2B'!$B$21:$B$1020,MATCH(E282,'2A-2B'!$F$21:$F$1020,0)),"-")</f>
        <v>-</v>
      </c>
      <c r="V282" s="186">
        <f t="shared" si="20"/>
        <v>0</v>
      </c>
      <c r="X282" s="191" t="str">
        <f>IFERROR(INDEX('ITC-3B'!$C$21:$C$1020,MATCH(E282,'ITC-3B'!$E$21:$E$1020,0)),"Not in 3B")</f>
        <v>Not in 3B</v>
      </c>
      <c r="Y282" s="191" t="str">
        <f>IFERROR(INDEX('2A-2B'!$C$21:$C$1020,MATCH(E282,'2A-2B'!$F$21:$F$1020,0)),"Not in 2A-2B")</f>
        <v>Not in 2A-2B</v>
      </c>
    </row>
    <row r="283" spans="2:25">
      <c r="B283" s="176" t="s">
        <v>662</v>
      </c>
      <c r="C283" s="121"/>
      <c r="D283" s="119"/>
      <c r="E283" s="192"/>
      <c r="F283" s="117"/>
      <c r="G283" s="118"/>
      <c r="H283" s="119"/>
      <c r="I283" s="119"/>
      <c r="J283" s="123"/>
      <c r="K283" s="195"/>
      <c r="L283" s="120">
        <v>0</v>
      </c>
      <c r="M283" s="120">
        <v>0</v>
      </c>
      <c r="N283" s="120">
        <v>0</v>
      </c>
      <c r="O283" s="112">
        <f t="shared" si="18"/>
        <v>0</v>
      </c>
      <c r="P283" s="115">
        <f t="shared" si="19"/>
        <v>0</v>
      </c>
      <c r="Q283" s="120"/>
      <c r="R283" s="117"/>
      <c r="S283" s="197"/>
      <c r="T283" s="179" t="str">
        <f>IFERROR(INDEX('ITC-3B'!$B$21:$B$1020,MATCH(E283,'ITC-3B'!$E$21:$E$1020,0)),"-")</f>
        <v>-</v>
      </c>
      <c r="U283" s="179" t="str">
        <f>IFERROR(INDEX('2A-2B'!$B$21:$B$1020,MATCH(E283,'2A-2B'!$F$21:$F$1020,0)),"-")</f>
        <v>-</v>
      </c>
      <c r="V283" s="186">
        <f t="shared" si="20"/>
        <v>0</v>
      </c>
      <c r="X283" s="191" t="str">
        <f>IFERROR(INDEX('ITC-3B'!$C$21:$C$1020,MATCH(E283,'ITC-3B'!$E$21:$E$1020,0)),"Not in 3B")</f>
        <v>Not in 3B</v>
      </c>
      <c r="Y283" s="191" t="str">
        <f>IFERROR(INDEX('2A-2B'!$C$21:$C$1020,MATCH(E283,'2A-2B'!$F$21:$F$1020,0)),"Not in 2A-2B")</f>
        <v>Not in 2A-2B</v>
      </c>
    </row>
    <row r="284" spans="2:25">
      <c r="B284" s="176" t="s">
        <v>663</v>
      </c>
      <c r="C284" s="121"/>
      <c r="D284" s="119"/>
      <c r="E284" s="192"/>
      <c r="F284" s="117"/>
      <c r="G284" s="118"/>
      <c r="H284" s="119"/>
      <c r="I284" s="119"/>
      <c r="J284" s="123"/>
      <c r="K284" s="195"/>
      <c r="L284" s="120">
        <v>0</v>
      </c>
      <c r="M284" s="120">
        <v>0</v>
      </c>
      <c r="N284" s="120">
        <v>0</v>
      </c>
      <c r="O284" s="112">
        <f t="shared" si="18"/>
        <v>0</v>
      </c>
      <c r="P284" s="115">
        <f t="shared" si="19"/>
        <v>0</v>
      </c>
      <c r="Q284" s="120"/>
      <c r="R284" s="117"/>
      <c r="S284" s="197"/>
      <c r="T284" s="179" t="str">
        <f>IFERROR(INDEX('ITC-3B'!$B$21:$B$1020,MATCH(E284,'ITC-3B'!$E$21:$E$1020,0)),"-")</f>
        <v>-</v>
      </c>
      <c r="U284" s="179" t="str">
        <f>IFERROR(INDEX('2A-2B'!$B$21:$B$1020,MATCH(E284,'2A-2B'!$F$21:$F$1020,0)),"-")</f>
        <v>-</v>
      </c>
      <c r="V284" s="186">
        <f t="shared" si="20"/>
        <v>0</v>
      </c>
      <c r="X284" s="191" t="str">
        <f>IFERROR(INDEX('ITC-3B'!$C$21:$C$1020,MATCH(E284,'ITC-3B'!$E$21:$E$1020,0)),"Not in 3B")</f>
        <v>Not in 3B</v>
      </c>
      <c r="Y284" s="191" t="str">
        <f>IFERROR(INDEX('2A-2B'!$C$21:$C$1020,MATCH(E284,'2A-2B'!$F$21:$F$1020,0)),"Not in 2A-2B")</f>
        <v>Not in 2A-2B</v>
      </c>
    </row>
    <row r="285" spans="2:25">
      <c r="B285" s="176" t="s">
        <v>664</v>
      </c>
      <c r="C285" s="121"/>
      <c r="D285" s="119"/>
      <c r="E285" s="192"/>
      <c r="F285" s="117"/>
      <c r="G285" s="118"/>
      <c r="H285" s="119"/>
      <c r="I285" s="119"/>
      <c r="J285" s="123"/>
      <c r="K285" s="195"/>
      <c r="L285" s="120">
        <v>0</v>
      </c>
      <c r="M285" s="120">
        <v>0</v>
      </c>
      <c r="N285" s="120">
        <v>0</v>
      </c>
      <c r="O285" s="112">
        <f t="shared" si="18"/>
        <v>0</v>
      </c>
      <c r="P285" s="115">
        <f t="shared" si="19"/>
        <v>0</v>
      </c>
      <c r="Q285" s="120"/>
      <c r="R285" s="117"/>
      <c r="S285" s="197"/>
      <c r="T285" s="179" t="str">
        <f>IFERROR(INDEX('ITC-3B'!$B$21:$B$1020,MATCH(E285,'ITC-3B'!$E$21:$E$1020,0)),"-")</f>
        <v>-</v>
      </c>
      <c r="U285" s="179" t="str">
        <f>IFERROR(INDEX('2A-2B'!$B$21:$B$1020,MATCH(E285,'2A-2B'!$F$21:$F$1020,0)),"-")</f>
        <v>-</v>
      </c>
      <c r="V285" s="186">
        <f t="shared" si="20"/>
        <v>0</v>
      </c>
      <c r="X285" s="191" t="str">
        <f>IFERROR(INDEX('ITC-3B'!$C$21:$C$1020,MATCH(E285,'ITC-3B'!$E$21:$E$1020,0)),"Not in 3B")</f>
        <v>Not in 3B</v>
      </c>
      <c r="Y285" s="191" t="str">
        <f>IFERROR(INDEX('2A-2B'!$C$21:$C$1020,MATCH(E285,'2A-2B'!$F$21:$F$1020,0)),"Not in 2A-2B")</f>
        <v>Not in 2A-2B</v>
      </c>
    </row>
    <row r="286" spans="2:25">
      <c r="B286" s="176" t="s">
        <v>665</v>
      </c>
      <c r="C286" s="121"/>
      <c r="D286" s="119"/>
      <c r="E286" s="192"/>
      <c r="F286" s="117"/>
      <c r="G286" s="118"/>
      <c r="H286" s="119"/>
      <c r="I286" s="119"/>
      <c r="J286" s="123"/>
      <c r="K286" s="195"/>
      <c r="L286" s="120">
        <v>0</v>
      </c>
      <c r="M286" s="120">
        <v>0</v>
      </c>
      <c r="N286" s="120">
        <v>0</v>
      </c>
      <c r="O286" s="112">
        <f t="shared" si="18"/>
        <v>0</v>
      </c>
      <c r="P286" s="115">
        <f t="shared" si="19"/>
        <v>0</v>
      </c>
      <c r="Q286" s="120"/>
      <c r="R286" s="117"/>
      <c r="S286" s="197"/>
      <c r="T286" s="179" t="str">
        <f>IFERROR(INDEX('ITC-3B'!$B$21:$B$1020,MATCH(E286,'ITC-3B'!$E$21:$E$1020,0)),"-")</f>
        <v>-</v>
      </c>
      <c r="U286" s="179" t="str">
        <f>IFERROR(INDEX('2A-2B'!$B$21:$B$1020,MATCH(E286,'2A-2B'!$F$21:$F$1020,0)),"-")</f>
        <v>-</v>
      </c>
      <c r="V286" s="186">
        <f t="shared" si="20"/>
        <v>0</v>
      </c>
      <c r="X286" s="191" t="str">
        <f>IFERROR(INDEX('ITC-3B'!$C$21:$C$1020,MATCH(E286,'ITC-3B'!$E$21:$E$1020,0)),"Not in 3B")</f>
        <v>Not in 3B</v>
      </c>
      <c r="Y286" s="191" t="str">
        <f>IFERROR(INDEX('2A-2B'!$C$21:$C$1020,MATCH(E286,'2A-2B'!$F$21:$F$1020,0)),"Not in 2A-2B")</f>
        <v>Not in 2A-2B</v>
      </c>
    </row>
    <row r="287" spans="2:25">
      <c r="B287" s="176" t="s">
        <v>666</v>
      </c>
      <c r="C287" s="121"/>
      <c r="D287" s="119"/>
      <c r="E287" s="192"/>
      <c r="F287" s="117"/>
      <c r="G287" s="118"/>
      <c r="H287" s="119"/>
      <c r="I287" s="119"/>
      <c r="J287" s="123"/>
      <c r="K287" s="195"/>
      <c r="L287" s="120">
        <v>0</v>
      </c>
      <c r="M287" s="120">
        <v>0</v>
      </c>
      <c r="N287" s="120">
        <v>0</v>
      </c>
      <c r="O287" s="112">
        <f t="shared" si="18"/>
        <v>0</v>
      </c>
      <c r="P287" s="115">
        <f t="shared" si="19"/>
        <v>0</v>
      </c>
      <c r="Q287" s="120"/>
      <c r="R287" s="117"/>
      <c r="S287" s="197"/>
      <c r="T287" s="179" t="str">
        <f>IFERROR(INDEX('ITC-3B'!$B$21:$B$1020,MATCH(E287,'ITC-3B'!$E$21:$E$1020,0)),"-")</f>
        <v>-</v>
      </c>
      <c r="U287" s="179" t="str">
        <f>IFERROR(INDEX('2A-2B'!$B$21:$B$1020,MATCH(E287,'2A-2B'!$F$21:$F$1020,0)),"-")</f>
        <v>-</v>
      </c>
      <c r="V287" s="186">
        <f t="shared" si="20"/>
        <v>0</v>
      </c>
      <c r="X287" s="191" t="str">
        <f>IFERROR(INDEX('ITC-3B'!$C$21:$C$1020,MATCH(E287,'ITC-3B'!$E$21:$E$1020,0)),"Not in 3B")</f>
        <v>Not in 3B</v>
      </c>
      <c r="Y287" s="191" t="str">
        <f>IFERROR(INDEX('2A-2B'!$C$21:$C$1020,MATCH(E287,'2A-2B'!$F$21:$F$1020,0)),"Not in 2A-2B")</f>
        <v>Not in 2A-2B</v>
      </c>
    </row>
    <row r="288" spans="2:25">
      <c r="B288" s="176" t="s">
        <v>667</v>
      </c>
      <c r="C288" s="121"/>
      <c r="D288" s="119"/>
      <c r="E288" s="192"/>
      <c r="F288" s="117"/>
      <c r="G288" s="118"/>
      <c r="H288" s="119"/>
      <c r="I288" s="119"/>
      <c r="J288" s="123"/>
      <c r="K288" s="195"/>
      <c r="L288" s="120">
        <v>0</v>
      </c>
      <c r="M288" s="120">
        <v>0</v>
      </c>
      <c r="N288" s="120">
        <v>0</v>
      </c>
      <c r="O288" s="112">
        <f t="shared" si="18"/>
        <v>0</v>
      </c>
      <c r="P288" s="115">
        <f t="shared" si="19"/>
        <v>0</v>
      </c>
      <c r="Q288" s="120"/>
      <c r="R288" s="117"/>
      <c r="S288" s="197"/>
      <c r="T288" s="179" t="str">
        <f>IFERROR(INDEX('ITC-3B'!$B$21:$B$1020,MATCH(E288,'ITC-3B'!$E$21:$E$1020,0)),"-")</f>
        <v>-</v>
      </c>
      <c r="U288" s="179" t="str">
        <f>IFERROR(INDEX('2A-2B'!$B$21:$B$1020,MATCH(E288,'2A-2B'!$F$21:$F$1020,0)),"-")</f>
        <v>-</v>
      </c>
      <c r="V288" s="186">
        <f t="shared" si="20"/>
        <v>0</v>
      </c>
      <c r="X288" s="191" t="str">
        <f>IFERROR(INDEX('ITC-3B'!$C$21:$C$1020,MATCH(E288,'ITC-3B'!$E$21:$E$1020,0)),"Not in 3B")</f>
        <v>Not in 3B</v>
      </c>
      <c r="Y288" s="191" t="str">
        <f>IFERROR(INDEX('2A-2B'!$C$21:$C$1020,MATCH(E288,'2A-2B'!$F$21:$F$1020,0)),"Not in 2A-2B")</f>
        <v>Not in 2A-2B</v>
      </c>
    </row>
    <row r="289" spans="2:25">
      <c r="B289" s="176" t="s">
        <v>668</v>
      </c>
      <c r="C289" s="121"/>
      <c r="D289" s="119"/>
      <c r="E289" s="192"/>
      <c r="F289" s="117"/>
      <c r="G289" s="118"/>
      <c r="H289" s="119"/>
      <c r="I289" s="119"/>
      <c r="J289" s="123"/>
      <c r="K289" s="195"/>
      <c r="L289" s="120">
        <v>0</v>
      </c>
      <c r="M289" s="120">
        <v>0</v>
      </c>
      <c r="N289" s="120">
        <v>0</v>
      </c>
      <c r="O289" s="112">
        <f t="shared" si="18"/>
        <v>0</v>
      </c>
      <c r="P289" s="115">
        <f t="shared" si="19"/>
        <v>0</v>
      </c>
      <c r="Q289" s="120"/>
      <c r="R289" s="117"/>
      <c r="S289" s="197"/>
      <c r="T289" s="179" t="str">
        <f>IFERROR(INDEX('ITC-3B'!$B$21:$B$1020,MATCH(E289,'ITC-3B'!$E$21:$E$1020,0)),"-")</f>
        <v>-</v>
      </c>
      <c r="U289" s="179" t="str">
        <f>IFERROR(INDEX('2A-2B'!$B$21:$B$1020,MATCH(E289,'2A-2B'!$F$21:$F$1020,0)),"-")</f>
        <v>-</v>
      </c>
      <c r="V289" s="186">
        <f t="shared" si="20"/>
        <v>0</v>
      </c>
      <c r="X289" s="191" t="str">
        <f>IFERROR(INDEX('ITC-3B'!$C$21:$C$1020,MATCH(E289,'ITC-3B'!$E$21:$E$1020,0)),"Not in 3B")</f>
        <v>Not in 3B</v>
      </c>
      <c r="Y289" s="191" t="str">
        <f>IFERROR(INDEX('2A-2B'!$C$21:$C$1020,MATCH(E289,'2A-2B'!$F$21:$F$1020,0)),"Not in 2A-2B")</f>
        <v>Not in 2A-2B</v>
      </c>
    </row>
    <row r="290" spans="2:25">
      <c r="B290" s="176" t="s">
        <v>669</v>
      </c>
      <c r="C290" s="121"/>
      <c r="D290" s="119"/>
      <c r="E290" s="192"/>
      <c r="F290" s="117"/>
      <c r="G290" s="118"/>
      <c r="H290" s="119"/>
      <c r="I290" s="119"/>
      <c r="J290" s="123"/>
      <c r="K290" s="195"/>
      <c r="L290" s="120">
        <v>0</v>
      </c>
      <c r="M290" s="120">
        <v>0</v>
      </c>
      <c r="N290" s="120">
        <v>0</v>
      </c>
      <c r="O290" s="112">
        <f t="shared" si="18"/>
        <v>0</v>
      </c>
      <c r="P290" s="115">
        <f t="shared" si="19"/>
        <v>0</v>
      </c>
      <c r="Q290" s="120"/>
      <c r="R290" s="117"/>
      <c r="S290" s="197"/>
      <c r="T290" s="179" t="str">
        <f>IFERROR(INDEX('ITC-3B'!$B$21:$B$1020,MATCH(E290,'ITC-3B'!$E$21:$E$1020,0)),"-")</f>
        <v>-</v>
      </c>
      <c r="U290" s="179" t="str">
        <f>IFERROR(INDEX('2A-2B'!$B$21:$B$1020,MATCH(E290,'2A-2B'!$F$21:$F$1020,0)),"-")</f>
        <v>-</v>
      </c>
      <c r="V290" s="186">
        <f t="shared" si="20"/>
        <v>0</v>
      </c>
      <c r="X290" s="191" t="str">
        <f>IFERROR(INDEX('ITC-3B'!$C$21:$C$1020,MATCH(E290,'ITC-3B'!$E$21:$E$1020,0)),"Not in 3B")</f>
        <v>Not in 3B</v>
      </c>
      <c r="Y290" s="191" t="str">
        <f>IFERROR(INDEX('2A-2B'!$C$21:$C$1020,MATCH(E290,'2A-2B'!$F$21:$F$1020,0)),"Not in 2A-2B")</f>
        <v>Not in 2A-2B</v>
      </c>
    </row>
    <row r="291" spans="2:25">
      <c r="B291" s="176" t="s">
        <v>670</v>
      </c>
      <c r="C291" s="121"/>
      <c r="D291" s="119"/>
      <c r="E291" s="192"/>
      <c r="F291" s="117"/>
      <c r="G291" s="118"/>
      <c r="H291" s="119"/>
      <c r="I291" s="119"/>
      <c r="J291" s="123"/>
      <c r="K291" s="195"/>
      <c r="L291" s="120">
        <v>0</v>
      </c>
      <c r="M291" s="120">
        <v>0</v>
      </c>
      <c r="N291" s="120">
        <v>0</v>
      </c>
      <c r="O291" s="112">
        <f t="shared" si="18"/>
        <v>0</v>
      </c>
      <c r="P291" s="115">
        <f t="shared" si="19"/>
        <v>0</v>
      </c>
      <c r="Q291" s="120"/>
      <c r="R291" s="117"/>
      <c r="S291" s="197"/>
      <c r="T291" s="179" t="str">
        <f>IFERROR(INDEX('ITC-3B'!$B$21:$B$1020,MATCH(E291,'ITC-3B'!$E$21:$E$1020,0)),"-")</f>
        <v>-</v>
      </c>
      <c r="U291" s="179" t="str">
        <f>IFERROR(INDEX('2A-2B'!$B$21:$B$1020,MATCH(E291,'2A-2B'!$F$21:$F$1020,0)),"-")</f>
        <v>-</v>
      </c>
      <c r="V291" s="186">
        <f t="shared" si="20"/>
        <v>0</v>
      </c>
      <c r="X291" s="191" t="str">
        <f>IFERROR(INDEX('ITC-3B'!$C$21:$C$1020,MATCH(E291,'ITC-3B'!$E$21:$E$1020,0)),"Not in 3B")</f>
        <v>Not in 3B</v>
      </c>
      <c r="Y291" s="191" t="str">
        <f>IFERROR(INDEX('2A-2B'!$C$21:$C$1020,MATCH(E291,'2A-2B'!$F$21:$F$1020,0)),"Not in 2A-2B")</f>
        <v>Not in 2A-2B</v>
      </c>
    </row>
    <row r="292" spans="2:25">
      <c r="B292" s="176" t="s">
        <v>671</v>
      </c>
      <c r="C292" s="121"/>
      <c r="D292" s="119"/>
      <c r="E292" s="192"/>
      <c r="F292" s="117"/>
      <c r="G292" s="118"/>
      <c r="H292" s="119"/>
      <c r="I292" s="119"/>
      <c r="J292" s="123"/>
      <c r="K292" s="195"/>
      <c r="L292" s="120">
        <v>0</v>
      </c>
      <c r="M292" s="120">
        <v>0</v>
      </c>
      <c r="N292" s="120">
        <v>0</v>
      </c>
      <c r="O292" s="112">
        <f t="shared" si="18"/>
        <v>0</v>
      </c>
      <c r="P292" s="115">
        <f t="shared" si="19"/>
        <v>0</v>
      </c>
      <c r="Q292" s="120"/>
      <c r="R292" s="117"/>
      <c r="S292" s="197"/>
      <c r="T292" s="179" t="str">
        <f>IFERROR(INDEX('ITC-3B'!$B$21:$B$1020,MATCH(E292,'ITC-3B'!$E$21:$E$1020,0)),"-")</f>
        <v>-</v>
      </c>
      <c r="U292" s="179" t="str">
        <f>IFERROR(INDEX('2A-2B'!$B$21:$B$1020,MATCH(E292,'2A-2B'!$F$21:$F$1020,0)),"-")</f>
        <v>-</v>
      </c>
      <c r="V292" s="186">
        <f t="shared" si="20"/>
        <v>0</v>
      </c>
      <c r="X292" s="191" t="str">
        <f>IFERROR(INDEX('ITC-3B'!$C$21:$C$1020,MATCH(E292,'ITC-3B'!$E$21:$E$1020,0)),"Not in 3B")</f>
        <v>Not in 3B</v>
      </c>
      <c r="Y292" s="191" t="str">
        <f>IFERROR(INDEX('2A-2B'!$C$21:$C$1020,MATCH(E292,'2A-2B'!$F$21:$F$1020,0)),"Not in 2A-2B")</f>
        <v>Not in 2A-2B</v>
      </c>
    </row>
    <row r="293" spans="2:25">
      <c r="B293" s="176" t="s">
        <v>672</v>
      </c>
      <c r="C293" s="121"/>
      <c r="D293" s="119"/>
      <c r="E293" s="192"/>
      <c r="F293" s="117"/>
      <c r="G293" s="118"/>
      <c r="H293" s="119"/>
      <c r="I293" s="119"/>
      <c r="J293" s="123"/>
      <c r="K293" s="195"/>
      <c r="L293" s="120">
        <v>0</v>
      </c>
      <c r="M293" s="120">
        <v>0</v>
      </c>
      <c r="N293" s="120">
        <v>0</v>
      </c>
      <c r="O293" s="112">
        <f t="shared" si="18"/>
        <v>0</v>
      </c>
      <c r="P293" s="115">
        <f t="shared" si="19"/>
        <v>0</v>
      </c>
      <c r="Q293" s="120"/>
      <c r="R293" s="117"/>
      <c r="S293" s="197"/>
      <c r="T293" s="179" t="str">
        <f>IFERROR(INDEX('ITC-3B'!$B$21:$B$1020,MATCH(E293,'ITC-3B'!$E$21:$E$1020,0)),"-")</f>
        <v>-</v>
      </c>
      <c r="U293" s="179" t="str">
        <f>IFERROR(INDEX('2A-2B'!$B$21:$B$1020,MATCH(E293,'2A-2B'!$F$21:$F$1020,0)),"-")</f>
        <v>-</v>
      </c>
      <c r="V293" s="186">
        <f t="shared" si="20"/>
        <v>0</v>
      </c>
      <c r="X293" s="191" t="str">
        <f>IFERROR(INDEX('ITC-3B'!$C$21:$C$1020,MATCH(E293,'ITC-3B'!$E$21:$E$1020,0)),"Not in 3B")</f>
        <v>Not in 3B</v>
      </c>
      <c r="Y293" s="191" t="str">
        <f>IFERROR(INDEX('2A-2B'!$C$21:$C$1020,MATCH(E293,'2A-2B'!$F$21:$F$1020,0)),"Not in 2A-2B")</f>
        <v>Not in 2A-2B</v>
      </c>
    </row>
    <row r="294" spans="2:25">
      <c r="B294" s="176" t="s">
        <v>673</v>
      </c>
      <c r="C294" s="121"/>
      <c r="D294" s="119"/>
      <c r="E294" s="192"/>
      <c r="F294" s="117"/>
      <c r="G294" s="118"/>
      <c r="H294" s="119"/>
      <c r="I294" s="119"/>
      <c r="J294" s="123"/>
      <c r="K294" s="195"/>
      <c r="L294" s="120">
        <v>0</v>
      </c>
      <c r="M294" s="120">
        <v>0</v>
      </c>
      <c r="N294" s="120">
        <v>0</v>
      </c>
      <c r="O294" s="112">
        <f t="shared" si="18"/>
        <v>0</v>
      </c>
      <c r="P294" s="115">
        <f t="shared" si="19"/>
        <v>0</v>
      </c>
      <c r="Q294" s="120"/>
      <c r="R294" s="117"/>
      <c r="S294" s="197"/>
      <c r="T294" s="179" t="str">
        <f>IFERROR(INDEX('ITC-3B'!$B$21:$B$1020,MATCH(E294,'ITC-3B'!$E$21:$E$1020,0)),"-")</f>
        <v>-</v>
      </c>
      <c r="U294" s="179" t="str">
        <f>IFERROR(INDEX('2A-2B'!$B$21:$B$1020,MATCH(E294,'2A-2B'!$F$21:$F$1020,0)),"-")</f>
        <v>-</v>
      </c>
      <c r="V294" s="186">
        <f t="shared" si="20"/>
        <v>0</v>
      </c>
      <c r="X294" s="191" t="str">
        <f>IFERROR(INDEX('ITC-3B'!$C$21:$C$1020,MATCH(E294,'ITC-3B'!$E$21:$E$1020,0)),"Not in 3B")</f>
        <v>Not in 3B</v>
      </c>
      <c r="Y294" s="191" t="str">
        <f>IFERROR(INDEX('2A-2B'!$C$21:$C$1020,MATCH(E294,'2A-2B'!$F$21:$F$1020,0)),"Not in 2A-2B")</f>
        <v>Not in 2A-2B</v>
      </c>
    </row>
    <row r="295" spans="2:25">
      <c r="B295" s="176" t="s">
        <v>674</v>
      </c>
      <c r="C295" s="121"/>
      <c r="D295" s="119"/>
      <c r="E295" s="192"/>
      <c r="F295" s="117"/>
      <c r="G295" s="118"/>
      <c r="H295" s="119"/>
      <c r="I295" s="119"/>
      <c r="J295" s="123"/>
      <c r="K295" s="195"/>
      <c r="L295" s="120">
        <v>0</v>
      </c>
      <c r="M295" s="120">
        <v>0</v>
      </c>
      <c r="N295" s="120">
        <v>0</v>
      </c>
      <c r="O295" s="112">
        <f t="shared" si="18"/>
        <v>0</v>
      </c>
      <c r="P295" s="115">
        <f t="shared" si="19"/>
        <v>0</v>
      </c>
      <c r="Q295" s="120"/>
      <c r="R295" s="117"/>
      <c r="S295" s="197"/>
      <c r="T295" s="179" t="str">
        <f>IFERROR(INDEX('ITC-3B'!$B$21:$B$1020,MATCH(E295,'ITC-3B'!$E$21:$E$1020,0)),"-")</f>
        <v>-</v>
      </c>
      <c r="U295" s="179" t="str">
        <f>IFERROR(INDEX('2A-2B'!$B$21:$B$1020,MATCH(E295,'2A-2B'!$F$21:$F$1020,0)),"-")</f>
        <v>-</v>
      </c>
      <c r="V295" s="186">
        <f t="shared" si="20"/>
        <v>0</v>
      </c>
      <c r="X295" s="191" t="str">
        <f>IFERROR(INDEX('ITC-3B'!$C$21:$C$1020,MATCH(E295,'ITC-3B'!$E$21:$E$1020,0)),"Not in 3B")</f>
        <v>Not in 3B</v>
      </c>
      <c r="Y295" s="191" t="str">
        <f>IFERROR(INDEX('2A-2B'!$C$21:$C$1020,MATCH(E295,'2A-2B'!$F$21:$F$1020,0)),"Not in 2A-2B")</f>
        <v>Not in 2A-2B</v>
      </c>
    </row>
    <row r="296" spans="2:25">
      <c r="B296" s="176" t="s">
        <v>675</v>
      </c>
      <c r="C296" s="121"/>
      <c r="D296" s="119"/>
      <c r="E296" s="192"/>
      <c r="F296" s="117"/>
      <c r="G296" s="118"/>
      <c r="H296" s="119"/>
      <c r="I296" s="119"/>
      <c r="J296" s="123"/>
      <c r="K296" s="195"/>
      <c r="L296" s="120">
        <v>0</v>
      </c>
      <c r="M296" s="120">
        <v>0</v>
      </c>
      <c r="N296" s="120">
        <v>0</v>
      </c>
      <c r="O296" s="112">
        <f t="shared" si="18"/>
        <v>0</v>
      </c>
      <c r="P296" s="115">
        <f t="shared" si="19"/>
        <v>0</v>
      </c>
      <c r="Q296" s="120"/>
      <c r="R296" s="117"/>
      <c r="S296" s="197"/>
      <c r="T296" s="179" t="str">
        <f>IFERROR(INDEX('ITC-3B'!$B$21:$B$1020,MATCH(E296,'ITC-3B'!$E$21:$E$1020,0)),"-")</f>
        <v>-</v>
      </c>
      <c r="U296" s="179" t="str">
        <f>IFERROR(INDEX('2A-2B'!$B$21:$B$1020,MATCH(E296,'2A-2B'!$F$21:$F$1020,0)),"-")</f>
        <v>-</v>
      </c>
      <c r="V296" s="186">
        <f t="shared" si="20"/>
        <v>0</v>
      </c>
      <c r="X296" s="191" t="str">
        <f>IFERROR(INDEX('ITC-3B'!$C$21:$C$1020,MATCH(E296,'ITC-3B'!$E$21:$E$1020,0)),"Not in 3B")</f>
        <v>Not in 3B</v>
      </c>
      <c r="Y296" s="191" t="str">
        <f>IFERROR(INDEX('2A-2B'!$C$21:$C$1020,MATCH(E296,'2A-2B'!$F$21:$F$1020,0)),"Not in 2A-2B")</f>
        <v>Not in 2A-2B</v>
      </c>
    </row>
    <row r="297" spans="2:25">
      <c r="B297" s="176" t="s">
        <v>676</v>
      </c>
      <c r="C297" s="121"/>
      <c r="D297" s="119"/>
      <c r="E297" s="192"/>
      <c r="F297" s="117"/>
      <c r="G297" s="118"/>
      <c r="H297" s="119"/>
      <c r="I297" s="119"/>
      <c r="J297" s="123"/>
      <c r="K297" s="195"/>
      <c r="L297" s="120">
        <v>0</v>
      </c>
      <c r="M297" s="120">
        <v>0</v>
      </c>
      <c r="N297" s="120">
        <v>0</v>
      </c>
      <c r="O297" s="112">
        <f t="shared" si="18"/>
        <v>0</v>
      </c>
      <c r="P297" s="115">
        <f t="shared" si="19"/>
        <v>0</v>
      </c>
      <c r="Q297" s="120"/>
      <c r="R297" s="117"/>
      <c r="S297" s="197"/>
      <c r="T297" s="179" t="str">
        <f>IFERROR(INDEX('ITC-3B'!$B$21:$B$1020,MATCH(E297,'ITC-3B'!$E$21:$E$1020,0)),"-")</f>
        <v>-</v>
      </c>
      <c r="U297" s="179" t="str">
        <f>IFERROR(INDEX('2A-2B'!$B$21:$B$1020,MATCH(E297,'2A-2B'!$F$21:$F$1020,0)),"-")</f>
        <v>-</v>
      </c>
      <c r="V297" s="186">
        <f t="shared" si="20"/>
        <v>0</v>
      </c>
      <c r="X297" s="191" t="str">
        <f>IFERROR(INDEX('ITC-3B'!$C$21:$C$1020,MATCH(E297,'ITC-3B'!$E$21:$E$1020,0)),"Not in 3B")</f>
        <v>Not in 3B</v>
      </c>
      <c r="Y297" s="191" t="str">
        <f>IFERROR(INDEX('2A-2B'!$C$21:$C$1020,MATCH(E297,'2A-2B'!$F$21:$F$1020,0)),"Not in 2A-2B")</f>
        <v>Not in 2A-2B</v>
      </c>
    </row>
    <row r="298" spans="2:25">
      <c r="B298" s="176" t="s">
        <v>677</v>
      </c>
      <c r="C298" s="121"/>
      <c r="D298" s="119"/>
      <c r="E298" s="192"/>
      <c r="F298" s="117"/>
      <c r="G298" s="118"/>
      <c r="H298" s="119"/>
      <c r="I298" s="119"/>
      <c r="J298" s="123"/>
      <c r="K298" s="195"/>
      <c r="L298" s="120">
        <v>0</v>
      </c>
      <c r="M298" s="120">
        <v>0</v>
      </c>
      <c r="N298" s="120">
        <v>0</v>
      </c>
      <c r="O298" s="112">
        <f t="shared" si="18"/>
        <v>0</v>
      </c>
      <c r="P298" s="115">
        <f t="shared" si="19"/>
        <v>0</v>
      </c>
      <c r="Q298" s="120"/>
      <c r="R298" s="117"/>
      <c r="S298" s="197"/>
      <c r="T298" s="179" t="str">
        <f>IFERROR(INDEX('ITC-3B'!$B$21:$B$1020,MATCH(E298,'ITC-3B'!$E$21:$E$1020,0)),"-")</f>
        <v>-</v>
      </c>
      <c r="U298" s="179" t="str">
        <f>IFERROR(INDEX('2A-2B'!$B$21:$B$1020,MATCH(E298,'2A-2B'!$F$21:$F$1020,0)),"-")</f>
        <v>-</v>
      </c>
      <c r="V298" s="186">
        <f t="shared" si="20"/>
        <v>0</v>
      </c>
      <c r="X298" s="191" t="str">
        <f>IFERROR(INDEX('ITC-3B'!$C$21:$C$1020,MATCH(E298,'ITC-3B'!$E$21:$E$1020,0)),"Not in 3B")</f>
        <v>Not in 3B</v>
      </c>
      <c r="Y298" s="191" t="str">
        <f>IFERROR(INDEX('2A-2B'!$C$21:$C$1020,MATCH(E298,'2A-2B'!$F$21:$F$1020,0)),"Not in 2A-2B")</f>
        <v>Not in 2A-2B</v>
      </c>
    </row>
    <row r="299" spans="2:25">
      <c r="B299" s="176" t="s">
        <v>678</v>
      </c>
      <c r="C299" s="121"/>
      <c r="D299" s="119"/>
      <c r="E299" s="192"/>
      <c r="F299" s="117"/>
      <c r="G299" s="118"/>
      <c r="H299" s="119"/>
      <c r="I299" s="119"/>
      <c r="J299" s="123"/>
      <c r="K299" s="195"/>
      <c r="L299" s="120">
        <v>0</v>
      </c>
      <c r="M299" s="120">
        <v>0</v>
      </c>
      <c r="N299" s="120">
        <v>0</v>
      </c>
      <c r="O299" s="112">
        <f t="shared" si="18"/>
        <v>0</v>
      </c>
      <c r="P299" s="115">
        <f t="shared" si="19"/>
        <v>0</v>
      </c>
      <c r="Q299" s="120"/>
      <c r="R299" s="117"/>
      <c r="S299" s="197"/>
      <c r="T299" s="179" t="str">
        <f>IFERROR(INDEX('ITC-3B'!$B$21:$B$1020,MATCH(E299,'ITC-3B'!$E$21:$E$1020,0)),"-")</f>
        <v>-</v>
      </c>
      <c r="U299" s="179" t="str">
        <f>IFERROR(INDEX('2A-2B'!$B$21:$B$1020,MATCH(E299,'2A-2B'!$F$21:$F$1020,0)),"-")</f>
        <v>-</v>
      </c>
      <c r="V299" s="186">
        <f t="shared" si="20"/>
        <v>0</v>
      </c>
      <c r="X299" s="191" t="str">
        <f>IFERROR(INDEX('ITC-3B'!$C$21:$C$1020,MATCH(E299,'ITC-3B'!$E$21:$E$1020,0)),"Not in 3B")</f>
        <v>Not in 3B</v>
      </c>
      <c r="Y299" s="191" t="str">
        <f>IFERROR(INDEX('2A-2B'!$C$21:$C$1020,MATCH(E299,'2A-2B'!$F$21:$F$1020,0)),"Not in 2A-2B")</f>
        <v>Not in 2A-2B</v>
      </c>
    </row>
    <row r="300" spans="2:25">
      <c r="B300" s="176" t="s">
        <v>679</v>
      </c>
      <c r="C300" s="121"/>
      <c r="D300" s="119"/>
      <c r="E300" s="192"/>
      <c r="F300" s="117"/>
      <c r="G300" s="118"/>
      <c r="H300" s="119"/>
      <c r="I300" s="119"/>
      <c r="J300" s="123"/>
      <c r="K300" s="195"/>
      <c r="L300" s="120">
        <v>0</v>
      </c>
      <c r="M300" s="120">
        <v>0</v>
      </c>
      <c r="N300" s="120">
        <v>0</v>
      </c>
      <c r="O300" s="112">
        <f t="shared" si="18"/>
        <v>0</v>
      </c>
      <c r="P300" s="115">
        <f t="shared" si="19"/>
        <v>0</v>
      </c>
      <c r="Q300" s="120"/>
      <c r="R300" s="117"/>
      <c r="S300" s="197"/>
      <c r="T300" s="179" t="str">
        <f>IFERROR(INDEX('ITC-3B'!$B$21:$B$1020,MATCH(E300,'ITC-3B'!$E$21:$E$1020,0)),"-")</f>
        <v>-</v>
      </c>
      <c r="U300" s="179" t="str">
        <f>IFERROR(INDEX('2A-2B'!$B$21:$B$1020,MATCH(E300,'2A-2B'!$F$21:$F$1020,0)),"-")</f>
        <v>-</v>
      </c>
      <c r="V300" s="186">
        <f t="shared" si="20"/>
        <v>0</v>
      </c>
      <c r="X300" s="191" t="str">
        <f>IFERROR(INDEX('ITC-3B'!$C$21:$C$1020,MATCH(E300,'ITC-3B'!$E$21:$E$1020,0)),"Not in 3B")</f>
        <v>Not in 3B</v>
      </c>
      <c r="Y300" s="191" t="str">
        <f>IFERROR(INDEX('2A-2B'!$C$21:$C$1020,MATCH(E300,'2A-2B'!$F$21:$F$1020,0)),"Not in 2A-2B")</f>
        <v>Not in 2A-2B</v>
      </c>
    </row>
    <row r="301" spans="2:25">
      <c r="B301" s="176" t="s">
        <v>680</v>
      </c>
      <c r="C301" s="121"/>
      <c r="D301" s="119"/>
      <c r="E301" s="192"/>
      <c r="F301" s="117"/>
      <c r="G301" s="118"/>
      <c r="H301" s="119"/>
      <c r="I301" s="119"/>
      <c r="J301" s="123"/>
      <c r="K301" s="195"/>
      <c r="L301" s="120">
        <v>0</v>
      </c>
      <c r="M301" s="120">
        <v>0</v>
      </c>
      <c r="N301" s="120">
        <v>0</v>
      </c>
      <c r="O301" s="112">
        <f t="shared" si="18"/>
        <v>0</v>
      </c>
      <c r="P301" s="115">
        <f t="shared" si="19"/>
        <v>0</v>
      </c>
      <c r="Q301" s="120"/>
      <c r="R301" s="117"/>
      <c r="S301" s="197"/>
      <c r="T301" s="179" t="str">
        <f>IFERROR(INDEX('ITC-3B'!$B$21:$B$1020,MATCH(E301,'ITC-3B'!$E$21:$E$1020,0)),"-")</f>
        <v>-</v>
      </c>
      <c r="U301" s="179" t="str">
        <f>IFERROR(INDEX('2A-2B'!$B$21:$B$1020,MATCH(E301,'2A-2B'!$F$21:$F$1020,0)),"-")</f>
        <v>-</v>
      </c>
      <c r="V301" s="186">
        <f t="shared" si="20"/>
        <v>0</v>
      </c>
      <c r="X301" s="191" t="str">
        <f>IFERROR(INDEX('ITC-3B'!$C$21:$C$1020,MATCH(E301,'ITC-3B'!$E$21:$E$1020,0)),"Not in 3B")</f>
        <v>Not in 3B</v>
      </c>
      <c r="Y301" s="191" t="str">
        <f>IFERROR(INDEX('2A-2B'!$C$21:$C$1020,MATCH(E301,'2A-2B'!$F$21:$F$1020,0)),"Not in 2A-2B")</f>
        <v>Not in 2A-2B</v>
      </c>
    </row>
    <row r="302" spans="2:25">
      <c r="B302" s="176" t="s">
        <v>681</v>
      </c>
      <c r="C302" s="121"/>
      <c r="D302" s="119"/>
      <c r="E302" s="192"/>
      <c r="F302" s="117"/>
      <c r="G302" s="118"/>
      <c r="H302" s="119"/>
      <c r="I302" s="119"/>
      <c r="J302" s="123"/>
      <c r="K302" s="195"/>
      <c r="L302" s="120">
        <v>0</v>
      </c>
      <c r="M302" s="120">
        <v>0</v>
      </c>
      <c r="N302" s="120">
        <v>0</v>
      </c>
      <c r="O302" s="112">
        <f t="shared" si="18"/>
        <v>0</v>
      </c>
      <c r="P302" s="115">
        <f t="shared" si="19"/>
        <v>0</v>
      </c>
      <c r="Q302" s="120"/>
      <c r="R302" s="117"/>
      <c r="S302" s="197"/>
      <c r="T302" s="179" t="str">
        <f>IFERROR(INDEX('ITC-3B'!$B$21:$B$1020,MATCH(E302,'ITC-3B'!$E$21:$E$1020,0)),"-")</f>
        <v>-</v>
      </c>
      <c r="U302" s="179" t="str">
        <f>IFERROR(INDEX('2A-2B'!$B$21:$B$1020,MATCH(E302,'2A-2B'!$F$21:$F$1020,0)),"-")</f>
        <v>-</v>
      </c>
      <c r="V302" s="186">
        <f t="shared" si="20"/>
        <v>0</v>
      </c>
      <c r="X302" s="191" t="str">
        <f>IFERROR(INDEX('ITC-3B'!$C$21:$C$1020,MATCH(E302,'ITC-3B'!$E$21:$E$1020,0)),"Not in 3B")</f>
        <v>Not in 3B</v>
      </c>
      <c r="Y302" s="191" t="str">
        <f>IFERROR(INDEX('2A-2B'!$C$21:$C$1020,MATCH(E302,'2A-2B'!$F$21:$F$1020,0)),"Not in 2A-2B")</f>
        <v>Not in 2A-2B</v>
      </c>
    </row>
    <row r="303" spans="2:25">
      <c r="B303" s="176" t="s">
        <v>682</v>
      </c>
      <c r="C303" s="121"/>
      <c r="D303" s="119"/>
      <c r="E303" s="192"/>
      <c r="F303" s="117"/>
      <c r="G303" s="118"/>
      <c r="H303" s="119"/>
      <c r="I303" s="119"/>
      <c r="J303" s="123"/>
      <c r="K303" s="195"/>
      <c r="L303" s="120">
        <v>0</v>
      </c>
      <c r="M303" s="120">
        <v>0</v>
      </c>
      <c r="N303" s="120">
        <v>0</v>
      </c>
      <c r="O303" s="112">
        <f t="shared" si="18"/>
        <v>0</v>
      </c>
      <c r="P303" s="115">
        <f t="shared" si="19"/>
        <v>0</v>
      </c>
      <c r="Q303" s="120"/>
      <c r="R303" s="117"/>
      <c r="S303" s="197"/>
      <c r="T303" s="179" t="str">
        <f>IFERROR(INDEX('ITC-3B'!$B$21:$B$1020,MATCH(E303,'ITC-3B'!$E$21:$E$1020,0)),"-")</f>
        <v>-</v>
      </c>
      <c r="U303" s="179" t="str">
        <f>IFERROR(INDEX('2A-2B'!$B$21:$B$1020,MATCH(E303,'2A-2B'!$F$21:$F$1020,0)),"-")</f>
        <v>-</v>
      </c>
      <c r="V303" s="186">
        <f t="shared" si="20"/>
        <v>0</v>
      </c>
      <c r="X303" s="191" t="str">
        <f>IFERROR(INDEX('ITC-3B'!$C$21:$C$1020,MATCH(E303,'ITC-3B'!$E$21:$E$1020,0)),"Not in 3B")</f>
        <v>Not in 3B</v>
      </c>
      <c r="Y303" s="191" t="str">
        <f>IFERROR(INDEX('2A-2B'!$C$21:$C$1020,MATCH(E303,'2A-2B'!$F$21:$F$1020,0)),"Not in 2A-2B")</f>
        <v>Not in 2A-2B</v>
      </c>
    </row>
    <row r="304" spans="2:25">
      <c r="B304" s="176" t="s">
        <v>683</v>
      </c>
      <c r="C304" s="121"/>
      <c r="D304" s="119"/>
      <c r="E304" s="192"/>
      <c r="F304" s="117"/>
      <c r="G304" s="118"/>
      <c r="H304" s="119"/>
      <c r="I304" s="119"/>
      <c r="J304" s="123"/>
      <c r="K304" s="195"/>
      <c r="L304" s="120">
        <v>0</v>
      </c>
      <c r="M304" s="120">
        <v>0</v>
      </c>
      <c r="N304" s="120">
        <v>0</v>
      </c>
      <c r="O304" s="112">
        <f t="shared" si="18"/>
        <v>0</v>
      </c>
      <c r="P304" s="115">
        <f t="shared" si="19"/>
        <v>0</v>
      </c>
      <c r="Q304" s="120"/>
      <c r="R304" s="117"/>
      <c r="S304" s="197"/>
      <c r="T304" s="179" t="str">
        <f>IFERROR(INDEX('ITC-3B'!$B$21:$B$1020,MATCH(E304,'ITC-3B'!$E$21:$E$1020,0)),"-")</f>
        <v>-</v>
      </c>
      <c r="U304" s="179" t="str">
        <f>IFERROR(INDEX('2A-2B'!$B$21:$B$1020,MATCH(E304,'2A-2B'!$F$21:$F$1020,0)),"-")</f>
        <v>-</v>
      </c>
      <c r="V304" s="186">
        <f t="shared" si="20"/>
        <v>0</v>
      </c>
      <c r="X304" s="191" t="str">
        <f>IFERROR(INDEX('ITC-3B'!$C$21:$C$1020,MATCH(E304,'ITC-3B'!$E$21:$E$1020,0)),"Not in 3B")</f>
        <v>Not in 3B</v>
      </c>
      <c r="Y304" s="191" t="str">
        <f>IFERROR(INDEX('2A-2B'!$C$21:$C$1020,MATCH(E304,'2A-2B'!$F$21:$F$1020,0)),"Not in 2A-2B")</f>
        <v>Not in 2A-2B</v>
      </c>
    </row>
    <row r="305" spans="2:25">
      <c r="B305" s="176" t="s">
        <v>684</v>
      </c>
      <c r="C305" s="121"/>
      <c r="D305" s="119"/>
      <c r="E305" s="192"/>
      <c r="F305" s="117"/>
      <c r="G305" s="118"/>
      <c r="H305" s="119"/>
      <c r="I305" s="119"/>
      <c r="J305" s="123"/>
      <c r="K305" s="195"/>
      <c r="L305" s="120">
        <v>0</v>
      </c>
      <c r="M305" s="120">
        <v>0</v>
      </c>
      <c r="N305" s="120">
        <v>0</v>
      </c>
      <c r="O305" s="112">
        <f t="shared" si="18"/>
        <v>0</v>
      </c>
      <c r="P305" s="115">
        <f t="shared" si="19"/>
        <v>0</v>
      </c>
      <c r="Q305" s="120"/>
      <c r="R305" s="117"/>
      <c r="S305" s="197"/>
      <c r="T305" s="179" t="str">
        <f>IFERROR(INDEX('ITC-3B'!$B$21:$B$1020,MATCH(E305,'ITC-3B'!$E$21:$E$1020,0)),"-")</f>
        <v>-</v>
      </c>
      <c r="U305" s="179" t="str">
        <f>IFERROR(INDEX('2A-2B'!$B$21:$B$1020,MATCH(E305,'2A-2B'!$F$21:$F$1020,0)),"-")</f>
        <v>-</v>
      </c>
      <c r="V305" s="186">
        <f t="shared" si="20"/>
        <v>0</v>
      </c>
      <c r="X305" s="191" t="str">
        <f>IFERROR(INDEX('ITC-3B'!$C$21:$C$1020,MATCH(E305,'ITC-3B'!$E$21:$E$1020,0)),"Not in 3B")</f>
        <v>Not in 3B</v>
      </c>
      <c r="Y305" s="191" t="str">
        <f>IFERROR(INDEX('2A-2B'!$C$21:$C$1020,MATCH(E305,'2A-2B'!$F$21:$F$1020,0)),"Not in 2A-2B")</f>
        <v>Not in 2A-2B</v>
      </c>
    </row>
    <row r="306" spans="2:25">
      <c r="B306" s="176" t="s">
        <v>685</v>
      </c>
      <c r="C306" s="121"/>
      <c r="D306" s="119"/>
      <c r="E306" s="192"/>
      <c r="F306" s="117"/>
      <c r="G306" s="118"/>
      <c r="H306" s="119"/>
      <c r="I306" s="119"/>
      <c r="J306" s="123"/>
      <c r="K306" s="195"/>
      <c r="L306" s="120">
        <v>0</v>
      </c>
      <c r="M306" s="120">
        <v>0</v>
      </c>
      <c r="N306" s="120">
        <v>0</v>
      </c>
      <c r="O306" s="112">
        <f t="shared" si="18"/>
        <v>0</v>
      </c>
      <c r="P306" s="115">
        <f t="shared" si="19"/>
        <v>0</v>
      </c>
      <c r="Q306" s="120"/>
      <c r="R306" s="117"/>
      <c r="S306" s="197"/>
      <c r="T306" s="179" t="str">
        <f>IFERROR(INDEX('ITC-3B'!$B$21:$B$1020,MATCH(E306,'ITC-3B'!$E$21:$E$1020,0)),"-")</f>
        <v>-</v>
      </c>
      <c r="U306" s="179" t="str">
        <f>IFERROR(INDEX('2A-2B'!$B$21:$B$1020,MATCH(E306,'2A-2B'!$F$21:$F$1020,0)),"-")</f>
        <v>-</v>
      </c>
      <c r="V306" s="186">
        <f t="shared" si="20"/>
        <v>0</v>
      </c>
      <c r="X306" s="191" t="str">
        <f>IFERROR(INDEX('ITC-3B'!$C$21:$C$1020,MATCH(E306,'ITC-3B'!$E$21:$E$1020,0)),"Not in 3B")</f>
        <v>Not in 3B</v>
      </c>
      <c r="Y306" s="191" t="str">
        <f>IFERROR(INDEX('2A-2B'!$C$21:$C$1020,MATCH(E306,'2A-2B'!$F$21:$F$1020,0)),"Not in 2A-2B")</f>
        <v>Not in 2A-2B</v>
      </c>
    </row>
    <row r="307" spans="2:25">
      <c r="B307" s="176" t="s">
        <v>686</v>
      </c>
      <c r="C307" s="121"/>
      <c r="D307" s="119"/>
      <c r="E307" s="192"/>
      <c r="F307" s="117"/>
      <c r="G307" s="118"/>
      <c r="H307" s="119"/>
      <c r="I307" s="119"/>
      <c r="J307" s="123"/>
      <c r="K307" s="195"/>
      <c r="L307" s="120">
        <v>0</v>
      </c>
      <c r="M307" s="120">
        <v>0</v>
      </c>
      <c r="N307" s="120">
        <v>0</v>
      </c>
      <c r="O307" s="112">
        <f t="shared" si="18"/>
        <v>0</v>
      </c>
      <c r="P307" s="115">
        <f t="shared" si="19"/>
        <v>0</v>
      </c>
      <c r="Q307" s="120"/>
      <c r="R307" s="117"/>
      <c r="S307" s="197"/>
      <c r="T307" s="179" t="str">
        <f>IFERROR(INDEX('ITC-3B'!$B$21:$B$1020,MATCH(E307,'ITC-3B'!$E$21:$E$1020,0)),"-")</f>
        <v>-</v>
      </c>
      <c r="U307" s="179" t="str">
        <f>IFERROR(INDEX('2A-2B'!$B$21:$B$1020,MATCH(E307,'2A-2B'!$F$21:$F$1020,0)),"-")</f>
        <v>-</v>
      </c>
      <c r="V307" s="186">
        <f t="shared" si="20"/>
        <v>0</v>
      </c>
      <c r="X307" s="191" t="str">
        <f>IFERROR(INDEX('ITC-3B'!$C$21:$C$1020,MATCH(E307,'ITC-3B'!$E$21:$E$1020,0)),"Not in 3B")</f>
        <v>Not in 3B</v>
      </c>
      <c r="Y307" s="191" t="str">
        <f>IFERROR(INDEX('2A-2B'!$C$21:$C$1020,MATCH(E307,'2A-2B'!$F$21:$F$1020,0)),"Not in 2A-2B")</f>
        <v>Not in 2A-2B</v>
      </c>
    </row>
    <row r="308" spans="2:25">
      <c r="B308" s="176" t="s">
        <v>687</v>
      </c>
      <c r="C308" s="121"/>
      <c r="D308" s="119"/>
      <c r="E308" s="192"/>
      <c r="F308" s="117"/>
      <c r="G308" s="118"/>
      <c r="H308" s="119"/>
      <c r="I308" s="119"/>
      <c r="J308" s="123"/>
      <c r="K308" s="195"/>
      <c r="L308" s="120">
        <v>0</v>
      </c>
      <c r="M308" s="120">
        <v>0</v>
      </c>
      <c r="N308" s="120">
        <v>0</v>
      </c>
      <c r="O308" s="112">
        <f t="shared" si="18"/>
        <v>0</v>
      </c>
      <c r="P308" s="115">
        <f t="shared" si="19"/>
        <v>0</v>
      </c>
      <c r="Q308" s="120"/>
      <c r="R308" s="117"/>
      <c r="S308" s="197"/>
      <c r="T308" s="179" t="str">
        <f>IFERROR(INDEX('ITC-3B'!$B$21:$B$1020,MATCH(E308,'ITC-3B'!$E$21:$E$1020,0)),"-")</f>
        <v>-</v>
      </c>
      <c r="U308" s="179" t="str">
        <f>IFERROR(INDEX('2A-2B'!$B$21:$B$1020,MATCH(E308,'2A-2B'!$F$21:$F$1020,0)),"-")</f>
        <v>-</v>
      </c>
      <c r="V308" s="186">
        <f t="shared" si="20"/>
        <v>0</v>
      </c>
      <c r="X308" s="191" t="str">
        <f>IFERROR(INDEX('ITC-3B'!$C$21:$C$1020,MATCH(E308,'ITC-3B'!$E$21:$E$1020,0)),"Not in 3B")</f>
        <v>Not in 3B</v>
      </c>
      <c r="Y308" s="191" t="str">
        <f>IFERROR(INDEX('2A-2B'!$C$21:$C$1020,MATCH(E308,'2A-2B'!$F$21:$F$1020,0)),"Not in 2A-2B")</f>
        <v>Not in 2A-2B</v>
      </c>
    </row>
    <row r="309" spans="2:25">
      <c r="B309" s="176" t="s">
        <v>688</v>
      </c>
      <c r="C309" s="121"/>
      <c r="D309" s="119"/>
      <c r="E309" s="192"/>
      <c r="F309" s="117"/>
      <c r="G309" s="118"/>
      <c r="H309" s="119"/>
      <c r="I309" s="119"/>
      <c r="J309" s="123"/>
      <c r="K309" s="195"/>
      <c r="L309" s="120">
        <v>0</v>
      </c>
      <c r="M309" s="120">
        <v>0</v>
      </c>
      <c r="N309" s="120">
        <v>0</v>
      </c>
      <c r="O309" s="112">
        <f t="shared" si="18"/>
        <v>0</v>
      </c>
      <c r="P309" s="115">
        <f t="shared" si="19"/>
        <v>0</v>
      </c>
      <c r="Q309" s="120"/>
      <c r="R309" s="117"/>
      <c r="S309" s="197"/>
      <c r="T309" s="179" t="str">
        <f>IFERROR(INDEX('ITC-3B'!$B$21:$B$1020,MATCH(E309,'ITC-3B'!$E$21:$E$1020,0)),"-")</f>
        <v>-</v>
      </c>
      <c r="U309" s="179" t="str">
        <f>IFERROR(INDEX('2A-2B'!$B$21:$B$1020,MATCH(E309,'2A-2B'!$F$21:$F$1020,0)),"-")</f>
        <v>-</v>
      </c>
      <c r="V309" s="186">
        <f t="shared" si="20"/>
        <v>0</v>
      </c>
      <c r="X309" s="191" t="str">
        <f>IFERROR(INDEX('ITC-3B'!$C$21:$C$1020,MATCH(E309,'ITC-3B'!$E$21:$E$1020,0)),"Not in 3B")</f>
        <v>Not in 3B</v>
      </c>
      <c r="Y309" s="191" t="str">
        <f>IFERROR(INDEX('2A-2B'!$C$21:$C$1020,MATCH(E309,'2A-2B'!$F$21:$F$1020,0)),"Not in 2A-2B")</f>
        <v>Not in 2A-2B</v>
      </c>
    </row>
    <row r="310" spans="2:25">
      <c r="B310" s="176" t="s">
        <v>689</v>
      </c>
      <c r="C310" s="121"/>
      <c r="D310" s="119"/>
      <c r="E310" s="192"/>
      <c r="F310" s="117"/>
      <c r="G310" s="118"/>
      <c r="H310" s="119"/>
      <c r="I310" s="119"/>
      <c r="J310" s="123"/>
      <c r="K310" s="195"/>
      <c r="L310" s="120">
        <v>0</v>
      </c>
      <c r="M310" s="120">
        <v>0</v>
      </c>
      <c r="N310" s="120">
        <v>0</v>
      </c>
      <c r="O310" s="112">
        <f t="shared" si="18"/>
        <v>0</v>
      </c>
      <c r="P310" s="115">
        <f t="shared" si="19"/>
        <v>0</v>
      </c>
      <c r="Q310" s="120"/>
      <c r="R310" s="117"/>
      <c r="S310" s="197"/>
      <c r="T310" s="179" t="str">
        <f>IFERROR(INDEX('ITC-3B'!$B$21:$B$1020,MATCH(E310,'ITC-3B'!$E$21:$E$1020,0)),"-")</f>
        <v>-</v>
      </c>
      <c r="U310" s="179" t="str">
        <f>IFERROR(INDEX('2A-2B'!$B$21:$B$1020,MATCH(E310,'2A-2B'!$F$21:$F$1020,0)),"-")</f>
        <v>-</v>
      </c>
      <c r="V310" s="186">
        <f t="shared" si="20"/>
        <v>0</v>
      </c>
      <c r="X310" s="191" t="str">
        <f>IFERROR(INDEX('ITC-3B'!$C$21:$C$1020,MATCH(E310,'ITC-3B'!$E$21:$E$1020,0)),"Not in 3B")</f>
        <v>Not in 3B</v>
      </c>
      <c r="Y310" s="191" t="str">
        <f>IFERROR(INDEX('2A-2B'!$C$21:$C$1020,MATCH(E310,'2A-2B'!$F$21:$F$1020,0)),"Not in 2A-2B")</f>
        <v>Not in 2A-2B</v>
      </c>
    </row>
    <row r="311" spans="2:25">
      <c r="B311" s="176" t="s">
        <v>690</v>
      </c>
      <c r="C311" s="121"/>
      <c r="D311" s="119"/>
      <c r="E311" s="192"/>
      <c r="F311" s="117"/>
      <c r="G311" s="118"/>
      <c r="H311" s="119"/>
      <c r="I311" s="119"/>
      <c r="J311" s="123"/>
      <c r="K311" s="195"/>
      <c r="L311" s="120">
        <v>0</v>
      </c>
      <c r="M311" s="120">
        <v>0</v>
      </c>
      <c r="N311" s="120">
        <v>0</v>
      </c>
      <c r="O311" s="112">
        <f t="shared" si="18"/>
        <v>0</v>
      </c>
      <c r="P311" s="115">
        <f t="shared" si="19"/>
        <v>0</v>
      </c>
      <c r="Q311" s="120"/>
      <c r="R311" s="117"/>
      <c r="S311" s="197"/>
      <c r="T311" s="179" t="str">
        <f>IFERROR(INDEX('ITC-3B'!$B$21:$B$1020,MATCH(E311,'ITC-3B'!$E$21:$E$1020,0)),"-")</f>
        <v>-</v>
      </c>
      <c r="U311" s="179" t="str">
        <f>IFERROR(INDEX('2A-2B'!$B$21:$B$1020,MATCH(E311,'2A-2B'!$F$21:$F$1020,0)),"-")</f>
        <v>-</v>
      </c>
      <c r="V311" s="186">
        <f t="shared" si="20"/>
        <v>0</v>
      </c>
      <c r="X311" s="191" t="str">
        <f>IFERROR(INDEX('ITC-3B'!$C$21:$C$1020,MATCH(E311,'ITC-3B'!$E$21:$E$1020,0)),"Not in 3B")</f>
        <v>Not in 3B</v>
      </c>
      <c r="Y311" s="191" t="str">
        <f>IFERROR(INDEX('2A-2B'!$C$21:$C$1020,MATCH(E311,'2A-2B'!$F$21:$F$1020,0)),"Not in 2A-2B")</f>
        <v>Not in 2A-2B</v>
      </c>
    </row>
    <row r="312" spans="2:25">
      <c r="B312" s="176" t="s">
        <v>691</v>
      </c>
      <c r="C312" s="121"/>
      <c r="D312" s="119"/>
      <c r="E312" s="192"/>
      <c r="F312" s="117"/>
      <c r="G312" s="118"/>
      <c r="H312" s="119"/>
      <c r="I312" s="119"/>
      <c r="J312" s="123"/>
      <c r="K312" s="195"/>
      <c r="L312" s="120">
        <v>0</v>
      </c>
      <c r="M312" s="120">
        <v>0</v>
      </c>
      <c r="N312" s="120">
        <v>0</v>
      </c>
      <c r="O312" s="112">
        <f t="shared" si="18"/>
        <v>0</v>
      </c>
      <c r="P312" s="115">
        <f t="shared" si="19"/>
        <v>0</v>
      </c>
      <c r="Q312" s="120"/>
      <c r="R312" s="117"/>
      <c r="S312" s="197"/>
      <c r="T312" s="179" t="str">
        <f>IFERROR(INDEX('ITC-3B'!$B$21:$B$1020,MATCH(E312,'ITC-3B'!$E$21:$E$1020,0)),"-")</f>
        <v>-</v>
      </c>
      <c r="U312" s="179" t="str">
        <f>IFERROR(INDEX('2A-2B'!$B$21:$B$1020,MATCH(E312,'2A-2B'!$F$21:$F$1020,0)),"-")</f>
        <v>-</v>
      </c>
      <c r="V312" s="186">
        <f t="shared" si="20"/>
        <v>0</v>
      </c>
      <c r="X312" s="191" t="str">
        <f>IFERROR(INDEX('ITC-3B'!$C$21:$C$1020,MATCH(E312,'ITC-3B'!$E$21:$E$1020,0)),"Not in 3B")</f>
        <v>Not in 3B</v>
      </c>
      <c r="Y312" s="191" t="str">
        <f>IFERROR(INDEX('2A-2B'!$C$21:$C$1020,MATCH(E312,'2A-2B'!$F$21:$F$1020,0)),"Not in 2A-2B")</f>
        <v>Not in 2A-2B</v>
      </c>
    </row>
    <row r="313" spans="2:25">
      <c r="B313" s="176" t="s">
        <v>692</v>
      </c>
      <c r="C313" s="121"/>
      <c r="D313" s="119"/>
      <c r="E313" s="192"/>
      <c r="F313" s="117"/>
      <c r="G313" s="118"/>
      <c r="H313" s="119"/>
      <c r="I313" s="119"/>
      <c r="J313" s="123"/>
      <c r="K313" s="195"/>
      <c r="L313" s="120">
        <v>0</v>
      </c>
      <c r="M313" s="120">
        <v>0</v>
      </c>
      <c r="N313" s="120">
        <v>0</v>
      </c>
      <c r="O313" s="112">
        <f t="shared" si="18"/>
        <v>0</v>
      </c>
      <c r="P313" s="115">
        <f t="shared" si="19"/>
        <v>0</v>
      </c>
      <c r="Q313" s="120"/>
      <c r="R313" s="117"/>
      <c r="S313" s="197"/>
      <c r="T313" s="179" t="str">
        <f>IFERROR(INDEX('ITC-3B'!$B$21:$B$1020,MATCH(E313,'ITC-3B'!$E$21:$E$1020,0)),"-")</f>
        <v>-</v>
      </c>
      <c r="U313" s="179" t="str">
        <f>IFERROR(INDEX('2A-2B'!$B$21:$B$1020,MATCH(E313,'2A-2B'!$F$21:$F$1020,0)),"-")</f>
        <v>-</v>
      </c>
      <c r="V313" s="186">
        <f t="shared" si="20"/>
        <v>0</v>
      </c>
      <c r="X313" s="191" t="str">
        <f>IFERROR(INDEX('ITC-3B'!$C$21:$C$1020,MATCH(E313,'ITC-3B'!$E$21:$E$1020,0)),"Not in 3B")</f>
        <v>Not in 3B</v>
      </c>
      <c r="Y313" s="191" t="str">
        <f>IFERROR(INDEX('2A-2B'!$C$21:$C$1020,MATCH(E313,'2A-2B'!$F$21:$F$1020,0)),"Not in 2A-2B")</f>
        <v>Not in 2A-2B</v>
      </c>
    </row>
    <row r="314" spans="2:25">
      <c r="B314" s="176" t="s">
        <v>693</v>
      </c>
      <c r="C314" s="121"/>
      <c r="D314" s="119"/>
      <c r="E314" s="192"/>
      <c r="F314" s="117"/>
      <c r="G314" s="118"/>
      <c r="H314" s="119"/>
      <c r="I314" s="119"/>
      <c r="J314" s="123"/>
      <c r="K314" s="195"/>
      <c r="L314" s="120">
        <v>0</v>
      </c>
      <c r="M314" s="120">
        <v>0</v>
      </c>
      <c r="N314" s="120">
        <v>0</v>
      </c>
      <c r="O314" s="112">
        <f t="shared" si="18"/>
        <v>0</v>
      </c>
      <c r="P314" s="115">
        <f t="shared" si="19"/>
        <v>0</v>
      </c>
      <c r="Q314" s="120"/>
      <c r="R314" s="117"/>
      <c r="S314" s="197"/>
      <c r="T314" s="179" t="str">
        <f>IFERROR(INDEX('ITC-3B'!$B$21:$B$1020,MATCH(E314,'ITC-3B'!$E$21:$E$1020,0)),"-")</f>
        <v>-</v>
      </c>
      <c r="U314" s="179" t="str">
        <f>IFERROR(INDEX('2A-2B'!$B$21:$B$1020,MATCH(E314,'2A-2B'!$F$21:$F$1020,0)),"-")</f>
        <v>-</v>
      </c>
      <c r="V314" s="186">
        <f t="shared" si="20"/>
        <v>0</v>
      </c>
      <c r="X314" s="191" t="str">
        <f>IFERROR(INDEX('ITC-3B'!$C$21:$C$1020,MATCH(E314,'ITC-3B'!$E$21:$E$1020,0)),"Not in 3B")</f>
        <v>Not in 3B</v>
      </c>
      <c r="Y314" s="191" t="str">
        <f>IFERROR(INDEX('2A-2B'!$C$21:$C$1020,MATCH(E314,'2A-2B'!$F$21:$F$1020,0)),"Not in 2A-2B")</f>
        <v>Not in 2A-2B</v>
      </c>
    </row>
    <row r="315" spans="2:25">
      <c r="B315" s="176" t="s">
        <v>694</v>
      </c>
      <c r="C315" s="121"/>
      <c r="D315" s="119"/>
      <c r="E315" s="192"/>
      <c r="F315" s="117"/>
      <c r="G315" s="118"/>
      <c r="H315" s="119"/>
      <c r="I315" s="119"/>
      <c r="J315" s="123"/>
      <c r="K315" s="195"/>
      <c r="L315" s="120">
        <v>0</v>
      </c>
      <c r="M315" s="120">
        <v>0</v>
      </c>
      <c r="N315" s="120">
        <v>0</v>
      </c>
      <c r="O315" s="112">
        <f t="shared" si="18"/>
        <v>0</v>
      </c>
      <c r="P315" s="115">
        <f t="shared" si="19"/>
        <v>0</v>
      </c>
      <c r="Q315" s="120"/>
      <c r="R315" s="117"/>
      <c r="S315" s="197"/>
      <c r="T315" s="179" t="str">
        <f>IFERROR(INDEX('ITC-3B'!$B$21:$B$1020,MATCH(E315,'ITC-3B'!$E$21:$E$1020,0)),"-")</f>
        <v>-</v>
      </c>
      <c r="U315" s="179" t="str">
        <f>IFERROR(INDEX('2A-2B'!$B$21:$B$1020,MATCH(E315,'2A-2B'!$F$21:$F$1020,0)),"-")</f>
        <v>-</v>
      </c>
      <c r="V315" s="186">
        <f t="shared" si="20"/>
        <v>0</v>
      </c>
      <c r="X315" s="191" t="str">
        <f>IFERROR(INDEX('ITC-3B'!$C$21:$C$1020,MATCH(E315,'ITC-3B'!$E$21:$E$1020,0)),"Not in 3B")</f>
        <v>Not in 3B</v>
      </c>
      <c r="Y315" s="191" t="str">
        <f>IFERROR(INDEX('2A-2B'!$C$21:$C$1020,MATCH(E315,'2A-2B'!$F$21:$F$1020,0)),"Not in 2A-2B")</f>
        <v>Not in 2A-2B</v>
      </c>
    </row>
    <row r="316" spans="2:25">
      <c r="B316" s="176" t="s">
        <v>695</v>
      </c>
      <c r="C316" s="121"/>
      <c r="D316" s="119"/>
      <c r="E316" s="192"/>
      <c r="F316" s="117"/>
      <c r="G316" s="118"/>
      <c r="H316" s="119"/>
      <c r="I316" s="119"/>
      <c r="J316" s="123"/>
      <c r="K316" s="195"/>
      <c r="L316" s="120">
        <v>0</v>
      </c>
      <c r="M316" s="120">
        <v>0</v>
      </c>
      <c r="N316" s="120">
        <v>0</v>
      </c>
      <c r="O316" s="112">
        <f t="shared" si="18"/>
        <v>0</v>
      </c>
      <c r="P316" s="115">
        <f t="shared" si="19"/>
        <v>0</v>
      </c>
      <c r="Q316" s="120"/>
      <c r="R316" s="117"/>
      <c r="S316" s="197"/>
      <c r="T316" s="179" t="str">
        <f>IFERROR(INDEX('ITC-3B'!$B$21:$B$1020,MATCH(E316,'ITC-3B'!$E$21:$E$1020,0)),"-")</f>
        <v>-</v>
      </c>
      <c r="U316" s="179" t="str">
        <f>IFERROR(INDEX('2A-2B'!$B$21:$B$1020,MATCH(E316,'2A-2B'!$F$21:$F$1020,0)),"-")</f>
        <v>-</v>
      </c>
      <c r="V316" s="186">
        <f t="shared" si="20"/>
        <v>0</v>
      </c>
      <c r="X316" s="191" t="str">
        <f>IFERROR(INDEX('ITC-3B'!$C$21:$C$1020,MATCH(E316,'ITC-3B'!$E$21:$E$1020,0)),"Not in 3B")</f>
        <v>Not in 3B</v>
      </c>
      <c r="Y316" s="191" t="str">
        <f>IFERROR(INDEX('2A-2B'!$C$21:$C$1020,MATCH(E316,'2A-2B'!$F$21:$F$1020,0)),"Not in 2A-2B")</f>
        <v>Not in 2A-2B</v>
      </c>
    </row>
    <row r="317" spans="2:25">
      <c r="B317" s="176" t="s">
        <v>696</v>
      </c>
      <c r="C317" s="121"/>
      <c r="D317" s="119"/>
      <c r="E317" s="192"/>
      <c r="F317" s="117"/>
      <c r="G317" s="118"/>
      <c r="H317" s="119"/>
      <c r="I317" s="119"/>
      <c r="J317" s="123"/>
      <c r="K317" s="195"/>
      <c r="L317" s="120">
        <v>0</v>
      </c>
      <c r="M317" s="120">
        <v>0</v>
      </c>
      <c r="N317" s="120">
        <v>0</v>
      </c>
      <c r="O317" s="112">
        <f t="shared" si="18"/>
        <v>0</v>
      </c>
      <c r="P317" s="115">
        <f t="shared" si="19"/>
        <v>0</v>
      </c>
      <c r="Q317" s="120"/>
      <c r="R317" s="117"/>
      <c r="S317" s="197"/>
      <c r="T317" s="179" t="str">
        <f>IFERROR(INDEX('ITC-3B'!$B$21:$B$1020,MATCH(E317,'ITC-3B'!$E$21:$E$1020,0)),"-")</f>
        <v>-</v>
      </c>
      <c r="U317" s="179" t="str">
        <f>IFERROR(INDEX('2A-2B'!$B$21:$B$1020,MATCH(E317,'2A-2B'!$F$21:$F$1020,0)),"-")</f>
        <v>-</v>
      </c>
      <c r="V317" s="186">
        <f t="shared" si="20"/>
        <v>0</v>
      </c>
      <c r="X317" s="191" t="str">
        <f>IFERROR(INDEX('ITC-3B'!$C$21:$C$1020,MATCH(E317,'ITC-3B'!$E$21:$E$1020,0)),"Not in 3B")</f>
        <v>Not in 3B</v>
      </c>
      <c r="Y317" s="191" t="str">
        <f>IFERROR(INDEX('2A-2B'!$C$21:$C$1020,MATCH(E317,'2A-2B'!$F$21:$F$1020,0)),"Not in 2A-2B")</f>
        <v>Not in 2A-2B</v>
      </c>
    </row>
    <row r="318" spans="2:25">
      <c r="B318" s="176" t="s">
        <v>697</v>
      </c>
      <c r="C318" s="121"/>
      <c r="D318" s="119"/>
      <c r="E318" s="192"/>
      <c r="F318" s="117"/>
      <c r="G318" s="118"/>
      <c r="H318" s="119"/>
      <c r="I318" s="119"/>
      <c r="J318" s="123"/>
      <c r="K318" s="195"/>
      <c r="L318" s="120">
        <v>0</v>
      </c>
      <c r="M318" s="120">
        <v>0</v>
      </c>
      <c r="N318" s="120">
        <v>0</v>
      </c>
      <c r="O318" s="112">
        <f t="shared" si="18"/>
        <v>0</v>
      </c>
      <c r="P318" s="115">
        <f t="shared" si="19"/>
        <v>0</v>
      </c>
      <c r="Q318" s="120"/>
      <c r="R318" s="117"/>
      <c r="S318" s="197"/>
      <c r="T318" s="179" t="str">
        <f>IFERROR(INDEX('ITC-3B'!$B$21:$B$1020,MATCH(E318,'ITC-3B'!$E$21:$E$1020,0)),"-")</f>
        <v>-</v>
      </c>
      <c r="U318" s="179" t="str">
        <f>IFERROR(INDEX('2A-2B'!$B$21:$B$1020,MATCH(E318,'2A-2B'!$F$21:$F$1020,0)),"-")</f>
        <v>-</v>
      </c>
      <c r="V318" s="186">
        <f t="shared" si="20"/>
        <v>0</v>
      </c>
      <c r="X318" s="191" t="str">
        <f>IFERROR(INDEX('ITC-3B'!$C$21:$C$1020,MATCH(E318,'ITC-3B'!$E$21:$E$1020,0)),"Not in 3B")</f>
        <v>Not in 3B</v>
      </c>
      <c r="Y318" s="191" t="str">
        <f>IFERROR(INDEX('2A-2B'!$C$21:$C$1020,MATCH(E318,'2A-2B'!$F$21:$F$1020,0)),"Not in 2A-2B")</f>
        <v>Not in 2A-2B</v>
      </c>
    </row>
    <row r="319" spans="2:25">
      <c r="B319" s="176" t="s">
        <v>698</v>
      </c>
      <c r="C319" s="121"/>
      <c r="D319" s="119"/>
      <c r="E319" s="192"/>
      <c r="F319" s="117"/>
      <c r="G319" s="118"/>
      <c r="H319" s="119"/>
      <c r="I319" s="119"/>
      <c r="J319" s="123"/>
      <c r="K319" s="195"/>
      <c r="L319" s="120">
        <v>0</v>
      </c>
      <c r="M319" s="120">
        <v>0</v>
      </c>
      <c r="N319" s="120">
        <v>0</v>
      </c>
      <c r="O319" s="112">
        <f t="shared" si="18"/>
        <v>0</v>
      </c>
      <c r="P319" s="115">
        <f t="shared" si="19"/>
        <v>0</v>
      </c>
      <c r="Q319" s="120"/>
      <c r="R319" s="117"/>
      <c r="S319" s="197"/>
      <c r="T319" s="179" t="str">
        <f>IFERROR(INDEX('ITC-3B'!$B$21:$B$1020,MATCH(E319,'ITC-3B'!$E$21:$E$1020,0)),"-")</f>
        <v>-</v>
      </c>
      <c r="U319" s="179" t="str">
        <f>IFERROR(INDEX('2A-2B'!$B$21:$B$1020,MATCH(E319,'2A-2B'!$F$21:$F$1020,0)),"-")</f>
        <v>-</v>
      </c>
      <c r="V319" s="186">
        <f t="shared" si="20"/>
        <v>0</v>
      </c>
      <c r="X319" s="191" t="str">
        <f>IFERROR(INDEX('ITC-3B'!$C$21:$C$1020,MATCH(E319,'ITC-3B'!$E$21:$E$1020,0)),"Not in 3B")</f>
        <v>Not in 3B</v>
      </c>
      <c r="Y319" s="191" t="str">
        <f>IFERROR(INDEX('2A-2B'!$C$21:$C$1020,MATCH(E319,'2A-2B'!$F$21:$F$1020,0)),"Not in 2A-2B")</f>
        <v>Not in 2A-2B</v>
      </c>
    </row>
    <row r="320" spans="2:25">
      <c r="B320" s="176" t="s">
        <v>699</v>
      </c>
      <c r="C320" s="121"/>
      <c r="D320" s="119"/>
      <c r="E320" s="192"/>
      <c r="F320" s="117"/>
      <c r="G320" s="118"/>
      <c r="H320" s="119"/>
      <c r="I320" s="119"/>
      <c r="J320" s="123"/>
      <c r="K320" s="195"/>
      <c r="L320" s="120">
        <v>0</v>
      </c>
      <c r="M320" s="120">
        <v>0</v>
      </c>
      <c r="N320" s="120">
        <v>0</v>
      </c>
      <c r="O320" s="112">
        <f t="shared" si="18"/>
        <v>0</v>
      </c>
      <c r="P320" s="115">
        <f t="shared" si="19"/>
        <v>0</v>
      </c>
      <c r="Q320" s="120"/>
      <c r="R320" s="117"/>
      <c r="S320" s="197"/>
      <c r="T320" s="179" t="str">
        <f>IFERROR(INDEX('ITC-3B'!$B$21:$B$1020,MATCH(E320,'ITC-3B'!$E$21:$E$1020,0)),"-")</f>
        <v>-</v>
      </c>
      <c r="U320" s="179" t="str">
        <f>IFERROR(INDEX('2A-2B'!$B$21:$B$1020,MATCH(E320,'2A-2B'!$F$21:$F$1020,0)),"-")</f>
        <v>-</v>
      </c>
      <c r="V320" s="186">
        <f t="shared" si="20"/>
        <v>0</v>
      </c>
      <c r="X320" s="191" t="str">
        <f>IFERROR(INDEX('ITC-3B'!$C$21:$C$1020,MATCH(E320,'ITC-3B'!$E$21:$E$1020,0)),"Not in 3B")</f>
        <v>Not in 3B</v>
      </c>
      <c r="Y320" s="191" t="str">
        <f>IFERROR(INDEX('2A-2B'!$C$21:$C$1020,MATCH(E320,'2A-2B'!$F$21:$F$1020,0)),"Not in 2A-2B")</f>
        <v>Not in 2A-2B</v>
      </c>
    </row>
    <row r="321" spans="2:25">
      <c r="B321" s="176" t="s">
        <v>700</v>
      </c>
      <c r="C321" s="121"/>
      <c r="D321" s="119"/>
      <c r="E321" s="192"/>
      <c r="F321" s="117"/>
      <c r="G321" s="118"/>
      <c r="H321" s="119"/>
      <c r="I321" s="119"/>
      <c r="J321" s="123"/>
      <c r="K321" s="195"/>
      <c r="L321" s="120">
        <v>0</v>
      </c>
      <c r="M321" s="120">
        <v>0</v>
      </c>
      <c r="N321" s="120">
        <v>0</v>
      </c>
      <c r="O321" s="112">
        <f t="shared" si="18"/>
        <v>0</v>
      </c>
      <c r="P321" s="115">
        <f t="shared" si="19"/>
        <v>0</v>
      </c>
      <c r="Q321" s="120"/>
      <c r="R321" s="117"/>
      <c r="S321" s="197"/>
      <c r="T321" s="179" t="str">
        <f>IFERROR(INDEX('ITC-3B'!$B$21:$B$1020,MATCH(E321,'ITC-3B'!$E$21:$E$1020,0)),"-")</f>
        <v>-</v>
      </c>
      <c r="U321" s="179" t="str">
        <f>IFERROR(INDEX('2A-2B'!$B$21:$B$1020,MATCH(E321,'2A-2B'!$F$21:$F$1020,0)),"-")</f>
        <v>-</v>
      </c>
      <c r="V321" s="186">
        <f t="shared" si="20"/>
        <v>0</v>
      </c>
      <c r="X321" s="191" t="str">
        <f>IFERROR(INDEX('ITC-3B'!$C$21:$C$1020,MATCH(E321,'ITC-3B'!$E$21:$E$1020,0)),"Not in 3B")</f>
        <v>Not in 3B</v>
      </c>
      <c r="Y321" s="191" t="str">
        <f>IFERROR(INDEX('2A-2B'!$C$21:$C$1020,MATCH(E321,'2A-2B'!$F$21:$F$1020,0)),"Not in 2A-2B")</f>
        <v>Not in 2A-2B</v>
      </c>
    </row>
    <row r="322" spans="2:25">
      <c r="B322" s="176" t="s">
        <v>701</v>
      </c>
      <c r="C322" s="121"/>
      <c r="D322" s="119"/>
      <c r="E322" s="192"/>
      <c r="F322" s="117"/>
      <c r="G322" s="118"/>
      <c r="H322" s="119"/>
      <c r="I322" s="119"/>
      <c r="J322" s="123"/>
      <c r="K322" s="195"/>
      <c r="L322" s="120">
        <v>0</v>
      </c>
      <c r="M322" s="120">
        <v>0</v>
      </c>
      <c r="N322" s="120">
        <v>0</v>
      </c>
      <c r="O322" s="112">
        <f t="shared" si="18"/>
        <v>0</v>
      </c>
      <c r="P322" s="115">
        <f t="shared" si="19"/>
        <v>0</v>
      </c>
      <c r="Q322" s="120"/>
      <c r="R322" s="117"/>
      <c r="S322" s="197"/>
      <c r="T322" s="179" t="str">
        <f>IFERROR(INDEX('ITC-3B'!$B$21:$B$1020,MATCH(E322,'ITC-3B'!$E$21:$E$1020,0)),"-")</f>
        <v>-</v>
      </c>
      <c r="U322" s="179" t="str">
        <f>IFERROR(INDEX('2A-2B'!$B$21:$B$1020,MATCH(E322,'2A-2B'!$F$21:$F$1020,0)),"-")</f>
        <v>-</v>
      </c>
      <c r="V322" s="186">
        <f t="shared" si="20"/>
        <v>0</v>
      </c>
      <c r="X322" s="191" t="str">
        <f>IFERROR(INDEX('ITC-3B'!$C$21:$C$1020,MATCH(E322,'ITC-3B'!$E$21:$E$1020,0)),"Not in 3B")</f>
        <v>Not in 3B</v>
      </c>
      <c r="Y322" s="191" t="str">
        <f>IFERROR(INDEX('2A-2B'!$C$21:$C$1020,MATCH(E322,'2A-2B'!$F$21:$F$1020,0)),"Not in 2A-2B")</f>
        <v>Not in 2A-2B</v>
      </c>
    </row>
    <row r="323" spans="2:25">
      <c r="B323" s="176" t="s">
        <v>702</v>
      </c>
      <c r="C323" s="121"/>
      <c r="D323" s="119"/>
      <c r="E323" s="192"/>
      <c r="F323" s="117"/>
      <c r="G323" s="118"/>
      <c r="H323" s="119"/>
      <c r="I323" s="119"/>
      <c r="J323" s="123"/>
      <c r="K323" s="195"/>
      <c r="L323" s="120">
        <v>0</v>
      </c>
      <c r="M323" s="120">
        <v>0</v>
      </c>
      <c r="N323" s="120">
        <v>0</v>
      </c>
      <c r="O323" s="112">
        <f t="shared" si="18"/>
        <v>0</v>
      </c>
      <c r="P323" s="115">
        <f t="shared" si="19"/>
        <v>0</v>
      </c>
      <c r="Q323" s="120"/>
      <c r="R323" s="117"/>
      <c r="S323" s="197"/>
      <c r="T323" s="179" t="str">
        <f>IFERROR(INDEX('ITC-3B'!$B$21:$B$1020,MATCH(E323,'ITC-3B'!$E$21:$E$1020,0)),"-")</f>
        <v>-</v>
      </c>
      <c r="U323" s="179" t="str">
        <f>IFERROR(INDEX('2A-2B'!$B$21:$B$1020,MATCH(E323,'2A-2B'!$F$21:$F$1020,0)),"-")</f>
        <v>-</v>
      </c>
      <c r="V323" s="186">
        <f t="shared" si="20"/>
        <v>0</v>
      </c>
      <c r="X323" s="191" t="str">
        <f>IFERROR(INDEX('ITC-3B'!$C$21:$C$1020,MATCH(E323,'ITC-3B'!$E$21:$E$1020,0)),"Not in 3B")</f>
        <v>Not in 3B</v>
      </c>
      <c r="Y323" s="191" t="str">
        <f>IFERROR(INDEX('2A-2B'!$C$21:$C$1020,MATCH(E323,'2A-2B'!$F$21:$F$1020,0)),"Not in 2A-2B")</f>
        <v>Not in 2A-2B</v>
      </c>
    </row>
    <row r="324" spans="2:25">
      <c r="B324" s="176" t="s">
        <v>703</v>
      </c>
      <c r="C324" s="121"/>
      <c r="D324" s="119"/>
      <c r="E324" s="192"/>
      <c r="F324" s="117"/>
      <c r="G324" s="118"/>
      <c r="H324" s="119"/>
      <c r="I324" s="119"/>
      <c r="J324" s="123"/>
      <c r="K324" s="195"/>
      <c r="L324" s="120">
        <v>0</v>
      </c>
      <c r="M324" s="120">
        <v>0</v>
      </c>
      <c r="N324" s="120">
        <v>0</v>
      </c>
      <c r="O324" s="112">
        <f t="shared" si="18"/>
        <v>0</v>
      </c>
      <c r="P324" s="115">
        <f t="shared" si="19"/>
        <v>0</v>
      </c>
      <c r="Q324" s="120"/>
      <c r="R324" s="117"/>
      <c r="S324" s="197"/>
      <c r="T324" s="179" t="str">
        <f>IFERROR(INDEX('ITC-3B'!$B$21:$B$1020,MATCH(E324,'ITC-3B'!$E$21:$E$1020,0)),"-")</f>
        <v>-</v>
      </c>
      <c r="U324" s="179" t="str">
        <f>IFERROR(INDEX('2A-2B'!$B$21:$B$1020,MATCH(E324,'2A-2B'!$F$21:$F$1020,0)),"-")</f>
        <v>-</v>
      </c>
      <c r="V324" s="186">
        <f t="shared" si="20"/>
        <v>0</v>
      </c>
      <c r="X324" s="191" t="str">
        <f>IFERROR(INDEX('ITC-3B'!$C$21:$C$1020,MATCH(E324,'ITC-3B'!$E$21:$E$1020,0)),"Not in 3B")</f>
        <v>Not in 3B</v>
      </c>
      <c r="Y324" s="191" t="str">
        <f>IFERROR(INDEX('2A-2B'!$C$21:$C$1020,MATCH(E324,'2A-2B'!$F$21:$F$1020,0)),"Not in 2A-2B")</f>
        <v>Not in 2A-2B</v>
      </c>
    </row>
    <row r="325" spans="2:25">
      <c r="B325" s="176" t="s">
        <v>704</v>
      </c>
      <c r="C325" s="121"/>
      <c r="D325" s="119"/>
      <c r="E325" s="192"/>
      <c r="F325" s="117"/>
      <c r="G325" s="118"/>
      <c r="H325" s="119"/>
      <c r="I325" s="119"/>
      <c r="J325" s="123"/>
      <c r="K325" s="195"/>
      <c r="L325" s="120">
        <v>0</v>
      </c>
      <c r="M325" s="120">
        <v>0</v>
      </c>
      <c r="N325" s="120">
        <v>0</v>
      </c>
      <c r="O325" s="112">
        <f t="shared" si="18"/>
        <v>0</v>
      </c>
      <c r="P325" s="115">
        <f t="shared" si="19"/>
        <v>0</v>
      </c>
      <c r="Q325" s="120"/>
      <c r="R325" s="117"/>
      <c r="S325" s="197"/>
      <c r="T325" s="179" t="str">
        <f>IFERROR(INDEX('ITC-3B'!$B$21:$B$1020,MATCH(E325,'ITC-3B'!$E$21:$E$1020,0)),"-")</f>
        <v>-</v>
      </c>
      <c r="U325" s="179" t="str">
        <f>IFERROR(INDEX('2A-2B'!$B$21:$B$1020,MATCH(E325,'2A-2B'!$F$21:$F$1020,0)),"-")</f>
        <v>-</v>
      </c>
      <c r="V325" s="186">
        <f t="shared" si="20"/>
        <v>0</v>
      </c>
      <c r="X325" s="191" t="str">
        <f>IFERROR(INDEX('ITC-3B'!$C$21:$C$1020,MATCH(E325,'ITC-3B'!$E$21:$E$1020,0)),"Not in 3B")</f>
        <v>Not in 3B</v>
      </c>
      <c r="Y325" s="191" t="str">
        <f>IFERROR(INDEX('2A-2B'!$C$21:$C$1020,MATCH(E325,'2A-2B'!$F$21:$F$1020,0)),"Not in 2A-2B")</f>
        <v>Not in 2A-2B</v>
      </c>
    </row>
    <row r="326" spans="2:25">
      <c r="B326" s="176" t="s">
        <v>705</v>
      </c>
      <c r="C326" s="121"/>
      <c r="D326" s="119"/>
      <c r="E326" s="192"/>
      <c r="F326" s="117"/>
      <c r="G326" s="118"/>
      <c r="H326" s="119"/>
      <c r="I326" s="119"/>
      <c r="J326" s="123"/>
      <c r="K326" s="195"/>
      <c r="L326" s="120">
        <v>0</v>
      </c>
      <c r="M326" s="120">
        <v>0</v>
      </c>
      <c r="N326" s="120">
        <v>0</v>
      </c>
      <c r="O326" s="112">
        <f t="shared" si="18"/>
        <v>0</v>
      </c>
      <c r="P326" s="115">
        <f t="shared" si="19"/>
        <v>0</v>
      </c>
      <c r="Q326" s="120"/>
      <c r="R326" s="117"/>
      <c r="S326" s="197"/>
      <c r="T326" s="179" t="str">
        <f>IFERROR(INDEX('ITC-3B'!$B$21:$B$1020,MATCH(E326,'ITC-3B'!$E$21:$E$1020,0)),"-")</f>
        <v>-</v>
      </c>
      <c r="U326" s="179" t="str">
        <f>IFERROR(INDEX('2A-2B'!$B$21:$B$1020,MATCH(E326,'2A-2B'!$F$21:$F$1020,0)),"-")</f>
        <v>-</v>
      </c>
      <c r="V326" s="186">
        <f t="shared" si="20"/>
        <v>0</v>
      </c>
      <c r="X326" s="191" t="str">
        <f>IFERROR(INDEX('ITC-3B'!$C$21:$C$1020,MATCH(E326,'ITC-3B'!$E$21:$E$1020,0)),"Not in 3B")</f>
        <v>Not in 3B</v>
      </c>
      <c r="Y326" s="191" t="str">
        <f>IFERROR(INDEX('2A-2B'!$C$21:$C$1020,MATCH(E326,'2A-2B'!$F$21:$F$1020,0)),"Not in 2A-2B")</f>
        <v>Not in 2A-2B</v>
      </c>
    </row>
    <row r="327" spans="2:25">
      <c r="B327" s="176" t="s">
        <v>706</v>
      </c>
      <c r="C327" s="121"/>
      <c r="D327" s="119"/>
      <c r="E327" s="192"/>
      <c r="F327" s="117"/>
      <c r="G327" s="118"/>
      <c r="H327" s="119"/>
      <c r="I327" s="119"/>
      <c r="J327" s="123"/>
      <c r="K327" s="195"/>
      <c r="L327" s="120">
        <v>0</v>
      </c>
      <c r="M327" s="120">
        <v>0</v>
      </c>
      <c r="N327" s="120">
        <v>0</v>
      </c>
      <c r="O327" s="112">
        <f t="shared" si="18"/>
        <v>0</v>
      </c>
      <c r="P327" s="115">
        <f t="shared" si="19"/>
        <v>0</v>
      </c>
      <c r="Q327" s="120"/>
      <c r="R327" s="117"/>
      <c r="S327" s="197"/>
      <c r="T327" s="179" t="str">
        <f>IFERROR(INDEX('ITC-3B'!$B$21:$B$1020,MATCH(E327,'ITC-3B'!$E$21:$E$1020,0)),"-")</f>
        <v>-</v>
      </c>
      <c r="U327" s="179" t="str">
        <f>IFERROR(INDEX('2A-2B'!$B$21:$B$1020,MATCH(E327,'2A-2B'!$F$21:$F$1020,0)),"-")</f>
        <v>-</v>
      </c>
      <c r="V327" s="186">
        <f t="shared" si="20"/>
        <v>0</v>
      </c>
      <c r="X327" s="191" t="str">
        <f>IFERROR(INDEX('ITC-3B'!$C$21:$C$1020,MATCH(E327,'ITC-3B'!$E$21:$E$1020,0)),"Not in 3B")</f>
        <v>Not in 3B</v>
      </c>
      <c r="Y327" s="191" t="str">
        <f>IFERROR(INDEX('2A-2B'!$C$21:$C$1020,MATCH(E327,'2A-2B'!$F$21:$F$1020,0)),"Not in 2A-2B")</f>
        <v>Not in 2A-2B</v>
      </c>
    </row>
    <row r="328" spans="2:25">
      <c r="B328" s="176" t="s">
        <v>707</v>
      </c>
      <c r="C328" s="121"/>
      <c r="D328" s="119"/>
      <c r="E328" s="192"/>
      <c r="F328" s="117"/>
      <c r="G328" s="118"/>
      <c r="H328" s="119"/>
      <c r="I328" s="119"/>
      <c r="J328" s="123"/>
      <c r="K328" s="195"/>
      <c r="L328" s="120">
        <v>0</v>
      </c>
      <c r="M328" s="120">
        <v>0</v>
      </c>
      <c r="N328" s="120">
        <v>0</v>
      </c>
      <c r="O328" s="112">
        <f t="shared" si="18"/>
        <v>0</v>
      </c>
      <c r="P328" s="115">
        <f t="shared" si="19"/>
        <v>0</v>
      </c>
      <c r="Q328" s="120"/>
      <c r="R328" s="117"/>
      <c r="S328" s="197"/>
      <c r="T328" s="179" t="str">
        <f>IFERROR(INDEX('ITC-3B'!$B$21:$B$1020,MATCH(E328,'ITC-3B'!$E$21:$E$1020,0)),"-")</f>
        <v>-</v>
      </c>
      <c r="U328" s="179" t="str">
        <f>IFERROR(INDEX('2A-2B'!$B$21:$B$1020,MATCH(E328,'2A-2B'!$F$21:$F$1020,0)),"-")</f>
        <v>-</v>
      </c>
      <c r="V328" s="186">
        <f t="shared" si="20"/>
        <v>0</v>
      </c>
      <c r="X328" s="191" t="str">
        <f>IFERROR(INDEX('ITC-3B'!$C$21:$C$1020,MATCH(E328,'ITC-3B'!$E$21:$E$1020,0)),"Not in 3B")</f>
        <v>Not in 3B</v>
      </c>
      <c r="Y328" s="191" t="str">
        <f>IFERROR(INDEX('2A-2B'!$C$21:$C$1020,MATCH(E328,'2A-2B'!$F$21:$F$1020,0)),"Not in 2A-2B")</f>
        <v>Not in 2A-2B</v>
      </c>
    </row>
    <row r="329" spans="2:25">
      <c r="B329" s="176" t="s">
        <v>708</v>
      </c>
      <c r="C329" s="121"/>
      <c r="D329" s="119"/>
      <c r="E329" s="192"/>
      <c r="F329" s="117"/>
      <c r="G329" s="118"/>
      <c r="H329" s="119"/>
      <c r="I329" s="119"/>
      <c r="J329" s="123"/>
      <c r="K329" s="195"/>
      <c r="L329" s="120">
        <v>0</v>
      </c>
      <c r="M329" s="120">
        <v>0</v>
      </c>
      <c r="N329" s="120">
        <v>0</v>
      </c>
      <c r="O329" s="112">
        <f t="shared" si="18"/>
        <v>0</v>
      </c>
      <c r="P329" s="115">
        <f t="shared" si="19"/>
        <v>0</v>
      </c>
      <c r="Q329" s="120"/>
      <c r="R329" s="117"/>
      <c r="S329" s="197"/>
      <c r="T329" s="179" t="str">
        <f>IFERROR(INDEX('ITC-3B'!$B$21:$B$1020,MATCH(E329,'ITC-3B'!$E$21:$E$1020,0)),"-")</f>
        <v>-</v>
      </c>
      <c r="U329" s="179" t="str">
        <f>IFERROR(INDEX('2A-2B'!$B$21:$B$1020,MATCH(E329,'2A-2B'!$F$21:$F$1020,0)),"-")</f>
        <v>-</v>
      </c>
      <c r="V329" s="186">
        <f t="shared" si="20"/>
        <v>0</v>
      </c>
      <c r="X329" s="191" t="str">
        <f>IFERROR(INDEX('ITC-3B'!$C$21:$C$1020,MATCH(E329,'ITC-3B'!$E$21:$E$1020,0)),"Not in 3B")</f>
        <v>Not in 3B</v>
      </c>
      <c r="Y329" s="191" t="str">
        <f>IFERROR(INDEX('2A-2B'!$C$21:$C$1020,MATCH(E329,'2A-2B'!$F$21:$F$1020,0)),"Not in 2A-2B")</f>
        <v>Not in 2A-2B</v>
      </c>
    </row>
    <row r="330" spans="2:25">
      <c r="B330" s="176" t="s">
        <v>709</v>
      </c>
      <c r="C330" s="121"/>
      <c r="D330" s="119"/>
      <c r="E330" s="192"/>
      <c r="F330" s="117"/>
      <c r="G330" s="118"/>
      <c r="H330" s="119"/>
      <c r="I330" s="119"/>
      <c r="J330" s="123"/>
      <c r="K330" s="195"/>
      <c r="L330" s="120">
        <v>0</v>
      </c>
      <c r="M330" s="120">
        <v>0</v>
      </c>
      <c r="N330" s="120">
        <v>0</v>
      </c>
      <c r="O330" s="112">
        <f t="shared" si="18"/>
        <v>0</v>
      </c>
      <c r="P330" s="115">
        <f t="shared" si="19"/>
        <v>0</v>
      </c>
      <c r="Q330" s="120"/>
      <c r="R330" s="117"/>
      <c r="S330" s="197"/>
      <c r="T330" s="179" t="str">
        <f>IFERROR(INDEX('ITC-3B'!$B$21:$B$1020,MATCH(E330,'ITC-3B'!$E$21:$E$1020,0)),"-")</f>
        <v>-</v>
      </c>
      <c r="U330" s="179" t="str">
        <f>IFERROR(INDEX('2A-2B'!$B$21:$B$1020,MATCH(E330,'2A-2B'!$F$21:$F$1020,0)),"-")</f>
        <v>-</v>
      </c>
      <c r="V330" s="186">
        <f t="shared" si="20"/>
        <v>0</v>
      </c>
      <c r="X330" s="191" t="str">
        <f>IFERROR(INDEX('ITC-3B'!$C$21:$C$1020,MATCH(E330,'ITC-3B'!$E$21:$E$1020,0)),"Not in 3B")</f>
        <v>Not in 3B</v>
      </c>
      <c r="Y330" s="191" t="str">
        <f>IFERROR(INDEX('2A-2B'!$C$21:$C$1020,MATCH(E330,'2A-2B'!$F$21:$F$1020,0)),"Not in 2A-2B")</f>
        <v>Not in 2A-2B</v>
      </c>
    </row>
    <row r="331" spans="2:25">
      <c r="B331" s="176" t="s">
        <v>710</v>
      </c>
      <c r="C331" s="121"/>
      <c r="D331" s="119"/>
      <c r="E331" s="192"/>
      <c r="F331" s="117"/>
      <c r="G331" s="118"/>
      <c r="H331" s="119"/>
      <c r="I331" s="119"/>
      <c r="J331" s="123"/>
      <c r="K331" s="195"/>
      <c r="L331" s="120">
        <v>0</v>
      </c>
      <c r="M331" s="120">
        <v>0</v>
      </c>
      <c r="N331" s="120">
        <v>0</v>
      </c>
      <c r="O331" s="112">
        <f t="shared" si="18"/>
        <v>0</v>
      </c>
      <c r="P331" s="115">
        <f t="shared" si="19"/>
        <v>0</v>
      </c>
      <c r="Q331" s="120"/>
      <c r="R331" s="117"/>
      <c r="S331" s="197"/>
      <c r="T331" s="179" t="str">
        <f>IFERROR(INDEX('ITC-3B'!$B$21:$B$1020,MATCH(E331,'ITC-3B'!$E$21:$E$1020,0)),"-")</f>
        <v>-</v>
      </c>
      <c r="U331" s="179" t="str">
        <f>IFERROR(INDEX('2A-2B'!$B$21:$B$1020,MATCH(E331,'2A-2B'!$F$21:$F$1020,0)),"-")</f>
        <v>-</v>
      </c>
      <c r="V331" s="186">
        <f t="shared" si="20"/>
        <v>0</v>
      </c>
      <c r="X331" s="191" t="str">
        <f>IFERROR(INDEX('ITC-3B'!$C$21:$C$1020,MATCH(E331,'ITC-3B'!$E$21:$E$1020,0)),"Not in 3B")</f>
        <v>Not in 3B</v>
      </c>
      <c r="Y331" s="191" t="str">
        <f>IFERROR(INDEX('2A-2B'!$C$21:$C$1020,MATCH(E331,'2A-2B'!$F$21:$F$1020,0)),"Not in 2A-2B")</f>
        <v>Not in 2A-2B</v>
      </c>
    </row>
    <row r="332" spans="2:25">
      <c r="B332" s="176" t="s">
        <v>711</v>
      </c>
      <c r="C332" s="121"/>
      <c r="D332" s="119"/>
      <c r="E332" s="192"/>
      <c r="F332" s="117"/>
      <c r="G332" s="118"/>
      <c r="H332" s="119"/>
      <c r="I332" s="119"/>
      <c r="J332" s="123"/>
      <c r="K332" s="195"/>
      <c r="L332" s="120">
        <v>0</v>
      </c>
      <c r="M332" s="120">
        <v>0</v>
      </c>
      <c r="N332" s="120">
        <v>0</v>
      </c>
      <c r="O332" s="112">
        <f t="shared" si="18"/>
        <v>0</v>
      </c>
      <c r="P332" s="115">
        <f t="shared" si="19"/>
        <v>0</v>
      </c>
      <c r="Q332" s="120"/>
      <c r="R332" s="117"/>
      <c r="S332" s="197"/>
      <c r="T332" s="179" t="str">
        <f>IFERROR(INDEX('ITC-3B'!$B$21:$B$1020,MATCH(E332,'ITC-3B'!$E$21:$E$1020,0)),"-")</f>
        <v>-</v>
      </c>
      <c r="U332" s="179" t="str">
        <f>IFERROR(INDEX('2A-2B'!$B$21:$B$1020,MATCH(E332,'2A-2B'!$F$21:$F$1020,0)),"-")</f>
        <v>-</v>
      </c>
      <c r="V332" s="186">
        <f t="shared" si="20"/>
        <v>0</v>
      </c>
      <c r="X332" s="191" t="str">
        <f>IFERROR(INDEX('ITC-3B'!$C$21:$C$1020,MATCH(E332,'ITC-3B'!$E$21:$E$1020,0)),"Not in 3B")</f>
        <v>Not in 3B</v>
      </c>
      <c r="Y332" s="191" t="str">
        <f>IFERROR(INDEX('2A-2B'!$C$21:$C$1020,MATCH(E332,'2A-2B'!$F$21:$F$1020,0)),"Not in 2A-2B")</f>
        <v>Not in 2A-2B</v>
      </c>
    </row>
    <row r="333" spans="2:25">
      <c r="B333" s="176" t="s">
        <v>712</v>
      </c>
      <c r="C333" s="121"/>
      <c r="D333" s="119"/>
      <c r="E333" s="192"/>
      <c r="F333" s="117"/>
      <c r="G333" s="118"/>
      <c r="H333" s="119"/>
      <c r="I333" s="119"/>
      <c r="J333" s="123"/>
      <c r="K333" s="195"/>
      <c r="L333" s="120">
        <v>0</v>
      </c>
      <c r="M333" s="120">
        <v>0</v>
      </c>
      <c r="N333" s="120">
        <v>0</v>
      </c>
      <c r="O333" s="112">
        <f t="shared" si="18"/>
        <v>0</v>
      </c>
      <c r="P333" s="115">
        <f t="shared" si="19"/>
        <v>0</v>
      </c>
      <c r="Q333" s="120"/>
      <c r="R333" s="117"/>
      <c r="S333" s="197"/>
      <c r="T333" s="179" t="str">
        <f>IFERROR(INDEX('ITC-3B'!$B$21:$B$1020,MATCH(E333,'ITC-3B'!$E$21:$E$1020,0)),"-")</f>
        <v>-</v>
      </c>
      <c r="U333" s="179" t="str">
        <f>IFERROR(INDEX('2A-2B'!$B$21:$B$1020,MATCH(E333,'2A-2B'!$F$21:$F$1020,0)),"-")</f>
        <v>-</v>
      </c>
      <c r="V333" s="186">
        <f t="shared" si="20"/>
        <v>0</v>
      </c>
      <c r="X333" s="191" t="str">
        <f>IFERROR(INDEX('ITC-3B'!$C$21:$C$1020,MATCH(E333,'ITC-3B'!$E$21:$E$1020,0)),"Not in 3B")</f>
        <v>Not in 3B</v>
      </c>
      <c r="Y333" s="191" t="str">
        <f>IFERROR(INDEX('2A-2B'!$C$21:$C$1020,MATCH(E333,'2A-2B'!$F$21:$F$1020,0)),"Not in 2A-2B")</f>
        <v>Not in 2A-2B</v>
      </c>
    </row>
    <row r="334" spans="2:25">
      <c r="B334" s="176" t="s">
        <v>713</v>
      </c>
      <c r="C334" s="121"/>
      <c r="D334" s="119"/>
      <c r="E334" s="192"/>
      <c r="F334" s="117"/>
      <c r="G334" s="118"/>
      <c r="H334" s="119"/>
      <c r="I334" s="119"/>
      <c r="J334" s="123"/>
      <c r="K334" s="195"/>
      <c r="L334" s="120">
        <v>0</v>
      </c>
      <c r="M334" s="120">
        <v>0</v>
      </c>
      <c r="N334" s="120">
        <v>0</v>
      </c>
      <c r="O334" s="112">
        <f t="shared" si="18"/>
        <v>0</v>
      </c>
      <c r="P334" s="115">
        <f t="shared" si="19"/>
        <v>0</v>
      </c>
      <c r="Q334" s="120"/>
      <c r="R334" s="117"/>
      <c r="S334" s="197"/>
      <c r="T334" s="179" t="str">
        <f>IFERROR(INDEX('ITC-3B'!$B$21:$B$1020,MATCH(E334,'ITC-3B'!$E$21:$E$1020,0)),"-")</f>
        <v>-</v>
      </c>
      <c r="U334" s="179" t="str">
        <f>IFERROR(INDEX('2A-2B'!$B$21:$B$1020,MATCH(E334,'2A-2B'!$F$21:$F$1020,0)),"-")</f>
        <v>-</v>
      </c>
      <c r="V334" s="186">
        <f t="shared" si="20"/>
        <v>0</v>
      </c>
      <c r="X334" s="191" t="str">
        <f>IFERROR(INDEX('ITC-3B'!$C$21:$C$1020,MATCH(E334,'ITC-3B'!$E$21:$E$1020,0)),"Not in 3B")</f>
        <v>Not in 3B</v>
      </c>
      <c r="Y334" s="191" t="str">
        <f>IFERROR(INDEX('2A-2B'!$C$21:$C$1020,MATCH(E334,'2A-2B'!$F$21:$F$1020,0)),"Not in 2A-2B")</f>
        <v>Not in 2A-2B</v>
      </c>
    </row>
    <row r="335" spans="2:25">
      <c r="B335" s="176" t="s">
        <v>714</v>
      </c>
      <c r="C335" s="121"/>
      <c r="D335" s="119"/>
      <c r="E335" s="192"/>
      <c r="F335" s="117"/>
      <c r="G335" s="118"/>
      <c r="H335" s="119"/>
      <c r="I335" s="119"/>
      <c r="J335" s="123"/>
      <c r="K335" s="195"/>
      <c r="L335" s="120">
        <v>0</v>
      </c>
      <c r="M335" s="120">
        <v>0</v>
      </c>
      <c r="N335" s="120">
        <v>0</v>
      </c>
      <c r="O335" s="112">
        <f t="shared" si="18"/>
        <v>0</v>
      </c>
      <c r="P335" s="115">
        <f t="shared" si="19"/>
        <v>0</v>
      </c>
      <c r="Q335" s="120"/>
      <c r="R335" s="117"/>
      <c r="S335" s="197"/>
      <c r="T335" s="179" t="str">
        <f>IFERROR(INDEX('ITC-3B'!$B$21:$B$1020,MATCH(E335,'ITC-3B'!$E$21:$E$1020,0)),"-")</f>
        <v>-</v>
      </c>
      <c r="U335" s="179" t="str">
        <f>IFERROR(INDEX('2A-2B'!$B$21:$B$1020,MATCH(E335,'2A-2B'!$F$21:$F$1020,0)),"-")</f>
        <v>-</v>
      </c>
      <c r="V335" s="186">
        <f t="shared" si="20"/>
        <v>0</v>
      </c>
      <c r="X335" s="191" t="str">
        <f>IFERROR(INDEX('ITC-3B'!$C$21:$C$1020,MATCH(E335,'ITC-3B'!$E$21:$E$1020,0)),"Not in 3B")</f>
        <v>Not in 3B</v>
      </c>
      <c r="Y335" s="191" t="str">
        <f>IFERROR(INDEX('2A-2B'!$C$21:$C$1020,MATCH(E335,'2A-2B'!$F$21:$F$1020,0)),"Not in 2A-2B")</f>
        <v>Not in 2A-2B</v>
      </c>
    </row>
    <row r="336" spans="2:25">
      <c r="B336" s="176" t="s">
        <v>715</v>
      </c>
      <c r="C336" s="121"/>
      <c r="D336" s="119"/>
      <c r="E336" s="192"/>
      <c r="F336" s="117"/>
      <c r="G336" s="118"/>
      <c r="H336" s="119"/>
      <c r="I336" s="119"/>
      <c r="J336" s="123"/>
      <c r="K336" s="195"/>
      <c r="L336" s="120">
        <v>0</v>
      </c>
      <c r="M336" s="120">
        <v>0</v>
      </c>
      <c r="N336" s="120">
        <v>0</v>
      </c>
      <c r="O336" s="112">
        <f t="shared" si="18"/>
        <v>0</v>
      </c>
      <c r="P336" s="115">
        <f t="shared" si="19"/>
        <v>0</v>
      </c>
      <c r="Q336" s="120"/>
      <c r="R336" s="117"/>
      <c r="S336" s="197"/>
      <c r="T336" s="179" t="str">
        <f>IFERROR(INDEX('ITC-3B'!$B$21:$B$1020,MATCH(E336,'ITC-3B'!$E$21:$E$1020,0)),"-")</f>
        <v>-</v>
      </c>
      <c r="U336" s="179" t="str">
        <f>IFERROR(INDEX('2A-2B'!$B$21:$B$1020,MATCH(E336,'2A-2B'!$F$21:$F$1020,0)),"-")</f>
        <v>-</v>
      </c>
      <c r="V336" s="186">
        <f t="shared" si="20"/>
        <v>0</v>
      </c>
      <c r="X336" s="191" t="str">
        <f>IFERROR(INDEX('ITC-3B'!$C$21:$C$1020,MATCH(E336,'ITC-3B'!$E$21:$E$1020,0)),"Not in 3B")</f>
        <v>Not in 3B</v>
      </c>
      <c r="Y336" s="191" t="str">
        <f>IFERROR(INDEX('2A-2B'!$C$21:$C$1020,MATCH(E336,'2A-2B'!$F$21:$F$1020,0)),"Not in 2A-2B")</f>
        <v>Not in 2A-2B</v>
      </c>
    </row>
    <row r="337" spans="2:25">
      <c r="B337" s="176" t="s">
        <v>716</v>
      </c>
      <c r="C337" s="121"/>
      <c r="D337" s="119"/>
      <c r="E337" s="192"/>
      <c r="F337" s="117"/>
      <c r="G337" s="118"/>
      <c r="H337" s="119"/>
      <c r="I337" s="119"/>
      <c r="J337" s="123"/>
      <c r="K337" s="195"/>
      <c r="L337" s="120">
        <v>0</v>
      </c>
      <c r="M337" s="120">
        <v>0</v>
      </c>
      <c r="N337" s="120">
        <v>0</v>
      </c>
      <c r="O337" s="112">
        <f t="shared" si="18"/>
        <v>0</v>
      </c>
      <c r="P337" s="115">
        <f t="shared" si="19"/>
        <v>0</v>
      </c>
      <c r="Q337" s="120"/>
      <c r="R337" s="117"/>
      <c r="S337" s="197"/>
      <c r="T337" s="179" t="str">
        <f>IFERROR(INDEX('ITC-3B'!$B$21:$B$1020,MATCH(E337,'ITC-3B'!$E$21:$E$1020,0)),"-")</f>
        <v>-</v>
      </c>
      <c r="U337" s="179" t="str">
        <f>IFERROR(INDEX('2A-2B'!$B$21:$B$1020,MATCH(E337,'2A-2B'!$F$21:$F$1020,0)),"-")</f>
        <v>-</v>
      </c>
      <c r="V337" s="186">
        <f t="shared" si="20"/>
        <v>0</v>
      </c>
      <c r="X337" s="191" t="str">
        <f>IFERROR(INDEX('ITC-3B'!$C$21:$C$1020,MATCH(E337,'ITC-3B'!$E$21:$E$1020,0)),"Not in 3B")</f>
        <v>Not in 3B</v>
      </c>
      <c r="Y337" s="191" t="str">
        <f>IFERROR(INDEX('2A-2B'!$C$21:$C$1020,MATCH(E337,'2A-2B'!$F$21:$F$1020,0)),"Not in 2A-2B")</f>
        <v>Not in 2A-2B</v>
      </c>
    </row>
    <row r="338" spans="2:25">
      <c r="B338" s="176" t="s">
        <v>717</v>
      </c>
      <c r="C338" s="121"/>
      <c r="D338" s="119"/>
      <c r="E338" s="192"/>
      <c r="F338" s="117"/>
      <c r="G338" s="118"/>
      <c r="H338" s="119"/>
      <c r="I338" s="119"/>
      <c r="J338" s="123"/>
      <c r="K338" s="195"/>
      <c r="L338" s="120">
        <v>0</v>
      </c>
      <c r="M338" s="120">
        <v>0</v>
      </c>
      <c r="N338" s="120">
        <v>0</v>
      </c>
      <c r="O338" s="112">
        <f t="shared" si="18"/>
        <v>0</v>
      </c>
      <c r="P338" s="115">
        <f t="shared" si="19"/>
        <v>0</v>
      </c>
      <c r="Q338" s="120"/>
      <c r="R338" s="117"/>
      <c r="S338" s="197"/>
      <c r="T338" s="179" t="str">
        <f>IFERROR(INDEX('ITC-3B'!$B$21:$B$1020,MATCH(E338,'ITC-3B'!$E$21:$E$1020,0)),"-")</f>
        <v>-</v>
      </c>
      <c r="U338" s="179" t="str">
        <f>IFERROR(INDEX('2A-2B'!$B$21:$B$1020,MATCH(E338,'2A-2B'!$F$21:$F$1020,0)),"-")</f>
        <v>-</v>
      </c>
      <c r="V338" s="186">
        <f t="shared" si="20"/>
        <v>0</v>
      </c>
      <c r="X338" s="191" t="str">
        <f>IFERROR(INDEX('ITC-3B'!$C$21:$C$1020,MATCH(E338,'ITC-3B'!$E$21:$E$1020,0)),"Not in 3B")</f>
        <v>Not in 3B</v>
      </c>
      <c r="Y338" s="191" t="str">
        <f>IFERROR(INDEX('2A-2B'!$C$21:$C$1020,MATCH(E338,'2A-2B'!$F$21:$F$1020,0)),"Not in 2A-2B")</f>
        <v>Not in 2A-2B</v>
      </c>
    </row>
    <row r="339" spans="2:25">
      <c r="B339" s="176" t="s">
        <v>718</v>
      </c>
      <c r="C339" s="121"/>
      <c r="D339" s="119"/>
      <c r="E339" s="192"/>
      <c r="F339" s="117"/>
      <c r="G339" s="118"/>
      <c r="H339" s="119"/>
      <c r="I339" s="119"/>
      <c r="J339" s="123"/>
      <c r="K339" s="195"/>
      <c r="L339" s="120">
        <v>0</v>
      </c>
      <c r="M339" s="120">
        <v>0</v>
      </c>
      <c r="N339" s="120">
        <v>0</v>
      </c>
      <c r="O339" s="112">
        <f t="shared" si="18"/>
        <v>0</v>
      </c>
      <c r="P339" s="115">
        <f t="shared" si="19"/>
        <v>0</v>
      </c>
      <c r="Q339" s="120"/>
      <c r="R339" s="117"/>
      <c r="S339" s="197"/>
      <c r="T339" s="179" t="str">
        <f>IFERROR(INDEX('ITC-3B'!$B$21:$B$1020,MATCH(E339,'ITC-3B'!$E$21:$E$1020,0)),"-")</f>
        <v>-</v>
      </c>
      <c r="U339" s="179" t="str">
        <f>IFERROR(INDEX('2A-2B'!$B$21:$B$1020,MATCH(E339,'2A-2B'!$F$21:$F$1020,0)),"-")</f>
        <v>-</v>
      </c>
      <c r="V339" s="186">
        <f t="shared" si="20"/>
        <v>0</v>
      </c>
      <c r="X339" s="191" t="str">
        <f>IFERROR(INDEX('ITC-3B'!$C$21:$C$1020,MATCH(E339,'ITC-3B'!$E$21:$E$1020,0)),"Not in 3B")</f>
        <v>Not in 3B</v>
      </c>
      <c r="Y339" s="191" t="str">
        <f>IFERROR(INDEX('2A-2B'!$C$21:$C$1020,MATCH(E339,'2A-2B'!$F$21:$F$1020,0)),"Not in 2A-2B")</f>
        <v>Not in 2A-2B</v>
      </c>
    </row>
    <row r="340" spans="2:25">
      <c r="B340" s="176" t="s">
        <v>719</v>
      </c>
      <c r="C340" s="121"/>
      <c r="D340" s="119"/>
      <c r="E340" s="192"/>
      <c r="F340" s="117"/>
      <c r="G340" s="118"/>
      <c r="H340" s="119"/>
      <c r="I340" s="119"/>
      <c r="J340" s="123"/>
      <c r="K340" s="195"/>
      <c r="L340" s="120">
        <v>0</v>
      </c>
      <c r="M340" s="120">
        <v>0</v>
      </c>
      <c r="N340" s="120">
        <v>0</v>
      </c>
      <c r="O340" s="112">
        <f t="shared" si="18"/>
        <v>0</v>
      </c>
      <c r="P340" s="115">
        <f t="shared" si="19"/>
        <v>0</v>
      </c>
      <c r="Q340" s="120"/>
      <c r="R340" s="117"/>
      <c r="S340" s="197"/>
      <c r="T340" s="179" t="str">
        <f>IFERROR(INDEX('ITC-3B'!$B$21:$B$1020,MATCH(E340,'ITC-3B'!$E$21:$E$1020,0)),"-")</f>
        <v>-</v>
      </c>
      <c r="U340" s="179" t="str">
        <f>IFERROR(INDEX('2A-2B'!$B$21:$B$1020,MATCH(E340,'2A-2B'!$F$21:$F$1020,0)),"-")</f>
        <v>-</v>
      </c>
      <c r="V340" s="186">
        <f t="shared" si="20"/>
        <v>0</v>
      </c>
      <c r="X340" s="191" t="str">
        <f>IFERROR(INDEX('ITC-3B'!$C$21:$C$1020,MATCH(E340,'ITC-3B'!$E$21:$E$1020,0)),"Not in 3B")</f>
        <v>Not in 3B</v>
      </c>
      <c r="Y340" s="191" t="str">
        <f>IFERROR(INDEX('2A-2B'!$C$21:$C$1020,MATCH(E340,'2A-2B'!$F$21:$F$1020,0)),"Not in 2A-2B")</f>
        <v>Not in 2A-2B</v>
      </c>
    </row>
    <row r="341" spans="2:25">
      <c r="B341" s="176" t="s">
        <v>720</v>
      </c>
      <c r="C341" s="121"/>
      <c r="D341" s="119"/>
      <c r="E341" s="192"/>
      <c r="F341" s="117"/>
      <c r="G341" s="118"/>
      <c r="H341" s="119"/>
      <c r="I341" s="119"/>
      <c r="J341" s="123"/>
      <c r="K341" s="195"/>
      <c r="L341" s="120">
        <v>0</v>
      </c>
      <c r="M341" s="120">
        <v>0</v>
      </c>
      <c r="N341" s="120">
        <v>0</v>
      </c>
      <c r="O341" s="112">
        <f t="shared" ref="O341:O404" si="21">N341</f>
        <v>0</v>
      </c>
      <c r="P341" s="115">
        <f t="shared" ref="P341:P404" si="22">SUM(L341:O341)</f>
        <v>0</v>
      </c>
      <c r="Q341" s="120"/>
      <c r="R341" s="117"/>
      <c r="S341" s="197"/>
      <c r="T341" s="179" t="str">
        <f>IFERROR(INDEX('ITC-3B'!$B$21:$B$1020,MATCH(E341,'ITC-3B'!$E$21:$E$1020,0)),"-")</f>
        <v>-</v>
      </c>
      <c r="U341" s="179" t="str">
        <f>IFERROR(INDEX('2A-2B'!$B$21:$B$1020,MATCH(E341,'2A-2B'!$F$21:$F$1020,0)),"-")</f>
        <v>-</v>
      </c>
      <c r="V341" s="186">
        <f t="shared" ref="V341:V404" si="23">IF(((L341*J341)-SUM(M341:O341))&gt;0.51,0,((L341*J341)-SUM(M341:O341)))</f>
        <v>0</v>
      </c>
      <c r="X341" s="191" t="str">
        <f>IFERROR(INDEX('ITC-3B'!$C$21:$C$1020,MATCH(E341,'ITC-3B'!$E$21:$E$1020,0)),"Not in 3B")</f>
        <v>Not in 3B</v>
      </c>
      <c r="Y341" s="191" t="str">
        <f>IFERROR(INDEX('2A-2B'!$C$21:$C$1020,MATCH(E341,'2A-2B'!$F$21:$F$1020,0)),"Not in 2A-2B")</f>
        <v>Not in 2A-2B</v>
      </c>
    </row>
    <row r="342" spans="2:25">
      <c r="B342" s="176" t="s">
        <v>721</v>
      </c>
      <c r="C342" s="121"/>
      <c r="D342" s="119"/>
      <c r="E342" s="192"/>
      <c r="F342" s="117"/>
      <c r="G342" s="118"/>
      <c r="H342" s="119"/>
      <c r="I342" s="119"/>
      <c r="J342" s="123"/>
      <c r="K342" s="195"/>
      <c r="L342" s="120">
        <v>0</v>
      </c>
      <c r="M342" s="120">
        <v>0</v>
      </c>
      <c r="N342" s="120">
        <v>0</v>
      </c>
      <c r="O342" s="112">
        <f t="shared" si="21"/>
        <v>0</v>
      </c>
      <c r="P342" s="115">
        <f t="shared" si="22"/>
        <v>0</v>
      </c>
      <c r="Q342" s="120"/>
      <c r="R342" s="117"/>
      <c r="S342" s="197"/>
      <c r="T342" s="179" t="str">
        <f>IFERROR(INDEX('ITC-3B'!$B$21:$B$1020,MATCH(E342,'ITC-3B'!$E$21:$E$1020,0)),"-")</f>
        <v>-</v>
      </c>
      <c r="U342" s="179" t="str">
        <f>IFERROR(INDEX('2A-2B'!$B$21:$B$1020,MATCH(E342,'2A-2B'!$F$21:$F$1020,0)),"-")</f>
        <v>-</v>
      </c>
      <c r="V342" s="186">
        <f t="shared" si="23"/>
        <v>0</v>
      </c>
      <c r="X342" s="191" t="str">
        <f>IFERROR(INDEX('ITC-3B'!$C$21:$C$1020,MATCH(E342,'ITC-3B'!$E$21:$E$1020,0)),"Not in 3B")</f>
        <v>Not in 3B</v>
      </c>
      <c r="Y342" s="191" t="str">
        <f>IFERROR(INDEX('2A-2B'!$C$21:$C$1020,MATCH(E342,'2A-2B'!$F$21:$F$1020,0)),"Not in 2A-2B")</f>
        <v>Not in 2A-2B</v>
      </c>
    </row>
    <row r="343" spans="2:25">
      <c r="B343" s="176" t="s">
        <v>722</v>
      </c>
      <c r="C343" s="121"/>
      <c r="D343" s="119"/>
      <c r="E343" s="192"/>
      <c r="F343" s="117"/>
      <c r="G343" s="118"/>
      <c r="H343" s="119"/>
      <c r="I343" s="119"/>
      <c r="J343" s="123"/>
      <c r="K343" s="195"/>
      <c r="L343" s="120">
        <v>0</v>
      </c>
      <c r="M343" s="120">
        <v>0</v>
      </c>
      <c r="N343" s="120">
        <v>0</v>
      </c>
      <c r="O343" s="112">
        <f t="shared" si="21"/>
        <v>0</v>
      </c>
      <c r="P343" s="115">
        <f t="shared" si="22"/>
        <v>0</v>
      </c>
      <c r="Q343" s="120"/>
      <c r="R343" s="117"/>
      <c r="S343" s="197"/>
      <c r="T343" s="179" t="str">
        <f>IFERROR(INDEX('ITC-3B'!$B$21:$B$1020,MATCH(E343,'ITC-3B'!$E$21:$E$1020,0)),"-")</f>
        <v>-</v>
      </c>
      <c r="U343" s="179" t="str">
        <f>IFERROR(INDEX('2A-2B'!$B$21:$B$1020,MATCH(E343,'2A-2B'!$F$21:$F$1020,0)),"-")</f>
        <v>-</v>
      </c>
      <c r="V343" s="186">
        <f t="shared" si="23"/>
        <v>0</v>
      </c>
      <c r="X343" s="191" t="str">
        <f>IFERROR(INDEX('ITC-3B'!$C$21:$C$1020,MATCH(E343,'ITC-3B'!$E$21:$E$1020,0)),"Not in 3B")</f>
        <v>Not in 3B</v>
      </c>
      <c r="Y343" s="191" t="str">
        <f>IFERROR(INDEX('2A-2B'!$C$21:$C$1020,MATCH(E343,'2A-2B'!$F$21:$F$1020,0)),"Not in 2A-2B")</f>
        <v>Not in 2A-2B</v>
      </c>
    </row>
    <row r="344" spans="2:25">
      <c r="B344" s="176" t="s">
        <v>723</v>
      </c>
      <c r="C344" s="121"/>
      <c r="D344" s="119"/>
      <c r="E344" s="192"/>
      <c r="F344" s="117"/>
      <c r="G344" s="118"/>
      <c r="H344" s="119"/>
      <c r="I344" s="119"/>
      <c r="J344" s="123"/>
      <c r="K344" s="195"/>
      <c r="L344" s="120">
        <v>0</v>
      </c>
      <c r="M344" s="120">
        <v>0</v>
      </c>
      <c r="N344" s="120">
        <v>0</v>
      </c>
      <c r="O344" s="112">
        <f t="shared" si="21"/>
        <v>0</v>
      </c>
      <c r="P344" s="115">
        <f t="shared" si="22"/>
        <v>0</v>
      </c>
      <c r="Q344" s="120"/>
      <c r="R344" s="117"/>
      <c r="S344" s="197"/>
      <c r="T344" s="179" t="str">
        <f>IFERROR(INDEX('ITC-3B'!$B$21:$B$1020,MATCH(E344,'ITC-3B'!$E$21:$E$1020,0)),"-")</f>
        <v>-</v>
      </c>
      <c r="U344" s="179" t="str">
        <f>IFERROR(INDEX('2A-2B'!$B$21:$B$1020,MATCH(E344,'2A-2B'!$F$21:$F$1020,0)),"-")</f>
        <v>-</v>
      </c>
      <c r="V344" s="186">
        <f t="shared" si="23"/>
        <v>0</v>
      </c>
      <c r="X344" s="191" t="str">
        <f>IFERROR(INDEX('ITC-3B'!$C$21:$C$1020,MATCH(E344,'ITC-3B'!$E$21:$E$1020,0)),"Not in 3B")</f>
        <v>Not in 3B</v>
      </c>
      <c r="Y344" s="191" t="str">
        <f>IFERROR(INDEX('2A-2B'!$C$21:$C$1020,MATCH(E344,'2A-2B'!$F$21:$F$1020,0)),"Not in 2A-2B")</f>
        <v>Not in 2A-2B</v>
      </c>
    </row>
    <row r="345" spans="2:25">
      <c r="B345" s="176" t="s">
        <v>724</v>
      </c>
      <c r="C345" s="121"/>
      <c r="D345" s="119"/>
      <c r="E345" s="192"/>
      <c r="F345" s="117"/>
      <c r="G345" s="118"/>
      <c r="H345" s="119"/>
      <c r="I345" s="119"/>
      <c r="J345" s="123"/>
      <c r="K345" s="195"/>
      <c r="L345" s="120">
        <v>0</v>
      </c>
      <c r="M345" s="120">
        <v>0</v>
      </c>
      <c r="N345" s="120">
        <v>0</v>
      </c>
      <c r="O345" s="112">
        <f t="shared" si="21"/>
        <v>0</v>
      </c>
      <c r="P345" s="115">
        <f t="shared" si="22"/>
        <v>0</v>
      </c>
      <c r="Q345" s="120"/>
      <c r="R345" s="117"/>
      <c r="S345" s="197"/>
      <c r="T345" s="179" t="str">
        <f>IFERROR(INDEX('ITC-3B'!$B$21:$B$1020,MATCH(E345,'ITC-3B'!$E$21:$E$1020,0)),"-")</f>
        <v>-</v>
      </c>
      <c r="U345" s="179" t="str">
        <f>IFERROR(INDEX('2A-2B'!$B$21:$B$1020,MATCH(E345,'2A-2B'!$F$21:$F$1020,0)),"-")</f>
        <v>-</v>
      </c>
      <c r="V345" s="186">
        <f t="shared" si="23"/>
        <v>0</v>
      </c>
      <c r="X345" s="191" t="str">
        <f>IFERROR(INDEX('ITC-3B'!$C$21:$C$1020,MATCH(E345,'ITC-3B'!$E$21:$E$1020,0)),"Not in 3B")</f>
        <v>Not in 3B</v>
      </c>
      <c r="Y345" s="191" t="str">
        <f>IFERROR(INDEX('2A-2B'!$C$21:$C$1020,MATCH(E345,'2A-2B'!$F$21:$F$1020,0)),"Not in 2A-2B")</f>
        <v>Not in 2A-2B</v>
      </c>
    </row>
    <row r="346" spans="2:25">
      <c r="B346" s="176" t="s">
        <v>725</v>
      </c>
      <c r="C346" s="121"/>
      <c r="D346" s="119"/>
      <c r="E346" s="192"/>
      <c r="F346" s="117"/>
      <c r="G346" s="118"/>
      <c r="H346" s="119"/>
      <c r="I346" s="119"/>
      <c r="J346" s="123"/>
      <c r="K346" s="195"/>
      <c r="L346" s="120">
        <v>0</v>
      </c>
      <c r="M346" s="120">
        <v>0</v>
      </c>
      <c r="N346" s="120">
        <v>0</v>
      </c>
      <c r="O346" s="112">
        <f t="shared" si="21"/>
        <v>0</v>
      </c>
      <c r="P346" s="115">
        <f t="shared" si="22"/>
        <v>0</v>
      </c>
      <c r="Q346" s="120"/>
      <c r="R346" s="117"/>
      <c r="S346" s="197"/>
      <c r="T346" s="179" t="str">
        <f>IFERROR(INDEX('ITC-3B'!$B$21:$B$1020,MATCH(E346,'ITC-3B'!$E$21:$E$1020,0)),"-")</f>
        <v>-</v>
      </c>
      <c r="U346" s="179" t="str">
        <f>IFERROR(INDEX('2A-2B'!$B$21:$B$1020,MATCH(E346,'2A-2B'!$F$21:$F$1020,0)),"-")</f>
        <v>-</v>
      </c>
      <c r="V346" s="186">
        <f t="shared" si="23"/>
        <v>0</v>
      </c>
      <c r="X346" s="191" t="str">
        <f>IFERROR(INDEX('ITC-3B'!$C$21:$C$1020,MATCH(E346,'ITC-3B'!$E$21:$E$1020,0)),"Not in 3B")</f>
        <v>Not in 3B</v>
      </c>
      <c r="Y346" s="191" t="str">
        <f>IFERROR(INDEX('2A-2B'!$C$21:$C$1020,MATCH(E346,'2A-2B'!$F$21:$F$1020,0)),"Not in 2A-2B")</f>
        <v>Not in 2A-2B</v>
      </c>
    </row>
    <row r="347" spans="2:25">
      <c r="B347" s="176" t="s">
        <v>726</v>
      </c>
      <c r="C347" s="121"/>
      <c r="D347" s="119"/>
      <c r="E347" s="192"/>
      <c r="F347" s="117"/>
      <c r="G347" s="118"/>
      <c r="H347" s="119"/>
      <c r="I347" s="119"/>
      <c r="J347" s="123"/>
      <c r="K347" s="195"/>
      <c r="L347" s="120">
        <v>0</v>
      </c>
      <c r="M347" s="120">
        <v>0</v>
      </c>
      <c r="N347" s="120">
        <v>0</v>
      </c>
      <c r="O347" s="112">
        <f t="shared" si="21"/>
        <v>0</v>
      </c>
      <c r="P347" s="115">
        <f t="shared" si="22"/>
        <v>0</v>
      </c>
      <c r="Q347" s="120"/>
      <c r="R347" s="117"/>
      <c r="S347" s="197"/>
      <c r="T347" s="179" t="str">
        <f>IFERROR(INDEX('ITC-3B'!$B$21:$B$1020,MATCH(E347,'ITC-3B'!$E$21:$E$1020,0)),"-")</f>
        <v>-</v>
      </c>
      <c r="U347" s="179" t="str">
        <f>IFERROR(INDEX('2A-2B'!$B$21:$B$1020,MATCH(E347,'2A-2B'!$F$21:$F$1020,0)),"-")</f>
        <v>-</v>
      </c>
      <c r="V347" s="186">
        <f t="shared" si="23"/>
        <v>0</v>
      </c>
      <c r="X347" s="191" t="str">
        <f>IFERROR(INDEX('ITC-3B'!$C$21:$C$1020,MATCH(E347,'ITC-3B'!$E$21:$E$1020,0)),"Not in 3B")</f>
        <v>Not in 3B</v>
      </c>
      <c r="Y347" s="191" t="str">
        <f>IFERROR(INDEX('2A-2B'!$C$21:$C$1020,MATCH(E347,'2A-2B'!$F$21:$F$1020,0)),"Not in 2A-2B")</f>
        <v>Not in 2A-2B</v>
      </c>
    </row>
    <row r="348" spans="2:25">
      <c r="B348" s="176" t="s">
        <v>727</v>
      </c>
      <c r="C348" s="121"/>
      <c r="D348" s="119"/>
      <c r="E348" s="192"/>
      <c r="F348" s="117"/>
      <c r="G348" s="118"/>
      <c r="H348" s="119"/>
      <c r="I348" s="119"/>
      <c r="J348" s="123"/>
      <c r="K348" s="195"/>
      <c r="L348" s="120">
        <v>0</v>
      </c>
      <c r="M348" s="120">
        <v>0</v>
      </c>
      <c r="N348" s="120">
        <v>0</v>
      </c>
      <c r="O348" s="112">
        <f t="shared" si="21"/>
        <v>0</v>
      </c>
      <c r="P348" s="115">
        <f t="shared" si="22"/>
        <v>0</v>
      </c>
      <c r="Q348" s="120"/>
      <c r="R348" s="117"/>
      <c r="S348" s="197"/>
      <c r="T348" s="179" t="str">
        <f>IFERROR(INDEX('ITC-3B'!$B$21:$B$1020,MATCH(E348,'ITC-3B'!$E$21:$E$1020,0)),"-")</f>
        <v>-</v>
      </c>
      <c r="U348" s="179" t="str">
        <f>IFERROR(INDEX('2A-2B'!$B$21:$B$1020,MATCH(E348,'2A-2B'!$F$21:$F$1020,0)),"-")</f>
        <v>-</v>
      </c>
      <c r="V348" s="186">
        <f t="shared" si="23"/>
        <v>0</v>
      </c>
      <c r="X348" s="191" t="str">
        <f>IFERROR(INDEX('ITC-3B'!$C$21:$C$1020,MATCH(E348,'ITC-3B'!$E$21:$E$1020,0)),"Not in 3B")</f>
        <v>Not in 3B</v>
      </c>
      <c r="Y348" s="191" t="str">
        <f>IFERROR(INDEX('2A-2B'!$C$21:$C$1020,MATCH(E348,'2A-2B'!$F$21:$F$1020,0)),"Not in 2A-2B")</f>
        <v>Not in 2A-2B</v>
      </c>
    </row>
    <row r="349" spans="2:25">
      <c r="B349" s="176" t="s">
        <v>728</v>
      </c>
      <c r="C349" s="121"/>
      <c r="D349" s="119"/>
      <c r="E349" s="192"/>
      <c r="F349" s="117"/>
      <c r="G349" s="118"/>
      <c r="H349" s="119"/>
      <c r="I349" s="119"/>
      <c r="J349" s="123"/>
      <c r="K349" s="195"/>
      <c r="L349" s="120">
        <v>0</v>
      </c>
      <c r="M349" s="120">
        <v>0</v>
      </c>
      <c r="N349" s="120">
        <v>0</v>
      </c>
      <c r="O349" s="112">
        <f t="shared" si="21"/>
        <v>0</v>
      </c>
      <c r="P349" s="115">
        <f t="shared" si="22"/>
        <v>0</v>
      </c>
      <c r="Q349" s="120"/>
      <c r="R349" s="117"/>
      <c r="S349" s="197"/>
      <c r="T349" s="179" t="str">
        <f>IFERROR(INDEX('ITC-3B'!$B$21:$B$1020,MATCH(E349,'ITC-3B'!$E$21:$E$1020,0)),"-")</f>
        <v>-</v>
      </c>
      <c r="U349" s="179" t="str">
        <f>IFERROR(INDEX('2A-2B'!$B$21:$B$1020,MATCH(E349,'2A-2B'!$F$21:$F$1020,0)),"-")</f>
        <v>-</v>
      </c>
      <c r="V349" s="186">
        <f t="shared" si="23"/>
        <v>0</v>
      </c>
      <c r="X349" s="191" t="str">
        <f>IFERROR(INDEX('ITC-3B'!$C$21:$C$1020,MATCH(E349,'ITC-3B'!$E$21:$E$1020,0)),"Not in 3B")</f>
        <v>Not in 3B</v>
      </c>
      <c r="Y349" s="191" t="str">
        <f>IFERROR(INDEX('2A-2B'!$C$21:$C$1020,MATCH(E349,'2A-2B'!$F$21:$F$1020,0)),"Not in 2A-2B")</f>
        <v>Not in 2A-2B</v>
      </c>
    </row>
    <row r="350" spans="2:25">
      <c r="B350" s="176" t="s">
        <v>729</v>
      </c>
      <c r="C350" s="121"/>
      <c r="D350" s="119"/>
      <c r="E350" s="192"/>
      <c r="F350" s="117"/>
      <c r="G350" s="118"/>
      <c r="H350" s="119"/>
      <c r="I350" s="119"/>
      <c r="J350" s="123"/>
      <c r="K350" s="195"/>
      <c r="L350" s="120">
        <v>0</v>
      </c>
      <c r="M350" s="120">
        <v>0</v>
      </c>
      <c r="N350" s="120">
        <v>0</v>
      </c>
      <c r="O350" s="112">
        <f t="shared" si="21"/>
        <v>0</v>
      </c>
      <c r="P350" s="115">
        <f t="shared" si="22"/>
        <v>0</v>
      </c>
      <c r="Q350" s="120"/>
      <c r="R350" s="117"/>
      <c r="S350" s="197"/>
      <c r="T350" s="179" t="str">
        <f>IFERROR(INDEX('ITC-3B'!$B$21:$B$1020,MATCH(E350,'ITC-3B'!$E$21:$E$1020,0)),"-")</f>
        <v>-</v>
      </c>
      <c r="U350" s="179" t="str">
        <f>IFERROR(INDEX('2A-2B'!$B$21:$B$1020,MATCH(E350,'2A-2B'!$F$21:$F$1020,0)),"-")</f>
        <v>-</v>
      </c>
      <c r="V350" s="186">
        <f t="shared" si="23"/>
        <v>0</v>
      </c>
      <c r="X350" s="191" t="str">
        <f>IFERROR(INDEX('ITC-3B'!$C$21:$C$1020,MATCH(E350,'ITC-3B'!$E$21:$E$1020,0)),"Not in 3B")</f>
        <v>Not in 3B</v>
      </c>
      <c r="Y350" s="191" t="str">
        <f>IFERROR(INDEX('2A-2B'!$C$21:$C$1020,MATCH(E350,'2A-2B'!$F$21:$F$1020,0)),"Not in 2A-2B")</f>
        <v>Not in 2A-2B</v>
      </c>
    </row>
    <row r="351" spans="2:25">
      <c r="B351" s="176" t="s">
        <v>730</v>
      </c>
      <c r="C351" s="121"/>
      <c r="D351" s="119"/>
      <c r="E351" s="192"/>
      <c r="F351" s="117"/>
      <c r="G351" s="118"/>
      <c r="H351" s="119"/>
      <c r="I351" s="119"/>
      <c r="J351" s="123"/>
      <c r="K351" s="195"/>
      <c r="L351" s="120">
        <v>0</v>
      </c>
      <c r="M351" s="120">
        <v>0</v>
      </c>
      <c r="N351" s="120">
        <v>0</v>
      </c>
      <c r="O351" s="112">
        <f t="shared" si="21"/>
        <v>0</v>
      </c>
      <c r="P351" s="115">
        <f t="shared" si="22"/>
        <v>0</v>
      </c>
      <c r="Q351" s="120"/>
      <c r="R351" s="117"/>
      <c r="S351" s="197"/>
      <c r="T351" s="179" t="str">
        <f>IFERROR(INDEX('ITC-3B'!$B$21:$B$1020,MATCH(E351,'ITC-3B'!$E$21:$E$1020,0)),"-")</f>
        <v>-</v>
      </c>
      <c r="U351" s="179" t="str">
        <f>IFERROR(INDEX('2A-2B'!$B$21:$B$1020,MATCH(E351,'2A-2B'!$F$21:$F$1020,0)),"-")</f>
        <v>-</v>
      </c>
      <c r="V351" s="186">
        <f t="shared" si="23"/>
        <v>0</v>
      </c>
      <c r="X351" s="191" t="str">
        <f>IFERROR(INDEX('ITC-3B'!$C$21:$C$1020,MATCH(E351,'ITC-3B'!$E$21:$E$1020,0)),"Not in 3B")</f>
        <v>Not in 3B</v>
      </c>
      <c r="Y351" s="191" t="str">
        <f>IFERROR(INDEX('2A-2B'!$C$21:$C$1020,MATCH(E351,'2A-2B'!$F$21:$F$1020,0)),"Not in 2A-2B")</f>
        <v>Not in 2A-2B</v>
      </c>
    </row>
    <row r="352" spans="2:25">
      <c r="B352" s="176" t="s">
        <v>731</v>
      </c>
      <c r="C352" s="121"/>
      <c r="D352" s="119"/>
      <c r="E352" s="192"/>
      <c r="F352" s="117"/>
      <c r="G352" s="118"/>
      <c r="H352" s="119"/>
      <c r="I352" s="119"/>
      <c r="J352" s="123"/>
      <c r="K352" s="195"/>
      <c r="L352" s="120">
        <v>0</v>
      </c>
      <c r="M352" s="120">
        <v>0</v>
      </c>
      <c r="N352" s="120">
        <v>0</v>
      </c>
      <c r="O352" s="112">
        <f t="shared" si="21"/>
        <v>0</v>
      </c>
      <c r="P352" s="115">
        <f t="shared" si="22"/>
        <v>0</v>
      </c>
      <c r="Q352" s="120"/>
      <c r="R352" s="117"/>
      <c r="S352" s="197"/>
      <c r="T352" s="179" t="str">
        <f>IFERROR(INDEX('ITC-3B'!$B$21:$B$1020,MATCH(E352,'ITC-3B'!$E$21:$E$1020,0)),"-")</f>
        <v>-</v>
      </c>
      <c r="U352" s="179" t="str">
        <f>IFERROR(INDEX('2A-2B'!$B$21:$B$1020,MATCH(E352,'2A-2B'!$F$21:$F$1020,0)),"-")</f>
        <v>-</v>
      </c>
      <c r="V352" s="186">
        <f t="shared" si="23"/>
        <v>0</v>
      </c>
      <c r="X352" s="191" t="str">
        <f>IFERROR(INDEX('ITC-3B'!$C$21:$C$1020,MATCH(E352,'ITC-3B'!$E$21:$E$1020,0)),"Not in 3B")</f>
        <v>Not in 3B</v>
      </c>
      <c r="Y352" s="191" t="str">
        <f>IFERROR(INDEX('2A-2B'!$C$21:$C$1020,MATCH(E352,'2A-2B'!$F$21:$F$1020,0)),"Not in 2A-2B")</f>
        <v>Not in 2A-2B</v>
      </c>
    </row>
    <row r="353" spans="2:25">
      <c r="B353" s="176" t="s">
        <v>732</v>
      </c>
      <c r="C353" s="121"/>
      <c r="D353" s="119"/>
      <c r="E353" s="192"/>
      <c r="F353" s="117"/>
      <c r="G353" s="118"/>
      <c r="H353" s="119"/>
      <c r="I353" s="119"/>
      <c r="J353" s="123"/>
      <c r="K353" s="195"/>
      <c r="L353" s="120">
        <v>0</v>
      </c>
      <c r="M353" s="120">
        <v>0</v>
      </c>
      <c r="N353" s="120">
        <v>0</v>
      </c>
      <c r="O353" s="112">
        <f t="shared" si="21"/>
        <v>0</v>
      </c>
      <c r="P353" s="115">
        <f t="shared" si="22"/>
        <v>0</v>
      </c>
      <c r="Q353" s="120"/>
      <c r="R353" s="117"/>
      <c r="S353" s="197"/>
      <c r="T353" s="179" t="str">
        <f>IFERROR(INDEX('ITC-3B'!$B$21:$B$1020,MATCH(E353,'ITC-3B'!$E$21:$E$1020,0)),"-")</f>
        <v>-</v>
      </c>
      <c r="U353" s="179" t="str">
        <f>IFERROR(INDEX('2A-2B'!$B$21:$B$1020,MATCH(E353,'2A-2B'!$F$21:$F$1020,0)),"-")</f>
        <v>-</v>
      </c>
      <c r="V353" s="186">
        <f t="shared" si="23"/>
        <v>0</v>
      </c>
      <c r="X353" s="191" t="str">
        <f>IFERROR(INDEX('ITC-3B'!$C$21:$C$1020,MATCH(E353,'ITC-3B'!$E$21:$E$1020,0)),"Not in 3B")</f>
        <v>Not in 3B</v>
      </c>
      <c r="Y353" s="191" t="str">
        <f>IFERROR(INDEX('2A-2B'!$C$21:$C$1020,MATCH(E353,'2A-2B'!$F$21:$F$1020,0)),"Not in 2A-2B")</f>
        <v>Not in 2A-2B</v>
      </c>
    </row>
    <row r="354" spans="2:25">
      <c r="B354" s="176" t="s">
        <v>733</v>
      </c>
      <c r="C354" s="121"/>
      <c r="D354" s="119"/>
      <c r="E354" s="192"/>
      <c r="F354" s="117"/>
      <c r="G354" s="118"/>
      <c r="H354" s="119"/>
      <c r="I354" s="119"/>
      <c r="J354" s="123"/>
      <c r="K354" s="195"/>
      <c r="L354" s="120">
        <v>0</v>
      </c>
      <c r="M354" s="120">
        <v>0</v>
      </c>
      <c r="N354" s="120">
        <v>0</v>
      </c>
      <c r="O354" s="112">
        <f t="shared" si="21"/>
        <v>0</v>
      </c>
      <c r="P354" s="115">
        <f t="shared" si="22"/>
        <v>0</v>
      </c>
      <c r="Q354" s="120"/>
      <c r="R354" s="117"/>
      <c r="S354" s="197"/>
      <c r="T354" s="179" t="str">
        <f>IFERROR(INDEX('ITC-3B'!$B$21:$B$1020,MATCH(E354,'ITC-3B'!$E$21:$E$1020,0)),"-")</f>
        <v>-</v>
      </c>
      <c r="U354" s="179" t="str">
        <f>IFERROR(INDEX('2A-2B'!$B$21:$B$1020,MATCH(E354,'2A-2B'!$F$21:$F$1020,0)),"-")</f>
        <v>-</v>
      </c>
      <c r="V354" s="186">
        <f t="shared" si="23"/>
        <v>0</v>
      </c>
      <c r="X354" s="191" t="str">
        <f>IFERROR(INDEX('ITC-3B'!$C$21:$C$1020,MATCH(E354,'ITC-3B'!$E$21:$E$1020,0)),"Not in 3B")</f>
        <v>Not in 3B</v>
      </c>
      <c r="Y354" s="191" t="str">
        <f>IFERROR(INDEX('2A-2B'!$C$21:$C$1020,MATCH(E354,'2A-2B'!$F$21:$F$1020,0)),"Not in 2A-2B")</f>
        <v>Not in 2A-2B</v>
      </c>
    </row>
    <row r="355" spans="2:25">
      <c r="B355" s="176" t="s">
        <v>734</v>
      </c>
      <c r="C355" s="121"/>
      <c r="D355" s="119"/>
      <c r="E355" s="192"/>
      <c r="F355" s="117"/>
      <c r="G355" s="118"/>
      <c r="H355" s="119"/>
      <c r="I355" s="119"/>
      <c r="J355" s="123"/>
      <c r="K355" s="195"/>
      <c r="L355" s="120">
        <v>0</v>
      </c>
      <c r="M355" s="120">
        <v>0</v>
      </c>
      <c r="N355" s="120">
        <v>0</v>
      </c>
      <c r="O355" s="112">
        <f t="shared" si="21"/>
        <v>0</v>
      </c>
      <c r="P355" s="115">
        <f t="shared" si="22"/>
        <v>0</v>
      </c>
      <c r="Q355" s="120"/>
      <c r="R355" s="117"/>
      <c r="S355" s="197"/>
      <c r="T355" s="179" t="str">
        <f>IFERROR(INDEX('ITC-3B'!$B$21:$B$1020,MATCH(E355,'ITC-3B'!$E$21:$E$1020,0)),"-")</f>
        <v>-</v>
      </c>
      <c r="U355" s="179" t="str">
        <f>IFERROR(INDEX('2A-2B'!$B$21:$B$1020,MATCH(E355,'2A-2B'!$F$21:$F$1020,0)),"-")</f>
        <v>-</v>
      </c>
      <c r="V355" s="186">
        <f t="shared" si="23"/>
        <v>0</v>
      </c>
      <c r="X355" s="191" t="str">
        <f>IFERROR(INDEX('ITC-3B'!$C$21:$C$1020,MATCH(E355,'ITC-3B'!$E$21:$E$1020,0)),"Not in 3B")</f>
        <v>Not in 3B</v>
      </c>
      <c r="Y355" s="191" t="str">
        <f>IFERROR(INDEX('2A-2B'!$C$21:$C$1020,MATCH(E355,'2A-2B'!$F$21:$F$1020,0)),"Not in 2A-2B")</f>
        <v>Not in 2A-2B</v>
      </c>
    </row>
    <row r="356" spans="2:25">
      <c r="B356" s="176" t="s">
        <v>735</v>
      </c>
      <c r="C356" s="121"/>
      <c r="D356" s="119"/>
      <c r="E356" s="192"/>
      <c r="F356" s="117"/>
      <c r="G356" s="118"/>
      <c r="H356" s="119"/>
      <c r="I356" s="119"/>
      <c r="J356" s="123"/>
      <c r="K356" s="195"/>
      <c r="L356" s="120">
        <v>0</v>
      </c>
      <c r="M356" s="120">
        <v>0</v>
      </c>
      <c r="N356" s="120">
        <v>0</v>
      </c>
      <c r="O356" s="112">
        <f t="shared" si="21"/>
        <v>0</v>
      </c>
      <c r="P356" s="115">
        <f t="shared" si="22"/>
        <v>0</v>
      </c>
      <c r="Q356" s="120"/>
      <c r="R356" s="117"/>
      <c r="S356" s="197"/>
      <c r="T356" s="179" t="str">
        <f>IFERROR(INDEX('ITC-3B'!$B$21:$B$1020,MATCH(E356,'ITC-3B'!$E$21:$E$1020,0)),"-")</f>
        <v>-</v>
      </c>
      <c r="U356" s="179" t="str">
        <f>IFERROR(INDEX('2A-2B'!$B$21:$B$1020,MATCH(E356,'2A-2B'!$F$21:$F$1020,0)),"-")</f>
        <v>-</v>
      </c>
      <c r="V356" s="186">
        <f t="shared" si="23"/>
        <v>0</v>
      </c>
      <c r="X356" s="191" t="str">
        <f>IFERROR(INDEX('ITC-3B'!$C$21:$C$1020,MATCH(E356,'ITC-3B'!$E$21:$E$1020,0)),"Not in 3B")</f>
        <v>Not in 3B</v>
      </c>
      <c r="Y356" s="191" t="str">
        <f>IFERROR(INDEX('2A-2B'!$C$21:$C$1020,MATCH(E356,'2A-2B'!$F$21:$F$1020,0)),"Not in 2A-2B")</f>
        <v>Not in 2A-2B</v>
      </c>
    </row>
    <row r="357" spans="2:25">
      <c r="B357" s="176" t="s">
        <v>736</v>
      </c>
      <c r="C357" s="121"/>
      <c r="D357" s="119"/>
      <c r="E357" s="192"/>
      <c r="F357" s="117"/>
      <c r="G357" s="118"/>
      <c r="H357" s="119"/>
      <c r="I357" s="119"/>
      <c r="J357" s="123"/>
      <c r="K357" s="195"/>
      <c r="L357" s="120">
        <v>0</v>
      </c>
      <c r="M357" s="120">
        <v>0</v>
      </c>
      <c r="N357" s="120">
        <v>0</v>
      </c>
      <c r="O357" s="112">
        <f t="shared" si="21"/>
        <v>0</v>
      </c>
      <c r="P357" s="115">
        <f t="shared" si="22"/>
        <v>0</v>
      </c>
      <c r="Q357" s="120"/>
      <c r="R357" s="117"/>
      <c r="S357" s="197"/>
      <c r="T357" s="179" t="str">
        <f>IFERROR(INDEX('ITC-3B'!$B$21:$B$1020,MATCH(E357,'ITC-3B'!$E$21:$E$1020,0)),"-")</f>
        <v>-</v>
      </c>
      <c r="U357" s="179" t="str">
        <f>IFERROR(INDEX('2A-2B'!$B$21:$B$1020,MATCH(E357,'2A-2B'!$F$21:$F$1020,0)),"-")</f>
        <v>-</v>
      </c>
      <c r="V357" s="186">
        <f t="shared" si="23"/>
        <v>0</v>
      </c>
      <c r="X357" s="191" t="str">
        <f>IFERROR(INDEX('ITC-3B'!$C$21:$C$1020,MATCH(E357,'ITC-3B'!$E$21:$E$1020,0)),"Not in 3B")</f>
        <v>Not in 3B</v>
      </c>
      <c r="Y357" s="191" t="str">
        <f>IFERROR(INDEX('2A-2B'!$C$21:$C$1020,MATCH(E357,'2A-2B'!$F$21:$F$1020,0)),"Not in 2A-2B")</f>
        <v>Not in 2A-2B</v>
      </c>
    </row>
    <row r="358" spans="2:25">
      <c r="B358" s="176" t="s">
        <v>737</v>
      </c>
      <c r="C358" s="121"/>
      <c r="D358" s="119"/>
      <c r="E358" s="192"/>
      <c r="F358" s="117"/>
      <c r="G358" s="118"/>
      <c r="H358" s="119"/>
      <c r="I358" s="119"/>
      <c r="J358" s="123"/>
      <c r="K358" s="195"/>
      <c r="L358" s="120">
        <v>0</v>
      </c>
      <c r="M358" s="120">
        <v>0</v>
      </c>
      <c r="N358" s="120">
        <v>0</v>
      </c>
      <c r="O358" s="112">
        <f t="shared" si="21"/>
        <v>0</v>
      </c>
      <c r="P358" s="115">
        <f t="shared" si="22"/>
        <v>0</v>
      </c>
      <c r="Q358" s="120"/>
      <c r="R358" s="117"/>
      <c r="S358" s="197"/>
      <c r="T358" s="179" t="str">
        <f>IFERROR(INDEX('ITC-3B'!$B$21:$B$1020,MATCH(E358,'ITC-3B'!$E$21:$E$1020,0)),"-")</f>
        <v>-</v>
      </c>
      <c r="U358" s="179" t="str">
        <f>IFERROR(INDEX('2A-2B'!$B$21:$B$1020,MATCH(E358,'2A-2B'!$F$21:$F$1020,0)),"-")</f>
        <v>-</v>
      </c>
      <c r="V358" s="186">
        <f t="shared" si="23"/>
        <v>0</v>
      </c>
      <c r="X358" s="191" t="str">
        <f>IFERROR(INDEX('ITC-3B'!$C$21:$C$1020,MATCH(E358,'ITC-3B'!$E$21:$E$1020,0)),"Not in 3B")</f>
        <v>Not in 3B</v>
      </c>
      <c r="Y358" s="191" t="str">
        <f>IFERROR(INDEX('2A-2B'!$C$21:$C$1020,MATCH(E358,'2A-2B'!$F$21:$F$1020,0)),"Not in 2A-2B")</f>
        <v>Not in 2A-2B</v>
      </c>
    </row>
    <row r="359" spans="2:25">
      <c r="B359" s="176" t="s">
        <v>738</v>
      </c>
      <c r="C359" s="121"/>
      <c r="D359" s="119"/>
      <c r="E359" s="192"/>
      <c r="F359" s="117"/>
      <c r="G359" s="118"/>
      <c r="H359" s="119"/>
      <c r="I359" s="119"/>
      <c r="J359" s="123"/>
      <c r="K359" s="195"/>
      <c r="L359" s="120">
        <v>0</v>
      </c>
      <c r="M359" s="120">
        <v>0</v>
      </c>
      <c r="N359" s="120">
        <v>0</v>
      </c>
      <c r="O359" s="112">
        <f t="shared" si="21"/>
        <v>0</v>
      </c>
      <c r="P359" s="115">
        <f t="shared" si="22"/>
        <v>0</v>
      </c>
      <c r="Q359" s="120"/>
      <c r="R359" s="117"/>
      <c r="S359" s="197"/>
      <c r="T359" s="179" t="str">
        <f>IFERROR(INDEX('ITC-3B'!$B$21:$B$1020,MATCH(E359,'ITC-3B'!$E$21:$E$1020,0)),"-")</f>
        <v>-</v>
      </c>
      <c r="U359" s="179" t="str">
        <f>IFERROR(INDEX('2A-2B'!$B$21:$B$1020,MATCH(E359,'2A-2B'!$F$21:$F$1020,0)),"-")</f>
        <v>-</v>
      </c>
      <c r="V359" s="186">
        <f t="shared" si="23"/>
        <v>0</v>
      </c>
      <c r="X359" s="191" t="str">
        <f>IFERROR(INDEX('ITC-3B'!$C$21:$C$1020,MATCH(E359,'ITC-3B'!$E$21:$E$1020,0)),"Not in 3B")</f>
        <v>Not in 3B</v>
      </c>
      <c r="Y359" s="191" t="str">
        <f>IFERROR(INDEX('2A-2B'!$C$21:$C$1020,MATCH(E359,'2A-2B'!$F$21:$F$1020,0)),"Not in 2A-2B")</f>
        <v>Not in 2A-2B</v>
      </c>
    </row>
    <row r="360" spans="2:25">
      <c r="B360" s="176" t="s">
        <v>739</v>
      </c>
      <c r="C360" s="121"/>
      <c r="D360" s="119"/>
      <c r="E360" s="192"/>
      <c r="F360" s="117"/>
      <c r="G360" s="118"/>
      <c r="H360" s="119"/>
      <c r="I360" s="119"/>
      <c r="J360" s="123"/>
      <c r="K360" s="195"/>
      <c r="L360" s="120">
        <v>0</v>
      </c>
      <c r="M360" s="120">
        <v>0</v>
      </c>
      <c r="N360" s="120">
        <v>0</v>
      </c>
      <c r="O360" s="112">
        <f t="shared" si="21"/>
        <v>0</v>
      </c>
      <c r="P360" s="115">
        <f t="shared" si="22"/>
        <v>0</v>
      </c>
      <c r="Q360" s="120"/>
      <c r="R360" s="117"/>
      <c r="S360" s="197"/>
      <c r="T360" s="179" t="str">
        <f>IFERROR(INDEX('ITC-3B'!$B$21:$B$1020,MATCH(E360,'ITC-3B'!$E$21:$E$1020,0)),"-")</f>
        <v>-</v>
      </c>
      <c r="U360" s="179" t="str">
        <f>IFERROR(INDEX('2A-2B'!$B$21:$B$1020,MATCH(E360,'2A-2B'!$F$21:$F$1020,0)),"-")</f>
        <v>-</v>
      </c>
      <c r="V360" s="186">
        <f t="shared" si="23"/>
        <v>0</v>
      </c>
      <c r="X360" s="191" t="str">
        <f>IFERROR(INDEX('ITC-3B'!$C$21:$C$1020,MATCH(E360,'ITC-3B'!$E$21:$E$1020,0)),"Not in 3B")</f>
        <v>Not in 3B</v>
      </c>
      <c r="Y360" s="191" t="str">
        <f>IFERROR(INDEX('2A-2B'!$C$21:$C$1020,MATCH(E360,'2A-2B'!$F$21:$F$1020,0)),"Not in 2A-2B")</f>
        <v>Not in 2A-2B</v>
      </c>
    </row>
    <row r="361" spans="2:25">
      <c r="B361" s="176" t="s">
        <v>740</v>
      </c>
      <c r="C361" s="121"/>
      <c r="D361" s="119"/>
      <c r="E361" s="192"/>
      <c r="F361" s="117"/>
      <c r="G361" s="118"/>
      <c r="H361" s="119"/>
      <c r="I361" s="119"/>
      <c r="J361" s="123"/>
      <c r="K361" s="195"/>
      <c r="L361" s="120">
        <v>0</v>
      </c>
      <c r="M361" s="120">
        <v>0</v>
      </c>
      <c r="N361" s="120">
        <v>0</v>
      </c>
      <c r="O361" s="112">
        <f t="shared" si="21"/>
        <v>0</v>
      </c>
      <c r="P361" s="115">
        <f t="shared" si="22"/>
        <v>0</v>
      </c>
      <c r="Q361" s="120"/>
      <c r="R361" s="117"/>
      <c r="S361" s="197"/>
      <c r="T361" s="179" t="str">
        <f>IFERROR(INDEX('ITC-3B'!$B$21:$B$1020,MATCH(E361,'ITC-3B'!$E$21:$E$1020,0)),"-")</f>
        <v>-</v>
      </c>
      <c r="U361" s="179" t="str">
        <f>IFERROR(INDEX('2A-2B'!$B$21:$B$1020,MATCH(E361,'2A-2B'!$F$21:$F$1020,0)),"-")</f>
        <v>-</v>
      </c>
      <c r="V361" s="186">
        <f t="shared" si="23"/>
        <v>0</v>
      </c>
      <c r="X361" s="191" t="str">
        <f>IFERROR(INDEX('ITC-3B'!$C$21:$C$1020,MATCH(E361,'ITC-3B'!$E$21:$E$1020,0)),"Not in 3B")</f>
        <v>Not in 3B</v>
      </c>
      <c r="Y361" s="191" t="str">
        <f>IFERROR(INDEX('2A-2B'!$C$21:$C$1020,MATCH(E361,'2A-2B'!$F$21:$F$1020,0)),"Not in 2A-2B")</f>
        <v>Not in 2A-2B</v>
      </c>
    </row>
    <row r="362" spans="2:25">
      <c r="B362" s="176" t="s">
        <v>741</v>
      </c>
      <c r="C362" s="121"/>
      <c r="D362" s="119"/>
      <c r="E362" s="192"/>
      <c r="F362" s="117"/>
      <c r="G362" s="118"/>
      <c r="H362" s="119"/>
      <c r="I362" s="119"/>
      <c r="J362" s="123"/>
      <c r="K362" s="195"/>
      <c r="L362" s="120">
        <v>0</v>
      </c>
      <c r="M362" s="120">
        <v>0</v>
      </c>
      <c r="N362" s="120">
        <v>0</v>
      </c>
      <c r="O362" s="112">
        <f t="shared" si="21"/>
        <v>0</v>
      </c>
      <c r="P362" s="115">
        <f t="shared" si="22"/>
        <v>0</v>
      </c>
      <c r="Q362" s="120"/>
      <c r="R362" s="117"/>
      <c r="S362" s="197"/>
      <c r="T362" s="179" t="str">
        <f>IFERROR(INDEX('ITC-3B'!$B$21:$B$1020,MATCH(E362,'ITC-3B'!$E$21:$E$1020,0)),"-")</f>
        <v>-</v>
      </c>
      <c r="U362" s="179" t="str">
        <f>IFERROR(INDEX('2A-2B'!$B$21:$B$1020,MATCH(E362,'2A-2B'!$F$21:$F$1020,0)),"-")</f>
        <v>-</v>
      </c>
      <c r="V362" s="186">
        <f t="shared" si="23"/>
        <v>0</v>
      </c>
      <c r="X362" s="191" t="str">
        <f>IFERROR(INDEX('ITC-3B'!$C$21:$C$1020,MATCH(E362,'ITC-3B'!$E$21:$E$1020,0)),"Not in 3B")</f>
        <v>Not in 3B</v>
      </c>
      <c r="Y362" s="191" t="str">
        <f>IFERROR(INDEX('2A-2B'!$C$21:$C$1020,MATCH(E362,'2A-2B'!$F$21:$F$1020,0)),"Not in 2A-2B")</f>
        <v>Not in 2A-2B</v>
      </c>
    </row>
    <row r="363" spans="2:25">
      <c r="B363" s="176" t="s">
        <v>742</v>
      </c>
      <c r="C363" s="121"/>
      <c r="D363" s="119"/>
      <c r="E363" s="192"/>
      <c r="F363" s="117"/>
      <c r="G363" s="118"/>
      <c r="H363" s="119"/>
      <c r="I363" s="119"/>
      <c r="J363" s="123"/>
      <c r="K363" s="195"/>
      <c r="L363" s="120">
        <v>0</v>
      </c>
      <c r="M363" s="120">
        <v>0</v>
      </c>
      <c r="N363" s="120">
        <v>0</v>
      </c>
      <c r="O363" s="112">
        <f t="shared" si="21"/>
        <v>0</v>
      </c>
      <c r="P363" s="115">
        <f t="shared" si="22"/>
        <v>0</v>
      </c>
      <c r="Q363" s="120"/>
      <c r="R363" s="117"/>
      <c r="S363" s="197"/>
      <c r="T363" s="179" t="str">
        <f>IFERROR(INDEX('ITC-3B'!$B$21:$B$1020,MATCH(E363,'ITC-3B'!$E$21:$E$1020,0)),"-")</f>
        <v>-</v>
      </c>
      <c r="U363" s="179" t="str">
        <f>IFERROR(INDEX('2A-2B'!$B$21:$B$1020,MATCH(E363,'2A-2B'!$F$21:$F$1020,0)),"-")</f>
        <v>-</v>
      </c>
      <c r="V363" s="186">
        <f t="shared" si="23"/>
        <v>0</v>
      </c>
      <c r="X363" s="191" t="str">
        <f>IFERROR(INDEX('ITC-3B'!$C$21:$C$1020,MATCH(E363,'ITC-3B'!$E$21:$E$1020,0)),"Not in 3B")</f>
        <v>Not in 3B</v>
      </c>
      <c r="Y363" s="191" t="str">
        <f>IFERROR(INDEX('2A-2B'!$C$21:$C$1020,MATCH(E363,'2A-2B'!$F$21:$F$1020,0)),"Not in 2A-2B")</f>
        <v>Not in 2A-2B</v>
      </c>
    </row>
    <row r="364" spans="2:25">
      <c r="B364" s="176" t="s">
        <v>743</v>
      </c>
      <c r="C364" s="121"/>
      <c r="D364" s="119"/>
      <c r="E364" s="192"/>
      <c r="F364" s="117"/>
      <c r="G364" s="118"/>
      <c r="H364" s="119"/>
      <c r="I364" s="119"/>
      <c r="J364" s="123"/>
      <c r="K364" s="195"/>
      <c r="L364" s="120">
        <v>0</v>
      </c>
      <c r="M364" s="120">
        <v>0</v>
      </c>
      <c r="N364" s="120">
        <v>0</v>
      </c>
      <c r="O364" s="112">
        <f t="shared" si="21"/>
        <v>0</v>
      </c>
      <c r="P364" s="115">
        <f t="shared" si="22"/>
        <v>0</v>
      </c>
      <c r="Q364" s="120"/>
      <c r="R364" s="117"/>
      <c r="S364" s="197"/>
      <c r="T364" s="179" t="str">
        <f>IFERROR(INDEX('ITC-3B'!$B$21:$B$1020,MATCH(E364,'ITC-3B'!$E$21:$E$1020,0)),"-")</f>
        <v>-</v>
      </c>
      <c r="U364" s="179" t="str">
        <f>IFERROR(INDEX('2A-2B'!$B$21:$B$1020,MATCH(E364,'2A-2B'!$F$21:$F$1020,0)),"-")</f>
        <v>-</v>
      </c>
      <c r="V364" s="186">
        <f t="shared" si="23"/>
        <v>0</v>
      </c>
      <c r="X364" s="191" t="str">
        <f>IFERROR(INDEX('ITC-3B'!$C$21:$C$1020,MATCH(E364,'ITC-3B'!$E$21:$E$1020,0)),"Not in 3B")</f>
        <v>Not in 3B</v>
      </c>
      <c r="Y364" s="191" t="str">
        <f>IFERROR(INDEX('2A-2B'!$C$21:$C$1020,MATCH(E364,'2A-2B'!$F$21:$F$1020,0)),"Not in 2A-2B")</f>
        <v>Not in 2A-2B</v>
      </c>
    </row>
    <row r="365" spans="2:25">
      <c r="B365" s="176" t="s">
        <v>744</v>
      </c>
      <c r="C365" s="121"/>
      <c r="D365" s="119"/>
      <c r="E365" s="192"/>
      <c r="F365" s="117"/>
      <c r="G365" s="118"/>
      <c r="H365" s="119"/>
      <c r="I365" s="119"/>
      <c r="J365" s="123"/>
      <c r="K365" s="195"/>
      <c r="L365" s="120">
        <v>0</v>
      </c>
      <c r="M365" s="120">
        <v>0</v>
      </c>
      <c r="N365" s="120">
        <v>0</v>
      </c>
      <c r="O365" s="112">
        <f t="shared" si="21"/>
        <v>0</v>
      </c>
      <c r="P365" s="115">
        <f t="shared" si="22"/>
        <v>0</v>
      </c>
      <c r="Q365" s="120"/>
      <c r="R365" s="117"/>
      <c r="S365" s="197"/>
      <c r="T365" s="179" t="str">
        <f>IFERROR(INDEX('ITC-3B'!$B$21:$B$1020,MATCH(E365,'ITC-3B'!$E$21:$E$1020,0)),"-")</f>
        <v>-</v>
      </c>
      <c r="U365" s="179" t="str">
        <f>IFERROR(INDEX('2A-2B'!$B$21:$B$1020,MATCH(E365,'2A-2B'!$F$21:$F$1020,0)),"-")</f>
        <v>-</v>
      </c>
      <c r="V365" s="186">
        <f t="shared" si="23"/>
        <v>0</v>
      </c>
      <c r="X365" s="191" t="str">
        <f>IFERROR(INDEX('ITC-3B'!$C$21:$C$1020,MATCH(E365,'ITC-3B'!$E$21:$E$1020,0)),"Not in 3B")</f>
        <v>Not in 3B</v>
      </c>
      <c r="Y365" s="191" t="str">
        <f>IFERROR(INDEX('2A-2B'!$C$21:$C$1020,MATCH(E365,'2A-2B'!$F$21:$F$1020,0)),"Not in 2A-2B")</f>
        <v>Not in 2A-2B</v>
      </c>
    </row>
    <row r="366" spans="2:25">
      <c r="B366" s="176" t="s">
        <v>745</v>
      </c>
      <c r="C366" s="121"/>
      <c r="D366" s="119"/>
      <c r="E366" s="192"/>
      <c r="F366" s="117"/>
      <c r="G366" s="118"/>
      <c r="H366" s="119"/>
      <c r="I366" s="119"/>
      <c r="J366" s="123"/>
      <c r="K366" s="195"/>
      <c r="L366" s="120">
        <v>0</v>
      </c>
      <c r="M366" s="120">
        <v>0</v>
      </c>
      <c r="N366" s="120">
        <v>0</v>
      </c>
      <c r="O366" s="112">
        <f t="shared" si="21"/>
        <v>0</v>
      </c>
      <c r="P366" s="115">
        <f t="shared" si="22"/>
        <v>0</v>
      </c>
      <c r="Q366" s="120"/>
      <c r="R366" s="117"/>
      <c r="S366" s="197"/>
      <c r="T366" s="179" t="str">
        <f>IFERROR(INDEX('ITC-3B'!$B$21:$B$1020,MATCH(E366,'ITC-3B'!$E$21:$E$1020,0)),"-")</f>
        <v>-</v>
      </c>
      <c r="U366" s="179" t="str">
        <f>IFERROR(INDEX('2A-2B'!$B$21:$B$1020,MATCH(E366,'2A-2B'!$F$21:$F$1020,0)),"-")</f>
        <v>-</v>
      </c>
      <c r="V366" s="186">
        <f t="shared" si="23"/>
        <v>0</v>
      </c>
      <c r="X366" s="191" t="str">
        <f>IFERROR(INDEX('ITC-3B'!$C$21:$C$1020,MATCH(E366,'ITC-3B'!$E$21:$E$1020,0)),"Not in 3B")</f>
        <v>Not in 3B</v>
      </c>
      <c r="Y366" s="191" t="str">
        <f>IFERROR(INDEX('2A-2B'!$C$21:$C$1020,MATCH(E366,'2A-2B'!$F$21:$F$1020,0)),"Not in 2A-2B")</f>
        <v>Not in 2A-2B</v>
      </c>
    </row>
    <row r="367" spans="2:25">
      <c r="B367" s="176" t="s">
        <v>746</v>
      </c>
      <c r="C367" s="121"/>
      <c r="D367" s="119"/>
      <c r="E367" s="192"/>
      <c r="F367" s="117"/>
      <c r="G367" s="118"/>
      <c r="H367" s="119"/>
      <c r="I367" s="119"/>
      <c r="J367" s="123"/>
      <c r="K367" s="195"/>
      <c r="L367" s="120">
        <v>0</v>
      </c>
      <c r="M367" s="120">
        <v>0</v>
      </c>
      <c r="N367" s="120">
        <v>0</v>
      </c>
      <c r="O367" s="112">
        <f t="shared" si="21"/>
        <v>0</v>
      </c>
      <c r="P367" s="115">
        <f t="shared" si="22"/>
        <v>0</v>
      </c>
      <c r="Q367" s="120"/>
      <c r="R367" s="117"/>
      <c r="S367" s="197"/>
      <c r="T367" s="179" t="str">
        <f>IFERROR(INDEX('ITC-3B'!$B$21:$B$1020,MATCH(E367,'ITC-3B'!$E$21:$E$1020,0)),"-")</f>
        <v>-</v>
      </c>
      <c r="U367" s="179" t="str">
        <f>IFERROR(INDEX('2A-2B'!$B$21:$B$1020,MATCH(E367,'2A-2B'!$F$21:$F$1020,0)),"-")</f>
        <v>-</v>
      </c>
      <c r="V367" s="186">
        <f t="shared" si="23"/>
        <v>0</v>
      </c>
      <c r="X367" s="191" t="str">
        <f>IFERROR(INDEX('ITC-3B'!$C$21:$C$1020,MATCH(E367,'ITC-3B'!$E$21:$E$1020,0)),"Not in 3B")</f>
        <v>Not in 3B</v>
      </c>
      <c r="Y367" s="191" t="str">
        <f>IFERROR(INDEX('2A-2B'!$C$21:$C$1020,MATCH(E367,'2A-2B'!$F$21:$F$1020,0)),"Not in 2A-2B")</f>
        <v>Not in 2A-2B</v>
      </c>
    </row>
    <row r="368" spans="2:25">
      <c r="B368" s="176" t="s">
        <v>747</v>
      </c>
      <c r="C368" s="121"/>
      <c r="D368" s="119"/>
      <c r="E368" s="192"/>
      <c r="F368" s="117"/>
      <c r="G368" s="118"/>
      <c r="H368" s="119"/>
      <c r="I368" s="119"/>
      <c r="J368" s="123"/>
      <c r="K368" s="195"/>
      <c r="L368" s="120">
        <v>0</v>
      </c>
      <c r="M368" s="120">
        <v>0</v>
      </c>
      <c r="N368" s="120">
        <v>0</v>
      </c>
      <c r="O368" s="112">
        <f t="shared" si="21"/>
        <v>0</v>
      </c>
      <c r="P368" s="115">
        <f t="shared" si="22"/>
        <v>0</v>
      </c>
      <c r="Q368" s="120"/>
      <c r="R368" s="117"/>
      <c r="S368" s="197"/>
      <c r="T368" s="179" t="str">
        <f>IFERROR(INDEX('ITC-3B'!$B$21:$B$1020,MATCH(E368,'ITC-3B'!$E$21:$E$1020,0)),"-")</f>
        <v>-</v>
      </c>
      <c r="U368" s="179" t="str">
        <f>IFERROR(INDEX('2A-2B'!$B$21:$B$1020,MATCH(E368,'2A-2B'!$F$21:$F$1020,0)),"-")</f>
        <v>-</v>
      </c>
      <c r="V368" s="186">
        <f t="shared" si="23"/>
        <v>0</v>
      </c>
      <c r="X368" s="191" t="str">
        <f>IFERROR(INDEX('ITC-3B'!$C$21:$C$1020,MATCH(E368,'ITC-3B'!$E$21:$E$1020,0)),"Not in 3B")</f>
        <v>Not in 3B</v>
      </c>
      <c r="Y368" s="191" t="str">
        <f>IFERROR(INDEX('2A-2B'!$C$21:$C$1020,MATCH(E368,'2A-2B'!$F$21:$F$1020,0)),"Not in 2A-2B")</f>
        <v>Not in 2A-2B</v>
      </c>
    </row>
    <row r="369" spans="2:25">
      <c r="B369" s="176" t="s">
        <v>748</v>
      </c>
      <c r="C369" s="121"/>
      <c r="D369" s="119"/>
      <c r="E369" s="192"/>
      <c r="F369" s="117"/>
      <c r="G369" s="118"/>
      <c r="H369" s="119"/>
      <c r="I369" s="119"/>
      <c r="J369" s="123"/>
      <c r="K369" s="195"/>
      <c r="L369" s="120">
        <v>0</v>
      </c>
      <c r="M369" s="120">
        <v>0</v>
      </c>
      <c r="N369" s="120">
        <v>0</v>
      </c>
      <c r="O369" s="112">
        <f t="shared" si="21"/>
        <v>0</v>
      </c>
      <c r="P369" s="115">
        <f t="shared" si="22"/>
        <v>0</v>
      </c>
      <c r="Q369" s="120"/>
      <c r="R369" s="117"/>
      <c r="S369" s="197"/>
      <c r="T369" s="179" t="str">
        <f>IFERROR(INDEX('ITC-3B'!$B$21:$B$1020,MATCH(E369,'ITC-3B'!$E$21:$E$1020,0)),"-")</f>
        <v>-</v>
      </c>
      <c r="U369" s="179" t="str">
        <f>IFERROR(INDEX('2A-2B'!$B$21:$B$1020,MATCH(E369,'2A-2B'!$F$21:$F$1020,0)),"-")</f>
        <v>-</v>
      </c>
      <c r="V369" s="186">
        <f t="shared" si="23"/>
        <v>0</v>
      </c>
      <c r="X369" s="191" t="str">
        <f>IFERROR(INDEX('ITC-3B'!$C$21:$C$1020,MATCH(E369,'ITC-3B'!$E$21:$E$1020,0)),"Not in 3B")</f>
        <v>Not in 3B</v>
      </c>
      <c r="Y369" s="191" t="str">
        <f>IFERROR(INDEX('2A-2B'!$C$21:$C$1020,MATCH(E369,'2A-2B'!$F$21:$F$1020,0)),"Not in 2A-2B")</f>
        <v>Not in 2A-2B</v>
      </c>
    </row>
    <row r="370" spans="2:25">
      <c r="B370" s="176" t="s">
        <v>749</v>
      </c>
      <c r="C370" s="121"/>
      <c r="D370" s="119"/>
      <c r="E370" s="192"/>
      <c r="F370" s="117"/>
      <c r="G370" s="118"/>
      <c r="H370" s="119"/>
      <c r="I370" s="119"/>
      <c r="J370" s="123"/>
      <c r="K370" s="195"/>
      <c r="L370" s="120">
        <v>0</v>
      </c>
      <c r="M370" s="120">
        <v>0</v>
      </c>
      <c r="N370" s="120">
        <v>0</v>
      </c>
      <c r="O370" s="112">
        <f t="shared" si="21"/>
        <v>0</v>
      </c>
      <c r="P370" s="115">
        <f t="shared" si="22"/>
        <v>0</v>
      </c>
      <c r="Q370" s="120"/>
      <c r="R370" s="117"/>
      <c r="S370" s="197"/>
      <c r="T370" s="179" t="str">
        <f>IFERROR(INDEX('ITC-3B'!$B$21:$B$1020,MATCH(E370,'ITC-3B'!$E$21:$E$1020,0)),"-")</f>
        <v>-</v>
      </c>
      <c r="U370" s="179" t="str">
        <f>IFERROR(INDEX('2A-2B'!$B$21:$B$1020,MATCH(E370,'2A-2B'!$F$21:$F$1020,0)),"-")</f>
        <v>-</v>
      </c>
      <c r="V370" s="186">
        <f t="shared" si="23"/>
        <v>0</v>
      </c>
      <c r="X370" s="191" t="str">
        <f>IFERROR(INDEX('ITC-3B'!$C$21:$C$1020,MATCH(E370,'ITC-3B'!$E$21:$E$1020,0)),"Not in 3B")</f>
        <v>Not in 3B</v>
      </c>
      <c r="Y370" s="191" t="str">
        <f>IFERROR(INDEX('2A-2B'!$C$21:$C$1020,MATCH(E370,'2A-2B'!$F$21:$F$1020,0)),"Not in 2A-2B")</f>
        <v>Not in 2A-2B</v>
      </c>
    </row>
    <row r="371" spans="2:25">
      <c r="B371" s="176" t="s">
        <v>750</v>
      </c>
      <c r="C371" s="121"/>
      <c r="D371" s="119"/>
      <c r="E371" s="192"/>
      <c r="F371" s="117"/>
      <c r="G371" s="118"/>
      <c r="H371" s="119"/>
      <c r="I371" s="119"/>
      <c r="J371" s="123"/>
      <c r="K371" s="195"/>
      <c r="L371" s="120">
        <v>0</v>
      </c>
      <c r="M371" s="120">
        <v>0</v>
      </c>
      <c r="N371" s="120">
        <v>0</v>
      </c>
      <c r="O371" s="112">
        <f t="shared" si="21"/>
        <v>0</v>
      </c>
      <c r="P371" s="115">
        <f t="shared" si="22"/>
        <v>0</v>
      </c>
      <c r="Q371" s="120"/>
      <c r="R371" s="117"/>
      <c r="S371" s="197"/>
      <c r="T371" s="179" t="str">
        <f>IFERROR(INDEX('ITC-3B'!$B$21:$B$1020,MATCH(E371,'ITC-3B'!$E$21:$E$1020,0)),"-")</f>
        <v>-</v>
      </c>
      <c r="U371" s="179" t="str">
        <f>IFERROR(INDEX('2A-2B'!$B$21:$B$1020,MATCH(E371,'2A-2B'!$F$21:$F$1020,0)),"-")</f>
        <v>-</v>
      </c>
      <c r="V371" s="186">
        <f t="shared" si="23"/>
        <v>0</v>
      </c>
      <c r="X371" s="191" t="str">
        <f>IFERROR(INDEX('ITC-3B'!$C$21:$C$1020,MATCH(E371,'ITC-3B'!$E$21:$E$1020,0)),"Not in 3B")</f>
        <v>Not in 3B</v>
      </c>
      <c r="Y371" s="191" t="str">
        <f>IFERROR(INDEX('2A-2B'!$C$21:$C$1020,MATCH(E371,'2A-2B'!$F$21:$F$1020,0)),"Not in 2A-2B")</f>
        <v>Not in 2A-2B</v>
      </c>
    </row>
    <row r="372" spans="2:25">
      <c r="B372" s="176" t="s">
        <v>751</v>
      </c>
      <c r="C372" s="121"/>
      <c r="D372" s="119"/>
      <c r="E372" s="192"/>
      <c r="F372" s="117"/>
      <c r="G372" s="118"/>
      <c r="H372" s="119"/>
      <c r="I372" s="119"/>
      <c r="J372" s="123"/>
      <c r="K372" s="195"/>
      <c r="L372" s="120">
        <v>0</v>
      </c>
      <c r="M372" s="120">
        <v>0</v>
      </c>
      <c r="N372" s="120">
        <v>0</v>
      </c>
      <c r="O372" s="112">
        <f t="shared" si="21"/>
        <v>0</v>
      </c>
      <c r="P372" s="115">
        <f t="shared" si="22"/>
        <v>0</v>
      </c>
      <c r="Q372" s="120"/>
      <c r="R372" s="117"/>
      <c r="S372" s="197"/>
      <c r="T372" s="179" t="str">
        <f>IFERROR(INDEX('ITC-3B'!$B$21:$B$1020,MATCH(E372,'ITC-3B'!$E$21:$E$1020,0)),"-")</f>
        <v>-</v>
      </c>
      <c r="U372" s="179" t="str">
        <f>IFERROR(INDEX('2A-2B'!$B$21:$B$1020,MATCH(E372,'2A-2B'!$F$21:$F$1020,0)),"-")</f>
        <v>-</v>
      </c>
      <c r="V372" s="186">
        <f t="shared" si="23"/>
        <v>0</v>
      </c>
      <c r="X372" s="191" t="str">
        <f>IFERROR(INDEX('ITC-3B'!$C$21:$C$1020,MATCH(E372,'ITC-3B'!$E$21:$E$1020,0)),"Not in 3B")</f>
        <v>Not in 3B</v>
      </c>
      <c r="Y372" s="191" t="str">
        <f>IFERROR(INDEX('2A-2B'!$C$21:$C$1020,MATCH(E372,'2A-2B'!$F$21:$F$1020,0)),"Not in 2A-2B")</f>
        <v>Not in 2A-2B</v>
      </c>
    </row>
    <row r="373" spans="2:25">
      <c r="B373" s="176" t="s">
        <v>752</v>
      </c>
      <c r="C373" s="121"/>
      <c r="D373" s="119"/>
      <c r="E373" s="192"/>
      <c r="F373" s="117"/>
      <c r="G373" s="118"/>
      <c r="H373" s="119"/>
      <c r="I373" s="119"/>
      <c r="J373" s="123"/>
      <c r="K373" s="195"/>
      <c r="L373" s="120">
        <v>0</v>
      </c>
      <c r="M373" s="120">
        <v>0</v>
      </c>
      <c r="N373" s="120">
        <v>0</v>
      </c>
      <c r="O373" s="112">
        <f t="shared" si="21"/>
        <v>0</v>
      </c>
      <c r="P373" s="115">
        <f t="shared" si="22"/>
        <v>0</v>
      </c>
      <c r="Q373" s="120"/>
      <c r="R373" s="117"/>
      <c r="S373" s="197"/>
      <c r="T373" s="179" t="str">
        <f>IFERROR(INDEX('ITC-3B'!$B$21:$B$1020,MATCH(E373,'ITC-3B'!$E$21:$E$1020,0)),"-")</f>
        <v>-</v>
      </c>
      <c r="U373" s="179" t="str">
        <f>IFERROR(INDEX('2A-2B'!$B$21:$B$1020,MATCH(E373,'2A-2B'!$F$21:$F$1020,0)),"-")</f>
        <v>-</v>
      </c>
      <c r="V373" s="186">
        <f t="shared" si="23"/>
        <v>0</v>
      </c>
      <c r="X373" s="191" t="str">
        <f>IFERROR(INDEX('ITC-3B'!$C$21:$C$1020,MATCH(E373,'ITC-3B'!$E$21:$E$1020,0)),"Not in 3B")</f>
        <v>Not in 3B</v>
      </c>
      <c r="Y373" s="191" t="str">
        <f>IFERROR(INDEX('2A-2B'!$C$21:$C$1020,MATCH(E373,'2A-2B'!$F$21:$F$1020,0)),"Not in 2A-2B")</f>
        <v>Not in 2A-2B</v>
      </c>
    </row>
    <row r="374" spans="2:25">
      <c r="B374" s="176" t="s">
        <v>753</v>
      </c>
      <c r="C374" s="121"/>
      <c r="D374" s="119"/>
      <c r="E374" s="192"/>
      <c r="F374" s="117"/>
      <c r="G374" s="118"/>
      <c r="H374" s="119"/>
      <c r="I374" s="119"/>
      <c r="J374" s="123"/>
      <c r="K374" s="195"/>
      <c r="L374" s="120">
        <v>0</v>
      </c>
      <c r="M374" s="120">
        <v>0</v>
      </c>
      <c r="N374" s="120">
        <v>0</v>
      </c>
      <c r="O374" s="112">
        <f t="shared" si="21"/>
        <v>0</v>
      </c>
      <c r="P374" s="115">
        <f t="shared" si="22"/>
        <v>0</v>
      </c>
      <c r="Q374" s="120"/>
      <c r="R374" s="117"/>
      <c r="S374" s="197"/>
      <c r="T374" s="179" t="str">
        <f>IFERROR(INDEX('ITC-3B'!$B$21:$B$1020,MATCH(E374,'ITC-3B'!$E$21:$E$1020,0)),"-")</f>
        <v>-</v>
      </c>
      <c r="U374" s="179" t="str">
        <f>IFERROR(INDEX('2A-2B'!$B$21:$B$1020,MATCH(E374,'2A-2B'!$F$21:$F$1020,0)),"-")</f>
        <v>-</v>
      </c>
      <c r="V374" s="186">
        <f t="shared" si="23"/>
        <v>0</v>
      </c>
      <c r="X374" s="191" t="str">
        <f>IFERROR(INDEX('ITC-3B'!$C$21:$C$1020,MATCH(E374,'ITC-3B'!$E$21:$E$1020,0)),"Not in 3B")</f>
        <v>Not in 3B</v>
      </c>
      <c r="Y374" s="191" t="str">
        <f>IFERROR(INDEX('2A-2B'!$C$21:$C$1020,MATCH(E374,'2A-2B'!$F$21:$F$1020,0)),"Not in 2A-2B")</f>
        <v>Not in 2A-2B</v>
      </c>
    </row>
    <row r="375" spans="2:25">
      <c r="B375" s="176" t="s">
        <v>754</v>
      </c>
      <c r="C375" s="121"/>
      <c r="D375" s="119"/>
      <c r="E375" s="192"/>
      <c r="F375" s="117"/>
      <c r="G375" s="118"/>
      <c r="H375" s="119"/>
      <c r="I375" s="119"/>
      <c r="J375" s="123"/>
      <c r="K375" s="195"/>
      <c r="L375" s="120">
        <v>0</v>
      </c>
      <c r="M375" s="120">
        <v>0</v>
      </c>
      <c r="N375" s="120">
        <v>0</v>
      </c>
      <c r="O375" s="112">
        <f t="shared" si="21"/>
        <v>0</v>
      </c>
      <c r="P375" s="115">
        <f t="shared" si="22"/>
        <v>0</v>
      </c>
      <c r="Q375" s="120"/>
      <c r="R375" s="117"/>
      <c r="S375" s="197"/>
      <c r="T375" s="179" t="str">
        <f>IFERROR(INDEX('ITC-3B'!$B$21:$B$1020,MATCH(E375,'ITC-3B'!$E$21:$E$1020,0)),"-")</f>
        <v>-</v>
      </c>
      <c r="U375" s="179" t="str">
        <f>IFERROR(INDEX('2A-2B'!$B$21:$B$1020,MATCH(E375,'2A-2B'!$F$21:$F$1020,0)),"-")</f>
        <v>-</v>
      </c>
      <c r="V375" s="186">
        <f t="shared" si="23"/>
        <v>0</v>
      </c>
      <c r="X375" s="191" t="str">
        <f>IFERROR(INDEX('ITC-3B'!$C$21:$C$1020,MATCH(E375,'ITC-3B'!$E$21:$E$1020,0)),"Not in 3B")</f>
        <v>Not in 3B</v>
      </c>
      <c r="Y375" s="191" t="str">
        <f>IFERROR(INDEX('2A-2B'!$C$21:$C$1020,MATCH(E375,'2A-2B'!$F$21:$F$1020,0)),"Not in 2A-2B")</f>
        <v>Not in 2A-2B</v>
      </c>
    </row>
    <row r="376" spans="2:25">
      <c r="B376" s="176" t="s">
        <v>755</v>
      </c>
      <c r="C376" s="121"/>
      <c r="D376" s="119"/>
      <c r="E376" s="192"/>
      <c r="F376" s="117"/>
      <c r="G376" s="118"/>
      <c r="H376" s="119"/>
      <c r="I376" s="119"/>
      <c r="J376" s="123"/>
      <c r="K376" s="195"/>
      <c r="L376" s="120">
        <v>0</v>
      </c>
      <c r="M376" s="120">
        <v>0</v>
      </c>
      <c r="N376" s="120">
        <v>0</v>
      </c>
      <c r="O376" s="112">
        <f t="shared" si="21"/>
        <v>0</v>
      </c>
      <c r="P376" s="115">
        <f t="shared" si="22"/>
        <v>0</v>
      </c>
      <c r="Q376" s="120"/>
      <c r="R376" s="117"/>
      <c r="S376" s="197"/>
      <c r="T376" s="179" t="str">
        <f>IFERROR(INDEX('ITC-3B'!$B$21:$B$1020,MATCH(E376,'ITC-3B'!$E$21:$E$1020,0)),"-")</f>
        <v>-</v>
      </c>
      <c r="U376" s="179" t="str">
        <f>IFERROR(INDEX('2A-2B'!$B$21:$B$1020,MATCH(E376,'2A-2B'!$F$21:$F$1020,0)),"-")</f>
        <v>-</v>
      </c>
      <c r="V376" s="186">
        <f t="shared" si="23"/>
        <v>0</v>
      </c>
      <c r="X376" s="191" t="str">
        <f>IFERROR(INDEX('ITC-3B'!$C$21:$C$1020,MATCH(E376,'ITC-3B'!$E$21:$E$1020,0)),"Not in 3B")</f>
        <v>Not in 3B</v>
      </c>
      <c r="Y376" s="191" t="str">
        <f>IFERROR(INDEX('2A-2B'!$C$21:$C$1020,MATCH(E376,'2A-2B'!$F$21:$F$1020,0)),"Not in 2A-2B")</f>
        <v>Not in 2A-2B</v>
      </c>
    </row>
    <row r="377" spans="2:25">
      <c r="B377" s="176" t="s">
        <v>756</v>
      </c>
      <c r="C377" s="121"/>
      <c r="D377" s="119"/>
      <c r="E377" s="192"/>
      <c r="F377" s="117"/>
      <c r="G377" s="118"/>
      <c r="H377" s="119"/>
      <c r="I377" s="119"/>
      <c r="J377" s="123"/>
      <c r="K377" s="195"/>
      <c r="L377" s="120">
        <v>0</v>
      </c>
      <c r="M377" s="120">
        <v>0</v>
      </c>
      <c r="N377" s="120">
        <v>0</v>
      </c>
      <c r="O377" s="112">
        <f t="shared" si="21"/>
        <v>0</v>
      </c>
      <c r="P377" s="115">
        <f t="shared" si="22"/>
        <v>0</v>
      </c>
      <c r="Q377" s="120"/>
      <c r="R377" s="117"/>
      <c r="S377" s="197"/>
      <c r="T377" s="179" t="str">
        <f>IFERROR(INDEX('ITC-3B'!$B$21:$B$1020,MATCH(E377,'ITC-3B'!$E$21:$E$1020,0)),"-")</f>
        <v>-</v>
      </c>
      <c r="U377" s="179" t="str">
        <f>IFERROR(INDEX('2A-2B'!$B$21:$B$1020,MATCH(E377,'2A-2B'!$F$21:$F$1020,0)),"-")</f>
        <v>-</v>
      </c>
      <c r="V377" s="186">
        <f t="shared" si="23"/>
        <v>0</v>
      </c>
      <c r="X377" s="191" t="str">
        <f>IFERROR(INDEX('ITC-3B'!$C$21:$C$1020,MATCH(E377,'ITC-3B'!$E$21:$E$1020,0)),"Not in 3B")</f>
        <v>Not in 3B</v>
      </c>
      <c r="Y377" s="191" t="str">
        <f>IFERROR(INDEX('2A-2B'!$C$21:$C$1020,MATCH(E377,'2A-2B'!$F$21:$F$1020,0)),"Not in 2A-2B")</f>
        <v>Not in 2A-2B</v>
      </c>
    </row>
    <row r="378" spans="2:25">
      <c r="B378" s="176" t="s">
        <v>757</v>
      </c>
      <c r="C378" s="121"/>
      <c r="D378" s="119"/>
      <c r="E378" s="192"/>
      <c r="F378" s="117"/>
      <c r="G378" s="118"/>
      <c r="H378" s="119"/>
      <c r="I378" s="119"/>
      <c r="J378" s="123"/>
      <c r="K378" s="195"/>
      <c r="L378" s="120">
        <v>0</v>
      </c>
      <c r="M378" s="120">
        <v>0</v>
      </c>
      <c r="N378" s="120">
        <v>0</v>
      </c>
      <c r="O378" s="112">
        <f t="shared" si="21"/>
        <v>0</v>
      </c>
      <c r="P378" s="115">
        <f t="shared" si="22"/>
        <v>0</v>
      </c>
      <c r="Q378" s="120"/>
      <c r="R378" s="117"/>
      <c r="S378" s="197"/>
      <c r="T378" s="179" t="str">
        <f>IFERROR(INDEX('ITC-3B'!$B$21:$B$1020,MATCH(E378,'ITC-3B'!$E$21:$E$1020,0)),"-")</f>
        <v>-</v>
      </c>
      <c r="U378" s="179" t="str">
        <f>IFERROR(INDEX('2A-2B'!$B$21:$B$1020,MATCH(E378,'2A-2B'!$F$21:$F$1020,0)),"-")</f>
        <v>-</v>
      </c>
      <c r="V378" s="186">
        <f t="shared" si="23"/>
        <v>0</v>
      </c>
      <c r="X378" s="191" t="str">
        <f>IFERROR(INDEX('ITC-3B'!$C$21:$C$1020,MATCH(E378,'ITC-3B'!$E$21:$E$1020,0)),"Not in 3B")</f>
        <v>Not in 3B</v>
      </c>
      <c r="Y378" s="191" t="str">
        <f>IFERROR(INDEX('2A-2B'!$C$21:$C$1020,MATCH(E378,'2A-2B'!$F$21:$F$1020,0)),"Not in 2A-2B")</f>
        <v>Not in 2A-2B</v>
      </c>
    </row>
    <row r="379" spans="2:25">
      <c r="B379" s="176" t="s">
        <v>758</v>
      </c>
      <c r="C379" s="121"/>
      <c r="D379" s="119"/>
      <c r="E379" s="192"/>
      <c r="F379" s="117"/>
      <c r="G379" s="118"/>
      <c r="H379" s="119"/>
      <c r="I379" s="119"/>
      <c r="J379" s="123"/>
      <c r="K379" s="195"/>
      <c r="L379" s="120">
        <v>0</v>
      </c>
      <c r="M379" s="120">
        <v>0</v>
      </c>
      <c r="N379" s="120">
        <v>0</v>
      </c>
      <c r="O379" s="112">
        <f t="shared" si="21"/>
        <v>0</v>
      </c>
      <c r="P379" s="115">
        <f t="shared" si="22"/>
        <v>0</v>
      </c>
      <c r="Q379" s="120"/>
      <c r="R379" s="117"/>
      <c r="S379" s="197"/>
      <c r="T379" s="179" t="str">
        <f>IFERROR(INDEX('ITC-3B'!$B$21:$B$1020,MATCH(E379,'ITC-3B'!$E$21:$E$1020,0)),"-")</f>
        <v>-</v>
      </c>
      <c r="U379" s="179" t="str">
        <f>IFERROR(INDEX('2A-2B'!$B$21:$B$1020,MATCH(E379,'2A-2B'!$F$21:$F$1020,0)),"-")</f>
        <v>-</v>
      </c>
      <c r="V379" s="186">
        <f t="shared" si="23"/>
        <v>0</v>
      </c>
      <c r="X379" s="191" t="str">
        <f>IFERROR(INDEX('ITC-3B'!$C$21:$C$1020,MATCH(E379,'ITC-3B'!$E$21:$E$1020,0)),"Not in 3B")</f>
        <v>Not in 3B</v>
      </c>
      <c r="Y379" s="191" t="str">
        <f>IFERROR(INDEX('2A-2B'!$C$21:$C$1020,MATCH(E379,'2A-2B'!$F$21:$F$1020,0)),"Not in 2A-2B")</f>
        <v>Not in 2A-2B</v>
      </c>
    </row>
    <row r="380" spans="2:25">
      <c r="B380" s="176" t="s">
        <v>759</v>
      </c>
      <c r="C380" s="121"/>
      <c r="D380" s="119"/>
      <c r="E380" s="192"/>
      <c r="F380" s="117"/>
      <c r="G380" s="118"/>
      <c r="H380" s="119"/>
      <c r="I380" s="119"/>
      <c r="J380" s="123"/>
      <c r="K380" s="195"/>
      <c r="L380" s="120">
        <v>0</v>
      </c>
      <c r="M380" s="120">
        <v>0</v>
      </c>
      <c r="N380" s="120">
        <v>0</v>
      </c>
      <c r="O380" s="112">
        <f t="shared" si="21"/>
        <v>0</v>
      </c>
      <c r="P380" s="115">
        <f t="shared" si="22"/>
        <v>0</v>
      </c>
      <c r="Q380" s="120"/>
      <c r="R380" s="117"/>
      <c r="S380" s="197"/>
      <c r="T380" s="179" t="str">
        <f>IFERROR(INDEX('ITC-3B'!$B$21:$B$1020,MATCH(E380,'ITC-3B'!$E$21:$E$1020,0)),"-")</f>
        <v>-</v>
      </c>
      <c r="U380" s="179" t="str">
        <f>IFERROR(INDEX('2A-2B'!$B$21:$B$1020,MATCH(E380,'2A-2B'!$F$21:$F$1020,0)),"-")</f>
        <v>-</v>
      </c>
      <c r="V380" s="186">
        <f t="shared" si="23"/>
        <v>0</v>
      </c>
      <c r="X380" s="191" t="str">
        <f>IFERROR(INDEX('ITC-3B'!$C$21:$C$1020,MATCH(E380,'ITC-3B'!$E$21:$E$1020,0)),"Not in 3B")</f>
        <v>Not in 3B</v>
      </c>
      <c r="Y380" s="191" t="str">
        <f>IFERROR(INDEX('2A-2B'!$C$21:$C$1020,MATCH(E380,'2A-2B'!$F$21:$F$1020,0)),"Not in 2A-2B")</f>
        <v>Not in 2A-2B</v>
      </c>
    </row>
    <row r="381" spans="2:25">
      <c r="B381" s="176" t="s">
        <v>760</v>
      </c>
      <c r="C381" s="121"/>
      <c r="D381" s="119"/>
      <c r="E381" s="192"/>
      <c r="F381" s="117"/>
      <c r="G381" s="118"/>
      <c r="H381" s="119"/>
      <c r="I381" s="119"/>
      <c r="J381" s="123"/>
      <c r="K381" s="195"/>
      <c r="L381" s="120">
        <v>0</v>
      </c>
      <c r="M381" s="120">
        <v>0</v>
      </c>
      <c r="N381" s="120">
        <v>0</v>
      </c>
      <c r="O381" s="112">
        <f t="shared" si="21"/>
        <v>0</v>
      </c>
      <c r="P381" s="115">
        <f t="shared" si="22"/>
        <v>0</v>
      </c>
      <c r="Q381" s="120"/>
      <c r="R381" s="117"/>
      <c r="S381" s="197"/>
      <c r="T381" s="179" t="str">
        <f>IFERROR(INDEX('ITC-3B'!$B$21:$B$1020,MATCH(E381,'ITC-3B'!$E$21:$E$1020,0)),"-")</f>
        <v>-</v>
      </c>
      <c r="U381" s="179" t="str">
        <f>IFERROR(INDEX('2A-2B'!$B$21:$B$1020,MATCH(E381,'2A-2B'!$F$21:$F$1020,0)),"-")</f>
        <v>-</v>
      </c>
      <c r="V381" s="186">
        <f t="shared" si="23"/>
        <v>0</v>
      </c>
      <c r="X381" s="191" t="str">
        <f>IFERROR(INDEX('ITC-3B'!$C$21:$C$1020,MATCH(E381,'ITC-3B'!$E$21:$E$1020,0)),"Not in 3B")</f>
        <v>Not in 3B</v>
      </c>
      <c r="Y381" s="191" t="str">
        <f>IFERROR(INDEX('2A-2B'!$C$21:$C$1020,MATCH(E381,'2A-2B'!$F$21:$F$1020,0)),"Not in 2A-2B")</f>
        <v>Not in 2A-2B</v>
      </c>
    </row>
    <row r="382" spans="2:25">
      <c r="B382" s="176" t="s">
        <v>761</v>
      </c>
      <c r="C382" s="121"/>
      <c r="D382" s="119"/>
      <c r="E382" s="192"/>
      <c r="F382" s="117"/>
      <c r="G382" s="118"/>
      <c r="H382" s="119"/>
      <c r="I382" s="119"/>
      <c r="J382" s="123"/>
      <c r="K382" s="195"/>
      <c r="L382" s="120">
        <v>0</v>
      </c>
      <c r="M382" s="120">
        <v>0</v>
      </c>
      <c r="N382" s="120">
        <v>0</v>
      </c>
      <c r="O382" s="112">
        <f t="shared" si="21"/>
        <v>0</v>
      </c>
      <c r="P382" s="115">
        <f t="shared" si="22"/>
        <v>0</v>
      </c>
      <c r="Q382" s="120"/>
      <c r="R382" s="117"/>
      <c r="S382" s="197"/>
      <c r="T382" s="179" t="str">
        <f>IFERROR(INDEX('ITC-3B'!$B$21:$B$1020,MATCH(E382,'ITC-3B'!$E$21:$E$1020,0)),"-")</f>
        <v>-</v>
      </c>
      <c r="U382" s="179" t="str">
        <f>IFERROR(INDEX('2A-2B'!$B$21:$B$1020,MATCH(E382,'2A-2B'!$F$21:$F$1020,0)),"-")</f>
        <v>-</v>
      </c>
      <c r="V382" s="186">
        <f t="shared" si="23"/>
        <v>0</v>
      </c>
      <c r="X382" s="191" t="str">
        <f>IFERROR(INDEX('ITC-3B'!$C$21:$C$1020,MATCH(E382,'ITC-3B'!$E$21:$E$1020,0)),"Not in 3B")</f>
        <v>Not in 3B</v>
      </c>
      <c r="Y382" s="191" t="str">
        <f>IFERROR(INDEX('2A-2B'!$C$21:$C$1020,MATCH(E382,'2A-2B'!$F$21:$F$1020,0)),"Not in 2A-2B")</f>
        <v>Not in 2A-2B</v>
      </c>
    </row>
    <row r="383" spans="2:25">
      <c r="B383" s="176" t="s">
        <v>762</v>
      </c>
      <c r="C383" s="121"/>
      <c r="D383" s="119"/>
      <c r="E383" s="192"/>
      <c r="F383" s="117"/>
      <c r="G383" s="118"/>
      <c r="H383" s="119"/>
      <c r="I383" s="119"/>
      <c r="J383" s="123"/>
      <c r="K383" s="195"/>
      <c r="L383" s="120">
        <v>0</v>
      </c>
      <c r="M383" s="120">
        <v>0</v>
      </c>
      <c r="N383" s="120">
        <v>0</v>
      </c>
      <c r="O383" s="112">
        <f t="shared" si="21"/>
        <v>0</v>
      </c>
      <c r="P383" s="115">
        <f t="shared" si="22"/>
        <v>0</v>
      </c>
      <c r="Q383" s="120"/>
      <c r="R383" s="117"/>
      <c r="S383" s="197"/>
      <c r="T383" s="179" t="str">
        <f>IFERROR(INDEX('ITC-3B'!$B$21:$B$1020,MATCH(E383,'ITC-3B'!$E$21:$E$1020,0)),"-")</f>
        <v>-</v>
      </c>
      <c r="U383" s="179" t="str">
        <f>IFERROR(INDEX('2A-2B'!$B$21:$B$1020,MATCH(E383,'2A-2B'!$F$21:$F$1020,0)),"-")</f>
        <v>-</v>
      </c>
      <c r="V383" s="186">
        <f t="shared" si="23"/>
        <v>0</v>
      </c>
      <c r="X383" s="191" t="str">
        <f>IFERROR(INDEX('ITC-3B'!$C$21:$C$1020,MATCH(E383,'ITC-3B'!$E$21:$E$1020,0)),"Not in 3B")</f>
        <v>Not in 3B</v>
      </c>
      <c r="Y383" s="191" t="str">
        <f>IFERROR(INDEX('2A-2B'!$C$21:$C$1020,MATCH(E383,'2A-2B'!$F$21:$F$1020,0)),"Not in 2A-2B")</f>
        <v>Not in 2A-2B</v>
      </c>
    </row>
    <row r="384" spans="2:25">
      <c r="B384" s="176" t="s">
        <v>763</v>
      </c>
      <c r="C384" s="121"/>
      <c r="D384" s="119"/>
      <c r="E384" s="192"/>
      <c r="F384" s="117"/>
      <c r="G384" s="118"/>
      <c r="H384" s="119"/>
      <c r="I384" s="119"/>
      <c r="J384" s="123"/>
      <c r="K384" s="195"/>
      <c r="L384" s="120">
        <v>0</v>
      </c>
      <c r="M384" s="120">
        <v>0</v>
      </c>
      <c r="N384" s="120">
        <v>0</v>
      </c>
      <c r="O384" s="112">
        <f t="shared" si="21"/>
        <v>0</v>
      </c>
      <c r="P384" s="115">
        <f t="shared" si="22"/>
        <v>0</v>
      </c>
      <c r="Q384" s="120"/>
      <c r="R384" s="117"/>
      <c r="S384" s="197"/>
      <c r="T384" s="179" t="str">
        <f>IFERROR(INDEX('ITC-3B'!$B$21:$B$1020,MATCH(E384,'ITC-3B'!$E$21:$E$1020,0)),"-")</f>
        <v>-</v>
      </c>
      <c r="U384" s="179" t="str">
        <f>IFERROR(INDEX('2A-2B'!$B$21:$B$1020,MATCH(E384,'2A-2B'!$F$21:$F$1020,0)),"-")</f>
        <v>-</v>
      </c>
      <c r="V384" s="186">
        <f t="shared" si="23"/>
        <v>0</v>
      </c>
      <c r="X384" s="191" t="str">
        <f>IFERROR(INDEX('ITC-3B'!$C$21:$C$1020,MATCH(E384,'ITC-3B'!$E$21:$E$1020,0)),"Not in 3B")</f>
        <v>Not in 3B</v>
      </c>
      <c r="Y384" s="191" t="str">
        <f>IFERROR(INDEX('2A-2B'!$C$21:$C$1020,MATCH(E384,'2A-2B'!$F$21:$F$1020,0)),"Not in 2A-2B")</f>
        <v>Not in 2A-2B</v>
      </c>
    </row>
    <row r="385" spans="2:25">
      <c r="B385" s="176" t="s">
        <v>764</v>
      </c>
      <c r="C385" s="121"/>
      <c r="D385" s="119"/>
      <c r="E385" s="192"/>
      <c r="F385" s="117"/>
      <c r="G385" s="118"/>
      <c r="H385" s="119"/>
      <c r="I385" s="119"/>
      <c r="J385" s="123"/>
      <c r="K385" s="195"/>
      <c r="L385" s="120">
        <v>0</v>
      </c>
      <c r="M385" s="120">
        <v>0</v>
      </c>
      <c r="N385" s="120">
        <v>0</v>
      </c>
      <c r="O385" s="112">
        <f t="shared" si="21"/>
        <v>0</v>
      </c>
      <c r="P385" s="115">
        <f t="shared" si="22"/>
        <v>0</v>
      </c>
      <c r="Q385" s="120"/>
      <c r="R385" s="117"/>
      <c r="S385" s="197"/>
      <c r="T385" s="179" t="str">
        <f>IFERROR(INDEX('ITC-3B'!$B$21:$B$1020,MATCH(E385,'ITC-3B'!$E$21:$E$1020,0)),"-")</f>
        <v>-</v>
      </c>
      <c r="U385" s="179" t="str">
        <f>IFERROR(INDEX('2A-2B'!$B$21:$B$1020,MATCH(E385,'2A-2B'!$F$21:$F$1020,0)),"-")</f>
        <v>-</v>
      </c>
      <c r="V385" s="186">
        <f t="shared" si="23"/>
        <v>0</v>
      </c>
      <c r="X385" s="191" t="str">
        <f>IFERROR(INDEX('ITC-3B'!$C$21:$C$1020,MATCH(E385,'ITC-3B'!$E$21:$E$1020,0)),"Not in 3B")</f>
        <v>Not in 3B</v>
      </c>
      <c r="Y385" s="191" t="str">
        <f>IFERROR(INDEX('2A-2B'!$C$21:$C$1020,MATCH(E385,'2A-2B'!$F$21:$F$1020,0)),"Not in 2A-2B")</f>
        <v>Not in 2A-2B</v>
      </c>
    </row>
    <row r="386" spans="2:25">
      <c r="B386" s="176" t="s">
        <v>765</v>
      </c>
      <c r="C386" s="121"/>
      <c r="D386" s="119"/>
      <c r="E386" s="192"/>
      <c r="F386" s="117"/>
      <c r="G386" s="118"/>
      <c r="H386" s="119"/>
      <c r="I386" s="119"/>
      <c r="J386" s="123"/>
      <c r="K386" s="195"/>
      <c r="L386" s="120">
        <v>0</v>
      </c>
      <c r="M386" s="120">
        <v>0</v>
      </c>
      <c r="N386" s="120">
        <v>0</v>
      </c>
      <c r="O386" s="112">
        <f t="shared" si="21"/>
        <v>0</v>
      </c>
      <c r="P386" s="115">
        <f t="shared" si="22"/>
        <v>0</v>
      </c>
      <c r="Q386" s="120"/>
      <c r="R386" s="117"/>
      <c r="S386" s="197"/>
      <c r="T386" s="179" t="str">
        <f>IFERROR(INDEX('ITC-3B'!$B$21:$B$1020,MATCH(E386,'ITC-3B'!$E$21:$E$1020,0)),"-")</f>
        <v>-</v>
      </c>
      <c r="U386" s="179" t="str">
        <f>IFERROR(INDEX('2A-2B'!$B$21:$B$1020,MATCH(E386,'2A-2B'!$F$21:$F$1020,0)),"-")</f>
        <v>-</v>
      </c>
      <c r="V386" s="186">
        <f t="shared" si="23"/>
        <v>0</v>
      </c>
      <c r="X386" s="191" t="str">
        <f>IFERROR(INDEX('ITC-3B'!$C$21:$C$1020,MATCH(E386,'ITC-3B'!$E$21:$E$1020,0)),"Not in 3B")</f>
        <v>Not in 3B</v>
      </c>
      <c r="Y386" s="191" t="str">
        <f>IFERROR(INDEX('2A-2B'!$C$21:$C$1020,MATCH(E386,'2A-2B'!$F$21:$F$1020,0)),"Not in 2A-2B")</f>
        <v>Not in 2A-2B</v>
      </c>
    </row>
    <row r="387" spans="2:25">
      <c r="B387" s="176" t="s">
        <v>766</v>
      </c>
      <c r="C387" s="121"/>
      <c r="D387" s="119"/>
      <c r="E387" s="192"/>
      <c r="F387" s="117"/>
      <c r="G387" s="118"/>
      <c r="H387" s="119"/>
      <c r="I387" s="119"/>
      <c r="J387" s="123"/>
      <c r="K387" s="195"/>
      <c r="L387" s="120">
        <v>0</v>
      </c>
      <c r="M387" s="120">
        <v>0</v>
      </c>
      <c r="N387" s="120">
        <v>0</v>
      </c>
      <c r="O387" s="112">
        <f t="shared" si="21"/>
        <v>0</v>
      </c>
      <c r="P387" s="115">
        <f t="shared" si="22"/>
        <v>0</v>
      </c>
      <c r="Q387" s="120"/>
      <c r="R387" s="117"/>
      <c r="S387" s="197"/>
      <c r="T387" s="179" t="str">
        <f>IFERROR(INDEX('ITC-3B'!$B$21:$B$1020,MATCH(E387,'ITC-3B'!$E$21:$E$1020,0)),"-")</f>
        <v>-</v>
      </c>
      <c r="U387" s="179" t="str">
        <f>IFERROR(INDEX('2A-2B'!$B$21:$B$1020,MATCH(E387,'2A-2B'!$F$21:$F$1020,0)),"-")</f>
        <v>-</v>
      </c>
      <c r="V387" s="186">
        <f t="shared" si="23"/>
        <v>0</v>
      </c>
      <c r="X387" s="191" t="str">
        <f>IFERROR(INDEX('ITC-3B'!$C$21:$C$1020,MATCH(E387,'ITC-3B'!$E$21:$E$1020,0)),"Not in 3B")</f>
        <v>Not in 3B</v>
      </c>
      <c r="Y387" s="191" t="str">
        <f>IFERROR(INDEX('2A-2B'!$C$21:$C$1020,MATCH(E387,'2A-2B'!$F$21:$F$1020,0)),"Not in 2A-2B")</f>
        <v>Not in 2A-2B</v>
      </c>
    </row>
    <row r="388" spans="2:25">
      <c r="B388" s="176" t="s">
        <v>767</v>
      </c>
      <c r="C388" s="121"/>
      <c r="D388" s="119"/>
      <c r="E388" s="192"/>
      <c r="F388" s="117"/>
      <c r="G388" s="118"/>
      <c r="H388" s="119"/>
      <c r="I388" s="119"/>
      <c r="J388" s="123"/>
      <c r="K388" s="195"/>
      <c r="L388" s="120">
        <v>0</v>
      </c>
      <c r="M388" s="120">
        <v>0</v>
      </c>
      <c r="N388" s="120">
        <v>0</v>
      </c>
      <c r="O388" s="112">
        <f t="shared" si="21"/>
        <v>0</v>
      </c>
      <c r="P388" s="115">
        <f t="shared" si="22"/>
        <v>0</v>
      </c>
      <c r="Q388" s="120"/>
      <c r="R388" s="117"/>
      <c r="S388" s="197"/>
      <c r="T388" s="179" t="str">
        <f>IFERROR(INDEX('ITC-3B'!$B$21:$B$1020,MATCH(E388,'ITC-3B'!$E$21:$E$1020,0)),"-")</f>
        <v>-</v>
      </c>
      <c r="U388" s="179" t="str">
        <f>IFERROR(INDEX('2A-2B'!$B$21:$B$1020,MATCH(E388,'2A-2B'!$F$21:$F$1020,0)),"-")</f>
        <v>-</v>
      </c>
      <c r="V388" s="186">
        <f t="shared" si="23"/>
        <v>0</v>
      </c>
      <c r="X388" s="191" t="str">
        <f>IFERROR(INDEX('ITC-3B'!$C$21:$C$1020,MATCH(E388,'ITC-3B'!$E$21:$E$1020,0)),"Not in 3B")</f>
        <v>Not in 3B</v>
      </c>
      <c r="Y388" s="191" t="str">
        <f>IFERROR(INDEX('2A-2B'!$C$21:$C$1020,MATCH(E388,'2A-2B'!$F$21:$F$1020,0)),"Not in 2A-2B")</f>
        <v>Not in 2A-2B</v>
      </c>
    </row>
    <row r="389" spans="2:25">
      <c r="B389" s="176" t="s">
        <v>768</v>
      </c>
      <c r="C389" s="121"/>
      <c r="D389" s="119"/>
      <c r="E389" s="192"/>
      <c r="F389" s="117"/>
      <c r="G389" s="118"/>
      <c r="H389" s="119"/>
      <c r="I389" s="119"/>
      <c r="J389" s="123"/>
      <c r="K389" s="195"/>
      <c r="L389" s="120">
        <v>0</v>
      </c>
      <c r="M389" s="120">
        <v>0</v>
      </c>
      <c r="N389" s="120">
        <v>0</v>
      </c>
      <c r="O389" s="112">
        <f t="shared" si="21"/>
        <v>0</v>
      </c>
      <c r="P389" s="115">
        <f t="shared" si="22"/>
        <v>0</v>
      </c>
      <c r="Q389" s="120"/>
      <c r="R389" s="117"/>
      <c r="S389" s="197"/>
      <c r="T389" s="179" t="str">
        <f>IFERROR(INDEX('ITC-3B'!$B$21:$B$1020,MATCH(E389,'ITC-3B'!$E$21:$E$1020,0)),"-")</f>
        <v>-</v>
      </c>
      <c r="U389" s="179" t="str">
        <f>IFERROR(INDEX('2A-2B'!$B$21:$B$1020,MATCH(E389,'2A-2B'!$F$21:$F$1020,0)),"-")</f>
        <v>-</v>
      </c>
      <c r="V389" s="186">
        <f t="shared" si="23"/>
        <v>0</v>
      </c>
      <c r="X389" s="191" t="str">
        <f>IFERROR(INDEX('ITC-3B'!$C$21:$C$1020,MATCH(E389,'ITC-3B'!$E$21:$E$1020,0)),"Not in 3B")</f>
        <v>Not in 3B</v>
      </c>
      <c r="Y389" s="191" t="str">
        <f>IFERROR(INDEX('2A-2B'!$C$21:$C$1020,MATCH(E389,'2A-2B'!$F$21:$F$1020,0)),"Not in 2A-2B")</f>
        <v>Not in 2A-2B</v>
      </c>
    </row>
    <row r="390" spans="2:25">
      <c r="B390" s="176" t="s">
        <v>769</v>
      </c>
      <c r="C390" s="121"/>
      <c r="D390" s="119"/>
      <c r="E390" s="192"/>
      <c r="F390" s="117"/>
      <c r="G390" s="118"/>
      <c r="H390" s="119"/>
      <c r="I390" s="119"/>
      <c r="J390" s="123"/>
      <c r="K390" s="195"/>
      <c r="L390" s="120">
        <v>0</v>
      </c>
      <c r="M390" s="120">
        <v>0</v>
      </c>
      <c r="N390" s="120">
        <v>0</v>
      </c>
      <c r="O390" s="112">
        <f t="shared" si="21"/>
        <v>0</v>
      </c>
      <c r="P390" s="115">
        <f t="shared" si="22"/>
        <v>0</v>
      </c>
      <c r="Q390" s="120"/>
      <c r="R390" s="117"/>
      <c r="S390" s="197"/>
      <c r="T390" s="179" t="str">
        <f>IFERROR(INDEX('ITC-3B'!$B$21:$B$1020,MATCH(E390,'ITC-3B'!$E$21:$E$1020,0)),"-")</f>
        <v>-</v>
      </c>
      <c r="U390" s="179" t="str">
        <f>IFERROR(INDEX('2A-2B'!$B$21:$B$1020,MATCH(E390,'2A-2B'!$F$21:$F$1020,0)),"-")</f>
        <v>-</v>
      </c>
      <c r="V390" s="186">
        <f t="shared" si="23"/>
        <v>0</v>
      </c>
      <c r="X390" s="191" t="str">
        <f>IFERROR(INDEX('ITC-3B'!$C$21:$C$1020,MATCH(E390,'ITC-3B'!$E$21:$E$1020,0)),"Not in 3B")</f>
        <v>Not in 3B</v>
      </c>
      <c r="Y390" s="191" t="str">
        <f>IFERROR(INDEX('2A-2B'!$C$21:$C$1020,MATCH(E390,'2A-2B'!$F$21:$F$1020,0)),"Not in 2A-2B")</f>
        <v>Not in 2A-2B</v>
      </c>
    </row>
    <row r="391" spans="2:25">
      <c r="B391" s="176" t="s">
        <v>770</v>
      </c>
      <c r="C391" s="121"/>
      <c r="D391" s="119"/>
      <c r="E391" s="192"/>
      <c r="F391" s="117"/>
      <c r="G391" s="118"/>
      <c r="H391" s="119"/>
      <c r="I391" s="119"/>
      <c r="J391" s="123"/>
      <c r="K391" s="195"/>
      <c r="L391" s="120">
        <v>0</v>
      </c>
      <c r="M391" s="120">
        <v>0</v>
      </c>
      <c r="N391" s="120">
        <v>0</v>
      </c>
      <c r="O391" s="112">
        <f t="shared" si="21"/>
        <v>0</v>
      </c>
      <c r="P391" s="115">
        <f t="shared" si="22"/>
        <v>0</v>
      </c>
      <c r="Q391" s="120"/>
      <c r="R391" s="117"/>
      <c r="S391" s="197"/>
      <c r="T391" s="179" t="str">
        <f>IFERROR(INDEX('ITC-3B'!$B$21:$B$1020,MATCH(E391,'ITC-3B'!$E$21:$E$1020,0)),"-")</f>
        <v>-</v>
      </c>
      <c r="U391" s="179" t="str">
        <f>IFERROR(INDEX('2A-2B'!$B$21:$B$1020,MATCH(E391,'2A-2B'!$F$21:$F$1020,0)),"-")</f>
        <v>-</v>
      </c>
      <c r="V391" s="186">
        <f t="shared" si="23"/>
        <v>0</v>
      </c>
      <c r="X391" s="191" t="str">
        <f>IFERROR(INDEX('ITC-3B'!$C$21:$C$1020,MATCH(E391,'ITC-3B'!$E$21:$E$1020,0)),"Not in 3B")</f>
        <v>Not in 3B</v>
      </c>
      <c r="Y391" s="191" t="str">
        <f>IFERROR(INDEX('2A-2B'!$C$21:$C$1020,MATCH(E391,'2A-2B'!$F$21:$F$1020,0)),"Not in 2A-2B")</f>
        <v>Not in 2A-2B</v>
      </c>
    </row>
    <row r="392" spans="2:25">
      <c r="B392" s="176" t="s">
        <v>771</v>
      </c>
      <c r="C392" s="121"/>
      <c r="D392" s="119"/>
      <c r="E392" s="192"/>
      <c r="F392" s="117"/>
      <c r="G392" s="118"/>
      <c r="H392" s="119"/>
      <c r="I392" s="119"/>
      <c r="J392" s="123"/>
      <c r="K392" s="195"/>
      <c r="L392" s="120">
        <v>0</v>
      </c>
      <c r="M392" s="120">
        <v>0</v>
      </c>
      <c r="N392" s="120">
        <v>0</v>
      </c>
      <c r="O392" s="112">
        <f t="shared" si="21"/>
        <v>0</v>
      </c>
      <c r="P392" s="115">
        <f t="shared" si="22"/>
        <v>0</v>
      </c>
      <c r="Q392" s="120"/>
      <c r="R392" s="117"/>
      <c r="S392" s="197"/>
      <c r="T392" s="179" t="str">
        <f>IFERROR(INDEX('ITC-3B'!$B$21:$B$1020,MATCH(E392,'ITC-3B'!$E$21:$E$1020,0)),"-")</f>
        <v>-</v>
      </c>
      <c r="U392" s="179" t="str">
        <f>IFERROR(INDEX('2A-2B'!$B$21:$B$1020,MATCH(E392,'2A-2B'!$F$21:$F$1020,0)),"-")</f>
        <v>-</v>
      </c>
      <c r="V392" s="186">
        <f t="shared" si="23"/>
        <v>0</v>
      </c>
      <c r="X392" s="191" t="str">
        <f>IFERROR(INDEX('ITC-3B'!$C$21:$C$1020,MATCH(E392,'ITC-3B'!$E$21:$E$1020,0)),"Not in 3B")</f>
        <v>Not in 3B</v>
      </c>
      <c r="Y392" s="191" t="str">
        <f>IFERROR(INDEX('2A-2B'!$C$21:$C$1020,MATCH(E392,'2A-2B'!$F$21:$F$1020,0)),"Not in 2A-2B")</f>
        <v>Not in 2A-2B</v>
      </c>
    </row>
    <row r="393" spans="2:25">
      <c r="B393" s="176" t="s">
        <v>772</v>
      </c>
      <c r="C393" s="121"/>
      <c r="D393" s="119"/>
      <c r="E393" s="192"/>
      <c r="F393" s="117"/>
      <c r="G393" s="118"/>
      <c r="H393" s="119"/>
      <c r="I393" s="119"/>
      <c r="J393" s="123"/>
      <c r="K393" s="195"/>
      <c r="L393" s="120">
        <v>0</v>
      </c>
      <c r="M393" s="120">
        <v>0</v>
      </c>
      <c r="N393" s="120">
        <v>0</v>
      </c>
      <c r="O393" s="112">
        <f t="shared" si="21"/>
        <v>0</v>
      </c>
      <c r="P393" s="115">
        <f t="shared" si="22"/>
        <v>0</v>
      </c>
      <c r="Q393" s="120"/>
      <c r="R393" s="117"/>
      <c r="S393" s="197"/>
      <c r="T393" s="179" t="str">
        <f>IFERROR(INDEX('ITC-3B'!$B$21:$B$1020,MATCH(E393,'ITC-3B'!$E$21:$E$1020,0)),"-")</f>
        <v>-</v>
      </c>
      <c r="U393" s="179" t="str">
        <f>IFERROR(INDEX('2A-2B'!$B$21:$B$1020,MATCH(E393,'2A-2B'!$F$21:$F$1020,0)),"-")</f>
        <v>-</v>
      </c>
      <c r="V393" s="186">
        <f t="shared" si="23"/>
        <v>0</v>
      </c>
      <c r="X393" s="191" t="str">
        <f>IFERROR(INDEX('ITC-3B'!$C$21:$C$1020,MATCH(E393,'ITC-3B'!$E$21:$E$1020,0)),"Not in 3B")</f>
        <v>Not in 3B</v>
      </c>
      <c r="Y393" s="191" t="str">
        <f>IFERROR(INDEX('2A-2B'!$C$21:$C$1020,MATCH(E393,'2A-2B'!$F$21:$F$1020,0)),"Not in 2A-2B")</f>
        <v>Not in 2A-2B</v>
      </c>
    </row>
    <row r="394" spans="2:25">
      <c r="B394" s="176" t="s">
        <v>773</v>
      </c>
      <c r="C394" s="121"/>
      <c r="D394" s="119"/>
      <c r="E394" s="192"/>
      <c r="F394" s="117"/>
      <c r="G394" s="118"/>
      <c r="H394" s="119"/>
      <c r="I394" s="119"/>
      <c r="J394" s="123"/>
      <c r="K394" s="195"/>
      <c r="L394" s="120">
        <v>0</v>
      </c>
      <c r="M394" s="120">
        <v>0</v>
      </c>
      <c r="N394" s="120">
        <v>0</v>
      </c>
      <c r="O394" s="112">
        <f t="shared" si="21"/>
        <v>0</v>
      </c>
      <c r="P394" s="115">
        <f t="shared" si="22"/>
        <v>0</v>
      </c>
      <c r="Q394" s="120"/>
      <c r="R394" s="117"/>
      <c r="S394" s="197"/>
      <c r="T394" s="179" t="str">
        <f>IFERROR(INDEX('ITC-3B'!$B$21:$B$1020,MATCH(E394,'ITC-3B'!$E$21:$E$1020,0)),"-")</f>
        <v>-</v>
      </c>
      <c r="U394" s="179" t="str">
        <f>IFERROR(INDEX('2A-2B'!$B$21:$B$1020,MATCH(E394,'2A-2B'!$F$21:$F$1020,0)),"-")</f>
        <v>-</v>
      </c>
      <c r="V394" s="186">
        <f t="shared" si="23"/>
        <v>0</v>
      </c>
      <c r="X394" s="191" t="str">
        <f>IFERROR(INDEX('ITC-3B'!$C$21:$C$1020,MATCH(E394,'ITC-3B'!$E$21:$E$1020,0)),"Not in 3B")</f>
        <v>Not in 3B</v>
      </c>
      <c r="Y394" s="191" t="str">
        <f>IFERROR(INDEX('2A-2B'!$C$21:$C$1020,MATCH(E394,'2A-2B'!$F$21:$F$1020,0)),"Not in 2A-2B")</f>
        <v>Not in 2A-2B</v>
      </c>
    </row>
    <row r="395" spans="2:25">
      <c r="B395" s="176" t="s">
        <v>774</v>
      </c>
      <c r="C395" s="121"/>
      <c r="D395" s="119"/>
      <c r="E395" s="192"/>
      <c r="F395" s="117"/>
      <c r="G395" s="118"/>
      <c r="H395" s="119"/>
      <c r="I395" s="119"/>
      <c r="J395" s="123"/>
      <c r="K395" s="195"/>
      <c r="L395" s="120">
        <v>0</v>
      </c>
      <c r="M395" s="120">
        <v>0</v>
      </c>
      <c r="N395" s="120">
        <v>0</v>
      </c>
      <c r="O395" s="112">
        <f t="shared" si="21"/>
        <v>0</v>
      </c>
      <c r="P395" s="115">
        <f t="shared" si="22"/>
        <v>0</v>
      </c>
      <c r="Q395" s="120"/>
      <c r="R395" s="117"/>
      <c r="S395" s="197"/>
      <c r="T395" s="179" t="str">
        <f>IFERROR(INDEX('ITC-3B'!$B$21:$B$1020,MATCH(E395,'ITC-3B'!$E$21:$E$1020,0)),"-")</f>
        <v>-</v>
      </c>
      <c r="U395" s="179" t="str">
        <f>IFERROR(INDEX('2A-2B'!$B$21:$B$1020,MATCH(E395,'2A-2B'!$F$21:$F$1020,0)),"-")</f>
        <v>-</v>
      </c>
      <c r="V395" s="186">
        <f t="shared" si="23"/>
        <v>0</v>
      </c>
      <c r="X395" s="191" t="str">
        <f>IFERROR(INDEX('ITC-3B'!$C$21:$C$1020,MATCH(E395,'ITC-3B'!$E$21:$E$1020,0)),"Not in 3B")</f>
        <v>Not in 3B</v>
      </c>
      <c r="Y395" s="191" t="str">
        <f>IFERROR(INDEX('2A-2B'!$C$21:$C$1020,MATCH(E395,'2A-2B'!$F$21:$F$1020,0)),"Not in 2A-2B")</f>
        <v>Not in 2A-2B</v>
      </c>
    </row>
    <row r="396" spans="2:25">
      <c r="B396" s="176" t="s">
        <v>775</v>
      </c>
      <c r="C396" s="121"/>
      <c r="D396" s="119"/>
      <c r="E396" s="192"/>
      <c r="F396" s="117"/>
      <c r="G396" s="118"/>
      <c r="H396" s="119"/>
      <c r="I396" s="119"/>
      <c r="J396" s="123"/>
      <c r="K396" s="195"/>
      <c r="L396" s="120">
        <v>0</v>
      </c>
      <c r="M396" s="120">
        <v>0</v>
      </c>
      <c r="N396" s="120">
        <v>0</v>
      </c>
      <c r="O396" s="112">
        <f t="shared" si="21"/>
        <v>0</v>
      </c>
      <c r="P396" s="115">
        <f t="shared" si="22"/>
        <v>0</v>
      </c>
      <c r="Q396" s="120"/>
      <c r="R396" s="117"/>
      <c r="S396" s="197"/>
      <c r="T396" s="179" t="str">
        <f>IFERROR(INDEX('ITC-3B'!$B$21:$B$1020,MATCH(E396,'ITC-3B'!$E$21:$E$1020,0)),"-")</f>
        <v>-</v>
      </c>
      <c r="U396" s="179" t="str">
        <f>IFERROR(INDEX('2A-2B'!$B$21:$B$1020,MATCH(E396,'2A-2B'!$F$21:$F$1020,0)),"-")</f>
        <v>-</v>
      </c>
      <c r="V396" s="186">
        <f t="shared" si="23"/>
        <v>0</v>
      </c>
      <c r="X396" s="191" t="str">
        <f>IFERROR(INDEX('ITC-3B'!$C$21:$C$1020,MATCH(E396,'ITC-3B'!$E$21:$E$1020,0)),"Not in 3B")</f>
        <v>Not in 3B</v>
      </c>
      <c r="Y396" s="191" t="str">
        <f>IFERROR(INDEX('2A-2B'!$C$21:$C$1020,MATCH(E396,'2A-2B'!$F$21:$F$1020,0)),"Not in 2A-2B")</f>
        <v>Not in 2A-2B</v>
      </c>
    </row>
    <row r="397" spans="2:25">
      <c r="B397" s="176" t="s">
        <v>776</v>
      </c>
      <c r="C397" s="121"/>
      <c r="D397" s="119"/>
      <c r="E397" s="192"/>
      <c r="F397" s="117"/>
      <c r="G397" s="118"/>
      <c r="H397" s="119"/>
      <c r="I397" s="119"/>
      <c r="J397" s="123"/>
      <c r="K397" s="195"/>
      <c r="L397" s="120">
        <v>0</v>
      </c>
      <c r="M397" s="120">
        <v>0</v>
      </c>
      <c r="N397" s="120">
        <v>0</v>
      </c>
      <c r="O397" s="112">
        <f t="shared" si="21"/>
        <v>0</v>
      </c>
      <c r="P397" s="115">
        <f t="shared" si="22"/>
        <v>0</v>
      </c>
      <c r="Q397" s="120"/>
      <c r="R397" s="117"/>
      <c r="S397" s="197"/>
      <c r="T397" s="179" t="str">
        <f>IFERROR(INDEX('ITC-3B'!$B$21:$B$1020,MATCH(E397,'ITC-3B'!$E$21:$E$1020,0)),"-")</f>
        <v>-</v>
      </c>
      <c r="U397" s="179" t="str">
        <f>IFERROR(INDEX('2A-2B'!$B$21:$B$1020,MATCH(E397,'2A-2B'!$F$21:$F$1020,0)),"-")</f>
        <v>-</v>
      </c>
      <c r="V397" s="186">
        <f t="shared" si="23"/>
        <v>0</v>
      </c>
      <c r="X397" s="191" t="str">
        <f>IFERROR(INDEX('ITC-3B'!$C$21:$C$1020,MATCH(E397,'ITC-3B'!$E$21:$E$1020,0)),"Not in 3B")</f>
        <v>Not in 3B</v>
      </c>
      <c r="Y397" s="191" t="str">
        <f>IFERROR(INDEX('2A-2B'!$C$21:$C$1020,MATCH(E397,'2A-2B'!$F$21:$F$1020,0)),"Not in 2A-2B")</f>
        <v>Not in 2A-2B</v>
      </c>
    </row>
    <row r="398" spans="2:25">
      <c r="B398" s="176" t="s">
        <v>777</v>
      </c>
      <c r="C398" s="121"/>
      <c r="D398" s="119"/>
      <c r="E398" s="192"/>
      <c r="F398" s="117"/>
      <c r="G398" s="118"/>
      <c r="H398" s="119"/>
      <c r="I398" s="119"/>
      <c r="J398" s="123"/>
      <c r="K398" s="195"/>
      <c r="L398" s="120">
        <v>0</v>
      </c>
      <c r="M398" s="120">
        <v>0</v>
      </c>
      <c r="N398" s="120">
        <v>0</v>
      </c>
      <c r="O398" s="112">
        <f t="shared" si="21"/>
        <v>0</v>
      </c>
      <c r="P398" s="115">
        <f t="shared" si="22"/>
        <v>0</v>
      </c>
      <c r="Q398" s="120"/>
      <c r="R398" s="117"/>
      <c r="S398" s="197"/>
      <c r="T398" s="179" t="str">
        <f>IFERROR(INDEX('ITC-3B'!$B$21:$B$1020,MATCH(E398,'ITC-3B'!$E$21:$E$1020,0)),"-")</f>
        <v>-</v>
      </c>
      <c r="U398" s="179" t="str">
        <f>IFERROR(INDEX('2A-2B'!$B$21:$B$1020,MATCH(E398,'2A-2B'!$F$21:$F$1020,0)),"-")</f>
        <v>-</v>
      </c>
      <c r="V398" s="186">
        <f t="shared" si="23"/>
        <v>0</v>
      </c>
      <c r="X398" s="191" t="str">
        <f>IFERROR(INDEX('ITC-3B'!$C$21:$C$1020,MATCH(E398,'ITC-3B'!$E$21:$E$1020,0)),"Not in 3B")</f>
        <v>Not in 3B</v>
      </c>
      <c r="Y398" s="191" t="str">
        <f>IFERROR(INDEX('2A-2B'!$C$21:$C$1020,MATCH(E398,'2A-2B'!$F$21:$F$1020,0)),"Not in 2A-2B")</f>
        <v>Not in 2A-2B</v>
      </c>
    </row>
    <row r="399" spans="2:25">
      <c r="B399" s="176" t="s">
        <v>778</v>
      </c>
      <c r="C399" s="121"/>
      <c r="D399" s="119"/>
      <c r="E399" s="192"/>
      <c r="F399" s="117"/>
      <c r="G399" s="118"/>
      <c r="H399" s="119"/>
      <c r="I399" s="119"/>
      <c r="J399" s="123"/>
      <c r="K399" s="195"/>
      <c r="L399" s="120">
        <v>0</v>
      </c>
      <c r="M399" s="120">
        <v>0</v>
      </c>
      <c r="N399" s="120">
        <v>0</v>
      </c>
      <c r="O399" s="112">
        <f t="shared" si="21"/>
        <v>0</v>
      </c>
      <c r="P399" s="115">
        <f t="shared" si="22"/>
        <v>0</v>
      </c>
      <c r="Q399" s="120"/>
      <c r="R399" s="117"/>
      <c r="S399" s="197"/>
      <c r="T399" s="179" t="str">
        <f>IFERROR(INDEX('ITC-3B'!$B$21:$B$1020,MATCH(E399,'ITC-3B'!$E$21:$E$1020,0)),"-")</f>
        <v>-</v>
      </c>
      <c r="U399" s="179" t="str">
        <f>IFERROR(INDEX('2A-2B'!$B$21:$B$1020,MATCH(E399,'2A-2B'!$F$21:$F$1020,0)),"-")</f>
        <v>-</v>
      </c>
      <c r="V399" s="186">
        <f t="shared" si="23"/>
        <v>0</v>
      </c>
      <c r="X399" s="191" t="str">
        <f>IFERROR(INDEX('ITC-3B'!$C$21:$C$1020,MATCH(E399,'ITC-3B'!$E$21:$E$1020,0)),"Not in 3B")</f>
        <v>Not in 3B</v>
      </c>
      <c r="Y399" s="191" t="str">
        <f>IFERROR(INDEX('2A-2B'!$C$21:$C$1020,MATCH(E399,'2A-2B'!$F$21:$F$1020,0)),"Not in 2A-2B")</f>
        <v>Not in 2A-2B</v>
      </c>
    </row>
    <row r="400" spans="2:25">
      <c r="B400" s="176" t="s">
        <v>779</v>
      </c>
      <c r="C400" s="121"/>
      <c r="D400" s="119"/>
      <c r="E400" s="192"/>
      <c r="F400" s="117"/>
      <c r="G400" s="118"/>
      <c r="H400" s="119"/>
      <c r="I400" s="119"/>
      <c r="J400" s="123"/>
      <c r="K400" s="195"/>
      <c r="L400" s="120">
        <v>0</v>
      </c>
      <c r="M400" s="120">
        <v>0</v>
      </c>
      <c r="N400" s="120">
        <v>0</v>
      </c>
      <c r="O400" s="112">
        <f t="shared" si="21"/>
        <v>0</v>
      </c>
      <c r="P400" s="115">
        <f t="shared" si="22"/>
        <v>0</v>
      </c>
      <c r="Q400" s="120"/>
      <c r="R400" s="117"/>
      <c r="S400" s="197"/>
      <c r="T400" s="179" t="str">
        <f>IFERROR(INDEX('ITC-3B'!$B$21:$B$1020,MATCH(E400,'ITC-3B'!$E$21:$E$1020,0)),"-")</f>
        <v>-</v>
      </c>
      <c r="U400" s="179" t="str">
        <f>IFERROR(INDEX('2A-2B'!$B$21:$B$1020,MATCH(E400,'2A-2B'!$F$21:$F$1020,0)),"-")</f>
        <v>-</v>
      </c>
      <c r="V400" s="186">
        <f t="shared" si="23"/>
        <v>0</v>
      </c>
      <c r="X400" s="191" t="str">
        <f>IFERROR(INDEX('ITC-3B'!$C$21:$C$1020,MATCH(E400,'ITC-3B'!$E$21:$E$1020,0)),"Not in 3B")</f>
        <v>Not in 3B</v>
      </c>
      <c r="Y400" s="191" t="str">
        <f>IFERROR(INDEX('2A-2B'!$C$21:$C$1020,MATCH(E400,'2A-2B'!$F$21:$F$1020,0)),"Not in 2A-2B")</f>
        <v>Not in 2A-2B</v>
      </c>
    </row>
    <row r="401" spans="2:25">
      <c r="B401" s="176" t="s">
        <v>780</v>
      </c>
      <c r="C401" s="121"/>
      <c r="D401" s="119"/>
      <c r="E401" s="192"/>
      <c r="F401" s="117"/>
      <c r="G401" s="118"/>
      <c r="H401" s="119"/>
      <c r="I401" s="119"/>
      <c r="J401" s="123"/>
      <c r="K401" s="195"/>
      <c r="L401" s="120">
        <v>0</v>
      </c>
      <c r="M401" s="120">
        <v>0</v>
      </c>
      <c r="N401" s="120">
        <v>0</v>
      </c>
      <c r="O401" s="112">
        <f t="shared" si="21"/>
        <v>0</v>
      </c>
      <c r="P401" s="115">
        <f t="shared" si="22"/>
        <v>0</v>
      </c>
      <c r="Q401" s="120"/>
      <c r="R401" s="117"/>
      <c r="S401" s="197"/>
      <c r="T401" s="179" t="str">
        <f>IFERROR(INDEX('ITC-3B'!$B$21:$B$1020,MATCH(E401,'ITC-3B'!$E$21:$E$1020,0)),"-")</f>
        <v>-</v>
      </c>
      <c r="U401" s="179" t="str">
        <f>IFERROR(INDEX('2A-2B'!$B$21:$B$1020,MATCH(E401,'2A-2B'!$F$21:$F$1020,0)),"-")</f>
        <v>-</v>
      </c>
      <c r="V401" s="186">
        <f t="shared" si="23"/>
        <v>0</v>
      </c>
      <c r="X401" s="191" t="str">
        <f>IFERROR(INDEX('ITC-3B'!$C$21:$C$1020,MATCH(E401,'ITC-3B'!$E$21:$E$1020,0)),"Not in 3B")</f>
        <v>Not in 3B</v>
      </c>
      <c r="Y401" s="191" t="str">
        <f>IFERROR(INDEX('2A-2B'!$C$21:$C$1020,MATCH(E401,'2A-2B'!$F$21:$F$1020,0)),"Not in 2A-2B")</f>
        <v>Not in 2A-2B</v>
      </c>
    </row>
    <row r="402" spans="2:25">
      <c r="B402" s="176" t="s">
        <v>781</v>
      </c>
      <c r="C402" s="121"/>
      <c r="D402" s="119"/>
      <c r="E402" s="192"/>
      <c r="F402" s="117"/>
      <c r="G402" s="118"/>
      <c r="H402" s="119"/>
      <c r="I402" s="119"/>
      <c r="J402" s="123"/>
      <c r="K402" s="195"/>
      <c r="L402" s="120">
        <v>0</v>
      </c>
      <c r="M402" s="120">
        <v>0</v>
      </c>
      <c r="N402" s="120">
        <v>0</v>
      </c>
      <c r="O402" s="112">
        <f t="shared" si="21"/>
        <v>0</v>
      </c>
      <c r="P402" s="115">
        <f t="shared" si="22"/>
        <v>0</v>
      </c>
      <c r="Q402" s="120"/>
      <c r="R402" s="117"/>
      <c r="S402" s="197"/>
      <c r="T402" s="179" t="str">
        <f>IFERROR(INDEX('ITC-3B'!$B$21:$B$1020,MATCH(E402,'ITC-3B'!$E$21:$E$1020,0)),"-")</f>
        <v>-</v>
      </c>
      <c r="U402" s="179" t="str">
        <f>IFERROR(INDEX('2A-2B'!$B$21:$B$1020,MATCH(E402,'2A-2B'!$F$21:$F$1020,0)),"-")</f>
        <v>-</v>
      </c>
      <c r="V402" s="186">
        <f t="shared" si="23"/>
        <v>0</v>
      </c>
      <c r="X402" s="191" t="str">
        <f>IFERROR(INDEX('ITC-3B'!$C$21:$C$1020,MATCH(E402,'ITC-3B'!$E$21:$E$1020,0)),"Not in 3B")</f>
        <v>Not in 3B</v>
      </c>
      <c r="Y402" s="191" t="str">
        <f>IFERROR(INDEX('2A-2B'!$C$21:$C$1020,MATCH(E402,'2A-2B'!$F$21:$F$1020,0)),"Not in 2A-2B")</f>
        <v>Not in 2A-2B</v>
      </c>
    </row>
    <row r="403" spans="2:25">
      <c r="B403" s="176" t="s">
        <v>782</v>
      </c>
      <c r="C403" s="121"/>
      <c r="D403" s="119"/>
      <c r="E403" s="192"/>
      <c r="F403" s="117"/>
      <c r="G403" s="118"/>
      <c r="H403" s="119"/>
      <c r="I403" s="119"/>
      <c r="J403" s="123"/>
      <c r="K403" s="195"/>
      <c r="L403" s="120">
        <v>0</v>
      </c>
      <c r="M403" s="120">
        <v>0</v>
      </c>
      <c r="N403" s="120">
        <v>0</v>
      </c>
      <c r="O403" s="112">
        <f t="shared" si="21"/>
        <v>0</v>
      </c>
      <c r="P403" s="115">
        <f t="shared" si="22"/>
        <v>0</v>
      </c>
      <c r="Q403" s="120"/>
      <c r="R403" s="117"/>
      <c r="S403" s="197"/>
      <c r="T403" s="179" t="str">
        <f>IFERROR(INDEX('ITC-3B'!$B$21:$B$1020,MATCH(E403,'ITC-3B'!$E$21:$E$1020,0)),"-")</f>
        <v>-</v>
      </c>
      <c r="U403" s="179" t="str">
        <f>IFERROR(INDEX('2A-2B'!$B$21:$B$1020,MATCH(E403,'2A-2B'!$F$21:$F$1020,0)),"-")</f>
        <v>-</v>
      </c>
      <c r="V403" s="186">
        <f t="shared" si="23"/>
        <v>0</v>
      </c>
      <c r="X403" s="191" t="str">
        <f>IFERROR(INDEX('ITC-3B'!$C$21:$C$1020,MATCH(E403,'ITC-3B'!$E$21:$E$1020,0)),"Not in 3B")</f>
        <v>Not in 3B</v>
      </c>
      <c r="Y403" s="191" t="str">
        <f>IFERROR(INDEX('2A-2B'!$C$21:$C$1020,MATCH(E403,'2A-2B'!$F$21:$F$1020,0)),"Not in 2A-2B")</f>
        <v>Not in 2A-2B</v>
      </c>
    </row>
    <row r="404" spans="2:25">
      <c r="B404" s="176" t="s">
        <v>783</v>
      </c>
      <c r="C404" s="121"/>
      <c r="D404" s="119"/>
      <c r="E404" s="192"/>
      <c r="F404" s="117"/>
      <c r="G404" s="118"/>
      <c r="H404" s="119"/>
      <c r="I404" s="119"/>
      <c r="J404" s="123"/>
      <c r="K404" s="195"/>
      <c r="L404" s="120">
        <v>0</v>
      </c>
      <c r="M404" s="120">
        <v>0</v>
      </c>
      <c r="N404" s="120">
        <v>0</v>
      </c>
      <c r="O404" s="112">
        <f t="shared" si="21"/>
        <v>0</v>
      </c>
      <c r="P404" s="115">
        <f t="shared" si="22"/>
        <v>0</v>
      </c>
      <c r="Q404" s="120"/>
      <c r="R404" s="117"/>
      <c r="S404" s="197"/>
      <c r="T404" s="179" t="str">
        <f>IFERROR(INDEX('ITC-3B'!$B$21:$B$1020,MATCH(E404,'ITC-3B'!$E$21:$E$1020,0)),"-")</f>
        <v>-</v>
      </c>
      <c r="U404" s="179" t="str">
        <f>IFERROR(INDEX('2A-2B'!$B$21:$B$1020,MATCH(E404,'2A-2B'!$F$21:$F$1020,0)),"-")</f>
        <v>-</v>
      </c>
      <c r="V404" s="186">
        <f t="shared" si="23"/>
        <v>0</v>
      </c>
      <c r="X404" s="191" t="str">
        <f>IFERROR(INDEX('ITC-3B'!$C$21:$C$1020,MATCH(E404,'ITC-3B'!$E$21:$E$1020,0)),"Not in 3B")</f>
        <v>Not in 3B</v>
      </c>
      <c r="Y404" s="191" t="str">
        <f>IFERROR(INDEX('2A-2B'!$C$21:$C$1020,MATCH(E404,'2A-2B'!$F$21:$F$1020,0)),"Not in 2A-2B")</f>
        <v>Not in 2A-2B</v>
      </c>
    </row>
    <row r="405" spans="2:25">
      <c r="B405" s="176" t="s">
        <v>784</v>
      </c>
      <c r="C405" s="121"/>
      <c r="D405" s="119"/>
      <c r="E405" s="192"/>
      <c r="F405" s="117"/>
      <c r="G405" s="118"/>
      <c r="H405" s="119"/>
      <c r="I405" s="119"/>
      <c r="J405" s="123"/>
      <c r="K405" s="195"/>
      <c r="L405" s="120">
        <v>0</v>
      </c>
      <c r="M405" s="120">
        <v>0</v>
      </c>
      <c r="N405" s="120">
        <v>0</v>
      </c>
      <c r="O405" s="112">
        <f t="shared" ref="O405:O468" si="24">N405</f>
        <v>0</v>
      </c>
      <c r="P405" s="115">
        <f t="shared" ref="P405:P468" si="25">SUM(L405:O405)</f>
        <v>0</v>
      </c>
      <c r="Q405" s="120"/>
      <c r="R405" s="117"/>
      <c r="S405" s="197"/>
      <c r="T405" s="179" t="str">
        <f>IFERROR(INDEX('ITC-3B'!$B$21:$B$1020,MATCH(E405,'ITC-3B'!$E$21:$E$1020,0)),"-")</f>
        <v>-</v>
      </c>
      <c r="U405" s="179" t="str">
        <f>IFERROR(INDEX('2A-2B'!$B$21:$B$1020,MATCH(E405,'2A-2B'!$F$21:$F$1020,0)),"-")</f>
        <v>-</v>
      </c>
      <c r="V405" s="186">
        <f t="shared" ref="V405:V468" si="26">IF(((L405*J405)-SUM(M405:O405))&gt;0.51,0,((L405*J405)-SUM(M405:O405)))</f>
        <v>0</v>
      </c>
      <c r="X405" s="191" t="str">
        <f>IFERROR(INDEX('ITC-3B'!$C$21:$C$1020,MATCH(E405,'ITC-3B'!$E$21:$E$1020,0)),"Not in 3B")</f>
        <v>Not in 3B</v>
      </c>
      <c r="Y405" s="191" t="str">
        <f>IFERROR(INDEX('2A-2B'!$C$21:$C$1020,MATCH(E405,'2A-2B'!$F$21:$F$1020,0)),"Not in 2A-2B")</f>
        <v>Not in 2A-2B</v>
      </c>
    </row>
    <row r="406" spans="2:25">
      <c r="B406" s="176" t="s">
        <v>785</v>
      </c>
      <c r="C406" s="121"/>
      <c r="D406" s="119"/>
      <c r="E406" s="192"/>
      <c r="F406" s="117"/>
      <c r="G406" s="118"/>
      <c r="H406" s="119"/>
      <c r="I406" s="119"/>
      <c r="J406" s="123"/>
      <c r="K406" s="195"/>
      <c r="L406" s="120">
        <v>0</v>
      </c>
      <c r="M406" s="120">
        <v>0</v>
      </c>
      <c r="N406" s="120">
        <v>0</v>
      </c>
      <c r="O406" s="112">
        <f t="shared" si="24"/>
        <v>0</v>
      </c>
      <c r="P406" s="115">
        <f t="shared" si="25"/>
        <v>0</v>
      </c>
      <c r="Q406" s="120"/>
      <c r="R406" s="117"/>
      <c r="S406" s="197"/>
      <c r="T406" s="179" t="str">
        <f>IFERROR(INDEX('ITC-3B'!$B$21:$B$1020,MATCH(E406,'ITC-3B'!$E$21:$E$1020,0)),"-")</f>
        <v>-</v>
      </c>
      <c r="U406" s="179" t="str">
        <f>IFERROR(INDEX('2A-2B'!$B$21:$B$1020,MATCH(E406,'2A-2B'!$F$21:$F$1020,0)),"-")</f>
        <v>-</v>
      </c>
      <c r="V406" s="186">
        <f t="shared" si="26"/>
        <v>0</v>
      </c>
      <c r="X406" s="191" t="str">
        <f>IFERROR(INDEX('ITC-3B'!$C$21:$C$1020,MATCH(E406,'ITC-3B'!$E$21:$E$1020,0)),"Not in 3B")</f>
        <v>Not in 3B</v>
      </c>
      <c r="Y406" s="191" t="str">
        <f>IFERROR(INDEX('2A-2B'!$C$21:$C$1020,MATCH(E406,'2A-2B'!$F$21:$F$1020,0)),"Not in 2A-2B")</f>
        <v>Not in 2A-2B</v>
      </c>
    </row>
    <row r="407" spans="2:25">
      <c r="B407" s="176" t="s">
        <v>786</v>
      </c>
      <c r="C407" s="121"/>
      <c r="D407" s="119"/>
      <c r="E407" s="192"/>
      <c r="F407" s="117"/>
      <c r="G407" s="118"/>
      <c r="H407" s="119"/>
      <c r="I407" s="119"/>
      <c r="J407" s="123"/>
      <c r="K407" s="195"/>
      <c r="L407" s="120">
        <v>0</v>
      </c>
      <c r="M407" s="120">
        <v>0</v>
      </c>
      <c r="N407" s="120">
        <v>0</v>
      </c>
      <c r="O407" s="112">
        <f t="shared" si="24"/>
        <v>0</v>
      </c>
      <c r="P407" s="115">
        <f t="shared" si="25"/>
        <v>0</v>
      </c>
      <c r="Q407" s="120"/>
      <c r="R407" s="117"/>
      <c r="S407" s="197"/>
      <c r="T407" s="179" t="str">
        <f>IFERROR(INDEX('ITC-3B'!$B$21:$B$1020,MATCH(E407,'ITC-3B'!$E$21:$E$1020,0)),"-")</f>
        <v>-</v>
      </c>
      <c r="U407" s="179" t="str">
        <f>IFERROR(INDEX('2A-2B'!$B$21:$B$1020,MATCH(E407,'2A-2B'!$F$21:$F$1020,0)),"-")</f>
        <v>-</v>
      </c>
      <c r="V407" s="186">
        <f t="shared" si="26"/>
        <v>0</v>
      </c>
      <c r="X407" s="191" t="str">
        <f>IFERROR(INDEX('ITC-3B'!$C$21:$C$1020,MATCH(E407,'ITC-3B'!$E$21:$E$1020,0)),"Not in 3B")</f>
        <v>Not in 3B</v>
      </c>
      <c r="Y407" s="191" t="str">
        <f>IFERROR(INDEX('2A-2B'!$C$21:$C$1020,MATCH(E407,'2A-2B'!$F$21:$F$1020,0)),"Not in 2A-2B")</f>
        <v>Not in 2A-2B</v>
      </c>
    </row>
    <row r="408" spans="2:25">
      <c r="B408" s="176" t="s">
        <v>787</v>
      </c>
      <c r="C408" s="121"/>
      <c r="D408" s="119"/>
      <c r="E408" s="192"/>
      <c r="F408" s="117"/>
      <c r="G408" s="118"/>
      <c r="H408" s="119"/>
      <c r="I408" s="119"/>
      <c r="J408" s="123"/>
      <c r="K408" s="195"/>
      <c r="L408" s="120">
        <v>0</v>
      </c>
      <c r="M408" s="120">
        <v>0</v>
      </c>
      <c r="N408" s="120">
        <v>0</v>
      </c>
      <c r="O408" s="112">
        <f t="shared" si="24"/>
        <v>0</v>
      </c>
      <c r="P408" s="115">
        <f t="shared" si="25"/>
        <v>0</v>
      </c>
      <c r="Q408" s="120"/>
      <c r="R408" s="117"/>
      <c r="S408" s="197"/>
      <c r="T408" s="179" t="str">
        <f>IFERROR(INDEX('ITC-3B'!$B$21:$B$1020,MATCH(E408,'ITC-3B'!$E$21:$E$1020,0)),"-")</f>
        <v>-</v>
      </c>
      <c r="U408" s="179" t="str">
        <f>IFERROR(INDEX('2A-2B'!$B$21:$B$1020,MATCH(E408,'2A-2B'!$F$21:$F$1020,0)),"-")</f>
        <v>-</v>
      </c>
      <c r="V408" s="186">
        <f t="shared" si="26"/>
        <v>0</v>
      </c>
      <c r="X408" s="191" t="str">
        <f>IFERROR(INDEX('ITC-3B'!$C$21:$C$1020,MATCH(E408,'ITC-3B'!$E$21:$E$1020,0)),"Not in 3B")</f>
        <v>Not in 3B</v>
      </c>
      <c r="Y408" s="191" t="str">
        <f>IFERROR(INDEX('2A-2B'!$C$21:$C$1020,MATCH(E408,'2A-2B'!$F$21:$F$1020,0)),"Not in 2A-2B")</f>
        <v>Not in 2A-2B</v>
      </c>
    </row>
    <row r="409" spans="2:25">
      <c r="B409" s="176" t="s">
        <v>788</v>
      </c>
      <c r="C409" s="121"/>
      <c r="D409" s="119"/>
      <c r="E409" s="192"/>
      <c r="F409" s="117"/>
      <c r="G409" s="118"/>
      <c r="H409" s="119"/>
      <c r="I409" s="119"/>
      <c r="J409" s="123"/>
      <c r="K409" s="195"/>
      <c r="L409" s="120">
        <v>0</v>
      </c>
      <c r="M409" s="120">
        <v>0</v>
      </c>
      <c r="N409" s="120">
        <v>0</v>
      </c>
      <c r="O409" s="112">
        <f t="shared" si="24"/>
        <v>0</v>
      </c>
      <c r="P409" s="115">
        <f t="shared" si="25"/>
        <v>0</v>
      </c>
      <c r="Q409" s="120"/>
      <c r="R409" s="117"/>
      <c r="S409" s="197"/>
      <c r="T409" s="179" t="str">
        <f>IFERROR(INDEX('ITC-3B'!$B$21:$B$1020,MATCH(E409,'ITC-3B'!$E$21:$E$1020,0)),"-")</f>
        <v>-</v>
      </c>
      <c r="U409" s="179" t="str">
        <f>IFERROR(INDEX('2A-2B'!$B$21:$B$1020,MATCH(E409,'2A-2B'!$F$21:$F$1020,0)),"-")</f>
        <v>-</v>
      </c>
      <c r="V409" s="186">
        <f t="shared" si="26"/>
        <v>0</v>
      </c>
      <c r="X409" s="191" t="str">
        <f>IFERROR(INDEX('ITC-3B'!$C$21:$C$1020,MATCH(E409,'ITC-3B'!$E$21:$E$1020,0)),"Not in 3B")</f>
        <v>Not in 3B</v>
      </c>
      <c r="Y409" s="191" t="str">
        <f>IFERROR(INDEX('2A-2B'!$C$21:$C$1020,MATCH(E409,'2A-2B'!$F$21:$F$1020,0)),"Not in 2A-2B")</f>
        <v>Not in 2A-2B</v>
      </c>
    </row>
    <row r="410" spans="2:25">
      <c r="B410" s="176" t="s">
        <v>789</v>
      </c>
      <c r="C410" s="121"/>
      <c r="D410" s="119"/>
      <c r="E410" s="192"/>
      <c r="F410" s="117"/>
      <c r="G410" s="118"/>
      <c r="H410" s="119"/>
      <c r="I410" s="119"/>
      <c r="J410" s="123"/>
      <c r="K410" s="195"/>
      <c r="L410" s="120">
        <v>0</v>
      </c>
      <c r="M410" s="120">
        <v>0</v>
      </c>
      <c r="N410" s="120">
        <v>0</v>
      </c>
      <c r="O410" s="112">
        <f t="shared" si="24"/>
        <v>0</v>
      </c>
      <c r="P410" s="115">
        <f t="shared" si="25"/>
        <v>0</v>
      </c>
      <c r="Q410" s="120"/>
      <c r="R410" s="117"/>
      <c r="S410" s="197"/>
      <c r="T410" s="179" t="str">
        <f>IFERROR(INDEX('ITC-3B'!$B$21:$B$1020,MATCH(E410,'ITC-3B'!$E$21:$E$1020,0)),"-")</f>
        <v>-</v>
      </c>
      <c r="U410" s="179" t="str">
        <f>IFERROR(INDEX('2A-2B'!$B$21:$B$1020,MATCH(E410,'2A-2B'!$F$21:$F$1020,0)),"-")</f>
        <v>-</v>
      </c>
      <c r="V410" s="186">
        <f t="shared" si="26"/>
        <v>0</v>
      </c>
      <c r="X410" s="191" t="str">
        <f>IFERROR(INDEX('ITC-3B'!$C$21:$C$1020,MATCH(E410,'ITC-3B'!$E$21:$E$1020,0)),"Not in 3B")</f>
        <v>Not in 3B</v>
      </c>
      <c r="Y410" s="191" t="str">
        <f>IFERROR(INDEX('2A-2B'!$C$21:$C$1020,MATCH(E410,'2A-2B'!$F$21:$F$1020,0)),"Not in 2A-2B")</f>
        <v>Not in 2A-2B</v>
      </c>
    </row>
    <row r="411" spans="2:25">
      <c r="B411" s="176" t="s">
        <v>790</v>
      </c>
      <c r="C411" s="121"/>
      <c r="D411" s="119"/>
      <c r="E411" s="192"/>
      <c r="F411" s="117"/>
      <c r="G411" s="118"/>
      <c r="H411" s="119"/>
      <c r="I411" s="119"/>
      <c r="J411" s="123"/>
      <c r="K411" s="195"/>
      <c r="L411" s="120">
        <v>0</v>
      </c>
      <c r="M411" s="120">
        <v>0</v>
      </c>
      <c r="N411" s="120">
        <v>0</v>
      </c>
      <c r="O411" s="112">
        <f t="shared" si="24"/>
        <v>0</v>
      </c>
      <c r="P411" s="115">
        <f t="shared" si="25"/>
        <v>0</v>
      </c>
      <c r="Q411" s="120"/>
      <c r="R411" s="117"/>
      <c r="S411" s="197"/>
      <c r="T411" s="179" t="str">
        <f>IFERROR(INDEX('ITC-3B'!$B$21:$B$1020,MATCH(E411,'ITC-3B'!$E$21:$E$1020,0)),"-")</f>
        <v>-</v>
      </c>
      <c r="U411" s="179" t="str">
        <f>IFERROR(INDEX('2A-2B'!$B$21:$B$1020,MATCH(E411,'2A-2B'!$F$21:$F$1020,0)),"-")</f>
        <v>-</v>
      </c>
      <c r="V411" s="186">
        <f t="shared" si="26"/>
        <v>0</v>
      </c>
      <c r="X411" s="191" t="str">
        <f>IFERROR(INDEX('ITC-3B'!$C$21:$C$1020,MATCH(E411,'ITC-3B'!$E$21:$E$1020,0)),"Not in 3B")</f>
        <v>Not in 3B</v>
      </c>
      <c r="Y411" s="191" t="str">
        <f>IFERROR(INDEX('2A-2B'!$C$21:$C$1020,MATCH(E411,'2A-2B'!$F$21:$F$1020,0)),"Not in 2A-2B")</f>
        <v>Not in 2A-2B</v>
      </c>
    </row>
    <row r="412" spans="2:25">
      <c r="B412" s="176" t="s">
        <v>791</v>
      </c>
      <c r="C412" s="121"/>
      <c r="D412" s="119"/>
      <c r="E412" s="192"/>
      <c r="F412" s="117"/>
      <c r="G412" s="118"/>
      <c r="H412" s="119"/>
      <c r="I412" s="119"/>
      <c r="J412" s="123"/>
      <c r="K412" s="195"/>
      <c r="L412" s="120">
        <v>0</v>
      </c>
      <c r="M412" s="120">
        <v>0</v>
      </c>
      <c r="N412" s="120">
        <v>0</v>
      </c>
      <c r="O412" s="112">
        <f t="shared" si="24"/>
        <v>0</v>
      </c>
      <c r="P412" s="115">
        <f t="shared" si="25"/>
        <v>0</v>
      </c>
      <c r="Q412" s="120"/>
      <c r="R412" s="117"/>
      <c r="S412" s="197"/>
      <c r="T412" s="179" t="str">
        <f>IFERROR(INDEX('ITC-3B'!$B$21:$B$1020,MATCH(E412,'ITC-3B'!$E$21:$E$1020,0)),"-")</f>
        <v>-</v>
      </c>
      <c r="U412" s="179" t="str">
        <f>IFERROR(INDEX('2A-2B'!$B$21:$B$1020,MATCH(E412,'2A-2B'!$F$21:$F$1020,0)),"-")</f>
        <v>-</v>
      </c>
      <c r="V412" s="186">
        <f t="shared" si="26"/>
        <v>0</v>
      </c>
      <c r="X412" s="191" t="str">
        <f>IFERROR(INDEX('ITC-3B'!$C$21:$C$1020,MATCH(E412,'ITC-3B'!$E$21:$E$1020,0)),"Not in 3B")</f>
        <v>Not in 3B</v>
      </c>
      <c r="Y412" s="191" t="str">
        <f>IFERROR(INDEX('2A-2B'!$C$21:$C$1020,MATCH(E412,'2A-2B'!$F$21:$F$1020,0)),"Not in 2A-2B")</f>
        <v>Not in 2A-2B</v>
      </c>
    </row>
    <row r="413" spans="2:25">
      <c r="B413" s="176" t="s">
        <v>792</v>
      </c>
      <c r="C413" s="121"/>
      <c r="D413" s="119"/>
      <c r="E413" s="192"/>
      <c r="F413" s="117"/>
      <c r="G413" s="118"/>
      <c r="H413" s="119"/>
      <c r="I413" s="119"/>
      <c r="J413" s="123"/>
      <c r="K413" s="195"/>
      <c r="L413" s="120">
        <v>0</v>
      </c>
      <c r="M413" s="120">
        <v>0</v>
      </c>
      <c r="N413" s="120">
        <v>0</v>
      </c>
      <c r="O413" s="112">
        <f t="shared" si="24"/>
        <v>0</v>
      </c>
      <c r="P413" s="115">
        <f t="shared" si="25"/>
        <v>0</v>
      </c>
      <c r="Q413" s="120"/>
      <c r="R413" s="117"/>
      <c r="S413" s="197"/>
      <c r="T413" s="179" t="str">
        <f>IFERROR(INDEX('ITC-3B'!$B$21:$B$1020,MATCH(E413,'ITC-3B'!$E$21:$E$1020,0)),"-")</f>
        <v>-</v>
      </c>
      <c r="U413" s="179" t="str">
        <f>IFERROR(INDEX('2A-2B'!$B$21:$B$1020,MATCH(E413,'2A-2B'!$F$21:$F$1020,0)),"-")</f>
        <v>-</v>
      </c>
      <c r="V413" s="186">
        <f t="shared" si="26"/>
        <v>0</v>
      </c>
      <c r="X413" s="191" t="str">
        <f>IFERROR(INDEX('ITC-3B'!$C$21:$C$1020,MATCH(E413,'ITC-3B'!$E$21:$E$1020,0)),"Not in 3B")</f>
        <v>Not in 3B</v>
      </c>
      <c r="Y413" s="191" t="str">
        <f>IFERROR(INDEX('2A-2B'!$C$21:$C$1020,MATCH(E413,'2A-2B'!$F$21:$F$1020,0)),"Not in 2A-2B")</f>
        <v>Not in 2A-2B</v>
      </c>
    </row>
    <row r="414" spans="2:25">
      <c r="B414" s="176" t="s">
        <v>793</v>
      </c>
      <c r="C414" s="121"/>
      <c r="D414" s="119"/>
      <c r="E414" s="192"/>
      <c r="F414" s="117"/>
      <c r="G414" s="118"/>
      <c r="H414" s="119"/>
      <c r="I414" s="119"/>
      <c r="J414" s="123"/>
      <c r="K414" s="195"/>
      <c r="L414" s="120">
        <v>0</v>
      </c>
      <c r="M414" s="120">
        <v>0</v>
      </c>
      <c r="N414" s="120">
        <v>0</v>
      </c>
      <c r="O414" s="112">
        <f t="shared" si="24"/>
        <v>0</v>
      </c>
      <c r="P414" s="115">
        <f t="shared" si="25"/>
        <v>0</v>
      </c>
      <c r="Q414" s="120"/>
      <c r="R414" s="117"/>
      <c r="S414" s="197"/>
      <c r="T414" s="179" t="str">
        <f>IFERROR(INDEX('ITC-3B'!$B$21:$B$1020,MATCH(E414,'ITC-3B'!$E$21:$E$1020,0)),"-")</f>
        <v>-</v>
      </c>
      <c r="U414" s="179" t="str">
        <f>IFERROR(INDEX('2A-2B'!$B$21:$B$1020,MATCH(E414,'2A-2B'!$F$21:$F$1020,0)),"-")</f>
        <v>-</v>
      </c>
      <c r="V414" s="186">
        <f t="shared" si="26"/>
        <v>0</v>
      </c>
      <c r="X414" s="191" t="str">
        <f>IFERROR(INDEX('ITC-3B'!$C$21:$C$1020,MATCH(E414,'ITC-3B'!$E$21:$E$1020,0)),"Not in 3B")</f>
        <v>Not in 3B</v>
      </c>
      <c r="Y414" s="191" t="str">
        <f>IFERROR(INDEX('2A-2B'!$C$21:$C$1020,MATCH(E414,'2A-2B'!$F$21:$F$1020,0)),"Not in 2A-2B")</f>
        <v>Not in 2A-2B</v>
      </c>
    </row>
    <row r="415" spans="2:25">
      <c r="B415" s="176" t="s">
        <v>794</v>
      </c>
      <c r="C415" s="121"/>
      <c r="D415" s="119"/>
      <c r="E415" s="192"/>
      <c r="F415" s="117"/>
      <c r="G415" s="118"/>
      <c r="H415" s="119"/>
      <c r="I415" s="119"/>
      <c r="J415" s="123"/>
      <c r="K415" s="195"/>
      <c r="L415" s="120">
        <v>0</v>
      </c>
      <c r="M415" s="120">
        <v>0</v>
      </c>
      <c r="N415" s="120">
        <v>0</v>
      </c>
      <c r="O415" s="112">
        <f t="shared" si="24"/>
        <v>0</v>
      </c>
      <c r="P415" s="115">
        <f t="shared" si="25"/>
        <v>0</v>
      </c>
      <c r="Q415" s="120"/>
      <c r="R415" s="117"/>
      <c r="S415" s="197"/>
      <c r="T415" s="179" t="str">
        <f>IFERROR(INDEX('ITC-3B'!$B$21:$B$1020,MATCH(E415,'ITC-3B'!$E$21:$E$1020,0)),"-")</f>
        <v>-</v>
      </c>
      <c r="U415" s="179" t="str">
        <f>IFERROR(INDEX('2A-2B'!$B$21:$B$1020,MATCH(E415,'2A-2B'!$F$21:$F$1020,0)),"-")</f>
        <v>-</v>
      </c>
      <c r="V415" s="186">
        <f t="shared" si="26"/>
        <v>0</v>
      </c>
      <c r="X415" s="191" t="str">
        <f>IFERROR(INDEX('ITC-3B'!$C$21:$C$1020,MATCH(E415,'ITC-3B'!$E$21:$E$1020,0)),"Not in 3B")</f>
        <v>Not in 3B</v>
      </c>
      <c r="Y415" s="191" t="str">
        <f>IFERROR(INDEX('2A-2B'!$C$21:$C$1020,MATCH(E415,'2A-2B'!$F$21:$F$1020,0)),"Not in 2A-2B")</f>
        <v>Not in 2A-2B</v>
      </c>
    </row>
    <row r="416" spans="2:25">
      <c r="B416" s="176" t="s">
        <v>795</v>
      </c>
      <c r="C416" s="121"/>
      <c r="D416" s="119"/>
      <c r="E416" s="192"/>
      <c r="F416" s="117"/>
      <c r="G416" s="118"/>
      <c r="H416" s="119"/>
      <c r="I416" s="119"/>
      <c r="J416" s="123"/>
      <c r="K416" s="195"/>
      <c r="L416" s="120">
        <v>0</v>
      </c>
      <c r="M416" s="120">
        <v>0</v>
      </c>
      <c r="N416" s="120">
        <v>0</v>
      </c>
      <c r="O416" s="112">
        <f t="shared" si="24"/>
        <v>0</v>
      </c>
      <c r="P416" s="115">
        <f t="shared" si="25"/>
        <v>0</v>
      </c>
      <c r="Q416" s="120"/>
      <c r="R416" s="117"/>
      <c r="S416" s="197"/>
      <c r="T416" s="179" t="str">
        <f>IFERROR(INDEX('ITC-3B'!$B$21:$B$1020,MATCH(E416,'ITC-3B'!$E$21:$E$1020,0)),"-")</f>
        <v>-</v>
      </c>
      <c r="U416" s="179" t="str">
        <f>IFERROR(INDEX('2A-2B'!$B$21:$B$1020,MATCH(E416,'2A-2B'!$F$21:$F$1020,0)),"-")</f>
        <v>-</v>
      </c>
      <c r="V416" s="186">
        <f t="shared" si="26"/>
        <v>0</v>
      </c>
      <c r="X416" s="191" t="str">
        <f>IFERROR(INDEX('ITC-3B'!$C$21:$C$1020,MATCH(E416,'ITC-3B'!$E$21:$E$1020,0)),"Not in 3B")</f>
        <v>Not in 3B</v>
      </c>
      <c r="Y416" s="191" t="str">
        <f>IFERROR(INDEX('2A-2B'!$C$21:$C$1020,MATCH(E416,'2A-2B'!$F$21:$F$1020,0)),"Not in 2A-2B")</f>
        <v>Not in 2A-2B</v>
      </c>
    </row>
    <row r="417" spans="2:25">
      <c r="B417" s="176" t="s">
        <v>796</v>
      </c>
      <c r="C417" s="121"/>
      <c r="D417" s="119"/>
      <c r="E417" s="192"/>
      <c r="F417" s="117"/>
      <c r="G417" s="118"/>
      <c r="H417" s="119"/>
      <c r="I417" s="119"/>
      <c r="J417" s="123"/>
      <c r="K417" s="195"/>
      <c r="L417" s="120">
        <v>0</v>
      </c>
      <c r="M417" s="120">
        <v>0</v>
      </c>
      <c r="N417" s="120">
        <v>0</v>
      </c>
      <c r="O417" s="112">
        <f t="shared" si="24"/>
        <v>0</v>
      </c>
      <c r="P417" s="115">
        <f t="shared" si="25"/>
        <v>0</v>
      </c>
      <c r="Q417" s="120"/>
      <c r="R417" s="117"/>
      <c r="S417" s="197"/>
      <c r="T417" s="179" t="str">
        <f>IFERROR(INDEX('ITC-3B'!$B$21:$B$1020,MATCH(E417,'ITC-3B'!$E$21:$E$1020,0)),"-")</f>
        <v>-</v>
      </c>
      <c r="U417" s="179" t="str">
        <f>IFERROR(INDEX('2A-2B'!$B$21:$B$1020,MATCH(E417,'2A-2B'!$F$21:$F$1020,0)),"-")</f>
        <v>-</v>
      </c>
      <c r="V417" s="186">
        <f t="shared" si="26"/>
        <v>0</v>
      </c>
      <c r="X417" s="191" t="str">
        <f>IFERROR(INDEX('ITC-3B'!$C$21:$C$1020,MATCH(E417,'ITC-3B'!$E$21:$E$1020,0)),"Not in 3B")</f>
        <v>Not in 3B</v>
      </c>
      <c r="Y417" s="191" t="str">
        <f>IFERROR(INDEX('2A-2B'!$C$21:$C$1020,MATCH(E417,'2A-2B'!$F$21:$F$1020,0)),"Not in 2A-2B")</f>
        <v>Not in 2A-2B</v>
      </c>
    </row>
    <row r="418" spans="2:25">
      <c r="B418" s="176" t="s">
        <v>797</v>
      </c>
      <c r="C418" s="121"/>
      <c r="D418" s="119"/>
      <c r="E418" s="192"/>
      <c r="F418" s="117"/>
      <c r="G418" s="118"/>
      <c r="H418" s="119"/>
      <c r="I418" s="119"/>
      <c r="J418" s="123"/>
      <c r="K418" s="195"/>
      <c r="L418" s="120">
        <v>0</v>
      </c>
      <c r="M418" s="120">
        <v>0</v>
      </c>
      <c r="N418" s="120">
        <v>0</v>
      </c>
      <c r="O418" s="112">
        <f t="shared" si="24"/>
        <v>0</v>
      </c>
      <c r="P418" s="115">
        <f t="shared" si="25"/>
        <v>0</v>
      </c>
      <c r="Q418" s="120"/>
      <c r="R418" s="117"/>
      <c r="S418" s="197"/>
      <c r="T418" s="179" t="str">
        <f>IFERROR(INDEX('ITC-3B'!$B$21:$B$1020,MATCH(E418,'ITC-3B'!$E$21:$E$1020,0)),"-")</f>
        <v>-</v>
      </c>
      <c r="U418" s="179" t="str">
        <f>IFERROR(INDEX('2A-2B'!$B$21:$B$1020,MATCH(E418,'2A-2B'!$F$21:$F$1020,0)),"-")</f>
        <v>-</v>
      </c>
      <c r="V418" s="186">
        <f t="shared" si="26"/>
        <v>0</v>
      </c>
      <c r="X418" s="191" t="str">
        <f>IFERROR(INDEX('ITC-3B'!$C$21:$C$1020,MATCH(E418,'ITC-3B'!$E$21:$E$1020,0)),"Not in 3B")</f>
        <v>Not in 3B</v>
      </c>
      <c r="Y418" s="191" t="str">
        <f>IFERROR(INDEX('2A-2B'!$C$21:$C$1020,MATCH(E418,'2A-2B'!$F$21:$F$1020,0)),"Not in 2A-2B")</f>
        <v>Not in 2A-2B</v>
      </c>
    </row>
    <row r="419" spans="2:25">
      <c r="B419" s="176" t="s">
        <v>798</v>
      </c>
      <c r="C419" s="121"/>
      <c r="D419" s="119"/>
      <c r="E419" s="192"/>
      <c r="F419" s="117"/>
      <c r="G419" s="118"/>
      <c r="H419" s="119"/>
      <c r="I419" s="119"/>
      <c r="J419" s="123"/>
      <c r="K419" s="195"/>
      <c r="L419" s="120">
        <v>0</v>
      </c>
      <c r="M419" s="120">
        <v>0</v>
      </c>
      <c r="N419" s="120">
        <v>0</v>
      </c>
      <c r="O419" s="112">
        <f t="shared" si="24"/>
        <v>0</v>
      </c>
      <c r="P419" s="115">
        <f t="shared" si="25"/>
        <v>0</v>
      </c>
      <c r="Q419" s="120"/>
      <c r="R419" s="117"/>
      <c r="S419" s="197"/>
      <c r="T419" s="179" t="str">
        <f>IFERROR(INDEX('ITC-3B'!$B$21:$B$1020,MATCH(E419,'ITC-3B'!$E$21:$E$1020,0)),"-")</f>
        <v>-</v>
      </c>
      <c r="U419" s="179" t="str">
        <f>IFERROR(INDEX('2A-2B'!$B$21:$B$1020,MATCH(E419,'2A-2B'!$F$21:$F$1020,0)),"-")</f>
        <v>-</v>
      </c>
      <c r="V419" s="186">
        <f t="shared" si="26"/>
        <v>0</v>
      </c>
      <c r="X419" s="191" t="str">
        <f>IFERROR(INDEX('ITC-3B'!$C$21:$C$1020,MATCH(E419,'ITC-3B'!$E$21:$E$1020,0)),"Not in 3B")</f>
        <v>Not in 3B</v>
      </c>
      <c r="Y419" s="191" t="str">
        <f>IFERROR(INDEX('2A-2B'!$C$21:$C$1020,MATCH(E419,'2A-2B'!$F$21:$F$1020,0)),"Not in 2A-2B")</f>
        <v>Not in 2A-2B</v>
      </c>
    </row>
    <row r="420" spans="2:25">
      <c r="B420" s="176" t="s">
        <v>799</v>
      </c>
      <c r="C420" s="121"/>
      <c r="D420" s="119"/>
      <c r="E420" s="192"/>
      <c r="F420" s="117"/>
      <c r="G420" s="118"/>
      <c r="H420" s="119"/>
      <c r="I420" s="119"/>
      <c r="J420" s="123"/>
      <c r="K420" s="195"/>
      <c r="L420" s="120">
        <v>0</v>
      </c>
      <c r="M420" s="120">
        <v>0</v>
      </c>
      <c r="N420" s="120">
        <v>0</v>
      </c>
      <c r="O420" s="112">
        <f t="shared" si="24"/>
        <v>0</v>
      </c>
      <c r="P420" s="115">
        <f t="shared" si="25"/>
        <v>0</v>
      </c>
      <c r="Q420" s="120"/>
      <c r="R420" s="117"/>
      <c r="S420" s="197"/>
      <c r="T420" s="179" t="str">
        <f>IFERROR(INDEX('ITC-3B'!$B$21:$B$1020,MATCH(E420,'ITC-3B'!$E$21:$E$1020,0)),"-")</f>
        <v>-</v>
      </c>
      <c r="U420" s="179" t="str">
        <f>IFERROR(INDEX('2A-2B'!$B$21:$B$1020,MATCH(E420,'2A-2B'!$F$21:$F$1020,0)),"-")</f>
        <v>-</v>
      </c>
      <c r="V420" s="186">
        <f t="shared" si="26"/>
        <v>0</v>
      </c>
      <c r="X420" s="191" t="str">
        <f>IFERROR(INDEX('ITC-3B'!$C$21:$C$1020,MATCH(E420,'ITC-3B'!$E$21:$E$1020,0)),"Not in 3B")</f>
        <v>Not in 3B</v>
      </c>
      <c r="Y420" s="191" t="str">
        <f>IFERROR(INDEX('2A-2B'!$C$21:$C$1020,MATCH(E420,'2A-2B'!$F$21:$F$1020,0)),"Not in 2A-2B")</f>
        <v>Not in 2A-2B</v>
      </c>
    </row>
    <row r="421" spans="2:25">
      <c r="B421" s="176" t="s">
        <v>800</v>
      </c>
      <c r="C421" s="121"/>
      <c r="D421" s="119"/>
      <c r="E421" s="192"/>
      <c r="F421" s="117"/>
      <c r="G421" s="118"/>
      <c r="H421" s="119"/>
      <c r="I421" s="119"/>
      <c r="J421" s="123"/>
      <c r="K421" s="195"/>
      <c r="L421" s="120">
        <v>0</v>
      </c>
      <c r="M421" s="120">
        <v>0</v>
      </c>
      <c r="N421" s="120">
        <v>0</v>
      </c>
      <c r="O421" s="112">
        <f t="shared" si="24"/>
        <v>0</v>
      </c>
      <c r="P421" s="115">
        <f t="shared" si="25"/>
        <v>0</v>
      </c>
      <c r="Q421" s="120"/>
      <c r="R421" s="117"/>
      <c r="S421" s="197"/>
      <c r="T421" s="179" t="str">
        <f>IFERROR(INDEX('ITC-3B'!$B$21:$B$1020,MATCH(E421,'ITC-3B'!$E$21:$E$1020,0)),"-")</f>
        <v>-</v>
      </c>
      <c r="U421" s="179" t="str">
        <f>IFERROR(INDEX('2A-2B'!$B$21:$B$1020,MATCH(E421,'2A-2B'!$F$21:$F$1020,0)),"-")</f>
        <v>-</v>
      </c>
      <c r="V421" s="186">
        <f t="shared" si="26"/>
        <v>0</v>
      </c>
      <c r="X421" s="191" t="str">
        <f>IFERROR(INDEX('ITC-3B'!$C$21:$C$1020,MATCH(E421,'ITC-3B'!$E$21:$E$1020,0)),"Not in 3B")</f>
        <v>Not in 3B</v>
      </c>
      <c r="Y421" s="191" t="str">
        <f>IFERROR(INDEX('2A-2B'!$C$21:$C$1020,MATCH(E421,'2A-2B'!$F$21:$F$1020,0)),"Not in 2A-2B")</f>
        <v>Not in 2A-2B</v>
      </c>
    </row>
    <row r="422" spans="2:25">
      <c r="B422" s="176" t="s">
        <v>801</v>
      </c>
      <c r="C422" s="121"/>
      <c r="D422" s="119"/>
      <c r="E422" s="192"/>
      <c r="F422" s="117"/>
      <c r="G422" s="118"/>
      <c r="H422" s="119"/>
      <c r="I422" s="119"/>
      <c r="J422" s="123"/>
      <c r="K422" s="195"/>
      <c r="L422" s="120">
        <v>0</v>
      </c>
      <c r="M422" s="120">
        <v>0</v>
      </c>
      <c r="N422" s="120">
        <v>0</v>
      </c>
      <c r="O422" s="112">
        <f t="shared" si="24"/>
        <v>0</v>
      </c>
      <c r="P422" s="115">
        <f t="shared" si="25"/>
        <v>0</v>
      </c>
      <c r="Q422" s="120"/>
      <c r="R422" s="117"/>
      <c r="S422" s="197"/>
      <c r="T422" s="179" t="str">
        <f>IFERROR(INDEX('ITC-3B'!$B$21:$B$1020,MATCH(E422,'ITC-3B'!$E$21:$E$1020,0)),"-")</f>
        <v>-</v>
      </c>
      <c r="U422" s="179" t="str">
        <f>IFERROR(INDEX('2A-2B'!$B$21:$B$1020,MATCH(E422,'2A-2B'!$F$21:$F$1020,0)),"-")</f>
        <v>-</v>
      </c>
      <c r="V422" s="186">
        <f t="shared" si="26"/>
        <v>0</v>
      </c>
      <c r="X422" s="191" t="str">
        <f>IFERROR(INDEX('ITC-3B'!$C$21:$C$1020,MATCH(E422,'ITC-3B'!$E$21:$E$1020,0)),"Not in 3B")</f>
        <v>Not in 3B</v>
      </c>
      <c r="Y422" s="191" t="str">
        <f>IFERROR(INDEX('2A-2B'!$C$21:$C$1020,MATCH(E422,'2A-2B'!$F$21:$F$1020,0)),"Not in 2A-2B")</f>
        <v>Not in 2A-2B</v>
      </c>
    </row>
    <row r="423" spans="2:25">
      <c r="B423" s="176" t="s">
        <v>802</v>
      </c>
      <c r="C423" s="121"/>
      <c r="D423" s="119"/>
      <c r="E423" s="192"/>
      <c r="F423" s="117"/>
      <c r="G423" s="118"/>
      <c r="H423" s="119"/>
      <c r="I423" s="119"/>
      <c r="J423" s="123"/>
      <c r="K423" s="195"/>
      <c r="L423" s="120">
        <v>0</v>
      </c>
      <c r="M423" s="120">
        <v>0</v>
      </c>
      <c r="N423" s="120">
        <v>0</v>
      </c>
      <c r="O423" s="112">
        <f t="shared" si="24"/>
        <v>0</v>
      </c>
      <c r="P423" s="115">
        <f t="shared" si="25"/>
        <v>0</v>
      </c>
      <c r="Q423" s="120"/>
      <c r="R423" s="117"/>
      <c r="S423" s="197"/>
      <c r="T423" s="179" t="str">
        <f>IFERROR(INDEX('ITC-3B'!$B$21:$B$1020,MATCH(E423,'ITC-3B'!$E$21:$E$1020,0)),"-")</f>
        <v>-</v>
      </c>
      <c r="U423" s="179" t="str">
        <f>IFERROR(INDEX('2A-2B'!$B$21:$B$1020,MATCH(E423,'2A-2B'!$F$21:$F$1020,0)),"-")</f>
        <v>-</v>
      </c>
      <c r="V423" s="186">
        <f t="shared" si="26"/>
        <v>0</v>
      </c>
      <c r="X423" s="191" t="str">
        <f>IFERROR(INDEX('ITC-3B'!$C$21:$C$1020,MATCH(E423,'ITC-3B'!$E$21:$E$1020,0)),"Not in 3B")</f>
        <v>Not in 3B</v>
      </c>
      <c r="Y423" s="191" t="str">
        <f>IFERROR(INDEX('2A-2B'!$C$21:$C$1020,MATCH(E423,'2A-2B'!$F$21:$F$1020,0)),"Not in 2A-2B")</f>
        <v>Not in 2A-2B</v>
      </c>
    </row>
    <row r="424" spans="2:25">
      <c r="B424" s="176" t="s">
        <v>803</v>
      </c>
      <c r="C424" s="121"/>
      <c r="D424" s="119"/>
      <c r="E424" s="192"/>
      <c r="F424" s="117"/>
      <c r="G424" s="118"/>
      <c r="H424" s="119"/>
      <c r="I424" s="119"/>
      <c r="J424" s="123"/>
      <c r="K424" s="195"/>
      <c r="L424" s="120">
        <v>0</v>
      </c>
      <c r="M424" s="120">
        <v>0</v>
      </c>
      <c r="N424" s="120">
        <v>0</v>
      </c>
      <c r="O424" s="112">
        <f t="shared" si="24"/>
        <v>0</v>
      </c>
      <c r="P424" s="115">
        <f t="shared" si="25"/>
        <v>0</v>
      </c>
      <c r="Q424" s="120"/>
      <c r="R424" s="117"/>
      <c r="S424" s="197"/>
      <c r="T424" s="179" t="str">
        <f>IFERROR(INDEX('ITC-3B'!$B$21:$B$1020,MATCH(E424,'ITC-3B'!$E$21:$E$1020,0)),"-")</f>
        <v>-</v>
      </c>
      <c r="U424" s="179" t="str">
        <f>IFERROR(INDEX('2A-2B'!$B$21:$B$1020,MATCH(E424,'2A-2B'!$F$21:$F$1020,0)),"-")</f>
        <v>-</v>
      </c>
      <c r="V424" s="186">
        <f t="shared" si="26"/>
        <v>0</v>
      </c>
      <c r="X424" s="191" t="str">
        <f>IFERROR(INDEX('ITC-3B'!$C$21:$C$1020,MATCH(E424,'ITC-3B'!$E$21:$E$1020,0)),"Not in 3B")</f>
        <v>Not in 3B</v>
      </c>
      <c r="Y424" s="191" t="str">
        <f>IFERROR(INDEX('2A-2B'!$C$21:$C$1020,MATCH(E424,'2A-2B'!$F$21:$F$1020,0)),"Not in 2A-2B")</f>
        <v>Not in 2A-2B</v>
      </c>
    </row>
    <row r="425" spans="2:25">
      <c r="B425" s="176" t="s">
        <v>804</v>
      </c>
      <c r="C425" s="121"/>
      <c r="D425" s="119"/>
      <c r="E425" s="192"/>
      <c r="F425" s="117"/>
      <c r="G425" s="118"/>
      <c r="H425" s="119"/>
      <c r="I425" s="119"/>
      <c r="J425" s="123"/>
      <c r="K425" s="195"/>
      <c r="L425" s="120">
        <v>0</v>
      </c>
      <c r="M425" s="120">
        <v>0</v>
      </c>
      <c r="N425" s="120">
        <v>0</v>
      </c>
      <c r="O425" s="112">
        <f t="shared" si="24"/>
        <v>0</v>
      </c>
      <c r="P425" s="115">
        <f t="shared" si="25"/>
        <v>0</v>
      </c>
      <c r="Q425" s="120"/>
      <c r="R425" s="117"/>
      <c r="S425" s="197"/>
      <c r="T425" s="179" t="str">
        <f>IFERROR(INDEX('ITC-3B'!$B$21:$B$1020,MATCH(E425,'ITC-3B'!$E$21:$E$1020,0)),"-")</f>
        <v>-</v>
      </c>
      <c r="U425" s="179" t="str">
        <f>IFERROR(INDEX('2A-2B'!$B$21:$B$1020,MATCH(E425,'2A-2B'!$F$21:$F$1020,0)),"-")</f>
        <v>-</v>
      </c>
      <c r="V425" s="186">
        <f t="shared" si="26"/>
        <v>0</v>
      </c>
      <c r="X425" s="191" t="str">
        <f>IFERROR(INDEX('ITC-3B'!$C$21:$C$1020,MATCH(E425,'ITC-3B'!$E$21:$E$1020,0)),"Not in 3B")</f>
        <v>Not in 3B</v>
      </c>
      <c r="Y425" s="191" t="str">
        <f>IFERROR(INDEX('2A-2B'!$C$21:$C$1020,MATCH(E425,'2A-2B'!$F$21:$F$1020,0)),"Not in 2A-2B")</f>
        <v>Not in 2A-2B</v>
      </c>
    </row>
    <row r="426" spans="2:25">
      <c r="B426" s="176" t="s">
        <v>805</v>
      </c>
      <c r="C426" s="121"/>
      <c r="D426" s="119"/>
      <c r="E426" s="192"/>
      <c r="F426" s="117"/>
      <c r="G426" s="118"/>
      <c r="H426" s="119"/>
      <c r="I426" s="119"/>
      <c r="J426" s="123"/>
      <c r="K426" s="195"/>
      <c r="L426" s="120">
        <v>0</v>
      </c>
      <c r="M426" s="120">
        <v>0</v>
      </c>
      <c r="N426" s="120">
        <v>0</v>
      </c>
      <c r="O426" s="112">
        <f t="shared" si="24"/>
        <v>0</v>
      </c>
      <c r="P426" s="115">
        <f t="shared" si="25"/>
        <v>0</v>
      </c>
      <c r="Q426" s="120"/>
      <c r="R426" s="117"/>
      <c r="S426" s="197"/>
      <c r="T426" s="179" t="str">
        <f>IFERROR(INDEX('ITC-3B'!$B$21:$B$1020,MATCH(E426,'ITC-3B'!$E$21:$E$1020,0)),"-")</f>
        <v>-</v>
      </c>
      <c r="U426" s="179" t="str">
        <f>IFERROR(INDEX('2A-2B'!$B$21:$B$1020,MATCH(E426,'2A-2B'!$F$21:$F$1020,0)),"-")</f>
        <v>-</v>
      </c>
      <c r="V426" s="186">
        <f t="shared" si="26"/>
        <v>0</v>
      </c>
      <c r="X426" s="191" t="str">
        <f>IFERROR(INDEX('ITC-3B'!$C$21:$C$1020,MATCH(E426,'ITC-3B'!$E$21:$E$1020,0)),"Not in 3B")</f>
        <v>Not in 3B</v>
      </c>
      <c r="Y426" s="191" t="str">
        <f>IFERROR(INDEX('2A-2B'!$C$21:$C$1020,MATCH(E426,'2A-2B'!$F$21:$F$1020,0)),"Not in 2A-2B")</f>
        <v>Not in 2A-2B</v>
      </c>
    </row>
    <row r="427" spans="2:25">
      <c r="B427" s="176" t="s">
        <v>806</v>
      </c>
      <c r="C427" s="121"/>
      <c r="D427" s="119"/>
      <c r="E427" s="192"/>
      <c r="F427" s="117"/>
      <c r="G427" s="118"/>
      <c r="H427" s="119"/>
      <c r="I427" s="119"/>
      <c r="J427" s="123"/>
      <c r="K427" s="195"/>
      <c r="L427" s="120">
        <v>0</v>
      </c>
      <c r="M427" s="120">
        <v>0</v>
      </c>
      <c r="N427" s="120">
        <v>0</v>
      </c>
      <c r="O427" s="112">
        <f t="shared" si="24"/>
        <v>0</v>
      </c>
      <c r="P427" s="115">
        <f t="shared" si="25"/>
        <v>0</v>
      </c>
      <c r="Q427" s="120"/>
      <c r="R427" s="117"/>
      <c r="S427" s="197"/>
      <c r="T427" s="179" t="str">
        <f>IFERROR(INDEX('ITC-3B'!$B$21:$B$1020,MATCH(E427,'ITC-3B'!$E$21:$E$1020,0)),"-")</f>
        <v>-</v>
      </c>
      <c r="U427" s="179" t="str">
        <f>IFERROR(INDEX('2A-2B'!$B$21:$B$1020,MATCH(E427,'2A-2B'!$F$21:$F$1020,0)),"-")</f>
        <v>-</v>
      </c>
      <c r="V427" s="186">
        <f t="shared" si="26"/>
        <v>0</v>
      </c>
      <c r="X427" s="191" t="str">
        <f>IFERROR(INDEX('ITC-3B'!$C$21:$C$1020,MATCH(E427,'ITC-3B'!$E$21:$E$1020,0)),"Not in 3B")</f>
        <v>Not in 3B</v>
      </c>
      <c r="Y427" s="191" t="str">
        <f>IFERROR(INDEX('2A-2B'!$C$21:$C$1020,MATCH(E427,'2A-2B'!$F$21:$F$1020,0)),"Not in 2A-2B")</f>
        <v>Not in 2A-2B</v>
      </c>
    </row>
    <row r="428" spans="2:25">
      <c r="B428" s="176" t="s">
        <v>807</v>
      </c>
      <c r="C428" s="121"/>
      <c r="D428" s="119"/>
      <c r="E428" s="192"/>
      <c r="F428" s="117"/>
      <c r="G428" s="118"/>
      <c r="H428" s="119"/>
      <c r="I428" s="119"/>
      <c r="J428" s="123"/>
      <c r="K428" s="195"/>
      <c r="L428" s="120">
        <v>0</v>
      </c>
      <c r="M428" s="120">
        <v>0</v>
      </c>
      <c r="N428" s="120">
        <v>0</v>
      </c>
      <c r="O428" s="112">
        <f t="shared" si="24"/>
        <v>0</v>
      </c>
      <c r="P428" s="115">
        <f t="shared" si="25"/>
        <v>0</v>
      </c>
      <c r="Q428" s="120"/>
      <c r="R428" s="117"/>
      <c r="S428" s="197"/>
      <c r="T428" s="179" t="str">
        <f>IFERROR(INDEX('ITC-3B'!$B$21:$B$1020,MATCH(E428,'ITC-3B'!$E$21:$E$1020,0)),"-")</f>
        <v>-</v>
      </c>
      <c r="U428" s="179" t="str">
        <f>IFERROR(INDEX('2A-2B'!$B$21:$B$1020,MATCH(E428,'2A-2B'!$F$21:$F$1020,0)),"-")</f>
        <v>-</v>
      </c>
      <c r="V428" s="186">
        <f t="shared" si="26"/>
        <v>0</v>
      </c>
      <c r="X428" s="191" t="str">
        <f>IFERROR(INDEX('ITC-3B'!$C$21:$C$1020,MATCH(E428,'ITC-3B'!$E$21:$E$1020,0)),"Not in 3B")</f>
        <v>Not in 3B</v>
      </c>
      <c r="Y428" s="191" t="str">
        <f>IFERROR(INDEX('2A-2B'!$C$21:$C$1020,MATCH(E428,'2A-2B'!$F$21:$F$1020,0)),"Not in 2A-2B")</f>
        <v>Not in 2A-2B</v>
      </c>
    </row>
    <row r="429" spans="2:25">
      <c r="B429" s="176" t="s">
        <v>808</v>
      </c>
      <c r="C429" s="121"/>
      <c r="D429" s="119"/>
      <c r="E429" s="192"/>
      <c r="F429" s="117"/>
      <c r="G429" s="118"/>
      <c r="H429" s="119"/>
      <c r="I429" s="119"/>
      <c r="J429" s="123"/>
      <c r="K429" s="195"/>
      <c r="L429" s="120">
        <v>0</v>
      </c>
      <c r="M429" s="120">
        <v>0</v>
      </c>
      <c r="N429" s="120">
        <v>0</v>
      </c>
      <c r="O429" s="112">
        <f t="shared" si="24"/>
        <v>0</v>
      </c>
      <c r="P429" s="115">
        <f t="shared" si="25"/>
        <v>0</v>
      </c>
      <c r="Q429" s="120"/>
      <c r="R429" s="117"/>
      <c r="S429" s="197"/>
      <c r="T429" s="179" t="str">
        <f>IFERROR(INDEX('ITC-3B'!$B$21:$B$1020,MATCH(E429,'ITC-3B'!$E$21:$E$1020,0)),"-")</f>
        <v>-</v>
      </c>
      <c r="U429" s="179" t="str">
        <f>IFERROR(INDEX('2A-2B'!$B$21:$B$1020,MATCH(E429,'2A-2B'!$F$21:$F$1020,0)),"-")</f>
        <v>-</v>
      </c>
      <c r="V429" s="186">
        <f t="shared" si="26"/>
        <v>0</v>
      </c>
      <c r="X429" s="191" t="str">
        <f>IFERROR(INDEX('ITC-3B'!$C$21:$C$1020,MATCH(E429,'ITC-3B'!$E$21:$E$1020,0)),"Not in 3B")</f>
        <v>Not in 3B</v>
      </c>
      <c r="Y429" s="191" t="str">
        <f>IFERROR(INDEX('2A-2B'!$C$21:$C$1020,MATCH(E429,'2A-2B'!$F$21:$F$1020,0)),"Not in 2A-2B")</f>
        <v>Not in 2A-2B</v>
      </c>
    </row>
    <row r="430" spans="2:25">
      <c r="B430" s="176" t="s">
        <v>809</v>
      </c>
      <c r="C430" s="121"/>
      <c r="D430" s="119"/>
      <c r="E430" s="192"/>
      <c r="F430" s="117"/>
      <c r="G430" s="118"/>
      <c r="H430" s="119"/>
      <c r="I430" s="119"/>
      <c r="J430" s="123"/>
      <c r="K430" s="195"/>
      <c r="L430" s="120">
        <v>0</v>
      </c>
      <c r="M430" s="120">
        <v>0</v>
      </c>
      <c r="N430" s="120">
        <v>0</v>
      </c>
      <c r="O430" s="112">
        <f t="shared" si="24"/>
        <v>0</v>
      </c>
      <c r="P430" s="115">
        <f t="shared" si="25"/>
        <v>0</v>
      </c>
      <c r="Q430" s="120"/>
      <c r="R430" s="117"/>
      <c r="S430" s="197"/>
      <c r="T430" s="179" t="str">
        <f>IFERROR(INDEX('ITC-3B'!$B$21:$B$1020,MATCH(E430,'ITC-3B'!$E$21:$E$1020,0)),"-")</f>
        <v>-</v>
      </c>
      <c r="U430" s="179" t="str">
        <f>IFERROR(INDEX('2A-2B'!$B$21:$B$1020,MATCH(E430,'2A-2B'!$F$21:$F$1020,0)),"-")</f>
        <v>-</v>
      </c>
      <c r="V430" s="186">
        <f t="shared" si="26"/>
        <v>0</v>
      </c>
      <c r="X430" s="191" t="str">
        <f>IFERROR(INDEX('ITC-3B'!$C$21:$C$1020,MATCH(E430,'ITC-3B'!$E$21:$E$1020,0)),"Not in 3B")</f>
        <v>Not in 3B</v>
      </c>
      <c r="Y430" s="191" t="str">
        <f>IFERROR(INDEX('2A-2B'!$C$21:$C$1020,MATCH(E430,'2A-2B'!$F$21:$F$1020,0)),"Not in 2A-2B")</f>
        <v>Not in 2A-2B</v>
      </c>
    </row>
    <row r="431" spans="2:25">
      <c r="B431" s="176" t="s">
        <v>810</v>
      </c>
      <c r="C431" s="121"/>
      <c r="D431" s="119"/>
      <c r="E431" s="192"/>
      <c r="F431" s="117"/>
      <c r="G431" s="118"/>
      <c r="H431" s="119"/>
      <c r="I431" s="119"/>
      <c r="J431" s="123"/>
      <c r="K431" s="195"/>
      <c r="L431" s="120">
        <v>0</v>
      </c>
      <c r="M431" s="120">
        <v>0</v>
      </c>
      <c r="N431" s="120">
        <v>0</v>
      </c>
      <c r="O431" s="112">
        <f t="shared" si="24"/>
        <v>0</v>
      </c>
      <c r="P431" s="115">
        <f t="shared" si="25"/>
        <v>0</v>
      </c>
      <c r="Q431" s="120"/>
      <c r="R431" s="117"/>
      <c r="S431" s="197"/>
      <c r="T431" s="179" t="str">
        <f>IFERROR(INDEX('ITC-3B'!$B$21:$B$1020,MATCH(E431,'ITC-3B'!$E$21:$E$1020,0)),"-")</f>
        <v>-</v>
      </c>
      <c r="U431" s="179" t="str">
        <f>IFERROR(INDEX('2A-2B'!$B$21:$B$1020,MATCH(E431,'2A-2B'!$F$21:$F$1020,0)),"-")</f>
        <v>-</v>
      </c>
      <c r="V431" s="186">
        <f t="shared" si="26"/>
        <v>0</v>
      </c>
      <c r="X431" s="191" t="str">
        <f>IFERROR(INDEX('ITC-3B'!$C$21:$C$1020,MATCH(E431,'ITC-3B'!$E$21:$E$1020,0)),"Not in 3B")</f>
        <v>Not in 3B</v>
      </c>
      <c r="Y431" s="191" t="str">
        <f>IFERROR(INDEX('2A-2B'!$C$21:$C$1020,MATCH(E431,'2A-2B'!$F$21:$F$1020,0)),"Not in 2A-2B")</f>
        <v>Not in 2A-2B</v>
      </c>
    </row>
    <row r="432" spans="2:25">
      <c r="B432" s="176" t="s">
        <v>811</v>
      </c>
      <c r="C432" s="121"/>
      <c r="D432" s="119"/>
      <c r="E432" s="192"/>
      <c r="F432" s="117"/>
      <c r="G432" s="118"/>
      <c r="H432" s="119"/>
      <c r="I432" s="119"/>
      <c r="J432" s="123"/>
      <c r="K432" s="195"/>
      <c r="L432" s="120">
        <v>0</v>
      </c>
      <c r="M432" s="120">
        <v>0</v>
      </c>
      <c r="N432" s="120">
        <v>0</v>
      </c>
      <c r="O432" s="112">
        <f t="shared" si="24"/>
        <v>0</v>
      </c>
      <c r="P432" s="115">
        <f t="shared" si="25"/>
        <v>0</v>
      </c>
      <c r="Q432" s="120"/>
      <c r="R432" s="117"/>
      <c r="S432" s="197"/>
      <c r="T432" s="179" t="str">
        <f>IFERROR(INDEX('ITC-3B'!$B$21:$B$1020,MATCH(E432,'ITC-3B'!$E$21:$E$1020,0)),"-")</f>
        <v>-</v>
      </c>
      <c r="U432" s="179" t="str">
        <f>IFERROR(INDEX('2A-2B'!$B$21:$B$1020,MATCH(E432,'2A-2B'!$F$21:$F$1020,0)),"-")</f>
        <v>-</v>
      </c>
      <c r="V432" s="186">
        <f t="shared" si="26"/>
        <v>0</v>
      </c>
      <c r="X432" s="191" t="str">
        <f>IFERROR(INDEX('ITC-3B'!$C$21:$C$1020,MATCH(E432,'ITC-3B'!$E$21:$E$1020,0)),"Not in 3B")</f>
        <v>Not in 3B</v>
      </c>
      <c r="Y432" s="191" t="str">
        <f>IFERROR(INDEX('2A-2B'!$C$21:$C$1020,MATCH(E432,'2A-2B'!$F$21:$F$1020,0)),"Not in 2A-2B")</f>
        <v>Not in 2A-2B</v>
      </c>
    </row>
    <row r="433" spans="2:25">
      <c r="B433" s="176" t="s">
        <v>812</v>
      </c>
      <c r="C433" s="121"/>
      <c r="D433" s="119"/>
      <c r="E433" s="192"/>
      <c r="F433" s="117"/>
      <c r="G433" s="118"/>
      <c r="H433" s="119"/>
      <c r="I433" s="119"/>
      <c r="J433" s="123"/>
      <c r="K433" s="195"/>
      <c r="L433" s="120">
        <v>0</v>
      </c>
      <c r="M433" s="120">
        <v>0</v>
      </c>
      <c r="N433" s="120">
        <v>0</v>
      </c>
      <c r="O433" s="112">
        <f t="shared" si="24"/>
        <v>0</v>
      </c>
      <c r="P433" s="115">
        <f t="shared" si="25"/>
        <v>0</v>
      </c>
      <c r="Q433" s="120"/>
      <c r="R433" s="117"/>
      <c r="S433" s="197"/>
      <c r="T433" s="179" t="str">
        <f>IFERROR(INDEX('ITC-3B'!$B$21:$B$1020,MATCH(E433,'ITC-3B'!$E$21:$E$1020,0)),"-")</f>
        <v>-</v>
      </c>
      <c r="U433" s="179" t="str">
        <f>IFERROR(INDEX('2A-2B'!$B$21:$B$1020,MATCH(E433,'2A-2B'!$F$21:$F$1020,0)),"-")</f>
        <v>-</v>
      </c>
      <c r="V433" s="186">
        <f t="shared" si="26"/>
        <v>0</v>
      </c>
      <c r="X433" s="191" t="str">
        <f>IFERROR(INDEX('ITC-3B'!$C$21:$C$1020,MATCH(E433,'ITC-3B'!$E$21:$E$1020,0)),"Not in 3B")</f>
        <v>Not in 3B</v>
      </c>
      <c r="Y433" s="191" t="str">
        <f>IFERROR(INDEX('2A-2B'!$C$21:$C$1020,MATCH(E433,'2A-2B'!$F$21:$F$1020,0)),"Not in 2A-2B")</f>
        <v>Not in 2A-2B</v>
      </c>
    </row>
    <row r="434" spans="2:25">
      <c r="B434" s="176" t="s">
        <v>813</v>
      </c>
      <c r="C434" s="121"/>
      <c r="D434" s="119"/>
      <c r="E434" s="192"/>
      <c r="F434" s="117"/>
      <c r="G434" s="118"/>
      <c r="H434" s="119"/>
      <c r="I434" s="119"/>
      <c r="J434" s="123"/>
      <c r="K434" s="195"/>
      <c r="L434" s="120">
        <v>0</v>
      </c>
      <c r="M434" s="120">
        <v>0</v>
      </c>
      <c r="N434" s="120">
        <v>0</v>
      </c>
      <c r="O434" s="112">
        <f t="shared" si="24"/>
        <v>0</v>
      </c>
      <c r="P434" s="115">
        <f t="shared" si="25"/>
        <v>0</v>
      </c>
      <c r="Q434" s="120"/>
      <c r="R434" s="117"/>
      <c r="S434" s="197"/>
      <c r="T434" s="179" t="str">
        <f>IFERROR(INDEX('ITC-3B'!$B$21:$B$1020,MATCH(E434,'ITC-3B'!$E$21:$E$1020,0)),"-")</f>
        <v>-</v>
      </c>
      <c r="U434" s="179" t="str">
        <f>IFERROR(INDEX('2A-2B'!$B$21:$B$1020,MATCH(E434,'2A-2B'!$F$21:$F$1020,0)),"-")</f>
        <v>-</v>
      </c>
      <c r="V434" s="186">
        <f t="shared" si="26"/>
        <v>0</v>
      </c>
      <c r="X434" s="191" t="str">
        <f>IFERROR(INDEX('ITC-3B'!$C$21:$C$1020,MATCH(E434,'ITC-3B'!$E$21:$E$1020,0)),"Not in 3B")</f>
        <v>Not in 3B</v>
      </c>
      <c r="Y434" s="191" t="str">
        <f>IFERROR(INDEX('2A-2B'!$C$21:$C$1020,MATCH(E434,'2A-2B'!$F$21:$F$1020,0)),"Not in 2A-2B")</f>
        <v>Not in 2A-2B</v>
      </c>
    </row>
    <row r="435" spans="2:25">
      <c r="B435" s="176" t="s">
        <v>814</v>
      </c>
      <c r="C435" s="121"/>
      <c r="D435" s="119"/>
      <c r="E435" s="192"/>
      <c r="F435" s="117"/>
      <c r="G435" s="118"/>
      <c r="H435" s="119"/>
      <c r="I435" s="119"/>
      <c r="J435" s="123"/>
      <c r="K435" s="195"/>
      <c r="L435" s="120">
        <v>0</v>
      </c>
      <c r="M435" s="120">
        <v>0</v>
      </c>
      <c r="N435" s="120">
        <v>0</v>
      </c>
      <c r="O435" s="112">
        <f t="shared" si="24"/>
        <v>0</v>
      </c>
      <c r="P435" s="115">
        <f t="shared" si="25"/>
        <v>0</v>
      </c>
      <c r="Q435" s="120"/>
      <c r="R435" s="117"/>
      <c r="S435" s="197"/>
      <c r="T435" s="179" t="str">
        <f>IFERROR(INDEX('ITC-3B'!$B$21:$B$1020,MATCH(E435,'ITC-3B'!$E$21:$E$1020,0)),"-")</f>
        <v>-</v>
      </c>
      <c r="U435" s="179" t="str">
        <f>IFERROR(INDEX('2A-2B'!$B$21:$B$1020,MATCH(E435,'2A-2B'!$F$21:$F$1020,0)),"-")</f>
        <v>-</v>
      </c>
      <c r="V435" s="186">
        <f t="shared" si="26"/>
        <v>0</v>
      </c>
      <c r="X435" s="191" t="str">
        <f>IFERROR(INDEX('ITC-3B'!$C$21:$C$1020,MATCH(E435,'ITC-3B'!$E$21:$E$1020,0)),"Not in 3B")</f>
        <v>Not in 3B</v>
      </c>
      <c r="Y435" s="191" t="str">
        <f>IFERROR(INDEX('2A-2B'!$C$21:$C$1020,MATCH(E435,'2A-2B'!$F$21:$F$1020,0)),"Not in 2A-2B")</f>
        <v>Not in 2A-2B</v>
      </c>
    </row>
    <row r="436" spans="2:25">
      <c r="B436" s="176" t="s">
        <v>815</v>
      </c>
      <c r="C436" s="121"/>
      <c r="D436" s="119"/>
      <c r="E436" s="192"/>
      <c r="F436" s="117"/>
      <c r="G436" s="118"/>
      <c r="H436" s="119"/>
      <c r="I436" s="119"/>
      <c r="J436" s="123"/>
      <c r="K436" s="195"/>
      <c r="L436" s="120">
        <v>0</v>
      </c>
      <c r="M436" s="120">
        <v>0</v>
      </c>
      <c r="N436" s="120">
        <v>0</v>
      </c>
      <c r="O436" s="112">
        <f t="shared" si="24"/>
        <v>0</v>
      </c>
      <c r="P436" s="115">
        <f t="shared" si="25"/>
        <v>0</v>
      </c>
      <c r="Q436" s="120"/>
      <c r="R436" s="117"/>
      <c r="S436" s="197"/>
      <c r="T436" s="179" t="str">
        <f>IFERROR(INDEX('ITC-3B'!$B$21:$B$1020,MATCH(E436,'ITC-3B'!$E$21:$E$1020,0)),"-")</f>
        <v>-</v>
      </c>
      <c r="U436" s="179" t="str">
        <f>IFERROR(INDEX('2A-2B'!$B$21:$B$1020,MATCH(E436,'2A-2B'!$F$21:$F$1020,0)),"-")</f>
        <v>-</v>
      </c>
      <c r="V436" s="186">
        <f t="shared" si="26"/>
        <v>0</v>
      </c>
      <c r="X436" s="191" t="str">
        <f>IFERROR(INDEX('ITC-3B'!$C$21:$C$1020,MATCH(E436,'ITC-3B'!$E$21:$E$1020,0)),"Not in 3B")</f>
        <v>Not in 3B</v>
      </c>
      <c r="Y436" s="191" t="str">
        <f>IFERROR(INDEX('2A-2B'!$C$21:$C$1020,MATCH(E436,'2A-2B'!$F$21:$F$1020,0)),"Not in 2A-2B")</f>
        <v>Not in 2A-2B</v>
      </c>
    </row>
    <row r="437" spans="2:25">
      <c r="B437" s="176" t="s">
        <v>816</v>
      </c>
      <c r="C437" s="121"/>
      <c r="D437" s="119"/>
      <c r="E437" s="192"/>
      <c r="F437" s="117"/>
      <c r="G437" s="118"/>
      <c r="H437" s="119"/>
      <c r="I437" s="119"/>
      <c r="J437" s="123"/>
      <c r="K437" s="195"/>
      <c r="L437" s="120">
        <v>0</v>
      </c>
      <c r="M437" s="120">
        <v>0</v>
      </c>
      <c r="N437" s="120">
        <v>0</v>
      </c>
      <c r="O437" s="112">
        <f t="shared" si="24"/>
        <v>0</v>
      </c>
      <c r="P437" s="115">
        <f t="shared" si="25"/>
        <v>0</v>
      </c>
      <c r="Q437" s="120"/>
      <c r="R437" s="117"/>
      <c r="S437" s="197"/>
      <c r="T437" s="179" t="str">
        <f>IFERROR(INDEX('ITC-3B'!$B$21:$B$1020,MATCH(E437,'ITC-3B'!$E$21:$E$1020,0)),"-")</f>
        <v>-</v>
      </c>
      <c r="U437" s="179" t="str">
        <f>IFERROR(INDEX('2A-2B'!$B$21:$B$1020,MATCH(E437,'2A-2B'!$F$21:$F$1020,0)),"-")</f>
        <v>-</v>
      </c>
      <c r="V437" s="186">
        <f t="shared" si="26"/>
        <v>0</v>
      </c>
      <c r="X437" s="191" t="str">
        <f>IFERROR(INDEX('ITC-3B'!$C$21:$C$1020,MATCH(E437,'ITC-3B'!$E$21:$E$1020,0)),"Not in 3B")</f>
        <v>Not in 3B</v>
      </c>
      <c r="Y437" s="191" t="str">
        <f>IFERROR(INDEX('2A-2B'!$C$21:$C$1020,MATCH(E437,'2A-2B'!$F$21:$F$1020,0)),"Not in 2A-2B")</f>
        <v>Not in 2A-2B</v>
      </c>
    </row>
    <row r="438" spans="2:25">
      <c r="B438" s="176" t="s">
        <v>817</v>
      </c>
      <c r="C438" s="121"/>
      <c r="D438" s="119"/>
      <c r="E438" s="192"/>
      <c r="F438" s="117"/>
      <c r="G438" s="118"/>
      <c r="H438" s="119"/>
      <c r="I438" s="119"/>
      <c r="J438" s="123"/>
      <c r="K438" s="195"/>
      <c r="L438" s="120">
        <v>0</v>
      </c>
      <c r="M438" s="120">
        <v>0</v>
      </c>
      <c r="N438" s="120">
        <v>0</v>
      </c>
      <c r="O438" s="112">
        <f t="shared" si="24"/>
        <v>0</v>
      </c>
      <c r="P438" s="115">
        <f t="shared" si="25"/>
        <v>0</v>
      </c>
      <c r="Q438" s="120"/>
      <c r="R438" s="117"/>
      <c r="S438" s="197"/>
      <c r="T438" s="179" t="str">
        <f>IFERROR(INDEX('ITC-3B'!$B$21:$B$1020,MATCH(E438,'ITC-3B'!$E$21:$E$1020,0)),"-")</f>
        <v>-</v>
      </c>
      <c r="U438" s="179" t="str">
        <f>IFERROR(INDEX('2A-2B'!$B$21:$B$1020,MATCH(E438,'2A-2B'!$F$21:$F$1020,0)),"-")</f>
        <v>-</v>
      </c>
      <c r="V438" s="186">
        <f t="shared" si="26"/>
        <v>0</v>
      </c>
      <c r="X438" s="191" t="str">
        <f>IFERROR(INDEX('ITC-3B'!$C$21:$C$1020,MATCH(E438,'ITC-3B'!$E$21:$E$1020,0)),"Not in 3B")</f>
        <v>Not in 3B</v>
      </c>
      <c r="Y438" s="191" t="str">
        <f>IFERROR(INDEX('2A-2B'!$C$21:$C$1020,MATCH(E438,'2A-2B'!$F$21:$F$1020,0)),"Not in 2A-2B")</f>
        <v>Not in 2A-2B</v>
      </c>
    </row>
    <row r="439" spans="2:25">
      <c r="B439" s="176" t="s">
        <v>818</v>
      </c>
      <c r="C439" s="121"/>
      <c r="D439" s="119"/>
      <c r="E439" s="192"/>
      <c r="F439" s="117"/>
      <c r="G439" s="118"/>
      <c r="H439" s="119"/>
      <c r="I439" s="119"/>
      <c r="J439" s="123"/>
      <c r="K439" s="195"/>
      <c r="L439" s="120">
        <v>0</v>
      </c>
      <c r="M439" s="120">
        <v>0</v>
      </c>
      <c r="N439" s="120">
        <v>0</v>
      </c>
      <c r="O439" s="112">
        <f t="shared" si="24"/>
        <v>0</v>
      </c>
      <c r="P439" s="115">
        <f t="shared" si="25"/>
        <v>0</v>
      </c>
      <c r="Q439" s="120"/>
      <c r="R439" s="117"/>
      <c r="S439" s="197"/>
      <c r="T439" s="179" t="str">
        <f>IFERROR(INDEX('ITC-3B'!$B$21:$B$1020,MATCH(E439,'ITC-3B'!$E$21:$E$1020,0)),"-")</f>
        <v>-</v>
      </c>
      <c r="U439" s="179" t="str">
        <f>IFERROR(INDEX('2A-2B'!$B$21:$B$1020,MATCH(E439,'2A-2B'!$F$21:$F$1020,0)),"-")</f>
        <v>-</v>
      </c>
      <c r="V439" s="186">
        <f t="shared" si="26"/>
        <v>0</v>
      </c>
      <c r="X439" s="191" t="str">
        <f>IFERROR(INDEX('ITC-3B'!$C$21:$C$1020,MATCH(E439,'ITC-3B'!$E$21:$E$1020,0)),"Not in 3B")</f>
        <v>Not in 3B</v>
      </c>
      <c r="Y439" s="191" t="str">
        <f>IFERROR(INDEX('2A-2B'!$C$21:$C$1020,MATCH(E439,'2A-2B'!$F$21:$F$1020,0)),"Not in 2A-2B")</f>
        <v>Not in 2A-2B</v>
      </c>
    </row>
    <row r="440" spans="2:25">
      <c r="B440" s="176" t="s">
        <v>819</v>
      </c>
      <c r="C440" s="121"/>
      <c r="D440" s="119"/>
      <c r="E440" s="192"/>
      <c r="F440" s="117"/>
      <c r="G440" s="118"/>
      <c r="H440" s="119"/>
      <c r="I440" s="119"/>
      <c r="J440" s="123"/>
      <c r="K440" s="195"/>
      <c r="L440" s="120">
        <v>0</v>
      </c>
      <c r="M440" s="120">
        <v>0</v>
      </c>
      <c r="N440" s="120">
        <v>0</v>
      </c>
      <c r="O440" s="112">
        <f t="shared" si="24"/>
        <v>0</v>
      </c>
      <c r="P440" s="115">
        <f t="shared" si="25"/>
        <v>0</v>
      </c>
      <c r="Q440" s="120"/>
      <c r="R440" s="117"/>
      <c r="S440" s="197"/>
      <c r="T440" s="179" t="str">
        <f>IFERROR(INDEX('ITC-3B'!$B$21:$B$1020,MATCH(E440,'ITC-3B'!$E$21:$E$1020,0)),"-")</f>
        <v>-</v>
      </c>
      <c r="U440" s="179" t="str">
        <f>IFERROR(INDEX('2A-2B'!$B$21:$B$1020,MATCH(E440,'2A-2B'!$F$21:$F$1020,0)),"-")</f>
        <v>-</v>
      </c>
      <c r="V440" s="186">
        <f t="shared" si="26"/>
        <v>0</v>
      </c>
      <c r="X440" s="191" t="str">
        <f>IFERROR(INDEX('ITC-3B'!$C$21:$C$1020,MATCH(E440,'ITC-3B'!$E$21:$E$1020,0)),"Not in 3B")</f>
        <v>Not in 3B</v>
      </c>
      <c r="Y440" s="191" t="str">
        <f>IFERROR(INDEX('2A-2B'!$C$21:$C$1020,MATCH(E440,'2A-2B'!$F$21:$F$1020,0)),"Not in 2A-2B")</f>
        <v>Not in 2A-2B</v>
      </c>
    </row>
    <row r="441" spans="2:25">
      <c r="B441" s="176" t="s">
        <v>820</v>
      </c>
      <c r="C441" s="121"/>
      <c r="D441" s="119"/>
      <c r="E441" s="192"/>
      <c r="F441" s="117"/>
      <c r="G441" s="118"/>
      <c r="H441" s="119"/>
      <c r="I441" s="119"/>
      <c r="J441" s="123"/>
      <c r="K441" s="195"/>
      <c r="L441" s="120">
        <v>0</v>
      </c>
      <c r="M441" s="120">
        <v>0</v>
      </c>
      <c r="N441" s="120">
        <v>0</v>
      </c>
      <c r="O441" s="112">
        <f t="shared" si="24"/>
        <v>0</v>
      </c>
      <c r="P441" s="115">
        <f t="shared" si="25"/>
        <v>0</v>
      </c>
      <c r="Q441" s="120"/>
      <c r="R441" s="117"/>
      <c r="S441" s="197"/>
      <c r="T441" s="179" t="str">
        <f>IFERROR(INDEX('ITC-3B'!$B$21:$B$1020,MATCH(E441,'ITC-3B'!$E$21:$E$1020,0)),"-")</f>
        <v>-</v>
      </c>
      <c r="U441" s="179" t="str">
        <f>IFERROR(INDEX('2A-2B'!$B$21:$B$1020,MATCH(E441,'2A-2B'!$F$21:$F$1020,0)),"-")</f>
        <v>-</v>
      </c>
      <c r="V441" s="186">
        <f t="shared" si="26"/>
        <v>0</v>
      </c>
      <c r="X441" s="191" t="str">
        <f>IFERROR(INDEX('ITC-3B'!$C$21:$C$1020,MATCH(E441,'ITC-3B'!$E$21:$E$1020,0)),"Not in 3B")</f>
        <v>Not in 3B</v>
      </c>
      <c r="Y441" s="191" t="str">
        <f>IFERROR(INDEX('2A-2B'!$C$21:$C$1020,MATCH(E441,'2A-2B'!$F$21:$F$1020,0)),"Not in 2A-2B")</f>
        <v>Not in 2A-2B</v>
      </c>
    </row>
    <row r="442" spans="2:25">
      <c r="B442" s="176" t="s">
        <v>821</v>
      </c>
      <c r="C442" s="121"/>
      <c r="D442" s="119"/>
      <c r="E442" s="192"/>
      <c r="F442" s="117"/>
      <c r="G442" s="118"/>
      <c r="H442" s="119"/>
      <c r="I442" s="119"/>
      <c r="J442" s="123"/>
      <c r="K442" s="195"/>
      <c r="L442" s="120">
        <v>0</v>
      </c>
      <c r="M442" s="120">
        <v>0</v>
      </c>
      <c r="N442" s="120">
        <v>0</v>
      </c>
      <c r="O442" s="112">
        <f t="shared" si="24"/>
        <v>0</v>
      </c>
      <c r="P442" s="115">
        <f t="shared" si="25"/>
        <v>0</v>
      </c>
      <c r="Q442" s="120"/>
      <c r="R442" s="117"/>
      <c r="S442" s="197"/>
      <c r="T442" s="179" t="str">
        <f>IFERROR(INDEX('ITC-3B'!$B$21:$B$1020,MATCH(E442,'ITC-3B'!$E$21:$E$1020,0)),"-")</f>
        <v>-</v>
      </c>
      <c r="U442" s="179" t="str">
        <f>IFERROR(INDEX('2A-2B'!$B$21:$B$1020,MATCH(E442,'2A-2B'!$F$21:$F$1020,0)),"-")</f>
        <v>-</v>
      </c>
      <c r="V442" s="186">
        <f t="shared" si="26"/>
        <v>0</v>
      </c>
      <c r="X442" s="191" t="str">
        <f>IFERROR(INDEX('ITC-3B'!$C$21:$C$1020,MATCH(E442,'ITC-3B'!$E$21:$E$1020,0)),"Not in 3B")</f>
        <v>Not in 3B</v>
      </c>
      <c r="Y442" s="191" t="str">
        <f>IFERROR(INDEX('2A-2B'!$C$21:$C$1020,MATCH(E442,'2A-2B'!$F$21:$F$1020,0)),"Not in 2A-2B")</f>
        <v>Not in 2A-2B</v>
      </c>
    </row>
    <row r="443" spans="2:25">
      <c r="B443" s="176" t="s">
        <v>822</v>
      </c>
      <c r="C443" s="121"/>
      <c r="D443" s="119"/>
      <c r="E443" s="192"/>
      <c r="F443" s="117"/>
      <c r="G443" s="118"/>
      <c r="H443" s="119"/>
      <c r="I443" s="119"/>
      <c r="J443" s="123"/>
      <c r="K443" s="195"/>
      <c r="L443" s="120">
        <v>0</v>
      </c>
      <c r="M443" s="120">
        <v>0</v>
      </c>
      <c r="N443" s="120">
        <v>0</v>
      </c>
      <c r="O443" s="112">
        <f t="shared" si="24"/>
        <v>0</v>
      </c>
      <c r="P443" s="115">
        <f t="shared" si="25"/>
        <v>0</v>
      </c>
      <c r="Q443" s="120"/>
      <c r="R443" s="117"/>
      <c r="S443" s="197"/>
      <c r="T443" s="179" t="str">
        <f>IFERROR(INDEX('ITC-3B'!$B$21:$B$1020,MATCH(E443,'ITC-3B'!$E$21:$E$1020,0)),"-")</f>
        <v>-</v>
      </c>
      <c r="U443" s="179" t="str">
        <f>IFERROR(INDEX('2A-2B'!$B$21:$B$1020,MATCH(E443,'2A-2B'!$F$21:$F$1020,0)),"-")</f>
        <v>-</v>
      </c>
      <c r="V443" s="186">
        <f t="shared" si="26"/>
        <v>0</v>
      </c>
      <c r="X443" s="191" t="str">
        <f>IFERROR(INDEX('ITC-3B'!$C$21:$C$1020,MATCH(E443,'ITC-3B'!$E$21:$E$1020,0)),"Not in 3B")</f>
        <v>Not in 3B</v>
      </c>
      <c r="Y443" s="191" t="str">
        <f>IFERROR(INDEX('2A-2B'!$C$21:$C$1020,MATCH(E443,'2A-2B'!$F$21:$F$1020,0)),"Not in 2A-2B")</f>
        <v>Not in 2A-2B</v>
      </c>
    </row>
    <row r="444" spans="2:25">
      <c r="B444" s="176" t="s">
        <v>823</v>
      </c>
      <c r="C444" s="121"/>
      <c r="D444" s="119"/>
      <c r="E444" s="192"/>
      <c r="F444" s="117"/>
      <c r="G444" s="118"/>
      <c r="H444" s="119"/>
      <c r="I444" s="119"/>
      <c r="J444" s="123"/>
      <c r="K444" s="195"/>
      <c r="L444" s="120">
        <v>0</v>
      </c>
      <c r="M444" s="120">
        <v>0</v>
      </c>
      <c r="N444" s="120">
        <v>0</v>
      </c>
      <c r="O444" s="112">
        <f t="shared" si="24"/>
        <v>0</v>
      </c>
      <c r="P444" s="115">
        <f t="shared" si="25"/>
        <v>0</v>
      </c>
      <c r="Q444" s="120"/>
      <c r="R444" s="117"/>
      <c r="S444" s="197"/>
      <c r="T444" s="179" t="str">
        <f>IFERROR(INDEX('ITC-3B'!$B$21:$B$1020,MATCH(E444,'ITC-3B'!$E$21:$E$1020,0)),"-")</f>
        <v>-</v>
      </c>
      <c r="U444" s="179" t="str">
        <f>IFERROR(INDEX('2A-2B'!$B$21:$B$1020,MATCH(E444,'2A-2B'!$F$21:$F$1020,0)),"-")</f>
        <v>-</v>
      </c>
      <c r="V444" s="186">
        <f t="shared" si="26"/>
        <v>0</v>
      </c>
      <c r="X444" s="191" t="str">
        <f>IFERROR(INDEX('ITC-3B'!$C$21:$C$1020,MATCH(E444,'ITC-3B'!$E$21:$E$1020,0)),"Not in 3B")</f>
        <v>Not in 3B</v>
      </c>
      <c r="Y444" s="191" t="str">
        <f>IFERROR(INDEX('2A-2B'!$C$21:$C$1020,MATCH(E444,'2A-2B'!$F$21:$F$1020,0)),"Not in 2A-2B")</f>
        <v>Not in 2A-2B</v>
      </c>
    </row>
    <row r="445" spans="2:25">
      <c r="B445" s="176" t="s">
        <v>824</v>
      </c>
      <c r="C445" s="121"/>
      <c r="D445" s="119"/>
      <c r="E445" s="192"/>
      <c r="F445" s="117"/>
      <c r="G445" s="118"/>
      <c r="H445" s="119"/>
      <c r="I445" s="119"/>
      <c r="J445" s="123"/>
      <c r="K445" s="195"/>
      <c r="L445" s="120">
        <v>0</v>
      </c>
      <c r="M445" s="120">
        <v>0</v>
      </c>
      <c r="N445" s="120">
        <v>0</v>
      </c>
      <c r="O445" s="112">
        <f t="shared" si="24"/>
        <v>0</v>
      </c>
      <c r="P445" s="115">
        <f t="shared" si="25"/>
        <v>0</v>
      </c>
      <c r="Q445" s="120"/>
      <c r="R445" s="117"/>
      <c r="S445" s="197"/>
      <c r="T445" s="179" t="str">
        <f>IFERROR(INDEX('ITC-3B'!$B$21:$B$1020,MATCH(E445,'ITC-3B'!$E$21:$E$1020,0)),"-")</f>
        <v>-</v>
      </c>
      <c r="U445" s="179" t="str">
        <f>IFERROR(INDEX('2A-2B'!$B$21:$B$1020,MATCH(E445,'2A-2B'!$F$21:$F$1020,0)),"-")</f>
        <v>-</v>
      </c>
      <c r="V445" s="186">
        <f t="shared" si="26"/>
        <v>0</v>
      </c>
      <c r="X445" s="191" t="str">
        <f>IFERROR(INDEX('ITC-3B'!$C$21:$C$1020,MATCH(E445,'ITC-3B'!$E$21:$E$1020,0)),"Not in 3B")</f>
        <v>Not in 3B</v>
      </c>
      <c r="Y445" s="191" t="str">
        <f>IFERROR(INDEX('2A-2B'!$C$21:$C$1020,MATCH(E445,'2A-2B'!$F$21:$F$1020,0)),"Not in 2A-2B")</f>
        <v>Not in 2A-2B</v>
      </c>
    </row>
    <row r="446" spans="2:25">
      <c r="B446" s="176" t="s">
        <v>825</v>
      </c>
      <c r="C446" s="121"/>
      <c r="D446" s="119"/>
      <c r="E446" s="192"/>
      <c r="F446" s="117"/>
      <c r="G446" s="118"/>
      <c r="H446" s="119"/>
      <c r="I446" s="119"/>
      <c r="J446" s="123"/>
      <c r="K446" s="195"/>
      <c r="L446" s="120">
        <v>0</v>
      </c>
      <c r="M446" s="120">
        <v>0</v>
      </c>
      <c r="N446" s="120">
        <v>0</v>
      </c>
      <c r="O446" s="112">
        <f t="shared" si="24"/>
        <v>0</v>
      </c>
      <c r="P446" s="115">
        <f t="shared" si="25"/>
        <v>0</v>
      </c>
      <c r="Q446" s="120"/>
      <c r="R446" s="117"/>
      <c r="S446" s="197"/>
      <c r="T446" s="179" t="str">
        <f>IFERROR(INDEX('ITC-3B'!$B$21:$B$1020,MATCH(E446,'ITC-3B'!$E$21:$E$1020,0)),"-")</f>
        <v>-</v>
      </c>
      <c r="U446" s="179" t="str">
        <f>IFERROR(INDEX('2A-2B'!$B$21:$B$1020,MATCH(E446,'2A-2B'!$F$21:$F$1020,0)),"-")</f>
        <v>-</v>
      </c>
      <c r="V446" s="186">
        <f t="shared" si="26"/>
        <v>0</v>
      </c>
      <c r="X446" s="191" t="str">
        <f>IFERROR(INDEX('ITC-3B'!$C$21:$C$1020,MATCH(E446,'ITC-3B'!$E$21:$E$1020,0)),"Not in 3B")</f>
        <v>Not in 3B</v>
      </c>
      <c r="Y446" s="191" t="str">
        <f>IFERROR(INDEX('2A-2B'!$C$21:$C$1020,MATCH(E446,'2A-2B'!$F$21:$F$1020,0)),"Not in 2A-2B")</f>
        <v>Not in 2A-2B</v>
      </c>
    </row>
    <row r="447" spans="2:25">
      <c r="B447" s="176" t="s">
        <v>826</v>
      </c>
      <c r="C447" s="121"/>
      <c r="D447" s="119"/>
      <c r="E447" s="192"/>
      <c r="F447" s="117"/>
      <c r="G447" s="118"/>
      <c r="H447" s="119"/>
      <c r="I447" s="119"/>
      <c r="J447" s="123"/>
      <c r="K447" s="195"/>
      <c r="L447" s="120">
        <v>0</v>
      </c>
      <c r="M447" s="120">
        <v>0</v>
      </c>
      <c r="N447" s="120">
        <v>0</v>
      </c>
      <c r="O447" s="112">
        <f t="shared" si="24"/>
        <v>0</v>
      </c>
      <c r="P447" s="115">
        <f t="shared" si="25"/>
        <v>0</v>
      </c>
      <c r="Q447" s="120"/>
      <c r="R447" s="117"/>
      <c r="S447" s="197"/>
      <c r="T447" s="179" t="str">
        <f>IFERROR(INDEX('ITC-3B'!$B$21:$B$1020,MATCH(E447,'ITC-3B'!$E$21:$E$1020,0)),"-")</f>
        <v>-</v>
      </c>
      <c r="U447" s="179" t="str">
        <f>IFERROR(INDEX('2A-2B'!$B$21:$B$1020,MATCH(E447,'2A-2B'!$F$21:$F$1020,0)),"-")</f>
        <v>-</v>
      </c>
      <c r="V447" s="186">
        <f t="shared" si="26"/>
        <v>0</v>
      </c>
      <c r="X447" s="191" t="str">
        <f>IFERROR(INDEX('ITC-3B'!$C$21:$C$1020,MATCH(E447,'ITC-3B'!$E$21:$E$1020,0)),"Not in 3B")</f>
        <v>Not in 3B</v>
      </c>
      <c r="Y447" s="191" t="str">
        <f>IFERROR(INDEX('2A-2B'!$C$21:$C$1020,MATCH(E447,'2A-2B'!$F$21:$F$1020,0)),"Not in 2A-2B")</f>
        <v>Not in 2A-2B</v>
      </c>
    </row>
    <row r="448" spans="2:25">
      <c r="B448" s="176" t="s">
        <v>827</v>
      </c>
      <c r="C448" s="121"/>
      <c r="D448" s="119"/>
      <c r="E448" s="192"/>
      <c r="F448" s="117"/>
      <c r="G448" s="118"/>
      <c r="H448" s="119"/>
      <c r="I448" s="119"/>
      <c r="J448" s="123"/>
      <c r="K448" s="195"/>
      <c r="L448" s="120">
        <v>0</v>
      </c>
      <c r="M448" s="120">
        <v>0</v>
      </c>
      <c r="N448" s="120">
        <v>0</v>
      </c>
      <c r="O448" s="112">
        <f t="shared" si="24"/>
        <v>0</v>
      </c>
      <c r="P448" s="115">
        <f t="shared" si="25"/>
        <v>0</v>
      </c>
      <c r="Q448" s="120"/>
      <c r="R448" s="117"/>
      <c r="S448" s="197"/>
      <c r="T448" s="179" t="str">
        <f>IFERROR(INDEX('ITC-3B'!$B$21:$B$1020,MATCH(E448,'ITC-3B'!$E$21:$E$1020,0)),"-")</f>
        <v>-</v>
      </c>
      <c r="U448" s="179" t="str">
        <f>IFERROR(INDEX('2A-2B'!$B$21:$B$1020,MATCH(E448,'2A-2B'!$F$21:$F$1020,0)),"-")</f>
        <v>-</v>
      </c>
      <c r="V448" s="186">
        <f t="shared" si="26"/>
        <v>0</v>
      </c>
      <c r="X448" s="191" t="str">
        <f>IFERROR(INDEX('ITC-3B'!$C$21:$C$1020,MATCH(E448,'ITC-3B'!$E$21:$E$1020,0)),"Not in 3B")</f>
        <v>Not in 3B</v>
      </c>
      <c r="Y448" s="191" t="str">
        <f>IFERROR(INDEX('2A-2B'!$C$21:$C$1020,MATCH(E448,'2A-2B'!$F$21:$F$1020,0)),"Not in 2A-2B")</f>
        <v>Not in 2A-2B</v>
      </c>
    </row>
    <row r="449" spans="2:25">
      <c r="B449" s="176" t="s">
        <v>828</v>
      </c>
      <c r="C449" s="121"/>
      <c r="D449" s="119"/>
      <c r="E449" s="192"/>
      <c r="F449" s="117"/>
      <c r="G449" s="118"/>
      <c r="H449" s="119"/>
      <c r="I449" s="119"/>
      <c r="J449" s="123"/>
      <c r="K449" s="195"/>
      <c r="L449" s="120">
        <v>0</v>
      </c>
      <c r="M449" s="120">
        <v>0</v>
      </c>
      <c r="N449" s="120">
        <v>0</v>
      </c>
      <c r="O449" s="112">
        <f t="shared" si="24"/>
        <v>0</v>
      </c>
      <c r="P449" s="115">
        <f t="shared" si="25"/>
        <v>0</v>
      </c>
      <c r="Q449" s="120"/>
      <c r="R449" s="117"/>
      <c r="S449" s="197"/>
      <c r="T449" s="179" t="str">
        <f>IFERROR(INDEX('ITC-3B'!$B$21:$B$1020,MATCH(E449,'ITC-3B'!$E$21:$E$1020,0)),"-")</f>
        <v>-</v>
      </c>
      <c r="U449" s="179" t="str">
        <f>IFERROR(INDEX('2A-2B'!$B$21:$B$1020,MATCH(E449,'2A-2B'!$F$21:$F$1020,0)),"-")</f>
        <v>-</v>
      </c>
      <c r="V449" s="186">
        <f t="shared" si="26"/>
        <v>0</v>
      </c>
      <c r="X449" s="191" t="str">
        <f>IFERROR(INDEX('ITC-3B'!$C$21:$C$1020,MATCH(E449,'ITC-3B'!$E$21:$E$1020,0)),"Not in 3B")</f>
        <v>Not in 3B</v>
      </c>
      <c r="Y449" s="191" t="str">
        <f>IFERROR(INDEX('2A-2B'!$C$21:$C$1020,MATCH(E449,'2A-2B'!$F$21:$F$1020,0)),"Not in 2A-2B")</f>
        <v>Not in 2A-2B</v>
      </c>
    </row>
    <row r="450" spans="2:25">
      <c r="B450" s="176" t="s">
        <v>829</v>
      </c>
      <c r="C450" s="121"/>
      <c r="D450" s="119"/>
      <c r="E450" s="192"/>
      <c r="F450" s="117"/>
      <c r="G450" s="118"/>
      <c r="H450" s="119"/>
      <c r="I450" s="119"/>
      <c r="J450" s="123"/>
      <c r="K450" s="195"/>
      <c r="L450" s="120">
        <v>0</v>
      </c>
      <c r="M450" s="120">
        <v>0</v>
      </c>
      <c r="N450" s="120">
        <v>0</v>
      </c>
      <c r="O450" s="112">
        <f t="shared" si="24"/>
        <v>0</v>
      </c>
      <c r="P450" s="115">
        <f t="shared" si="25"/>
        <v>0</v>
      </c>
      <c r="Q450" s="120"/>
      <c r="R450" s="117"/>
      <c r="S450" s="197"/>
      <c r="T450" s="179" t="str">
        <f>IFERROR(INDEX('ITC-3B'!$B$21:$B$1020,MATCH(E450,'ITC-3B'!$E$21:$E$1020,0)),"-")</f>
        <v>-</v>
      </c>
      <c r="U450" s="179" t="str">
        <f>IFERROR(INDEX('2A-2B'!$B$21:$B$1020,MATCH(E450,'2A-2B'!$F$21:$F$1020,0)),"-")</f>
        <v>-</v>
      </c>
      <c r="V450" s="186">
        <f t="shared" si="26"/>
        <v>0</v>
      </c>
      <c r="X450" s="191" t="str">
        <f>IFERROR(INDEX('ITC-3B'!$C$21:$C$1020,MATCH(E450,'ITC-3B'!$E$21:$E$1020,0)),"Not in 3B")</f>
        <v>Not in 3B</v>
      </c>
      <c r="Y450" s="191" t="str">
        <f>IFERROR(INDEX('2A-2B'!$C$21:$C$1020,MATCH(E450,'2A-2B'!$F$21:$F$1020,0)),"Not in 2A-2B")</f>
        <v>Not in 2A-2B</v>
      </c>
    </row>
    <row r="451" spans="2:25">
      <c r="B451" s="176" t="s">
        <v>830</v>
      </c>
      <c r="C451" s="121"/>
      <c r="D451" s="119"/>
      <c r="E451" s="192"/>
      <c r="F451" s="117"/>
      <c r="G451" s="118"/>
      <c r="H451" s="119"/>
      <c r="I451" s="119"/>
      <c r="J451" s="123"/>
      <c r="K451" s="195"/>
      <c r="L451" s="120">
        <v>0</v>
      </c>
      <c r="M451" s="120">
        <v>0</v>
      </c>
      <c r="N451" s="120">
        <v>0</v>
      </c>
      <c r="O451" s="112">
        <f t="shared" si="24"/>
        <v>0</v>
      </c>
      <c r="P451" s="115">
        <f t="shared" si="25"/>
        <v>0</v>
      </c>
      <c r="Q451" s="120"/>
      <c r="R451" s="117"/>
      <c r="S451" s="197"/>
      <c r="T451" s="179" t="str">
        <f>IFERROR(INDEX('ITC-3B'!$B$21:$B$1020,MATCH(E451,'ITC-3B'!$E$21:$E$1020,0)),"-")</f>
        <v>-</v>
      </c>
      <c r="U451" s="179" t="str">
        <f>IFERROR(INDEX('2A-2B'!$B$21:$B$1020,MATCH(E451,'2A-2B'!$F$21:$F$1020,0)),"-")</f>
        <v>-</v>
      </c>
      <c r="V451" s="186">
        <f t="shared" si="26"/>
        <v>0</v>
      </c>
      <c r="X451" s="191" t="str">
        <f>IFERROR(INDEX('ITC-3B'!$C$21:$C$1020,MATCH(E451,'ITC-3B'!$E$21:$E$1020,0)),"Not in 3B")</f>
        <v>Not in 3B</v>
      </c>
      <c r="Y451" s="191" t="str">
        <f>IFERROR(INDEX('2A-2B'!$C$21:$C$1020,MATCH(E451,'2A-2B'!$F$21:$F$1020,0)),"Not in 2A-2B")</f>
        <v>Not in 2A-2B</v>
      </c>
    </row>
    <row r="452" spans="2:25">
      <c r="B452" s="176" t="s">
        <v>831</v>
      </c>
      <c r="C452" s="121"/>
      <c r="D452" s="119"/>
      <c r="E452" s="192"/>
      <c r="F452" s="117"/>
      <c r="G452" s="118"/>
      <c r="H452" s="119"/>
      <c r="I452" s="119"/>
      <c r="J452" s="123"/>
      <c r="K452" s="195"/>
      <c r="L452" s="120">
        <v>0</v>
      </c>
      <c r="M452" s="120">
        <v>0</v>
      </c>
      <c r="N452" s="120">
        <v>0</v>
      </c>
      <c r="O452" s="112">
        <f t="shared" si="24"/>
        <v>0</v>
      </c>
      <c r="P452" s="115">
        <f t="shared" si="25"/>
        <v>0</v>
      </c>
      <c r="Q452" s="120"/>
      <c r="R452" s="117"/>
      <c r="S452" s="197"/>
      <c r="T452" s="179" t="str">
        <f>IFERROR(INDEX('ITC-3B'!$B$21:$B$1020,MATCH(E452,'ITC-3B'!$E$21:$E$1020,0)),"-")</f>
        <v>-</v>
      </c>
      <c r="U452" s="179" t="str">
        <f>IFERROR(INDEX('2A-2B'!$B$21:$B$1020,MATCH(E452,'2A-2B'!$F$21:$F$1020,0)),"-")</f>
        <v>-</v>
      </c>
      <c r="V452" s="186">
        <f t="shared" si="26"/>
        <v>0</v>
      </c>
      <c r="X452" s="191" t="str">
        <f>IFERROR(INDEX('ITC-3B'!$C$21:$C$1020,MATCH(E452,'ITC-3B'!$E$21:$E$1020,0)),"Not in 3B")</f>
        <v>Not in 3B</v>
      </c>
      <c r="Y452" s="191" t="str">
        <f>IFERROR(INDEX('2A-2B'!$C$21:$C$1020,MATCH(E452,'2A-2B'!$F$21:$F$1020,0)),"Not in 2A-2B")</f>
        <v>Not in 2A-2B</v>
      </c>
    </row>
    <row r="453" spans="2:25">
      <c r="B453" s="176" t="s">
        <v>832</v>
      </c>
      <c r="C453" s="121"/>
      <c r="D453" s="119"/>
      <c r="E453" s="192"/>
      <c r="F453" s="117"/>
      <c r="G453" s="118"/>
      <c r="H453" s="119"/>
      <c r="I453" s="119"/>
      <c r="J453" s="123"/>
      <c r="K453" s="195"/>
      <c r="L453" s="120">
        <v>0</v>
      </c>
      <c r="M453" s="120">
        <v>0</v>
      </c>
      <c r="N453" s="120">
        <v>0</v>
      </c>
      <c r="O453" s="112">
        <f t="shared" si="24"/>
        <v>0</v>
      </c>
      <c r="P453" s="115">
        <f t="shared" si="25"/>
        <v>0</v>
      </c>
      <c r="Q453" s="120"/>
      <c r="R453" s="117"/>
      <c r="S453" s="197"/>
      <c r="T453" s="179" t="str">
        <f>IFERROR(INDEX('ITC-3B'!$B$21:$B$1020,MATCH(E453,'ITC-3B'!$E$21:$E$1020,0)),"-")</f>
        <v>-</v>
      </c>
      <c r="U453" s="179" t="str">
        <f>IFERROR(INDEX('2A-2B'!$B$21:$B$1020,MATCH(E453,'2A-2B'!$F$21:$F$1020,0)),"-")</f>
        <v>-</v>
      </c>
      <c r="V453" s="186">
        <f t="shared" si="26"/>
        <v>0</v>
      </c>
      <c r="X453" s="191" t="str">
        <f>IFERROR(INDEX('ITC-3B'!$C$21:$C$1020,MATCH(E453,'ITC-3B'!$E$21:$E$1020,0)),"Not in 3B")</f>
        <v>Not in 3B</v>
      </c>
      <c r="Y453" s="191" t="str">
        <f>IFERROR(INDEX('2A-2B'!$C$21:$C$1020,MATCH(E453,'2A-2B'!$F$21:$F$1020,0)),"Not in 2A-2B")</f>
        <v>Not in 2A-2B</v>
      </c>
    </row>
    <row r="454" spans="2:25">
      <c r="B454" s="176" t="s">
        <v>833</v>
      </c>
      <c r="C454" s="121"/>
      <c r="D454" s="119"/>
      <c r="E454" s="192"/>
      <c r="F454" s="117"/>
      <c r="G454" s="118"/>
      <c r="H454" s="119"/>
      <c r="I454" s="119"/>
      <c r="J454" s="123"/>
      <c r="K454" s="195"/>
      <c r="L454" s="120">
        <v>0</v>
      </c>
      <c r="M454" s="120">
        <v>0</v>
      </c>
      <c r="N454" s="120">
        <v>0</v>
      </c>
      <c r="O454" s="112">
        <f t="shared" si="24"/>
        <v>0</v>
      </c>
      <c r="P454" s="115">
        <f t="shared" si="25"/>
        <v>0</v>
      </c>
      <c r="Q454" s="120"/>
      <c r="R454" s="117"/>
      <c r="S454" s="197"/>
      <c r="T454" s="179" t="str">
        <f>IFERROR(INDEX('ITC-3B'!$B$21:$B$1020,MATCH(E454,'ITC-3B'!$E$21:$E$1020,0)),"-")</f>
        <v>-</v>
      </c>
      <c r="U454" s="179" t="str">
        <f>IFERROR(INDEX('2A-2B'!$B$21:$B$1020,MATCH(E454,'2A-2B'!$F$21:$F$1020,0)),"-")</f>
        <v>-</v>
      </c>
      <c r="V454" s="186">
        <f t="shared" si="26"/>
        <v>0</v>
      </c>
      <c r="X454" s="191" t="str">
        <f>IFERROR(INDEX('ITC-3B'!$C$21:$C$1020,MATCH(E454,'ITC-3B'!$E$21:$E$1020,0)),"Not in 3B")</f>
        <v>Not in 3B</v>
      </c>
      <c r="Y454" s="191" t="str">
        <f>IFERROR(INDEX('2A-2B'!$C$21:$C$1020,MATCH(E454,'2A-2B'!$F$21:$F$1020,0)),"Not in 2A-2B")</f>
        <v>Not in 2A-2B</v>
      </c>
    </row>
    <row r="455" spans="2:25">
      <c r="B455" s="176" t="s">
        <v>834</v>
      </c>
      <c r="C455" s="121"/>
      <c r="D455" s="119"/>
      <c r="E455" s="192"/>
      <c r="F455" s="117"/>
      <c r="G455" s="118"/>
      <c r="H455" s="119"/>
      <c r="I455" s="119"/>
      <c r="J455" s="123"/>
      <c r="K455" s="195"/>
      <c r="L455" s="120">
        <v>0</v>
      </c>
      <c r="M455" s="120">
        <v>0</v>
      </c>
      <c r="N455" s="120">
        <v>0</v>
      </c>
      <c r="O455" s="112">
        <f t="shared" si="24"/>
        <v>0</v>
      </c>
      <c r="P455" s="115">
        <f t="shared" si="25"/>
        <v>0</v>
      </c>
      <c r="Q455" s="120"/>
      <c r="R455" s="117"/>
      <c r="S455" s="197"/>
      <c r="T455" s="179" t="str">
        <f>IFERROR(INDEX('ITC-3B'!$B$21:$B$1020,MATCH(E455,'ITC-3B'!$E$21:$E$1020,0)),"-")</f>
        <v>-</v>
      </c>
      <c r="U455" s="179" t="str">
        <f>IFERROR(INDEX('2A-2B'!$B$21:$B$1020,MATCH(E455,'2A-2B'!$F$21:$F$1020,0)),"-")</f>
        <v>-</v>
      </c>
      <c r="V455" s="186">
        <f t="shared" si="26"/>
        <v>0</v>
      </c>
      <c r="X455" s="191" t="str">
        <f>IFERROR(INDEX('ITC-3B'!$C$21:$C$1020,MATCH(E455,'ITC-3B'!$E$21:$E$1020,0)),"Not in 3B")</f>
        <v>Not in 3B</v>
      </c>
      <c r="Y455" s="191" t="str">
        <f>IFERROR(INDEX('2A-2B'!$C$21:$C$1020,MATCH(E455,'2A-2B'!$F$21:$F$1020,0)),"Not in 2A-2B")</f>
        <v>Not in 2A-2B</v>
      </c>
    </row>
    <row r="456" spans="2:25">
      <c r="B456" s="176" t="s">
        <v>835</v>
      </c>
      <c r="C456" s="121"/>
      <c r="D456" s="119"/>
      <c r="E456" s="192"/>
      <c r="F456" s="117"/>
      <c r="G456" s="118"/>
      <c r="H456" s="119"/>
      <c r="I456" s="119"/>
      <c r="J456" s="123"/>
      <c r="K456" s="195"/>
      <c r="L456" s="120">
        <v>0</v>
      </c>
      <c r="M456" s="120">
        <v>0</v>
      </c>
      <c r="N456" s="120">
        <v>0</v>
      </c>
      <c r="O456" s="112">
        <f t="shared" si="24"/>
        <v>0</v>
      </c>
      <c r="P456" s="115">
        <f t="shared" si="25"/>
        <v>0</v>
      </c>
      <c r="Q456" s="120"/>
      <c r="R456" s="117"/>
      <c r="S456" s="197"/>
      <c r="T456" s="179" t="str">
        <f>IFERROR(INDEX('ITC-3B'!$B$21:$B$1020,MATCH(E456,'ITC-3B'!$E$21:$E$1020,0)),"-")</f>
        <v>-</v>
      </c>
      <c r="U456" s="179" t="str">
        <f>IFERROR(INDEX('2A-2B'!$B$21:$B$1020,MATCH(E456,'2A-2B'!$F$21:$F$1020,0)),"-")</f>
        <v>-</v>
      </c>
      <c r="V456" s="186">
        <f t="shared" si="26"/>
        <v>0</v>
      </c>
      <c r="X456" s="191" t="str">
        <f>IFERROR(INDEX('ITC-3B'!$C$21:$C$1020,MATCH(E456,'ITC-3B'!$E$21:$E$1020,0)),"Not in 3B")</f>
        <v>Not in 3B</v>
      </c>
      <c r="Y456" s="191" t="str">
        <f>IFERROR(INDEX('2A-2B'!$C$21:$C$1020,MATCH(E456,'2A-2B'!$F$21:$F$1020,0)),"Not in 2A-2B")</f>
        <v>Not in 2A-2B</v>
      </c>
    </row>
    <row r="457" spans="2:25">
      <c r="B457" s="176" t="s">
        <v>836</v>
      </c>
      <c r="C457" s="121"/>
      <c r="D457" s="119"/>
      <c r="E457" s="192"/>
      <c r="F457" s="117"/>
      <c r="G457" s="118"/>
      <c r="H457" s="119"/>
      <c r="I457" s="119"/>
      <c r="J457" s="123"/>
      <c r="K457" s="195"/>
      <c r="L457" s="120">
        <v>0</v>
      </c>
      <c r="M457" s="120">
        <v>0</v>
      </c>
      <c r="N457" s="120">
        <v>0</v>
      </c>
      <c r="O457" s="112">
        <f t="shared" si="24"/>
        <v>0</v>
      </c>
      <c r="P457" s="115">
        <f t="shared" si="25"/>
        <v>0</v>
      </c>
      <c r="Q457" s="120"/>
      <c r="R457" s="117"/>
      <c r="S457" s="197"/>
      <c r="T457" s="179" t="str">
        <f>IFERROR(INDEX('ITC-3B'!$B$21:$B$1020,MATCH(E457,'ITC-3B'!$E$21:$E$1020,0)),"-")</f>
        <v>-</v>
      </c>
      <c r="U457" s="179" t="str">
        <f>IFERROR(INDEX('2A-2B'!$B$21:$B$1020,MATCH(E457,'2A-2B'!$F$21:$F$1020,0)),"-")</f>
        <v>-</v>
      </c>
      <c r="V457" s="186">
        <f t="shared" si="26"/>
        <v>0</v>
      </c>
      <c r="X457" s="191" t="str">
        <f>IFERROR(INDEX('ITC-3B'!$C$21:$C$1020,MATCH(E457,'ITC-3B'!$E$21:$E$1020,0)),"Not in 3B")</f>
        <v>Not in 3B</v>
      </c>
      <c r="Y457" s="191" t="str">
        <f>IFERROR(INDEX('2A-2B'!$C$21:$C$1020,MATCH(E457,'2A-2B'!$F$21:$F$1020,0)),"Not in 2A-2B")</f>
        <v>Not in 2A-2B</v>
      </c>
    </row>
    <row r="458" spans="2:25">
      <c r="B458" s="176" t="s">
        <v>837</v>
      </c>
      <c r="C458" s="121"/>
      <c r="D458" s="119"/>
      <c r="E458" s="192"/>
      <c r="F458" s="117"/>
      <c r="G458" s="118"/>
      <c r="H458" s="119"/>
      <c r="I458" s="119"/>
      <c r="J458" s="123"/>
      <c r="K458" s="195"/>
      <c r="L458" s="120">
        <v>0</v>
      </c>
      <c r="M458" s="120">
        <v>0</v>
      </c>
      <c r="N458" s="120">
        <v>0</v>
      </c>
      <c r="O458" s="112">
        <f t="shared" si="24"/>
        <v>0</v>
      </c>
      <c r="P458" s="115">
        <f t="shared" si="25"/>
        <v>0</v>
      </c>
      <c r="Q458" s="120"/>
      <c r="R458" s="117"/>
      <c r="S458" s="197"/>
      <c r="T458" s="179" t="str">
        <f>IFERROR(INDEX('ITC-3B'!$B$21:$B$1020,MATCH(E458,'ITC-3B'!$E$21:$E$1020,0)),"-")</f>
        <v>-</v>
      </c>
      <c r="U458" s="179" t="str">
        <f>IFERROR(INDEX('2A-2B'!$B$21:$B$1020,MATCH(E458,'2A-2B'!$F$21:$F$1020,0)),"-")</f>
        <v>-</v>
      </c>
      <c r="V458" s="186">
        <f t="shared" si="26"/>
        <v>0</v>
      </c>
      <c r="X458" s="191" t="str">
        <f>IFERROR(INDEX('ITC-3B'!$C$21:$C$1020,MATCH(E458,'ITC-3B'!$E$21:$E$1020,0)),"Not in 3B")</f>
        <v>Not in 3B</v>
      </c>
      <c r="Y458" s="191" t="str">
        <f>IFERROR(INDEX('2A-2B'!$C$21:$C$1020,MATCH(E458,'2A-2B'!$F$21:$F$1020,0)),"Not in 2A-2B")</f>
        <v>Not in 2A-2B</v>
      </c>
    </row>
    <row r="459" spans="2:25">
      <c r="B459" s="176" t="s">
        <v>838</v>
      </c>
      <c r="C459" s="121"/>
      <c r="D459" s="119"/>
      <c r="E459" s="192"/>
      <c r="F459" s="117"/>
      <c r="G459" s="118"/>
      <c r="H459" s="119"/>
      <c r="I459" s="119"/>
      <c r="J459" s="123"/>
      <c r="K459" s="195"/>
      <c r="L459" s="120">
        <v>0</v>
      </c>
      <c r="M459" s="120">
        <v>0</v>
      </c>
      <c r="N459" s="120">
        <v>0</v>
      </c>
      <c r="O459" s="112">
        <f t="shared" si="24"/>
        <v>0</v>
      </c>
      <c r="P459" s="115">
        <f t="shared" si="25"/>
        <v>0</v>
      </c>
      <c r="Q459" s="120"/>
      <c r="R459" s="117"/>
      <c r="S459" s="197"/>
      <c r="T459" s="179" t="str">
        <f>IFERROR(INDEX('ITC-3B'!$B$21:$B$1020,MATCH(E459,'ITC-3B'!$E$21:$E$1020,0)),"-")</f>
        <v>-</v>
      </c>
      <c r="U459" s="179" t="str">
        <f>IFERROR(INDEX('2A-2B'!$B$21:$B$1020,MATCH(E459,'2A-2B'!$F$21:$F$1020,0)),"-")</f>
        <v>-</v>
      </c>
      <c r="V459" s="186">
        <f t="shared" si="26"/>
        <v>0</v>
      </c>
      <c r="X459" s="191" t="str">
        <f>IFERROR(INDEX('ITC-3B'!$C$21:$C$1020,MATCH(E459,'ITC-3B'!$E$21:$E$1020,0)),"Not in 3B")</f>
        <v>Not in 3B</v>
      </c>
      <c r="Y459" s="191" t="str">
        <f>IFERROR(INDEX('2A-2B'!$C$21:$C$1020,MATCH(E459,'2A-2B'!$F$21:$F$1020,0)),"Not in 2A-2B")</f>
        <v>Not in 2A-2B</v>
      </c>
    </row>
    <row r="460" spans="2:25">
      <c r="B460" s="176" t="s">
        <v>839</v>
      </c>
      <c r="C460" s="121"/>
      <c r="D460" s="119"/>
      <c r="E460" s="192"/>
      <c r="F460" s="117"/>
      <c r="G460" s="118"/>
      <c r="H460" s="119"/>
      <c r="I460" s="119"/>
      <c r="J460" s="123"/>
      <c r="K460" s="195"/>
      <c r="L460" s="120">
        <v>0</v>
      </c>
      <c r="M460" s="120">
        <v>0</v>
      </c>
      <c r="N460" s="120">
        <v>0</v>
      </c>
      <c r="O460" s="112">
        <f t="shared" si="24"/>
        <v>0</v>
      </c>
      <c r="P460" s="115">
        <f t="shared" si="25"/>
        <v>0</v>
      </c>
      <c r="Q460" s="120"/>
      <c r="R460" s="117"/>
      <c r="S460" s="197"/>
      <c r="T460" s="179" t="str">
        <f>IFERROR(INDEX('ITC-3B'!$B$21:$B$1020,MATCH(E460,'ITC-3B'!$E$21:$E$1020,0)),"-")</f>
        <v>-</v>
      </c>
      <c r="U460" s="179" t="str">
        <f>IFERROR(INDEX('2A-2B'!$B$21:$B$1020,MATCH(E460,'2A-2B'!$F$21:$F$1020,0)),"-")</f>
        <v>-</v>
      </c>
      <c r="V460" s="186">
        <f t="shared" si="26"/>
        <v>0</v>
      </c>
      <c r="X460" s="191" t="str">
        <f>IFERROR(INDEX('ITC-3B'!$C$21:$C$1020,MATCH(E460,'ITC-3B'!$E$21:$E$1020,0)),"Not in 3B")</f>
        <v>Not in 3B</v>
      </c>
      <c r="Y460" s="191" t="str">
        <f>IFERROR(INDEX('2A-2B'!$C$21:$C$1020,MATCH(E460,'2A-2B'!$F$21:$F$1020,0)),"Not in 2A-2B")</f>
        <v>Not in 2A-2B</v>
      </c>
    </row>
    <row r="461" spans="2:25">
      <c r="B461" s="176" t="s">
        <v>840</v>
      </c>
      <c r="C461" s="121"/>
      <c r="D461" s="119"/>
      <c r="E461" s="192"/>
      <c r="F461" s="117"/>
      <c r="G461" s="118"/>
      <c r="H461" s="119"/>
      <c r="I461" s="119"/>
      <c r="J461" s="123"/>
      <c r="K461" s="195"/>
      <c r="L461" s="120">
        <v>0</v>
      </c>
      <c r="M461" s="120">
        <v>0</v>
      </c>
      <c r="N461" s="120">
        <v>0</v>
      </c>
      <c r="O461" s="112">
        <f t="shared" si="24"/>
        <v>0</v>
      </c>
      <c r="P461" s="115">
        <f t="shared" si="25"/>
        <v>0</v>
      </c>
      <c r="Q461" s="120"/>
      <c r="R461" s="117"/>
      <c r="S461" s="197"/>
      <c r="T461" s="179" t="str">
        <f>IFERROR(INDEX('ITC-3B'!$B$21:$B$1020,MATCH(E461,'ITC-3B'!$E$21:$E$1020,0)),"-")</f>
        <v>-</v>
      </c>
      <c r="U461" s="179" t="str">
        <f>IFERROR(INDEX('2A-2B'!$B$21:$B$1020,MATCH(E461,'2A-2B'!$F$21:$F$1020,0)),"-")</f>
        <v>-</v>
      </c>
      <c r="V461" s="186">
        <f t="shared" si="26"/>
        <v>0</v>
      </c>
      <c r="X461" s="191" t="str">
        <f>IFERROR(INDEX('ITC-3B'!$C$21:$C$1020,MATCH(E461,'ITC-3B'!$E$21:$E$1020,0)),"Not in 3B")</f>
        <v>Not in 3B</v>
      </c>
      <c r="Y461" s="191" t="str">
        <f>IFERROR(INDEX('2A-2B'!$C$21:$C$1020,MATCH(E461,'2A-2B'!$F$21:$F$1020,0)),"Not in 2A-2B")</f>
        <v>Not in 2A-2B</v>
      </c>
    </row>
    <row r="462" spans="2:25">
      <c r="B462" s="176" t="s">
        <v>841</v>
      </c>
      <c r="C462" s="121"/>
      <c r="D462" s="119"/>
      <c r="E462" s="192"/>
      <c r="F462" s="117"/>
      <c r="G462" s="118"/>
      <c r="H462" s="119"/>
      <c r="I462" s="119"/>
      <c r="J462" s="123"/>
      <c r="K462" s="195"/>
      <c r="L462" s="120">
        <v>0</v>
      </c>
      <c r="M462" s="120">
        <v>0</v>
      </c>
      <c r="N462" s="120">
        <v>0</v>
      </c>
      <c r="O462" s="112">
        <f t="shared" si="24"/>
        <v>0</v>
      </c>
      <c r="P462" s="115">
        <f t="shared" si="25"/>
        <v>0</v>
      </c>
      <c r="Q462" s="120"/>
      <c r="R462" s="117"/>
      <c r="S462" s="197"/>
      <c r="T462" s="179" t="str">
        <f>IFERROR(INDEX('ITC-3B'!$B$21:$B$1020,MATCH(E462,'ITC-3B'!$E$21:$E$1020,0)),"-")</f>
        <v>-</v>
      </c>
      <c r="U462" s="179" t="str">
        <f>IFERROR(INDEX('2A-2B'!$B$21:$B$1020,MATCH(E462,'2A-2B'!$F$21:$F$1020,0)),"-")</f>
        <v>-</v>
      </c>
      <c r="V462" s="186">
        <f t="shared" si="26"/>
        <v>0</v>
      </c>
      <c r="X462" s="191" t="str">
        <f>IFERROR(INDEX('ITC-3B'!$C$21:$C$1020,MATCH(E462,'ITC-3B'!$E$21:$E$1020,0)),"Not in 3B")</f>
        <v>Not in 3B</v>
      </c>
      <c r="Y462" s="191" t="str">
        <f>IFERROR(INDEX('2A-2B'!$C$21:$C$1020,MATCH(E462,'2A-2B'!$F$21:$F$1020,0)),"Not in 2A-2B")</f>
        <v>Not in 2A-2B</v>
      </c>
    </row>
    <row r="463" spans="2:25">
      <c r="B463" s="176" t="s">
        <v>842</v>
      </c>
      <c r="C463" s="121"/>
      <c r="D463" s="119"/>
      <c r="E463" s="192"/>
      <c r="F463" s="117"/>
      <c r="G463" s="118"/>
      <c r="H463" s="119"/>
      <c r="I463" s="119"/>
      <c r="J463" s="123"/>
      <c r="K463" s="195"/>
      <c r="L463" s="120">
        <v>0</v>
      </c>
      <c r="M463" s="120">
        <v>0</v>
      </c>
      <c r="N463" s="120">
        <v>0</v>
      </c>
      <c r="O463" s="112">
        <f t="shared" si="24"/>
        <v>0</v>
      </c>
      <c r="P463" s="115">
        <f t="shared" si="25"/>
        <v>0</v>
      </c>
      <c r="Q463" s="120"/>
      <c r="R463" s="117"/>
      <c r="S463" s="197"/>
      <c r="T463" s="179" t="str">
        <f>IFERROR(INDEX('ITC-3B'!$B$21:$B$1020,MATCH(E463,'ITC-3B'!$E$21:$E$1020,0)),"-")</f>
        <v>-</v>
      </c>
      <c r="U463" s="179" t="str">
        <f>IFERROR(INDEX('2A-2B'!$B$21:$B$1020,MATCH(E463,'2A-2B'!$F$21:$F$1020,0)),"-")</f>
        <v>-</v>
      </c>
      <c r="V463" s="186">
        <f t="shared" si="26"/>
        <v>0</v>
      </c>
      <c r="X463" s="191" t="str">
        <f>IFERROR(INDEX('ITC-3B'!$C$21:$C$1020,MATCH(E463,'ITC-3B'!$E$21:$E$1020,0)),"Not in 3B")</f>
        <v>Not in 3B</v>
      </c>
      <c r="Y463" s="191" t="str">
        <f>IFERROR(INDEX('2A-2B'!$C$21:$C$1020,MATCH(E463,'2A-2B'!$F$21:$F$1020,0)),"Not in 2A-2B")</f>
        <v>Not in 2A-2B</v>
      </c>
    </row>
    <row r="464" spans="2:25">
      <c r="B464" s="176" t="s">
        <v>843</v>
      </c>
      <c r="C464" s="121"/>
      <c r="D464" s="119"/>
      <c r="E464" s="192"/>
      <c r="F464" s="117"/>
      <c r="G464" s="118"/>
      <c r="H464" s="119"/>
      <c r="I464" s="119"/>
      <c r="J464" s="123"/>
      <c r="K464" s="195"/>
      <c r="L464" s="120">
        <v>0</v>
      </c>
      <c r="M464" s="120">
        <v>0</v>
      </c>
      <c r="N464" s="120">
        <v>0</v>
      </c>
      <c r="O464" s="112">
        <f t="shared" si="24"/>
        <v>0</v>
      </c>
      <c r="P464" s="115">
        <f t="shared" si="25"/>
        <v>0</v>
      </c>
      <c r="Q464" s="120"/>
      <c r="R464" s="117"/>
      <c r="S464" s="197"/>
      <c r="T464" s="179" t="str">
        <f>IFERROR(INDEX('ITC-3B'!$B$21:$B$1020,MATCH(E464,'ITC-3B'!$E$21:$E$1020,0)),"-")</f>
        <v>-</v>
      </c>
      <c r="U464" s="179" t="str">
        <f>IFERROR(INDEX('2A-2B'!$B$21:$B$1020,MATCH(E464,'2A-2B'!$F$21:$F$1020,0)),"-")</f>
        <v>-</v>
      </c>
      <c r="V464" s="186">
        <f t="shared" si="26"/>
        <v>0</v>
      </c>
      <c r="X464" s="191" t="str">
        <f>IFERROR(INDEX('ITC-3B'!$C$21:$C$1020,MATCH(E464,'ITC-3B'!$E$21:$E$1020,0)),"Not in 3B")</f>
        <v>Not in 3B</v>
      </c>
      <c r="Y464" s="191" t="str">
        <f>IFERROR(INDEX('2A-2B'!$C$21:$C$1020,MATCH(E464,'2A-2B'!$F$21:$F$1020,0)),"Not in 2A-2B")</f>
        <v>Not in 2A-2B</v>
      </c>
    </row>
    <row r="465" spans="2:25">
      <c r="B465" s="176" t="s">
        <v>844</v>
      </c>
      <c r="C465" s="121"/>
      <c r="D465" s="119"/>
      <c r="E465" s="192"/>
      <c r="F465" s="117"/>
      <c r="G465" s="118"/>
      <c r="H465" s="119"/>
      <c r="I465" s="119"/>
      <c r="J465" s="123"/>
      <c r="K465" s="195"/>
      <c r="L465" s="120">
        <v>0</v>
      </c>
      <c r="M465" s="120">
        <v>0</v>
      </c>
      <c r="N465" s="120">
        <v>0</v>
      </c>
      <c r="O465" s="112">
        <f t="shared" si="24"/>
        <v>0</v>
      </c>
      <c r="P465" s="115">
        <f t="shared" si="25"/>
        <v>0</v>
      </c>
      <c r="Q465" s="120"/>
      <c r="R465" s="117"/>
      <c r="S465" s="197"/>
      <c r="T465" s="179" t="str">
        <f>IFERROR(INDEX('ITC-3B'!$B$21:$B$1020,MATCH(E465,'ITC-3B'!$E$21:$E$1020,0)),"-")</f>
        <v>-</v>
      </c>
      <c r="U465" s="179" t="str">
        <f>IFERROR(INDEX('2A-2B'!$B$21:$B$1020,MATCH(E465,'2A-2B'!$F$21:$F$1020,0)),"-")</f>
        <v>-</v>
      </c>
      <c r="V465" s="186">
        <f t="shared" si="26"/>
        <v>0</v>
      </c>
      <c r="X465" s="191" t="str">
        <f>IFERROR(INDEX('ITC-3B'!$C$21:$C$1020,MATCH(E465,'ITC-3B'!$E$21:$E$1020,0)),"Not in 3B")</f>
        <v>Not in 3B</v>
      </c>
      <c r="Y465" s="191" t="str">
        <f>IFERROR(INDEX('2A-2B'!$C$21:$C$1020,MATCH(E465,'2A-2B'!$F$21:$F$1020,0)),"Not in 2A-2B")</f>
        <v>Not in 2A-2B</v>
      </c>
    </row>
    <row r="466" spans="2:25">
      <c r="B466" s="176" t="s">
        <v>845</v>
      </c>
      <c r="C466" s="121"/>
      <c r="D466" s="119"/>
      <c r="E466" s="192"/>
      <c r="F466" s="117"/>
      <c r="G466" s="118"/>
      <c r="H466" s="119"/>
      <c r="I466" s="119"/>
      <c r="J466" s="123"/>
      <c r="K466" s="195"/>
      <c r="L466" s="120">
        <v>0</v>
      </c>
      <c r="M466" s="120">
        <v>0</v>
      </c>
      <c r="N466" s="120">
        <v>0</v>
      </c>
      <c r="O466" s="112">
        <f t="shared" si="24"/>
        <v>0</v>
      </c>
      <c r="P466" s="115">
        <f t="shared" si="25"/>
        <v>0</v>
      </c>
      <c r="Q466" s="120"/>
      <c r="R466" s="117"/>
      <c r="S466" s="197"/>
      <c r="T466" s="179" t="str">
        <f>IFERROR(INDEX('ITC-3B'!$B$21:$B$1020,MATCH(E466,'ITC-3B'!$E$21:$E$1020,0)),"-")</f>
        <v>-</v>
      </c>
      <c r="U466" s="179" t="str">
        <f>IFERROR(INDEX('2A-2B'!$B$21:$B$1020,MATCH(E466,'2A-2B'!$F$21:$F$1020,0)),"-")</f>
        <v>-</v>
      </c>
      <c r="V466" s="186">
        <f t="shared" si="26"/>
        <v>0</v>
      </c>
      <c r="X466" s="191" t="str">
        <f>IFERROR(INDEX('ITC-3B'!$C$21:$C$1020,MATCH(E466,'ITC-3B'!$E$21:$E$1020,0)),"Not in 3B")</f>
        <v>Not in 3B</v>
      </c>
      <c r="Y466" s="191" t="str">
        <f>IFERROR(INDEX('2A-2B'!$C$21:$C$1020,MATCH(E466,'2A-2B'!$F$21:$F$1020,0)),"Not in 2A-2B")</f>
        <v>Not in 2A-2B</v>
      </c>
    </row>
    <row r="467" spans="2:25">
      <c r="B467" s="176" t="s">
        <v>846</v>
      </c>
      <c r="C467" s="121"/>
      <c r="D467" s="119"/>
      <c r="E467" s="192"/>
      <c r="F467" s="117"/>
      <c r="G467" s="118"/>
      <c r="H467" s="119"/>
      <c r="I467" s="119"/>
      <c r="J467" s="123"/>
      <c r="K467" s="195"/>
      <c r="L467" s="120">
        <v>0</v>
      </c>
      <c r="M467" s="120">
        <v>0</v>
      </c>
      <c r="N467" s="120">
        <v>0</v>
      </c>
      <c r="O467" s="112">
        <f t="shared" si="24"/>
        <v>0</v>
      </c>
      <c r="P467" s="115">
        <f t="shared" si="25"/>
        <v>0</v>
      </c>
      <c r="Q467" s="120"/>
      <c r="R467" s="117"/>
      <c r="S467" s="197"/>
      <c r="T467" s="179" t="str">
        <f>IFERROR(INDEX('ITC-3B'!$B$21:$B$1020,MATCH(E467,'ITC-3B'!$E$21:$E$1020,0)),"-")</f>
        <v>-</v>
      </c>
      <c r="U467" s="179" t="str">
        <f>IFERROR(INDEX('2A-2B'!$B$21:$B$1020,MATCH(E467,'2A-2B'!$F$21:$F$1020,0)),"-")</f>
        <v>-</v>
      </c>
      <c r="V467" s="186">
        <f t="shared" si="26"/>
        <v>0</v>
      </c>
      <c r="X467" s="191" t="str">
        <f>IFERROR(INDEX('ITC-3B'!$C$21:$C$1020,MATCH(E467,'ITC-3B'!$E$21:$E$1020,0)),"Not in 3B")</f>
        <v>Not in 3B</v>
      </c>
      <c r="Y467" s="191" t="str">
        <f>IFERROR(INDEX('2A-2B'!$C$21:$C$1020,MATCH(E467,'2A-2B'!$F$21:$F$1020,0)),"Not in 2A-2B")</f>
        <v>Not in 2A-2B</v>
      </c>
    </row>
    <row r="468" spans="2:25">
      <c r="B468" s="176" t="s">
        <v>847</v>
      </c>
      <c r="C468" s="121"/>
      <c r="D468" s="119"/>
      <c r="E468" s="192"/>
      <c r="F468" s="117"/>
      <c r="G468" s="118"/>
      <c r="H468" s="119"/>
      <c r="I468" s="119"/>
      <c r="J468" s="123"/>
      <c r="K468" s="195"/>
      <c r="L468" s="120">
        <v>0</v>
      </c>
      <c r="M468" s="120">
        <v>0</v>
      </c>
      <c r="N468" s="120">
        <v>0</v>
      </c>
      <c r="O468" s="112">
        <f t="shared" si="24"/>
        <v>0</v>
      </c>
      <c r="P468" s="115">
        <f t="shared" si="25"/>
        <v>0</v>
      </c>
      <c r="Q468" s="120"/>
      <c r="R468" s="117"/>
      <c r="S468" s="197"/>
      <c r="T468" s="179" t="str">
        <f>IFERROR(INDEX('ITC-3B'!$B$21:$B$1020,MATCH(E468,'ITC-3B'!$E$21:$E$1020,0)),"-")</f>
        <v>-</v>
      </c>
      <c r="U468" s="179" t="str">
        <f>IFERROR(INDEX('2A-2B'!$B$21:$B$1020,MATCH(E468,'2A-2B'!$F$21:$F$1020,0)),"-")</f>
        <v>-</v>
      </c>
      <c r="V468" s="186">
        <f t="shared" si="26"/>
        <v>0</v>
      </c>
      <c r="X468" s="191" t="str">
        <f>IFERROR(INDEX('ITC-3B'!$C$21:$C$1020,MATCH(E468,'ITC-3B'!$E$21:$E$1020,0)),"Not in 3B")</f>
        <v>Not in 3B</v>
      </c>
      <c r="Y468" s="191" t="str">
        <f>IFERROR(INDEX('2A-2B'!$C$21:$C$1020,MATCH(E468,'2A-2B'!$F$21:$F$1020,0)),"Not in 2A-2B")</f>
        <v>Not in 2A-2B</v>
      </c>
    </row>
    <row r="469" spans="2:25">
      <c r="B469" s="176" t="s">
        <v>848</v>
      </c>
      <c r="C469" s="121"/>
      <c r="D469" s="119"/>
      <c r="E469" s="192"/>
      <c r="F469" s="117"/>
      <c r="G469" s="118"/>
      <c r="H469" s="119"/>
      <c r="I469" s="119"/>
      <c r="J469" s="123"/>
      <c r="K469" s="195"/>
      <c r="L469" s="120">
        <v>0</v>
      </c>
      <c r="M469" s="120">
        <v>0</v>
      </c>
      <c r="N469" s="120">
        <v>0</v>
      </c>
      <c r="O469" s="112">
        <f t="shared" ref="O469:O532" si="27">N469</f>
        <v>0</v>
      </c>
      <c r="P469" s="115">
        <f t="shared" ref="P469:P532" si="28">SUM(L469:O469)</f>
        <v>0</v>
      </c>
      <c r="Q469" s="120"/>
      <c r="R469" s="117"/>
      <c r="S469" s="197"/>
      <c r="T469" s="179" t="str">
        <f>IFERROR(INDEX('ITC-3B'!$B$21:$B$1020,MATCH(E469,'ITC-3B'!$E$21:$E$1020,0)),"-")</f>
        <v>-</v>
      </c>
      <c r="U469" s="179" t="str">
        <f>IFERROR(INDEX('2A-2B'!$B$21:$B$1020,MATCH(E469,'2A-2B'!$F$21:$F$1020,0)),"-")</f>
        <v>-</v>
      </c>
      <c r="V469" s="186">
        <f t="shared" ref="V469:V532" si="29">IF(((L469*J469)-SUM(M469:O469))&gt;0.51,0,((L469*J469)-SUM(M469:O469)))</f>
        <v>0</v>
      </c>
      <c r="X469" s="191" t="str">
        <f>IFERROR(INDEX('ITC-3B'!$C$21:$C$1020,MATCH(E469,'ITC-3B'!$E$21:$E$1020,0)),"Not in 3B")</f>
        <v>Not in 3B</v>
      </c>
      <c r="Y469" s="191" t="str">
        <f>IFERROR(INDEX('2A-2B'!$C$21:$C$1020,MATCH(E469,'2A-2B'!$F$21:$F$1020,0)),"Not in 2A-2B")</f>
        <v>Not in 2A-2B</v>
      </c>
    </row>
    <row r="470" spans="2:25">
      <c r="B470" s="176" t="s">
        <v>849</v>
      </c>
      <c r="C470" s="121"/>
      <c r="D470" s="119"/>
      <c r="E470" s="192"/>
      <c r="F470" s="117"/>
      <c r="G470" s="118"/>
      <c r="H470" s="119"/>
      <c r="I470" s="119"/>
      <c r="J470" s="123"/>
      <c r="K470" s="195"/>
      <c r="L470" s="120">
        <v>0</v>
      </c>
      <c r="M470" s="120">
        <v>0</v>
      </c>
      <c r="N470" s="120">
        <v>0</v>
      </c>
      <c r="O470" s="112">
        <f t="shared" si="27"/>
        <v>0</v>
      </c>
      <c r="P470" s="115">
        <f t="shared" si="28"/>
        <v>0</v>
      </c>
      <c r="Q470" s="120"/>
      <c r="R470" s="117"/>
      <c r="S470" s="197"/>
      <c r="T470" s="179" t="str">
        <f>IFERROR(INDEX('ITC-3B'!$B$21:$B$1020,MATCH(E470,'ITC-3B'!$E$21:$E$1020,0)),"-")</f>
        <v>-</v>
      </c>
      <c r="U470" s="179" t="str">
        <f>IFERROR(INDEX('2A-2B'!$B$21:$B$1020,MATCH(E470,'2A-2B'!$F$21:$F$1020,0)),"-")</f>
        <v>-</v>
      </c>
      <c r="V470" s="186">
        <f t="shared" si="29"/>
        <v>0</v>
      </c>
      <c r="X470" s="191" t="str">
        <f>IFERROR(INDEX('ITC-3B'!$C$21:$C$1020,MATCH(E470,'ITC-3B'!$E$21:$E$1020,0)),"Not in 3B")</f>
        <v>Not in 3B</v>
      </c>
      <c r="Y470" s="191" t="str">
        <f>IFERROR(INDEX('2A-2B'!$C$21:$C$1020,MATCH(E470,'2A-2B'!$F$21:$F$1020,0)),"Not in 2A-2B")</f>
        <v>Not in 2A-2B</v>
      </c>
    </row>
    <row r="471" spans="2:25">
      <c r="B471" s="176" t="s">
        <v>850</v>
      </c>
      <c r="C471" s="121"/>
      <c r="D471" s="119"/>
      <c r="E471" s="192"/>
      <c r="F471" s="117"/>
      <c r="G471" s="118"/>
      <c r="H471" s="119"/>
      <c r="I471" s="119"/>
      <c r="J471" s="123"/>
      <c r="K471" s="195"/>
      <c r="L471" s="120">
        <v>0</v>
      </c>
      <c r="M471" s="120">
        <v>0</v>
      </c>
      <c r="N471" s="120">
        <v>0</v>
      </c>
      <c r="O471" s="112">
        <f t="shared" si="27"/>
        <v>0</v>
      </c>
      <c r="P471" s="115">
        <f t="shared" si="28"/>
        <v>0</v>
      </c>
      <c r="Q471" s="120"/>
      <c r="R471" s="117"/>
      <c r="S471" s="197"/>
      <c r="T471" s="179" t="str">
        <f>IFERROR(INDEX('ITC-3B'!$B$21:$B$1020,MATCH(E471,'ITC-3B'!$E$21:$E$1020,0)),"-")</f>
        <v>-</v>
      </c>
      <c r="U471" s="179" t="str">
        <f>IFERROR(INDEX('2A-2B'!$B$21:$B$1020,MATCH(E471,'2A-2B'!$F$21:$F$1020,0)),"-")</f>
        <v>-</v>
      </c>
      <c r="V471" s="186">
        <f t="shared" si="29"/>
        <v>0</v>
      </c>
      <c r="X471" s="191" t="str">
        <f>IFERROR(INDEX('ITC-3B'!$C$21:$C$1020,MATCH(E471,'ITC-3B'!$E$21:$E$1020,0)),"Not in 3B")</f>
        <v>Not in 3B</v>
      </c>
      <c r="Y471" s="191" t="str">
        <f>IFERROR(INDEX('2A-2B'!$C$21:$C$1020,MATCH(E471,'2A-2B'!$F$21:$F$1020,0)),"Not in 2A-2B")</f>
        <v>Not in 2A-2B</v>
      </c>
    </row>
    <row r="472" spans="2:25">
      <c r="B472" s="176" t="s">
        <v>851</v>
      </c>
      <c r="C472" s="121"/>
      <c r="D472" s="119"/>
      <c r="E472" s="192"/>
      <c r="F472" s="117"/>
      <c r="G472" s="118"/>
      <c r="H472" s="119"/>
      <c r="I472" s="119"/>
      <c r="J472" s="123"/>
      <c r="K472" s="195"/>
      <c r="L472" s="120">
        <v>0</v>
      </c>
      <c r="M472" s="120">
        <v>0</v>
      </c>
      <c r="N472" s="120">
        <v>0</v>
      </c>
      <c r="O472" s="112">
        <f t="shared" si="27"/>
        <v>0</v>
      </c>
      <c r="P472" s="115">
        <f t="shared" si="28"/>
        <v>0</v>
      </c>
      <c r="Q472" s="120"/>
      <c r="R472" s="117"/>
      <c r="S472" s="197"/>
      <c r="T472" s="179" t="str">
        <f>IFERROR(INDEX('ITC-3B'!$B$21:$B$1020,MATCH(E472,'ITC-3B'!$E$21:$E$1020,0)),"-")</f>
        <v>-</v>
      </c>
      <c r="U472" s="179" t="str">
        <f>IFERROR(INDEX('2A-2B'!$B$21:$B$1020,MATCH(E472,'2A-2B'!$F$21:$F$1020,0)),"-")</f>
        <v>-</v>
      </c>
      <c r="V472" s="186">
        <f t="shared" si="29"/>
        <v>0</v>
      </c>
      <c r="X472" s="191" t="str">
        <f>IFERROR(INDEX('ITC-3B'!$C$21:$C$1020,MATCH(E472,'ITC-3B'!$E$21:$E$1020,0)),"Not in 3B")</f>
        <v>Not in 3B</v>
      </c>
      <c r="Y472" s="191" t="str">
        <f>IFERROR(INDEX('2A-2B'!$C$21:$C$1020,MATCH(E472,'2A-2B'!$F$21:$F$1020,0)),"Not in 2A-2B")</f>
        <v>Not in 2A-2B</v>
      </c>
    </row>
    <row r="473" spans="2:25">
      <c r="B473" s="176" t="s">
        <v>852</v>
      </c>
      <c r="C473" s="121"/>
      <c r="D473" s="119"/>
      <c r="E473" s="192"/>
      <c r="F473" s="117"/>
      <c r="G473" s="118"/>
      <c r="H473" s="119"/>
      <c r="I473" s="119"/>
      <c r="J473" s="123"/>
      <c r="K473" s="195"/>
      <c r="L473" s="120">
        <v>0</v>
      </c>
      <c r="M473" s="120">
        <v>0</v>
      </c>
      <c r="N473" s="120">
        <v>0</v>
      </c>
      <c r="O473" s="112">
        <f t="shared" si="27"/>
        <v>0</v>
      </c>
      <c r="P473" s="115">
        <f t="shared" si="28"/>
        <v>0</v>
      </c>
      <c r="Q473" s="120"/>
      <c r="R473" s="117"/>
      <c r="S473" s="197"/>
      <c r="T473" s="179" t="str">
        <f>IFERROR(INDEX('ITC-3B'!$B$21:$B$1020,MATCH(E473,'ITC-3B'!$E$21:$E$1020,0)),"-")</f>
        <v>-</v>
      </c>
      <c r="U473" s="179" t="str">
        <f>IFERROR(INDEX('2A-2B'!$B$21:$B$1020,MATCH(E473,'2A-2B'!$F$21:$F$1020,0)),"-")</f>
        <v>-</v>
      </c>
      <c r="V473" s="186">
        <f t="shared" si="29"/>
        <v>0</v>
      </c>
      <c r="X473" s="191" t="str">
        <f>IFERROR(INDEX('ITC-3B'!$C$21:$C$1020,MATCH(E473,'ITC-3B'!$E$21:$E$1020,0)),"Not in 3B")</f>
        <v>Not in 3B</v>
      </c>
      <c r="Y473" s="191" t="str">
        <f>IFERROR(INDEX('2A-2B'!$C$21:$C$1020,MATCH(E473,'2A-2B'!$F$21:$F$1020,0)),"Not in 2A-2B")</f>
        <v>Not in 2A-2B</v>
      </c>
    </row>
    <row r="474" spans="2:25">
      <c r="B474" s="176" t="s">
        <v>853</v>
      </c>
      <c r="C474" s="121"/>
      <c r="D474" s="119"/>
      <c r="E474" s="192"/>
      <c r="F474" s="117"/>
      <c r="G474" s="118"/>
      <c r="H474" s="119"/>
      <c r="I474" s="119"/>
      <c r="J474" s="123"/>
      <c r="K474" s="195"/>
      <c r="L474" s="120">
        <v>0</v>
      </c>
      <c r="M474" s="120">
        <v>0</v>
      </c>
      <c r="N474" s="120">
        <v>0</v>
      </c>
      <c r="O474" s="112">
        <f t="shared" si="27"/>
        <v>0</v>
      </c>
      <c r="P474" s="115">
        <f t="shared" si="28"/>
        <v>0</v>
      </c>
      <c r="Q474" s="120"/>
      <c r="R474" s="117"/>
      <c r="S474" s="197"/>
      <c r="T474" s="179" t="str">
        <f>IFERROR(INDEX('ITC-3B'!$B$21:$B$1020,MATCH(E474,'ITC-3B'!$E$21:$E$1020,0)),"-")</f>
        <v>-</v>
      </c>
      <c r="U474" s="179" t="str">
        <f>IFERROR(INDEX('2A-2B'!$B$21:$B$1020,MATCH(E474,'2A-2B'!$F$21:$F$1020,0)),"-")</f>
        <v>-</v>
      </c>
      <c r="V474" s="186">
        <f t="shared" si="29"/>
        <v>0</v>
      </c>
      <c r="X474" s="191" t="str">
        <f>IFERROR(INDEX('ITC-3B'!$C$21:$C$1020,MATCH(E474,'ITC-3B'!$E$21:$E$1020,0)),"Not in 3B")</f>
        <v>Not in 3B</v>
      </c>
      <c r="Y474" s="191" t="str">
        <f>IFERROR(INDEX('2A-2B'!$C$21:$C$1020,MATCH(E474,'2A-2B'!$F$21:$F$1020,0)),"Not in 2A-2B")</f>
        <v>Not in 2A-2B</v>
      </c>
    </row>
    <row r="475" spans="2:25">
      <c r="B475" s="176" t="s">
        <v>854</v>
      </c>
      <c r="C475" s="121"/>
      <c r="D475" s="119"/>
      <c r="E475" s="192"/>
      <c r="F475" s="117"/>
      <c r="G475" s="118"/>
      <c r="H475" s="119"/>
      <c r="I475" s="119"/>
      <c r="J475" s="123"/>
      <c r="K475" s="195"/>
      <c r="L475" s="120">
        <v>0</v>
      </c>
      <c r="M475" s="120">
        <v>0</v>
      </c>
      <c r="N475" s="120">
        <v>0</v>
      </c>
      <c r="O475" s="112">
        <f t="shared" si="27"/>
        <v>0</v>
      </c>
      <c r="P475" s="115">
        <f t="shared" si="28"/>
        <v>0</v>
      </c>
      <c r="Q475" s="120"/>
      <c r="R475" s="117"/>
      <c r="S475" s="197"/>
      <c r="T475" s="179" t="str">
        <f>IFERROR(INDEX('ITC-3B'!$B$21:$B$1020,MATCH(E475,'ITC-3B'!$E$21:$E$1020,0)),"-")</f>
        <v>-</v>
      </c>
      <c r="U475" s="179" t="str">
        <f>IFERROR(INDEX('2A-2B'!$B$21:$B$1020,MATCH(E475,'2A-2B'!$F$21:$F$1020,0)),"-")</f>
        <v>-</v>
      </c>
      <c r="V475" s="186">
        <f t="shared" si="29"/>
        <v>0</v>
      </c>
      <c r="X475" s="191" t="str">
        <f>IFERROR(INDEX('ITC-3B'!$C$21:$C$1020,MATCH(E475,'ITC-3B'!$E$21:$E$1020,0)),"Not in 3B")</f>
        <v>Not in 3B</v>
      </c>
      <c r="Y475" s="191" t="str">
        <f>IFERROR(INDEX('2A-2B'!$C$21:$C$1020,MATCH(E475,'2A-2B'!$F$21:$F$1020,0)),"Not in 2A-2B")</f>
        <v>Not in 2A-2B</v>
      </c>
    </row>
    <row r="476" spans="2:25">
      <c r="B476" s="176" t="s">
        <v>855</v>
      </c>
      <c r="C476" s="121"/>
      <c r="D476" s="119"/>
      <c r="E476" s="192"/>
      <c r="F476" s="117"/>
      <c r="G476" s="118"/>
      <c r="H476" s="119"/>
      <c r="I476" s="119"/>
      <c r="J476" s="123"/>
      <c r="K476" s="195"/>
      <c r="L476" s="120">
        <v>0</v>
      </c>
      <c r="M476" s="120">
        <v>0</v>
      </c>
      <c r="N476" s="120">
        <v>0</v>
      </c>
      <c r="O476" s="112">
        <f t="shared" si="27"/>
        <v>0</v>
      </c>
      <c r="P476" s="115">
        <f t="shared" si="28"/>
        <v>0</v>
      </c>
      <c r="Q476" s="120"/>
      <c r="R476" s="117"/>
      <c r="S476" s="197"/>
      <c r="T476" s="179" t="str">
        <f>IFERROR(INDEX('ITC-3B'!$B$21:$B$1020,MATCH(E476,'ITC-3B'!$E$21:$E$1020,0)),"-")</f>
        <v>-</v>
      </c>
      <c r="U476" s="179" t="str">
        <f>IFERROR(INDEX('2A-2B'!$B$21:$B$1020,MATCH(E476,'2A-2B'!$F$21:$F$1020,0)),"-")</f>
        <v>-</v>
      </c>
      <c r="V476" s="186">
        <f t="shared" si="29"/>
        <v>0</v>
      </c>
      <c r="X476" s="191" t="str">
        <f>IFERROR(INDEX('ITC-3B'!$C$21:$C$1020,MATCH(E476,'ITC-3B'!$E$21:$E$1020,0)),"Not in 3B")</f>
        <v>Not in 3B</v>
      </c>
      <c r="Y476" s="191" t="str">
        <f>IFERROR(INDEX('2A-2B'!$C$21:$C$1020,MATCH(E476,'2A-2B'!$F$21:$F$1020,0)),"Not in 2A-2B")</f>
        <v>Not in 2A-2B</v>
      </c>
    </row>
    <row r="477" spans="2:25">
      <c r="B477" s="176" t="s">
        <v>856</v>
      </c>
      <c r="C477" s="121"/>
      <c r="D477" s="119"/>
      <c r="E477" s="192"/>
      <c r="F477" s="117"/>
      <c r="G477" s="118"/>
      <c r="H477" s="119"/>
      <c r="I477" s="119"/>
      <c r="J477" s="123"/>
      <c r="K477" s="195"/>
      <c r="L477" s="120">
        <v>0</v>
      </c>
      <c r="M477" s="120">
        <v>0</v>
      </c>
      <c r="N477" s="120">
        <v>0</v>
      </c>
      <c r="O477" s="112">
        <f t="shared" si="27"/>
        <v>0</v>
      </c>
      <c r="P477" s="115">
        <f t="shared" si="28"/>
        <v>0</v>
      </c>
      <c r="Q477" s="120"/>
      <c r="R477" s="117"/>
      <c r="S477" s="197"/>
      <c r="T477" s="179" t="str">
        <f>IFERROR(INDEX('ITC-3B'!$B$21:$B$1020,MATCH(E477,'ITC-3B'!$E$21:$E$1020,0)),"-")</f>
        <v>-</v>
      </c>
      <c r="U477" s="179" t="str">
        <f>IFERROR(INDEX('2A-2B'!$B$21:$B$1020,MATCH(E477,'2A-2B'!$F$21:$F$1020,0)),"-")</f>
        <v>-</v>
      </c>
      <c r="V477" s="186">
        <f t="shared" si="29"/>
        <v>0</v>
      </c>
      <c r="X477" s="191" t="str">
        <f>IFERROR(INDEX('ITC-3B'!$C$21:$C$1020,MATCH(E477,'ITC-3B'!$E$21:$E$1020,0)),"Not in 3B")</f>
        <v>Not in 3B</v>
      </c>
      <c r="Y477" s="191" t="str">
        <f>IFERROR(INDEX('2A-2B'!$C$21:$C$1020,MATCH(E477,'2A-2B'!$F$21:$F$1020,0)),"Not in 2A-2B")</f>
        <v>Not in 2A-2B</v>
      </c>
    </row>
    <row r="478" spans="2:25">
      <c r="B478" s="176" t="s">
        <v>857</v>
      </c>
      <c r="C478" s="121"/>
      <c r="D478" s="119"/>
      <c r="E478" s="192"/>
      <c r="F478" s="117"/>
      <c r="G478" s="118"/>
      <c r="H478" s="119"/>
      <c r="I478" s="119"/>
      <c r="J478" s="123"/>
      <c r="K478" s="195"/>
      <c r="L478" s="120">
        <v>0</v>
      </c>
      <c r="M478" s="120">
        <v>0</v>
      </c>
      <c r="N478" s="120">
        <v>0</v>
      </c>
      <c r="O478" s="112">
        <f t="shared" si="27"/>
        <v>0</v>
      </c>
      <c r="P478" s="115">
        <f t="shared" si="28"/>
        <v>0</v>
      </c>
      <c r="Q478" s="120"/>
      <c r="R478" s="117"/>
      <c r="S478" s="197"/>
      <c r="T478" s="179" t="str">
        <f>IFERROR(INDEX('ITC-3B'!$B$21:$B$1020,MATCH(E478,'ITC-3B'!$E$21:$E$1020,0)),"-")</f>
        <v>-</v>
      </c>
      <c r="U478" s="179" t="str">
        <f>IFERROR(INDEX('2A-2B'!$B$21:$B$1020,MATCH(E478,'2A-2B'!$F$21:$F$1020,0)),"-")</f>
        <v>-</v>
      </c>
      <c r="V478" s="186">
        <f t="shared" si="29"/>
        <v>0</v>
      </c>
      <c r="X478" s="191" t="str">
        <f>IFERROR(INDEX('ITC-3B'!$C$21:$C$1020,MATCH(E478,'ITC-3B'!$E$21:$E$1020,0)),"Not in 3B")</f>
        <v>Not in 3B</v>
      </c>
      <c r="Y478" s="191" t="str">
        <f>IFERROR(INDEX('2A-2B'!$C$21:$C$1020,MATCH(E478,'2A-2B'!$F$21:$F$1020,0)),"Not in 2A-2B")</f>
        <v>Not in 2A-2B</v>
      </c>
    </row>
    <row r="479" spans="2:25">
      <c r="B479" s="176" t="s">
        <v>858</v>
      </c>
      <c r="C479" s="121"/>
      <c r="D479" s="119"/>
      <c r="E479" s="192"/>
      <c r="F479" s="117"/>
      <c r="G479" s="118"/>
      <c r="H479" s="119"/>
      <c r="I479" s="119"/>
      <c r="J479" s="123"/>
      <c r="K479" s="195"/>
      <c r="L479" s="120">
        <v>0</v>
      </c>
      <c r="M479" s="120">
        <v>0</v>
      </c>
      <c r="N479" s="120">
        <v>0</v>
      </c>
      <c r="O479" s="112">
        <f t="shared" si="27"/>
        <v>0</v>
      </c>
      <c r="P479" s="115">
        <f t="shared" si="28"/>
        <v>0</v>
      </c>
      <c r="Q479" s="120"/>
      <c r="R479" s="117"/>
      <c r="S479" s="197"/>
      <c r="T479" s="179" t="str">
        <f>IFERROR(INDEX('ITC-3B'!$B$21:$B$1020,MATCH(E479,'ITC-3B'!$E$21:$E$1020,0)),"-")</f>
        <v>-</v>
      </c>
      <c r="U479" s="179" t="str">
        <f>IFERROR(INDEX('2A-2B'!$B$21:$B$1020,MATCH(E479,'2A-2B'!$F$21:$F$1020,0)),"-")</f>
        <v>-</v>
      </c>
      <c r="V479" s="186">
        <f t="shared" si="29"/>
        <v>0</v>
      </c>
      <c r="X479" s="191" t="str">
        <f>IFERROR(INDEX('ITC-3B'!$C$21:$C$1020,MATCH(E479,'ITC-3B'!$E$21:$E$1020,0)),"Not in 3B")</f>
        <v>Not in 3B</v>
      </c>
      <c r="Y479" s="191" t="str">
        <f>IFERROR(INDEX('2A-2B'!$C$21:$C$1020,MATCH(E479,'2A-2B'!$F$21:$F$1020,0)),"Not in 2A-2B")</f>
        <v>Not in 2A-2B</v>
      </c>
    </row>
    <row r="480" spans="2:25">
      <c r="B480" s="176" t="s">
        <v>859</v>
      </c>
      <c r="C480" s="121"/>
      <c r="D480" s="119"/>
      <c r="E480" s="192"/>
      <c r="F480" s="117"/>
      <c r="G480" s="118"/>
      <c r="H480" s="119"/>
      <c r="I480" s="119"/>
      <c r="J480" s="123"/>
      <c r="K480" s="195"/>
      <c r="L480" s="120">
        <v>0</v>
      </c>
      <c r="M480" s="120">
        <v>0</v>
      </c>
      <c r="N480" s="120">
        <v>0</v>
      </c>
      <c r="O480" s="112">
        <f t="shared" si="27"/>
        <v>0</v>
      </c>
      <c r="P480" s="115">
        <f t="shared" si="28"/>
        <v>0</v>
      </c>
      <c r="Q480" s="120"/>
      <c r="R480" s="117"/>
      <c r="S480" s="197"/>
      <c r="T480" s="179" t="str">
        <f>IFERROR(INDEX('ITC-3B'!$B$21:$B$1020,MATCH(E480,'ITC-3B'!$E$21:$E$1020,0)),"-")</f>
        <v>-</v>
      </c>
      <c r="U480" s="179" t="str">
        <f>IFERROR(INDEX('2A-2B'!$B$21:$B$1020,MATCH(E480,'2A-2B'!$F$21:$F$1020,0)),"-")</f>
        <v>-</v>
      </c>
      <c r="V480" s="186">
        <f t="shared" si="29"/>
        <v>0</v>
      </c>
      <c r="X480" s="191" t="str">
        <f>IFERROR(INDEX('ITC-3B'!$C$21:$C$1020,MATCH(E480,'ITC-3B'!$E$21:$E$1020,0)),"Not in 3B")</f>
        <v>Not in 3B</v>
      </c>
      <c r="Y480" s="191" t="str">
        <f>IFERROR(INDEX('2A-2B'!$C$21:$C$1020,MATCH(E480,'2A-2B'!$F$21:$F$1020,0)),"Not in 2A-2B")</f>
        <v>Not in 2A-2B</v>
      </c>
    </row>
    <row r="481" spans="2:25">
      <c r="B481" s="176" t="s">
        <v>860</v>
      </c>
      <c r="C481" s="121"/>
      <c r="D481" s="119"/>
      <c r="E481" s="192"/>
      <c r="F481" s="117"/>
      <c r="G481" s="118"/>
      <c r="H481" s="119"/>
      <c r="I481" s="119"/>
      <c r="J481" s="123"/>
      <c r="K481" s="195"/>
      <c r="L481" s="120">
        <v>0</v>
      </c>
      <c r="M481" s="120">
        <v>0</v>
      </c>
      <c r="N481" s="120">
        <v>0</v>
      </c>
      <c r="O481" s="112">
        <f t="shared" si="27"/>
        <v>0</v>
      </c>
      <c r="P481" s="115">
        <f t="shared" si="28"/>
        <v>0</v>
      </c>
      <c r="Q481" s="120"/>
      <c r="R481" s="117"/>
      <c r="S481" s="197"/>
      <c r="T481" s="179" t="str">
        <f>IFERROR(INDEX('ITC-3B'!$B$21:$B$1020,MATCH(E481,'ITC-3B'!$E$21:$E$1020,0)),"-")</f>
        <v>-</v>
      </c>
      <c r="U481" s="179" t="str">
        <f>IFERROR(INDEX('2A-2B'!$B$21:$B$1020,MATCH(E481,'2A-2B'!$F$21:$F$1020,0)),"-")</f>
        <v>-</v>
      </c>
      <c r="V481" s="186">
        <f t="shared" si="29"/>
        <v>0</v>
      </c>
      <c r="X481" s="191" t="str">
        <f>IFERROR(INDEX('ITC-3B'!$C$21:$C$1020,MATCH(E481,'ITC-3B'!$E$21:$E$1020,0)),"Not in 3B")</f>
        <v>Not in 3B</v>
      </c>
      <c r="Y481" s="191" t="str">
        <f>IFERROR(INDEX('2A-2B'!$C$21:$C$1020,MATCH(E481,'2A-2B'!$F$21:$F$1020,0)),"Not in 2A-2B")</f>
        <v>Not in 2A-2B</v>
      </c>
    </row>
    <row r="482" spans="2:25">
      <c r="B482" s="176" t="s">
        <v>861</v>
      </c>
      <c r="C482" s="121"/>
      <c r="D482" s="119"/>
      <c r="E482" s="192"/>
      <c r="F482" s="117"/>
      <c r="G482" s="118"/>
      <c r="H482" s="119"/>
      <c r="I482" s="119"/>
      <c r="J482" s="123"/>
      <c r="K482" s="195"/>
      <c r="L482" s="120">
        <v>0</v>
      </c>
      <c r="M482" s="120">
        <v>0</v>
      </c>
      <c r="N482" s="120">
        <v>0</v>
      </c>
      <c r="O482" s="112">
        <f t="shared" si="27"/>
        <v>0</v>
      </c>
      <c r="P482" s="115">
        <f t="shared" si="28"/>
        <v>0</v>
      </c>
      <c r="Q482" s="120"/>
      <c r="R482" s="117"/>
      <c r="S482" s="197"/>
      <c r="T482" s="179" t="str">
        <f>IFERROR(INDEX('ITC-3B'!$B$21:$B$1020,MATCH(E482,'ITC-3B'!$E$21:$E$1020,0)),"-")</f>
        <v>-</v>
      </c>
      <c r="U482" s="179" t="str">
        <f>IFERROR(INDEX('2A-2B'!$B$21:$B$1020,MATCH(E482,'2A-2B'!$F$21:$F$1020,0)),"-")</f>
        <v>-</v>
      </c>
      <c r="V482" s="186">
        <f t="shared" si="29"/>
        <v>0</v>
      </c>
      <c r="X482" s="191" t="str">
        <f>IFERROR(INDEX('ITC-3B'!$C$21:$C$1020,MATCH(E482,'ITC-3B'!$E$21:$E$1020,0)),"Not in 3B")</f>
        <v>Not in 3B</v>
      </c>
      <c r="Y482" s="191" t="str">
        <f>IFERROR(INDEX('2A-2B'!$C$21:$C$1020,MATCH(E482,'2A-2B'!$F$21:$F$1020,0)),"Not in 2A-2B")</f>
        <v>Not in 2A-2B</v>
      </c>
    </row>
    <row r="483" spans="2:25">
      <c r="B483" s="176" t="s">
        <v>862</v>
      </c>
      <c r="C483" s="121"/>
      <c r="D483" s="119"/>
      <c r="E483" s="192"/>
      <c r="F483" s="117"/>
      <c r="G483" s="118"/>
      <c r="H483" s="119"/>
      <c r="I483" s="119"/>
      <c r="J483" s="123"/>
      <c r="K483" s="195"/>
      <c r="L483" s="120">
        <v>0</v>
      </c>
      <c r="M483" s="120">
        <v>0</v>
      </c>
      <c r="N483" s="120">
        <v>0</v>
      </c>
      <c r="O483" s="112">
        <f t="shared" si="27"/>
        <v>0</v>
      </c>
      <c r="P483" s="115">
        <f t="shared" si="28"/>
        <v>0</v>
      </c>
      <c r="Q483" s="120"/>
      <c r="R483" s="117"/>
      <c r="S483" s="197"/>
      <c r="T483" s="179" t="str">
        <f>IFERROR(INDEX('ITC-3B'!$B$21:$B$1020,MATCH(E483,'ITC-3B'!$E$21:$E$1020,0)),"-")</f>
        <v>-</v>
      </c>
      <c r="U483" s="179" t="str">
        <f>IFERROR(INDEX('2A-2B'!$B$21:$B$1020,MATCH(E483,'2A-2B'!$F$21:$F$1020,0)),"-")</f>
        <v>-</v>
      </c>
      <c r="V483" s="186">
        <f t="shared" si="29"/>
        <v>0</v>
      </c>
      <c r="X483" s="191" t="str">
        <f>IFERROR(INDEX('ITC-3B'!$C$21:$C$1020,MATCH(E483,'ITC-3B'!$E$21:$E$1020,0)),"Not in 3B")</f>
        <v>Not in 3B</v>
      </c>
      <c r="Y483" s="191" t="str">
        <f>IFERROR(INDEX('2A-2B'!$C$21:$C$1020,MATCH(E483,'2A-2B'!$F$21:$F$1020,0)),"Not in 2A-2B")</f>
        <v>Not in 2A-2B</v>
      </c>
    </row>
    <row r="484" spans="2:25">
      <c r="B484" s="176" t="s">
        <v>863</v>
      </c>
      <c r="C484" s="121"/>
      <c r="D484" s="119"/>
      <c r="E484" s="192"/>
      <c r="F484" s="117"/>
      <c r="G484" s="118"/>
      <c r="H484" s="119"/>
      <c r="I484" s="119"/>
      <c r="J484" s="123"/>
      <c r="K484" s="195"/>
      <c r="L484" s="120">
        <v>0</v>
      </c>
      <c r="M484" s="120">
        <v>0</v>
      </c>
      <c r="N484" s="120">
        <v>0</v>
      </c>
      <c r="O484" s="112">
        <f t="shared" si="27"/>
        <v>0</v>
      </c>
      <c r="P484" s="115">
        <f t="shared" si="28"/>
        <v>0</v>
      </c>
      <c r="Q484" s="120"/>
      <c r="R484" s="117"/>
      <c r="S484" s="197"/>
      <c r="T484" s="179" t="str">
        <f>IFERROR(INDEX('ITC-3B'!$B$21:$B$1020,MATCH(E484,'ITC-3B'!$E$21:$E$1020,0)),"-")</f>
        <v>-</v>
      </c>
      <c r="U484" s="179" t="str">
        <f>IFERROR(INDEX('2A-2B'!$B$21:$B$1020,MATCH(E484,'2A-2B'!$F$21:$F$1020,0)),"-")</f>
        <v>-</v>
      </c>
      <c r="V484" s="186">
        <f t="shared" si="29"/>
        <v>0</v>
      </c>
      <c r="X484" s="191" t="str">
        <f>IFERROR(INDEX('ITC-3B'!$C$21:$C$1020,MATCH(E484,'ITC-3B'!$E$21:$E$1020,0)),"Not in 3B")</f>
        <v>Not in 3B</v>
      </c>
      <c r="Y484" s="191" t="str">
        <f>IFERROR(INDEX('2A-2B'!$C$21:$C$1020,MATCH(E484,'2A-2B'!$F$21:$F$1020,0)),"Not in 2A-2B")</f>
        <v>Not in 2A-2B</v>
      </c>
    </row>
    <row r="485" spans="2:25">
      <c r="B485" s="176" t="s">
        <v>864</v>
      </c>
      <c r="C485" s="121"/>
      <c r="D485" s="119"/>
      <c r="E485" s="192"/>
      <c r="F485" s="117"/>
      <c r="G485" s="118"/>
      <c r="H485" s="119"/>
      <c r="I485" s="119"/>
      <c r="J485" s="123"/>
      <c r="K485" s="195"/>
      <c r="L485" s="120">
        <v>0</v>
      </c>
      <c r="M485" s="120">
        <v>0</v>
      </c>
      <c r="N485" s="120">
        <v>0</v>
      </c>
      <c r="O485" s="112">
        <f t="shared" si="27"/>
        <v>0</v>
      </c>
      <c r="P485" s="115">
        <f t="shared" si="28"/>
        <v>0</v>
      </c>
      <c r="Q485" s="120"/>
      <c r="R485" s="117"/>
      <c r="S485" s="197"/>
      <c r="T485" s="179" t="str">
        <f>IFERROR(INDEX('ITC-3B'!$B$21:$B$1020,MATCH(E485,'ITC-3B'!$E$21:$E$1020,0)),"-")</f>
        <v>-</v>
      </c>
      <c r="U485" s="179" t="str">
        <f>IFERROR(INDEX('2A-2B'!$B$21:$B$1020,MATCH(E485,'2A-2B'!$F$21:$F$1020,0)),"-")</f>
        <v>-</v>
      </c>
      <c r="V485" s="186">
        <f t="shared" si="29"/>
        <v>0</v>
      </c>
      <c r="X485" s="191" t="str">
        <f>IFERROR(INDEX('ITC-3B'!$C$21:$C$1020,MATCH(E485,'ITC-3B'!$E$21:$E$1020,0)),"Not in 3B")</f>
        <v>Not in 3B</v>
      </c>
      <c r="Y485" s="191" t="str">
        <f>IFERROR(INDEX('2A-2B'!$C$21:$C$1020,MATCH(E485,'2A-2B'!$F$21:$F$1020,0)),"Not in 2A-2B")</f>
        <v>Not in 2A-2B</v>
      </c>
    </row>
    <row r="486" spans="2:25">
      <c r="B486" s="176" t="s">
        <v>865</v>
      </c>
      <c r="C486" s="121"/>
      <c r="D486" s="119"/>
      <c r="E486" s="192"/>
      <c r="F486" s="117"/>
      <c r="G486" s="118"/>
      <c r="H486" s="119"/>
      <c r="I486" s="119"/>
      <c r="J486" s="123"/>
      <c r="K486" s="195"/>
      <c r="L486" s="120">
        <v>0</v>
      </c>
      <c r="M486" s="120">
        <v>0</v>
      </c>
      <c r="N486" s="120">
        <v>0</v>
      </c>
      <c r="O486" s="112">
        <f t="shared" si="27"/>
        <v>0</v>
      </c>
      <c r="P486" s="115">
        <f t="shared" si="28"/>
        <v>0</v>
      </c>
      <c r="Q486" s="120"/>
      <c r="R486" s="117"/>
      <c r="S486" s="197"/>
      <c r="T486" s="179" t="str">
        <f>IFERROR(INDEX('ITC-3B'!$B$21:$B$1020,MATCH(E486,'ITC-3B'!$E$21:$E$1020,0)),"-")</f>
        <v>-</v>
      </c>
      <c r="U486" s="179" t="str">
        <f>IFERROR(INDEX('2A-2B'!$B$21:$B$1020,MATCH(E486,'2A-2B'!$F$21:$F$1020,0)),"-")</f>
        <v>-</v>
      </c>
      <c r="V486" s="186">
        <f t="shared" si="29"/>
        <v>0</v>
      </c>
      <c r="X486" s="191" t="str">
        <f>IFERROR(INDEX('ITC-3B'!$C$21:$C$1020,MATCH(E486,'ITC-3B'!$E$21:$E$1020,0)),"Not in 3B")</f>
        <v>Not in 3B</v>
      </c>
      <c r="Y486" s="191" t="str">
        <f>IFERROR(INDEX('2A-2B'!$C$21:$C$1020,MATCH(E486,'2A-2B'!$F$21:$F$1020,0)),"Not in 2A-2B")</f>
        <v>Not in 2A-2B</v>
      </c>
    </row>
    <row r="487" spans="2:25">
      <c r="B487" s="176" t="s">
        <v>866</v>
      </c>
      <c r="C487" s="121"/>
      <c r="D487" s="119"/>
      <c r="E487" s="192"/>
      <c r="F487" s="117"/>
      <c r="G487" s="118"/>
      <c r="H487" s="119"/>
      <c r="I487" s="119"/>
      <c r="J487" s="123"/>
      <c r="K487" s="195"/>
      <c r="L487" s="120">
        <v>0</v>
      </c>
      <c r="M487" s="120">
        <v>0</v>
      </c>
      <c r="N487" s="120">
        <v>0</v>
      </c>
      <c r="O487" s="112">
        <f t="shared" si="27"/>
        <v>0</v>
      </c>
      <c r="P487" s="115">
        <f t="shared" si="28"/>
        <v>0</v>
      </c>
      <c r="Q487" s="120"/>
      <c r="R487" s="117"/>
      <c r="S487" s="197"/>
      <c r="T487" s="179" t="str">
        <f>IFERROR(INDEX('ITC-3B'!$B$21:$B$1020,MATCH(E487,'ITC-3B'!$E$21:$E$1020,0)),"-")</f>
        <v>-</v>
      </c>
      <c r="U487" s="179" t="str">
        <f>IFERROR(INDEX('2A-2B'!$B$21:$B$1020,MATCH(E487,'2A-2B'!$F$21:$F$1020,0)),"-")</f>
        <v>-</v>
      </c>
      <c r="V487" s="186">
        <f t="shared" si="29"/>
        <v>0</v>
      </c>
      <c r="X487" s="191" t="str">
        <f>IFERROR(INDEX('ITC-3B'!$C$21:$C$1020,MATCH(E487,'ITC-3B'!$E$21:$E$1020,0)),"Not in 3B")</f>
        <v>Not in 3B</v>
      </c>
      <c r="Y487" s="191" t="str">
        <f>IFERROR(INDEX('2A-2B'!$C$21:$C$1020,MATCH(E487,'2A-2B'!$F$21:$F$1020,0)),"Not in 2A-2B")</f>
        <v>Not in 2A-2B</v>
      </c>
    </row>
    <row r="488" spans="2:25">
      <c r="B488" s="176" t="s">
        <v>867</v>
      </c>
      <c r="C488" s="121"/>
      <c r="D488" s="119"/>
      <c r="E488" s="192"/>
      <c r="F488" s="117"/>
      <c r="G488" s="118"/>
      <c r="H488" s="119"/>
      <c r="I488" s="119"/>
      <c r="J488" s="123"/>
      <c r="K488" s="195"/>
      <c r="L488" s="120">
        <v>0</v>
      </c>
      <c r="M488" s="120">
        <v>0</v>
      </c>
      <c r="N488" s="120">
        <v>0</v>
      </c>
      <c r="O488" s="112">
        <f t="shared" si="27"/>
        <v>0</v>
      </c>
      <c r="P488" s="115">
        <f t="shared" si="28"/>
        <v>0</v>
      </c>
      <c r="Q488" s="120"/>
      <c r="R488" s="117"/>
      <c r="S488" s="197"/>
      <c r="T488" s="179" t="str">
        <f>IFERROR(INDEX('ITC-3B'!$B$21:$B$1020,MATCH(E488,'ITC-3B'!$E$21:$E$1020,0)),"-")</f>
        <v>-</v>
      </c>
      <c r="U488" s="179" t="str">
        <f>IFERROR(INDEX('2A-2B'!$B$21:$B$1020,MATCH(E488,'2A-2B'!$F$21:$F$1020,0)),"-")</f>
        <v>-</v>
      </c>
      <c r="V488" s="186">
        <f t="shared" si="29"/>
        <v>0</v>
      </c>
      <c r="X488" s="191" t="str">
        <f>IFERROR(INDEX('ITC-3B'!$C$21:$C$1020,MATCH(E488,'ITC-3B'!$E$21:$E$1020,0)),"Not in 3B")</f>
        <v>Not in 3B</v>
      </c>
      <c r="Y488" s="191" t="str">
        <f>IFERROR(INDEX('2A-2B'!$C$21:$C$1020,MATCH(E488,'2A-2B'!$F$21:$F$1020,0)),"Not in 2A-2B")</f>
        <v>Not in 2A-2B</v>
      </c>
    </row>
    <row r="489" spans="2:25">
      <c r="B489" s="176" t="s">
        <v>868</v>
      </c>
      <c r="C489" s="121"/>
      <c r="D489" s="119"/>
      <c r="E489" s="192"/>
      <c r="F489" s="117"/>
      <c r="G489" s="118"/>
      <c r="H489" s="119"/>
      <c r="I489" s="119"/>
      <c r="J489" s="123"/>
      <c r="K489" s="195"/>
      <c r="L489" s="120">
        <v>0</v>
      </c>
      <c r="M489" s="120">
        <v>0</v>
      </c>
      <c r="N489" s="120">
        <v>0</v>
      </c>
      <c r="O489" s="112">
        <f t="shared" si="27"/>
        <v>0</v>
      </c>
      <c r="P489" s="115">
        <f t="shared" si="28"/>
        <v>0</v>
      </c>
      <c r="Q489" s="120"/>
      <c r="R489" s="117"/>
      <c r="S489" s="197"/>
      <c r="T489" s="179" t="str">
        <f>IFERROR(INDEX('ITC-3B'!$B$21:$B$1020,MATCH(E489,'ITC-3B'!$E$21:$E$1020,0)),"-")</f>
        <v>-</v>
      </c>
      <c r="U489" s="179" t="str">
        <f>IFERROR(INDEX('2A-2B'!$B$21:$B$1020,MATCH(E489,'2A-2B'!$F$21:$F$1020,0)),"-")</f>
        <v>-</v>
      </c>
      <c r="V489" s="186">
        <f t="shared" si="29"/>
        <v>0</v>
      </c>
      <c r="X489" s="191" t="str">
        <f>IFERROR(INDEX('ITC-3B'!$C$21:$C$1020,MATCH(E489,'ITC-3B'!$E$21:$E$1020,0)),"Not in 3B")</f>
        <v>Not in 3B</v>
      </c>
      <c r="Y489" s="191" t="str">
        <f>IFERROR(INDEX('2A-2B'!$C$21:$C$1020,MATCH(E489,'2A-2B'!$F$21:$F$1020,0)),"Not in 2A-2B")</f>
        <v>Not in 2A-2B</v>
      </c>
    </row>
    <row r="490" spans="2:25">
      <c r="B490" s="176" t="s">
        <v>869</v>
      </c>
      <c r="C490" s="121"/>
      <c r="D490" s="119"/>
      <c r="E490" s="192"/>
      <c r="F490" s="117"/>
      <c r="G490" s="118"/>
      <c r="H490" s="119"/>
      <c r="I490" s="119"/>
      <c r="J490" s="123"/>
      <c r="K490" s="195"/>
      <c r="L490" s="120">
        <v>0</v>
      </c>
      <c r="M490" s="120">
        <v>0</v>
      </c>
      <c r="N490" s="120">
        <v>0</v>
      </c>
      <c r="O490" s="112">
        <f t="shared" si="27"/>
        <v>0</v>
      </c>
      <c r="P490" s="115">
        <f t="shared" si="28"/>
        <v>0</v>
      </c>
      <c r="Q490" s="120"/>
      <c r="R490" s="117"/>
      <c r="S490" s="197"/>
      <c r="T490" s="179" t="str">
        <f>IFERROR(INDEX('ITC-3B'!$B$21:$B$1020,MATCH(E490,'ITC-3B'!$E$21:$E$1020,0)),"-")</f>
        <v>-</v>
      </c>
      <c r="U490" s="179" t="str">
        <f>IFERROR(INDEX('2A-2B'!$B$21:$B$1020,MATCH(E490,'2A-2B'!$F$21:$F$1020,0)),"-")</f>
        <v>-</v>
      </c>
      <c r="V490" s="186">
        <f t="shared" si="29"/>
        <v>0</v>
      </c>
      <c r="X490" s="191" t="str">
        <f>IFERROR(INDEX('ITC-3B'!$C$21:$C$1020,MATCH(E490,'ITC-3B'!$E$21:$E$1020,0)),"Not in 3B")</f>
        <v>Not in 3B</v>
      </c>
      <c r="Y490" s="191" t="str">
        <f>IFERROR(INDEX('2A-2B'!$C$21:$C$1020,MATCH(E490,'2A-2B'!$F$21:$F$1020,0)),"Not in 2A-2B")</f>
        <v>Not in 2A-2B</v>
      </c>
    </row>
    <row r="491" spans="2:25">
      <c r="B491" s="176" t="s">
        <v>870</v>
      </c>
      <c r="C491" s="121"/>
      <c r="D491" s="119"/>
      <c r="E491" s="192"/>
      <c r="F491" s="117"/>
      <c r="G491" s="118"/>
      <c r="H491" s="119"/>
      <c r="I491" s="119"/>
      <c r="J491" s="123"/>
      <c r="K491" s="195"/>
      <c r="L491" s="120">
        <v>0</v>
      </c>
      <c r="M491" s="120">
        <v>0</v>
      </c>
      <c r="N491" s="120">
        <v>0</v>
      </c>
      <c r="O491" s="112">
        <f t="shared" si="27"/>
        <v>0</v>
      </c>
      <c r="P491" s="115">
        <f t="shared" si="28"/>
        <v>0</v>
      </c>
      <c r="Q491" s="120"/>
      <c r="R491" s="117"/>
      <c r="S491" s="197"/>
      <c r="T491" s="179" t="str">
        <f>IFERROR(INDEX('ITC-3B'!$B$21:$B$1020,MATCH(E491,'ITC-3B'!$E$21:$E$1020,0)),"-")</f>
        <v>-</v>
      </c>
      <c r="U491" s="179" t="str">
        <f>IFERROR(INDEX('2A-2B'!$B$21:$B$1020,MATCH(E491,'2A-2B'!$F$21:$F$1020,0)),"-")</f>
        <v>-</v>
      </c>
      <c r="V491" s="186">
        <f t="shared" si="29"/>
        <v>0</v>
      </c>
      <c r="X491" s="191" t="str">
        <f>IFERROR(INDEX('ITC-3B'!$C$21:$C$1020,MATCH(E491,'ITC-3B'!$E$21:$E$1020,0)),"Not in 3B")</f>
        <v>Not in 3B</v>
      </c>
      <c r="Y491" s="191" t="str">
        <f>IFERROR(INDEX('2A-2B'!$C$21:$C$1020,MATCH(E491,'2A-2B'!$F$21:$F$1020,0)),"Not in 2A-2B")</f>
        <v>Not in 2A-2B</v>
      </c>
    </row>
    <row r="492" spans="2:25">
      <c r="B492" s="176" t="s">
        <v>871</v>
      </c>
      <c r="C492" s="121"/>
      <c r="D492" s="119"/>
      <c r="E492" s="192"/>
      <c r="F492" s="117"/>
      <c r="G492" s="118"/>
      <c r="H492" s="119"/>
      <c r="I492" s="119"/>
      <c r="J492" s="123"/>
      <c r="K492" s="195"/>
      <c r="L492" s="120">
        <v>0</v>
      </c>
      <c r="M492" s="120">
        <v>0</v>
      </c>
      <c r="N492" s="120">
        <v>0</v>
      </c>
      <c r="O492" s="112">
        <f t="shared" si="27"/>
        <v>0</v>
      </c>
      <c r="P492" s="115">
        <f t="shared" si="28"/>
        <v>0</v>
      </c>
      <c r="Q492" s="120"/>
      <c r="R492" s="117"/>
      <c r="S492" s="197"/>
      <c r="T492" s="179" t="str">
        <f>IFERROR(INDEX('ITC-3B'!$B$21:$B$1020,MATCH(E492,'ITC-3B'!$E$21:$E$1020,0)),"-")</f>
        <v>-</v>
      </c>
      <c r="U492" s="179" t="str">
        <f>IFERROR(INDEX('2A-2B'!$B$21:$B$1020,MATCH(E492,'2A-2B'!$F$21:$F$1020,0)),"-")</f>
        <v>-</v>
      </c>
      <c r="V492" s="186">
        <f t="shared" si="29"/>
        <v>0</v>
      </c>
      <c r="X492" s="191" t="str">
        <f>IFERROR(INDEX('ITC-3B'!$C$21:$C$1020,MATCH(E492,'ITC-3B'!$E$21:$E$1020,0)),"Not in 3B")</f>
        <v>Not in 3B</v>
      </c>
      <c r="Y492" s="191" t="str">
        <f>IFERROR(INDEX('2A-2B'!$C$21:$C$1020,MATCH(E492,'2A-2B'!$F$21:$F$1020,0)),"Not in 2A-2B")</f>
        <v>Not in 2A-2B</v>
      </c>
    </row>
    <row r="493" spans="2:25">
      <c r="B493" s="176" t="s">
        <v>872</v>
      </c>
      <c r="C493" s="121"/>
      <c r="D493" s="119"/>
      <c r="E493" s="192"/>
      <c r="F493" s="117"/>
      <c r="G493" s="118"/>
      <c r="H493" s="119"/>
      <c r="I493" s="119"/>
      <c r="J493" s="123"/>
      <c r="K493" s="195"/>
      <c r="L493" s="120">
        <v>0</v>
      </c>
      <c r="M493" s="120">
        <v>0</v>
      </c>
      <c r="N493" s="120">
        <v>0</v>
      </c>
      <c r="O493" s="112">
        <f t="shared" si="27"/>
        <v>0</v>
      </c>
      <c r="P493" s="115">
        <f t="shared" si="28"/>
        <v>0</v>
      </c>
      <c r="Q493" s="120"/>
      <c r="R493" s="117"/>
      <c r="S493" s="197"/>
      <c r="T493" s="179" t="str">
        <f>IFERROR(INDEX('ITC-3B'!$B$21:$B$1020,MATCH(E493,'ITC-3B'!$E$21:$E$1020,0)),"-")</f>
        <v>-</v>
      </c>
      <c r="U493" s="179" t="str">
        <f>IFERROR(INDEX('2A-2B'!$B$21:$B$1020,MATCH(E493,'2A-2B'!$F$21:$F$1020,0)),"-")</f>
        <v>-</v>
      </c>
      <c r="V493" s="186">
        <f t="shared" si="29"/>
        <v>0</v>
      </c>
      <c r="X493" s="191" t="str">
        <f>IFERROR(INDEX('ITC-3B'!$C$21:$C$1020,MATCH(E493,'ITC-3B'!$E$21:$E$1020,0)),"Not in 3B")</f>
        <v>Not in 3B</v>
      </c>
      <c r="Y493" s="191" t="str">
        <f>IFERROR(INDEX('2A-2B'!$C$21:$C$1020,MATCH(E493,'2A-2B'!$F$21:$F$1020,0)),"Not in 2A-2B")</f>
        <v>Not in 2A-2B</v>
      </c>
    </row>
    <row r="494" spans="2:25">
      <c r="B494" s="176" t="s">
        <v>873</v>
      </c>
      <c r="C494" s="121"/>
      <c r="D494" s="119"/>
      <c r="E494" s="192"/>
      <c r="F494" s="117"/>
      <c r="G494" s="118"/>
      <c r="H494" s="119"/>
      <c r="I494" s="119"/>
      <c r="J494" s="123"/>
      <c r="K494" s="195"/>
      <c r="L494" s="120">
        <v>0</v>
      </c>
      <c r="M494" s="120">
        <v>0</v>
      </c>
      <c r="N494" s="120">
        <v>0</v>
      </c>
      <c r="O494" s="112">
        <f t="shared" si="27"/>
        <v>0</v>
      </c>
      <c r="P494" s="115">
        <f t="shared" si="28"/>
        <v>0</v>
      </c>
      <c r="Q494" s="120"/>
      <c r="R494" s="117"/>
      <c r="S494" s="197"/>
      <c r="T494" s="179" t="str">
        <f>IFERROR(INDEX('ITC-3B'!$B$21:$B$1020,MATCH(E494,'ITC-3B'!$E$21:$E$1020,0)),"-")</f>
        <v>-</v>
      </c>
      <c r="U494" s="179" t="str">
        <f>IFERROR(INDEX('2A-2B'!$B$21:$B$1020,MATCH(E494,'2A-2B'!$F$21:$F$1020,0)),"-")</f>
        <v>-</v>
      </c>
      <c r="V494" s="186">
        <f t="shared" si="29"/>
        <v>0</v>
      </c>
      <c r="X494" s="191" t="str">
        <f>IFERROR(INDEX('ITC-3B'!$C$21:$C$1020,MATCH(E494,'ITC-3B'!$E$21:$E$1020,0)),"Not in 3B")</f>
        <v>Not in 3B</v>
      </c>
      <c r="Y494" s="191" t="str">
        <f>IFERROR(INDEX('2A-2B'!$C$21:$C$1020,MATCH(E494,'2A-2B'!$F$21:$F$1020,0)),"Not in 2A-2B")</f>
        <v>Not in 2A-2B</v>
      </c>
    </row>
    <row r="495" spans="2:25">
      <c r="B495" s="176" t="s">
        <v>874</v>
      </c>
      <c r="C495" s="121"/>
      <c r="D495" s="119"/>
      <c r="E495" s="192"/>
      <c r="F495" s="117"/>
      <c r="G495" s="118"/>
      <c r="H495" s="119"/>
      <c r="I495" s="119"/>
      <c r="J495" s="123"/>
      <c r="K495" s="195"/>
      <c r="L495" s="120">
        <v>0</v>
      </c>
      <c r="M495" s="120">
        <v>0</v>
      </c>
      <c r="N495" s="120">
        <v>0</v>
      </c>
      <c r="O495" s="112">
        <f t="shared" si="27"/>
        <v>0</v>
      </c>
      <c r="P495" s="115">
        <f t="shared" si="28"/>
        <v>0</v>
      </c>
      <c r="Q495" s="120"/>
      <c r="R495" s="117"/>
      <c r="S495" s="197"/>
      <c r="T495" s="179" t="str">
        <f>IFERROR(INDEX('ITC-3B'!$B$21:$B$1020,MATCH(E495,'ITC-3B'!$E$21:$E$1020,0)),"-")</f>
        <v>-</v>
      </c>
      <c r="U495" s="179" t="str">
        <f>IFERROR(INDEX('2A-2B'!$B$21:$B$1020,MATCH(E495,'2A-2B'!$F$21:$F$1020,0)),"-")</f>
        <v>-</v>
      </c>
      <c r="V495" s="186">
        <f t="shared" si="29"/>
        <v>0</v>
      </c>
      <c r="X495" s="191" t="str">
        <f>IFERROR(INDEX('ITC-3B'!$C$21:$C$1020,MATCH(E495,'ITC-3B'!$E$21:$E$1020,0)),"Not in 3B")</f>
        <v>Not in 3B</v>
      </c>
      <c r="Y495" s="191" t="str">
        <f>IFERROR(INDEX('2A-2B'!$C$21:$C$1020,MATCH(E495,'2A-2B'!$F$21:$F$1020,0)),"Not in 2A-2B")</f>
        <v>Not in 2A-2B</v>
      </c>
    </row>
    <row r="496" spans="2:25">
      <c r="B496" s="176" t="s">
        <v>875</v>
      </c>
      <c r="C496" s="121"/>
      <c r="D496" s="119"/>
      <c r="E496" s="192"/>
      <c r="F496" s="117"/>
      <c r="G496" s="118"/>
      <c r="H496" s="119"/>
      <c r="I496" s="119"/>
      <c r="J496" s="123"/>
      <c r="K496" s="195"/>
      <c r="L496" s="120">
        <v>0</v>
      </c>
      <c r="M496" s="120">
        <v>0</v>
      </c>
      <c r="N496" s="120">
        <v>0</v>
      </c>
      <c r="O496" s="112">
        <f t="shared" si="27"/>
        <v>0</v>
      </c>
      <c r="P496" s="115">
        <f t="shared" si="28"/>
        <v>0</v>
      </c>
      <c r="Q496" s="120"/>
      <c r="R496" s="117"/>
      <c r="S496" s="197"/>
      <c r="T496" s="179" t="str">
        <f>IFERROR(INDEX('ITC-3B'!$B$21:$B$1020,MATCH(E496,'ITC-3B'!$E$21:$E$1020,0)),"-")</f>
        <v>-</v>
      </c>
      <c r="U496" s="179" t="str">
        <f>IFERROR(INDEX('2A-2B'!$B$21:$B$1020,MATCH(E496,'2A-2B'!$F$21:$F$1020,0)),"-")</f>
        <v>-</v>
      </c>
      <c r="V496" s="186">
        <f t="shared" si="29"/>
        <v>0</v>
      </c>
      <c r="X496" s="191" t="str">
        <f>IFERROR(INDEX('ITC-3B'!$C$21:$C$1020,MATCH(E496,'ITC-3B'!$E$21:$E$1020,0)),"Not in 3B")</f>
        <v>Not in 3B</v>
      </c>
      <c r="Y496" s="191" t="str">
        <f>IFERROR(INDEX('2A-2B'!$C$21:$C$1020,MATCH(E496,'2A-2B'!$F$21:$F$1020,0)),"Not in 2A-2B")</f>
        <v>Not in 2A-2B</v>
      </c>
    </row>
    <row r="497" spans="2:25">
      <c r="B497" s="176" t="s">
        <v>876</v>
      </c>
      <c r="C497" s="121"/>
      <c r="D497" s="119"/>
      <c r="E497" s="192"/>
      <c r="F497" s="117"/>
      <c r="G497" s="118"/>
      <c r="H497" s="119"/>
      <c r="I497" s="119"/>
      <c r="J497" s="123"/>
      <c r="K497" s="195"/>
      <c r="L497" s="120">
        <v>0</v>
      </c>
      <c r="M497" s="120">
        <v>0</v>
      </c>
      <c r="N497" s="120">
        <v>0</v>
      </c>
      <c r="O497" s="112">
        <f t="shared" si="27"/>
        <v>0</v>
      </c>
      <c r="P497" s="115">
        <f t="shared" si="28"/>
        <v>0</v>
      </c>
      <c r="Q497" s="120"/>
      <c r="R497" s="117"/>
      <c r="S497" s="197"/>
      <c r="T497" s="179" t="str">
        <f>IFERROR(INDEX('ITC-3B'!$B$21:$B$1020,MATCH(E497,'ITC-3B'!$E$21:$E$1020,0)),"-")</f>
        <v>-</v>
      </c>
      <c r="U497" s="179" t="str">
        <f>IFERROR(INDEX('2A-2B'!$B$21:$B$1020,MATCH(E497,'2A-2B'!$F$21:$F$1020,0)),"-")</f>
        <v>-</v>
      </c>
      <c r="V497" s="186">
        <f t="shared" si="29"/>
        <v>0</v>
      </c>
      <c r="X497" s="191" t="str">
        <f>IFERROR(INDEX('ITC-3B'!$C$21:$C$1020,MATCH(E497,'ITC-3B'!$E$21:$E$1020,0)),"Not in 3B")</f>
        <v>Not in 3B</v>
      </c>
      <c r="Y497" s="191" t="str">
        <f>IFERROR(INDEX('2A-2B'!$C$21:$C$1020,MATCH(E497,'2A-2B'!$F$21:$F$1020,0)),"Not in 2A-2B")</f>
        <v>Not in 2A-2B</v>
      </c>
    </row>
    <row r="498" spans="2:25">
      <c r="B498" s="176" t="s">
        <v>877</v>
      </c>
      <c r="C498" s="121"/>
      <c r="D498" s="119"/>
      <c r="E498" s="192"/>
      <c r="F498" s="117"/>
      <c r="G498" s="118"/>
      <c r="H498" s="119"/>
      <c r="I498" s="119"/>
      <c r="J498" s="123"/>
      <c r="K498" s="195"/>
      <c r="L498" s="120">
        <v>0</v>
      </c>
      <c r="M498" s="120">
        <v>0</v>
      </c>
      <c r="N498" s="120">
        <v>0</v>
      </c>
      <c r="O498" s="112">
        <f t="shared" si="27"/>
        <v>0</v>
      </c>
      <c r="P498" s="115">
        <f t="shared" si="28"/>
        <v>0</v>
      </c>
      <c r="Q498" s="120"/>
      <c r="R498" s="117"/>
      <c r="S498" s="197"/>
      <c r="T498" s="179" t="str">
        <f>IFERROR(INDEX('ITC-3B'!$B$21:$B$1020,MATCH(E498,'ITC-3B'!$E$21:$E$1020,0)),"-")</f>
        <v>-</v>
      </c>
      <c r="U498" s="179" t="str">
        <f>IFERROR(INDEX('2A-2B'!$B$21:$B$1020,MATCH(E498,'2A-2B'!$F$21:$F$1020,0)),"-")</f>
        <v>-</v>
      </c>
      <c r="V498" s="186">
        <f t="shared" si="29"/>
        <v>0</v>
      </c>
      <c r="X498" s="191" t="str">
        <f>IFERROR(INDEX('ITC-3B'!$C$21:$C$1020,MATCH(E498,'ITC-3B'!$E$21:$E$1020,0)),"Not in 3B")</f>
        <v>Not in 3B</v>
      </c>
      <c r="Y498" s="191" t="str">
        <f>IFERROR(INDEX('2A-2B'!$C$21:$C$1020,MATCH(E498,'2A-2B'!$F$21:$F$1020,0)),"Not in 2A-2B")</f>
        <v>Not in 2A-2B</v>
      </c>
    </row>
    <row r="499" spans="2:25">
      <c r="B499" s="176" t="s">
        <v>878</v>
      </c>
      <c r="C499" s="121"/>
      <c r="D499" s="119"/>
      <c r="E499" s="192"/>
      <c r="F499" s="117"/>
      <c r="G499" s="118"/>
      <c r="H499" s="119"/>
      <c r="I499" s="119"/>
      <c r="J499" s="123"/>
      <c r="K499" s="195"/>
      <c r="L499" s="120">
        <v>0</v>
      </c>
      <c r="M499" s="120">
        <v>0</v>
      </c>
      <c r="N499" s="120">
        <v>0</v>
      </c>
      <c r="O499" s="112">
        <f t="shared" si="27"/>
        <v>0</v>
      </c>
      <c r="P499" s="115">
        <f t="shared" si="28"/>
        <v>0</v>
      </c>
      <c r="Q499" s="120"/>
      <c r="R499" s="117"/>
      <c r="S499" s="197"/>
      <c r="T499" s="179" t="str">
        <f>IFERROR(INDEX('ITC-3B'!$B$21:$B$1020,MATCH(E499,'ITC-3B'!$E$21:$E$1020,0)),"-")</f>
        <v>-</v>
      </c>
      <c r="U499" s="179" t="str">
        <f>IFERROR(INDEX('2A-2B'!$B$21:$B$1020,MATCH(E499,'2A-2B'!$F$21:$F$1020,0)),"-")</f>
        <v>-</v>
      </c>
      <c r="V499" s="186">
        <f t="shared" si="29"/>
        <v>0</v>
      </c>
      <c r="X499" s="191" t="str">
        <f>IFERROR(INDEX('ITC-3B'!$C$21:$C$1020,MATCH(E499,'ITC-3B'!$E$21:$E$1020,0)),"Not in 3B")</f>
        <v>Not in 3B</v>
      </c>
      <c r="Y499" s="191" t="str">
        <f>IFERROR(INDEX('2A-2B'!$C$21:$C$1020,MATCH(E499,'2A-2B'!$F$21:$F$1020,0)),"Not in 2A-2B")</f>
        <v>Not in 2A-2B</v>
      </c>
    </row>
    <row r="500" spans="2:25">
      <c r="B500" s="176" t="s">
        <v>879</v>
      </c>
      <c r="C500" s="121"/>
      <c r="D500" s="119"/>
      <c r="E500" s="192"/>
      <c r="F500" s="117"/>
      <c r="G500" s="118"/>
      <c r="H500" s="119"/>
      <c r="I500" s="119"/>
      <c r="J500" s="123"/>
      <c r="K500" s="195"/>
      <c r="L500" s="120">
        <v>0</v>
      </c>
      <c r="M500" s="120">
        <v>0</v>
      </c>
      <c r="N500" s="120">
        <v>0</v>
      </c>
      <c r="O500" s="112">
        <f t="shared" si="27"/>
        <v>0</v>
      </c>
      <c r="P500" s="115">
        <f t="shared" si="28"/>
        <v>0</v>
      </c>
      <c r="Q500" s="120"/>
      <c r="R500" s="117"/>
      <c r="S500" s="197"/>
      <c r="T500" s="179" t="str">
        <f>IFERROR(INDEX('ITC-3B'!$B$21:$B$1020,MATCH(E500,'ITC-3B'!$E$21:$E$1020,0)),"-")</f>
        <v>-</v>
      </c>
      <c r="U500" s="179" t="str">
        <f>IFERROR(INDEX('2A-2B'!$B$21:$B$1020,MATCH(E500,'2A-2B'!$F$21:$F$1020,0)),"-")</f>
        <v>-</v>
      </c>
      <c r="V500" s="186">
        <f t="shared" si="29"/>
        <v>0</v>
      </c>
      <c r="X500" s="191" t="str">
        <f>IFERROR(INDEX('ITC-3B'!$C$21:$C$1020,MATCH(E500,'ITC-3B'!$E$21:$E$1020,0)),"Not in 3B")</f>
        <v>Not in 3B</v>
      </c>
      <c r="Y500" s="191" t="str">
        <f>IFERROR(INDEX('2A-2B'!$C$21:$C$1020,MATCH(E500,'2A-2B'!$F$21:$F$1020,0)),"Not in 2A-2B")</f>
        <v>Not in 2A-2B</v>
      </c>
    </row>
    <row r="501" spans="2:25">
      <c r="B501" s="176" t="s">
        <v>880</v>
      </c>
      <c r="C501" s="121"/>
      <c r="D501" s="119"/>
      <c r="E501" s="192"/>
      <c r="F501" s="117"/>
      <c r="G501" s="118"/>
      <c r="H501" s="119"/>
      <c r="I501" s="119"/>
      <c r="J501" s="123"/>
      <c r="K501" s="195"/>
      <c r="L501" s="120">
        <v>0</v>
      </c>
      <c r="M501" s="120">
        <v>0</v>
      </c>
      <c r="N501" s="120">
        <v>0</v>
      </c>
      <c r="O501" s="112">
        <f t="shared" si="27"/>
        <v>0</v>
      </c>
      <c r="P501" s="115">
        <f t="shared" si="28"/>
        <v>0</v>
      </c>
      <c r="Q501" s="120"/>
      <c r="R501" s="117"/>
      <c r="S501" s="197"/>
      <c r="T501" s="179" t="str">
        <f>IFERROR(INDEX('ITC-3B'!$B$21:$B$1020,MATCH(E501,'ITC-3B'!$E$21:$E$1020,0)),"-")</f>
        <v>-</v>
      </c>
      <c r="U501" s="179" t="str">
        <f>IFERROR(INDEX('2A-2B'!$B$21:$B$1020,MATCH(E501,'2A-2B'!$F$21:$F$1020,0)),"-")</f>
        <v>-</v>
      </c>
      <c r="V501" s="186">
        <f t="shared" si="29"/>
        <v>0</v>
      </c>
      <c r="X501" s="191" t="str">
        <f>IFERROR(INDEX('ITC-3B'!$C$21:$C$1020,MATCH(E501,'ITC-3B'!$E$21:$E$1020,0)),"Not in 3B")</f>
        <v>Not in 3B</v>
      </c>
      <c r="Y501" s="191" t="str">
        <f>IFERROR(INDEX('2A-2B'!$C$21:$C$1020,MATCH(E501,'2A-2B'!$F$21:$F$1020,0)),"Not in 2A-2B")</f>
        <v>Not in 2A-2B</v>
      </c>
    </row>
    <row r="502" spans="2:25">
      <c r="B502" s="176" t="s">
        <v>881</v>
      </c>
      <c r="C502" s="121"/>
      <c r="D502" s="119"/>
      <c r="E502" s="192"/>
      <c r="F502" s="117"/>
      <c r="G502" s="118"/>
      <c r="H502" s="119"/>
      <c r="I502" s="119"/>
      <c r="J502" s="123"/>
      <c r="K502" s="195"/>
      <c r="L502" s="120">
        <v>0</v>
      </c>
      <c r="M502" s="120">
        <v>0</v>
      </c>
      <c r="N502" s="120">
        <v>0</v>
      </c>
      <c r="O502" s="112">
        <f t="shared" si="27"/>
        <v>0</v>
      </c>
      <c r="P502" s="115">
        <f t="shared" si="28"/>
        <v>0</v>
      </c>
      <c r="Q502" s="120"/>
      <c r="R502" s="117"/>
      <c r="S502" s="197"/>
      <c r="T502" s="179" t="str">
        <f>IFERROR(INDEX('ITC-3B'!$B$21:$B$1020,MATCH(E502,'ITC-3B'!$E$21:$E$1020,0)),"-")</f>
        <v>-</v>
      </c>
      <c r="U502" s="179" t="str">
        <f>IFERROR(INDEX('2A-2B'!$B$21:$B$1020,MATCH(E502,'2A-2B'!$F$21:$F$1020,0)),"-")</f>
        <v>-</v>
      </c>
      <c r="V502" s="186">
        <f t="shared" si="29"/>
        <v>0</v>
      </c>
      <c r="X502" s="191" t="str">
        <f>IFERROR(INDEX('ITC-3B'!$C$21:$C$1020,MATCH(E502,'ITC-3B'!$E$21:$E$1020,0)),"Not in 3B")</f>
        <v>Not in 3B</v>
      </c>
      <c r="Y502" s="191" t="str">
        <f>IFERROR(INDEX('2A-2B'!$C$21:$C$1020,MATCH(E502,'2A-2B'!$F$21:$F$1020,0)),"Not in 2A-2B")</f>
        <v>Not in 2A-2B</v>
      </c>
    </row>
    <row r="503" spans="2:25">
      <c r="B503" s="176" t="s">
        <v>882</v>
      </c>
      <c r="C503" s="121"/>
      <c r="D503" s="119"/>
      <c r="E503" s="192"/>
      <c r="F503" s="117"/>
      <c r="G503" s="118"/>
      <c r="H503" s="119"/>
      <c r="I503" s="119"/>
      <c r="J503" s="123"/>
      <c r="K503" s="195"/>
      <c r="L503" s="120">
        <v>0</v>
      </c>
      <c r="M503" s="120">
        <v>0</v>
      </c>
      <c r="N503" s="120">
        <v>0</v>
      </c>
      <c r="O503" s="112">
        <f t="shared" si="27"/>
        <v>0</v>
      </c>
      <c r="P503" s="115">
        <f t="shared" si="28"/>
        <v>0</v>
      </c>
      <c r="Q503" s="120"/>
      <c r="R503" s="117"/>
      <c r="S503" s="197"/>
      <c r="T503" s="179" t="str">
        <f>IFERROR(INDEX('ITC-3B'!$B$21:$B$1020,MATCH(E503,'ITC-3B'!$E$21:$E$1020,0)),"-")</f>
        <v>-</v>
      </c>
      <c r="U503" s="179" t="str">
        <f>IFERROR(INDEX('2A-2B'!$B$21:$B$1020,MATCH(E503,'2A-2B'!$F$21:$F$1020,0)),"-")</f>
        <v>-</v>
      </c>
      <c r="V503" s="186">
        <f t="shared" si="29"/>
        <v>0</v>
      </c>
      <c r="X503" s="191" t="str">
        <f>IFERROR(INDEX('ITC-3B'!$C$21:$C$1020,MATCH(E503,'ITC-3B'!$E$21:$E$1020,0)),"Not in 3B")</f>
        <v>Not in 3B</v>
      </c>
      <c r="Y503" s="191" t="str">
        <f>IFERROR(INDEX('2A-2B'!$C$21:$C$1020,MATCH(E503,'2A-2B'!$F$21:$F$1020,0)),"Not in 2A-2B")</f>
        <v>Not in 2A-2B</v>
      </c>
    </row>
    <row r="504" spans="2:25">
      <c r="B504" s="176" t="s">
        <v>883</v>
      </c>
      <c r="C504" s="121"/>
      <c r="D504" s="119"/>
      <c r="E504" s="192"/>
      <c r="F504" s="117"/>
      <c r="G504" s="118"/>
      <c r="H504" s="119"/>
      <c r="I504" s="119"/>
      <c r="J504" s="123"/>
      <c r="K504" s="195"/>
      <c r="L504" s="120">
        <v>0</v>
      </c>
      <c r="M504" s="120">
        <v>0</v>
      </c>
      <c r="N504" s="120">
        <v>0</v>
      </c>
      <c r="O504" s="112">
        <f t="shared" si="27"/>
        <v>0</v>
      </c>
      <c r="P504" s="115">
        <f t="shared" si="28"/>
        <v>0</v>
      </c>
      <c r="Q504" s="120"/>
      <c r="R504" s="117"/>
      <c r="S504" s="197"/>
      <c r="T504" s="179" t="str">
        <f>IFERROR(INDEX('ITC-3B'!$B$21:$B$1020,MATCH(E504,'ITC-3B'!$E$21:$E$1020,0)),"-")</f>
        <v>-</v>
      </c>
      <c r="U504" s="179" t="str">
        <f>IFERROR(INDEX('2A-2B'!$B$21:$B$1020,MATCH(E504,'2A-2B'!$F$21:$F$1020,0)),"-")</f>
        <v>-</v>
      </c>
      <c r="V504" s="186">
        <f t="shared" si="29"/>
        <v>0</v>
      </c>
      <c r="X504" s="191" t="str">
        <f>IFERROR(INDEX('ITC-3B'!$C$21:$C$1020,MATCH(E504,'ITC-3B'!$E$21:$E$1020,0)),"Not in 3B")</f>
        <v>Not in 3B</v>
      </c>
      <c r="Y504" s="191" t="str">
        <f>IFERROR(INDEX('2A-2B'!$C$21:$C$1020,MATCH(E504,'2A-2B'!$F$21:$F$1020,0)),"Not in 2A-2B")</f>
        <v>Not in 2A-2B</v>
      </c>
    </row>
    <row r="505" spans="2:25">
      <c r="B505" s="176" t="s">
        <v>884</v>
      </c>
      <c r="C505" s="121"/>
      <c r="D505" s="119"/>
      <c r="E505" s="192"/>
      <c r="F505" s="117"/>
      <c r="G505" s="118"/>
      <c r="H505" s="119"/>
      <c r="I505" s="119"/>
      <c r="J505" s="123"/>
      <c r="K505" s="195"/>
      <c r="L505" s="120">
        <v>0</v>
      </c>
      <c r="M505" s="120">
        <v>0</v>
      </c>
      <c r="N505" s="120">
        <v>0</v>
      </c>
      <c r="O505" s="112">
        <f t="shared" si="27"/>
        <v>0</v>
      </c>
      <c r="P505" s="115">
        <f t="shared" si="28"/>
        <v>0</v>
      </c>
      <c r="Q505" s="120"/>
      <c r="R505" s="117"/>
      <c r="S505" s="197"/>
      <c r="T505" s="179" t="str">
        <f>IFERROR(INDEX('ITC-3B'!$B$21:$B$1020,MATCH(E505,'ITC-3B'!$E$21:$E$1020,0)),"-")</f>
        <v>-</v>
      </c>
      <c r="U505" s="179" t="str">
        <f>IFERROR(INDEX('2A-2B'!$B$21:$B$1020,MATCH(E505,'2A-2B'!$F$21:$F$1020,0)),"-")</f>
        <v>-</v>
      </c>
      <c r="V505" s="186">
        <f t="shared" si="29"/>
        <v>0</v>
      </c>
      <c r="X505" s="191" t="str">
        <f>IFERROR(INDEX('ITC-3B'!$C$21:$C$1020,MATCH(E505,'ITC-3B'!$E$21:$E$1020,0)),"Not in 3B")</f>
        <v>Not in 3B</v>
      </c>
      <c r="Y505" s="191" t="str">
        <f>IFERROR(INDEX('2A-2B'!$C$21:$C$1020,MATCH(E505,'2A-2B'!$F$21:$F$1020,0)),"Not in 2A-2B")</f>
        <v>Not in 2A-2B</v>
      </c>
    </row>
    <row r="506" spans="2:25">
      <c r="B506" s="176" t="s">
        <v>885</v>
      </c>
      <c r="C506" s="121"/>
      <c r="D506" s="119"/>
      <c r="E506" s="192"/>
      <c r="F506" s="117"/>
      <c r="G506" s="118"/>
      <c r="H506" s="119"/>
      <c r="I506" s="119"/>
      <c r="J506" s="123"/>
      <c r="K506" s="195"/>
      <c r="L506" s="120">
        <v>0</v>
      </c>
      <c r="M506" s="120">
        <v>0</v>
      </c>
      <c r="N506" s="120">
        <v>0</v>
      </c>
      <c r="O506" s="112">
        <f t="shared" si="27"/>
        <v>0</v>
      </c>
      <c r="P506" s="115">
        <f t="shared" si="28"/>
        <v>0</v>
      </c>
      <c r="Q506" s="120"/>
      <c r="R506" s="117"/>
      <c r="S506" s="197"/>
      <c r="T506" s="179" t="str">
        <f>IFERROR(INDEX('ITC-3B'!$B$21:$B$1020,MATCH(E506,'ITC-3B'!$E$21:$E$1020,0)),"-")</f>
        <v>-</v>
      </c>
      <c r="U506" s="179" t="str">
        <f>IFERROR(INDEX('2A-2B'!$B$21:$B$1020,MATCH(E506,'2A-2B'!$F$21:$F$1020,0)),"-")</f>
        <v>-</v>
      </c>
      <c r="V506" s="186">
        <f t="shared" si="29"/>
        <v>0</v>
      </c>
      <c r="X506" s="191" t="str">
        <f>IFERROR(INDEX('ITC-3B'!$C$21:$C$1020,MATCH(E506,'ITC-3B'!$E$21:$E$1020,0)),"Not in 3B")</f>
        <v>Not in 3B</v>
      </c>
      <c r="Y506" s="191" t="str">
        <f>IFERROR(INDEX('2A-2B'!$C$21:$C$1020,MATCH(E506,'2A-2B'!$F$21:$F$1020,0)),"Not in 2A-2B")</f>
        <v>Not in 2A-2B</v>
      </c>
    </row>
    <row r="507" spans="2:25">
      <c r="B507" s="176" t="s">
        <v>886</v>
      </c>
      <c r="C507" s="121"/>
      <c r="D507" s="119"/>
      <c r="E507" s="192"/>
      <c r="F507" s="117"/>
      <c r="G507" s="118"/>
      <c r="H507" s="119"/>
      <c r="I507" s="119"/>
      <c r="J507" s="123"/>
      <c r="K507" s="195"/>
      <c r="L507" s="120">
        <v>0</v>
      </c>
      <c r="M507" s="120">
        <v>0</v>
      </c>
      <c r="N507" s="120">
        <v>0</v>
      </c>
      <c r="O507" s="112">
        <f t="shared" si="27"/>
        <v>0</v>
      </c>
      <c r="P507" s="115">
        <f t="shared" si="28"/>
        <v>0</v>
      </c>
      <c r="Q507" s="120"/>
      <c r="R507" s="117"/>
      <c r="S507" s="197"/>
      <c r="T507" s="179" t="str">
        <f>IFERROR(INDEX('ITC-3B'!$B$21:$B$1020,MATCH(E507,'ITC-3B'!$E$21:$E$1020,0)),"-")</f>
        <v>-</v>
      </c>
      <c r="U507" s="179" t="str">
        <f>IFERROR(INDEX('2A-2B'!$B$21:$B$1020,MATCH(E507,'2A-2B'!$F$21:$F$1020,0)),"-")</f>
        <v>-</v>
      </c>
      <c r="V507" s="186">
        <f t="shared" si="29"/>
        <v>0</v>
      </c>
      <c r="X507" s="191" t="str">
        <f>IFERROR(INDEX('ITC-3B'!$C$21:$C$1020,MATCH(E507,'ITC-3B'!$E$21:$E$1020,0)),"Not in 3B")</f>
        <v>Not in 3B</v>
      </c>
      <c r="Y507" s="191" t="str">
        <f>IFERROR(INDEX('2A-2B'!$C$21:$C$1020,MATCH(E507,'2A-2B'!$F$21:$F$1020,0)),"Not in 2A-2B")</f>
        <v>Not in 2A-2B</v>
      </c>
    </row>
    <row r="508" spans="2:25">
      <c r="B508" s="176" t="s">
        <v>887</v>
      </c>
      <c r="C508" s="121"/>
      <c r="D508" s="119"/>
      <c r="E508" s="192"/>
      <c r="F508" s="117"/>
      <c r="G508" s="118"/>
      <c r="H508" s="119"/>
      <c r="I508" s="119"/>
      <c r="J508" s="123"/>
      <c r="K508" s="195"/>
      <c r="L508" s="120">
        <v>0</v>
      </c>
      <c r="M508" s="120">
        <v>0</v>
      </c>
      <c r="N508" s="120">
        <v>0</v>
      </c>
      <c r="O508" s="112">
        <f t="shared" si="27"/>
        <v>0</v>
      </c>
      <c r="P508" s="115">
        <f t="shared" si="28"/>
        <v>0</v>
      </c>
      <c r="Q508" s="120"/>
      <c r="R508" s="117"/>
      <c r="S508" s="197"/>
      <c r="T508" s="179" t="str">
        <f>IFERROR(INDEX('ITC-3B'!$B$21:$B$1020,MATCH(E508,'ITC-3B'!$E$21:$E$1020,0)),"-")</f>
        <v>-</v>
      </c>
      <c r="U508" s="179" t="str">
        <f>IFERROR(INDEX('2A-2B'!$B$21:$B$1020,MATCH(E508,'2A-2B'!$F$21:$F$1020,0)),"-")</f>
        <v>-</v>
      </c>
      <c r="V508" s="186">
        <f t="shared" si="29"/>
        <v>0</v>
      </c>
      <c r="X508" s="191" t="str">
        <f>IFERROR(INDEX('ITC-3B'!$C$21:$C$1020,MATCH(E508,'ITC-3B'!$E$21:$E$1020,0)),"Not in 3B")</f>
        <v>Not in 3B</v>
      </c>
      <c r="Y508" s="191" t="str">
        <f>IFERROR(INDEX('2A-2B'!$C$21:$C$1020,MATCH(E508,'2A-2B'!$F$21:$F$1020,0)),"Not in 2A-2B")</f>
        <v>Not in 2A-2B</v>
      </c>
    </row>
    <row r="509" spans="2:25">
      <c r="B509" s="176" t="s">
        <v>888</v>
      </c>
      <c r="C509" s="121"/>
      <c r="D509" s="119"/>
      <c r="E509" s="192"/>
      <c r="F509" s="117"/>
      <c r="G509" s="118"/>
      <c r="H509" s="119"/>
      <c r="I509" s="119"/>
      <c r="J509" s="123"/>
      <c r="K509" s="195"/>
      <c r="L509" s="120">
        <v>0</v>
      </c>
      <c r="M509" s="120">
        <v>0</v>
      </c>
      <c r="N509" s="120">
        <v>0</v>
      </c>
      <c r="O509" s="112">
        <f t="shared" si="27"/>
        <v>0</v>
      </c>
      <c r="P509" s="115">
        <f t="shared" si="28"/>
        <v>0</v>
      </c>
      <c r="Q509" s="120"/>
      <c r="R509" s="117"/>
      <c r="S509" s="197"/>
      <c r="T509" s="179" t="str">
        <f>IFERROR(INDEX('ITC-3B'!$B$21:$B$1020,MATCH(E509,'ITC-3B'!$E$21:$E$1020,0)),"-")</f>
        <v>-</v>
      </c>
      <c r="U509" s="179" t="str">
        <f>IFERROR(INDEX('2A-2B'!$B$21:$B$1020,MATCH(E509,'2A-2B'!$F$21:$F$1020,0)),"-")</f>
        <v>-</v>
      </c>
      <c r="V509" s="186">
        <f t="shared" si="29"/>
        <v>0</v>
      </c>
      <c r="X509" s="191" t="str">
        <f>IFERROR(INDEX('ITC-3B'!$C$21:$C$1020,MATCH(E509,'ITC-3B'!$E$21:$E$1020,0)),"Not in 3B")</f>
        <v>Not in 3B</v>
      </c>
      <c r="Y509" s="191" t="str">
        <f>IFERROR(INDEX('2A-2B'!$C$21:$C$1020,MATCH(E509,'2A-2B'!$F$21:$F$1020,0)),"Not in 2A-2B")</f>
        <v>Not in 2A-2B</v>
      </c>
    </row>
    <row r="510" spans="2:25">
      <c r="B510" s="176" t="s">
        <v>889</v>
      </c>
      <c r="C510" s="121"/>
      <c r="D510" s="119"/>
      <c r="E510" s="192"/>
      <c r="F510" s="117"/>
      <c r="G510" s="118"/>
      <c r="H510" s="119"/>
      <c r="I510" s="119"/>
      <c r="J510" s="123"/>
      <c r="K510" s="195"/>
      <c r="L510" s="120">
        <v>0</v>
      </c>
      <c r="M510" s="120">
        <v>0</v>
      </c>
      <c r="N510" s="120">
        <v>0</v>
      </c>
      <c r="O510" s="112">
        <f t="shared" si="27"/>
        <v>0</v>
      </c>
      <c r="P510" s="115">
        <f t="shared" si="28"/>
        <v>0</v>
      </c>
      <c r="Q510" s="120"/>
      <c r="R510" s="117"/>
      <c r="S510" s="197"/>
      <c r="T510" s="179" t="str">
        <f>IFERROR(INDEX('ITC-3B'!$B$21:$B$1020,MATCH(E510,'ITC-3B'!$E$21:$E$1020,0)),"-")</f>
        <v>-</v>
      </c>
      <c r="U510" s="179" t="str">
        <f>IFERROR(INDEX('2A-2B'!$B$21:$B$1020,MATCH(E510,'2A-2B'!$F$21:$F$1020,0)),"-")</f>
        <v>-</v>
      </c>
      <c r="V510" s="186">
        <f t="shared" si="29"/>
        <v>0</v>
      </c>
      <c r="X510" s="191" t="str">
        <f>IFERROR(INDEX('ITC-3B'!$C$21:$C$1020,MATCH(E510,'ITC-3B'!$E$21:$E$1020,0)),"Not in 3B")</f>
        <v>Not in 3B</v>
      </c>
      <c r="Y510" s="191" t="str">
        <f>IFERROR(INDEX('2A-2B'!$C$21:$C$1020,MATCH(E510,'2A-2B'!$F$21:$F$1020,0)),"Not in 2A-2B")</f>
        <v>Not in 2A-2B</v>
      </c>
    </row>
    <row r="511" spans="2:25">
      <c r="B511" s="176" t="s">
        <v>890</v>
      </c>
      <c r="C511" s="121"/>
      <c r="D511" s="119"/>
      <c r="E511" s="192"/>
      <c r="F511" s="117"/>
      <c r="G511" s="118"/>
      <c r="H511" s="119"/>
      <c r="I511" s="119"/>
      <c r="J511" s="123"/>
      <c r="K511" s="195"/>
      <c r="L511" s="120">
        <v>0</v>
      </c>
      <c r="M511" s="120">
        <v>0</v>
      </c>
      <c r="N511" s="120">
        <v>0</v>
      </c>
      <c r="O511" s="112">
        <f t="shared" si="27"/>
        <v>0</v>
      </c>
      <c r="P511" s="115">
        <f t="shared" si="28"/>
        <v>0</v>
      </c>
      <c r="Q511" s="120"/>
      <c r="R511" s="117"/>
      <c r="S511" s="197"/>
      <c r="T511" s="179" t="str">
        <f>IFERROR(INDEX('ITC-3B'!$B$21:$B$1020,MATCH(E511,'ITC-3B'!$E$21:$E$1020,0)),"-")</f>
        <v>-</v>
      </c>
      <c r="U511" s="179" t="str">
        <f>IFERROR(INDEX('2A-2B'!$B$21:$B$1020,MATCH(E511,'2A-2B'!$F$21:$F$1020,0)),"-")</f>
        <v>-</v>
      </c>
      <c r="V511" s="186">
        <f t="shared" si="29"/>
        <v>0</v>
      </c>
      <c r="X511" s="191" t="str">
        <f>IFERROR(INDEX('ITC-3B'!$C$21:$C$1020,MATCH(E511,'ITC-3B'!$E$21:$E$1020,0)),"Not in 3B")</f>
        <v>Not in 3B</v>
      </c>
      <c r="Y511" s="191" t="str">
        <f>IFERROR(INDEX('2A-2B'!$C$21:$C$1020,MATCH(E511,'2A-2B'!$F$21:$F$1020,0)),"Not in 2A-2B")</f>
        <v>Not in 2A-2B</v>
      </c>
    </row>
    <row r="512" spans="2:25">
      <c r="B512" s="176" t="s">
        <v>891</v>
      </c>
      <c r="C512" s="121"/>
      <c r="D512" s="119"/>
      <c r="E512" s="192"/>
      <c r="F512" s="117"/>
      <c r="G512" s="118"/>
      <c r="H512" s="119"/>
      <c r="I512" s="119"/>
      <c r="J512" s="123"/>
      <c r="K512" s="195"/>
      <c r="L512" s="120">
        <v>0</v>
      </c>
      <c r="M512" s="120">
        <v>0</v>
      </c>
      <c r="N512" s="120">
        <v>0</v>
      </c>
      <c r="O512" s="112">
        <f t="shared" si="27"/>
        <v>0</v>
      </c>
      <c r="P512" s="115">
        <f t="shared" si="28"/>
        <v>0</v>
      </c>
      <c r="Q512" s="120"/>
      <c r="R512" s="117"/>
      <c r="S512" s="197"/>
      <c r="T512" s="179" t="str">
        <f>IFERROR(INDEX('ITC-3B'!$B$21:$B$1020,MATCH(E512,'ITC-3B'!$E$21:$E$1020,0)),"-")</f>
        <v>-</v>
      </c>
      <c r="U512" s="179" t="str">
        <f>IFERROR(INDEX('2A-2B'!$B$21:$B$1020,MATCH(E512,'2A-2B'!$F$21:$F$1020,0)),"-")</f>
        <v>-</v>
      </c>
      <c r="V512" s="186">
        <f t="shared" si="29"/>
        <v>0</v>
      </c>
      <c r="X512" s="191" t="str">
        <f>IFERROR(INDEX('ITC-3B'!$C$21:$C$1020,MATCH(E512,'ITC-3B'!$E$21:$E$1020,0)),"Not in 3B")</f>
        <v>Not in 3B</v>
      </c>
      <c r="Y512" s="191" t="str">
        <f>IFERROR(INDEX('2A-2B'!$C$21:$C$1020,MATCH(E512,'2A-2B'!$F$21:$F$1020,0)),"Not in 2A-2B")</f>
        <v>Not in 2A-2B</v>
      </c>
    </row>
    <row r="513" spans="2:25">
      <c r="B513" s="176" t="s">
        <v>892</v>
      </c>
      <c r="C513" s="121"/>
      <c r="D513" s="119"/>
      <c r="E513" s="192"/>
      <c r="F513" s="117"/>
      <c r="G513" s="118"/>
      <c r="H513" s="119"/>
      <c r="I513" s="119"/>
      <c r="J513" s="123"/>
      <c r="K513" s="195"/>
      <c r="L513" s="120">
        <v>0</v>
      </c>
      <c r="M513" s="120">
        <v>0</v>
      </c>
      <c r="N513" s="120">
        <v>0</v>
      </c>
      <c r="O513" s="112">
        <f t="shared" si="27"/>
        <v>0</v>
      </c>
      <c r="P513" s="115">
        <f t="shared" si="28"/>
        <v>0</v>
      </c>
      <c r="Q513" s="120"/>
      <c r="R513" s="117"/>
      <c r="S513" s="197"/>
      <c r="T513" s="179" t="str">
        <f>IFERROR(INDEX('ITC-3B'!$B$21:$B$1020,MATCH(E513,'ITC-3B'!$E$21:$E$1020,0)),"-")</f>
        <v>-</v>
      </c>
      <c r="U513" s="179" t="str">
        <f>IFERROR(INDEX('2A-2B'!$B$21:$B$1020,MATCH(E513,'2A-2B'!$F$21:$F$1020,0)),"-")</f>
        <v>-</v>
      </c>
      <c r="V513" s="186">
        <f t="shared" si="29"/>
        <v>0</v>
      </c>
      <c r="X513" s="191" t="str">
        <f>IFERROR(INDEX('ITC-3B'!$C$21:$C$1020,MATCH(E513,'ITC-3B'!$E$21:$E$1020,0)),"Not in 3B")</f>
        <v>Not in 3B</v>
      </c>
      <c r="Y513" s="191" t="str">
        <f>IFERROR(INDEX('2A-2B'!$C$21:$C$1020,MATCH(E513,'2A-2B'!$F$21:$F$1020,0)),"Not in 2A-2B")</f>
        <v>Not in 2A-2B</v>
      </c>
    </row>
    <row r="514" spans="2:25">
      <c r="B514" s="176" t="s">
        <v>893</v>
      </c>
      <c r="C514" s="121"/>
      <c r="D514" s="119"/>
      <c r="E514" s="192"/>
      <c r="F514" s="117"/>
      <c r="G514" s="118"/>
      <c r="H514" s="119"/>
      <c r="I514" s="119"/>
      <c r="J514" s="123"/>
      <c r="K514" s="195"/>
      <c r="L514" s="120">
        <v>0</v>
      </c>
      <c r="M514" s="120">
        <v>0</v>
      </c>
      <c r="N514" s="120">
        <v>0</v>
      </c>
      <c r="O514" s="112">
        <f t="shared" si="27"/>
        <v>0</v>
      </c>
      <c r="P514" s="115">
        <f t="shared" si="28"/>
        <v>0</v>
      </c>
      <c r="Q514" s="120"/>
      <c r="R514" s="117"/>
      <c r="S514" s="197"/>
      <c r="T514" s="179" t="str">
        <f>IFERROR(INDEX('ITC-3B'!$B$21:$B$1020,MATCH(E514,'ITC-3B'!$E$21:$E$1020,0)),"-")</f>
        <v>-</v>
      </c>
      <c r="U514" s="179" t="str">
        <f>IFERROR(INDEX('2A-2B'!$B$21:$B$1020,MATCH(E514,'2A-2B'!$F$21:$F$1020,0)),"-")</f>
        <v>-</v>
      </c>
      <c r="V514" s="186">
        <f t="shared" si="29"/>
        <v>0</v>
      </c>
      <c r="X514" s="191" t="str">
        <f>IFERROR(INDEX('ITC-3B'!$C$21:$C$1020,MATCH(E514,'ITC-3B'!$E$21:$E$1020,0)),"Not in 3B")</f>
        <v>Not in 3B</v>
      </c>
      <c r="Y514" s="191" t="str">
        <f>IFERROR(INDEX('2A-2B'!$C$21:$C$1020,MATCH(E514,'2A-2B'!$F$21:$F$1020,0)),"Not in 2A-2B")</f>
        <v>Not in 2A-2B</v>
      </c>
    </row>
    <row r="515" spans="2:25">
      <c r="B515" s="176" t="s">
        <v>894</v>
      </c>
      <c r="C515" s="121"/>
      <c r="D515" s="119"/>
      <c r="E515" s="192"/>
      <c r="F515" s="117"/>
      <c r="G515" s="118"/>
      <c r="H515" s="119"/>
      <c r="I515" s="119"/>
      <c r="J515" s="123"/>
      <c r="K515" s="195"/>
      <c r="L515" s="120">
        <v>0</v>
      </c>
      <c r="M515" s="120">
        <v>0</v>
      </c>
      <c r="N515" s="120">
        <v>0</v>
      </c>
      <c r="O515" s="112">
        <f t="shared" si="27"/>
        <v>0</v>
      </c>
      <c r="P515" s="115">
        <f t="shared" si="28"/>
        <v>0</v>
      </c>
      <c r="Q515" s="120"/>
      <c r="R515" s="117"/>
      <c r="S515" s="197"/>
      <c r="T515" s="179" t="str">
        <f>IFERROR(INDEX('ITC-3B'!$B$21:$B$1020,MATCH(E515,'ITC-3B'!$E$21:$E$1020,0)),"-")</f>
        <v>-</v>
      </c>
      <c r="U515" s="179" t="str">
        <f>IFERROR(INDEX('2A-2B'!$B$21:$B$1020,MATCH(E515,'2A-2B'!$F$21:$F$1020,0)),"-")</f>
        <v>-</v>
      </c>
      <c r="V515" s="186">
        <f t="shared" si="29"/>
        <v>0</v>
      </c>
      <c r="X515" s="191" t="str">
        <f>IFERROR(INDEX('ITC-3B'!$C$21:$C$1020,MATCH(E515,'ITC-3B'!$E$21:$E$1020,0)),"Not in 3B")</f>
        <v>Not in 3B</v>
      </c>
      <c r="Y515" s="191" t="str">
        <f>IFERROR(INDEX('2A-2B'!$C$21:$C$1020,MATCH(E515,'2A-2B'!$F$21:$F$1020,0)),"Not in 2A-2B")</f>
        <v>Not in 2A-2B</v>
      </c>
    </row>
    <row r="516" spans="2:25">
      <c r="B516" s="176" t="s">
        <v>895</v>
      </c>
      <c r="C516" s="121"/>
      <c r="D516" s="119"/>
      <c r="E516" s="192"/>
      <c r="F516" s="117"/>
      <c r="G516" s="118"/>
      <c r="H516" s="119"/>
      <c r="I516" s="119"/>
      <c r="J516" s="123"/>
      <c r="K516" s="195"/>
      <c r="L516" s="120">
        <v>0</v>
      </c>
      <c r="M516" s="120">
        <v>0</v>
      </c>
      <c r="N516" s="120">
        <v>0</v>
      </c>
      <c r="O516" s="112">
        <f t="shared" si="27"/>
        <v>0</v>
      </c>
      <c r="P516" s="115">
        <f t="shared" si="28"/>
        <v>0</v>
      </c>
      <c r="Q516" s="120"/>
      <c r="R516" s="117"/>
      <c r="S516" s="197"/>
      <c r="T516" s="179" t="str">
        <f>IFERROR(INDEX('ITC-3B'!$B$21:$B$1020,MATCH(E516,'ITC-3B'!$E$21:$E$1020,0)),"-")</f>
        <v>-</v>
      </c>
      <c r="U516" s="179" t="str">
        <f>IFERROR(INDEX('2A-2B'!$B$21:$B$1020,MATCH(E516,'2A-2B'!$F$21:$F$1020,0)),"-")</f>
        <v>-</v>
      </c>
      <c r="V516" s="186">
        <f t="shared" si="29"/>
        <v>0</v>
      </c>
      <c r="X516" s="191" t="str">
        <f>IFERROR(INDEX('ITC-3B'!$C$21:$C$1020,MATCH(E516,'ITC-3B'!$E$21:$E$1020,0)),"Not in 3B")</f>
        <v>Not in 3B</v>
      </c>
      <c r="Y516" s="191" t="str">
        <f>IFERROR(INDEX('2A-2B'!$C$21:$C$1020,MATCH(E516,'2A-2B'!$F$21:$F$1020,0)),"Not in 2A-2B")</f>
        <v>Not in 2A-2B</v>
      </c>
    </row>
    <row r="517" spans="2:25">
      <c r="B517" s="176" t="s">
        <v>896</v>
      </c>
      <c r="C517" s="121"/>
      <c r="D517" s="119"/>
      <c r="E517" s="192"/>
      <c r="F517" s="117"/>
      <c r="G517" s="118"/>
      <c r="H517" s="119"/>
      <c r="I517" s="119"/>
      <c r="J517" s="123"/>
      <c r="K517" s="195"/>
      <c r="L517" s="120">
        <v>0</v>
      </c>
      <c r="M517" s="120">
        <v>0</v>
      </c>
      <c r="N517" s="120">
        <v>0</v>
      </c>
      <c r="O517" s="112">
        <f t="shared" si="27"/>
        <v>0</v>
      </c>
      <c r="P517" s="115">
        <f t="shared" si="28"/>
        <v>0</v>
      </c>
      <c r="Q517" s="120"/>
      <c r="R517" s="117"/>
      <c r="S517" s="197"/>
      <c r="T517" s="179" t="str">
        <f>IFERROR(INDEX('ITC-3B'!$B$21:$B$1020,MATCH(E517,'ITC-3B'!$E$21:$E$1020,0)),"-")</f>
        <v>-</v>
      </c>
      <c r="U517" s="179" t="str">
        <f>IFERROR(INDEX('2A-2B'!$B$21:$B$1020,MATCH(E517,'2A-2B'!$F$21:$F$1020,0)),"-")</f>
        <v>-</v>
      </c>
      <c r="V517" s="186">
        <f t="shared" si="29"/>
        <v>0</v>
      </c>
      <c r="X517" s="191" t="str">
        <f>IFERROR(INDEX('ITC-3B'!$C$21:$C$1020,MATCH(E517,'ITC-3B'!$E$21:$E$1020,0)),"Not in 3B")</f>
        <v>Not in 3B</v>
      </c>
      <c r="Y517" s="191" t="str">
        <f>IFERROR(INDEX('2A-2B'!$C$21:$C$1020,MATCH(E517,'2A-2B'!$F$21:$F$1020,0)),"Not in 2A-2B")</f>
        <v>Not in 2A-2B</v>
      </c>
    </row>
    <row r="518" spans="2:25">
      <c r="B518" s="176" t="s">
        <v>897</v>
      </c>
      <c r="C518" s="121"/>
      <c r="D518" s="119"/>
      <c r="E518" s="192"/>
      <c r="F518" s="117"/>
      <c r="G518" s="118"/>
      <c r="H518" s="119"/>
      <c r="I518" s="119"/>
      <c r="J518" s="123"/>
      <c r="K518" s="195"/>
      <c r="L518" s="120">
        <v>0</v>
      </c>
      <c r="M518" s="120">
        <v>0</v>
      </c>
      <c r="N518" s="120">
        <v>0</v>
      </c>
      <c r="O518" s="112">
        <f t="shared" si="27"/>
        <v>0</v>
      </c>
      <c r="P518" s="115">
        <f t="shared" si="28"/>
        <v>0</v>
      </c>
      <c r="Q518" s="120"/>
      <c r="R518" s="117"/>
      <c r="S518" s="197"/>
      <c r="T518" s="179" t="str">
        <f>IFERROR(INDEX('ITC-3B'!$B$21:$B$1020,MATCH(E518,'ITC-3B'!$E$21:$E$1020,0)),"-")</f>
        <v>-</v>
      </c>
      <c r="U518" s="179" t="str">
        <f>IFERROR(INDEX('2A-2B'!$B$21:$B$1020,MATCH(E518,'2A-2B'!$F$21:$F$1020,0)),"-")</f>
        <v>-</v>
      </c>
      <c r="V518" s="186">
        <f t="shared" si="29"/>
        <v>0</v>
      </c>
      <c r="X518" s="191" t="str">
        <f>IFERROR(INDEX('ITC-3B'!$C$21:$C$1020,MATCH(E518,'ITC-3B'!$E$21:$E$1020,0)),"Not in 3B")</f>
        <v>Not in 3B</v>
      </c>
      <c r="Y518" s="191" t="str">
        <f>IFERROR(INDEX('2A-2B'!$C$21:$C$1020,MATCH(E518,'2A-2B'!$F$21:$F$1020,0)),"Not in 2A-2B")</f>
        <v>Not in 2A-2B</v>
      </c>
    </row>
    <row r="519" spans="2:25">
      <c r="B519" s="176" t="s">
        <v>898</v>
      </c>
      <c r="C519" s="121"/>
      <c r="D519" s="119"/>
      <c r="E519" s="192"/>
      <c r="F519" s="117"/>
      <c r="G519" s="118"/>
      <c r="H519" s="119"/>
      <c r="I519" s="119"/>
      <c r="J519" s="123"/>
      <c r="K519" s="195"/>
      <c r="L519" s="120">
        <v>0</v>
      </c>
      <c r="M519" s="120">
        <v>0</v>
      </c>
      <c r="N519" s="120">
        <v>0</v>
      </c>
      <c r="O519" s="112">
        <f t="shared" si="27"/>
        <v>0</v>
      </c>
      <c r="P519" s="115">
        <f t="shared" si="28"/>
        <v>0</v>
      </c>
      <c r="Q519" s="120"/>
      <c r="R519" s="117"/>
      <c r="S519" s="197"/>
      <c r="T519" s="179" t="str">
        <f>IFERROR(INDEX('ITC-3B'!$B$21:$B$1020,MATCH(E519,'ITC-3B'!$E$21:$E$1020,0)),"-")</f>
        <v>-</v>
      </c>
      <c r="U519" s="179" t="str">
        <f>IFERROR(INDEX('2A-2B'!$B$21:$B$1020,MATCH(E519,'2A-2B'!$F$21:$F$1020,0)),"-")</f>
        <v>-</v>
      </c>
      <c r="V519" s="186">
        <f t="shared" si="29"/>
        <v>0</v>
      </c>
      <c r="X519" s="191" t="str">
        <f>IFERROR(INDEX('ITC-3B'!$C$21:$C$1020,MATCH(E519,'ITC-3B'!$E$21:$E$1020,0)),"Not in 3B")</f>
        <v>Not in 3B</v>
      </c>
      <c r="Y519" s="191" t="str">
        <f>IFERROR(INDEX('2A-2B'!$C$21:$C$1020,MATCH(E519,'2A-2B'!$F$21:$F$1020,0)),"Not in 2A-2B")</f>
        <v>Not in 2A-2B</v>
      </c>
    </row>
    <row r="520" spans="2:25">
      <c r="B520" s="176" t="s">
        <v>899</v>
      </c>
      <c r="C520" s="121"/>
      <c r="D520" s="119"/>
      <c r="E520" s="192"/>
      <c r="F520" s="117"/>
      <c r="G520" s="118"/>
      <c r="H520" s="119"/>
      <c r="I520" s="119"/>
      <c r="J520" s="123"/>
      <c r="K520" s="195"/>
      <c r="L520" s="120">
        <v>0</v>
      </c>
      <c r="M520" s="120">
        <v>0</v>
      </c>
      <c r="N520" s="120">
        <v>0</v>
      </c>
      <c r="O520" s="112">
        <f t="shared" si="27"/>
        <v>0</v>
      </c>
      <c r="P520" s="115">
        <f t="shared" si="28"/>
        <v>0</v>
      </c>
      <c r="Q520" s="120"/>
      <c r="R520" s="117"/>
      <c r="S520" s="197"/>
      <c r="T520" s="179" t="str">
        <f>IFERROR(INDEX('ITC-3B'!$B$21:$B$1020,MATCH(E520,'ITC-3B'!$E$21:$E$1020,0)),"-")</f>
        <v>-</v>
      </c>
      <c r="U520" s="179" t="str">
        <f>IFERROR(INDEX('2A-2B'!$B$21:$B$1020,MATCH(E520,'2A-2B'!$F$21:$F$1020,0)),"-")</f>
        <v>-</v>
      </c>
      <c r="V520" s="186">
        <f t="shared" si="29"/>
        <v>0</v>
      </c>
      <c r="X520" s="191" t="str">
        <f>IFERROR(INDEX('ITC-3B'!$C$21:$C$1020,MATCH(E520,'ITC-3B'!$E$21:$E$1020,0)),"Not in 3B")</f>
        <v>Not in 3B</v>
      </c>
      <c r="Y520" s="191" t="str">
        <f>IFERROR(INDEX('2A-2B'!$C$21:$C$1020,MATCH(E520,'2A-2B'!$F$21:$F$1020,0)),"Not in 2A-2B")</f>
        <v>Not in 2A-2B</v>
      </c>
    </row>
    <row r="521" spans="2:25">
      <c r="B521" s="176" t="s">
        <v>900</v>
      </c>
      <c r="C521" s="121"/>
      <c r="D521" s="119"/>
      <c r="E521" s="192"/>
      <c r="F521" s="117"/>
      <c r="G521" s="118"/>
      <c r="H521" s="119"/>
      <c r="I521" s="119"/>
      <c r="J521" s="123"/>
      <c r="K521" s="195"/>
      <c r="L521" s="120">
        <v>0</v>
      </c>
      <c r="M521" s="120">
        <v>0</v>
      </c>
      <c r="N521" s="120">
        <v>0</v>
      </c>
      <c r="O521" s="112">
        <f t="shared" si="27"/>
        <v>0</v>
      </c>
      <c r="P521" s="115">
        <f t="shared" si="28"/>
        <v>0</v>
      </c>
      <c r="Q521" s="120"/>
      <c r="R521" s="117"/>
      <c r="S521" s="197"/>
      <c r="T521" s="179" t="str">
        <f>IFERROR(INDEX('ITC-3B'!$B$21:$B$1020,MATCH(E521,'ITC-3B'!$E$21:$E$1020,0)),"-")</f>
        <v>-</v>
      </c>
      <c r="U521" s="179" t="str">
        <f>IFERROR(INDEX('2A-2B'!$B$21:$B$1020,MATCH(E521,'2A-2B'!$F$21:$F$1020,0)),"-")</f>
        <v>-</v>
      </c>
      <c r="V521" s="186">
        <f t="shared" si="29"/>
        <v>0</v>
      </c>
      <c r="X521" s="191" t="str">
        <f>IFERROR(INDEX('ITC-3B'!$C$21:$C$1020,MATCH(E521,'ITC-3B'!$E$21:$E$1020,0)),"Not in 3B")</f>
        <v>Not in 3B</v>
      </c>
      <c r="Y521" s="191" t="str">
        <f>IFERROR(INDEX('2A-2B'!$C$21:$C$1020,MATCH(E521,'2A-2B'!$F$21:$F$1020,0)),"Not in 2A-2B")</f>
        <v>Not in 2A-2B</v>
      </c>
    </row>
    <row r="522" spans="2:25">
      <c r="B522" s="176" t="s">
        <v>901</v>
      </c>
      <c r="C522" s="121"/>
      <c r="D522" s="119"/>
      <c r="E522" s="192"/>
      <c r="F522" s="117"/>
      <c r="G522" s="118"/>
      <c r="H522" s="119"/>
      <c r="I522" s="119"/>
      <c r="J522" s="123"/>
      <c r="K522" s="195"/>
      <c r="L522" s="120">
        <v>0</v>
      </c>
      <c r="M522" s="120">
        <v>0</v>
      </c>
      <c r="N522" s="120">
        <v>0</v>
      </c>
      <c r="O522" s="112">
        <f t="shared" si="27"/>
        <v>0</v>
      </c>
      <c r="P522" s="115">
        <f t="shared" si="28"/>
        <v>0</v>
      </c>
      <c r="Q522" s="120"/>
      <c r="R522" s="117"/>
      <c r="S522" s="197"/>
      <c r="T522" s="179" t="str">
        <f>IFERROR(INDEX('ITC-3B'!$B$21:$B$1020,MATCH(E522,'ITC-3B'!$E$21:$E$1020,0)),"-")</f>
        <v>-</v>
      </c>
      <c r="U522" s="179" t="str">
        <f>IFERROR(INDEX('2A-2B'!$B$21:$B$1020,MATCH(E522,'2A-2B'!$F$21:$F$1020,0)),"-")</f>
        <v>-</v>
      </c>
      <c r="V522" s="186">
        <f t="shared" si="29"/>
        <v>0</v>
      </c>
      <c r="X522" s="191" t="str">
        <f>IFERROR(INDEX('ITC-3B'!$C$21:$C$1020,MATCH(E522,'ITC-3B'!$E$21:$E$1020,0)),"Not in 3B")</f>
        <v>Not in 3B</v>
      </c>
      <c r="Y522" s="191" t="str">
        <f>IFERROR(INDEX('2A-2B'!$C$21:$C$1020,MATCH(E522,'2A-2B'!$F$21:$F$1020,0)),"Not in 2A-2B")</f>
        <v>Not in 2A-2B</v>
      </c>
    </row>
    <row r="523" spans="2:25">
      <c r="B523" s="176" t="s">
        <v>902</v>
      </c>
      <c r="C523" s="121"/>
      <c r="D523" s="119"/>
      <c r="E523" s="192"/>
      <c r="F523" s="117"/>
      <c r="G523" s="118"/>
      <c r="H523" s="119"/>
      <c r="I523" s="119"/>
      <c r="J523" s="123"/>
      <c r="K523" s="195"/>
      <c r="L523" s="120">
        <v>0</v>
      </c>
      <c r="M523" s="120">
        <v>0</v>
      </c>
      <c r="N523" s="120">
        <v>0</v>
      </c>
      <c r="O523" s="112">
        <f t="shared" si="27"/>
        <v>0</v>
      </c>
      <c r="P523" s="115">
        <f t="shared" si="28"/>
        <v>0</v>
      </c>
      <c r="Q523" s="120"/>
      <c r="R523" s="117"/>
      <c r="S523" s="197"/>
      <c r="T523" s="179" t="str">
        <f>IFERROR(INDEX('ITC-3B'!$B$21:$B$1020,MATCH(E523,'ITC-3B'!$E$21:$E$1020,0)),"-")</f>
        <v>-</v>
      </c>
      <c r="U523" s="179" t="str">
        <f>IFERROR(INDEX('2A-2B'!$B$21:$B$1020,MATCH(E523,'2A-2B'!$F$21:$F$1020,0)),"-")</f>
        <v>-</v>
      </c>
      <c r="V523" s="186">
        <f t="shared" si="29"/>
        <v>0</v>
      </c>
      <c r="X523" s="191" t="str">
        <f>IFERROR(INDEX('ITC-3B'!$C$21:$C$1020,MATCH(E523,'ITC-3B'!$E$21:$E$1020,0)),"Not in 3B")</f>
        <v>Not in 3B</v>
      </c>
      <c r="Y523" s="191" t="str">
        <f>IFERROR(INDEX('2A-2B'!$C$21:$C$1020,MATCH(E523,'2A-2B'!$F$21:$F$1020,0)),"Not in 2A-2B")</f>
        <v>Not in 2A-2B</v>
      </c>
    </row>
    <row r="524" spans="2:25">
      <c r="B524" s="176" t="s">
        <v>903</v>
      </c>
      <c r="C524" s="121"/>
      <c r="D524" s="119"/>
      <c r="E524" s="192"/>
      <c r="F524" s="117"/>
      <c r="G524" s="118"/>
      <c r="H524" s="119"/>
      <c r="I524" s="119"/>
      <c r="J524" s="123"/>
      <c r="K524" s="195"/>
      <c r="L524" s="120">
        <v>0</v>
      </c>
      <c r="M524" s="120">
        <v>0</v>
      </c>
      <c r="N524" s="120">
        <v>0</v>
      </c>
      <c r="O524" s="112">
        <f t="shared" si="27"/>
        <v>0</v>
      </c>
      <c r="P524" s="115">
        <f t="shared" si="28"/>
        <v>0</v>
      </c>
      <c r="Q524" s="120"/>
      <c r="R524" s="117"/>
      <c r="S524" s="197"/>
      <c r="T524" s="179" t="str">
        <f>IFERROR(INDEX('ITC-3B'!$B$21:$B$1020,MATCH(E524,'ITC-3B'!$E$21:$E$1020,0)),"-")</f>
        <v>-</v>
      </c>
      <c r="U524" s="179" t="str">
        <f>IFERROR(INDEX('2A-2B'!$B$21:$B$1020,MATCH(E524,'2A-2B'!$F$21:$F$1020,0)),"-")</f>
        <v>-</v>
      </c>
      <c r="V524" s="186">
        <f t="shared" si="29"/>
        <v>0</v>
      </c>
      <c r="X524" s="191" t="str">
        <f>IFERROR(INDEX('ITC-3B'!$C$21:$C$1020,MATCH(E524,'ITC-3B'!$E$21:$E$1020,0)),"Not in 3B")</f>
        <v>Not in 3B</v>
      </c>
      <c r="Y524" s="191" t="str">
        <f>IFERROR(INDEX('2A-2B'!$C$21:$C$1020,MATCH(E524,'2A-2B'!$F$21:$F$1020,0)),"Not in 2A-2B")</f>
        <v>Not in 2A-2B</v>
      </c>
    </row>
    <row r="525" spans="2:25">
      <c r="B525" s="176" t="s">
        <v>904</v>
      </c>
      <c r="C525" s="121"/>
      <c r="D525" s="119"/>
      <c r="E525" s="192"/>
      <c r="F525" s="117"/>
      <c r="G525" s="118"/>
      <c r="H525" s="119"/>
      <c r="I525" s="119"/>
      <c r="J525" s="123"/>
      <c r="K525" s="195"/>
      <c r="L525" s="120">
        <v>0</v>
      </c>
      <c r="M525" s="120">
        <v>0</v>
      </c>
      <c r="N525" s="120">
        <v>0</v>
      </c>
      <c r="O525" s="112">
        <f t="shared" si="27"/>
        <v>0</v>
      </c>
      <c r="P525" s="115">
        <f t="shared" si="28"/>
        <v>0</v>
      </c>
      <c r="Q525" s="120"/>
      <c r="R525" s="117"/>
      <c r="S525" s="197"/>
      <c r="T525" s="179" t="str">
        <f>IFERROR(INDEX('ITC-3B'!$B$21:$B$1020,MATCH(E525,'ITC-3B'!$E$21:$E$1020,0)),"-")</f>
        <v>-</v>
      </c>
      <c r="U525" s="179" t="str">
        <f>IFERROR(INDEX('2A-2B'!$B$21:$B$1020,MATCH(E525,'2A-2B'!$F$21:$F$1020,0)),"-")</f>
        <v>-</v>
      </c>
      <c r="V525" s="186">
        <f t="shared" si="29"/>
        <v>0</v>
      </c>
      <c r="X525" s="191" t="str">
        <f>IFERROR(INDEX('ITC-3B'!$C$21:$C$1020,MATCH(E525,'ITC-3B'!$E$21:$E$1020,0)),"Not in 3B")</f>
        <v>Not in 3B</v>
      </c>
      <c r="Y525" s="191" t="str">
        <f>IFERROR(INDEX('2A-2B'!$C$21:$C$1020,MATCH(E525,'2A-2B'!$F$21:$F$1020,0)),"Not in 2A-2B")</f>
        <v>Not in 2A-2B</v>
      </c>
    </row>
    <row r="526" spans="2:25">
      <c r="B526" s="176" t="s">
        <v>905</v>
      </c>
      <c r="C526" s="121"/>
      <c r="D526" s="119"/>
      <c r="E526" s="192"/>
      <c r="F526" s="117"/>
      <c r="G526" s="118"/>
      <c r="H526" s="119"/>
      <c r="I526" s="119"/>
      <c r="J526" s="123"/>
      <c r="K526" s="195"/>
      <c r="L526" s="120">
        <v>0</v>
      </c>
      <c r="M526" s="120">
        <v>0</v>
      </c>
      <c r="N526" s="120">
        <v>0</v>
      </c>
      <c r="O526" s="112">
        <f t="shared" si="27"/>
        <v>0</v>
      </c>
      <c r="P526" s="115">
        <f t="shared" si="28"/>
        <v>0</v>
      </c>
      <c r="Q526" s="120"/>
      <c r="R526" s="117"/>
      <c r="S526" s="197"/>
      <c r="T526" s="179" t="str">
        <f>IFERROR(INDEX('ITC-3B'!$B$21:$B$1020,MATCH(E526,'ITC-3B'!$E$21:$E$1020,0)),"-")</f>
        <v>-</v>
      </c>
      <c r="U526" s="179" t="str">
        <f>IFERROR(INDEX('2A-2B'!$B$21:$B$1020,MATCH(E526,'2A-2B'!$F$21:$F$1020,0)),"-")</f>
        <v>-</v>
      </c>
      <c r="V526" s="186">
        <f t="shared" si="29"/>
        <v>0</v>
      </c>
      <c r="X526" s="191" t="str">
        <f>IFERROR(INDEX('ITC-3B'!$C$21:$C$1020,MATCH(E526,'ITC-3B'!$E$21:$E$1020,0)),"Not in 3B")</f>
        <v>Not in 3B</v>
      </c>
      <c r="Y526" s="191" t="str">
        <f>IFERROR(INDEX('2A-2B'!$C$21:$C$1020,MATCH(E526,'2A-2B'!$F$21:$F$1020,0)),"Not in 2A-2B")</f>
        <v>Not in 2A-2B</v>
      </c>
    </row>
    <row r="527" spans="2:25">
      <c r="B527" s="176" t="s">
        <v>906</v>
      </c>
      <c r="C527" s="121"/>
      <c r="D527" s="119"/>
      <c r="E527" s="192"/>
      <c r="F527" s="117"/>
      <c r="G527" s="118"/>
      <c r="H527" s="119"/>
      <c r="I527" s="119"/>
      <c r="J527" s="123"/>
      <c r="K527" s="195"/>
      <c r="L527" s="120">
        <v>0</v>
      </c>
      <c r="M527" s="120">
        <v>0</v>
      </c>
      <c r="N527" s="120">
        <v>0</v>
      </c>
      <c r="O527" s="112">
        <f t="shared" si="27"/>
        <v>0</v>
      </c>
      <c r="P527" s="115">
        <f t="shared" si="28"/>
        <v>0</v>
      </c>
      <c r="Q527" s="120"/>
      <c r="R527" s="117"/>
      <c r="S527" s="197"/>
      <c r="T527" s="179" t="str">
        <f>IFERROR(INDEX('ITC-3B'!$B$21:$B$1020,MATCH(E527,'ITC-3B'!$E$21:$E$1020,0)),"-")</f>
        <v>-</v>
      </c>
      <c r="U527" s="179" t="str">
        <f>IFERROR(INDEX('2A-2B'!$B$21:$B$1020,MATCH(E527,'2A-2B'!$F$21:$F$1020,0)),"-")</f>
        <v>-</v>
      </c>
      <c r="V527" s="186">
        <f t="shared" si="29"/>
        <v>0</v>
      </c>
      <c r="X527" s="191" t="str">
        <f>IFERROR(INDEX('ITC-3B'!$C$21:$C$1020,MATCH(E527,'ITC-3B'!$E$21:$E$1020,0)),"Not in 3B")</f>
        <v>Not in 3B</v>
      </c>
      <c r="Y527" s="191" t="str">
        <f>IFERROR(INDEX('2A-2B'!$C$21:$C$1020,MATCH(E527,'2A-2B'!$F$21:$F$1020,0)),"Not in 2A-2B")</f>
        <v>Not in 2A-2B</v>
      </c>
    </row>
    <row r="528" spans="2:25">
      <c r="B528" s="176" t="s">
        <v>907</v>
      </c>
      <c r="C528" s="121"/>
      <c r="D528" s="119"/>
      <c r="E528" s="192"/>
      <c r="F528" s="117"/>
      <c r="G528" s="118"/>
      <c r="H528" s="119"/>
      <c r="I528" s="119"/>
      <c r="J528" s="123"/>
      <c r="K528" s="195"/>
      <c r="L528" s="120">
        <v>0</v>
      </c>
      <c r="M528" s="120">
        <v>0</v>
      </c>
      <c r="N528" s="120">
        <v>0</v>
      </c>
      <c r="O528" s="112">
        <f t="shared" si="27"/>
        <v>0</v>
      </c>
      <c r="P528" s="115">
        <f t="shared" si="28"/>
        <v>0</v>
      </c>
      <c r="Q528" s="120"/>
      <c r="R528" s="117"/>
      <c r="S528" s="197"/>
      <c r="T528" s="179" t="str">
        <f>IFERROR(INDEX('ITC-3B'!$B$21:$B$1020,MATCH(E528,'ITC-3B'!$E$21:$E$1020,0)),"-")</f>
        <v>-</v>
      </c>
      <c r="U528" s="179" t="str">
        <f>IFERROR(INDEX('2A-2B'!$B$21:$B$1020,MATCH(E528,'2A-2B'!$F$21:$F$1020,0)),"-")</f>
        <v>-</v>
      </c>
      <c r="V528" s="186">
        <f t="shared" si="29"/>
        <v>0</v>
      </c>
      <c r="X528" s="191" t="str">
        <f>IFERROR(INDEX('ITC-3B'!$C$21:$C$1020,MATCH(E528,'ITC-3B'!$E$21:$E$1020,0)),"Not in 3B")</f>
        <v>Not in 3B</v>
      </c>
      <c r="Y528" s="191" t="str">
        <f>IFERROR(INDEX('2A-2B'!$C$21:$C$1020,MATCH(E528,'2A-2B'!$F$21:$F$1020,0)),"Not in 2A-2B")</f>
        <v>Not in 2A-2B</v>
      </c>
    </row>
    <row r="529" spans="2:25">
      <c r="B529" s="176" t="s">
        <v>908</v>
      </c>
      <c r="C529" s="121"/>
      <c r="D529" s="119"/>
      <c r="E529" s="192"/>
      <c r="F529" s="117"/>
      <c r="G529" s="118"/>
      <c r="H529" s="119"/>
      <c r="I529" s="119"/>
      <c r="J529" s="123"/>
      <c r="K529" s="195"/>
      <c r="L529" s="120">
        <v>0</v>
      </c>
      <c r="M529" s="120">
        <v>0</v>
      </c>
      <c r="N529" s="120">
        <v>0</v>
      </c>
      <c r="O529" s="112">
        <f t="shared" si="27"/>
        <v>0</v>
      </c>
      <c r="P529" s="115">
        <f t="shared" si="28"/>
        <v>0</v>
      </c>
      <c r="Q529" s="120"/>
      <c r="R529" s="117"/>
      <c r="S529" s="197"/>
      <c r="T529" s="179" t="str">
        <f>IFERROR(INDEX('ITC-3B'!$B$21:$B$1020,MATCH(E529,'ITC-3B'!$E$21:$E$1020,0)),"-")</f>
        <v>-</v>
      </c>
      <c r="U529" s="179" t="str">
        <f>IFERROR(INDEX('2A-2B'!$B$21:$B$1020,MATCH(E529,'2A-2B'!$F$21:$F$1020,0)),"-")</f>
        <v>-</v>
      </c>
      <c r="V529" s="186">
        <f t="shared" si="29"/>
        <v>0</v>
      </c>
      <c r="X529" s="191" t="str">
        <f>IFERROR(INDEX('ITC-3B'!$C$21:$C$1020,MATCH(E529,'ITC-3B'!$E$21:$E$1020,0)),"Not in 3B")</f>
        <v>Not in 3B</v>
      </c>
      <c r="Y529" s="191" t="str">
        <f>IFERROR(INDEX('2A-2B'!$C$21:$C$1020,MATCH(E529,'2A-2B'!$F$21:$F$1020,0)),"Not in 2A-2B")</f>
        <v>Not in 2A-2B</v>
      </c>
    </row>
    <row r="530" spans="2:25">
      <c r="B530" s="176" t="s">
        <v>909</v>
      </c>
      <c r="C530" s="121"/>
      <c r="D530" s="119"/>
      <c r="E530" s="192"/>
      <c r="F530" s="117"/>
      <c r="G530" s="118"/>
      <c r="H530" s="119"/>
      <c r="I530" s="119"/>
      <c r="J530" s="123"/>
      <c r="K530" s="195"/>
      <c r="L530" s="120">
        <v>0</v>
      </c>
      <c r="M530" s="120">
        <v>0</v>
      </c>
      <c r="N530" s="120">
        <v>0</v>
      </c>
      <c r="O530" s="112">
        <f t="shared" si="27"/>
        <v>0</v>
      </c>
      <c r="P530" s="115">
        <f t="shared" si="28"/>
        <v>0</v>
      </c>
      <c r="Q530" s="120"/>
      <c r="R530" s="117"/>
      <c r="S530" s="197"/>
      <c r="T530" s="179" t="str">
        <f>IFERROR(INDEX('ITC-3B'!$B$21:$B$1020,MATCH(E530,'ITC-3B'!$E$21:$E$1020,0)),"-")</f>
        <v>-</v>
      </c>
      <c r="U530" s="179" t="str">
        <f>IFERROR(INDEX('2A-2B'!$B$21:$B$1020,MATCH(E530,'2A-2B'!$F$21:$F$1020,0)),"-")</f>
        <v>-</v>
      </c>
      <c r="V530" s="186">
        <f t="shared" si="29"/>
        <v>0</v>
      </c>
      <c r="X530" s="191" t="str">
        <f>IFERROR(INDEX('ITC-3B'!$C$21:$C$1020,MATCH(E530,'ITC-3B'!$E$21:$E$1020,0)),"Not in 3B")</f>
        <v>Not in 3B</v>
      </c>
      <c r="Y530" s="191" t="str">
        <f>IFERROR(INDEX('2A-2B'!$C$21:$C$1020,MATCH(E530,'2A-2B'!$F$21:$F$1020,0)),"Not in 2A-2B")</f>
        <v>Not in 2A-2B</v>
      </c>
    </row>
    <row r="531" spans="2:25">
      <c r="B531" s="176" t="s">
        <v>910</v>
      </c>
      <c r="C531" s="121"/>
      <c r="D531" s="119"/>
      <c r="E531" s="192"/>
      <c r="F531" s="117"/>
      <c r="G531" s="118"/>
      <c r="H531" s="119"/>
      <c r="I531" s="119"/>
      <c r="J531" s="123"/>
      <c r="K531" s="195"/>
      <c r="L531" s="120">
        <v>0</v>
      </c>
      <c r="M531" s="120">
        <v>0</v>
      </c>
      <c r="N531" s="120">
        <v>0</v>
      </c>
      <c r="O531" s="112">
        <f t="shared" si="27"/>
        <v>0</v>
      </c>
      <c r="P531" s="115">
        <f t="shared" si="28"/>
        <v>0</v>
      </c>
      <c r="Q531" s="120"/>
      <c r="R531" s="117"/>
      <c r="S531" s="197"/>
      <c r="T531" s="179" t="str">
        <f>IFERROR(INDEX('ITC-3B'!$B$21:$B$1020,MATCH(E531,'ITC-3B'!$E$21:$E$1020,0)),"-")</f>
        <v>-</v>
      </c>
      <c r="U531" s="179" t="str">
        <f>IFERROR(INDEX('2A-2B'!$B$21:$B$1020,MATCH(E531,'2A-2B'!$F$21:$F$1020,0)),"-")</f>
        <v>-</v>
      </c>
      <c r="V531" s="186">
        <f t="shared" si="29"/>
        <v>0</v>
      </c>
      <c r="X531" s="191" t="str">
        <f>IFERROR(INDEX('ITC-3B'!$C$21:$C$1020,MATCH(E531,'ITC-3B'!$E$21:$E$1020,0)),"Not in 3B")</f>
        <v>Not in 3B</v>
      </c>
      <c r="Y531" s="191" t="str">
        <f>IFERROR(INDEX('2A-2B'!$C$21:$C$1020,MATCH(E531,'2A-2B'!$F$21:$F$1020,0)),"Not in 2A-2B")</f>
        <v>Not in 2A-2B</v>
      </c>
    </row>
    <row r="532" spans="2:25">
      <c r="B532" s="176" t="s">
        <v>911</v>
      </c>
      <c r="C532" s="121"/>
      <c r="D532" s="119"/>
      <c r="E532" s="192"/>
      <c r="F532" s="117"/>
      <c r="G532" s="118"/>
      <c r="H532" s="119"/>
      <c r="I532" s="119"/>
      <c r="J532" s="123"/>
      <c r="K532" s="195"/>
      <c r="L532" s="120">
        <v>0</v>
      </c>
      <c r="M532" s="120">
        <v>0</v>
      </c>
      <c r="N532" s="120">
        <v>0</v>
      </c>
      <c r="O532" s="112">
        <f t="shared" si="27"/>
        <v>0</v>
      </c>
      <c r="P532" s="115">
        <f t="shared" si="28"/>
        <v>0</v>
      </c>
      <c r="Q532" s="120"/>
      <c r="R532" s="117"/>
      <c r="S532" s="197"/>
      <c r="T532" s="179" t="str">
        <f>IFERROR(INDEX('ITC-3B'!$B$21:$B$1020,MATCH(E532,'ITC-3B'!$E$21:$E$1020,0)),"-")</f>
        <v>-</v>
      </c>
      <c r="U532" s="179" t="str">
        <f>IFERROR(INDEX('2A-2B'!$B$21:$B$1020,MATCH(E532,'2A-2B'!$F$21:$F$1020,0)),"-")</f>
        <v>-</v>
      </c>
      <c r="V532" s="186">
        <f t="shared" si="29"/>
        <v>0</v>
      </c>
      <c r="X532" s="191" t="str">
        <f>IFERROR(INDEX('ITC-3B'!$C$21:$C$1020,MATCH(E532,'ITC-3B'!$E$21:$E$1020,0)),"Not in 3B")</f>
        <v>Not in 3B</v>
      </c>
      <c r="Y532" s="191" t="str">
        <f>IFERROR(INDEX('2A-2B'!$C$21:$C$1020,MATCH(E532,'2A-2B'!$F$21:$F$1020,0)),"Not in 2A-2B")</f>
        <v>Not in 2A-2B</v>
      </c>
    </row>
    <row r="533" spans="2:25">
      <c r="B533" s="176" t="s">
        <v>912</v>
      </c>
      <c r="C533" s="121"/>
      <c r="D533" s="119"/>
      <c r="E533" s="192"/>
      <c r="F533" s="117"/>
      <c r="G533" s="118"/>
      <c r="H533" s="119"/>
      <c r="I533" s="119"/>
      <c r="J533" s="123"/>
      <c r="K533" s="195"/>
      <c r="L533" s="120">
        <v>0</v>
      </c>
      <c r="M533" s="120">
        <v>0</v>
      </c>
      <c r="N533" s="120">
        <v>0</v>
      </c>
      <c r="O533" s="112">
        <f t="shared" ref="O533:O596" si="30">N533</f>
        <v>0</v>
      </c>
      <c r="P533" s="115">
        <f t="shared" ref="P533:P596" si="31">SUM(L533:O533)</f>
        <v>0</v>
      </c>
      <c r="Q533" s="120"/>
      <c r="R533" s="117"/>
      <c r="S533" s="197"/>
      <c r="T533" s="179" t="str">
        <f>IFERROR(INDEX('ITC-3B'!$B$21:$B$1020,MATCH(E533,'ITC-3B'!$E$21:$E$1020,0)),"-")</f>
        <v>-</v>
      </c>
      <c r="U533" s="179" t="str">
        <f>IFERROR(INDEX('2A-2B'!$B$21:$B$1020,MATCH(E533,'2A-2B'!$F$21:$F$1020,0)),"-")</f>
        <v>-</v>
      </c>
      <c r="V533" s="186">
        <f t="shared" ref="V533:V596" si="32">IF(((L533*J533)-SUM(M533:O533))&gt;0.51,0,((L533*J533)-SUM(M533:O533)))</f>
        <v>0</v>
      </c>
      <c r="X533" s="191" t="str">
        <f>IFERROR(INDEX('ITC-3B'!$C$21:$C$1020,MATCH(E533,'ITC-3B'!$E$21:$E$1020,0)),"Not in 3B")</f>
        <v>Not in 3B</v>
      </c>
      <c r="Y533" s="191" t="str">
        <f>IFERROR(INDEX('2A-2B'!$C$21:$C$1020,MATCH(E533,'2A-2B'!$F$21:$F$1020,0)),"Not in 2A-2B")</f>
        <v>Not in 2A-2B</v>
      </c>
    </row>
    <row r="534" spans="2:25">
      <c r="B534" s="176" t="s">
        <v>913</v>
      </c>
      <c r="C534" s="121"/>
      <c r="D534" s="119"/>
      <c r="E534" s="192"/>
      <c r="F534" s="117"/>
      <c r="G534" s="118"/>
      <c r="H534" s="119"/>
      <c r="I534" s="119"/>
      <c r="J534" s="123"/>
      <c r="K534" s="195"/>
      <c r="L534" s="120">
        <v>0</v>
      </c>
      <c r="M534" s="120">
        <v>0</v>
      </c>
      <c r="N534" s="120">
        <v>0</v>
      </c>
      <c r="O534" s="112">
        <f t="shared" si="30"/>
        <v>0</v>
      </c>
      <c r="P534" s="115">
        <f t="shared" si="31"/>
        <v>0</v>
      </c>
      <c r="Q534" s="120"/>
      <c r="R534" s="117"/>
      <c r="S534" s="197"/>
      <c r="T534" s="179" t="str">
        <f>IFERROR(INDEX('ITC-3B'!$B$21:$B$1020,MATCH(E534,'ITC-3B'!$E$21:$E$1020,0)),"-")</f>
        <v>-</v>
      </c>
      <c r="U534" s="179" t="str">
        <f>IFERROR(INDEX('2A-2B'!$B$21:$B$1020,MATCH(E534,'2A-2B'!$F$21:$F$1020,0)),"-")</f>
        <v>-</v>
      </c>
      <c r="V534" s="186">
        <f t="shared" si="32"/>
        <v>0</v>
      </c>
      <c r="X534" s="191" t="str">
        <f>IFERROR(INDEX('ITC-3B'!$C$21:$C$1020,MATCH(E534,'ITC-3B'!$E$21:$E$1020,0)),"Not in 3B")</f>
        <v>Not in 3B</v>
      </c>
      <c r="Y534" s="191" t="str">
        <f>IFERROR(INDEX('2A-2B'!$C$21:$C$1020,MATCH(E534,'2A-2B'!$F$21:$F$1020,0)),"Not in 2A-2B")</f>
        <v>Not in 2A-2B</v>
      </c>
    </row>
    <row r="535" spans="2:25">
      <c r="B535" s="176" t="s">
        <v>914</v>
      </c>
      <c r="C535" s="121"/>
      <c r="D535" s="119"/>
      <c r="E535" s="192"/>
      <c r="F535" s="117"/>
      <c r="G535" s="118"/>
      <c r="H535" s="119"/>
      <c r="I535" s="119"/>
      <c r="J535" s="123"/>
      <c r="K535" s="195"/>
      <c r="L535" s="120">
        <v>0</v>
      </c>
      <c r="M535" s="120">
        <v>0</v>
      </c>
      <c r="N535" s="120">
        <v>0</v>
      </c>
      <c r="O535" s="112">
        <f t="shared" si="30"/>
        <v>0</v>
      </c>
      <c r="P535" s="115">
        <f t="shared" si="31"/>
        <v>0</v>
      </c>
      <c r="Q535" s="120"/>
      <c r="R535" s="117"/>
      <c r="S535" s="197"/>
      <c r="T535" s="179" t="str">
        <f>IFERROR(INDEX('ITC-3B'!$B$21:$B$1020,MATCH(E535,'ITC-3B'!$E$21:$E$1020,0)),"-")</f>
        <v>-</v>
      </c>
      <c r="U535" s="179" t="str">
        <f>IFERROR(INDEX('2A-2B'!$B$21:$B$1020,MATCH(E535,'2A-2B'!$F$21:$F$1020,0)),"-")</f>
        <v>-</v>
      </c>
      <c r="V535" s="186">
        <f t="shared" si="32"/>
        <v>0</v>
      </c>
      <c r="X535" s="191" t="str">
        <f>IFERROR(INDEX('ITC-3B'!$C$21:$C$1020,MATCH(E535,'ITC-3B'!$E$21:$E$1020,0)),"Not in 3B")</f>
        <v>Not in 3B</v>
      </c>
      <c r="Y535" s="191" t="str">
        <f>IFERROR(INDEX('2A-2B'!$C$21:$C$1020,MATCH(E535,'2A-2B'!$F$21:$F$1020,0)),"Not in 2A-2B")</f>
        <v>Not in 2A-2B</v>
      </c>
    </row>
    <row r="536" spans="2:25">
      <c r="B536" s="176" t="s">
        <v>915</v>
      </c>
      <c r="C536" s="121"/>
      <c r="D536" s="119"/>
      <c r="E536" s="192"/>
      <c r="F536" s="117"/>
      <c r="G536" s="118"/>
      <c r="H536" s="119"/>
      <c r="I536" s="119"/>
      <c r="J536" s="123"/>
      <c r="K536" s="195"/>
      <c r="L536" s="120">
        <v>0</v>
      </c>
      <c r="M536" s="120">
        <v>0</v>
      </c>
      <c r="N536" s="120">
        <v>0</v>
      </c>
      <c r="O536" s="112">
        <f t="shared" si="30"/>
        <v>0</v>
      </c>
      <c r="P536" s="115">
        <f t="shared" si="31"/>
        <v>0</v>
      </c>
      <c r="Q536" s="120"/>
      <c r="R536" s="117"/>
      <c r="S536" s="197"/>
      <c r="T536" s="179" t="str">
        <f>IFERROR(INDEX('ITC-3B'!$B$21:$B$1020,MATCH(E536,'ITC-3B'!$E$21:$E$1020,0)),"-")</f>
        <v>-</v>
      </c>
      <c r="U536" s="179" t="str">
        <f>IFERROR(INDEX('2A-2B'!$B$21:$B$1020,MATCH(E536,'2A-2B'!$F$21:$F$1020,0)),"-")</f>
        <v>-</v>
      </c>
      <c r="V536" s="186">
        <f t="shared" si="32"/>
        <v>0</v>
      </c>
      <c r="X536" s="191" t="str">
        <f>IFERROR(INDEX('ITC-3B'!$C$21:$C$1020,MATCH(E536,'ITC-3B'!$E$21:$E$1020,0)),"Not in 3B")</f>
        <v>Not in 3B</v>
      </c>
      <c r="Y536" s="191" t="str">
        <f>IFERROR(INDEX('2A-2B'!$C$21:$C$1020,MATCH(E536,'2A-2B'!$F$21:$F$1020,0)),"Not in 2A-2B")</f>
        <v>Not in 2A-2B</v>
      </c>
    </row>
    <row r="537" spans="2:25">
      <c r="B537" s="176" t="s">
        <v>916</v>
      </c>
      <c r="C537" s="121"/>
      <c r="D537" s="119"/>
      <c r="E537" s="192"/>
      <c r="F537" s="117"/>
      <c r="G537" s="118"/>
      <c r="H537" s="119"/>
      <c r="I537" s="119"/>
      <c r="J537" s="123"/>
      <c r="K537" s="195"/>
      <c r="L537" s="120">
        <v>0</v>
      </c>
      <c r="M537" s="120">
        <v>0</v>
      </c>
      <c r="N537" s="120">
        <v>0</v>
      </c>
      <c r="O537" s="112">
        <f t="shared" si="30"/>
        <v>0</v>
      </c>
      <c r="P537" s="115">
        <f t="shared" si="31"/>
        <v>0</v>
      </c>
      <c r="Q537" s="120"/>
      <c r="R537" s="117"/>
      <c r="S537" s="197"/>
      <c r="T537" s="179" t="str">
        <f>IFERROR(INDEX('ITC-3B'!$B$21:$B$1020,MATCH(E537,'ITC-3B'!$E$21:$E$1020,0)),"-")</f>
        <v>-</v>
      </c>
      <c r="U537" s="179" t="str">
        <f>IFERROR(INDEX('2A-2B'!$B$21:$B$1020,MATCH(E537,'2A-2B'!$F$21:$F$1020,0)),"-")</f>
        <v>-</v>
      </c>
      <c r="V537" s="186">
        <f t="shared" si="32"/>
        <v>0</v>
      </c>
      <c r="X537" s="191" t="str">
        <f>IFERROR(INDEX('ITC-3B'!$C$21:$C$1020,MATCH(E537,'ITC-3B'!$E$21:$E$1020,0)),"Not in 3B")</f>
        <v>Not in 3B</v>
      </c>
      <c r="Y537" s="191" t="str">
        <f>IFERROR(INDEX('2A-2B'!$C$21:$C$1020,MATCH(E537,'2A-2B'!$F$21:$F$1020,0)),"Not in 2A-2B")</f>
        <v>Not in 2A-2B</v>
      </c>
    </row>
    <row r="538" spans="2:25">
      <c r="B538" s="176" t="s">
        <v>917</v>
      </c>
      <c r="C538" s="121"/>
      <c r="D538" s="119"/>
      <c r="E538" s="192"/>
      <c r="F538" s="117"/>
      <c r="G538" s="118"/>
      <c r="H538" s="119"/>
      <c r="I538" s="119"/>
      <c r="J538" s="123"/>
      <c r="K538" s="195"/>
      <c r="L538" s="120">
        <v>0</v>
      </c>
      <c r="M538" s="120">
        <v>0</v>
      </c>
      <c r="N538" s="120">
        <v>0</v>
      </c>
      <c r="O538" s="112">
        <f t="shared" si="30"/>
        <v>0</v>
      </c>
      <c r="P538" s="115">
        <f t="shared" si="31"/>
        <v>0</v>
      </c>
      <c r="Q538" s="120"/>
      <c r="R538" s="117"/>
      <c r="S538" s="197"/>
      <c r="T538" s="179" t="str">
        <f>IFERROR(INDEX('ITC-3B'!$B$21:$B$1020,MATCH(E538,'ITC-3B'!$E$21:$E$1020,0)),"-")</f>
        <v>-</v>
      </c>
      <c r="U538" s="179" t="str">
        <f>IFERROR(INDEX('2A-2B'!$B$21:$B$1020,MATCH(E538,'2A-2B'!$F$21:$F$1020,0)),"-")</f>
        <v>-</v>
      </c>
      <c r="V538" s="186">
        <f t="shared" si="32"/>
        <v>0</v>
      </c>
      <c r="X538" s="191" t="str">
        <f>IFERROR(INDEX('ITC-3B'!$C$21:$C$1020,MATCH(E538,'ITC-3B'!$E$21:$E$1020,0)),"Not in 3B")</f>
        <v>Not in 3B</v>
      </c>
      <c r="Y538" s="191" t="str">
        <f>IFERROR(INDEX('2A-2B'!$C$21:$C$1020,MATCH(E538,'2A-2B'!$F$21:$F$1020,0)),"Not in 2A-2B")</f>
        <v>Not in 2A-2B</v>
      </c>
    </row>
    <row r="539" spans="2:25">
      <c r="B539" s="176" t="s">
        <v>918</v>
      </c>
      <c r="C539" s="121"/>
      <c r="D539" s="119"/>
      <c r="E539" s="192"/>
      <c r="F539" s="117"/>
      <c r="G539" s="118"/>
      <c r="H539" s="119"/>
      <c r="I539" s="119"/>
      <c r="J539" s="123"/>
      <c r="K539" s="195"/>
      <c r="L539" s="120">
        <v>0</v>
      </c>
      <c r="M539" s="120">
        <v>0</v>
      </c>
      <c r="N539" s="120">
        <v>0</v>
      </c>
      <c r="O539" s="112">
        <f t="shared" si="30"/>
        <v>0</v>
      </c>
      <c r="P539" s="115">
        <f t="shared" si="31"/>
        <v>0</v>
      </c>
      <c r="Q539" s="120"/>
      <c r="R539" s="117"/>
      <c r="S539" s="197"/>
      <c r="T539" s="179" t="str">
        <f>IFERROR(INDEX('ITC-3B'!$B$21:$B$1020,MATCH(E539,'ITC-3B'!$E$21:$E$1020,0)),"-")</f>
        <v>-</v>
      </c>
      <c r="U539" s="179" t="str">
        <f>IFERROR(INDEX('2A-2B'!$B$21:$B$1020,MATCH(E539,'2A-2B'!$F$21:$F$1020,0)),"-")</f>
        <v>-</v>
      </c>
      <c r="V539" s="186">
        <f t="shared" si="32"/>
        <v>0</v>
      </c>
      <c r="X539" s="191" t="str">
        <f>IFERROR(INDEX('ITC-3B'!$C$21:$C$1020,MATCH(E539,'ITC-3B'!$E$21:$E$1020,0)),"Not in 3B")</f>
        <v>Not in 3B</v>
      </c>
      <c r="Y539" s="191" t="str">
        <f>IFERROR(INDEX('2A-2B'!$C$21:$C$1020,MATCH(E539,'2A-2B'!$F$21:$F$1020,0)),"Not in 2A-2B")</f>
        <v>Not in 2A-2B</v>
      </c>
    </row>
    <row r="540" spans="2:25">
      <c r="B540" s="176" t="s">
        <v>919</v>
      </c>
      <c r="C540" s="121"/>
      <c r="D540" s="119"/>
      <c r="E540" s="192"/>
      <c r="F540" s="117"/>
      <c r="G540" s="118"/>
      <c r="H540" s="119"/>
      <c r="I540" s="119"/>
      <c r="J540" s="123"/>
      <c r="K540" s="195"/>
      <c r="L540" s="120">
        <v>0</v>
      </c>
      <c r="M540" s="120">
        <v>0</v>
      </c>
      <c r="N540" s="120">
        <v>0</v>
      </c>
      <c r="O540" s="112">
        <f t="shared" si="30"/>
        <v>0</v>
      </c>
      <c r="P540" s="115">
        <f t="shared" si="31"/>
        <v>0</v>
      </c>
      <c r="Q540" s="120"/>
      <c r="R540" s="117"/>
      <c r="S540" s="197"/>
      <c r="T540" s="179" t="str">
        <f>IFERROR(INDEX('ITC-3B'!$B$21:$B$1020,MATCH(E540,'ITC-3B'!$E$21:$E$1020,0)),"-")</f>
        <v>-</v>
      </c>
      <c r="U540" s="179" t="str">
        <f>IFERROR(INDEX('2A-2B'!$B$21:$B$1020,MATCH(E540,'2A-2B'!$F$21:$F$1020,0)),"-")</f>
        <v>-</v>
      </c>
      <c r="V540" s="186">
        <f t="shared" si="32"/>
        <v>0</v>
      </c>
      <c r="X540" s="191" t="str">
        <f>IFERROR(INDEX('ITC-3B'!$C$21:$C$1020,MATCH(E540,'ITC-3B'!$E$21:$E$1020,0)),"Not in 3B")</f>
        <v>Not in 3B</v>
      </c>
      <c r="Y540" s="191" t="str">
        <f>IFERROR(INDEX('2A-2B'!$C$21:$C$1020,MATCH(E540,'2A-2B'!$F$21:$F$1020,0)),"Not in 2A-2B")</f>
        <v>Not in 2A-2B</v>
      </c>
    </row>
    <row r="541" spans="2:25">
      <c r="B541" s="176" t="s">
        <v>920</v>
      </c>
      <c r="C541" s="121"/>
      <c r="D541" s="119"/>
      <c r="E541" s="192"/>
      <c r="F541" s="117"/>
      <c r="G541" s="118"/>
      <c r="H541" s="119"/>
      <c r="I541" s="119"/>
      <c r="J541" s="123"/>
      <c r="K541" s="195"/>
      <c r="L541" s="120">
        <v>0</v>
      </c>
      <c r="M541" s="120">
        <v>0</v>
      </c>
      <c r="N541" s="120">
        <v>0</v>
      </c>
      <c r="O541" s="112">
        <f t="shared" si="30"/>
        <v>0</v>
      </c>
      <c r="P541" s="115">
        <f t="shared" si="31"/>
        <v>0</v>
      </c>
      <c r="Q541" s="120"/>
      <c r="R541" s="117"/>
      <c r="S541" s="197"/>
      <c r="T541" s="179" t="str">
        <f>IFERROR(INDEX('ITC-3B'!$B$21:$B$1020,MATCH(E541,'ITC-3B'!$E$21:$E$1020,0)),"-")</f>
        <v>-</v>
      </c>
      <c r="U541" s="179" t="str">
        <f>IFERROR(INDEX('2A-2B'!$B$21:$B$1020,MATCH(E541,'2A-2B'!$F$21:$F$1020,0)),"-")</f>
        <v>-</v>
      </c>
      <c r="V541" s="186">
        <f t="shared" si="32"/>
        <v>0</v>
      </c>
      <c r="X541" s="191" t="str">
        <f>IFERROR(INDEX('ITC-3B'!$C$21:$C$1020,MATCH(E541,'ITC-3B'!$E$21:$E$1020,0)),"Not in 3B")</f>
        <v>Not in 3B</v>
      </c>
      <c r="Y541" s="191" t="str">
        <f>IFERROR(INDEX('2A-2B'!$C$21:$C$1020,MATCH(E541,'2A-2B'!$F$21:$F$1020,0)),"Not in 2A-2B")</f>
        <v>Not in 2A-2B</v>
      </c>
    </row>
    <row r="542" spans="2:25">
      <c r="B542" s="176" t="s">
        <v>921</v>
      </c>
      <c r="C542" s="121"/>
      <c r="D542" s="119"/>
      <c r="E542" s="192"/>
      <c r="F542" s="117"/>
      <c r="G542" s="118"/>
      <c r="H542" s="119"/>
      <c r="I542" s="119"/>
      <c r="J542" s="123"/>
      <c r="K542" s="195"/>
      <c r="L542" s="120">
        <v>0</v>
      </c>
      <c r="M542" s="120">
        <v>0</v>
      </c>
      <c r="N542" s="120">
        <v>0</v>
      </c>
      <c r="O542" s="112">
        <f t="shared" si="30"/>
        <v>0</v>
      </c>
      <c r="P542" s="115">
        <f t="shared" si="31"/>
        <v>0</v>
      </c>
      <c r="Q542" s="120"/>
      <c r="R542" s="117"/>
      <c r="S542" s="197"/>
      <c r="T542" s="179" t="str">
        <f>IFERROR(INDEX('ITC-3B'!$B$21:$B$1020,MATCH(E542,'ITC-3B'!$E$21:$E$1020,0)),"-")</f>
        <v>-</v>
      </c>
      <c r="U542" s="179" t="str">
        <f>IFERROR(INDEX('2A-2B'!$B$21:$B$1020,MATCH(E542,'2A-2B'!$F$21:$F$1020,0)),"-")</f>
        <v>-</v>
      </c>
      <c r="V542" s="186">
        <f t="shared" si="32"/>
        <v>0</v>
      </c>
      <c r="X542" s="191" t="str">
        <f>IFERROR(INDEX('ITC-3B'!$C$21:$C$1020,MATCH(E542,'ITC-3B'!$E$21:$E$1020,0)),"Not in 3B")</f>
        <v>Not in 3B</v>
      </c>
      <c r="Y542" s="191" t="str">
        <f>IFERROR(INDEX('2A-2B'!$C$21:$C$1020,MATCH(E542,'2A-2B'!$F$21:$F$1020,0)),"Not in 2A-2B")</f>
        <v>Not in 2A-2B</v>
      </c>
    </row>
    <row r="543" spans="2:25">
      <c r="B543" s="176" t="s">
        <v>922</v>
      </c>
      <c r="C543" s="121"/>
      <c r="D543" s="119"/>
      <c r="E543" s="192"/>
      <c r="F543" s="117"/>
      <c r="G543" s="118"/>
      <c r="H543" s="119"/>
      <c r="I543" s="119"/>
      <c r="J543" s="123"/>
      <c r="K543" s="195"/>
      <c r="L543" s="120">
        <v>0</v>
      </c>
      <c r="M543" s="120">
        <v>0</v>
      </c>
      <c r="N543" s="120">
        <v>0</v>
      </c>
      <c r="O543" s="112">
        <f t="shared" si="30"/>
        <v>0</v>
      </c>
      <c r="P543" s="115">
        <f t="shared" si="31"/>
        <v>0</v>
      </c>
      <c r="Q543" s="120"/>
      <c r="R543" s="117"/>
      <c r="S543" s="197"/>
      <c r="T543" s="179" t="str">
        <f>IFERROR(INDEX('ITC-3B'!$B$21:$B$1020,MATCH(E543,'ITC-3B'!$E$21:$E$1020,0)),"-")</f>
        <v>-</v>
      </c>
      <c r="U543" s="179" t="str">
        <f>IFERROR(INDEX('2A-2B'!$B$21:$B$1020,MATCH(E543,'2A-2B'!$F$21:$F$1020,0)),"-")</f>
        <v>-</v>
      </c>
      <c r="V543" s="186">
        <f t="shared" si="32"/>
        <v>0</v>
      </c>
      <c r="X543" s="191" t="str">
        <f>IFERROR(INDEX('ITC-3B'!$C$21:$C$1020,MATCH(E543,'ITC-3B'!$E$21:$E$1020,0)),"Not in 3B")</f>
        <v>Not in 3B</v>
      </c>
      <c r="Y543" s="191" t="str">
        <f>IFERROR(INDEX('2A-2B'!$C$21:$C$1020,MATCH(E543,'2A-2B'!$F$21:$F$1020,0)),"Not in 2A-2B")</f>
        <v>Not in 2A-2B</v>
      </c>
    </row>
    <row r="544" spans="2:25">
      <c r="B544" s="176" t="s">
        <v>923</v>
      </c>
      <c r="C544" s="121"/>
      <c r="D544" s="119"/>
      <c r="E544" s="192"/>
      <c r="F544" s="117"/>
      <c r="G544" s="118"/>
      <c r="H544" s="119"/>
      <c r="I544" s="119"/>
      <c r="J544" s="123"/>
      <c r="K544" s="195"/>
      <c r="L544" s="120">
        <v>0</v>
      </c>
      <c r="M544" s="120">
        <v>0</v>
      </c>
      <c r="N544" s="120">
        <v>0</v>
      </c>
      <c r="O544" s="112">
        <f t="shared" si="30"/>
        <v>0</v>
      </c>
      <c r="P544" s="115">
        <f t="shared" si="31"/>
        <v>0</v>
      </c>
      <c r="Q544" s="120"/>
      <c r="R544" s="117"/>
      <c r="S544" s="197"/>
      <c r="T544" s="179" t="str">
        <f>IFERROR(INDEX('ITC-3B'!$B$21:$B$1020,MATCH(E544,'ITC-3B'!$E$21:$E$1020,0)),"-")</f>
        <v>-</v>
      </c>
      <c r="U544" s="179" t="str">
        <f>IFERROR(INDEX('2A-2B'!$B$21:$B$1020,MATCH(E544,'2A-2B'!$F$21:$F$1020,0)),"-")</f>
        <v>-</v>
      </c>
      <c r="V544" s="186">
        <f t="shared" si="32"/>
        <v>0</v>
      </c>
      <c r="X544" s="191" t="str">
        <f>IFERROR(INDEX('ITC-3B'!$C$21:$C$1020,MATCH(E544,'ITC-3B'!$E$21:$E$1020,0)),"Not in 3B")</f>
        <v>Not in 3B</v>
      </c>
      <c r="Y544" s="191" t="str">
        <f>IFERROR(INDEX('2A-2B'!$C$21:$C$1020,MATCH(E544,'2A-2B'!$F$21:$F$1020,0)),"Not in 2A-2B")</f>
        <v>Not in 2A-2B</v>
      </c>
    </row>
    <row r="545" spans="2:25">
      <c r="B545" s="176" t="s">
        <v>924</v>
      </c>
      <c r="C545" s="121"/>
      <c r="D545" s="119"/>
      <c r="E545" s="192"/>
      <c r="F545" s="117"/>
      <c r="G545" s="118"/>
      <c r="H545" s="119"/>
      <c r="I545" s="119"/>
      <c r="J545" s="123"/>
      <c r="K545" s="195"/>
      <c r="L545" s="120">
        <v>0</v>
      </c>
      <c r="M545" s="120">
        <v>0</v>
      </c>
      <c r="N545" s="120">
        <v>0</v>
      </c>
      <c r="O545" s="112">
        <f t="shared" si="30"/>
        <v>0</v>
      </c>
      <c r="P545" s="115">
        <f t="shared" si="31"/>
        <v>0</v>
      </c>
      <c r="Q545" s="120"/>
      <c r="R545" s="117"/>
      <c r="S545" s="197"/>
      <c r="T545" s="179" t="str">
        <f>IFERROR(INDEX('ITC-3B'!$B$21:$B$1020,MATCH(E545,'ITC-3B'!$E$21:$E$1020,0)),"-")</f>
        <v>-</v>
      </c>
      <c r="U545" s="179" t="str">
        <f>IFERROR(INDEX('2A-2B'!$B$21:$B$1020,MATCH(E545,'2A-2B'!$F$21:$F$1020,0)),"-")</f>
        <v>-</v>
      </c>
      <c r="V545" s="186">
        <f t="shared" si="32"/>
        <v>0</v>
      </c>
      <c r="X545" s="191" t="str">
        <f>IFERROR(INDEX('ITC-3B'!$C$21:$C$1020,MATCH(E545,'ITC-3B'!$E$21:$E$1020,0)),"Not in 3B")</f>
        <v>Not in 3B</v>
      </c>
      <c r="Y545" s="191" t="str">
        <f>IFERROR(INDEX('2A-2B'!$C$21:$C$1020,MATCH(E545,'2A-2B'!$F$21:$F$1020,0)),"Not in 2A-2B")</f>
        <v>Not in 2A-2B</v>
      </c>
    </row>
    <row r="546" spans="2:25">
      <c r="B546" s="176" t="s">
        <v>925</v>
      </c>
      <c r="C546" s="121"/>
      <c r="D546" s="119"/>
      <c r="E546" s="192"/>
      <c r="F546" s="117"/>
      <c r="G546" s="118"/>
      <c r="H546" s="119"/>
      <c r="I546" s="119"/>
      <c r="J546" s="123"/>
      <c r="K546" s="195"/>
      <c r="L546" s="120">
        <v>0</v>
      </c>
      <c r="M546" s="120">
        <v>0</v>
      </c>
      <c r="N546" s="120">
        <v>0</v>
      </c>
      <c r="O546" s="112">
        <f t="shared" si="30"/>
        <v>0</v>
      </c>
      <c r="P546" s="115">
        <f t="shared" si="31"/>
        <v>0</v>
      </c>
      <c r="Q546" s="120"/>
      <c r="R546" s="117"/>
      <c r="S546" s="197"/>
      <c r="T546" s="179" t="str">
        <f>IFERROR(INDEX('ITC-3B'!$B$21:$B$1020,MATCH(E546,'ITC-3B'!$E$21:$E$1020,0)),"-")</f>
        <v>-</v>
      </c>
      <c r="U546" s="179" t="str">
        <f>IFERROR(INDEX('2A-2B'!$B$21:$B$1020,MATCH(E546,'2A-2B'!$F$21:$F$1020,0)),"-")</f>
        <v>-</v>
      </c>
      <c r="V546" s="186">
        <f t="shared" si="32"/>
        <v>0</v>
      </c>
      <c r="X546" s="191" t="str">
        <f>IFERROR(INDEX('ITC-3B'!$C$21:$C$1020,MATCH(E546,'ITC-3B'!$E$21:$E$1020,0)),"Not in 3B")</f>
        <v>Not in 3B</v>
      </c>
      <c r="Y546" s="191" t="str">
        <f>IFERROR(INDEX('2A-2B'!$C$21:$C$1020,MATCH(E546,'2A-2B'!$F$21:$F$1020,0)),"Not in 2A-2B")</f>
        <v>Not in 2A-2B</v>
      </c>
    </row>
    <row r="547" spans="2:25">
      <c r="B547" s="176" t="s">
        <v>926</v>
      </c>
      <c r="C547" s="121"/>
      <c r="D547" s="119"/>
      <c r="E547" s="192"/>
      <c r="F547" s="117"/>
      <c r="G547" s="118"/>
      <c r="H547" s="119"/>
      <c r="I547" s="119"/>
      <c r="J547" s="123"/>
      <c r="K547" s="195"/>
      <c r="L547" s="120">
        <v>0</v>
      </c>
      <c r="M547" s="120">
        <v>0</v>
      </c>
      <c r="N547" s="120">
        <v>0</v>
      </c>
      <c r="O547" s="112">
        <f t="shared" si="30"/>
        <v>0</v>
      </c>
      <c r="P547" s="115">
        <f t="shared" si="31"/>
        <v>0</v>
      </c>
      <c r="Q547" s="120"/>
      <c r="R547" s="117"/>
      <c r="S547" s="197"/>
      <c r="T547" s="179" t="str">
        <f>IFERROR(INDEX('ITC-3B'!$B$21:$B$1020,MATCH(E547,'ITC-3B'!$E$21:$E$1020,0)),"-")</f>
        <v>-</v>
      </c>
      <c r="U547" s="179" t="str">
        <f>IFERROR(INDEX('2A-2B'!$B$21:$B$1020,MATCH(E547,'2A-2B'!$F$21:$F$1020,0)),"-")</f>
        <v>-</v>
      </c>
      <c r="V547" s="186">
        <f t="shared" si="32"/>
        <v>0</v>
      </c>
      <c r="X547" s="191" t="str">
        <f>IFERROR(INDEX('ITC-3B'!$C$21:$C$1020,MATCH(E547,'ITC-3B'!$E$21:$E$1020,0)),"Not in 3B")</f>
        <v>Not in 3B</v>
      </c>
      <c r="Y547" s="191" t="str">
        <f>IFERROR(INDEX('2A-2B'!$C$21:$C$1020,MATCH(E547,'2A-2B'!$F$21:$F$1020,0)),"Not in 2A-2B")</f>
        <v>Not in 2A-2B</v>
      </c>
    </row>
    <row r="548" spans="2:25">
      <c r="B548" s="176" t="s">
        <v>927</v>
      </c>
      <c r="C548" s="121"/>
      <c r="D548" s="119"/>
      <c r="E548" s="192"/>
      <c r="F548" s="117"/>
      <c r="G548" s="118"/>
      <c r="H548" s="119"/>
      <c r="I548" s="119"/>
      <c r="J548" s="123"/>
      <c r="K548" s="195"/>
      <c r="L548" s="120">
        <v>0</v>
      </c>
      <c r="M548" s="120">
        <v>0</v>
      </c>
      <c r="N548" s="120">
        <v>0</v>
      </c>
      <c r="O548" s="112">
        <f t="shared" si="30"/>
        <v>0</v>
      </c>
      <c r="P548" s="115">
        <f t="shared" si="31"/>
        <v>0</v>
      </c>
      <c r="Q548" s="120"/>
      <c r="R548" s="117"/>
      <c r="S548" s="197"/>
      <c r="T548" s="179" t="str">
        <f>IFERROR(INDEX('ITC-3B'!$B$21:$B$1020,MATCH(E548,'ITC-3B'!$E$21:$E$1020,0)),"-")</f>
        <v>-</v>
      </c>
      <c r="U548" s="179" t="str">
        <f>IFERROR(INDEX('2A-2B'!$B$21:$B$1020,MATCH(E548,'2A-2B'!$F$21:$F$1020,0)),"-")</f>
        <v>-</v>
      </c>
      <c r="V548" s="186">
        <f t="shared" si="32"/>
        <v>0</v>
      </c>
      <c r="X548" s="191" t="str">
        <f>IFERROR(INDEX('ITC-3B'!$C$21:$C$1020,MATCH(E548,'ITC-3B'!$E$21:$E$1020,0)),"Not in 3B")</f>
        <v>Not in 3B</v>
      </c>
      <c r="Y548" s="191" t="str">
        <f>IFERROR(INDEX('2A-2B'!$C$21:$C$1020,MATCH(E548,'2A-2B'!$F$21:$F$1020,0)),"Not in 2A-2B")</f>
        <v>Not in 2A-2B</v>
      </c>
    </row>
    <row r="549" spans="2:25">
      <c r="B549" s="176" t="s">
        <v>928</v>
      </c>
      <c r="C549" s="121"/>
      <c r="D549" s="119"/>
      <c r="E549" s="192"/>
      <c r="F549" s="117"/>
      <c r="G549" s="118"/>
      <c r="H549" s="119"/>
      <c r="I549" s="119"/>
      <c r="J549" s="123"/>
      <c r="K549" s="195"/>
      <c r="L549" s="120">
        <v>0</v>
      </c>
      <c r="M549" s="120">
        <v>0</v>
      </c>
      <c r="N549" s="120">
        <v>0</v>
      </c>
      <c r="O549" s="112">
        <f t="shared" si="30"/>
        <v>0</v>
      </c>
      <c r="P549" s="115">
        <f t="shared" si="31"/>
        <v>0</v>
      </c>
      <c r="Q549" s="120"/>
      <c r="R549" s="117"/>
      <c r="S549" s="197"/>
      <c r="T549" s="179" t="str">
        <f>IFERROR(INDEX('ITC-3B'!$B$21:$B$1020,MATCH(E549,'ITC-3B'!$E$21:$E$1020,0)),"-")</f>
        <v>-</v>
      </c>
      <c r="U549" s="179" t="str">
        <f>IFERROR(INDEX('2A-2B'!$B$21:$B$1020,MATCH(E549,'2A-2B'!$F$21:$F$1020,0)),"-")</f>
        <v>-</v>
      </c>
      <c r="V549" s="186">
        <f t="shared" si="32"/>
        <v>0</v>
      </c>
      <c r="X549" s="191" t="str">
        <f>IFERROR(INDEX('ITC-3B'!$C$21:$C$1020,MATCH(E549,'ITC-3B'!$E$21:$E$1020,0)),"Not in 3B")</f>
        <v>Not in 3B</v>
      </c>
      <c r="Y549" s="191" t="str">
        <f>IFERROR(INDEX('2A-2B'!$C$21:$C$1020,MATCH(E549,'2A-2B'!$F$21:$F$1020,0)),"Not in 2A-2B")</f>
        <v>Not in 2A-2B</v>
      </c>
    </row>
    <row r="550" spans="2:25">
      <c r="B550" s="176" t="s">
        <v>929</v>
      </c>
      <c r="C550" s="121"/>
      <c r="D550" s="119"/>
      <c r="E550" s="192"/>
      <c r="F550" s="117"/>
      <c r="G550" s="118"/>
      <c r="H550" s="119"/>
      <c r="I550" s="119"/>
      <c r="J550" s="123"/>
      <c r="K550" s="195"/>
      <c r="L550" s="120">
        <v>0</v>
      </c>
      <c r="M550" s="120">
        <v>0</v>
      </c>
      <c r="N550" s="120">
        <v>0</v>
      </c>
      <c r="O550" s="112">
        <f t="shared" si="30"/>
        <v>0</v>
      </c>
      <c r="P550" s="115">
        <f t="shared" si="31"/>
        <v>0</v>
      </c>
      <c r="Q550" s="120"/>
      <c r="R550" s="117"/>
      <c r="S550" s="197"/>
      <c r="T550" s="179" t="str">
        <f>IFERROR(INDEX('ITC-3B'!$B$21:$B$1020,MATCH(E550,'ITC-3B'!$E$21:$E$1020,0)),"-")</f>
        <v>-</v>
      </c>
      <c r="U550" s="179" t="str">
        <f>IFERROR(INDEX('2A-2B'!$B$21:$B$1020,MATCH(E550,'2A-2B'!$F$21:$F$1020,0)),"-")</f>
        <v>-</v>
      </c>
      <c r="V550" s="186">
        <f t="shared" si="32"/>
        <v>0</v>
      </c>
      <c r="X550" s="191" t="str">
        <f>IFERROR(INDEX('ITC-3B'!$C$21:$C$1020,MATCH(E550,'ITC-3B'!$E$21:$E$1020,0)),"Not in 3B")</f>
        <v>Not in 3B</v>
      </c>
      <c r="Y550" s="191" t="str">
        <f>IFERROR(INDEX('2A-2B'!$C$21:$C$1020,MATCH(E550,'2A-2B'!$F$21:$F$1020,0)),"Not in 2A-2B")</f>
        <v>Not in 2A-2B</v>
      </c>
    </row>
    <row r="551" spans="2:25">
      <c r="B551" s="176" t="s">
        <v>930</v>
      </c>
      <c r="C551" s="121"/>
      <c r="D551" s="119"/>
      <c r="E551" s="192"/>
      <c r="F551" s="117"/>
      <c r="G551" s="118"/>
      <c r="H551" s="119"/>
      <c r="I551" s="119"/>
      <c r="J551" s="123"/>
      <c r="K551" s="195"/>
      <c r="L551" s="120">
        <v>0</v>
      </c>
      <c r="M551" s="120">
        <v>0</v>
      </c>
      <c r="N551" s="120">
        <v>0</v>
      </c>
      <c r="O551" s="112">
        <f t="shared" si="30"/>
        <v>0</v>
      </c>
      <c r="P551" s="115">
        <f t="shared" si="31"/>
        <v>0</v>
      </c>
      <c r="Q551" s="120"/>
      <c r="R551" s="117"/>
      <c r="S551" s="197"/>
      <c r="T551" s="179" t="str">
        <f>IFERROR(INDEX('ITC-3B'!$B$21:$B$1020,MATCH(E551,'ITC-3B'!$E$21:$E$1020,0)),"-")</f>
        <v>-</v>
      </c>
      <c r="U551" s="179" t="str">
        <f>IFERROR(INDEX('2A-2B'!$B$21:$B$1020,MATCH(E551,'2A-2B'!$F$21:$F$1020,0)),"-")</f>
        <v>-</v>
      </c>
      <c r="V551" s="186">
        <f t="shared" si="32"/>
        <v>0</v>
      </c>
      <c r="X551" s="191" t="str">
        <f>IFERROR(INDEX('ITC-3B'!$C$21:$C$1020,MATCH(E551,'ITC-3B'!$E$21:$E$1020,0)),"Not in 3B")</f>
        <v>Not in 3B</v>
      </c>
      <c r="Y551" s="191" t="str">
        <f>IFERROR(INDEX('2A-2B'!$C$21:$C$1020,MATCH(E551,'2A-2B'!$F$21:$F$1020,0)),"Not in 2A-2B")</f>
        <v>Not in 2A-2B</v>
      </c>
    </row>
    <row r="552" spans="2:25">
      <c r="B552" s="176" t="s">
        <v>931</v>
      </c>
      <c r="C552" s="121"/>
      <c r="D552" s="119"/>
      <c r="E552" s="192"/>
      <c r="F552" s="117"/>
      <c r="G552" s="118"/>
      <c r="H552" s="119"/>
      <c r="I552" s="119"/>
      <c r="J552" s="123"/>
      <c r="K552" s="195"/>
      <c r="L552" s="120">
        <v>0</v>
      </c>
      <c r="M552" s="120">
        <v>0</v>
      </c>
      <c r="N552" s="120">
        <v>0</v>
      </c>
      <c r="O552" s="112">
        <f t="shared" si="30"/>
        <v>0</v>
      </c>
      <c r="P552" s="115">
        <f t="shared" si="31"/>
        <v>0</v>
      </c>
      <c r="Q552" s="120"/>
      <c r="R552" s="117"/>
      <c r="S552" s="197"/>
      <c r="T552" s="179" t="str">
        <f>IFERROR(INDEX('ITC-3B'!$B$21:$B$1020,MATCH(E552,'ITC-3B'!$E$21:$E$1020,0)),"-")</f>
        <v>-</v>
      </c>
      <c r="U552" s="179" t="str">
        <f>IFERROR(INDEX('2A-2B'!$B$21:$B$1020,MATCH(E552,'2A-2B'!$F$21:$F$1020,0)),"-")</f>
        <v>-</v>
      </c>
      <c r="V552" s="186">
        <f t="shared" si="32"/>
        <v>0</v>
      </c>
      <c r="X552" s="191" t="str">
        <f>IFERROR(INDEX('ITC-3B'!$C$21:$C$1020,MATCH(E552,'ITC-3B'!$E$21:$E$1020,0)),"Not in 3B")</f>
        <v>Not in 3B</v>
      </c>
      <c r="Y552" s="191" t="str">
        <f>IFERROR(INDEX('2A-2B'!$C$21:$C$1020,MATCH(E552,'2A-2B'!$F$21:$F$1020,0)),"Not in 2A-2B")</f>
        <v>Not in 2A-2B</v>
      </c>
    </row>
    <row r="553" spans="2:25">
      <c r="B553" s="176" t="s">
        <v>932</v>
      </c>
      <c r="C553" s="121"/>
      <c r="D553" s="119"/>
      <c r="E553" s="192"/>
      <c r="F553" s="117"/>
      <c r="G553" s="118"/>
      <c r="H553" s="119"/>
      <c r="I553" s="119"/>
      <c r="J553" s="123"/>
      <c r="K553" s="195"/>
      <c r="L553" s="120">
        <v>0</v>
      </c>
      <c r="M553" s="120">
        <v>0</v>
      </c>
      <c r="N553" s="120">
        <v>0</v>
      </c>
      <c r="O553" s="112">
        <f t="shared" si="30"/>
        <v>0</v>
      </c>
      <c r="P553" s="115">
        <f t="shared" si="31"/>
        <v>0</v>
      </c>
      <c r="Q553" s="120"/>
      <c r="R553" s="117"/>
      <c r="S553" s="197"/>
      <c r="T553" s="179" t="str">
        <f>IFERROR(INDEX('ITC-3B'!$B$21:$B$1020,MATCH(E553,'ITC-3B'!$E$21:$E$1020,0)),"-")</f>
        <v>-</v>
      </c>
      <c r="U553" s="179" t="str">
        <f>IFERROR(INDEX('2A-2B'!$B$21:$B$1020,MATCH(E553,'2A-2B'!$F$21:$F$1020,0)),"-")</f>
        <v>-</v>
      </c>
      <c r="V553" s="186">
        <f t="shared" si="32"/>
        <v>0</v>
      </c>
      <c r="X553" s="191" t="str">
        <f>IFERROR(INDEX('ITC-3B'!$C$21:$C$1020,MATCH(E553,'ITC-3B'!$E$21:$E$1020,0)),"Not in 3B")</f>
        <v>Not in 3B</v>
      </c>
      <c r="Y553" s="191" t="str">
        <f>IFERROR(INDEX('2A-2B'!$C$21:$C$1020,MATCH(E553,'2A-2B'!$F$21:$F$1020,0)),"Not in 2A-2B")</f>
        <v>Not in 2A-2B</v>
      </c>
    </row>
    <row r="554" spans="2:25">
      <c r="B554" s="176" t="s">
        <v>933</v>
      </c>
      <c r="C554" s="121"/>
      <c r="D554" s="119"/>
      <c r="E554" s="192"/>
      <c r="F554" s="117"/>
      <c r="G554" s="118"/>
      <c r="H554" s="119"/>
      <c r="I554" s="119"/>
      <c r="J554" s="123"/>
      <c r="K554" s="195"/>
      <c r="L554" s="120">
        <v>0</v>
      </c>
      <c r="M554" s="120">
        <v>0</v>
      </c>
      <c r="N554" s="120">
        <v>0</v>
      </c>
      <c r="O554" s="112">
        <f t="shared" si="30"/>
        <v>0</v>
      </c>
      <c r="P554" s="115">
        <f t="shared" si="31"/>
        <v>0</v>
      </c>
      <c r="Q554" s="120"/>
      <c r="R554" s="117"/>
      <c r="S554" s="197"/>
      <c r="T554" s="179" t="str">
        <f>IFERROR(INDEX('ITC-3B'!$B$21:$B$1020,MATCH(E554,'ITC-3B'!$E$21:$E$1020,0)),"-")</f>
        <v>-</v>
      </c>
      <c r="U554" s="179" t="str">
        <f>IFERROR(INDEX('2A-2B'!$B$21:$B$1020,MATCH(E554,'2A-2B'!$F$21:$F$1020,0)),"-")</f>
        <v>-</v>
      </c>
      <c r="V554" s="186">
        <f t="shared" si="32"/>
        <v>0</v>
      </c>
      <c r="X554" s="191" t="str">
        <f>IFERROR(INDEX('ITC-3B'!$C$21:$C$1020,MATCH(E554,'ITC-3B'!$E$21:$E$1020,0)),"Not in 3B")</f>
        <v>Not in 3B</v>
      </c>
      <c r="Y554" s="191" t="str">
        <f>IFERROR(INDEX('2A-2B'!$C$21:$C$1020,MATCH(E554,'2A-2B'!$F$21:$F$1020,0)),"Not in 2A-2B")</f>
        <v>Not in 2A-2B</v>
      </c>
    </row>
    <row r="555" spans="2:25">
      <c r="B555" s="176" t="s">
        <v>934</v>
      </c>
      <c r="C555" s="121"/>
      <c r="D555" s="119"/>
      <c r="E555" s="192"/>
      <c r="F555" s="117"/>
      <c r="G555" s="118"/>
      <c r="H555" s="119"/>
      <c r="I555" s="119"/>
      <c r="J555" s="123"/>
      <c r="K555" s="195"/>
      <c r="L555" s="120">
        <v>0</v>
      </c>
      <c r="M555" s="120">
        <v>0</v>
      </c>
      <c r="N555" s="120">
        <v>0</v>
      </c>
      <c r="O555" s="112">
        <f t="shared" si="30"/>
        <v>0</v>
      </c>
      <c r="P555" s="115">
        <f t="shared" si="31"/>
        <v>0</v>
      </c>
      <c r="Q555" s="120"/>
      <c r="R555" s="117"/>
      <c r="S555" s="197"/>
      <c r="T555" s="179" t="str">
        <f>IFERROR(INDEX('ITC-3B'!$B$21:$B$1020,MATCH(E555,'ITC-3B'!$E$21:$E$1020,0)),"-")</f>
        <v>-</v>
      </c>
      <c r="U555" s="179" t="str">
        <f>IFERROR(INDEX('2A-2B'!$B$21:$B$1020,MATCH(E555,'2A-2B'!$F$21:$F$1020,0)),"-")</f>
        <v>-</v>
      </c>
      <c r="V555" s="186">
        <f t="shared" si="32"/>
        <v>0</v>
      </c>
      <c r="X555" s="191" t="str">
        <f>IFERROR(INDEX('ITC-3B'!$C$21:$C$1020,MATCH(E555,'ITC-3B'!$E$21:$E$1020,0)),"Not in 3B")</f>
        <v>Not in 3B</v>
      </c>
      <c r="Y555" s="191" t="str">
        <f>IFERROR(INDEX('2A-2B'!$C$21:$C$1020,MATCH(E555,'2A-2B'!$F$21:$F$1020,0)),"Not in 2A-2B")</f>
        <v>Not in 2A-2B</v>
      </c>
    </row>
    <row r="556" spans="2:25">
      <c r="B556" s="176" t="s">
        <v>935</v>
      </c>
      <c r="C556" s="121"/>
      <c r="D556" s="119"/>
      <c r="E556" s="192"/>
      <c r="F556" s="117"/>
      <c r="G556" s="118"/>
      <c r="H556" s="119"/>
      <c r="I556" s="119"/>
      <c r="J556" s="123"/>
      <c r="K556" s="195"/>
      <c r="L556" s="120">
        <v>0</v>
      </c>
      <c r="M556" s="120">
        <v>0</v>
      </c>
      <c r="N556" s="120">
        <v>0</v>
      </c>
      <c r="O556" s="112">
        <f t="shared" si="30"/>
        <v>0</v>
      </c>
      <c r="P556" s="115">
        <f t="shared" si="31"/>
        <v>0</v>
      </c>
      <c r="Q556" s="120"/>
      <c r="R556" s="117"/>
      <c r="S556" s="197"/>
      <c r="T556" s="179" t="str">
        <f>IFERROR(INDEX('ITC-3B'!$B$21:$B$1020,MATCH(E556,'ITC-3B'!$E$21:$E$1020,0)),"-")</f>
        <v>-</v>
      </c>
      <c r="U556" s="179" t="str">
        <f>IFERROR(INDEX('2A-2B'!$B$21:$B$1020,MATCH(E556,'2A-2B'!$F$21:$F$1020,0)),"-")</f>
        <v>-</v>
      </c>
      <c r="V556" s="186">
        <f t="shared" si="32"/>
        <v>0</v>
      </c>
      <c r="X556" s="191" t="str">
        <f>IFERROR(INDEX('ITC-3B'!$C$21:$C$1020,MATCH(E556,'ITC-3B'!$E$21:$E$1020,0)),"Not in 3B")</f>
        <v>Not in 3B</v>
      </c>
      <c r="Y556" s="191" t="str">
        <f>IFERROR(INDEX('2A-2B'!$C$21:$C$1020,MATCH(E556,'2A-2B'!$F$21:$F$1020,0)),"Not in 2A-2B")</f>
        <v>Not in 2A-2B</v>
      </c>
    </row>
    <row r="557" spans="2:25">
      <c r="B557" s="176" t="s">
        <v>936</v>
      </c>
      <c r="C557" s="121"/>
      <c r="D557" s="119"/>
      <c r="E557" s="192"/>
      <c r="F557" s="117"/>
      <c r="G557" s="118"/>
      <c r="H557" s="119"/>
      <c r="I557" s="119"/>
      <c r="J557" s="123"/>
      <c r="K557" s="195"/>
      <c r="L557" s="120">
        <v>0</v>
      </c>
      <c r="M557" s="120">
        <v>0</v>
      </c>
      <c r="N557" s="120">
        <v>0</v>
      </c>
      <c r="O557" s="112">
        <f t="shared" si="30"/>
        <v>0</v>
      </c>
      <c r="P557" s="115">
        <f t="shared" si="31"/>
        <v>0</v>
      </c>
      <c r="Q557" s="120"/>
      <c r="R557" s="117"/>
      <c r="S557" s="197"/>
      <c r="T557" s="179" t="str">
        <f>IFERROR(INDEX('ITC-3B'!$B$21:$B$1020,MATCH(E557,'ITC-3B'!$E$21:$E$1020,0)),"-")</f>
        <v>-</v>
      </c>
      <c r="U557" s="179" t="str">
        <f>IFERROR(INDEX('2A-2B'!$B$21:$B$1020,MATCH(E557,'2A-2B'!$F$21:$F$1020,0)),"-")</f>
        <v>-</v>
      </c>
      <c r="V557" s="186">
        <f t="shared" si="32"/>
        <v>0</v>
      </c>
      <c r="X557" s="191" t="str">
        <f>IFERROR(INDEX('ITC-3B'!$C$21:$C$1020,MATCH(E557,'ITC-3B'!$E$21:$E$1020,0)),"Not in 3B")</f>
        <v>Not in 3B</v>
      </c>
      <c r="Y557" s="191" t="str">
        <f>IFERROR(INDEX('2A-2B'!$C$21:$C$1020,MATCH(E557,'2A-2B'!$F$21:$F$1020,0)),"Not in 2A-2B")</f>
        <v>Not in 2A-2B</v>
      </c>
    </row>
    <row r="558" spans="2:25">
      <c r="B558" s="176" t="s">
        <v>937</v>
      </c>
      <c r="C558" s="121"/>
      <c r="D558" s="119"/>
      <c r="E558" s="192"/>
      <c r="F558" s="117"/>
      <c r="G558" s="118"/>
      <c r="H558" s="119"/>
      <c r="I558" s="119"/>
      <c r="J558" s="123"/>
      <c r="K558" s="195"/>
      <c r="L558" s="120">
        <v>0</v>
      </c>
      <c r="M558" s="120">
        <v>0</v>
      </c>
      <c r="N558" s="120">
        <v>0</v>
      </c>
      <c r="O558" s="112">
        <f t="shared" si="30"/>
        <v>0</v>
      </c>
      <c r="P558" s="115">
        <f t="shared" si="31"/>
        <v>0</v>
      </c>
      <c r="Q558" s="120"/>
      <c r="R558" s="117"/>
      <c r="S558" s="197"/>
      <c r="T558" s="179" t="str">
        <f>IFERROR(INDEX('ITC-3B'!$B$21:$B$1020,MATCH(E558,'ITC-3B'!$E$21:$E$1020,0)),"-")</f>
        <v>-</v>
      </c>
      <c r="U558" s="179" t="str">
        <f>IFERROR(INDEX('2A-2B'!$B$21:$B$1020,MATCH(E558,'2A-2B'!$F$21:$F$1020,0)),"-")</f>
        <v>-</v>
      </c>
      <c r="V558" s="186">
        <f t="shared" si="32"/>
        <v>0</v>
      </c>
      <c r="X558" s="191" t="str">
        <f>IFERROR(INDEX('ITC-3B'!$C$21:$C$1020,MATCH(E558,'ITC-3B'!$E$21:$E$1020,0)),"Not in 3B")</f>
        <v>Not in 3B</v>
      </c>
      <c r="Y558" s="191" t="str">
        <f>IFERROR(INDEX('2A-2B'!$C$21:$C$1020,MATCH(E558,'2A-2B'!$F$21:$F$1020,0)),"Not in 2A-2B")</f>
        <v>Not in 2A-2B</v>
      </c>
    </row>
    <row r="559" spans="2:25">
      <c r="B559" s="176" t="s">
        <v>938</v>
      </c>
      <c r="C559" s="121"/>
      <c r="D559" s="119"/>
      <c r="E559" s="192"/>
      <c r="F559" s="117"/>
      <c r="G559" s="118"/>
      <c r="H559" s="119"/>
      <c r="I559" s="119"/>
      <c r="J559" s="123"/>
      <c r="K559" s="195"/>
      <c r="L559" s="120">
        <v>0</v>
      </c>
      <c r="M559" s="120">
        <v>0</v>
      </c>
      <c r="N559" s="120">
        <v>0</v>
      </c>
      <c r="O559" s="112">
        <f t="shared" si="30"/>
        <v>0</v>
      </c>
      <c r="P559" s="115">
        <f t="shared" si="31"/>
        <v>0</v>
      </c>
      <c r="Q559" s="120"/>
      <c r="R559" s="117"/>
      <c r="S559" s="197"/>
      <c r="T559" s="179" t="str">
        <f>IFERROR(INDEX('ITC-3B'!$B$21:$B$1020,MATCH(E559,'ITC-3B'!$E$21:$E$1020,0)),"-")</f>
        <v>-</v>
      </c>
      <c r="U559" s="179" t="str">
        <f>IFERROR(INDEX('2A-2B'!$B$21:$B$1020,MATCH(E559,'2A-2B'!$F$21:$F$1020,0)),"-")</f>
        <v>-</v>
      </c>
      <c r="V559" s="186">
        <f t="shared" si="32"/>
        <v>0</v>
      </c>
      <c r="X559" s="191" t="str">
        <f>IFERROR(INDEX('ITC-3B'!$C$21:$C$1020,MATCH(E559,'ITC-3B'!$E$21:$E$1020,0)),"Not in 3B")</f>
        <v>Not in 3B</v>
      </c>
      <c r="Y559" s="191" t="str">
        <f>IFERROR(INDEX('2A-2B'!$C$21:$C$1020,MATCH(E559,'2A-2B'!$F$21:$F$1020,0)),"Not in 2A-2B")</f>
        <v>Not in 2A-2B</v>
      </c>
    </row>
    <row r="560" spans="2:25">
      <c r="B560" s="176" t="s">
        <v>939</v>
      </c>
      <c r="C560" s="121"/>
      <c r="D560" s="119"/>
      <c r="E560" s="192"/>
      <c r="F560" s="117"/>
      <c r="G560" s="118"/>
      <c r="H560" s="119"/>
      <c r="I560" s="119"/>
      <c r="J560" s="123"/>
      <c r="K560" s="195"/>
      <c r="L560" s="120">
        <v>0</v>
      </c>
      <c r="M560" s="120">
        <v>0</v>
      </c>
      <c r="N560" s="120">
        <v>0</v>
      </c>
      <c r="O560" s="112">
        <f t="shared" si="30"/>
        <v>0</v>
      </c>
      <c r="P560" s="115">
        <f t="shared" si="31"/>
        <v>0</v>
      </c>
      <c r="Q560" s="120"/>
      <c r="R560" s="117"/>
      <c r="S560" s="197"/>
      <c r="T560" s="179" t="str">
        <f>IFERROR(INDEX('ITC-3B'!$B$21:$B$1020,MATCH(E560,'ITC-3B'!$E$21:$E$1020,0)),"-")</f>
        <v>-</v>
      </c>
      <c r="U560" s="179" t="str">
        <f>IFERROR(INDEX('2A-2B'!$B$21:$B$1020,MATCH(E560,'2A-2B'!$F$21:$F$1020,0)),"-")</f>
        <v>-</v>
      </c>
      <c r="V560" s="186">
        <f t="shared" si="32"/>
        <v>0</v>
      </c>
      <c r="X560" s="191" t="str">
        <f>IFERROR(INDEX('ITC-3B'!$C$21:$C$1020,MATCH(E560,'ITC-3B'!$E$21:$E$1020,0)),"Not in 3B")</f>
        <v>Not in 3B</v>
      </c>
      <c r="Y560" s="191" t="str">
        <f>IFERROR(INDEX('2A-2B'!$C$21:$C$1020,MATCH(E560,'2A-2B'!$F$21:$F$1020,0)),"Not in 2A-2B")</f>
        <v>Not in 2A-2B</v>
      </c>
    </row>
    <row r="561" spans="2:25">
      <c r="B561" s="176" t="s">
        <v>940</v>
      </c>
      <c r="C561" s="121"/>
      <c r="D561" s="119"/>
      <c r="E561" s="192"/>
      <c r="F561" s="117"/>
      <c r="G561" s="118"/>
      <c r="H561" s="119"/>
      <c r="I561" s="119"/>
      <c r="J561" s="123"/>
      <c r="K561" s="195"/>
      <c r="L561" s="120">
        <v>0</v>
      </c>
      <c r="M561" s="120">
        <v>0</v>
      </c>
      <c r="N561" s="120">
        <v>0</v>
      </c>
      <c r="O561" s="112">
        <f t="shared" si="30"/>
        <v>0</v>
      </c>
      <c r="P561" s="115">
        <f t="shared" si="31"/>
        <v>0</v>
      </c>
      <c r="Q561" s="120"/>
      <c r="R561" s="117"/>
      <c r="S561" s="197"/>
      <c r="T561" s="179" t="str">
        <f>IFERROR(INDEX('ITC-3B'!$B$21:$B$1020,MATCH(E561,'ITC-3B'!$E$21:$E$1020,0)),"-")</f>
        <v>-</v>
      </c>
      <c r="U561" s="179" t="str">
        <f>IFERROR(INDEX('2A-2B'!$B$21:$B$1020,MATCH(E561,'2A-2B'!$F$21:$F$1020,0)),"-")</f>
        <v>-</v>
      </c>
      <c r="V561" s="186">
        <f t="shared" si="32"/>
        <v>0</v>
      </c>
      <c r="X561" s="191" t="str">
        <f>IFERROR(INDEX('ITC-3B'!$C$21:$C$1020,MATCH(E561,'ITC-3B'!$E$21:$E$1020,0)),"Not in 3B")</f>
        <v>Not in 3B</v>
      </c>
      <c r="Y561" s="191" t="str">
        <f>IFERROR(INDEX('2A-2B'!$C$21:$C$1020,MATCH(E561,'2A-2B'!$F$21:$F$1020,0)),"Not in 2A-2B")</f>
        <v>Not in 2A-2B</v>
      </c>
    </row>
    <row r="562" spans="2:25">
      <c r="B562" s="176" t="s">
        <v>941</v>
      </c>
      <c r="C562" s="121"/>
      <c r="D562" s="119"/>
      <c r="E562" s="192"/>
      <c r="F562" s="117"/>
      <c r="G562" s="118"/>
      <c r="H562" s="119"/>
      <c r="I562" s="119"/>
      <c r="J562" s="123"/>
      <c r="K562" s="195"/>
      <c r="L562" s="120">
        <v>0</v>
      </c>
      <c r="M562" s="120">
        <v>0</v>
      </c>
      <c r="N562" s="120">
        <v>0</v>
      </c>
      <c r="O562" s="112">
        <f t="shared" si="30"/>
        <v>0</v>
      </c>
      <c r="P562" s="115">
        <f t="shared" si="31"/>
        <v>0</v>
      </c>
      <c r="Q562" s="120"/>
      <c r="R562" s="117"/>
      <c r="S562" s="197"/>
      <c r="T562" s="179" t="str">
        <f>IFERROR(INDEX('ITC-3B'!$B$21:$B$1020,MATCH(E562,'ITC-3B'!$E$21:$E$1020,0)),"-")</f>
        <v>-</v>
      </c>
      <c r="U562" s="179" t="str">
        <f>IFERROR(INDEX('2A-2B'!$B$21:$B$1020,MATCH(E562,'2A-2B'!$F$21:$F$1020,0)),"-")</f>
        <v>-</v>
      </c>
      <c r="V562" s="186">
        <f t="shared" si="32"/>
        <v>0</v>
      </c>
      <c r="X562" s="191" t="str">
        <f>IFERROR(INDEX('ITC-3B'!$C$21:$C$1020,MATCH(E562,'ITC-3B'!$E$21:$E$1020,0)),"Not in 3B")</f>
        <v>Not in 3B</v>
      </c>
      <c r="Y562" s="191" t="str">
        <f>IFERROR(INDEX('2A-2B'!$C$21:$C$1020,MATCH(E562,'2A-2B'!$F$21:$F$1020,0)),"Not in 2A-2B")</f>
        <v>Not in 2A-2B</v>
      </c>
    </row>
    <row r="563" spans="2:25">
      <c r="B563" s="176" t="s">
        <v>942</v>
      </c>
      <c r="C563" s="121"/>
      <c r="D563" s="119"/>
      <c r="E563" s="192"/>
      <c r="F563" s="117"/>
      <c r="G563" s="118"/>
      <c r="H563" s="119"/>
      <c r="I563" s="119"/>
      <c r="J563" s="123"/>
      <c r="K563" s="195"/>
      <c r="L563" s="120">
        <v>0</v>
      </c>
      <c r="M563" s="120">
        <v>0</v>
      </c>
      <c r="N563" s="120">
        <v>0</v>
      </c>
      <c r="O563" s="112">
        <f t="shared" si="30"/>
        <v>0</v>
      </c>
      <c r="P563" s="115">
        <f t="shared" si="31"/>
        <v>0</v>
      </c>
      <c r="Q563" s="120"/>
      <c r="R563" s="117"/>
      <c r="S563" s="197"/>
      <c r="T563" s="179" t="str">
        <f>IFERROR(INDEX('ITC-3B'!$B$21:$B$1020,MATCH(E563,'ITC-3B'!$E$21:$E$1020,0)),"-")</f>
        <v>-</v>
      </c>
      <c r="U563" s="179" t="str">
        <f>IFERROR(INDEX('2A-2B'!$B$21:$B$1020,MATCH(E563,'2A-2B'!$F$21:$F$1020,0)),"-")</f>
        <v>-</v>
      </c>
      <c r="V563" s="186">
        <f t="shared" si="32"/>
        <v>0</v>
      </c>
      <c r="X563" s="191" t="str">
        <f>IFERROR(INDEX('ITC-3B'!$C$21:$C$1020,MATCH(E563,'ITC-3B'!$E$21:$E$1020,0)),"Not in 3B")</f>
        <v>Not in 3B</v>
      </c>
      <c r="Y563" s="191" t="str">
        <f>IFERROR(INDEX('2A-2B'!$C$21:$C$1020,MATCH(E563,'2A-2B'!$F$21:$F$1020,0)),"Not in 2A-2B")</f>
        <v>Not in 2A-2B</v>
      </c>
    </row>
    <row r="564" spans="2:25">
      <c r="B564" s="176" t="s">
        <v>943</v>
      </c>
      <c r="C564" s="121"/>
      <c r="D564" s="119"/>
      <c r="E564" s="192"/>
      <c r="F564" s="117"/>
      <c r="G564" s="118"/>
      <c r="H564" s="119"/>
      <c r="I564" s="119"/>
      <c r="J564" s="123"/>
      <c r="K564" s="195"/>
      <c r="L564" s="120">
        <v>0</v>
      </c>
      <c r="M564" s="120">
        <v>0</v>
      </c>
      <c r="N564" s="120">
        <v>0</v>
      </c>
      <c r="O564" s="112">
        <f t="shared" si="30"/>
        <v>0</v>
      </c>
      <c r="P564" s="115">
        <f t="shared" si="31"/>
        <v>0</v>
      </c>
      <c r="Q564" s="120"/>
      <c r="R564" s="117"/>
      <c r="S564" s="197"/>
      <c r="T564" s="179" t="str">
        <f>IFERROR(INDEX('ITC-3B'!$B$21:$B$1020,MATCH(E564,'ITC-3B'!$E$21:$E$1020,0)),"-")</f>
        <v>-</v>
      </c>
      <c r="U564" s="179" t="str">
        <f>IFERROR(INDEX('2A-2B'!$B$21:$B$1020,MATCH(E564,'2A-2B'!$F$21:$F$1020,0)),"-")</f>
        <v>-</v>
      </c>
      <c r="V564" s="186">
        <f t="shared" si="32"/>
        <v>0</v>
      </c>
      <c r="X564" s="191" t="str">
        <f>IFERROR(INDEX('ITC-3B'!$C$21:$C$1020,MATCH(E564,'ITC-3B'!$E$21:$E$1020,0)),"Not in 3B")</f>
        <v>Not in 3B</v>
      </c>
      <c r="Y564" s="191" t="str">
        <f>IFERROR(INDEX('2A-2B'!$C$21:$C$1020,MATCH(E564,'2A-2B'!$F$21:$F$1020,0)),"Not in 2A-2B")</f>
        <v>Not in 2A-2B</v>
      </c>
    </row>
    <row r="565" spans="2:25">
      <c r="B565" s="176" t="s">
        <v>944</v>
      </c>
      <c r="C565" s="121"/>
      <c r="D565" s="119"/>
      <c r="E565" s="192"/>
      <c r="F565" s="117"/>
      <c r="G565" s="118"/>
      <c r="H565" s="119"/>
      <c r="I565" s="119"/>
      <c r="J565" s="123"/>
      <c r="K565" s="195"/>
      <c r="L565" s="120">
        <v>0</v>
      </c>
      <c r="M565" s="120">
        <v>0</v>
      </c>
      <c r="N565" s="120">
        <v>0</v>
      </c>
      <c r="O565" s="112">
        <f t="shared" si="30"/>
        <v>0</v>
      </c>
      <c r="P565" s="115">
        <f t="shared" si="31"/>
        <v>0</v>
      </c>
      <c r="Q565" s="120"/>
      <c r="R565" s="117"/>
      <c r="S565" s="197"/>
      <c r="T565" s="179" t="str">
        <f>IFERROR(INDEX('ITC-3B'!$B$21:$B$1020,MATCH(E565,'ITC-3B'!$E$21:$E$1020,0)),"-")</f>
        <v>-</v>
      </c>
      <c r="U565" s="179" t="str">
        <f>IFERROR(INDEX('2A-2B'!$B$21:$B$1020,MATCH(E565,'2A-2B'!$F$21:$F$1020,0)),"-")</f>
        <v>-</v>
      </c>
      <c r="V565" s="186">
        <f t="shared" si="32"/>
        <v>0</v>
      </c>
      <c r="X565" s="191" t="str">
        <f>IFERROR(INDEX('ITC-3B'!$C$21:$C$1020,MATCH(E565,'ITC-3B'!$E$21:$E$1020,0)),"Not in 3B")</f>
        <v>Not in 3B</v>
      </c>
      <c r="Y565" s="191" t="str">
        <f>IFERROR(INDEX('2A-2B'!$C$21:$C$1020,MATCH(E565,'2A-2B'!$F$21:$F$1020,0)),"Not in 2A-2B")</f>
        <v>Not in 2A-2B</v>
      </c>
    </row>
    <row r="566" spans="2:25">
      <c r="B566" s="176" t="s">
        <v>945</v>
      </c>
      <c r="C566" s="121"/>
      <c r="D566" s="119"/>
      <c r="E566" s="192"/>
      <c r="F566" s="117"/>
      <c r="G566" s="118"/>
      <c r="H566" s="119"/>
      <c r="I566" s="119"/>
      <c r="J566" s="123"/>
      <c r="K566" s="195"/>
      <c r="L566" s="120">
        <v>0</v>
      </c>
      <c r="M566" s="120">
        <v>0</v>
      </c>
      <c r="N566" s="120">
        <v>0</v>
      </c>
      <c r="O566" s="112">
        <f t="shared" si="30"/>
        <v>0</v>
      </c>
      <c r="P566" s="115">
        <f t="shared" si="31"/>
        <v>0</v>
      </c>
      <c r="Q566" s="120"/>
      <c r="R566" s="117"/>
      <c r="S566" s="197"/>
      <c r="T566" s="179" t="str">
        <f>IFERROR(INDEX('ITC-3B'!$B$21:$B$1020,MATCH(E566,'ITC-3B'!$E$21:$E$1020,0)),"-")</f>
        <v>-</v>
      </c>
      <c r="U566" s="179" t="str">
        <f>IFERROR(INDEX('2A-2B'!$B$21:$B$1020,MATCH(E566,'2A-2B'!$F$21:$F$1020,0)),"-")</f>
        <v>-</v>
      </c>
      <c r="V566" s="186">
        <f t="shared" si="32"/>
        <v>0</v>
      </c>
      <c r="X566" s="191" t="str">
        <f>IFERROR(INDEX('ITC-3B'!$C$21:$C$1020,MATCH(E566,'ITC-3B'!$E$21:$E$1020,0)),"Not in 3B")</f>
        <v>Not in 3B</v>
      </c>
      <c r="Y566" s="191" t="str">
        <f>IFERROR(INDEX('2A-2B'!$C$21:$C$1020,MATCH(E566,'2A-2B'!$F$21:$F$1020,0)),"Not in 2A-2B")</f>
        <v>Not in 2A-2B</v>
      </c>
    </row>
    <row r="567" spans="2:25">
      <c r="B567" s="176" t="s">
        <v>946</v>
      </c>
      <c r="C567" s="121"/>
      <c r="D567" s="119"/>
      <c r="E567" s="192"/>
      <c r="F567" s="117"/>
      <c r="G567" s="118"/>
      <c r="H567" s="119"/>
      <c r="I567" s="119"/>
      <c r="J567" s="123"/>
      <c r="K567" s="195"/>
      <c r="L567" s="120">
        <v>0</v>
      </c>
      <c r="M567" s="120">
        <v>0</v>
      </c>
      <c r="N567" s="120">
        <v>0</v>
      </c>
      <c r="O567" s="112">
        <f t="shared" si="30"/>
        <v>0</v>
      </c>
      <c r="P567" s="115">
        <f t="shared" si="31"/>
        <v>0</v>
      </c>
      <c r="Q567" s="120"/>
      <c r="R567" s="117"/>
      <c r="S567" s="197"/>
      <c r="T567" s="179" t="str">
        <f>IFERROR(INDEX('ITC-3B'!$B$21:$B$1020,MATCH(E567,'ITC-3B'!$E$21:$E$1020,0)),"-")</f>
        <v>-</v>
      </c>
      <c r="U567" s="179" t="str">
        <f>IFERROR(INDEX('2A-2B'!$B$21:$B$1020,MATCH(E567,'2A-2B'!$F$21:$F$1020,0)),"-")</f>
        <v>-</v>
      </c>
      <c r="V567" s="186">
        <f t="shared" si="32"/>
        <v>0</v>
      </c>
      <c r="X567" s="191" t="str">
        <f>IFERROR(INDEX('ITC-3B'!$C$21:$C$1020,MATCH(E567,'ITC-3B'!$E$21:$E$1020,0)),"Not in 3B")</f>
        <v>Not in 3B</v>
      </c>
      <c r="Y567" s="191" t="str">
        <f>IFERROR(INDEX('2A-2B'!$C$21:$C$1020,MATCH(E567,'2A-2B'!$F$21:$F$1020,0)),"Not in 2A-2B")</f>
        <v>Not in 2A-2B</v>
      </c>
    </row>
    <row r="568" spans="2:25">
      <c r="B568" s="176" t="s">
        <v>947</v>
      </c>
      <c r="C568" s="121"/>
      <c r="D568" s="119"/>
      <c r="E568" s="192"/>
      <c r="F568" s="117"/>
      <c r="G568" s="118"/>
      <c r="H568" s="119"/>
      <c r="I568" s="119"/>
      <c r="J568" s="123"/>
      <c r="K568" s="195"/>
      <c r="L568" s="120">
        <v>0</v>
      </c>
      <c r="M568" s="120">
        <v>0</v>
      </c>
      <c r="N568" s="120">
        <v>0</v>
      </c>
      <c r="O568" s="112">
        <f t="shared" si="30"/>
        <v>0</v>
      </c>
      <c r="P568" s="115">
        <f t="shared" si="31"/>
        <v>0</v>
      </c>
      <c r="Q568" s="120"/>
      <c r="R568" s="117"/>
      <c r="S568" s="197"/>
      <c r="T568" s="179" t="str">
        <f>IFERROR(INDEX('ITC-3B'!$B$21:$B$1020,MATCH(E568,'ITC-3B'!$E$21:$E$1020,0)),"-")</f>
        <v>-</v>
      </c>
      <c r="U568" s="179" t="str">
        <f>IFERROR(INDEX('2A-2B'!$B$21:$B$1020,MATCH(E568,'2A-2B'!$F$21:$F$1020,0)),"-")</f>
        <v>-</v>
      </c>
      <c r="V568" s="186">
        <f t="shared" si="32"/>
        <v>0</v>
      </c>
      <c r="X568" s="191" t="str">
        <f>IFERROR(INDEX('ITC-3B'!$C$21:$C$1020,MATCH(E568,'ITC-3B'!$E$21:$E$1020,0)),"Not in 3B")</f>
        <v>Not in 3B</v>
      </c>
      <c r="Y568" s="191" t="str">
        <f>IFERROR(INDEX('2A-2B'!$C$21:$C$1020,MATCH(E568,'2A-2B'!$F$21:$F$1020,0)),"Not in 2A-2B")</f>
        <v>Not in 2A-2B</v>
      </c>
    </row>
    <row r="569" spans="2:25">
      <c r="B569" s="176" t="s">
        <v>948</v>
      </c>
      <c r="C569" s="121"/>
      <c r="D569" s="119"/>
      <c r="E569" s="192"/>
      <c r="F569" s="117"/>
      <c r="G569" s="118"/>
      <c r="H569" s="119"/>
      <c r="I569" s="119"/>
      <c r="J569" s="123"/>
      <c r="K569" s="195"/>
      <c r="L569" s="120">
        <v>0</v>
      </c>
      <c r="M569" s="120">
        <v>0</v>
      </c>
      <c r="N569" s="120">
        <v>0</v>
      </c>
      <c r="O569" s="112">
        <f t="shared" si="30"/>
        <v>0</v>
      </c>
      <c r="P569" s="115">
        <f t="shared" si="31"/>
        <v>0</v>
      </c>
      <c r="Q569" s="120"/>
      <c r="R569" s="117"/>
      <c r="S569" s="197"/>
      <c r="T569" s="179" t="str">
        <f>IFERROR(INDEX('ITC-3B'!$B$21:$B$1020,MATCH(E569,'ITC-3B'!$E$21:$E$1020,0)),"-")</f>
        <v>-</v>
      </c>
      <c r="U569" s="179" t="str">
        <f>IFERROR(INDEX('2A-2B'!$B$21:$B$1020,MATCH(E569,'2A-2B'!$F$21:$F$1020,0)),"-")</f>
        <v>-</v>
      </c>
      <c r="V569" s="186">
        <f t="shared" si="32"/>
        <v>0</v>
      </c>
      <c r="X569" s="191" t="str">
        <f>IFERROR(INDEX('ITC-3B'!$C$21:$C$1020,MATCH(E569,'ITC-3B'!$E$21:$E$1020,0)),"Not in 3B")</f>
        <v>Not in 3B</v>
      </c>
      <c r="Y569" s="191" t="str">
        <f>IFERROR(INDEX('2A-2B'!$C$21:$C$1020,MATCH(E569,'2A-2B'!$F$21:$F$1020,0)),"Not in 2A-2B")</f>
        <v>Not in 2A-2B</v>
      </c>
    </row>
    <row r="570" spans="2:25">
      <c r="B570" s="176" t="s">
        <v>949</v>
      </c>
      <c r="C570" s="121"/>
      <c r="D570" s="119"/>
      <c r="E570" s="192"/>
      <c r="F570" s="117"/>
      <c r="G570" s="118"/>
      <c r="H570" s="119"/>
      <c r="I570" s="119"/>
      <c r="J570" s="123"/>
      <c r="K570" s="195"/>
      <c r="L570" s="120">
        <v>0</v>
      </c>
      <c r="M570" s="120">
        <v>0</v>
      </c>
      <c r="N570" s="120">
        <v>0</v>
      </c>
      <c r="O570" s="112">
        <f t="shared" si="30"/>
        <v>0</v>
      </c>
      <c r="P570" s="115">
        <f t="shared" si="31"/>
        <v>0</v>
      </c>
      <c r="Q570" s="120"/>
      <c r="R570" s="117"/>
      <c r="S570" s="197"/>
      <c r="T570" s="179" t="str">
        <f>IFERROR(INDEX('ITC-3B'!$B$21:$B$1020,MATCH(E570,'ITC-3B'!$E$21:$E$1020,0)),"-")</f>
        <v>-</v>
      </c>
      <c r="U570" s="179" t="str">
        <f>IFERROR(INDEX('2A-2B'!$B$21:$B$1020,MATCH(E570,'2A-2B'!$F$21:$F$1020,0)),"-")</f>
        <v>-</v>
      </c>
      <c r="V570" s="186">
        <f t="shared" si="32"/>
        <v>0</v>
      </c>
      <c r="X570" s="191" t="str">
        <f>IFERROR(INDEX('ITC-3B'!$C$21:$C$1020,MATCH(E570,'ITC-3B'!$E$21:$E$1020,0)),"Not in 3B")</f>
        <v>Not in 3B</v>
      </c>
      <c r="Y570" s="191" t="str">
        <f>IFERROR(INDEX('2A-2B'!$C$21:$C$1020,MATCH(E570,'2A-2B'!$F$21:$F$1020,0)),"Not in 2A-2B")</f>
        <v>Not in 2A-2B</v>
      </c>
    </row>
    <row r="571" spans="2:25">
      <c r="B571" s="176" t="s">
        <v>950</v>
      </c>
      <c r="C571" s="121"/>
      <c r="D571" s="119"/>
      <c r="E571" s="192"/>
      <c r="F571" s="117"/>
      <c r="G571" s="118"/>
      <c r="H571" s="119"/>
      <c r="I571" s="119"/>
      <c r="J571" s="123"/>
      <c r="K571" s="195"/>
      <c r="L571" s="120">
        <v>0</v>
      </c>
      <c r="M571" s="120">
        <v>0</v>
      </c>
      <c r="N571" s="120">
        <v>0</v>
      </c>
      <c r="O571" s="112">
        <f t="shared" si="30"/>
        <v>0</v>
      </c>
      <c r="P571" s="115">
        <f t="shared" si="31"/>
        <v>0</v>
      </c>
      <c r="Q571" s="120"/>
      <c r="R571" s="117"/>
      <c r="S571" s="197"/>
      <c r="T571" s="179" t="str">
        <f>IFERROR(INDEX('ITC-3B'!$B$21:$B$1020,MATCH(E571,'ITC-3B'!$E$21:$E$1020,0)),"-")</f>
        <v>-</v>
      </c>
      <c r="U571" s="179" t="str">
        <f>IFERROR(INDEX('2A-2B'!$B$21:$B$1020,MATCH(E571,'2A-2B'!$F$21:$F$1020,0)),"-")</f>
        <v>-</v>
      </c>
      <c r="V571" s="186">
        <f t="shared" si="32"/>
        <v>0</v>
      </c>
      <c r="X571" s="191" t="str">
        <f>IFERROR(INDEX('ITC-3B'!$C$21:$C$1020,MATCH(E571,'ITC-3B'!$E$21:$E$1020,0)),"Not in 3B")</f>
        <v>Not in 3B</v>
      </c>
      <c r="Y571" s="191" t="str">
        <f>IFERROR(INDEX('2A-2B'!$C$21:$C$1020,MATCH(E571,'2A-2B'!$F$21:$F$1020,0)),"Not in 2A-2B")</f>
        <v>Not in 2A-2B</v>
      </c>
    </row>
    <row r="572" spans="2:25">
      <c r="B572" s="176" t="s">
        <v>951</v>
      </c>
      <c r="C572" s="121"/>
      <c r="D572" s="119"/>
      <c r="E572" s="192"/>
      <c r="F572" s="117"/>
      <c r="G572" s="118"/>
      <c r="H572" s="119"/>
      <c r="I572" s="119"/>
      <c r="J572" s="123"/>
      <c r="K572" s="195"/>
      <c r="L572" s="120">
        <v>0</v>
      </c>
      <c r="M572" s="120">
        <v>0</v>
      </c>
      <c r="N572" s="120">
        <v>0</v>
      </c>
      <c r="O572" s="112">
        <f t="shared" si="30"/>
        <v>0</v>
      </c>
      <c r="P572" s="115">
        <f t="shared" si="31"/>
        <v>0</v>
      </c>
      <c r="Q572" s="120"/>
      <c r="R572" s="117"/>
      <c r="S572" s="197"/>
      <c r="T572" s="179" t="str">
        <f>IFERROR(INDEX('ITC-3B'!$B$21:$B$1020,MATCH(E572,'ITC-3B'!$E$21:$E$1020,0)),"-")</f>
        <v>-</v>
      </c>
      <c r="U572" s="179" t="str">
        <f>IFERROR(INDEX('2A-2B'!$B$21:$B$1020,MATCH(E572,'2A-2B'!$F$21:$F$1020,0)),"-")</f>
        <v>-</v>
      </c>
      <c r="V572" s="186">
        <f t="shared" si="32"/>
        <v>0</v>
      </c>
      <c r="X572" s="191" t="str">
        <f>IFERROR(INDEX('ITC-3B'!$C$21:$C$1020,MATCH(E572,'ITC-3B'!$E$21:$E$1020,0)),"Not in 3B")</f>
        <v>Not in 3B</v>
      </c>
      <c r="Y572" s="191" t="str">
        <f>IFERROR(INDEX('2A-2B'!$C$21:$C$1020,MATCH(E572,'2A-2B'!$F$21:$F$1020,0)),"Not in 2A-2B")</f>
        <v>Not in 2A-2B</v>
      </c>
    </row>
    <row r="573" spans="2:25">
      <c r="B573" s="176" t="s">
        <v>952</v>
      </c>
      <c r="C573" s="121"/>
      <c r="D573" s="119"/>
      <c r="E573" s="192"/>
      <c r="F573" s="117"/>
      <c r="G573" s="118"/>
      <c r="H573" s="119"/>
      <c r="I573" s="119"/>
      <c r="J573" s="123"/>
      <c r="K573" s="195"/>
      <c r="L573" s="120">
        <v>0</v>
      </c>
      <c r="M573" s="120">
        <v>0</v>
      </c>
      <c r="N573" s="120">
        <v>0</v>
      </c>
      <c r="O573" s="112">
        <f t="shared" si="30"/>
        <v>0</v>
      </c>
      <c r="P573" s="115">
        <f t="shared" si="31"/>
        <v>0</v>
      </c>
      <c r="Q573" s="120"/>
      <c r="R573" s="117"/>
      <c r="S573" s="197"/>
      <c r="T573" s="179" t="str">
        <f>IFERROR(INDEX('ITC-3B'!$B$21:$B$1020,MATCH(E573,'ITC-3B'!$E$21:$E$1020,0)),"-")</f>
        <v>-</v>
      </c>
      <c r="U573" s="179" t="str">
        <f>IFERROR(INDEX('2A-2B'!$B$21:$B$1020,MATCH(E573,'2A-2B'!$F$21:$F$1020,0)),"-")</f>
        <v>-</v>
      </c>
      <c r="V573" s="186">
        <f t="shared" si="32"/>
        <v>0</v>
      </c>
      <c r="X573" s="191" t="str">
        <f>IFERROR(INDEX('ITC-3B'!$C$21:$C$1020,MATCH(E573,'ITC-3B'!$E$21:$E$1020,0)),"Not in 3B")</f>
        <v>Not in 3B</v>
      </c>
      <c r="Y573" s="191" t="str">
        <f>IFERROR(INDEX('2A-2B'!$C$21:$C$1020,MATCH(E573,'2A-2B'!$F$21:$F$1020,0)),"Not in 2A-2B")</f>
        <v>Not in 2A-2B</v>
      </c>
    </row>
    <row r="574" spans="2:25">
      <c r="B574" s="176" t="s">
        <v>953</v>
      </c>
      <c r="C574" s="121"/>
      <c r="D574" s="119"/>
      <c r="E574" s="192"/>
      <c r="F574" s="117"/>
      <c r="G574" s="118"/>
      <c r="H574" s="119"/>
      <c r="I574" s="119"/>
      <c r="J574" s="123"/>
      <c r="K574" s="195"/>
      <c r="L574" s="120">
        <v>0</v>
      </c>
      <c r="M574" s="120">
        <v>0</v>
      </c>
      <c r="N574" s="120">
        <v>0</v>
      </c>
      <c r="O574" s="112">
        <f t="shared" si="30"/>
        <v>0</v>
      </c>
      <c r="P574" s="115">
        <f t="shared" si="31"/>
        <v>0</v>
      </c>
      <c r="Q574" s="120"/>
      <c r="R574" s="117"/>
      <c r="S574" s="197"/>
      <c r="T574" s="179" t="str">
        <f>IFERROR(INDEX('ITC-3B'!$B$21:$B$1020,MATCH(E574,'ITC-3B'!$E$21:$E$1020,0)),"-")</f>
        <v>-</v>
      </c>
      <c r="U574" s="179" t="str">
        <f>IFERROR(INDEX('2A-2B'!$B$21:$B$1020,MATCH(E574,'2A-2B'!$F$21:$F$1020,0)),"-")</f>
        <v>-</v>
      </c>
      <c r="V574" s="186">
        <f t="shared" si="32"/>
        <v>0</v>
      </c>
      <c r="X574" s="191" t="str">
        <f>IFERROR(INDEX('ITC-3B'!$C$21:$C$1020,MATCH(E574,'ITC-3B'!$E$21:$E$1020,0)),"Not in 3B")</f>
        <v>Not in 3B</v>
      </c>
      <c r="Y574" s="191" t="str">
        <f>IFERROR(INDEX('2A-2B'!$C$21:$C$1020,MATCH(E574,'2A-2B'!$F$21:$F$1020,0)),"Not in 2A-2B")</f>
        <v>Not in 2A-2B</v>
      </c>
    </row>
    <row r="575" spans="2:25">
      <c r="B575" s="176" t="s">
        <v>954</v>
      </c>
      <c r="C575" s="121"/>
      <c r="D575" s="119"/>
      <c r="E575" s="192"/>
      <c r="F575" s="117"/>
      <c r="G575" s="118"/>
      <c r="H575" s="119"/>
      <c r="I575" s="119"/>
      <c r="J575" s="123"/>
      <c r="K575" s="195"/>
      <c r="L575" s="120">
        <v>0</v>
      </c>
      <c r="M575" s="120">
        <v>0</v>
      </c>
      <c r="N575" s="120">
        <v>0</v>
      </c>
      <c r="O575" s="112">
        <f t="shared" si="30"/>
        <v>0</v>
      </c>
      <c r="P575" s="115">
        <f t="shared" si="31"/>
        <v>0</v>
      </c>
      <c r="Q575" s="120"/>
      <c r="R575" s="117"/>
      <c r="S575" s="197"/>
      <c r="T575" s="179" t="str">
        <f>IFERROR(INDEX('ITC-3B'!$B$21:$B$1020,MATCH(E575,'ITC-3B'!$E$21:$E$1020,0)),"-")</f>
        <v>-</v>
      </c>
      <c r="U575" s="179" t="str">
        <f>IFERROR(INDEX('2A-2B'!$B$21:$B$1020,MATCH(E575,'2A-2B'!$F$21:$F$1020,0)),"-")</f>
        <v>-</v>
      </c>
      <c r="V575" s="186">
        <f t="shared" si="32"/>
        <v>0</v>
      </c>
      <c r="X575" s="191" t="str">
        <f>IFERROR(INDEX('ITC-3B'!$C$21:$C$1020,MATCH(E575,'ITC-3B'!$E$21:$E$1020,0)),"Not in 3B")</f>
        <v>Not in 3B</v>
      </c>
      <c r="Y575" s="191" t="str">
        <f>IFERROR(INDEX('2A-2B'!$C$21:$C$1020,MATCH(E575,'2A-2B'!$F$21:$F$1020,0)),"Not in 2A-2B")</f>
        <v>Not in 2A-2B</v>
      </c>
    </row>
    <row r="576" spans="2:25">
      <c r="B576" s="176" t="s">
        <v>955</v>
      </c>
      <c r="C576" s="121"/>
      <c r="D576" s="119"/>
      <c r="E576" s="192"/>
      <c r="F576" s="117"/>
      <c r="G576" s="118"/>
      <c r="H576" s="119"/>
      <c r="I576" s="119"/>
      <c r="J576" s="123"/>
      <c r="K576" s="195"/>
      <c r="L576" s="120">
        <v>0</v>
      </c>
      <c r="M576" s="120">
        <v>0</v>
      </c>
      <c r="N576" s="120">
        <v>0</v>
      </c>
      <c r="O576" s="112">
        <f t="shared" si="30"/>
        <v>0</v>
      </c>
      <c r="P576" s="115">
        <f t="shared" si="31"/>
        <v>0</v>
      </c>
      <c r="Q576" s="120"/>
      <c r="R576" s="117"/>
      <c r="S576" s="197"/>
      <c r="T576" s="179" t="str">
        <f>IFERROR(INDEX('ITC-3B'!$B$21:$B$1020,MATCH(E576,'ITC-3B'!$E$21:$E$1020,0)),"-")</f>
        <v>-</v>
      </c>
      <c r="U576" s="179" t="str">
        <f>IFERROR(INDEX('2A-2B'!$B$21:$B$1020,MATCH(E576,'2A-2B'!$F$21:$F$1020,0)),"-")</f>
        <v>-</v>
      </c>
      <c r="V576" s="186">
        <f t="shared" si="32"/>
        <v>0</v>
      </c>
      <c r="X576" s="191" t="str">
        <f>IFERROR(INDEX('ITC-3B'!$C$21:$C$1020,MATCH(E576,'ITC-3B'!$E$21:$E$1020,0)),"Not in 3B")</f>
        <v>Not in 3B</v>
      </c>
      <c r="Y576" s="191" t="str">
        <f>IFERROR(INDEX('2A-2B'!$C$21:$C$1020,MATCH(E576,'2A-2B'!$F$21:$F$1020,0)),"Not in 2A-2B")</f>
        <v>Not in 2A-2B</v>
      </c>
    </row>
    <row r="577" spans="2:25">
      <c r="B577" s="176" t="s">
        <v>956</v>
      </c>
      <c r="C577" s="121"/>
      <c r="D577" s="119"/>
      <c r="E577" s="192"/>
      <c r="F577" s="117"/>
      <c r="G577" s="118"/>
      <c r="H577" s="119"/>
      <c r="I577" s="119"/>
      <c r="J577" s="123"/>
      <c r="K577" s="195"/>
      <c r="L577" s="120">
        <v>0</v>
      </c>
      <c r="M577" s="120">
        <v>0</v>
      </c>
      <c r="N577" s="120">
        <v>0</v>
      </c>
      <c r="O577" s="112">
        <f t="shared" si="30"/>
        <v>0</v>
      </c>
      <c r="P577" s="115">
        <f t="shared" si="31"/>
        <v>0</v>
      </c>
      <c r="Q577" s="120"/>
      <c r="R577" s="117"/>
      <c r="S577" s="197"/>
      <c r="T577" s="179" t="str">
        <f>IFERROR(INDEX('ITC-3B'!$B$21:$B$1020,MATCH(E577,'ITC-3B'!$E$21:$E$1020,0)),"-")</f>
        <v>-</v>
      </c>
      <c r="U577" s="179" t="str">
        <f>IFERROR(INDEX('2A-2B'!$B$21:$B$1020,MATCH(E577,'2A-2B'!$F$21:$F$1020,0)),"-")</f>
        <v>-</v>
      </c>
      <c r="V577" s="186">
        <f t="shared" si="32"/>
        <v>0</v>
      </c>
      <c r="X577" s="191" t="str">
        <f>IFERROR(INDEX('ITC-3B'!$C$21:$C$1020,MATCH(E577,'ITC-3B'!$E$21:$E$1020,0)),"Not in 3B")</f>
        <v>Not in 3B</v>
      </c>
      <c r="Y577" s="191" t="str">
        <f>IFERROR(INDEX('2A-2B'!$C$21:$C$1020,MATCH(E577,'2A-2B'!$F$21:$F$1020,0)),"Not in 2A-2B")</f>
        <v>Not in 2A-2B</v>
      </c>
    </row>
    <row r="578" spans="2:25">
      <c r="B578" s="176" t="s">
        <v>957</v>
      </c>
      <c r="C578" s="121"/>
      <c r="D578" s="119"/>
      <c r="E578" s="192"/>
      <c r="F578" s="117"/>
      <c r="G578" s="118"/>
      <c r="H578" s="119"/>
      <c r="I578" s="119"/>
      <c r="J578" s="123"/>
      <c r="K578" s="195"/>
      <c r="L578" s="120">
        <v>0</v>
      </c>
      <c r="M578" s="120">
        <v>0</v>
      </c>
      <c r="N578" s="120">
        <v>0</v>
      </c>
      <c r="O578" s="112">
        <f t="shared" si="30"/>
        <v>0</v>
      </c>
      <c r="P578" s="115">
        <f t="shared" si="31"/>
        <v>0</v>
      </c>
      <c r="Q578" s="120"/>
      <c r="R578" s="117"/>
      <c r="S578" s="197"/>
      <c r="T578" s="179" t="str">
        <f>IFERROR(INDEX('ITC-3B'!$B$21:$B$1020,MATCH(E578,'ITC-3B'!$E$21:$E$1020,0)),"-")</f>
        <v>-</v>
      </c>
      <c r="U578" s="179" t="str">
        <f>IFERROR(INDEX('2A-2B'!$B$21:$B$1020,MATCH(E578,'2A-2B'!$F$21:$F$1020,0)),"-")</f>
        <v>-</v>
      </c>
      <c r="V578" s="186">
        <f t="shared" si="32"/>
        <v>0</v>
      </c>
      <c r="X578" s="191" t="str">
        <f>IFERROR(INDEX('ITC-3B'!$C$21:$C$1020,MATCH(E578,'ITC-3B'!$E$21:$E$1020,0)),"Not in 3B")</f>
        <v>Not in 3B</v>
      </c>
      <c r="Y578" s="191" t="str">
        <f>IFERROR(INDEX('2A-2B'!$C$21:$C$1020,MATCH(E578,'2A-2B'!$F$21:$F$1020,0)),"Not in 2A-2B")</f>
        <v>Not in 2A-2B</v>
      </c>
    </row>
    <row r="579" spans="2:25">
      <c r="B579" s="176" t="s">
        <v>958</v>
      </c>
      <c r="C579" s="121"/>
      <c r="D579" s="119"/>
      <c r="E579" s="192"/>
      <c r="F579" s="117"/>
      <c r="G579" s="118"/>
      <c r="H579" s="119"/>
      <c r="I579" s="119"/>
      <c r="J579" s="123"/>
      <c r="K579" s="195"/>
      <c r="L579" s="120">
        <v>0</v>
      </c>
      <c r="M579" s="120">
        <v>0</v>
      </c>
      <c r="N579" s="120">
        <v>0</v>
      </c>
      <c r="O579" s="112">
        <f t="shared" si="30"/>
        <v>0</v>
      </c>
      <c r="P579" s="115">
        <f t="shared" si="31"/>
        <v>0</v>
      </c>
      <c r="Q579" s="120"/>
      <c r="R579" s="117"/>
      <c r="S579" s="197"/>
      <c r="T579" s="179" t="str">
        <f>IFERROR(INDEX('ITC-3B'!$B$21:$B$1020,MATCH(E579,'ITC-3B'!$E$21:$E$1020,0)),"-")</f>
        <v>-</v>
      </c>
      <c r="U579" s="179" t="str">
        <f>IFERROR(INDEX('2A-2B'!$B$21:$B$1020,MATCH(E579,'2A-2B'!$F$21:$F$1020,0)),"-")</f>
        <v>-</v>
      </c>
      <c r="V579" s="186">
        <f t="shared" si="32"/>
        <v>0</v>
      </c>
      <c r="X579" s="191" t="str">
        <f>IFERROR(INDEX('ITC-3B'!$C$21:$C$1020,MATCH(E579,'ITC-3B'!$E$21:$E$1020,0)),"Not in 3B")</f>
        <v>Not in 3B</v>
      </c>
      <c r="Y579" s="191" t="str">
        <f>IFERROR(INDEX('2A-2B'!$C$21:$C$1020,MATCH(E579,'2A-2B'!$F$21:$F$1020,0)),"Not in 2A-2B")</f>
        <v>Not in 2A-2B</v>
      </c>
    </row>
    <row r="580" spans="2:25">
      <c r="B580" s="176" t="s">
        <v>959</v>
      </c>
      <c r="C580" s="121"/>
      <c r="D580" s="119"/>
      <c r="E580" s="192"/>
      <c r="F580" s="117"/>
      <c r="G580" s="118"/>
      <c r="H580" s="119"/>
      <c r="I580" s="119"/>
      <c r="J580" s="123"/>
      <c r="K580" s="195"/>
      <c r="L580" s="120">
        <v>0</v>
      </c>
      <c r="M580" s="120">
        <v>0</v>
      </c>
      <c r="N580" s="120">
        <v>0</v>
      </c>
      <c r="O580" s="112">
        <f t="shared" si="30"/>
        <v>0</v>
      </c>
      <c r="P580" s="115">
        <f t="shared" si="31"/>
        <v>0</v>
      </c>
      <c r="Q580" s="120"/>
      <c r="R580" s="117"/>
      <c r="S580" s="197"/>
      <c r="T580" s="179" t="str">
        <f>IFERROR(INDEX('ITC-3B'!$B$21:$B$1020,MATCH(E580,'ITC-3B'!$E$21:$E$1020,0)),"-")</f>
        <v>-</v>
      </c>
      <c r="U580" s="179" t="str">
        <f>IFERROR(INDEX('2A-2B'!$B$21:$B$1020,MATCH(E580,'2A-2B'!$F$21:$F$1020,0)),"-")</f>
        <v>-</v>
      </c>
      <c r="V580" s="186">
        <f t="shared" si="32"/>
        <v>0</v>
      </c>
      <c r="X580" s="191" t="str">
        <f>IFERROR(INDEX('ITC-3B'!$C$21:$C$1020,MATCH(E580,'ITC-3B'!$E$21:$E$1020,0)),"Not in 3B")</f>
        <v>Not in 3B</v>
      </c>
      <c r="Y580" s="191" t="str">
        <f>IFERROR(INDEX('2A-2B'!$C$21:$C$1020,MATCH(E580,'2A-2B'!$F$21:$F$1020,0)),"Not in 2A-2B")</f>
        <v>Not in 2A-2B</v>
      </c>
    </row>
    <row r="581" spans="2:25">
      <c r="B581" s="176" t="s">
        <v>960</v>
      </c>
      <c r="C581" s="121"/>
      <c r="D581" s="119"/>
      <c r="E581" s="192"/>
      <c r="F581" s="117"/>
      <c r="G581" s="118"/>
      <c r="H581" s="119"/>
      <c r="I581" s="119"/>
      <c r="J581" s="123"/>
      <c r="K581" s="195"/>
      <c r="L581" s="120">
        <v>0</v>
      </c>
      <c r="M581" s="120">
        <v>0</v>
      </c>
      <c r="N581" s="120">
        <v>0</v>
      </c>
      <c r="O581" s="112">
        <f t="shared" si="30"/>
        <v>0</v>
      </c>
      <c r="P581" s="115">
        <f t="shared" si="31"/>
        <v>0</v>
      </c>
      <c r="Q581" s="120"/>
      <c r="R581" s="117"/>
      <c r="S581" s="197"/>
      <c r="T581" s="179" t="str">
        <f>IFERROR(INDEX('ITC-3B'!$B$21:$B$1020,MATCH(E581,'ITC-3B'!$E$21:$E$1020,0)),"-")</f>
        <v>-</v>
      </c>
      <c r="U581" s="179" t="str">
        <f>IFERROR(INDEX('2A-2B'!$B$21:$B$1020,MATCH(E581,'2A-2B'!$F$21:$F$1020,0)),"-")</f>
        <v>-</v>
      </c>
      <c r="V581" s="186">
        <f t="shared" si="32"/>
        <v>0</v>
      </c>
      <c r="X581" s="191" t="str">
        <f>IFERROR(INDEX('ITC-3B'!$C$21:$C$1020,MATCH(E581,'ITC-3B'!$E$21:$E$1020,0)),"Not in 3B")</f>
        <v>Not in 3B</v>
      </c>
      <c r="Y581" s="191" t="str">
        <f>IFERROR(INDEX('2A-2B'!$C$21:$C$1020,MATCH(E581,'2A-2B'!$F$21:$F$1020,0)),"Not in 2A-2B")</f>
        <v>Not in 2A-2B</v>
      </c>
    </row>
    <row r="582" spans="2:25">
      <c r="B582" s="176" t="s">
        <v>961</v>
      </c>
      <c r="C582" s="121"/>
      <c r="D582" s="119"/>
      <c r="E582" s="192"/>
      <c r="F582" s="117"/>
      <c r="G582" s="118"/>
      <c r="H582" s="119"/>
      <c r="I582" s="119"/>
      <c r="J582" s="123"/>
      <c r="K582" s="195"/>
      <c r="L582" s="120">
        <v>0</v>
      </c>
      <c r="M582" s="120">
        <v>0</v>
      </c>
      <c r="N582" s="120">
        <v>0</v>
      </c>
      <c r="O582" s="112">
        <f t="shared" si="30"/>
        <v>0</v>
      </c>
      <c r="P582" s="115">
        <f t="shared" si="31"/>
        <v>0</v>
      </c>
      <c r="Q582" s="120"/>
      <c r="R582" s="117"/>
      <c r="S582" s="197"/>
      <c r="T582" s="179" t="str">
        <f>IFERROR(INDEX('ITC-3B'!$B$21:$B$1020,MATCH(E582,'ITC-3B'!$E$21:$E$1020,0)),"-")</f>
        <v>-</v>
      </c>
      <c r="U582" s="179" t="str">
        <f>IFERROR(INDEX('2A-2B'!$B$21:$B$1020,MATCH(E582,'2A-2B'!$F$21:$F$1020,0)),"-")</f>
        <v>-</v>
      </c>
      <c r="V582" s="186">
        <f t="shared" si="32"/>
        <v>0</v>
      </c>
      <c r="X582" s="191" t="str">
        <f>IFERROR(INDEX('ITC-3B'!$C$21:$C$1020,MATCH(E582,'ITC-3B'!$E$21:$E$1020,0)),"Not in 3B")</f>
        <v>Not in 3B</v>
      </c>
      <c r="Y582" s="191" t="str">
        <f>IFERROR(INDEX('2A-2B'!$C$21:$C$1020,MATCH(E582,'2A-2B'!$F$21:$F$1020,0)),"Not in 2A-2B")</f>
        <v>Not in 2A-2B</v>
      </c>
    </row>
    <row r="583" spans="2:25">
      <c r="B583" s="176" t="s">
        <v>962</v>
      </c>
      <c r="C583" s="121"/>
      <c r="D583" s="119"/>
      <c r="E583" s="192"/>
      <c r="F583" s="117"/>
      <c r="G583" s="118"/>
      <c r="H583" s="119"/>
      <c r="I583" s="119"/>
      <c r="J583" s="123"/>
      <c r="K583" s="195"/>
      <c r="L583" s="120">
        <v>0</v>
      </c>
      <c r="M583" s="120">
        <v>0</v>
      </c>
      <c r="N583" s="120">
        <v>0</v>
      </c>
      <c r="O583" s="112">
        <f t="shared" si="30"/>
        <v>0</v>
      </c>
      <c r="P583" s="115">
        <f t="shared" si="31"/>
        <v>0</v>
      </c>
      <c r="Q583" s="120"/>
      <c r="R583" s="117"/>
      <c r="S583" s="197"/>
      <c r="T583" s="179" t="str">
        <f>IFERROR(INDEX('ITC-3B'!$B$21:$B$1020,MATCH(E583,'ITC-3B'!$E$21:$E$1020,0)),"-")</f>
        <v>-</v>
      </c>
      <c r="U583" s="179" t="str">
        <f>IFERROR(INDEX('2A-2B'!$B$21:$B$1020,MATCH(E583,'2A-2B'!$F$21:$F$1020,0)),"-")</f>
        <v>-</v>
      </c>
      <c r="V583" s="186">
        <f t="shared" si="32"/>
        <v>0</v>
      </c>
      <c r="X583" s="191" t="str">
        <f>IFERROR(INDEX('ITC-3B'!$C$21:$C$1020,MATCH(E583,'ITC-3B'!$E$21:$E$1020,0)),"Not in 3B")</f>
        <v>Not in 3B</v>
      </c>
      <c r="Y583" s="191" t="str">
        <f>IFERROR(INDEX('2A-2B'!$C$21:$C$1020,MATCH(E583,'2A-2B'!$F$21:$F$1020,0)),"Not in 2A-2B")</f>
        <v>Not in 2A-2B</v>
      </c>
    </row>
    <row r="584" spans="2:25">
      <c r="B584" s="176" t="s">
        <v>963</v>
      </c>
      <c r="C584" s="121"/>
      <c r="D584" s="119"/>
      <c r="E584" s="192"/>
      <c r="F584" s="117"/>
      <c r="G584" s="118"/>
      <c r="H584" s="119"/>
      <c r="I584" s="119"/>
      <c r="J584" s="123"/>
      <c r="K584" s="195"/>
      <c r="L584" s="120">
        <v>0</v>
      </c>
      <c r="M584" s="120">
        <v>0</v>
      </c>
      <c r="N584" s="120">
        <v>0</v>
      </c>
      <c r="O584" s="112">
        <f t="shared" si="30"/>
        <v>0</v>
      </c>
      <c r="P584" s="115">
        <f t="shared" si="31"/>
        <v>0</v>
      </c>
      <c r="Q584" s="120"/>
      <c r="R584" s="117"/>
      <c r="S584" s="197"/>
      <c r="T584" s="179" t="str">
        <f>IFERROR(INDEX('ITC-3B'!$B$21:$B$1020,MATCH(E584,'ITC-3B'!$E$21:$E$1020,0)),"-")</f>
        <v>-</v>
      </c>
      <c r="U584" s="179" t="str">
        <f>IFERROR(INDEX('2A-2B'!$B$21:$B$1020,MATCH(E584,'2A-2B'!$F$21:$F$1020,0)),"-")</f>
        <v>-</v>
      </c>
      <c r="V584" s="186">
        <f t="shared" si="32"/>
        <v>0</v>
      </c>
      <c r="X584" s="191" t="str">
        <f>IFERROR(INDEX('ITC-3B'!$C$21:$C$1020,MATCH(E584,'ITC-3B'!$E$21:$E$1020,0)),"Not in 3B")</f>
        <v>Not in 3B</v>
      </c>
      <c r="Y584" s="191" t="str">
        <f>IFERROR(INDEX('2A-2B'!$C$21:$C$1020,MATCH(E584,'2A-2B'!$F$21:$F$1020,0)),"Not in 2A-2B")</f>
        <v>Not in 2A-2B</v>
      </c>
    </row>
    <row r="585" spans="2:25">
      <c r="B585" s="176" t="s">
        <v>964</v>
      </c>
      <c r="C585" s="121"/>
      <c r="D585" s="119"/>
      <c r="E585" s="192"/>
      <c r="F585" s="117"/>
      <c r="G585" s="118"/>
      <c r="H585" s="119"/>
      <c r="I585" s="119"/>
      <c r="J585" s="123"/>
      <c r="K585" s="195"/>
      <c r="L585" s="120">
        <v>0</v>
      </c>
      <c r="M585" s="120">
        <v>0</v>
      </c>
      <c r="N585" s="120">
        <v>0</v>
      </c>
      <c r="O585" s="112">
        <f t="shared" si="30"/>
        <v>0</v>
      </c>
      <c r="P585" s="115">
        <f t="shared" si="31"/>
        <v>0</v>
      </c>
      <c r="Q585" s="120"/>
      <c r="R585" s="117"/>
      <c r="S585" s="197"/>
      <c r="T585" s="179" t="str">
        <f>IFERROR(INDEX('ITC-3B'!$B$21:$B$1020,MATCH(E585,'ITC-3B'!$E$21:$E$1020,0)),"-")</f>
        <v>-</v>
      </c>
      <c r="U585" s="179" t="str">
        <f>IFERROR(INDEX('2A-2B'!$B$21:$B$1020,MATCH(E585,'2A-2B'!$F$21:$F$1020,0)),"-")</f>
        <v>-</v>
      </c>
      <c r="V585" s="186">
        <f t="shared" si="32"/>
        <v>0</v>
      </c>
      <c r="X585" s="191" t="str">
        <f>IFERROR(INDEX('ITC-3B'!$C$21:$C$1020,MATCH(E585,'ITC-3B'!$E$21:$E$1020,0)),"Not in 3B")</f>
        <v>Not in 3B</v>
      </c>
      <c r="Y585" s="191" t="str">
        <f>IFERROR(INDEX('2A-2B'!$C$21:$C$1020,MATCH(E585,'2A-2B'!$F$21:$F$1020,0)),"Not in 2A-2B")</f>
        <v>Not in 2A-2B</v>
      </c>
    </row>
    <row r="586" spans="2:25">
      <c r="B586" s="176" t="s">
        <v>965</v>
      </c>
      <c r="C586" s="121"/>
      <c r="D586" s="119"/>
      <c r="E586" s="192"/>
      <c r="F586" s="117"/>
      <c r="G586" s="118"/>
      <c r="H586" s="119"/>
      <c r="I586" s="119"/>
      <c r="J586" s="123"/>
      <c r="K586" s="195"/>
      <c r="L586" s="120">
        <v>0</v>
      </c>
      <c r="M586" s="120">
        <v>0</v>
      </c>
      <c r="N586" s="120">
        <v>0</v>
      </c>
      <c r="O586" s="112">
        <f t="shared" si="30"/>
        <v>0</v>
      </c>
      <c r="P586" s="115">
        <f t="shared" si="31"/>
        <v>0</v>
      </c>
      <c r="Q586" s="120"/>
      <c r="R586" s="117"/>
      <c r="S586" s="197"/>
      <c r="T586" s="179" t="str">
        <f>IFERROR(INDEX('ITC-3B'!$B$21:$B$1020,MATCH(E586,'ITC-3B'!$E$21:$E$1020,0)),"-")</f>
        <v>-</v>
      </c>
      <c r="U586" s="179" t="str">
        <f>IFERROR(INDEX('2A-2B'!$B$21:$B$1020,MATCH(E586,'2A-2B'!$F$21:$F$1020,0)),"-")</f>
        <v>-</v>
      </c>
      <c r="V586" s="186">
        <f t="shared" si="32"/>
        <v>0</v>
      </c>
      <c r="X586" s="191" t="str">
        <f>IFERROR(INDEX('ITC-3B'!$C$21:$C$1020,MATCH(E586,'ITC-3B'!$E$21:$E$1020,0)),"Not in 3B")</f>
        <v>Not in 3B</v>
      </c>
      <c r="Y586" s="191" t="str">
        <f>IFERROR(INDEX('2A-2B'!$C$21:$C$1020,MATCH(E586,'2A-2B'!$F$21:$F$1020,0)),"Not in 2A-2B")</f>
        <v>Not in 2A-2B</v>
      </c>
    </row>
    <row r="587" spans="2:25">
      <c r="B587" s="176" t="s">
        <v>966</v>
      </c>
      <c r="C587" s="121"/>
      <c r="D587" s="119"/>
      <c r="E587" s="192"/>
      <c r="F587" s="117"/>
      <c r="G587" s="118"/>
      <c r="H587" s="119"/>
      <c r="I587" s="119"/>
      <c r="J587" s="123"/>
      <c r="K587" s="195"/>
      <c r="L587" s="120">
        <v>0</v>
      </c>
      <c r="M587" s="120">
        <v>0</v>
      </c>
      <c r="N587" s="120">
        <v>0</v>
      </c>
      <c r="O587" s="112">
        <f t="shared" si="30"/>
        <v>0</v>
      </c>
      <c r="P587" s="115">
        <f t="shared" si="31"/>
        <v>0</v>
      </c>
      <c r="Q587" s="120"/>
      <c r="R587" s="117"/>
      <c r="S587" s="197"/>
      <c r="T587" s="179" t="str">
        <f>IFERROR(INDEX('ITC-3B'!$B$21:$B$1020,MATCH(E587,'ITC-3B'!$E$21:$E$1020,0)),"-")</f>
        <v>-</v>
      </c>
      <c r="U587" s="179" t="str">
        <f>IFERROR(INDEX('2A-2B'!$B$21:$B$1020,MATCH(E587,'2A-2B'!$F$21:$F$1020,0)),"-")</f>
        <v>-</v>
      </c>
      <c r="V587" s="186">
        <f t="shared" si="32"/>
        <v>0</v>
      </c>
      <c r="X587" s="191" t="str">
        <f>IFERROR(INDEX('ITC-3B'!$C$21:$C$1020,MATCH(E587,'ITC-3B'!$E$21:$E$1020,0)),"Not in 3B")</f>
        <v>Not in 3B</v>
      </c>
      <c r="Y587" s="191" t="str">
        <f>IFERROR(INDEX('2A-2B'!$C$21:$C$1020,MATCH(E587,'2A-2B'!$F$21:$F$1020,0)),"Not in 2A-2B")</f>
        <v>Not in 2A-2B</v>
      </c>
    </row>
    <row r="588" spans="2:25">
      <c r="B588" s="176" t="s">
        <v>967</v>
      </c>
      <c r="C588" s="121"/>
      <c r="D588" s="119"/>
      <c r="E588" s="192"/>
      <c r="F588" s="117"/>
      <c r="G588" s="118"/>
      <c r="H588" s="119"/>
      <c r="I588" s="119"/>
      <c r="J588" s="123"/>
      <c r="K588" s="195"/>
      <c r="L588" s="120">
        <v>0</v>
      </c>
      <c r="M588" s="120">
        <v>0</v>
      </c>
      <c r="N588" s="120">
        <v>0</v>
      </c>
      <c r="O588" s="112">
        <f t="shared" si="30"/>
        <v>0</v>
      </c>
      <c r="P588" s="115">
        <f t="shared" si="31"/>
        <v>0</v>
      </c>
      <c r="Q588" s="120"/>
      <c r="R588" s="117"/>
      <c r="S588" s="197"/>
      <c r="T588" s="179" t="str">
        <f>IFERROR(INDEX('ITC-3B'!$B$21:$B$1020,MATCH(E588,'ITC-3B'!$E$21:$E$1020,0)),"-")</f>
        <v>-</v>
      </c>
      <c r="U588" s="179" t="str">
        <f>IFERROR(INDEX('2A-2B'!$B$21:$B$1020,MATCH(E588,'2A-2B'!$F$21:$F$1020,0)),"-")</f>
        <v>-</v>
      </c>
      <c r="V588" s="186">
        <f t="shared" si="32"/>
        <v>0</v>
      </c>
      <c r="X588" s="191" t="str">
        <f>IFERROR(INDEX('ITC-3B'!$C$21:$C$1020,MATCH(E588,'ITC-3B'!$E$21:$E$1020,0)),"Not in 3B")</f>
        <v>Not in 3B</v>
      </c>
      <c r="Y588" s="191" t="str">
        <f>IFERROR(INDEX('2A-2B'!$C$21:$C$1020,MATCH(E588,'2A-2B'!$F$21:$F$1020,0)),"Not in 2A-2B")</f>
        <v>Not in 2A-2B</v>
      </c>
    </row>
    <row r="589" spans="2:25">
      <c r="B589" s="176" t="s">
        <v>968</v>
      </c>
      <c r="C589" s="121"/>
      <c r="D589" s="119"/>
      <c r="E589" s="192"/>
      <c r="F589" s="117"/>
      <c r="G589" s="118"/>
      <c r="H589" s="119"/>
      <c r="I589" s="119"/>
      <c r="J589" s="123"/>
      <c r="K589" s="195"/>
      <c r="L589" s="120">
        <v>0</v>
      </c>
      <c r="M589" s="120">
        <v>0</v>
      </c>
      <c r="N589" s="120">
        <v>0</v>
      </c>
      <c r="O589" s="112">
        <f t="shared" si="30"/>
        <v>0</v>
      </c>
      <c r="P589" s="115">
        <f t="shared" si="31"/>
        <v>0</v>
      </c>
      <c r="Q589" s="120"/>
      <c r="R589" s="117"/>
      <c r="S589" s="197"/>
      <c r="T589" s="179" t="str">
        <f>IFERROR(INDEX('ITC-3B'!$B$21:$B$1020,MATCH(E589,'ITC-3B'!$E$21:$E$1020,0)),"-")</f>
        <v>-</v>
      </c>
      <c r="U589" s="179" t="str">
        <f>IFERROR(INDEX('2A-2B'!$B$21:$B$1020,MATCH(E589,'2A-2B'!$F$21:$F$1020,0)),"-")</f>
        <v>-</v>
      </c>
      <c r="V589" s="186">
        <f t="shared" si="32"/>
        <v>0</v>
      </c>
      <c r="X589" s="191" t="str">
        <f>IFERROR(INDEX('ITC-3B'!$C$21:$C$1020,MATCH(E589,'ITC-3B'!$E$21:$E$1020,0)),"Not in 3B")</f>
        <v>Not in 3B</v>
      </c>
      <c r="Y589" s="191" t="str">
        <f>IFERROR(INDEX('2A-2B'!$C$21:$C$1020,MATCH(E589,'2A-2B'!$F$21:$F$1020,0)),"Not in 2A-2B")</f>
        <v>Not in 2A-2B</v>
      </c>
    </row>
    <row r="590" spans="2:25">
      <c r="B590" s="176" t="s">
        <v>969</v>
      </c>
      <c r="C590" s="121"/>
      <c r="D590" s="119"/>
      <c r="E590" s="192"/>
      <c r="F590" s="117"/>
      <c r="G590" s="118"/>
      <c r="H590" s="119"/>
      <c r="I590" s="119"/>
      <c r="J590" s="123"/>
      <c r="K590" s="195"/>
      <c r="L590" s="120">
        <v>0</v>
      </c>
      <c r="M590" s="120">
        <v>0</v>
      </c>
      <c r="N590" s="120">
        <v>0</v>
      </c>
      <c r="O590" s="112">
        <f t="shared" si="30"/>
        <v>0</v>
      </c>
      <c r="P590" s="115">
        <f t="shared" si="31"/>
        <v>0</v>
      </c>
      <c r="Q590" s="120"/>
      <c r="R590" s="117"/>
      <c r="S590" s="197"/>
      <c r="T590" s="179" t="str">
        <f>IFERROR(INDEX('ITC-3B'!$B$21:$B$1020,MATCH(E590,'ITC-3B'!$E$21:$E$1020,0)),"-")</f>
        <v>-</v>
      </c>
      <c r="U590" s="179" t="str">
        <f>IFERROR(INDEX('2A-2B'!$B$21:$B$1020,MATCH(E590,'2A-2B'!$F$21:$F$1020,0)),"-")</f>
        <v>-</v>
      </c>
      <c r="V590" s="186">
        <f t="shared" si="32"/>
        <v>0</v>
      </c>
      <c r="X590" s="191" t="str">
        <f>IFERROR(INDEX('ITC-3B'!$C$21:$C$1020,MATCH(E590,'ITC-3B'!$E$21:$E$1020,0)),"Not in 3B")</f>
        <v>Not in 3B</v>
      </c>
      <c r="Y590" s="191" t="str">
        <f>IFERROR(INDEX('2A-2B'!$C$21:$C$1020,MATCH(E590,'2A-2B'!$F$21:$F$1020,0)),"Not in 2A-2B")</f>
        <v>Not in 2A-2B</v>
      </c>
    </row>
    <row r="591" spans="2:25">
      <c r="B591" s="176" t="s">
        <v>970</v>
      </c>
      <c r="C591" s="121"/>
      <c r="D591" s="119"/>
      <c r="E591" s="192"/>
      <c r="F591" s="117"/>
      <c r="G591" s="118"/>
      <c r="H591" s="119"/>
      <c r="I591" s="119"/>
      <c r="J591" s="123"/>
      <c r="K591" s="195"/>
      <c r="L591" s="120">
        <v>0</v>
      </c>
      <c r="M591" s="120">
        <v>0</v>
      </c>
      <c r="N591" s="120">
        <v>0</v>
      </c>
      <c r="O591" s="112">
        <f t="shared" si="30"/>
        <v>0</v>
      </c>
      <c r="P591" s="115">
        <f t="shared" si="31"/>
        <v>0</v>
      </c>
      <c r="Q591" s="120"/>
      <c r="R591" s="117"/>
      <c r="S591" s="197"/>
      <c r="T591" s="179" t="str">
        <f>IFERROR(INDEX('ITC-3B'!$B$21:$B$1020,MATCH(E591,'ITC-3B'!$E$21:$E$1020,0)),"-")</f>
        <v>-</v>
      </c>
      <c r="U591" s="179" t="str">
        <f>IFERROR(INDEX('2A-2B'!$B$21:$B$1020,MATCH(E591,'2A-2B'!$F$21:$F$1020,0)),"-")</f>
        <v>-</v>
      </c>
      <c r="V591" s="186">
        <f t="shared" si="32"/>
        <v>0</v>
      </c>
      <c r="X591" s="191" t="str">
        <f>IFERROR(INDEX('ITC-3B'!$C$21:$C$1020,MATCH(E591,'ITC-3B'!$E$21:$E$1020,0)),"Not in 3B")</f>
        <v>Not in 3B</v>
      </c>
      <c r="Y591" s="191" t="str">
        <f>IFERROR(INDEX('2A-2B'!$C$21:$C$1020,MATCH(E591,'2A-2B'!$F$21:$F$1020,0)),"Not in 2A-2B")</f>
        <v>Not in 2A-2B</v>
      </c>
    </row>
    <row r="592" spans="2:25">
      <c r="B592" s="176" t="s">
        <v>971</v>
      </c>
      <c r="C592" s="121"/>
      <c r="D592" s="119"/>
      <c r="E592" s="192"/>
      <c r="F592" s="117"/>
      <c r="G592" s="118"/>
      <c r="H592" s="119"/>
      <c r="I592" s="119"/>
      <c r="J592" s="123"/>
      <c r="K592" s="195"/>
      <c r="L592" s="120">
        <v>0</v>
      </c>
      <c r="M592" s="120">
        <v>0</v>
      </c>
      <c r="N592" s="120">
        <v>0</v>
      </c>
      <c r="O592" s="112">
        <f t="shared" si="30"/>
        <v>0</v>
      </c>
      <c r="P592" s="115">
        <f t="shared" si="31"/>
        <v>0</v>
      </c>
      <c r="Q592" s="120"/>
      <c r="R592" s="117"/>
      <c r="S592" s="197"/>
      <c r="T592" s="179" t="str">
        <f>IFERROR(INDEX('ITC-3B'!$B$21:$B$1020,MATCH(E592,'ITC-3B'!$E$21:$E$1020,0)),"-")</f>
        <v>-</v>
      </c>
      <c r="U592" s="179" t="str">
        <f>IFERROR(INDEX('2A-2B'!$B$21:$B$1020,MATCH(E592,'2A-2B'!$F$21:$F$1020,0)),"-")</f>
        <v>-</v>
      </c>
      <c r="V592" s="186">
        <f t="shared" si="32"/>
        <v>0</v>
      </c>
      <c r="X592" s="191" t="str">
        <f>IFERROR(INDEX('ITC-3B'!$C$21:$C$1020,MATCH(E592,'ITC-3B'!$E$21:$E$1020,0)),"Not in 3B")</f>
        <v>Not in 3B</v>
      </c>
      <c r="Y592" s="191" t="str">
        <f>IFERROR(INDEX('2A-2B'!$C$21:$C$1020,MATCH(E592,'2A-2B'!$F$21:$F$1020,0)),"Not in 2A-2B")</f>
        <v>Not in 2A-2B</v>
      </c>
    </row>
    <row r="593" spans="2:25">
      <c r="B593" s="176" t="s">
        <v>972</v>
      </c>
      <c r="C593" s="121"/>
      <c r="D593" s="119"/>
      <c r="E593" s="192"/>
      <c r="F593" s="117"/>
      <c r="G593" s="118"/>
      <c r="H593" s="119"/>
      <c r="I593" s="119"/>
      <c r="J593" s="123"/>
      <c r="K593" s="195"/>
      <c r="L593" s="120">
        <v>0</v>
      </c>
      <c r="M593" s="120">
        <v>0</v>
      </c>
      <c r="N593" s="120">
        <v>0</v>
      </c>
      <c r="O593" s="112">
        <f t="shared" si="30"/>
        <v>0</v>
      </c>
      <c r="P593" s="115">
        <f t="shared" si="31"/>
        <v>0</v>
      </c>
      <c r="Q593" s="120"/>
      <c r="R593" s="117"/>
      <c r="S593" s="197"/>
      <c r="T593" s="179" t="str">
        <f>IFERROR(INDEX('ITC-3B'!$B$21:$B$1020,MATCH(E593,'ITC-3B'!$E$21:$E$1020,0)),"-")</f>
        <v>-</v>
      </c>
      <c r="U593" s="179" t="str">
        <f>IFERROR(INDEX('2A-2B'!$B$21:$B$1020,MATCH(E593,'2A-2B'!$F$21:$F$1020,0)),"-")</f>
        <v>-</v>
      </c>
      <c r="V593" s="186">
        <f t="shared" si="32"/>
        <v>0</v>
      </c>
      <c r="X593" s="191" t="str">
        <f>IFERROR(INDEX('ITC-3B'!$C$21:$C$1020,MATCH(E593,'ITC-3B'!$E$21:$E$1020,0)),"Not in 3B")</f>
        <v>Not in 3B</v>
      </c>
      <c r="Y593" s="191" t="str">
        <f>IFERROR(INDEX('2A-2B'!$C$21:$C$1020,MATCH(E593,'2A-2B'!$F$21:$F$1020,0)),"Not in 2A-2B")</f>
        <v>Not in 2A-2B</v>
      </c>
    </row>
    <row r="594" spans="2:25">
      <c r="B594" s="176" t="s">
        <v>973</v>
      </c>
      <c r="C594" s="121"/>
      <c r="D594" s="119"/>
      <c r="E594" s="192"/>
      <c r="F594" s="117"/>
      <c r="G594" s="118"/>
      <c r="H594" s="119"/>
      <c r="I594" s="119"/>
      <c r="J594" s="123"/>
      <c r="K594" s="195"/>
      <c r="L594" s="120">
        <v>0</v>
      </c>
      <c r="M594" s="120">
        <v>0</v>
      </c>
      <c r="N594" s="120">
        <v>0</v>
      </c>
      <c r="O594" s="112">
        <f t="shared" si="30"/>
        <v>0</v>
      </c>
      <c r="P594" s="115">
        <f t="shared" si="31"/>
        <v>0</v>
      </c>
      <c r="Q594" s="120"/>
      <c r="R594" s="117"/>
      <c r="S594" s="197"/>
      <c r="T594" s="179" t="str">
        <f>IFERROR(INDEX('ITC-3B'!$B$21:$B$1020,MATCH(E594,'ITC-3B'!$E$21:$E$1020,0)),"-")</f>
        <v>-</v>
      </c>
      <c r="U594" s="179" t="str">
        <f>IFERROR(INDEX('2A-2B'!$B$21:$B$1020,MATCH(E594,'2A-2B'!$F$21:$F$1020,0)),"-")</f>
        <v>-</v>
      </c>
      <c r="V594" s="186">
        <f t="shared" si="32"/>
        <v>0</v>
      </c>
      <c r="X594" s="191" t="str">
        <f>IFERROR(INDEX('ITC-3B'!$C$21:$C$1020,MATCH(E594,'ITC-3B'!$E$21:$E$1020,0)),"Not in 3B")</f>
        <v>Not in 3B</v>
      </c>
      <c r="Y594" s="191" t="str">
        <f>IFERROR(INDEX('2A-2B'!$C$21:$C$1020,MATCH(E594,'2A-2B'!$F$21:$F$1020,0)),"Not in 2A-2B")</f>
        <v>Not in 2A-2B</v>
      </c>
    </row>
    <row r="595" spans="2:25">
      <c r="B595" s="176" t="s">
        <v>974</v>
      </c>
      <c r="C595" s="121"/>
      <c r="D595" s="119"/>
      <c r="E595" s="192"/>
      <c r="F595" s="117"/>
      <c r="G595" s="118"/>
      <c r="H595" s="119"/>
      <c r="I595" s="119"/>
      <c r="J595" s="123"/>
      <c r="K595" s="195"/>
      <c r="L595" s="120">
        <v>0</v>
      </c>
      <c r="M595" s="120">
        <v>0</v>
      </c>
      <c r="N595" s="120">
        <v>0</v>
      </c>
      <c r="O595" s="112">
        <f t="shared" si="30"/>
        <v>0</v>
      </c>
      <c r="P595" s="115">
        <f t="shared" si="31"/>
        <v>0</v>
      </c>
      <c r="Q595" s="120"/>
      <c r="R595" s="117"/>
      <c r="S595" s="197"/>
      <c r="T595" s="179" t="str">
        <f>IFERROR(INDEX('ITC-3B'!$B$21:$B$1020,MATCH(E595,'ITC-3B'!$E$21:$E$1020,0)),"-")</f>
        <v>-</v>
      </c>
      <c r="U595" s="179" t="str">
        <f>IFERROR(INDEX('2A-2B'!$B$21:$B$1020,MATCH(E595,'2A-2B'!$F$21:$F$1020,0)),"-")</f>
        <v>-</v>
      </c>
      <c r="V595" s="186">
        <f t="shared" si="32"/>
        <v>0</v>
      </c>
      <c r="X595" s="191" t="str">
        <f>IFERROR(INDEX('ITC-3B'!$C$21:$C$1020,MATCH(E595,'ITC-3B'!$E$21:$E$1020,0)),"Not in 3B")</f>
        <v>Not in 3B</v>
      </c>
      <c r="Y595" s="191" t="str">
        <f>IFERROR(INDEX('2A-2B'!$C$21:$C$1020,MATCH(E595,'2A-2B'!$F$21:$F$1020,0)),"Not in 2A-2B")</f>
        <v>Not in 2A-2B</v>
      </c>
    </row>
    <row r="596" spans="2:25">
      <c r="B596" s="176" t="s">
        <v>975</v>
      </c>
      <c r="C596" s="121"/>
      <c r="D596" s="119"/>
      <c r="E596" s="192"/>
      <c r="F596" s="117"/>
      <c r="G596" s="118"/>
      <c r="H596" s="119"/>
      <c r="I596" s="119"/>
      <c r="J596" s="123"/>
      <c r="K596" s="195"/>
      <c r="L596" s="120">
        <v>0</v>
      </c>
      <c r="M596" s="120">
        <v>0</v>
      </c>
      <c r="N596" s="120">
        <v>0</v>
      </c>
      <c r="O596" s="112">
        <f t="shared" si="30"/>
        <v>0</v>
      </c>
      <c r="P596" s="115">
        <f t="shared" si="31"/>
        <v>0</v>
      </c>
      <c r="Q596" s="120"/>
      <c r="R596" s="117"/>
      <c r="S596" s="197"/>
      <c r="T596" s="179" t="str">
        <f>IFERROR(INDEX('ITC-3B'!$B$21:$B$1020,MATCH(E596,'ITC-3B'!$E$21:$E$1020,0)),"-")</f>
        <v>-</v>
      </c>
      <c r="U596" s="179" t="str">
        <f>IFERROR(INDEX('2A-2B'!$B$21:$B$1020,MATCH(E596,'2A-2B'!$F$21:$F$1020,0)),"-")</f>
        <v>-</v>
      </c>
      <c r="V596" s="186">
        <f t="shared" si="32"/>
        <v>0</v>
      </c>
      <c r="X596" s="191" t="str">
        <f>IFERROR(INDEX('ITC-3B'!$C$21:$C$1020,MATCH(E596,'ITC-3B'!$E$21:$E$1020,0)),"Not in 3B")</f>
        <v>Not in 3B</v>
      </c>
      <c r="Y596" s="191" t="str">
        <f>IFERROR(INDEX('2A-2B'!$C$21:$C$1020,MATCH(E596,'2A-2B'!$F$21:$F$1020,0)),"Not in 2A-2B")</f>
        <v>Not in 2A-2B</v>
      </c>
    </row>
    <row r="597" spans="2:25">
      <c r="B597" s="176" t="s">
        <v>976</v>
      </c>
      <c r="C597" s="121"/>
      <c r="D597" s="119"/>
      <c r="E597" s="192"/>
      <c r="F597" s="117"/>
      <c r="G597" s="118"/>
      <c r="H597" s="119"/>
      <c r="I597" s="119"/>
      <c r="J597" s="123"/>
      <c r="K597" s="195"/>
      <c r="L597" s="120">
        <v>0</v>
      </c>
      <c r="M597" s="120">
        <v>0</v>
      </c>
      <c r="N597" s="120">
        <v>0</v>
      </c>
      <c r="O597" s="112">
        <f t="shared" ref="O597:O660" si="33">N597</f>
        <v>0</v>
      </c>
      <c r="P597" s="115">
        <f t="shared" ref="P597:P660" si="34">SUM(L597:O597)</f>
        <v>0</v>
      </c>
      <c r="Q597" s="120"/>
      <c r="R597" s="117"/>
      <c r="S597" s="197"/>
      <c r="T597" s="179" t="str">
        <f>IFERROR(INDEX('ITC-3B'!$B$21:$B$1020,MATCH(E597,'ITC-3B'!$E$21:$E$1020,0)),"-")</f>
        <v>-</v>
      </c>
      <c r="U597" s="179" t="str">
        <f>IFERROR(INDEX('2A-2B'!$B$21:$B$1020,MATCH(E597,'2A-2B'!$F$21:$F$1020,0)),"-")</f>
        <v>-</v>
      </c>
      <c r="V597" s="186">
        <f t="shared" ref="V597:V660" si="35">IF(((L597*J597)-SUM(M597:O597))&gt;0.51,0,((L597*J597)-SUM(M597:O597)))</f>
        <v>0</v>
      </c>
      <c r="X597" s="191" t="str">
        <f>IFERROR(INDEX('ITC-3B'!$C$21:$C$1020,MATCH(E597,'ITC-3B'!$E$21:$E$1020,0)),"Not in 3B")</f>
        <v>Not in 3B</v>
      </c>
      <c r="Y597" s="191" t="str">
        <f>IFERROR(INDEX('2A-2B'!$C$21:$C$1020,MATCH(E597,'2A-2B'!$F$21:$F$1020,0)),"Not in 2A-2B")</f>
        <v>Not in 2A-2B</v>
      </c>
    </row>
    <row r="598" spans="2:25">
      <c r="B598" s="176" t="s">
        <v>977</v>
      </c>
      <c r="C598" s="121"/>
      <c r="D598" s="119"/>
      <c r="E598" s="192"/>
      <c r="F598" s="117"/>
      <c r="G598" s="118"/>
      <c r="H598" s="119"/>
      <c r="I598" s="119"/>
      <c r="J598" s="123"/>
      <c r="K598" s="195"/>
      <c r="L598" s="120">
        <v>0</v>
      </c>
      <c r="M598" s="120">
        <v>0</v>
      </c>
      <c r="N598" s="120">
        <v>0</v>
      </c>
      <c r="O598" s="112">
        <f t="shared" si="33"/>
        <v>0</v>
      </c>
      <c r="P598" s="115">
        <f t="shared" si="34"/>
        <v>0</v>
      </c>
      <c r="Q598" s="120"/>
      <c r="R598" s="117"/>
      <c r="S598" s="197"/>
      <c r="T598" s="179" t="str">
        <f>IFERROR(INDEX('ITC-3B'!$B$21:$B$1020,MATCH(E598,'ITC-3B'!$E$21:$E$1020,0)),"-")</f>
        <v>-</v>
      </c>
      <c r="U598" s="179" t="str">
        <f>IFERROR(INDEX('2A-2B'!$B$21:$B$1020,MATCH(E598,'2A-2B'!$F$21:$F$1020,0)),"-")</f>
        <v>-</v>
      </c>
      <c r="V598" s="186">
        <f t="shared" si="35"/>
        <v>0</v>
      </c>
      <c r="X598" s="191" t="str">
        <f>IFERROR(INDEX('ITC-3B'!$C$21:$C$1020,MATCH(E598,'ITC-3B'!$E$21:$E$1020,0)),"Not in 3B")</f>
        <v>Not in 3B</v>
      </c>
      <c r="Y598" s="191" t="str">
        <f>IFERROR(INDEX('2A-2B'!$C$21:$C$1020,MATCH(E598,'2A-2B'!$F$21:$F$1020,0)),"Not in 2A-2B")</f>
        <v>Not in 2A-2B</v>
      </c>
    </row>
    <row r="599" spans="2:25">
      <c r="B599" s="176" t="s">
        <v>978</v>
      </c>
      <c r="C599" s="121"/>
      <c r="D599" s="119"/>
      <c r="E599" s="192"/>
      <c r="F599" s="117"/>
      <c r="G599" s="118"/>
      <c r="H599" s="119"/>
      <c r="I599" s="119"/>
      <c r="J599" s="123"/>
      <c r="K599" s="195"/>
      <c r="L599" s="120">
        <v>0</v>
      </c>
      <c r="M599" s="120">
        <v>0</v>
      </c>
      <c r="N599" s="120">
        <v>0</v>
      </c>
      <c r="O599" s="112">
        <f t="shared" si="33"/>
        <v>0</v>
      </c>
      <c r="P599" s="115">
        <f t="shared" si="34"/>
        <v>0</v>
      </c>
      <c r="Q599" s="120"/>
      <c r="R599" s="117"/>
      <c r="S599" s="197"/>
      <c r="T599" s="179" t="str">
        <f>IFERROR(INDEX('ITC-3B'!$B$21:$B$1020,MATCH(E599,'ITC-3B'!$E$21:$E$1020,0)),"-")</f>
        <v>-</v>
      </c>
      <c r="U599" s="179" t="str">
        <f>IFERROR(INDEX('2A-2B'!$B$21:$B$1020,MATCH(E599,'2A-2B'!$F$21:$F$1020,0)),"-")</f>
        <v>-</v>
      </c>
      <c r="V599" s="186">
        <f t="shared" si="35"/>
        <v>0</v>
      </c>
      <c r="X599" s="191" t="str">
        <f>IFERROR(INDEX('ITC-3B'!$C$21:$C$1020,MATCH(E599,'ITC-3B'!$E$21:$E$1020,0)),"Not in 3B")</f>
        <v>Not in 3B</v>
      </c>
      <c r="Y599" s="191" t="str">
        <f>IFERROR(INDEX('2A-2B'!$C$21:$C$1020,MATCH(E599,'2A-2B'!$F$21:$F$1020,0)),"Not in 2A-2B")</f>
        <v>Not in 2A-2B</v>
      </c>
    </row>
    <row r="600" spans="2:25">
      <c r="B600" s="176" t="s">
        <v>979</v>
      </c>
      <c r="C600" s="121"/>
      <c r="D600" s="119"/>
      <c r="E600" s="192"/>
      <c r="F600" s="117"/>
      <c r="G600" s="118"/>
      <c r="H600" s="119"/>
      <c r="I600" s="119"/>
      <c r="J600" s="123"/>
      <c r="K600" s="195"/>
      <c r="L600" s="120">
        <v>0</v>
      </c>
      <c r="M600" s="120">
        <v>0</v>
      </c>
      <c r="N600" s="120">
        <v>0</v>
      </c>
      <c r="O600" s="112">
        <f t="shared" si="33"/>
        <v>0</v>
      </c>
      <c r="P600" s="115">
        <f t="shared" si="34"/>
        <v>0</v>
      </c>
      <c r="Q600" s="120"/>
      <c r="R600" s="117"/>
      <c r="S600" s="197"/>
      <c r="T600" s="179" t="str">
        <f>IFERROR(INDEX('ITC-3B'!$B$21:$B$1020,MATCH(E600,'ITC-3B'!$E$21:$E$1020,0)),"-")</f>
        <v>-</v>
      </c>
      <c r="U600" s="179" t="str">
        <f>IFERROR(INDEX('2A-2B'!$B$21:$B$1020,MATCH(E600,'2A-2B'!$F$21:$F$1020,0)),"-")</f>
        <v>-</v>
      </c>
      <c r="V600" s="186">
        <f t="shared" si="35"/>
        <v>0</v>
      </c>
      <c r="X600" s="191" t="str">
        <f>IFERROR(INDEX('ITC-3B'!$C$21:$C$1020,MATCH(E600,'ITC-3B'!$E$21:$E$1020,0)),"Not in 3B")</f>
        <v>Not in 3B</v>
      </c>
      <c r="Y600" s="191" t="str">
        <f>IFERROR(INDEX('2A-2B'!$C$21:$C$1020,MATCH(E600,'2A-2B'!$F$21:$F$1020,0)),"Not in 2A-2B")</f>
        <v>Not in 2A-2B</v>
      </c>
    </row>
    <row r="601" spans="2:25">
      <c r="B601" s="176" t="s">
        <v>980</v>
      </c>
      <c r="C601" s="121"/>
      <c r="D601" s="119"/>
      <c r="E601" s="192"/>
      <c r="F601" s="117"/>
      <c r="G601" s="118"/>
      <c r="H601" s="119"/>
      <c r="I601" s="119"/>
      <c r="J601" s="123"/>
      <c r="K601" s="195"/>
      <c r="L601" s="120">
        <v>0</v>
      </c>
      <c r="M601" s="120">
        <v>0</v>
      </c>
      <c r="N601" s="120">
        <v>0</v>
      </c>
      <c r="O601" s="112">
        <f t="shared" si="33"/>
        <v>0</v>
      </c>
      <c r="P601" s="115">
        <f t="shared" si="34"/>
        <v>0</v>
      </c>
      <c r="Q601" s="120"/>
      <c r="R601" s="117"/>
      <c r="S601" s="197"/>
      <c r="T601" s="179" t="str">
        <f>IFERROR(INDEX('ITC-3B'!$B$21:$B$1020,MATCH(E601,'ITC-3B'!$E$21:$E$1020,0)),"-")</f>
        <v>-</v>
      </c>
      <c r="U601" s="179" t="str">
        <f>IFERROR(INDEX('2A-2B'!$B$21:$B$1020,MATCH(E601,'2A-2B'!$F$21:$F$1020,0)),"-")</f>
        <v>-</v>
      </c>
      <c r="V601" s="186">
        <f t="shared" si="35"/>
        <v>0</v>
      </c>
      <c r="X601" s="191" t="str">
        <f>IFERROR(INDEX('ITC-3B'!$C$21:$C$1020,MATCH(E601,'ITC-3B'!$E$21:$E$1020,0)),"Not in 3B")</f>
        <v>Not in 3B</v>
      </c>
      <c r="Y601" s="191" t="str">
        <f>IFERROR(INDEX('2A-2B'!$C$21:$C$1020,MATCH(E601,'2A-2B'!$F$21:$F$1020,0)),"Not in 2A-2B")</f>
        <v>Not in 2A-2B</v>
      </c>
    </row>
    <row r="602" spans="2:25">
      <c r="B602" s="176" t="s">
        <v>981</v>
      </c>
      <c r="C602" s="121"/>
      <c r="D602" s="119"/>
      <c r="E602" s="192"/>
      <c r="F602" s="117"/>
      <c r="G602" s="118"/>
      <c r="H602" s="119"/>
      <c r="I602" s="119"/>
      <c r="J602" s="123"/>
      <c r="K602" s="195"/>
      <c r="L602" s="120">
        <v>0</v>
      </c>
      <c r="M602" s="120">
        <v>0</v>
      </c>
      <c r="N602" s="120">
        <v>0</v>
      </c>
      <c r="O602" s="112">
        <f t="shared" si="33"/>
        <v>0</v>
      </c>
      <c r="P602" s="115">
        <f t="shared" si="34"/>
        <v>0</v>
      </c>
      <c r="Q602" s="120"/>
      <c r="R602" s="117"/>
      <c r="S602" s="197"/>
      <c r="T602" s="179" t="str">
        <f>IFERROR(INDEX('ITC-3B'!$B$21:$B$1020,MATCH(E602,'ITC-3B'!$E$21:$E$1020,0)),"-")</f>
        <v>-</v>
      </c>
      <c r="U602" s="179" t="str">
        <f>IFERROR(INDEX('2A-2B'!$B$21:$B$1020,MATCH(E602,'2A-2B'!$F$21:$F$1020,0)),"-")</f>
        <v>-</v>
      </c>
      <c r="V602" s="186">
        <f t="shared" si="35"/>
        <v>0</v>
      </c>
      <c r="X602" s="191" t="str">
        <f>IFERROR(INDEX('ITC-3B'!$C$21:$C$1020,MATCH(E602,'ITC-3B'!$E$21:$E$1020,0)),"Not in 3B")</f>
        <v>Not in 3B</v>
      </c>
      <c r="Y602" s="191" t="str">
        <f>IFERROR(INDEX('2A-2B'!$C$21:$C$1020,MATCH(E602,'2A-2B'!$F$21:$F$1020,0)),"Not in 2A-2B")</f>
        <v>Not in 2A-2B</v>
      </c>
    </row>
    <row r="603" spans="2:25">
      <c r="B603" s="176" t="s">
        <v>982</v>
      </c>
      <c r="C603" s="121"/>
      <c r="D603" s="119"/>
      <c r="E603" s="192"/>
      <c r="F603" s="117"/>
      <c r="G603" s="118"/>
      <c r="H603" s="119"/>
      <c r="I603" s="119"/>
      <c r="J603" s="123"/>
      <c r="K603" s="195"/>
      <c r="L603" s="120">
        <v>0</v>
      </c>
      <c r="M603" s="120">
        <v>0</v>
      </c>
      <c r="N603" s="120">
        <v>0</v>
      </c>
      <c r="O603" s="112">
        <f t="shared" si="33"/>
        <v>0</v>
      </c>
      <c r="P603" s="115">
        <f t="shared" si="34"/>
        <v>0</v>
      </c>
      <c r="Q603" s="120"/>
      <c r="R603" s="117"/>
      <c r="S603" s="197"/>
      <c r="T603" s="179" t="str">
        <f>IFERROR(INDEX('ITC-3B'!$B$21:$B$1020,MATCH(E603,'ITC-3B'!$E$21:$E$1020,0)),"-")</f>
        <v>-</v>
      </c>
      <c r="U603" s="179" t="str">
        <f>IFERROR(INDEX('2A-2B'!$B$21:$B$1020,MATCH(E603,'2A-2B'!$F$21:$F$1020,0)),"-")</f>
        <v>-</v>
      </c>
      <c r="V603" s="186">
        <f t="shared" si="35"/>
        <v>0</v>
      </c>
      <c r="X603" s="191" t="str">
        <f>IFERROR(INDEX('ITC-3B'!$C$21:$C$1020,MATCH(E603,'ITC-3B'!$E$21:$E$1020,0)),"Not in 3B")</f>
        <v>Not in 3B</v>
      </c>
      <c r="Y603" s="191" t="str">
        <f>IFERROR(INDEX('2A-2B'!$C$21:$C$1020,MATCH(E603,'2A-2B'!$F$21:$F$1020,0)),"Not in 2A-2B")</f>
        <v>Not in 2A-2B</v>
      </c>
    </row>
    <row r="604" spans="2:25">
      <c r="B604" s="176" t="s">
        <v>983</v>
      </c>
      <c r="C604" s="121"/>
      <c r="D604" s="119"/>
      <c r="E604" s="192"/>
      <c r="F604" s="117"/>
      <c r="G604" s="118"/>
      <c r="H604" s="119"/>
      <c r="I604" s="119"/>
      <c r="J604" s="123"/>
      <c r="K604" s="195"/>
      <c r="L604" s="120">
        <v>0</v>
      </c>
      <c r="M604" s="120">
        <v>0</v>
      </c>
      <c r="N604" s="120">
        <v>0</v>
      </c>
      <c r="O604" s="112">
        <f t="shared" si="33"/>
        <v>0</v>
      </c>
      <c r="P604" s="115">
        <f t="shared" si="34"/>
        <v>0</v>
      </c>
      <c r="Q604" s="120"/>
      <c r="R604" s="117"/>
      <c r="S604" s="197"/>
      <c r="T604" s="179" t="str">
        <f>IFERROR(INDEX('ITC-3B'!$B$21:$B$1020,MATCH(E604,'ITC-3B'!$E$21:$E$1020,0)),"-")</f>
        <v>-</v>
      </c>
      <c r="U604" s="179" t="str">
        <f>IFERROR(INDEX('2A-2B'!$B$21:$B$1020,MATCH(E604,'2A-2B'!$F$21:$F$1020,0)),"-")</f>
        <v>-</v>
      </c>
      <c r="V604" s="186">
        <f t="shared" si="35"/>
        <v>0</v>
      </c>
      <c r="X604" s="191" t="str">
        <f>IFERROR(INDEX('ITC-3B'!$C$21:$C$1020,MATCH(E604,'ITC-3B'!$E$21:$E$1020,0)),"Not in 3B")</f>
        <v>Not in 3B</v>
      </c>
      <c r="Y604" s="191" t="str">
        <f>IFERROR(INDEX('2A-2B'!$C$21:$C$1020,MATCH(E604,'2A-2B'!$F$21:$F$1020,0)),"Not in 2A-2B")</f>
        <v>Not in 2A-2B</v>
      </c>
    </row>
    <row r="605" spans="2:25">
      <c r="B605" s="176" t="s">
        <v>984</v>
      </c>
      <c r="C605" s="121"/>
      <c r="D605" s="119"/>
      <c r="E605" s="192"/>
      <c r="F605" s="117"/>
      <c r="G605" s="118"/>
      <c r="H605" s="119"/>
      <c r="I605" s="119"/>
      <c r="J605" s="123"/>
      <c r="K605" s="195"/>
      <c r="L605" s="120">
        <v>0</v>
      </c>
      <c r="M605" s="120">
        <v>0</v>
      </c>
      <c r="N605" s="120">
        <v>0</v>
      </c>
      <c r="O605" s="112">
        <f t="shared" si="33"/>
        <v>0</v>
      </c>
      <c r="P605" s="115">
        <f t="shared" si="34"/>
        <v>0</v>
      </c>
      <c r="Q605" s="120"/>
      <c r="R605" s="117"/>
      <c r="S605" s="197"/>
      <c r="T605" s="179" t="str">
        <f>IFERROR(INDEX('ITC-3B'!$B$21:$B$1020,MATCH(E605,'ITC-3B'!$E$21:$E$1020,0)),"-")</f>
        <v>-</v>
      </c>
      <c r="U605" s="179" t="str">
        <f>IFERROR(INDEX('2A-2B'!$B$21:$B$1020,MATCH(E605,'2A-2B'!$F$21:$F$1020,0)),"-")</f>
        <v>-</v>
      </c>
      <c r="V605" s="186">
        <f t="shared" si="35"/>
        <v>0</v>
      </c>
      <c r="X605" s="191" t="str">
        <f>IFERROR(INDEX('ITC-3B'!$C$21:$C$1020,MATCH(E605,'ITC-3B'!$E$21:$E$1020,0)),"Not in 3B")</f>
        <v>Not in 3B</v>
      </c>
      <c r="Y605" s="191" t="str">
        <f>IFERROR(INDEX('2A-2B'!$C$21:$C$1020,MATCH(E605,'2A-2B'!$F$21:$F$1020,0)),"Not in 2A-2B")</f>
        <v>Not in 2A-2B</v>
      </c>
    </row>
    <row r="606" spans="2:25">
      <c r="B606" s="176" t="s">
        <v>985</v>
      </c>
      <c r="C606" s="121"/>
      <c r="D606" s="119"/>
      <c r="E606" s="192"/>
      <c r="F606" s="117"/>
      <c r="G606" s="118"/>
      <c r="H606" s="119"/>
      <c r="I606" s="119"/>
      <c r="J606" s="123"/>
      <c r="K606" s="195"/>
      <c r="L606" s="120">
        <v>0</v>
      </c>
      <c r="M606" s="120">
        <v>0</v>
      </c>
      <c r="N606" s="120">
        <v>0</v>
      </c>
      <c r="O606" s="112">
        <f t="shared" si="33"/>
        <v>0</v>
      </c>
      <c r="P606" s="115">
        <f t="shared" si="34"/>
        <v>0</v>
      </c>
      <c r="Q606" s="120"/>
      <c r="R606" s="117"/>
      <c r="S606" s="197"/>
      <c r="T606" s="179" t="str">
        <f>IFERROR(INDEX('ITC-3B'!$B$21:$B$1020,MATCH(E606,'ITC-3B'!$E$21:$E$1020,0)),"-")</f>
        <v>-</v>
      </c>
      <c r="U606" s="179" t="str">
        <f>IFERROR(INDEX('2A-2B'!$B$21:$B$1020,MATCH(E606,'2A-2B'!$F$21:$F$1020,0)),"-")</f>
        <v>-</v>
      </c>
      <c r="V606" s="186">
        <f t="shared" si="35"/>
        <v>0</v>
      </c>
      <c r="X606" s="191" t="str">
        <f>IFERROR(INDEX('ITC-3B'!$C$21:$C$1020,MATCH(E606,'ITC-3B'!$E$21:$E$1020,0)),"Not in 3B")</f>
        <v>Not in 3B</v>
      </c>
      <c r="Y606" s="191" t="str">
        <f>IFERROR(INDEX('2A-2B'!$C$21:$C$1020,MATCH(E606,'2A-2B'!$F$21:$F$1020,0)),"Not in 2A-2B")</f>
        <v>Not in 2A-2B</v>
      </c>
    </row>
    <row r="607" spans="2:25">
      <c r="B607" s="176" t="s">
        <v>986</v>
      </c>
      <c r="C607" s="121"/>
      <c r="D607" s="119"/>
      <c r="E607" s="192"/>
      <c r="F607" s="117"/>
      <c r="G607" s="118"/>
      <c r="H607" s="119"/>
      <c r="I607" s="119"/>
      <c r="J607" s="123"/>
      <c r="K607" s="195"/>
      <c r="L607" s="120">
        <v>0</v>
      </c>
      <c r="M607" s="120">
        <v>0</v>
      </c>
      <c r="N607" s="120">
        <v>0</v>
      </c>
      <c r="O607" s="112">
        <f t="shared" si="33"/>
        <v>0</v>
      </c>
      <c r="P607" s="115">
        <f t="shared" si="34"/>
        <v>0</v>
      </c>
      <c r="Q607" s="120"/>
      <c r="R607" s="117"/>
      <c r="S607" s="197"/>
      <c r="T607" s="179" t="str">
        <f>IFERROR(INDEX('ITC-3B'!$B$21:$B$1020,MATCH(E607,'ITC-3B'!$E$21:$E$1020,0)),"-")</f>
        <v>-</v>
      </c>
      <c r="U607" s="179" t="str">
        <f>IFERROR(INDEX('2A-2B'!$B$21:$B$1020,MATCH(E607,'2A-2B'!$F$21:$F$1020,0)),"-")</f>
        <v>-</v>
      </c>
      <c r="V607" s="186">
        <f t="shared" si="35"/>
        <v>0</v>
      </c>
      <c r="X607" s="191" t="str">
        <f>IFERROR(INDEX('ITC-3B'!$C$21:$C$1020,MATCH(E607,'ITC-3B'!$E$21:$E$1020,0)),"Not in 3B")</f>
        <v>Not in 3B</v>
      </c>
      <c r="Y607" s="191" t="str">
        <f>IFERROR(INDEX('2A-2B'!$C$21:$C$1020,MATCH(E607,'2A-2B'!$F$21:$F$1020,0)),"Not in 2A-2B")</f>
        <v>Not in 2A-2B</v>
      </c>
    </row>
    <row r="608" spans="2:25">
      <c r="B608" s="176" t="s">
        <v>987</v>
      </c>
      <c r="C608" s="121"/>
      <c r="D608" s="119"/>
      <c r="E608" s="192"/>
      <c r="F608" s="117"/>
      <c r="G608" s="118"/>
      <c r="H608" s="119"/>
      <c r="I608" s="119"/>
      <c r="J608" s="123"/>
      <c r="K608" s="195"/>
      <c r="L608" s="120">
        <v>0</v>
      </c>
      <c r="M608" s="120">
        <v>0</v>
      </c>
      <c r="N608" s="120">
        <v>0</v>
      </c>
      <c r="O608" s="112">
        <f t="shared" si="33"/>
        <v>0</v>
      </c>
      <c r="P608" s="115">
        <f t="shared" si="34"/>
        <v>0</v>
      </c>
      <c r="Q608" s="120"/>
      <c r="R608" s="117"/>
      <c r="S608" s="197"/>
      <c r="T608" s="179" t="str">
        <f>IFERROR(INDEX('ITC-3B'!$B$21:$B$1020,MATCH(E608,'ITC-3B'!$E$21:$E$1020,0)),"-")</f>
        <v>-</v>
      </c>
      <c r="U608" s="179" t="str">
        <f>IFERROR(INDEX('2A-2B'!$B$21:$B$1020,MATCH(E608,'2A-2B'!$F$21:$F$1020,0)),"-")</f>
        <v>-</v>
      </c>
      <c r="V608" s="186">
        <f t="shared" si="35"/>
        <v>0</v>
      </c>
      <c r="X608" s="191" t="str">
        <f>IFERROR(INDEX('ITC-3B'!$C$21:$C$1020,MATCH(E608,'ITC-3B'!$E$21:$E$1020,0)),"Not in 3B")</f>
        <v>Not in 3B</v>
      </c>
      <c r="Y608" s="191" t="str">
        <f>IFERROR(INDEX('2A-2B'!$C$21:$C$1020,MATCH(E608,'2A-2B'!$F$21:$F$1020,0)),"Not in 2A-2B")</f>
        <v>Not in 2A-2B</v>
      </c>
    </row>
    <row r="609" spans="2:25">
      <c r="B609" s="176" t="s">
        <v>988</v>
      </c>
      <c r="C609" s="121"/>
      <c r="D609" s="119"/>
      <c r="E609" s="192"/>
      <c r="F609" s="117"/>
      <c r="G609" s="118"/>
      <c r="H609" s="119"/>
      <c r="I609" s="119"/>
      <c r="J609" s="123"/>
      <c r="K609" s="195"/>
      <c r="L609" s="120">
        <v>0</v>
      </c>
      <c r="M609" s="120">
        <v>0</v>
      </c>
      <c r="N609" s="120">
        <v>0</v>
      </c>
      <c r="O609" s="112">
        <f t="shared" si="33"/>
        <v>0</v>
      </c>
      <c r="P609" s="115">
        <f t="shared" si="34"/>
        <v>0</v>
      </c>
      <c r="Q609" s="120"/>
      <c r="R609" s="117"/>
      <c r="S609" s="197"/>
      <c r="T609" s="179" t="str">
        <f>IFERROR(INDEX('ITC-3B'!$B$21:$B$1020,MATCH(E609,'ITC-3B'!$E$21:$E$1020,0)),"-")</f>
        <v>-</v>
      </c>
      <c r="U609" s="179" t="str">
        <f>IFERROR(INDEX('2A-2B'!$B$21:$B$1020,MATCH(E609,'2A-2B'!$F$21:$F$1020,0)),"-")</f>
        <v>-</v>
      </c>
      <c r="V609" s="186">
        <f t="shared" si="35"/>
        <v>0</v>
      </c>
      <c r="X609" s="191" t="str">
        <f>IFERROR(INDEX('ITC-3B'!$C$21:$C$1020,MATCH(E609,'ITC-3B'!$E$21:$E$1020,0)),"Not in 3B")</f>
        <v>Not in 3B</v>
      </c>
      <c r="Y609" s="191" t="str">
        <f>IFERROR(INDEX('2A-2B'!$C$21:$C$1020,MATCH(E609,'2A-2B'!$F$21:$F$1020,0)),"Not in 2A-2B")</f>
        <v>Not in 2A-2B</v>
      </c>
    </row>
    <row r="610" spans="2:25">
      <c r="B610" s="176" t="s">
        <v>989</v>
      </c>
      <c r="C610" s="121"/>
      <c r="D610" s="119"/>
      <c r="E610" s="192"/>
      <c r="F610" s="117"/>
      <c r="G610" s="118"/>
      <c r="H610" s="119"/>
      <c r="I610" s="119"/>
      <c r="J610" s="123"/>
      <c r="K610" s="195"/>
      <c r="L610" s="120">
        <v>0</v>
      </c>
      <c r="M610" s="120">
        <v>0</v>
      </c>
      <c r="N610" s="120">
        <v>0</v>
      </c>
      <c r="O610" s="112">
        <f t="shared" si="33"/>
        <v>0</v>
      </c>
      <c r="P610" s="115">
        <f t="shared" si="34"/>
        <v>0</v>
      </c>
      <c r="Q610" s="120"/>
      <c r="R610" s="117"/>
      <c r="S610" s="197"/>
      <c r="T610" s="179" t="str">
        <f>IFERROR(INDEX('ITC-3B'!$B$21:$B$1020,MATCH(E610,'ITC-3B'!$E$21:$E$1020,0)),"-")</f>
        <v>-</v>
      </c>
      <c r="U610" s="179" t="str">
        <f>IFERROR(INDEX('2A-2B'!$B$21:$B$1020,MATCH(E610,'2A-2B'!$F$21:$F$1020,0)),"-")</f>
        <v>-</v>
      </c>
      <c r="V610" s="186">
        <f t="shared" si="35"/>
        <v>0</v>
      </c>
      <c r="X610" s="191" t="str">
        <f>IFERROR(INDEX('ITC-3B'!$C$21:$C$1020,MATCH(E610,'ITC-3B'!$E$21:$E$1020,0)),"Not in 3B")</f>
        <v>Not in 3B</v>
      </c>
      <c r="Y610" s="191" t="str">
        <f>IFERROR(INDEX('2A-2B'!$C$21:$C$1020,MATCH(E610,'2A-2B'!$F$21:$F$1020,0)),"Not in 2A-2B")</f>
        <v>Not in 2A-2B</v>
      </c>
    </row>
    <row r="611" spans="2:25">
      <c r="B611" s="176" t="s">
        <v>990</v>
      </c>
      <c r="C611" s="121"/>
      <c r="D611" s="119"/>
      <c r="E611" s="192"/>
      <c r="F611" s="117"/>
      <c r="G611" s="118"/>
      <c r="H611" s="119"/>
      <c r="I611" s="119"/>
      <c r="J611" s="123"/>
      <c r="K611" s="195"/>
      <c r="L611" s="120">
        <v>0</v>
      </c>
      <c r="M611" s="120">
        <v>0</v>
      </c>
      <c r="N611" s="120">
        <v>0</v>
      </c>
      <c r="O611" s="112">
        <f t="shared" si="33"/>
        <v>0</v>
      </c>
      <c r="P611" s="115">
        <f t="shared" si="34"/>
        <v>0</v>
      </c>
      <c r="Q611" s="120"/>
      <c r="R611" s="117"/>
      <c r="S611" s="197"/>
      <c r="T611" s="179" t="str">
        <f>IFERROR(INDEX('ITC-3B'!$B$21:$B$1020,MATCH(E611,'ITC-3B'!$E$21:$E$1020,0)),"-")</f>
        <v>-</v>
      </c>
      <c r="U611" s="179" t="str">
        <f>IFERROR(INDEX('2A-2B'!$B$21:$B$1020,MATCH(E611,'2A-2B'!$F$21:$F$1020,0)),"-")</f>
        <v>-</v>
      </c>
      <c r="V611" s="186">
        <f t="shared" si="35"/>
        <v>0</v>
      </c>
      <c r="X611" s="191" t="str">
        <f>IFERROR(INDEX('ITC-3B'!$C$21:$C$1020,MATCH(E611,'ITC-3B'!$E$21:$E$1020,0)),"Not in 3B")</f>
        <v>Not in 3B</v>
      </c>
      <c r="Y611" s="191" t="str">
        <f>IFERROR(INDEX('2A-2B'!$C$21:$C$1020,MATCH(E611,'2A-2B'!$F$21:$F$1020,0)),"Not in 2A-2B")</f>
        <v>Not in 2A-2B</v>
      </c>
    </row>
    <row r="612" spans="2:25">
      <c r="B612" s="176" t="s">
        <v>991</v>
      </c>
      <c r="C612" s="121"/>
      <c r="D612" s="119"/>
      <c r="E612" s="192"/>
      <c r="F612" s="117"/>
      <c r="G612" s="118"/>
      <c r="H612" s="119"/>
      <c r="I612" s="119"/>
      <c r="J612" s="123"/>
      <c r="K612" s="195"/>
      <c r="L612" s="120">
        <v>0</v>
      </c>
      <c r="M612" s="120">
        <v>0</v>
      </c>
      <c r="N612" s="120">
        <v>0</v>
      </c>
      <c r="O612" s="112">
        <f t="shared" si="33"/>
        <v>0</v>
      </c>
      <c r="P612" s="115">
        <f t="shared" si="34"/>
        <v>0</v>
      </c>
      <c r="Q612" s="120"/>
      <c r="R612" s="117"/>
      <c r="S612" s="197"/>
      <c r="T612" s="179" t="str">
        <f>IFERROR(INDEX('ITC-3B'!$B$21:$B$1020,MATCH(E612,'ITC-3B'!$E$21:$E$1020,0)),"-")</f>
        <v>-</v>
      </c>
      <c r="U612" s="179" t="str">
        <f>IFERROR(INDEX('2A-2B'!$B$21:$B$1020,MATCH(E612,'2A-2B'!$F$21:$F$1020,0)),"-")</f>
        <v>-</v>
      </c>
      <c r="V612" s="186">
        <f t="shared" si="35"/>
        <v>0</v>
      </c>
      <c r="X612" s="191" t="str">
        <f>IFERROR(INDEX('ITC-3B'!$C$21:$C$1020,MATCH(E612,'ITC-3B'!$E$21:$E$1020,0)),"Not in 3B")</f>
        <v>Not in 3B</v>
      </c>
      <c r="Y612" s="191" t="str">
        <f>IFERROR(INDEX('2A-2B'!$C$21:$C$1020,MATCH(E612,'2A-2B'!$F$21:$F$1020,0)),"Not in 2A-2B")</f>
        <v>Not in 2A-2B</v>
      </c>
    </row>
    <row r="613" spans="2:25">
      <c r="B613" s="176" t="s">
        <v>992</v>
      </c>
      <c r="C613" s="121"/>
      <c r="D613" s="119"/>
      <c r="E613" s="192"/>
      <c r="F613" s="117"/>
      <c r="G613" s="118"/>
      <c r="H613" s="119"/>
      <c r="I613" s="119"/>
      <c r="J613" s="123"/>
      <c r="K613" s="195"/>
      <c r="L613" s="120">
        <v>0</v>
      </c>
      <c r="M613" s="120">
        <v>0</v>
      </c>
      <c r="N613" s="120">
        <v>0</v>
      </c>
      <c r="O613" s="112">
        <f t="shared" si="33"/>
        <v>0</v>
      </c>
      <c r="P613" s="115">
        <f t="shared" si="34"/>
        <v>0</v>
      </c>
      <c r="Q613" s="120"/>
      <c r="R613" s="117"/>
      <c r="S613" s="197"/>
      <c r="T613" s="179" t="str">
        <f>IFERROR(INDEX('ITC-3B'!$B$21:$B$1020,MATCH(E613,'ITC-3B'!$E$21:$E$1020,0)),"-")</f>
        <v>-</v>
      </c>
      <c r="U613" s="179" t="str">
        <f>IFERROR(INDEX('2A-2B'!$B$21:$B$1020,MATCH(E613,'2A-2B'!$F$21:$F$1020,0)),"-")</f>
        <v>-</v>
      </c>
      <c r="V613" s="186">
        <f t="shared" si="35"/>
        <v>0</v>
      </c>
      <c r="X613" s="191" t="str">
        <f>IFERROR(INDEX('ITC-3B'!$C$21:$C$1020,MATCH(E613,'ITC-3B'!$E$21:$E$1020,0)),"Not in 3B")</f>
        <v>Not in 3B</v>
      </c>
      <c r="Y613" s="191" t="str">
        <f>IFERROR(INDEX('2A-2B'!$C$21:$C$1020,MATCH(E613,'2A-2B'!$F$21:$F$1020,0)),"Not in 2A-2B")</f>
        <v>Not in 2A-2B</v>
      </c>
    </row>
    <row r="614" spans="2:25">
      <c r="B614" s="176" t="s">
        <v>993</v>
      </c>
      <c r="C614" s="121"/>
      <c r="D614" s="119"/>
      <c r="E614" s="192"/>
      <c r="F614" s="117"/>
      <c r="G614" s="118"/>
      <c r="H614" s="119"/>
      <c r="I614" s="119"/>
      <c r="J614" s="123"/>
      <c r="K614" s="195"/>
      <c r="L614" s="120">
        <v>0</v>
      </c>
      <c r="M614" s="120">
        <v>0</v>
      </c>
      <c r="N614" s="120">
        <v>0</v>
      </c>
      <c r="O614" s="112">
        <f t="shared" si="33"/>
        <v>0</v>
      </c>
      <c r="P614" s="115">
        <f t="shared" si="34"/>
        <v>0</v>
      </c>
      <c r="Q614" s="120"/>
      <c r="R614" s="117"/>
      <c r="S614" s="197"/>
      <c r="T614" s="179" t="str">
        <f>IFERROR(INDEX('ITC-3B'!$B$21:$B$1020,MATCH(E614,'ITC-3B'!$E$21:$E$1020,0)),"-")</f>
        <v>-</v>
      </c>
      <c r="U614" s="179" t="str">
        <f>IFERROR(INDEX('2A-2B'!$B$21:$B$1020,MATCH(E614,'2A-2B'!$F$21:$F$1020,0)),"-")</f>
        <v>-</v>
      </c>
      <c r="V614" s="186">
        <f t="shared" si="35"/>
        <v>0</v>
      </c>
      <c r="X614" s="191" t="str">
        <f>IFERROR(INDEX('ITC-3B'!$C$21:$C$1020,MATCH(E614,'ITC-3B'!$E$21:$E$1020,0)),"Not in 3B")</f>
        <v>Not in 3B</v>
      </c>
      <c r="Y614" s="191" t="str">
        <f>IFERROR(INDEX('2A-2B'!$C$21:$C$1020,MATCH(E614,'2A-2B'!$F$21:$F$1020,0)),"Not in 2A-2B")</f>
        <v>Not in 2A-2B</v>
      </c>
    </row>
    <row r="615" spans="2:25">
      <c r="B615" s="176" t="s">
        <v>994</v>
      </c>
      <c r="C615" s="121"/>
      <c r="D615" s="119"/>
      <c r="E615" s="192"/>
      <c r="F615" s="117"/>
      <c r="G615" s="118"/>
      <c r="H615" s="119"/>
      <c r="I615" s="119"/>
      <c r="J615" s="123"/>
      <c r="K615" s="195"/>
      <c r="L615" s="120">
        <v>0</v>
      </c>
      <c r="M615" s="120">
        <v>0</v>
      </c>
      <c r="N615" s="120">
        <v>0</v>
      </c>
      <c r="O615" s="112">
        <f t="shared" si="33"/>
        <v>0</v>
      </c>
      <c r="P615" s="115">
        <f t="shared" si="34"/>
        <v>0</v>
      </c>
      <c r="Q615" s="120"/>
      <c r="R615" s="117"/>
      <c r="S615" s="197"/>
      <c r="T615" s="179" t="str">
        <f>IFERROR(INDEX('ITC-3B'!$B$21:$B$1020,MATCH(E615,'ITC-3B'!$E$21:$E$1020,0)),"-")</f>
        <v>-</v>
      </c>
      <c r="U615" s="179" t="str">
        <f>IFERROR(INDEX('2A-2B'!$B$21:$B$1020,MATCH(E615,'2A-2B'!$F$21:$F$1020,0)),"-")</f>
        <v>-</v>
      </c>
      <c r="V615" s="186">
        <f t="shared" si="35"/>
        <v>0</v>
      </c>
      <c r="X615" s="191" t="str">
        <f>IFERROR(INDEX('ITC-3B'!$C$21:$C$1020,MATCH(E615,'ITC-3B'!$E$21:$E$1020,0)),"Not in 3B")</f>
        <v>Not in 3B</v>
      </c>
      <c r="Y615" s="191" t="str">
        <f>IFERROR(INDEX('2A-2B'!$C$21:$C$1020,MATCH(E615,'2A-2B'!$F$21:$F$1020,0)),"Not in 2A-2B")</f>
        <v>Not in 2A-2B</v>
      </c>
    </row>
    <row r="616" spans="2:25">
      <c r="B616" s="176" t="s">
        <v>995</v>
      </c>
      <c r="C616" s="121"/>
      <c r="D616" s="119"/>
      <c r="E616" s="192"/>
      <c r="F616" s="117"/>
      <c r="G616" s="118"/>
      <c r="H616" s="119"/>
      <c r="I616" s="119"/>
      <c r="J616" s="123"/>
      <c r="K616" s="195"/>
      <c r="L616" s="120">
        <v>0</v>
      </c>
      <c r="M616" s="120">
        <v>0</v>
      </c>
      <c r="N616" s="120">
        <v>0</v>
      </c>
      <c r="O616" s="112">
        <f t="shared" si="33"/>
        <v>0</v>
      </c>
      <c r="P616" s="115">
        <f t="shared" si="34"/>
        <v>0</v>
      </c>
      <c r="Q616" s="120"/>
      <c r="R616" s="117"/>
      <c r="S616" s="197"/>
      <c r="T616" s="179" t="str">
        <f>IFERROR(INDEX('ITC-3B'!$B$21:$B$1020,MATCH(E616,'ITC-3B'!$E$21:$E$1020,0)),"-")</f>
        <v>-</v>
      </c>
      <c r="U616" s="179" t="str">
        <f>IFERROR(INDEX('2A-2B'!$B$21:$B$1020,MATCH(E616,'2A-2B'!$F$21:$F$1020,0)),"-")</f>
        <v>-</v>
      </c>
      <c r="V616" s="186">
        <f t="shared" si="35"/>
        <v>0</v>
      </c>
      <c r="X616" s="191" t="str">
        <f>IFERROR(INDEX('ITC-3B'!$C$21:$C$1020,MATCH(E616,'ITC-3B'!$E$21:$E$1020,0)),"Not in 3B")</f>
        <v>Not in 3B</v>
      </c>
      <c r="Y616" s="191" t="str">
        <f>IFERROR(INDEX('2A-2B'!$C$21:$C$1020,MATCH(E616,'2A-2B'!$F$21:$F$1020,0)),"Not in 2A-2B")</f>
        <v>Not in 2A-2B</v>
      </c>
    </row>
    <row r="617" spans="2:25">
      <c r="B617" s="176" t="s">
        <v>996</v>
      </c>
      <c r="C617" s="121"/>
      <c r="D617" s="119"/>
      <c r="E617" s="192"/>
      <c r="F617" s="117"/>
      <c r="G617" s="118"/>
      <c r="H617" s="119"/>
      <c r="I617" s="119"/>
      <c r="J617" s="123"/>
      <c r="K617" s="195"/>
      <c r="L617" s="120">
        <v>0</v>
      </c>
      <c r="M617" s="120">
        <v>0</v>
      </c>
      <c r="N617" s="120">
        <v>0</v>
      </c>
      <c r="O617" s="112">
        <f t="shared" si="33"/>
        <v>0</v>
      </c>
      <c r="P617" s="115">
        <f t="shared" si="34"/>
        <v>0</v>
      </c>
      <c r="Q617" s="120"/>
      <c r="R617" s="117"/>
      <c r="S617" s="197"/>
      <c r="T617" s="179" t="str">
        <f>IFERROR(INDEX('ITC-3B'!$B$21:$B$1020,MATCH(E617,'ITC-3B'!$E$21:$E$1020,0)),"-")</f>
        <v>-</v>
      </c>
      <c r="U617" s="179" t="str">
        <f>IFERROR(INDEX('2A-2B'!$B$21:$B$1020,MATCH(E617,'2A-2B'!$F$21:$F$1020,0)),"-")</f>
        <v>-</v>
      </c>
      <c r="V617" s="186">
        <f t="shared" si="35"/>
        <v>0</v>
      </c>
      <c r="X617" s="191" t="str">
        <f>IFERROR(INDEX('ITC-3B'!$C$21:$C$1020,MATCH(E617,'ITC-3B'!$E$21:$E$1020,0)),"Not in 3B")</f>
        <v>Not in 3B</v>
      </c>
      <c r="Y617" s="191" t="str">
        <f>IFERROR(INDEX('2A-2B'!$C$21:$C$1020,MATCH(E617,'2A-2B'!$F$21:$F$1020,0)),"Not in 2A-2B")</f>
        <v>Not in 2A-2B</v>
      </c>
    </row>
    <row r="618" spans="2:25">
      <c r="B618" s="176" t="s">
        <v>997</v>
      </c>
      <c r="C618" s="121"/>
      <c r="D618" s="119"/>
      <c r="E618" s="192"/>
      <c r="F618" s="117"/>
      <c r="G618" s="118"/>
      <c r="H618" s="119"/>
      <c r="I618" s="119"/>
      <c r="J618" s="123"/>
      <c r="K618" s="195"/>
      <c r="L618" s="120">
        <v>0</v>
      </c>
      <c r="M618" s="120">
        <v>0</v>
      </c>
      <c r="N618" s="120">
        <v>0</v>
      </c>
      <c r="O618" s="112">
        <f t="shared" si="33"/>
        <v>0</v>
      </c>
      <c r="P618" s="115">
        <f t="shared" si="34"/>
        <v>0</v>
      </c>
      <c r="Q618" s="120"/>
      <c r="R618" s="117"/>
      <c r="S618" s="197"/>
      <c r="T618" s="179" t="str">
        <f>IFERROR(INDEX('ITC-3B'!$B$21:$B$1020,MATCH(E618,'ITC-3B'!$E$21:$E$1020,0)),"-")</f>
        <v>-</v>
      </c>
      <c r="U618" s="179" t="str">
        <f>IFERROR(INDEX('2A-2B'!$B$21:$B$1020,MATCH(E618,'2A-2B'!$F$21:$F$1020,0)),"-")</f>
        <v>-</v>
      </c>
      <c r="V618" s="186">
        <f t="shared" si="35"/>
        <v>0</v>
      </c>
      <c r="X618" s="191" t="str">
        <f>IFERROR(INDEX('ITC-3B'!$C$21:$C$1020,MATCH(E618,'ITC-3B'!$E$21:$E$1020,0)),"Not in 3B")</f>
        <v>Not in 3B</v>
      </c>
      <c r="Y618" s="191" t="str">
        <f>IFERROR(INDEX('2A-2B'!$C$21:$C$1020,MATCH(E618,'2A-2B'!$F$21:$F$1020,0)),"Not in 2A-2B")</f>
        <v>Not in 2A-2B</v>
      </c>
    </row>
    <row r="619" spans="2:25">
      <c r="B619" s="176" t="s">
        <v>998</v>
      </c>
      <c r="C619" s="121"/>
      <c r="D619" s="119"/>
      <c r="E619" s="192"/>
      <c r="F619" s="117"/>
      <c r="G619" s="118"/>
      <c r="H619" s="119"/>
      <c r="I619" s="119"/>
      <c r="J619" s="123"/>
      <c r="K619" s="195"/>
      <c r="L619" s="120">
        <v>0</v>
      </c>
      <c r="M619" s="120">
        <v>0</v>
      </c>
      <c r="N619" s="120">
        <v>0</v>
      </c>
      <c r="O619" s="112">
        <f t="shared" si="33"/>
        <v>0</v>
      </c>
      <c r="P619" s="115">
        <f t="shared" si="34"/>
        <v>0</v>
      </c>
      <c r="Q619" s="120"/>
      <c r="R619" s="117"/>
      <c r="S619" s="197"/>
      <c r="T619" s="179" t="str">
        <f>IFERROR(INDEX('ITC-3B'!$B$21:$B$1020,MATCH(E619,'ITC-3B'!$E$21:$E$1020,0)),"-")</f>
        <v>-</v>
      </c>
      <c r="U619" s="179" t="str">
        <f>IFERROR(INDEX('2A-2B'!$B$21:$B$1020,MATCH(E619,'2A-2B'!$F$21:$F$1020,0)),"-")</f>
        <v>-</v>
      </c>
      <c r="V619" s="186">
        <f t="shared" si="35"/>
        <v>0</v>
      </c>
      <c r="X619" s="191" t="str">
        <f>IFERROR(INDEX('ITC-3B'!$C$21:$C$1020,MATCH(E619,'ITC-3B'!$E$21:$E$1020,0)),"Not in 3B")</f>
        <v>Not in 3B</v>
      </c>
      <c r="Y619" s="191" t="str">
        <f>IFERROR(INDEX('2A-2B'!$C$21:$C$1020,MATCH(E619,'2A-2B'!$F$21:$F$1020,0)),"Not in 2A-2B")</f>
        <v>Not in 2A-2B</v>
      </c>
    </row>
    <row r="620" spans="2:25">
      <c r="B620" s="176" t="s">
        <v>999</v>
      </c>
      <c r="C620" s="121"/>
      <c r="D620" s="119"/>
      <c r="E620" s="192"/>
      <c r="F620" s="117"/>
      <c r="G620" s="118"/>
      <c r="H620" s="119"/>
      <c r="I620" s="119"/>
      <c r="J620" s="123"/>
      <c r="K620" s="195"/>
      <c r="L620" s="120">
        <v>0</v>
      </c>
      <c r="M620" s="120">
        <v>0</v>
      </c>
      <c r="N620" s="120">
        <v>0</v>
      </c>
      <c r="O620" s="112">
        <f t="shared" si="33"/>
        <v>0</v>
      </c>
      <c r="P620" s="115">
        <f t="shared" si="34"/>
        <v>0</v>
      </c>
      <c r="Q620" s="120"/>
      <c r="R620" s="117"/>
      <c r="S620" s="197"/>
      <c r="T620" s="179" t="str">
        <f>IFERROR(INDEX('ITC-3B'!$B$21:$B$1020,MATCH(E620,'ITC-3B'!$E$21:$E$1020,0)),"-")</f>
        <v>-</v>
      </c>
      <c r="U620" s="179" t="str">
        <f>IFERROR(INDEX('2A-2B'!$B$21:$B$1020,MATCH(E620,'2A-2B'!$F$21:$F$1020,0)),"-")</f>
        <v>-</v>
      </c>
      <c r="V620" s="186">
        <f t="shared" si="35"/>
        <v>0</v>
      </c>
      <c r="X620" s="191" t="str">
        <f>IFERROR(INDEX('ITC-3B'!$C$21:$C$1020,MATCH(E620,'ITC-3B'!$E$21:$E$1020,0)),"Not in 3B")</f>
        <v>Not in 3B</v>
      </c>
      <c r="Y620" s="191" t="str">
        <f>IFERROR(INDEX('2A-2B'!$C$21:$C$1020,MATCH(E620,'2A-2B'!$F$21:$F$1020,0)),"Not in 2A-2B")</f>
        <v>Not in 2A-2B</v>
      </c>
    </row>
    <row r="621" spans="2:25">
      <c r="B621" s="176" t="s">
        <v>1000</v>
      </c>
      <c r="C621" s="121"/>
      <c r="D621" s="119"/>
      <c r="E621" s="192"/>
      <c r="F621" s="117"/>
      <c r="G621" s="118"/>
      <c r="H621" s="119"/>
      <c r="I621" s="119"/>
      <c r="J621" s="123"/>
      <c r="K621" s="195"/>
      <c r="L621" s="120">
        <v>0</v>
      </c>
      <c r="M621" s="120">
        <v>0</v>
      </c>
      <c r="N621" s="120">
        <v>0</v>
      </c>
      <c r="O621" s="112">
        <f t="shared" si="33"/>
        <v>0</v>
      </c>
      <c r="P621" s="115">
        <f t="shared" si="34"/>
        <v>0</v>
      </c>
      <c r="Q621" s="120"/>
      <c r="R621" s="117"/>
      <c r="S621" s="197"/>
      <c r="T621" s="179" t="str">
        <f>IFERROR(INDEX('ITC-3B'!$B$21:$B$1020,MATCH(E621,'ITC-3B'!$E$21:$E$1020,0)),"-")</f>
        <v>-</v>
      </c>
      <c r="U621" s="179" t="str">
        <f>IFERROR(INDEX('2A-2B'!$B$21:$B$1020,MATCH(E621,'2A-2B'!$F$21:$F$1020,0)),"-")</f>
        <v>-</v>
      </c>
      <c r="V621" s="186">
        <f t="shared" si="35"/>
        <v>0</v>
      </c>
      <c r="X621" s="191" t="str">
        <f>IFERROR(INDEX('ITC-3B'!$C$21:$C$1020,MATCH(E621,'ITC-3B'!$E$21:$E$1020,0)),"Not in 3B")</f>
        <v>Not in 3B</v>
      </c>
      <c r="Y621" s="191" t="str">
        <f>IFERROR(INDEX('2A-2B'!$C$21:$C$1020,MATCH(E621,'2A-2B'!$F$21:$F$1020,0)),"Not in 2A-2B")</f>
        <v>Not in 2A-2B</v>
      </c>
    </row>
    <row r="622" spans="2:25">
      <c r="B622" s="176" t="s">
        <v>1001</v>
      </c>
      <c r="C622" s="121"/>
      <c r="D622" s="119"/>
      <c r="E622" s="192"/>
      <c r="F622" s="117"/>
      <c r="G622" s="118"/>
      <c r="H622" s="119"/>
      <c r="I622" s="119"/>
      <c r="J622" s="123"/>
      <c r="K622" s="195"/>
      <c r="L622" s="120">
        <v>0</v>
      </c>
      <c r="M622" s="120">
        <v>0</v>
      </c>
      <c r="N622" s="120">
        <v>0</v>
      </c>
      <c r="O622" s="112">
        <f t="shared" si="33"/>
        <v>0</v>
      </c>
      <c r="P622" s="115">
        <f t="shared" si="34"/>
        <v>0</v>
      </c>
      <c r="Q622" s="120"/>
      <c r="R622" s="117"/>
      <c r="S622" s="197"/>
      <c r="T622" s="179" t="str">
        <f>IFERROR(INDEX('ITC-3B'!$B$21:$B$1020,MATCH(E622,'ITC-3B'!$E$21:$E$1020,0)),"-")</f>
        <v>-</v>
      </c>
      <c r="U622" s="179" t="str">
        <f>IFERROR(INDEX('2A-2B'!$B$21:$B$1020,MATCH(E622,'2A-2B'!$F$21:$F$1020,0)),"-")</f>
        <v>-</v>
      </c>
      <c r="V622" s="186">
        <f t="shared" si="35"/>
        <v>0</v>
      </c>
      <c r="X622" s="191" t="str">
        <f>IFERROR(INDEX('ITC-3B'!$C$21:$C$1020,MATCH(E622,'ITC-3B'!$E$21:$E$1020,0)),"Not in 3B")</f>
        <v>Not in 3B</v>
      </c>
      <c r="Y622" s="191" t="str">
        <f>IFERROR(INDEX('2A-2B'!$C$21:$C$1020,MATCH(E622,'2A-2B'!$F$21:$F$1020,0)),"Not in 2A-2B")</f>
        <v>Not in 2A-2B</v>
      </c>
    </row>
    <row r="623" spans="2:25">
      <c r="B623" s="176" t="s">
        <v>1002</v>
      </c>
      <c r="C623" s="121"/>
      <c r="D623" s="119"/>
      <c r="E623" s="192"/>
      <c r="F623" s="117"/>
      <c r="G623" s="118"/>
      <c r="H623" s="119"/>
      <c r="I623" s="119"/>
      <c r="J623" s="123"/>
      <c r="K623" s="195"/>
      <c r="L623" s="120">
        <v>0</v>
      </c>
      <c r="M623" s="120">
        <v>0</v>
      </c>
      <c r="N623" s="120">
        <v>0</v>
      </c>
      <c r="O623" s="112">
        <f t="shared" si="33"/>
        <v>0</v>
      </c>
      <c r="P623" s="115">
        <f t="shared" si="34"/>
        <v>0</v>
      </c>
      <c r="Q623" s="120"/>
      <c r="R623" s="117"/>
      <c r="S623" s="197"/>
      <c r="T623" s="179" t="str">
        <f>IFERROR(INDEX('ITC-3B'!$B$21:$B$1020,MATCH(E623,'ITC-3B'!$E$21:$E$1020,0)),"-")</f>
        <v>-</v>
      </c>
      <c r="U623" s="179" t="str">
        <f>IFERROR(INDEX('2A-2B'!$B$21:$B$1020,MATCH(E623,'2A-2B'!$F$21:$F$1020,0)),"-")</f>
        <v>-</v>
      </c>
      <c r="V623" s="186">
        <f t="shared" si="35"/>
        <v>0</v>
      </c>
      <c r="X623" s="191" t="str">
        <f>IFERROR(INDEX('ITC-3B'!$C$21:$C$1020,MATCH(E623,'ITC-3B'!$E$21:$E$1020,0)),"Not in 3B")</f>
        <v>Not in 3B</v>
      </c>
      <c r="Y623" s="191" t="str">
        <f>IFERROR(INDEX('2A-2B'!$C$21:$C$1020,MATCH(E623,'2A-2B'!$F$21:$F$1020,0)),"Not in 2A-2B")</f>
        <v>Not in 2A-2B</v>
      </c>
    </row>
    <row r="624" spans="2:25">
      <c r="B624" s="176" t="s">
        <v>1003</v>
      </c>
      <c r="C624" s="121"/>
      <c r="D624" s="119"/>
      <c r="E624" s="192"/>
      <c r="F624" s="117"/>
      <c r="G624" s="118"/>
      <c r="H624" s="119"/>
      <c r="I624" s="119"/>
      <c r="J624" s="123"/>
      <c r="K624" s="195"/>
      <c r="L624" s="120">
        <v>0</v>
      </c>
      <c r="M624" s="120">
        <v>0</v>
      </c>
      <c r="N624" s="120">
        <v>0</v>
      </c>
      <c r="O624" s="112">
        <f t="shared" si="33"/>
        <v>0</v>
      </c>
      <c r="P624" s="115">
        <f t="shared" si="34"/>
        <v>0</v>
      </c>
      <c r="Q624" s="120"/>
      <c r="R624" s="117"/>
      <c r="S624" s="197"/>
      <c r="T624" s="179" t="str">
        <f>IFERROR(INDEX('ITC-3B'!$B$21:$B$1020,MATCH(E624,'ITC-3B'!$E$21:$E$1020,0)),"-")</f>
        <v>-</v>
      </c>
      <c r="U624" s="179" t="str">
        <f>IFERROR(INDEX('2A-2B'!$B$21:$B$1020,MATCH(E624,'2A-2B'!$F$21:$F$1020,0)),"-")</f>
        <v>-</v>
      </c>
      <c r="V624" s="186">
        <f t="shared" si="35"/>
        <v>0</v>
      </c>
      <c r="X624" s="191" t="str">
        <f>IFERROR(INDEX('ITC-3B'!$C$21:$C$1020,MATCH(E624,'ITC-3B'!$E$21:$E$1020,0)),"Not in 3B")</f>
        <v>Not in 3B</v>
      </c>
      <c r="Y624" s="191" t="str">
        <f>IFERROR(INDEX('2A-2B'!$C$21:$C$1020,MATCH(E624,'2A-2B'!$F$21:$F$1020,0)),"Not in 2A-2B")</f>
        <v>Not in 2A-2B</v>
      </c>
    </row>
    <row r="625" spans="2:25">
      <c r="B625" s="176" t="s">
        <v>1004</v>
      </c>
      <c r="C625" s="121"/>
      <c r="D625" s="119"/>
      <c r="E625" s="192"/>
      <c r="F625" s="117"/>
      <c r="G625" s="118"/>
      <c r="H625" s="119"/>
      <c r="I625" s="119"/>
      <c r="J625" s="123"/>
      <c r="K625" s="195"/>
      <c r="L625" s="120">
        <v>0</v>
      </c>
      <c r="M625" s="120">
        <v>0</v>
      </c>
      <c r="N625" s="120">
        <v>0</v>
      </c>
      <c r="O625" s="112">
        <f t="shared" si="33"/>
        <v>0</v>
      </c>
      <c r="P625" s="115">
        <f t="shared" si="34"/>
        <v>0</v>
      </c>
      <c r="Q625" s="120"/>
      <c r="R625" s="117"/>
      <c r="S625" s="197"/>
      <c r="T625" s="179" t="str">
        <f>IFERROR(INDEX('ITC-3B'!$B$21:$B$1020,MATCH(E625,'ITC-3B'!$E$21:$E$1020,0)),"-")</f>
        <v>-</v>
      </c>
      <c r="U625" s="179" t="str">
        <f>IFERROR(INDEX('2A-2B'!$B$21:$B$1020,MATCH(E625,'2A-2B'!$F$21:$F$1020,0)),"-")</f>
        <v>-</v>
      </c>
      <c r="V625" s="186">
        <f t="shared" si="35"/>
        <v>0</v>
      </c>
      <c r="X625" s="191" t="str">
        <f>IFERROR(INDEX('ITC-3B'!$C$21:$C$1020,MATCH(E625,'ITC-3B'!$E$21:$E$1020,0)),"Not in 3B")</f>
        <v>Not in 3B</v>
      </c>
      <c r="Y625" s="191" t="str">
        <f>IFERROR(INDEX('2A-2B'!$C$21:$C$1020,MATCH(E625,'2A-2B'!$F$21:$F$1020,0)),"Not in 2A-2B")</f>
        <v>Not in 2A-2B</v>
      </c>
    </row>
    <row r="626" spans="2:25">
      <c r="B626" s="176" t="s">
        <v>1005</v>
      </c>
      <c r="C626" s="121"/>
      <c r="D626" s="119"/>
      <c r="E626" s="192"/>
      <c r="F626" s="117"/>
      <c r="G626" s="118"/>
      <c r="H626" s="119"/>
      <c r="I626" s="119"/>
      <c r="J626" s="123"/>
      <c r="K626" s="195"/>
      <c r="L626" s="120">
        <v>0</v>
      </c>
      <c r="M626" s="120">
        <v>0</v>
      </c>
      <c r="N626" s="120">
        <v>0</v>
      </c>
      <c r="O626" s="112">
        <f t="shared" si="33"/>
        <v>0</v>
      </c>
      <c r="P626" s="115">
        <f t="shared" si="34"/>
        <v>0</v>
      </c>
      <c r="Q626" s="120"/>
      <c r="R626" s="117"/>
      <c r="S626" s="197"/>
      <c r="T626" s="179" t="str">
        <f>IFERROR(INDEX('ITC-3B'!$B$21:$B$1020,MATCH(E626,'ITC-3B'!$E$21:$E$1020,0)),"-")</f>
        <v>-</v>
      </c>
      <c r="U626" s="179" t="str">
        <f>IFERROR(INDEX('2A-2B'!$B$21:$B$1020,MATCH(E626,'2A-2B'!$F$21:$F$1020,0)),"-")</f>
        <v>-</v>
      </c>
      <c r="V626" s="186">
        <f t="shared" si="35"/>
        <v>0</v>
      </c>
      <c r="X626" s="191" t="str">
        <f>IFERROR(INDEX('ITC-3B'!$C$21:$C$1020,MATCH(E626,'ITC-3B'!$E$21:$E$1020,0)),"Not in 3B")</f>
        <v>Not in 3B</v>
      </c>
      <c r="Y626" s="191" t="str">
        <f>IFERROR(INDEX('2A-2B'!$C$21:$C$1020,MATCH(E626,'2A-2B'!$F$21:$F$1020,0)),"Not in 2A-2B")</f>
        <v>Not in 2A-2B</v>
      </c>
    </row>
    <row r="627" spans="2:25">
      <c r="B627" s="176" t="s">
        <v>1006</v>
      </c>
      <c r="C627" s="121"/>
      <c r="D627" s="119"/>
      <c r="E627" s="192"/>
      <c r="F627" s="117"/>
      <c r="G627" s="118"/>
      <c r="H627" s="119"/>
      <c r="I627" s="119"/>
      <c r="J627" s="123"/>
      <c r="K627" s="195"/>
      <c r="L627" s="120">
        <v>0</v>
      </c>
      <c r="M627" s="120">
        <v>0</v>
      </c>
      <c r="N627" s="120">
        <v>0</v>
      </c>
      <c r="O627" s="112">
        <f t="shared" si="33"/>
        <v>0</v>
      </c>
      <c r="P627" s="115">
        <f t="shared" si="34"/>
        <v>0</v>
      </c>
      <c r="Q627" s="120"/>
      <c r="R627" s="117"/>
      <c r="S627" s="197"/>
      <c r="T627" s="179" t="str">
        <f>IFERROR(INDEX('ITC-3B'!$B$21:$B$1020,MATCH(E627,'ITC-3B'!$E$21:$E$1020,0)),"-")</f>
        <v>-</v>
      </c>
      <c r="U627" s="179" t="str">
        <f>IFERROR(INDEX('2A-2B'!$B$21:$B$1020,MATCH(E627,'2A-2B'!$F$21:$F$1020,0)),"-")</f>
        <v>-</v>
      </c>
      <c r="V627" s="186">
        <f t="shared" si="35"/>
        <v>0</v>
      </c>
      <c r="X627" s="191" t="str">
        <f>IFERROR(INDEX('ITC-3B'!$C$21:$C$1020,MATCH(E627,'ITC-3B'!$E$21:$E$1020,0)),"Not in 3B")</f>
        <v>Not in 3B</v>
      </c>
      <c r="Y627" s="191" t="str">
        <f>IFERROR(INDEX('2A-2B'!$C$21:$C$1020,MATCH(E627,'2A-2B'!$F$21:$F$1020,0)),"Not in 2A-2B")</f>
        <v>Not in 2A-2B</v>
      </c>
    </row>
    <row r="628" spans="2:25">
      <c r="B628" s="176" t="s">
        <v>1007</v>
      </c>
      <c r="C628" s="121"/>
      <c r="D628" s="119"/>
      <c r="E628" s="192"/>
      <c r="F628" s="117"/>
      <c r="G628" s="118"/>
      <c r="H628" s="119"/>
      <c r="I628" s="119"/>
      <c r="J628" s="123"/>
      <c r="K628" s="195"/>
      <c r="L628" s="120">
        <v>0</v>
      </c>
      <c r="M628" s="120">
        <v>0</v>
      </c>
      <c r="N628" s="120">
        <v>0</v>
      </c>
      <c r="O628" s="112">
        <f t="shared" si="33"/>
        <v>0</v>
      </c>
      <c r="P628" s="115">
        <f t="shared" si="34"/>
        <v>0</v>
      </c>
      <c r="Q628" s="120"/>
      <c r="R628" s="117"/>
      <c r="S628" s="197"/>
      <c r="T628" s="179" t="str">
        <f>IFERROR(INDEX('ITC-3B'!$B$21:$B$1020,MATCH(E628,'ITC-3B'!$E$21:$E$1020,0)),"-")</f>
        <v>-</v>
      </c>
      <c r="U628" s="179" t="str">
        <f>IFERROR(INDEX('2A-2B'!$B$21:$B$1020,MATCH(E628,'2A-2B'!$F$21:$F$1020,0)),"-")</f>
        <v>-</v>
      </c>
      <c r="V628" s="186">
        <f t="shared" si="35"/>
        <v>0</v>
      </c>
      <c r="X628" s="191" t="str">
        <f>IFERROR(INDEX('ITC-3B'!$C$21:$C$1020,MATCH(E628,'ITC-3B'!$E$21:$E$1020,0)),"Not in 3B")</f>
        <v>Not in 3B</v>
      </c>
      <c r="Y628" s="191" t="str">
        <f>IFERROR(INDEX('2A-2B'!$C$21:$C$1020,MATCH(E628,'2A-2B'!$F$21:$F$1020,0)),"Not in 2A-2B")</f>
        <v>Not in 2A-2B</v>
      </c>
    </row>
    <row r="629" spans="2:25">
      <c r="B629" s="176" t="s">
        <v>1008</v>
      </c>
      <c r="C629" s="121"/>
      <c r="D629" s="119"/>
      <c r="E629" s="192"/>
      <c r="F629" s="117"/>
      <c r="G629" s="118"/>
      <c r="H629" s="119"/>
      <c r="I629" s="119"/>
      <c r="J629" s="123"/>
      <c r="K629" s="195"/>
      <c r="L629" s="120">
        <v>0</v>
      </c>
      <c r="M629" s="120">
        <v>0</v>
      </c>
      <c r="N629" s="120">
        <v>0</v>
      </c>
      <c r="O629" s="112">
        <f t="shared" si="33"/>
        <v>0</v>
      </c>
      <c r="P629" s="115">
        <f t="shared" si="34"/>
        <v>0</v>
      </c>
      <c r="Q629" s="120"/>
      <c r="R629" s="117"/>
      <c r="S629" s="197"/>
      <c r="T629" s="179" t="str">
        <f>IFERROR(INDEX('ITC-3B'!$B$21:$B$1020,MATCH(E629,'ITC-3B'!$E$21:$E$1020,0)),"-")</f>
        <v>-</v>
      </c>
      <c r="U629" s="179" t="str">
        <f>IFERROR(INDEX('2A-2B'!$B$21:$B$1020,MATCH(E629,'2A-2B'!$F$21:$F$1020,0)),"-")</f>
        <v>-</v>
      </c>
      <c r="V629" s="186">
        <f t="shared" si="35"/>
        <v>0</v>
      </c>
      <c r="X629" s="191" t="str">
        <f>IFERROR(INDEX('ITC-3B'!$C$21:$C$1020,MATCH(E629,'ITC-3B'!$E$21:$E$1020,0)),"Not in 3B")</f>
        <v>Not in 3B</v>
      </c>
      <c r="Y629" s="191" t="str">
        <f>IFERROR(INDEX('2A-2B'!$C$21:$C$1020,MATCH(E629,'2A-2B'!$F$21:$F$1020,0)),"Not in 2A-2B")</f>
        <v>Not in 2A-2B</v>
      </c>
    </row>
    <row r="630" spans="2:25">
      <c r="B630" s="176" t="s">
        <v>1009</v>
      </c>
      <c r="C630" s="121"/>
      <c r="D630" s="119"/>
      <c r="E630" s="192"/>
      <c r="F630" s="117"/>
      <c r="G630" s="118"/>
      <c r="H630" s="119"/>
      <c r="I630" s="119"/>
      <c r="J630" s="123"/>
      <c r="K630" s="195"/>
      <c r="L630" s="120">
        <v>0</v>
      </c>
      <c r="M630" s="120">
        <v>0</v>
      </c>
      <c r="N630" s="120">
        <v>0</v>
      </c>
      <c r="O630" s="112">
        <f t="shared" si="33"/>
        <v>0</v>
      </c>
      <c r="P630" s="115">
        <f t="shared" si="34"/>
        <v>0</v>
      </c>
      <c r="Q630" s="120"/>
      <c r="R630" s="117"/>
      <c r="S630" s="197"/>
      <c r="T630" s="179" t="str">
        <f>IFERROR(INDEX('ITC-3B'!$B$21:$B$1020,MATCH(E630,'ITC-3B'!$E$21:$E$1020,0)),"-")</f>
        <v>-</v>
      </c>
      <c r="U630" s="179" t="str">
        <f>IFERROR(INDEX('2A-2B'!$B$21:$B$1020,MATCH(E630,'2A-2B'!$F$21:$F$1020,0)),"-")</f>
        <v>-</v>
      </c>
      <c r="V630" s="186">
        <f t="shared" si="35"/>
        <v>0</v>
      </c>
      <c r="X630" s="191" t="str">
        <f>IFERROR(INDEX('ITC-3B'!$C$21:$C$1020,MATCH(E630,'ITC-3B'!$E$21:$E$1020,0)),"Not in 3B")</f>
        <v>Not in 3B</v>
      </c>
      <c r="Y630" s="191" t="str">
        <f>IFERROR(INDEX('2A-2B'!$C$21:$C$1020,MATCH(E630,'2A-2B'!$F$21:$F$1020,0)),"Not in 2A-2B")</f>
        <v>Not in 2A-2B</v>
      </c>
    </row>
    <row r="631" spans="2:25">
      <c r="B631" s="176" t="s">
        <v>1010</v>
      </c>
      <c r="C631" s="121"/>
      <c r="D631" s="119"/>
      <c r="E631" s="192"/>
      <c r="F631" s="117"/>
      <c r="G631" s="118"/>
      <c r="H631" s="119"/>
      <c r="I631" s="119"/>
      <c r="J631" s="123"/>
      <c r="K631" s="195"/>
      <c r="L631" s="120">
        <v>0</v>
      </c>
      <c r="M631" s="120">
        <v>0</v>
      </c>
      <c r="N631" s="120">
        <v>0</v>
      </c>
      <c r="O631" s="112">
        <f t="shared" si="33"/>
        <v>0</v>
      </c>
      <c r="P631" s="115">
        <f t="shared" si="34"/>
        <v>0</v>
      </c>
      <c r="Q631" s="120"/>
      <c r="R631" s="117"/>
      <c r="S631" s="197"/>
      <c r="T631" s="179" t="str">
        <f>IFERROR(INDEX('ITC-3B'!$B$21:$B$1020,MATCH(E631,'ITC-3B'!$E$21:$E$1020,0)),"-")</f>
        <v>-</v>
      </c>
      <c r="U631" s="179" t="str">
        <f>IFERROR(INDEX('2A-2B'!$B$21:$B$1020,MATCH(E631,'2A-2B'!$F$21:$F$1020,0)),"-")</f>
        <v>-</v>
      </c>
      <c r="V631" s="186">
        <f t="shared" si="35"/>
        <v>0</v>
      </c>
      <c r="X631" s="191" t="str">
        <f>IFERROR(INDEX('ITC-3B'!$C$21:$C$1020,MATCH(E631,'ITC-3B'!$E$21:$E$1020,0)),"Not in 3B")</f>
        <v>Not in 3B</v>
      </c>
      <c r="Y631" s="191" t="str">
        <f>IFERROR(INDEX('2A-2B'!$C$21:$C$1020,MATCH(E631,'2A-2B'!$F$21:$F$1020,0)),"Not in 2A-2B")</f>
        <v>Not in 2A-2B</v>
      </c>
    </row>
    <row r="632" spans="2:25">
      <c r="B632" s="176" t="s">
        <v>1011</v>
      </c>
      <c r="C632" s="121"/>
      <c r="D632" s="119"/>
      <c r="E632" s="192"/>
      <c r="F632" s="117"/>
      <c r="G632" s="118"/>
      <c r="H632" s="119"/>
      <c r="I632" s="119"/>
      <c r="J632" s="123"/>
      <c r="K632" s="195"/>
      <c r="L632" s="120">
        <v>0</v>
      </c>
      <c r="M632" s="120">
        <v>0</v>
      </c>
      <c r="N632" s="120">
        <v>0</v>
      </c>
      <c r="O632" s="112">
        <f t="shared" si="33"/>
        <v>0</v>
      </c>
      <c r="P632" s="115">
        <f t="shared" si="34"/>
        <v>0</v>
      </c>
      <c r="Q632" s="120"/>
      <c r="R632" s="117"/>
      <c r="S632" s="197"/>
      <c r="T632" s="179" t="str">
        <f>IFERROR(INDEX('ITC-3B'!$B$21:$B$1020,MATCH(E632,'ITC-3B'!$E$21:$E$1020,0)),"-")</f>
        <v>-</v>
      </c>
      <c r="U632" s="179" t="str">
        <f>IFERROR(INDEX('2A-2B'!$B$21:$B$1020,MATCH(E632,'2A-2B'!$F$21:$F$1020,0)),"-")</f>
        <v>-</v>
      </c>
      <c r="V632" s="186">
        <f t="shared" si="35"/>
        <v>0</v>
      </c>
      <c r="X632" s="191" t="str">
        <f>IFERROR(INDEX('ITC-3B'!$C$21:$C$1020,MATCH(E632,'ITC-3B'!$E$21:$E$1020,0)),"Not in 3B")</f>
        <v>Not in 3B</v>
      </c>
      <c r="Y632" s="191" t="str">
        <f>IFERROR(INDEX('2A-2B'!$C$21:$C$1020,MATCH(E632,'2A-2B'!$F$21:$F$1020,0)),"Not in 2A-2B")</f>
        <v>Not in 2A-2B</v>
      </c>
    </row>
    <row r="633" spans="2:25">
      <c r="B633" s="176" t="s">
        <v>1012</v>
      </c>
      <c r="C633" s="121"/>
      <c r="D633" s="119"/>
      <c r="E633" s="192"/>
      <c r="F633" s="117"/>
      <c r="G633" s="118"/>
      <c r="H633" s="119"/>
      <c r="I633" s="119"/>
      <c r="J633" s="123"/>
      <c r="K633" s="195"/>
      <c r="L633" s="120">
        <v>0</v>
      </c>
      <c r="M633" s="120">
        <v>0</v>
      </c>
      <c r="N633" s="120">
        <v>0</v>
      </c>
      <c r="O633" s="112">
        <f t="shared" si="33"/>
        <v>0</v>
      </c>
      <c r="P633" s="115">
        <f t="shared" si="34"/>
        <v>0</v>
      </c>
      <c r="Q633" s="120"/>
      <c r="R633" s="117"/>
      <c r="S633" s="197"/>
      <c r="T633" s="179" t="str">
        <f>IFERROR(INDEX('ITC-3B'!$B$21:$B$1020,MATCH(E633,'ITC-3B'!$E$21:$E$1020,0)),"-")</f>
        <v>-</v>
      </c>
      <c r="U633" s="179" t="str">
        <f>IFERROR(INDEX('2A-2B'!$B$21:$B$1020,MATCH(E633,'2A-2B'!$F$21:$F$1020,0)),"-")</f>
        <v>-</v>
      </c>
      <c r="V633" s="186">
        <f t="shared" si="35"/>
        <v>0</v>
      </c>
      <c r="X633" s="191" t="str">
        <f>IFERROR(INDEX('ITC-3B'!$C$21:$C$1020,MATCH(E633,'ITC-3B'!$E$21:$E$1020,0)),"Not in 3B")</f>
        <v>Not in 3B</v>
      </c>
      <c r="Y633" s="191" t="str">
        <f>IFERROR(INDEX('2A-2B'!$C$21:$C$1020,MATCH(E633,'2A-2B'!$F$21:$F$1020,0)),"Not in 2A-2B")</f>
        <v>Not in 2A-2B</v>
      </c>
    </row>
    <row r="634" spans="2:25">
      <c r="B634" s="176" t="s">
        <v>1013</v>
      </c>
      <c r="C634" s="121"/>
      <c r="D634" s="119"/>
      <c r="E634" s="192"/>
      <c r="F634" s="117"/>
      <c r="G634" s="118"/>
      <c r="H634" s="119"/>
      <c r="I634" s="119"/>
      <c r="J634" s="123"/>
      <c r="K634" s="195"/>
      <c r="L634" s="120">
        <v>0</v>
      </c>
      <c r="M634" s="120">
        <v>0</v>
      </c>
      <c r="N634" s="120">
        <v>0</v>
      </c>
      <c r="O634" s="112">
        <f t="shared" si="33"/>
        <v>0</v>
      </c>
      <c r="P634" s="115">
        <f t="shared" si="34"/>
        <v>0</v>
      </c>
      <c r="Q634" s="120"/>
      <c r="R634" s="117"/>
      <c r="S634" s="197"/>
      <c r="T634" s="179" t="str">
        <f>IFERROR(INDEX('ITC-3B'!$B$21:$B$1020,MATCH(E634,'ITC-3B'!$E$21:$E$1020,0)),"-")</f>
        <v>-</v>
      </c>
      <c r="U634" s="179" t="str">
        <f>IFERROR(INDEX('2A-2B'!$B$21:$B$1020,MATCH(E634,'2A-2B'!$F$21:$F$1020,0)),"-")</f>
        <v>-</v>
      </c>
      <c r="V634" s="186">
        <f t="shared" si="35"/>
        <v>0</v>
      </c>
      <c r="X634" s="191" t="str">
        <f>IFERROR(INDEX('ITC-3B'!$C$21:$C$1020,MATCH(E634,'ITC-3B'!$E$21:$E$1020,0)),"Not in 3B")</f>
        <v>Not in 3B</v>
      </c>
      <c r="Y634" s="191" t="str">
        <f>IFERROR(INDEX('2A-2B'!$C$21:$C$1020,MATCH(E634,'2A-2B'!$F$21:$F$1020,0)),"Not in 2A-2B")</f>
        <v>Not in 2A-2B</v>
      </c>
    </row>
    <row r="635" spans="2:25">
      <c r="B635" s="176" t="s">
        <v>1014</v>
      </c>
      <c r="C635" s="121"/>
      <c r="D635" s="119"/>
      <c r="E635" s="192"/>
      <c r="F635" s="117"/>
      <c r="G635" s="118"/>
      <c r="H635" s="119"/>
      <c r="I635" s="119"/>
      <c r="J635" s="123"/>
      <c r="K635" s="195"/>
      <c r="L635" s="120">
        <v>0</v>
      </c>
      <c r="M635" s="120">
        <v>0</v>
      </c>
      <c r="N635" s="120">
        <v>0</v>
      </c>
      <c r="O635" s="112">
        <f t="shared" si="33"/>
        <v>0</v>
      </c>
      <c r="P635" s="115">
        <f t="shared" si="34"/>
        <v>0</v>
      </c>
      <c r="Q635" s="120"/>
      <c r="R635" s="117"/>
      <c r="S635" s="197"/>
      <c r="T635" s="179" t="str">
        <f>IFERROR(INDEX('ITC-3B'!$B$21:$B$1020,MATCH(E635,'ITC-3B'!$E$21:$E$1020,0)),"-")</f>
        <v>-</v>
      </c>
      <c r="U635" s="179" t="str">
        <f>IFERROR(INDEX('2A-2B'!$B$21:$B$1020,MATCH(E635,'2A-2B'!$F$21:$F$1020,0)),"-")</f>
        <v>-</v>
      </c>
      <c r="V635" s="186">
        <f t="shared" si="35"/>
        <v>0</v>
      </c>
      <c r="X635" s="191" t="str">
        <f>IFERROR(INDEX('ITC-3B'!$C$21:$C$1020,MATCH(E635,'ITC-3B'!$E$21:$E$1020,0)),"Not in 3B")</f>
        <v>Not in 3B</v>
      </c>
      <c r="Y635" s="191" t="str">
        <f>IFERROR(INDEX('2A-2B'!$C$21:$C$1020,MATCH(E635,'2A-2B'!$F$21:$F$1020,0)),"Not in 2A-2B")</f>
        <v>Not in 2A-2B</v>
      </c>
    </row>
    <row r="636" spans="2:25">
      <c r="B636" s="176" t="s">
        <v>1015</v>
      </c>
      <c r="C636" s="121"/>
      <c r="D636" s="119"/>
      <c r="E636" s="192"/>
      <c r="F636" s="117"/>
      <c r="G636" s="118"/>
      <c r="H636" s="119"/>
      <c r="I636" s="119"/>
      <c r="J636" s="123"/>
      <c r="K636" s="195"/>
      <c r="L636" s="120">
        <v>0</v>
      </c>
      <c r="M636" s="120">
        <v>0</v>
      </c>
      <c r="N636" s="120">
        <v>0</v>
      </c>
      <c r="O636" s="112">
        <f t="shared" si="33"/>
        <v>0</v>
      </c>
      <c r="P636" s="115">
        <f t="shared" si="34"/>
        <v>0</v>
      </c>
      <c r="Q636" s="120"/>
      <c r="R636" s="117"/>
      <c r="S636" s="197"/>
      <c r="T636" s="179" t="str">
        <f>IFERROR(INDEX('ITC-3B'!$B$21:$B$1020,MATCH(E636,'ITC-3B'!$E$21:$E$1020,0)),"-")</f>
        <v>-</v>
      </c>
      <c r="U636" s="179" t="str">
        <f>IFERROR(INDEX('2A-2B'!$B$21:$B$1020,MATCH(E636,'2A-2B'!$F$21:$F$1020,0)),"-")</f>
        <v>-</v>
      </c>
      <c r="V636" s="186">
        <f t="shared" si="35"/>
        <v>0</v>
      </c>
      <c r="X636" s="191" t="str">
        <f>IFERROR(INDEX('ITC-3B'!$C$21:$C$1020,MATCH(E636,'ITC-3B'!$E$21:$E$1020,0)),"Not in 3B")</f>
        <v>Not in 3B</v>
      </c>
      <c r="Y636" s="191" t="str">
        <f>IFERROR(INDEX('2A-2B'!$C$21:$C$1020,MATCH(E636,'2A-2B'!$F$21:$F$1020,0)),"Not in 2A-2B")</f>
        <v>Not in 2A-2B</v>
      </c>
    </row>
    <row r="637" spans="2:25">
      <c r="B637" s="176" t="s">
        <v>1016</v>
      </c>
      <c r="C637" s="121"/>
      <c r="D637" s="119"/>
      <c r="E637" s="192"/>
      <c r="F637" s="117"/>
      <c r="G637" s="118"/>
      <c r="H637" s="119"/>
      <c r="I637" s="119"/>
      <c r="J637" s="123"/>
      <c r="K637" s="195"/>
      <c r="L637" s="120">
        <v>0</v>
      </c>
      <c r="M637" s="120">
        <v>0</v>
      </c>
      <c r="N637" s="120">
        <v>0</v>
      </c>
      <c r="O637" s="112">
        <f t="shared" si="33"/>
        <v>0</v>
      </c>
      <c r="P637" s="115">
        <f t="shared" si="34"/>
        <v>0</v>
      </c>
      <c r="Q637" s="120"/>
      <c r="R637" s="117"/>
      <c r="S637" s="197"/>
      <c r="T637" s="179" t="str">
        <f>IFERROR(INDEX('ITC-3B'!$B$21:$B$1020,MATCH(E637,'ITC-3B'!$E$21:$E$1020,0)),"-")</f>
        <v>-</v>
      </c>
      <c r="U637" s="179" t="str">
        <f>IFERROR(INDEX('2A-2B'!$B$21:$B$1020,MATCH(E637,'2A-2B'!$F$21:$F$1020,0)),"-")</f>
        <v>-</v>
      </c>
      <c r="V637" s="186">
        <f t="shared" si="35"/>
        <v>0</v>
      </c>
      <c r="X637" s="191" t="str">
        <f>IFERROR(INDEX('ITC-3B'!$C$21:$C$1020,MATCH(E637,'ITC-3B'!$E$21:$E$1020,0)),"Not in 3B")</f>
        <v>Not in 3B</v>
      </c>
      <c r="Y637" s="191" t="str">
        <f>IFERROR(INDEX('2A-2B'!$C$21:$C$1020,MATCH(E637,'2A-2B'!$F$21:$F$1020,0)),"Not in 2A-2B")</f>
        <v>Not in 2A-2B</v>
      </c>
    </row>
    <row r="638" spans="2:25">
      <c r="B638" s="176" t="s">
        <v>1017</v>
      </c>
      <c r="C638" s="121"/>
      <c r="D638" s="119"/>
      <c r="E638" s="192"/>
      <c r="F638" s="117"/>
      <c r="G638" s="118"/>
      <c r="H638" s="119"/>
      <c r="I638" s="119"/>
      <c r="J638" s="123"/>
      <c r="K638" s="195"/>
      <c r="L638" s="120">
        <v>0</v>
      </c>
      <c r="M638" s="120">
        <v>0</v>
      </c>
      <c r="N638" s="120">
        <v>0</v>
      </c>
      <c r="O638" s="112">
        <f t="shared" si="33"/>
        <v>0</v>
      </c>
      <c r="P638" s="115">
        <f t="shared" si="34"/>
        <v>0</v>
      </c>
      <c r="Q638" s="120"/>
      <c r="R638" s="117"/>
      <c r="S638" s="197"/>
      <c r="T638" s="179" t="str">
        <f>IFERROR(INDEX('ITC-3B'!$B$21:$B$1020,MATCH(E638,'ITC-3B'!$E$21:$E$1020,0)),"-")</f>
        <v>-</v>
      </c>
      <c r="U638" s="179" t="str">
        <f>IFERROR(INDEX('2A-2B'!$B$21:$B$1020,MATCH(E638,'2A-2B'!$F$21:$F$1020,0)),"-")</f>
        <v>-</v>
      </c>
      <c r="V638" s="186">
        <f t="shared" si="35"/>
        <v>0</v>
      </c>
      <c r="X638" s="191" t="str">
        <f>IFERROR(INDEX('ITC-3B'!$C$21:$C$1020,MATCH(E638,'ITC-3B'!$E$21:$E$1020,0)),"Not in 3B")</f>
        <v>Not in 3B</v>
      </c>
      <c r="Y638" s="191" t="str">
        <f>IFERROR(INDEX('2A-2B'!$C$21:$C$1020,MATCH(E638,'2A-2B'!$F$21:$F$1020,0)),"Not in 2A-2B")</f>
        <v>Not in 2A-2B</v>
      </c>
    </row>
    <row r="639" spans="2:25">
      <c r="B639" s="176" t="s">
        <v>1018</v>
      </c>
      <c r="C639" s="121"/>
      <c r="D639" s="119"/>
      <c r="E639" s="192"/>
      <c r="F639" s="117"/>
      <c r="G639" s="118"/>
      <c r="H639" s="119"/>
      <c r="I639" s="119"/>
      <c r="J639" s="123"/>
      <c r="K639" s="195"/>
      <c r="L639" s="120">
        <v>0</v>
      </c>
      <c r="M639" s="120">
        <v>0</v>
      </c>
      <c r="N639" s="120">
        <v>0</v>
      </c>
      <c r="O639" s="112">
        <f t="shared" si="33"/>
        <v>0</v>
      </c>
      <c r="P639" s="115">
        <f t="shared" si="34"/>
        <v>0</v>
      </c>
      <c r="Q639" s="120"/>
      <c r="R639" s="117"/>
      <c r="S639" s="197"/>
      <c r="T639" s="179" t="str">
        <f>IFERROR(INDEX('ITC-3B'!$B$21:$B$1020,MATCH(E639,'ITC-3B'!$E$21:$E$1020,0)),"-")</f>
        <v>-</v>
      </c>
      <c r="U639" s="179" t="str">
        <f>IFERROR(INDEX('2A-2B'!$B$21:$B$1020,MATCH(E639,'2A-2B'!$F$21:$F$1020,0)),"-")</f>
        <v>-</v>
      </c>
      <c r="V639" s="186">
        <f t="shared" si="35"/>
        <v>0</v>
      </c>
      <c r="X639" s="191" t="str">
        <f>IFERROR(INDEX('ITC-3B'!$C$21:$C$1020,MATCH(E639,'ITC-3B'!$E$21:$E$1020,0)),"Not in 3B")</f>
        <v>Not in 3B</v>
      </c>
      <c r="Y639" s="191" t="str">
        <f>IFERROR(INDEX('2A-2B'!$C$21:$C$1020,MATCH(E639,'2A-2B'!$F$21:$F$1020,0)),"Not in 2A-2B")</f>
        <v>Not in 2A-2B</v>
      </c>
    </row>
    <row r="640" spans="2:25">
      <c r="B640" s="176" t="s">
        <v>1019</v>
      </c>
      <c r="C640" s="121"/>
      <c r="D640" s="119"/>
      <c r="E640" s="192"/>
      <c r="F640" s="117"/>
      <c r="G640" s="118"/>
      <c r="H640" s="119"/>
      <c r="I640" s="119"/>
      <c r="J640" s="123"/>
      <c r="K640" s="195"/>
      <c r="L640" s="120">
        <v>0</v>
      </c>
      <c r="M640" s="120">
        <v>0</v>
      </c>
      <c r="N640" s="120">
        <v>0</v>
      </c>
      <c r="O640" s="112">
        <f t="shared" si="33"/>
        <v>0</v>
      </c>
      <c r="P640" s="115">
        <f t="shared" si="34"/>
        <v>0</v>
      </c>
      <c r="Q640" s="120"/>
      <c r="R640" s="117"/>
      <c r="S640" s="197"/>
      <c r="T640" s="179" t="str">
        <f>IFERROR(INDEX('ITC-3B'!$B$21:$B$1020,MATCH(E640,'ITC-3B'!$E$21:$E$1020,0)),"-")</f>
        <v>-</v>
      </c>
      <c r="U640" s="179" t="str">
        <f>IFERROR(INDEX('2A-2B'!$B$21:$B$1020,MATCH(E640,'2A-2B'!$F$21:$F$1020,0)),"-")</f>
        <v>-</v>
      </c>
      <c r="V640" s="186">
        <f t="shared" si="35"/>
        <v>0</v>
      </c>
      <c r="X640" s="191" t="str">
        <f>IFERROR(INDEX('ITC-3B'!$C$21:$C$1020,MATCH(E640,'ITC-3B'!$E$21:$E$1020,0)),"Not in 3B")</f>
        <v>Not in 3B</v>
      </c>
      <c r="Y640" s="191" t="str">
        <f>IFERROR(INDEX('2A-2B'!$C$21:$C$1020,MATCH(E640,'2A-2B'!$F$21:$F$1020,0)),"Not in 2A-2B")</f>
        <v>Not in 2A-2B</v>
      </c>
    </row>
    <row r="641" spans="2:25">
      <c r="B641" s="176" t="s">
        <v>1020</v>
      </c>
      <c r="C641" s="121"/>
      <c r="D641" s="119"/>
      <c r="E641" s="192"/>
      <c r="F641" s="117"/>
      <c r="G641" s="118"/>
      <c r="H641" s="119"/>
      <c r="I641" s="119"/>
      <c r="J641" s="123"/>
      <c r="K641" s="195"/>
      <c r="L641" s="120">
        <v>0</v>
      </c>
      <c r="M641" s="120">
        <v>0</v>
      </c>
      <c r="N641" s="120">
        <v>0</v>
      </c>
      <c r="O641" s="112">
        <f t="shared" si="33"/>
        <v>0</v>
      </c>
      <c r="P641" s="115">
        <f t="shared" si="34"/>
        <v>0</v>
      </c>
      <c r="Q641" s="120"/>
      <c r="R641" s="117"/>
      <c r="S641" s="197"/>
      <c r="T641" s="179" t="str">
        <f>IFERROR(INDEX('ITC-3B'!$B$21:$B$1020,MATCH(E641,'ITC-3B'!$E$21:$E$1020,0)),"-")</f>
        <v>-</v>
      </c>
      <c r="U641" s="179" t="str">
        <f>IFERROR(INDEX('2A-2B'!$B$21:$B$1020,MATCH(E641,'2A-2B'!$F$21:$F$1020,0)),"-")</f>
        <v>-</v>
      </c>
      <c r="V641" s="186">
        <f t="shared" si="35"/>
        <v>0</v>
      </c>
      <c r="X641" s="191" t="str">
        <f>IFERROR(INDEX('ITC-3B'!$C$21:$C$1020,MATCH(E641,'ITC-3B'!$E$21:$E$1020,0)),"Not in 3B")</f>
        <v>Not in 3B</v>
      </c>
      <c r="Y641" s="191" t="str">
        <f>IFERROR(INDEX('2A-2B'!$C$21:$C$1020,MATCH(E641,'2A-2B'!$F$21:$F$1020,0)),"Not in 2A-2B")</f>
        <v>Not in 2A-2B</v>
      </c>
    </row>
    <row r="642" spans="2:25">
      <c r="B642" s="176" t="s">
        <v>1021</v>
      </c>
      <c r="C642" s="121"/>
      <c r="D642" s="119"/>
      <c r="E642" s="192"/>
      <c r="F642" s="117"/>
      <c r="G642" s="118"/>
      <c r="H642" s="119"/>
      <c r="I642" s="119"/>
      <c r="J642" s="123"/>
      <c r="K642" s="195"/>
      <c r="L642" s="120">
        <v>0</v>
      </c>
      <c r="M642" s="120">
        <v>0</v>
      </c>
      <c r="N642" s="120">
        <v>0</v>
      </c>
      <c r="O642" s="112">
        <f t="shared" si="33"/>
        <v>0</v>
      </c>
      <c r="P642" s="115">
        <f t="shared" si="34"/>
        <v>0</v>
      </c>
      <c r="Q642" s="120"/>
      <c r="R642" s="117"/>
      <c r="S642" s="197"/>
      <c r="T642" s="179" t="str">
        <f>IFERROR(INDEX('ITC-3B'!$B$21:$B$1020,MATCH(E642,'ITC-3B'!$E$21:$E$1020,0)),"-")</f>
        <v>-</v>
      </c>
      <c r="U642" s="179" t="str">
        <f>IFERROR(INDEX('2A-2B'!$B$21:$B$1020,MATCH(E642,'2A-2B'!$F$21:$F$1020,0)),"-")</f>
        <v>-</v>
      </c>
      <c r="V642" s="186">
        <f t="shared" si="35"/>
        <v>0</v>
      </c>
      <c r="X642" s="191" t="str">
        <f>IFERROR(INDEX('ITC-3B'!$C$21:$C$1020,MATCH(E642,'ITC-3B'!$E$21:$E$1020,0)),"Not in 3B")</f>
        <v>Not in 3B</v>
      </c>
      <c r="Y642" s="191" t="str">
        <f>IFERROR(INDEX('2A-2B'!$C$21:$C$1020,MATCH(E642,'2A-2B'!$F$21:$F$1020,0)),"Not in 2A-2B")</f>
        <v>Not in 2A-2B</v>
      </c>
    </row>
    <row r="643" spans="2:25">
      <c r="B643" s="176" t="s">
        <v>1022</v>
      </c>
      <c r="C643" s="121"/>
      <c r="D643" s="119"/>
      <c r="E643" s="192"/>
      <c r="F643" s="117"/>
      <c r="G643" s="118"/>
      <c r="H643" s="119"/>
      <c r="I643" s="119"/>
      <c r="J643" s="123"/>
      <c r="K643" s="195"/>
      <c r="L643" s="120">
        <v>0</v>
      </c>
      <c r="M643" s="120">
        <v>0</v>
      </c>
      <c r="N643" s="120">
        <v>0</v>
      </c>
      <c r="O643" s="112">
        <f t="shared" si="33"/>
        <v>0</v>
      </c>
      <c r="P643" s="115">
        <f t="shared" si="34"/>
        <v>0</v>
      </c>
      <c r="Q643" s="120"/>
      <c r="R643" s="117"/>
      <c r="S643" s="197"/>
      <c r="T643" s="179" t="str">
        <f>IFERROR(INDEX('ITC-3B'!$B$21:$B$1020,MATCH(E643,'ITC-3B'!$E$21:$E$1020,0)),"-")</f>
        <v>-</v>
      </c>
      <c r="U643" s="179" t="str">
        <f>IFERROR(INDEX('2A-2B'!$B$21:$B$1020,MATCH(E643,'2A-2B'!$F$21:$F$1020,0)),"-")</f>
        <v>-</v>
      </c>
      <c r="V643" s="186">
        <f t="shared" si="35"/>
        <v>0</v>
      </c>
      <c r="X643" s="191" t="str">
        <f>IFERROR(INDEX('ITC-3B'!$C$21:$C$1020,MATCH(E643,'ITC-3B'!$E$21:$E$1020,0)),"Not in 3B")</f>
        <v>Not in 3B</v>
      </c>
      <c r="Y643" s="191" t="str">
        <f>IFERROR(INDEX('2A-2B'!$C$21:$C$1020,MATCH(E643,'2A-2B'!$F$21:$F$1020,0)),"Not in 2A-2B")</f>
        <v>Not in 2A-2B</v>
      </c>
    </row>
    <row r="644" spans="2:25">
      <c r="B644" s="176" t="s">
        <v>1023</v>
      </c>
      <c r="C644" s="121"/>
      <c r="D644" s="119"/>
      <c r="E644" s="192"/>
      <c r="F644" s="117"/>
      <c r="G644" s="118"/>
      <c r="H644" s="119"/>
      <c r="I644" s="119"/>
      <c r="J644" s="123"/>
      <c r="K644" s="195"/>
      <c r="L644" s="120">
        <v>0</v>
      </c>
      <c r="M644" s="120">
        <v>0</v>
      </c>
      <c r="N644" s="120">
        <v>0</v>
      </c>
      <c r="O644" s="112">
        <f t="shared" si="33"/>
        <v>0</v>
      </c>
      <c r="P644" s="115">
        <f t="shared" si="34"/>
        <v>0</v>
      </c>
      <c r="Q644" s="120"/>
      <c r="R644" s="117"/>
      <c r="S644" s="197"/>
      <c r="T644" s="179" t="str">
        <f>IFERROR(INDEX('ITC-3B'!$B$21:$B$1020,MATCH(E644,'ITC-3B'!$E$21:$E$1020,0)),"-")</f>
        <v>-</v>
      </c>
      <c r="U644" s="179" t="str">
        <f>IFERROR(INDEX('2A-2B'!$B$21:$B$1020,MATCH(E644,'2A-2B'!$F$21:$F$1020,0)),"-")</f>
        <v>-</v>
      </c>
      <c r="V644" s="186">
        <f t="shared" si="35"/>
        <v>0</v>
      </c>
      <c r="X644" s="191" t="str">
        <f>IFERROR(INDEX('ITC-3B'!$C$21:$C$1020,MATCH(E644,'ITC-3B'!$E$21:$E$1020,0)),"Not in 3B")</f>
        <v>Not in 3B</v>
      </c>
      <c r="Y644" s="191" t="str">
        <f>IFERROR(INDEX('2A-2B'!$C$21:$C$1020,MATCH(E644,'2A-2B'!$F$21:$F$1020,0)),"Not in 2A-2B")</f>
        <v>Not in 2A-2B</v>
      </c>
    </row>
    <row r="645" spans="2:25">
      <c r="B645" s="176" t="s">
        <v>1024</v>
      </c>
      <c r="C645" s="121"/>
      <c r="D645" s="119"/>
      <c r="E645" s="192"/>
      <c r="F645" s="117"/>
      <c r="G645" s="118"/>
      <c r="H645" s="119"/>
      <c r="I645" s="119"/>
      <c r="J645" s="123"/>
      <c r="K645" s="195"/>
      <c r="L645" s="120">
        <v>0</v>
      </c>
      <c r="M645" s="120">
        <v>0</v>
      </c>
      <c r="N645" s="120">
        <v>0</v>
      </c>
      <c r="O645" s="112">
        <f t="shared" si="33"/>
        <v>0</v>
      </c>
      <c r="P645" s="115">
        <f t="shared" si="34"/>
        <v>0</v>
      </c>
      <c r="Q645" s="120"/>
      <c r="R645" s="117"/>
      <c r="S645" s="197"/>
      <c r="T645" s="179" t="str">
        <f>IFERROR(INDEX('ITC-3B'!$B$21:$B$1020,MATCH(E645,'ITC-3B'!$E$21:$E$1020,0)),"-")</f>
        <v>-</v>
      </c>
      <c r="U645" s="179" t="str">
        <f>IFERROR(INDEX('2A-2B'!$B$21:$B$1020,MATCH(E645,'2A-2B'!$F$21:$F$1020,0)),"-")</f>
        <v>-</v>
      </c>
      <c r="V645" s="186">
        <f t="shared" si="35"/>
        <v>0</v>
      </c>
      <c r="X645" s="191" t="str">
        <f>IFERROR(INDEX('ITC-3B'!$C$21:$C$1020,MATCH(E645,'ITC-3B'!$E$21:$E$1020,0)),"Not in 3B")</f>
        <v>Not in 3B</v>
      </c>
      <c r="Y645" s="191" t="str">
        <f>IFERROR(INDEX('2A-2B'!$C$21:$C$1020,MATCH(E645,'2A-2B'!$F$21:$F$1020,0)),"Not in 2A-2B")</f>
        <v>Not in 2A-2B</v>
      </c>
    </row>
    <row r="646" spans="2:25">
      <c r="B646" s="176" t="s">
        <v>1025</v>
      </c>
      <c r="C646" s="121"/>
      <c r="D646" s="119"/>
      <c r="E646" s="192"/>
      <c r="F646" s="117"/>
      <c r="G646" s="118"/>
      <c r="H646" s="119"/>
      <c r="I646" s="119"/>
      <c r="J646" s="123"/>
      <c r="K646" s="195"/>
      <c r="L646" s="120">
        <v>0</v>
      </c>
      <c r="M646" s="120">
        <v>0</v>
      </c>
      <c r="N646" s="120">
        <v>0</v>
      </c>
      <c r="O646" s="112">
        <f t="shared" si="33"/>
        <v>0</v>
      </c>
      <c r="P646" s="115">
        <f t="shared" si="34"/>
        <v>0</v>
      </c>
      <c r="Q646" s="120"/>
      <c r="R646" s="117"/>
      <c r="S646" s="197"/>
      <c r="T646" s="179" t="str">
        <f>IFERROR(INDEX('ITC-3B'!$B$21:$B$1020,MATCH(E646,'ITC-3B'!$E$21:$E$1020,0)),"-")</f>
        <v>-</v>
      </c>
      <c r="U646" s="179" t="str">
        <f>IFERROR(INDEX('2A-2B'!$B$21:$B$1020,MATCH(E646,'2A-2B'!$F$21:$F$1020,0)),"-")</f>
        <v>-</v>
      </c>
      <c r="V646" s="186">
        <f t="shared" si="35"/>
        <v>0</v>
      </c>
      <c r="X646" s="191" t="str">
        <f>IFERROR(INDEX('ITC-3B'!$C$21:$C$1020,MATCH(E646,'ITC-3B'!$E$21:$E$1020,0)),"Not in 3B")</f>
        <v>Not in 3B</v>
      </c>
      <c r="Y646" s="191" t="str">
        <f>IFERROR(INDEX('2A-2B'!$C$21:$C$1020,MATCH(E646,'2A-2B'!$F$21:$F$1020,0)),"Not in 2A-2B")</f>
        <v>Not in 2A-2B</v>
      </c>
    </row>
    <row r="647" spans="2:25">
      <c r="B647" s="176" t="s">
        <v>1026</v>
      </c>
      <c r="C647" s="121"/>
      <c r="D647" s="119"/>
      <c r="E647" s="192"/>
      <c r="F647" s="117"/>
      <c r="G647" s="118"/>
      <c r="H647" s="119"/>
      <c r="I647" s="119"/>
      <c r="J647" s="123"/>
      <c r="K647" s="195"/>
      <c r="L647" s="120">
        <v>0</v>
      </c>
      <c r="M647" s="120">
        <v>0</v>
      </c>
      <c r="N647" s="120">
        <v>0</v>
      </c>
      <c r="O647" s="112">
        <f t="shared" si="33"/>
        <v>0</v>
      </c>
      <c r="P647" s="115">
        <f t="shared" si="34"/>
        <v>0</v>
      </c>
      <c r="Q647" s="120"/>
      <c r="R647" s="117"/>
      <c r="S647" s="197"/>
      <c r="T647" s="179" t="str">
        <f>IFERROR(INDEX('ITC-3B'!$B$21:$B$1020,MATCH(E647,'ITC-3B'!$E$21:$E$1020,0)),"-")</f>
        <v>-</v>
      </c>
      <c r="U647" s="179" t="str">
        <f>IFERROR(INDEX('2A-2B'!$B$21:$B$1020,MATCH(E647,'2A-2B'!$F$21:$F$1020,0)),"-")</f>
        <v>-</v>
      </c>
      <c r="V647" s="186">
        <f t="shared" si="35"/>
        <v>0</v>
      </c>
      <c r="X647" s="191" t="str">
        <f>IFERROR(INDEX('ITC-3B'!$C$21:$C$1020,MATCH(E647,'ITC-3B'!$E$21:$E$1020,0)),"Not in 3B")</f>
        <v>Not in 3B</v>
      </c>
      <c r="Y647" s="191" t="str">
        <f>IFERROR(INDEX('2A-2B'!$C$21:$C$1020,MATCH(E647,'2A-2B'!$F$21:$F$1020,0)),"Not in 2A-2B")</f>
        <v>Not in 2A-2B</v>
      </c>
    </row>
    <row r="648" spans="2:25">
      <c r="B648" s="176" t="s">
        <v>1027</v>
      </c>
      <c r="C648" s="121"/>
      <c r="D648" s="119"/>
      <c r="E648" s="192"/>
      <c r="F648" s="117"/>
      <c r="G648" s="118"/>
      <c r="H648" s="119"/>
      <c r="I648" s="119"/>
      <c r="J648" s="123"/>
      <c r="K648" s="195"/>
      <c r="L648" s="120">
        <v>0</v>
      </c>
      <c r="M648" s="120">
        <v>0</v>
      </c>
      <c r="N648" s="120">
        <v>0</v>
      </c>
      <c r="O648" s="112">
        <f t="shared" si="33"/>
        <v>0</v>
      </c>
      <c r="P648" s="115">
        <f t="shared" si="34"/>
        <v>0</v>
      </c>
      <c r="Q648" s="120"/>
      <c r="R648" s="117"/>
      <c r="S648" s="197"/>
      <c r="T648" s="179" t="str">
        <f>IFERROR(INDEX('ITC-3B'!$B$21:$B$1020,MATCH(E648,'ITC-3B'!$E$21:$E$1020,0)),"-")</f>
        <v>-</v>
      </c>
      <c r="U648" s="179" t="str">
        <f>IFERROR(INDEX('2A-2B'!$B$21:$B$1020,MATCH(E648,'2A-2B'!$F$21:$F$1020,0)),"-")</f>
        <v>-</v>
      </c>
      <c r="V648" s="186">
        <f t="shared" si="35"/>
        <v>0</v>
      </c>
      <c r="X648" s="191" t="str">
        <f>IFERROR(INDEX('ITC-3B'!$C$21:$C$1020,MATCH(E648,'ITC-3B'!$E$21:$E$1020,0)),"Not in 3B")</f>
        <v>Not in 3B</v>
      </c>
      <c r="Y648" s="191" t="str">
        <f>IFERROR(INDEX('2A-2B'!$C$21:$C$1020,MATCH(E648,'2A-2B'!$F$21:$F$1020,0)),"Not in 2A-2B")</f>
        <v>Not in 2A-2B</v>
      </c>
    </row>
    <row r="649" spans="2:25">
      <c r="B649" s="176" t="s">
        <v>1028</v>
      </c>
      <c r="C649" s="121"/>
      <c r="D649" s="119"/>
      <c r="E649" s="192"/>
      <c r="F649" s="117"/>
      <c r="G649" s="118"/>
      <c r="H649" s="119"/>
      <c r="I649" s="119"/>
      <c r="J649" s="123"/>
      <c r="K649" s="195"/>
      <c r="L649" s="120">
        <v>0</v>
      </c>
      <c r="M649" s="120">
        <v>0</v>
      </c>
      <c r="N649" s="120">
        <v>0</v>
      </c>
      <c r="O649" s="112">
        <f t="shared" si="33"/>
        <v>0</v>
      </c>
      <c r="P649" s="115">
        <f t="shared" si="34"/>
        <v>0</v>
      </c>
      <c r="Q649" s="120"/>
      <c r="R649" s="117"/>
      <c r="S649" s="197"/>
      <c r="T649" s="179" t="str">
        <f>IFERROR(INDEX('ITC-3B'!$B$21:$B$1020,MATCH(E649,'ITC-3B'!$E$21:$E$1020,0)),"-")</f>
        <v>-</v>
      </c>
      <c r="U649" s="179" t="str">
        <f>IFERROR(INDEX('2A-2B'!$B$21:$B$1020,MATCH(E649,'2A-2B'!$F$21:$F$1020,0)),"-")</f>
        <v>-</v>
      </c>
      <c r="V649" s="186">
        <f t="shared" si="35"/>
        <v>0</v>
      </c>
      <c r="X649" s="191" t="str">
        <f>IFERROR(INDEX('ITC-3B'!$C$21:$C$1020,MATCH(E649,'ITC-3B'!$E$21:$E$1020,0)),"Not in 3B")</f>
        <v>Not in 3B</v>
      </c>
      <c r="Y649" s="191" t="str">
        <f>IFERROR(INDEX('2A-2B'!$C$21:$C$1020,MATCH(E649,'2A-2B'!$F$21:$F$1020,0)),"Not in 2A-2B")</f>
        <v>Not in 2A-2B</v>
      </c>
    </row>
    <row r="650" spans="2:25">
      <c r="B650" s="176" t="s">
        <v>1029</v>
      </c>
      <c r="C650" s="121"/>
      <c r="D650" s="119"/>
      <c r="E650" s="192"/>
      <c r="F650" s="117"/>
      <c r="G650" s="118"/>
      <c r="H650" s="119"/>
      <c r="I650" s="119"/>
      <c r="J650" s="123"/>
      <c r="K650" s="195"/>
      <c r="L650" s="120">
        <v>0</v>
      </c>
      <c r="M650" s="120">
        <v>0</v>
      </c>
      <c r="N650" s="120">
        <v>0</v>
      </c>
      <c r="O650" s="112">
        <f t="shared" si="33"/>
        <v>0</v>
      </c>
      <c r="P650" s="115">
        <f t="shared" si="34"/>
        <v>0</v>
      </c>
      <c r="Q650" s="120"/>
      <c r="R650" s="117"/>
      <c r="S650" s="197"/>
      <c r="T650" s="179" t="str">
        <f>IFERROR(INDEX('ITC-3B'!$B$21:$B$1020,MATCH(E650,'ITC-3B'!$E$21:$E$1020,0)),"-")</f>
        <v>-</v>
      </c>
      <c r="U650" s="179" t="str">
        <f>IFERROR(INDEX('2A-2B'!$B$21:$B$1020,MATCH(E650,'2A-2B'!$F$21:$F$1020,0)),"-")</f>
        <v>-</v>
      </c>
      <c r="V650" s="186">
        <f t="shared" si="35"/>
        <v>0</v>
      </c>
      <c r="X650" s="191" t="str">
        <f>IFERROR(INDEX('ITC-3B'!$C$21:$C$1020,MATCH(E650,'ITC-3B'!$E$21:$E$1020,0)),"Not in 3B")</f>
        <v>Not in 3B</v>
      </c>
      <c r="Y650" s="191" t="str">
        <f>IFERROR(INDEX('2A-2B'!$C$21:$C$1020,MATCH(E650,'2A-2B'!$F$21:$F$1020,0)),"Not in 2A-2B")</f>
        <v>Not in 2A-2B</v>
      </c>
    </row>
    <row r="651" spans="2:25">
      <c r="B651" s="176" t="s">
        <v>1030</v>
      </c>
      <c r="C651" s="121"/>
      <c r="D651" s="119"/>
      <c r="E651" s="192"/>
      <c r="F651" s="117"/>
      <c r="G651" s="118"/>
      <c r="H651" s="119"/>
      <c r="I651" s="119"/>
      <c r="J651" s="123"/>
      <c r="K651" s="195"/>
      <c r="L651" s="120">
        <v>0</v>
      </c>
      <c r="M651" s="120">
        <v>0</v>
      </c>
      <c r="N651" s="120">
        <v>0</v>
      </c>
      <c r="O651" s="112">
        <f t="shared" si="33"/>
        <v>0</v>
      </c>
      <c r="P651" s="115">
        <f t="shared" si="34"/>
        <v>0</v>
      </c>
      <c r="Q651" s="120"/>
      <c r="R651" s="117"/>
      <c r="S651" s="197"/>
      <c r="T651" s="179" t="str">
        <f>IFERROR(INDEX('ITC-3B'!$B$21:$B$1020,MATCH(E651,'ITC-3B'!$E$21:$E$1020,0)),"-")</f>
        <v>-</v>
      </c>
      <c r="U651" s="179" t="str">
        <f>IFERROR(INDEX('2A-2B'!$B$21:$B$1020,MATCH(E651,'2A-2B'!$F$21:$F$1020,0)),"-")</f>
        <v>-</v>
      </c>
      <c r="V651" s="186">
        <f t="shared" si="35"/>
        <v>0</v>
      </c>
      <c r="X651" s="191" t="str">
        <f>IFERROR(INDEX('ITC-3B'!$C$21:$C$1020,MATCH(E651,'ITC-3B'!$E$21:$E$1020,0)),"Not in 3B")</f>
        <v>Not in 3B</v>
      </c>
      <c r="Y651" s="191" t="str">
        <f>IFERROR(INDEX('2A-2B'!$C$21:$C$1020,MATCH(E651,'2A-2B'!$F$21:$F$1020,0)),"Not in 2A-2B")</f>
        <v>Not in 2A-2B</v>
      </c>
    </row>
    <row r="652" spans="2:25">
      <c r="B652" s="176" t="s">
        <v>1031</v>
      </c>
      <c r="C652" s="121"/>
      <c r="D652" s="119"/>
      <c r="E652" s="192"/>
      <c r="F652" s="117"/>
      <c r="G652" s="118"/>
      <c r="H652" s="119"/>
      <c r="I652" s="119"/>
      <c r="J652" s="123"/>
      <c r="K652" s="195"/>
      <c r="L652" s="120">
        <v>0</v>
      </c>
      <c r="M652" s="120">
        <v>0</v>
      </c>
      <c r="N652" s="120">
        <v>0</v>
      </c>
      <c r="O652" s="112">
        <f t="shared" si="33"/>
        <v>0</v>
      </c>
      <c r="P652" s="115">
        <f t="shared" si="34"/>
        <v>0</v>
      </c>
      <c r="Q652" s="120"/>
      <c r="R652" s="117"/>
      <c r="S652" s="197"/>
      <c r="T652" s="179" t="str">
        <f>IFERROR(INDEX('ITC-3B'!$B$21:$B$1020,MATCH(E652,'ITC-3B'!$E$21:$E$1020,0)),"-")</f>
        <v>-</v>
      </c>
      <c r="U652" s="179" t="str">
        <f>IFERROR(INDEX('2A-2B'!$B$21:$B$1020,MATCH(E652,'2A-2B'!$F$21:$F$1020,0)),"-")</f>
        <v>-</v>
      </c>
      <c r="V652" s="186">
        <f t="shared" si="35"/>
        <v>0</v>
      </c>
      <c r="X652" s="191" t="str">
        <f>IFERROR(INDEX('ITC-3B'!$C$21:$C$1020,MATCH(E652,'ITC-3B'!$E$21:$E$1020,0)),"Not in 3B")</f>
        <v>Not in 3B</v>
      </c>
      <c r="Y652" s="191" t="str">
        <f>IFERROR(INDEX('2A-2B'!$C$21:$C$1020,MATCH(E652,'2A-2B'!$F$21:$F$1020,0)),"Not in 2A-2B")</f>
        <v>Not in 2A-2B</v>
      </c>
    </row>
    <row r="653" spans="2:25">
      <c r="B653" s="176" t="s">
        <v>1032</v>
      </c>
      <c r="C653" s="121"/>
      <c r="D653" s="119"/>
      <c r="E653" s="192"/>
      <c r="F653" s="117"/>
      <c r="G653" s="118"/>
      <c r="H653" s="119"/>
      <c r="I653" s="119"/>
      <c r="J653" s="123"/>
      <c r="K653" s="195"/>
      <c r="L653" s="120">
        <v>0</v>
      </c>
      <c r="M653" s="120">
        <v>0</v>
      </c>
      <c r="N653" s="120">
        <v>0</v>
      </c>
      <c r="O653" s="112">
        <f t="shared" si="33"/>
        <v>0</v>
      </c>
      <c r="P653" s="115">
        <f t="shared" si="34"/>
        <v>0</v>
      </c>
      <c r="Q653" s="120"/>
      <c r="R653" s="117"/>
      <c r="S653" s="197"/>
      <c r="T653" s="179" t="str">
        <f>IFERROR(INDEX('ITC-3B'!$B$21:$B$1020,MATCH(E653,'ITC-3B'!$E$21:$E$1020,0)),"-")</f>
        <v>-</v>
      </c>
      <c r="U653" s="179" t="str">
        <f>IFERROR(INDEX('2A-2B'!$B$21:$B$1020,MATCH(E653,'2A-2B'!$F$21:$F$1020,0)),"-")</f>
        <v>-</v>
      </c>
      <c r="V653" s="186">
        <f t="shared" si="35"/>
        <v>0</v>
      </c>
      <c r="X653" s="191" t="str">
        <f>IFERROR(INDEX('ITC-3B'!$C$21:$C$1020,MATCH(E653,'ITC-3B'!$E$21:$E$1020,0)),"Not in 3B")</f>
        <v>Not in 3B</v>
      </c>
      <c r="Y653" s="191" t="str">
        <f>IFERROR(INDEX('2A-2B'!$C$21:$C$1020,MATCH(E653,'2A-2B'!$F$21:$F$1020,0)),"Not in 2A-2B")</f>
        <v>Not in 2A-2B</v>
      </c>
    </row>
    <row r="654" spans="2:25">
      <c r="B654" s="176" t="s">
        <v>1033</v>
      </c>
      <c r="C654" s="121"/>
      <c r="D654" s="119"/>
      <c r="E654" s="192"/>
      <c r="F654" s="117"/>
      <c r="G654" s="118"/>
      <c r="H654" s="119"/>
      <c r="I654" s="119"/>
      <c r="J654" s="123"/>
      <c r="K654" s="195"/>
      <c r="L654" s="120">
        <v>0</v>
      </c>
      <c r="M654" s="120">
        <v>0</v>
      </c>
      <c r="N654" s="120">
        <v>0</v>
      </c>
      <c r="O654" s="112">
        <f t="shared" si="33"/>
        <v>0</v>
      </c>
      <c r="P654" s="115">
        <f t="shared" si="34"/>
        <v>0</v>
      </c>
      <c r="Q654" s="120"/>
      <c r="R654" s="117"/>
      <c r="S654" s="197"/>
      <c r="T654" s="179" t="str">
        <f>IFERROR(INDEX('ITC-3B'!$B$21:$B$1020,MATCH(E654,'ITC-3B'!$E$21:$E$1020,0)),"-")</f>
        <v>-</v>
      </c>
      <c r="U654" s="179" t="str">
        <f>IFERROR(INDEX('2A-2B'!$B$21:$B$1020,MATCH(E654,'2A-2B'!$F$21:$F$1020,0)),"-")</f>
        <v>-</v>
      </c>
      <c r="V654" s="186">
        <f t="shared" si="35"/>
        <v>0</v>
      </c>
      <c r="X654" s="191" t="str">
        <f>IFERROR(INDEX('ITC-3B'!$C$21:$C$1020,MATCH(E654,'ITC-3B'!$E$21:$E$1020,0)),"Not in 3B")</f>
        <v>Not in 3B</v>
      </c>
      <c r="Y654" s="191" t="str">
        <f>IFERROR(INDEX('2A-2B'!$C$21:$C$1020,MATCH(E654,'2A-2B'!$F$21:$F$1020,0)),"Not in 2A-2B")</f>
        <v>Not in 2A-2B</v>
      </c>
    </row>
    <row r="655" spans="2:25">
      <c r="B655" s="176" t="s">
        <v>1034</v>
      </c>
      <c r="C655" s="121"/>
      <c r="D655" s="119"/>
      <c r="E655" s="192"/>
      <c r="F655" s="117"/>
      <c r="G655" s="118"/>
      <c r="H655" s="119"/>
      <c r="I655" s="119"/>
      <c r="J655" s="123"/>
      <c r="K655" s="195"/>
      <c r="L655" s="120">
        <v>0</v>
      </c>
      <c r="M655" s="120">
        <v>0</v>
      </c>
      <c r="N655" s="120">
        <v>0</v>
      </c>
      <c r="O655" s="112">
        <f t="shared" si="33"/>
        <v>0</v>
      </c>
      <c r="P655" s="115">
        <f t="shared" si="34"/>
        <v>0</v>
      </c>
      <c r="Q655" s="120"/>
      <c r="R655" s="117"/>
      <c r="S655" s="197"/>
      <c r="T655" s="179" t="str">
        <f>IFERROR(INDEX('ITC-3B'!$B$21:$B$1020,MATCH(E655,'ITC-3B'!$E$21:$E$1020,0)),"-")</f>
        <v>-</v>
      </c>
      <c r="U655" s="179" t="str">
        <f>IFERROR(INDEX('2A-2B'!$B$21:$B$1020,MATCH(E655,'2A-2B'!$F$21:$F$1020,0)),"-")</f>
        <v>-</v>
      </c>
      <c r="V655" s="186">
        <f t="shared" si="35"/>
        <v>0</v>
      </c>
      <c r="X655" s="191" t="str">
        <f>IFERROR(INDEX('ITC-3B'!$C$21:$C$1020,MATCH(E655,'ITC-3B'!$E$21:$E$1020,0)),"Not in 3B")</f>
        <v>Not in 3B</v>
      </c>
      <c r="Y655" s="191" t="str">
        <f>IFERROR(INDEX('2A-2B'!$C$21:$C$1020,MATCH(E655,'2A-2B'!$F$21:$F$1020,0)),"Not in 2A-2B")</f>
        <v>Not in 2A-2B</v>
      </c>
    </row>
    <row r="656" spans="2:25">
      <c r="B656" s="176" t="s">
        <v>1035</v>
      </c>
      <c r="C656" s="121"/>
      <c r="D656" s="119"/>
      <c r="E656" s="192"/>
      <c r="F656" s="117"/>
      <c r="G656" s="118"/>
      <c r="H656" s="119"/>
      <c r="I656" s="119"/>
      <c r="J656" s="123"/>
      <c r="K656" s="195"/>
      <c r="L656" s="120">
        <v>0</v>
      </c>
      <c r="M656" s="120">
        <v>0</v>
      </c>
      <c r="N656" s="120">
        <v>0</v>
      </c>
      <c r="O656" s="112">
        <f t="shared" si="33"/>
        <v>0</v>
      </c>
      <c r="P656" s="115">
        <f t="shared" si="34"/>
        <v>0</v>
      </c>
      <c r="Q656" s="120"/>
      <c r="R656" s="117"/>
      <c r="S656" s="197"/>
      <c r="T656" s="179" t="str">
        <f>IFERROR(INDEX('ITC-3B'!$B$21:$B$1020,MATCH(E656,'ITC-3B'!$E$21:$E$1020,0)),"-")</f>
        <v>-</v>
      </c>
      <c r="U656" s="179" t="str">
        <f>IFERROR(INDEX('2A-2B'!$B$21:$B$1020,MATCH(E656,'2A-2B'!$F$21:$F$1020,0)),"-")</f>
        <v>-</v>
      </c>
      <c r="V656" s="186">
        <f t="shared" si="35"/>
        <v>0</v>
      </c>
      <c r="X656" s="191" t="str">
        <f>IFERROR(INDEX('ITC-3B'!$C$21:$C$1020,MATCH(E656,'ITC-3B'!$E$21:$E$1020,0)),"Not in 3B")</f>
        <v>Not in 3B</v>
      </c>
      <c r="Y656" s="191" t="str">
        <f>IFERROR(INDEX('2A-2B'!$C$21:$C$1020,MATCH(E656,'2A-2B'!$F$21:$F$1020,0)),"Not in 2A-2B")</f>
        <v>Not in 2A-2B</v>
      </c>
    </row>
    <row r="657" spans="2:25">
      <c r="B657" s="176" t="s">
        <v>1036</v>
      </c>
      <c r="C657" s="121"/>
      <c r="D657" s="119"/>
      <c r="E657" s="192"/>
      <c r="F657" s="117"/>
      <c r="G657" s="118"/>
      <c r="H657" s="119"/>
      <c r="I657" s="119"/>
      <c r="J657" s="123"/>
      <c r="K657" s="195"/>
      <c r="L657" s="120">
        <v>0</v>
      </c>
      <c r="M657" s="120">
        <v>0</v>
      </c>
      <c r="N657" s="120">
        <v>0</v>
      </c>
      <c r="O657" s="112">
        <f t="shared" si="33"/>
        <v>0</v>
      </c>
      <c r="P657" s="115">
        <f t="shared" si="34"/>
        <v>0</v>
      </c>
      <c r="Q657" s="120"/>
      <c r="R657" s="117"/>
      <c r="S657" s="197"/>
      <c r="T657" s="179" t="str">
        <f>IFERROR(INDEX('ITC-3B'!$B$21:$B$1020,MATCH(E657,'ITC-3B'!$E$21:$E$1020,0)),"-")</f>
        <v>-</v>
      </c>
      <c r="U657" s="179" t="str">
        <f>IFERROR(INDEX('2A-2B'!$B$21:$B$1020,MATCH(E657,'2A-2B'!$F$21:$F$1020,0)),"-")</f>
        <v>-</v>
      </c>
      <c r="V657" s="186">
        <f t="shared" si="35"/>
        <v>0</v>
      </c>
      <c r="X657" s="191" t="str">
        <f>IFERROR(INDEX('ITC-3B'!$C$21:$C$1020,MATCH(E657,'ITC-3B'!$E$21:$E$1020,0)),"Not in 3B")</f>
        <v>Not in 3B</v>
      </c>
      <c r="Y657" s="191" t="str">
        <f>IFERROR(INDEX('2A-2B'!$C$21:$C$1020,MATCH(E657,'2A-2B'!$F$21:$F$1020,0)),"Not in 2A-2B")</f>
        <v>Not in 2A-2B</v>
      </c>
    </row>
    <row r="658" spans="2:25">
      <c r="B658" s="176" t="s">
        <v>1037</v>
      </c>
      <c r="C658" s="121"/>
      <c r="D658" s="119"/>
      <c r="E658" s="192"/>
      <c r="F658" s="117"/>
      <c r="G658" s="118"/>
      <c r="H658" s="119"/>
      <c r="I658" s="119"/>
      <c r="J658" s="123"/>
      <c r="K658" s="195"/>
      <c r="L658" s="120">
        <v>0</v>
      </c>
      <c r="M658" s="120">
        <v>0</v>
      </c>
      <c r="N658" s="120">
        <v>0</v>
      </c>
      <c r="O658" s="112">
        <f t="shared" si="33"/>
        <v>0</v>
      </c>
      <c r="P658" s="115">
        <f t="shared" si="34"/>
        <v>0</v>
      </c>
      <c r="Q658" s="120"/>
      <c r="R658" s="117"/>
      <c r="S658" s="197"/>
      <c r="T658" s="179" t="str">
        <f>IFERROR(INDEX('ITC-3B'!$B$21:$B$1020,MATCH(E658,'ITC-3B'!$E$21:$E$1020,0)),"-")</f>
        <v>-</v>
      </c>
      <c r="U658" s="179" t="str">
        <f>IFERROR(INDEX('2A-2B'!$B$21:$B$1020,MATCH(E658,'2A-2B'!$F$21:$F$1020,0)),"-")</f>
        <v>-</v>
      </c>
      <c r="V658" s="186">
        <f t="shared" si="35"/>
        <v>0</v>
      </c>
      <c r="X658" s="191" t="str">
        <f>IFERROR(INDEX('ITC-3B'!$C$21:$C$1020,MATCH(E658,'ITC-3B'!$E$21:$E$1020,0)),"Not in 3B")</f>
        <v>Not in 3B</v>
      </c>
      <c r="Y658" s="191" t="str">
        <f>IFERROR(INDEX('2A-2B'!$C$21:$C$1020,MATCH(E658,'2A-2B'!$F$21:$F$1020,0)),"Not in 2A-2B")</f>
        <v>Not in 2A-2B</v>
      </c>
    </row>
    <row r="659" spans="2:25">
      <c r="B659" s="176" t="s">
        <v>1038</v>
      </c>
      <c r="C659" s="121"/>
      <c r="D659" s="119"/>
      <c r="E659" s="192"/>
      <c r="F659" s="117"/>
      <c r="G659" s="118"/>
      <c r="H659" s="119"/>
      <c r="I659" s="119"/>
      <c r="J659" s="123"/>
      <c r="K659" s="195"/>
      <c r="L659" s="120">
        <v>0</v>
      </c>
      <c r="M659" s="120">
        <v>0</v>
      </c>
      <c r="N659" s="120">
        <v>0</v>
      </c>
      <c r="O659" s="112">
        <f t="shared" si="33"/>
        <v>0</v>
      </c>
      <c r="P659" s="115">
        <f t="shared" si="34"/>
        <v>0</v>
      </c>
      <c r="Q659" s="120"/>
      <c r="R659" s="117"/>
      <c r="S659" s="197"/>
      <c r="T659" s="179" t="str">
        <f>IFERROR(INDEX('ITC-3B'!$B$21:$B$1020,MATCH(E659,'ITC-3B'!$E$21:$E$1020,0)),"-")</f>
        <v>-</v>
      </c>
      <c r="U659" s="179" t="str">
        <f>IFERROR(INDEX('2A-2B'!$B$21:$B$1020,MATCH(E659,'2A-2B'!$F$21:$F$1020,0)),"-")</f>
        <v>-</v>
      </c>
      <c r="V659" s="186">
        <f t="shared" si="35"/>
        <v>0</v>
      </c>
      <c r="X659" s="191" t="str">
        <f>IFERROR(INDEX('ITC-3B'!$C$21:$C$1020,MATCH(E659,'ITC-3B'!$E$21:$E$1020,0)),"Not in 3B")</f>
        <v>Not in 3B</v>
      </c>
      <c r="Y659" s="191" t="str">
        <f>IFERROR(INDEX('2A-2B'!$C$21:$C$1020,MATCH(E659,'2A-2B'!$F$21:$F$1020,0)),"Not in 2A-2B")</f>
        <v>Not in 2A-2B</v>
      </c>
    </row>
    <row r="660" spans="2:25">
      <c r="B660" s="176" t="s">
        <v>1039</v>
      </c>
      <c r="C660" s="121"/>
      <c r="D660" s="119"/>
      <c r="E660" s="192"/>
      <c r="F660" s="117"/>
      <c r="G660" s="118"/>
      <c r="H660" s="119"/>
      <c r="I660" s="119"/>
      <c r="J660" s="123"/>
      <c r="K660" s="195"/>
      <c r="L660" s="120">
        <v>0</v>
      </c>
      <c r="M660" s="120">
        <v>0</v>
      </c>
      <c r="N660" s="120">
        <v>0</v>
      </c>
      <c r="O660" s="112">
        <f t="shared" si="33"/>
        <v>0</v>
      </c>
      <c r="P660" s="115">
        <f t="shared" si="34"/>
        <v>0</v>
      </c>
      <c r="Q660" s="120"/>
      <c r="R660" s="117"/>
      <c r="S660" s="197"/>
      <c r="T660" s="179" t="str">
        <f>IFERROR(INDEX('ITC-3B'!$B$21:$B$1020,MATCH(E660,'ITC-3B'!$E$21:$E$1020,0)),"-")</f>
        <v>-</v>
      </c>
      <c r="U660" s="179" t="str">
        <f>IFERROR(INDEX('2A-2B'!$B$21:$B$1020,MATCH(E660,'2A-2B'!$F$21:$F$1020,0)),"-")</f>
        <v>-</v>
      </c>
      <c r="V660" s="186">
        <f t="shared" si="35"/>
        <v>0</v>
      </c>
      <c r="X660" s="191" t="str">
        <f>IFERROR(INDEX('ITC-3B'!$C$21:$C$1020,MATCH(E660,'ITC-3B'!$E$21:$E$1020,0)),"Not in 3B")</f>
        <v>Not in 3B</v>
      </c>
      <c r="Y660" s="191" t="str">
        <f>IFERROR(INDEX('2A-2B'!$C$21:$C$1020,MATCH(E660,'2A-2B'!$F$21:$F$1020,0)),"Not in 2A-2B")</f>
        <v>Not in 2A-2B</v>
      </c>
    </row>
    <row r="661" spans="2:25">
      <c r="B661" s="176" t="s">
        <v>1040</v>
      </c>
      <c r="C661" s="121"/>
      <c r="D661" s="119"/>
      <c r="E661" s="192"/>
      <c r="F661" s="117"/>
      <c r="G661" s="118"/>
      <c r="H661" s="119"/>
      <c r="I661" s="119"/>
      <c r="J661" s="123"/>
      <c r="K661" s="195"/>
      <c r="L661" s="120">
        <v>0</v>
      </c>
      <c r="M661" s="120">
        <v>0</v>
      </c>
      <c r="N661" s="120">
        <v>0</v>
      </c>
      <c r="O661" s="112">
        <f t="shared" ref="O661:O724" si="36">N661</f>
        <v>0</v>
      </c>
      <c r="P661" s="115">
        <f t="shared" ref="P661:P724" si="37">SUM(L661:O661)</f>
        <v>0</v>
      </c>
      <c r="Q661" s="120"/>
      <c r="R661" s="117"/>
      <c r="S661" s="197"/>
      <c r="T661" s="179" t="str">
        <f>IFERROR(INDEX('ITC-3B'!$B$21:$B$1020,MATCH(E661,'ITC-3B'!$E$21:$E$1020,0)),"-")</f>
        <v>-</v>
      </c>
      <c r="U661" s="179" t="str">
        <f>IFERROR(INDEX('2A-2B'!$B$21:$B$1020,MATCH(E661,'2A-2B'!$F$21:$F$1020,0)),"-")</f>
        <v>-</v>
      </c>
      <c r="V661" s="186">
        <f t="shared" ref="V661:V724" si="38">IF(((L661*J661)-SUM(M661:O661))&gt;0.51,0,((L661*J661)-SUM(M661:O661)))</f>
        <v>0</v>
      </c>
      <c r="X661" s="191" t="str">
        <f>IFERROR(INDEX('ITC-3B'!$C$21:$C$1020,MATCH(E661,'ITC-3B'!$E$21:$E$1020,0)),"Not in 3B")</f>
        <v>Not in 3B</v>
      </c>
      <c r="Y661" s="191" t="str">
        <f>IFERROR(INDEX('2A-2B'!$C$21:$C$1020,MATCH(E661,'2A-2B'!$F$21:$F$1020,0)),"Not in 2A-2B")</f>
        <v>Not in 2A-2B</v>
      </c>
    </row>
    <row r="662" spans="2:25">
      <c r="B662" s="176" t="s">
        <v>1041</v>
      </c>
      <c r="C662" s="121"/>
      <c r="D662" s="119"/>
      <c r="E662" s="192"/>
      <c r="F662" s="117"/>
      <c r="G662" s="118"/>
      <c r="H662" s="119"/>
      <c r="I662" s="119"/>
      <c r="J662" s="123"/>
      <c r="K662" s="195"/>
      <c r="L662" s="120">
        <v>0</v>
      </c>
      <c r="M662" s="120">
        <v>0</v>
      </c>
      <c r="N662" s="120">
        <v>0</v>
      </c>
      <c r="O662" s="112">
        <f t="shared" si="36"/>
        <v>0</v>
      </c>
      <c r="P662" s="115">
        <f t="shared" si="37"/>
        <v>0</v>
      </c>
      <c r="Q662" s="120"/>
      <c r="R662" s="117"/>
      <c r="S662" s="197"/>
      <c r="T662" s="179" t="str">
        <f>IFERROR(INDEX('ITC-3B'!$B$21:$B$1020,MATCH(E662,'ITC-3B'!$E$21:$E$1020,0)),"-")</f>
        <v>-</v>
      </c>
      <c r="U662" s="179" t="str">
        <f>IFERROR(INDEX('2A-2B'!$B$21:$B$1020,MATCH(E662,'2A-2B'!$F$21:$F$1020,0)),"-")</f>
        <v>-</v>
      </c>
      <c r="V662" s="186">
        <f t="shared" si="38"/>
        <v>0</v>
      </c>
      <c r="X662" s="191" t="str">
        <f>IFERROR(INDEX('ITC-3B'!$C$21:$C$1020,MATCH(E662,'ITC-3B'!$E$21:$E$1020,0)),"Not in 3B")</f>
        <v>Not in 3B</v>
      </c>
      <c r="Y662" s="191" t="str">
        <f>IFERROR(INDEX('2A-2B'!$C$21:$C$1020,MATCH(E662,'2A-2B'!$F$21:$F$1020,0)),"Not in 2A-2B")</f>
        <v>Not in 2A-2B</v>
      </c>
    </row>
    <row r="663" spans="2:25">
      <c r="B663" s="176" t="s">
        <v>1042</v>
      </c>
      <c r="C663" s="121"/>
      <c r="D663" s="119"/>
      <c r="E663" s="192"/>
      <c r="F663" s="117"/>
      <c r="G663" s="118"/>
      <c r="H663" s="119"/>
      <c r="I663" s="119"/>
      <c r="J663" s="123"/>
      <c r="K663" s="195"/>
      <c r="L663" s="120">
        <v>0</v>
      </c>
      <c r="M663" s="120">
        <v>0</v>
      </c>
      <c r="N663" s="120">
        <v>0</v>
      </c>
      <c r="O663" s="112">
        <f t="shared" si="36"/>
        <v>0</v>
      </c>
      <c r="P663" s="115">
        <f t="shared" si="37"/>
        <v>0</v>
      </c>
      <c r="Q663" s="120"/>
      <c r="R663" s="117"/>
      <c r="S663" s="197"/>
      <c r="T663" s="179" t="str">
        <f>IFERROR(INDEX('ITC-3B'!$B$21:$B$1020,MATCH(E663,'ITC-3B'!$E$21:$E$1020,0)),"-")</f>
        <v>-</v>
      </c>
      <c r="U663" s="179" t="str">
        <f>IFERROR(INDEX('2A-2B'!$B$21:$B$1020,MATCH(E663,'2A-2B'!$F$21:$F$1020,0)),"-")</f>
        <v>-</v>
      </c>
      <c r="V663" s="186">
        <f t="shared" si="38"/>
        <v>0</v>
      </c>
      <c r="X663" s="191" t="str">
        <f>IFERROR(INDEX('ITC-3B'!$C$21:$C$1020,MATCH(E663,'ITC-3B'!$E$21:$E$1020,0)),"Not in 3B")</f>
        <v>Not in 3B</v>
      </c>
      <c r="Y663" s="191" t="str">
        <f>IFERROR(INDEX('2A-2B'!$C$21:$C$1020,MATCH(E663,'2A-2B'!$F$21:$F$1020,0)),"Not in 2A-2B")</f>
        <v>Not in 2A-2B</v>
      </c>
    </row>
    <row r="664" spans="2:25">
      <c r="B664" s="176" t="s">
        <v>1043</v>
      </c>
      <c r="C664" s="121"/>
      <c r="D664" s="119"/>
      <c r="E664" s="192"/>
      <c r="F664" s="117"/>
      <c r="G664" s="118"/>
      <c r="H664" s="119"/>
      <c r="I664" s="119"/>
      <c r="J664" s="123"/>
      <c r="K664" s="195"/>
      <c r="L664" s="120">
        <v>0</v>
      </c>
      <c r="M664" s="120">
        <v>0</v>
      </c>
      <c r="N664" s="120">
        <v>0</v>
      </c>
      <c r="O664" s="112">
        <f t="shared" si="36"/>
        <v>0</v>
      </c>
      <c r="P664" s="115">
        <f t="shared" si="37"/>
        <v>0</v>
      </c>
      <c r="Q664" s="120"/>
      <c r="R664" s="117"/>
      <c r="S664" s="197"/>
      <c r="T664" s="179" t="str">
        <f>IFERROR(INDEX('ITC-3B'!$B$21:$B$1020,MATCH(E664,'ITC-3B'!$E$21:$E$1020,0)),"-")</f>
        <v>-</v>
      </c>
      <c r="U664" s="179" t="str">
        <f>IFERROR(INDEX('2A-2B'!$B$21:$B$1020,MATCH(E664,'2A-2B'!$F$21:$F$1020,0)),"-")</f>
        <v>-</v>
      </c>
      <c r="V664" s="186">
        <f t="shared" si="38"/>
        <v>0</v>
      </c>
      <c r="X664" s="191" t="str">
        <f>IFERROR(INDEX('ITC-3B'!$C$21:$C$1020,MATCH(E664,'ITC-3B'!$E$21:$E$1020,0)),"Not in 3B")</f>
        <v>Not in 3B</v>
      </c>
      <c r="Y664" s="191" t="str">
        <f>IFERROR(INDEX('2A-2B'!$C$21:$C$1020,MATCH(E664,'2A-2B'!$F$21:$F$1020,0)),"Not in 2A-2B")</f>
        <v>Not in 2A-2B</v>
      </c>
    </row>
    <row r="665" spans="2:25">
      <c r="B665" s="176" t="s">
        <v>1044</v>
      </c>
      <c r="C665" s="121"/>
      <c r="D665" s="119"/>
      <c r="E665" s="192"/>
      <c r="F665" s="117"/>
      <c r="G665" s="118"/>
      <c r="H665" s="119"/>
      <c r="I665" s="119"/>
      <c r="J665" s="123"/>
      <c r="K665" s="195"/>
      <c r="L665" s="120">
        <v>0</v>
      </c>
      <c r="M665" s="120">
        <v>0</v>
      </c>
      <c r="N665" s="120">
        <v>0</v>
      </c>
      <c r="O665" s="112">
        <f t="shared" si="36"/>
        <v>0</v>
      </c>
      <c r="P665" s="115">
        <f t="shared" si="37"/>
        <v>0</v>
      </c>
      <c r="Q665" s="120"/>
      <c r="R665" s="117"/>
      <c r="S665" s="197"/>
      <c r="T665" s="179" t="str">
        <f>IFERROR(INDEX('ITC-3B'!$B$21:$B$1020,MATCH(E665,'ITC-3B'!$E$21:$E$1020,0)),"-")</f>
        <v>-</v>
      </c>
      <c r="U665" s="179" t="str">
        <f>IFERROR(INDEX('2A-2B'!$B$21:$B$1020,MATCH(E665,'2A-2B'!$F$21:$F$1020,0)),"-")</f>
        <v>-</v>
      </c>
      <c r="V665" s="186">
        <f t="shared" si="38"/>
        <v>0</v>
      </c>
      <c r="X665" s="191" t="str">
        <f>IFERROR(INDEX('ITC-3B'!$C$21:$C$1020,MATCH(E665,'ITC-3B'!$E$21:$E$1020,0)),"Not in 3B")</f>
        <v>Not in 3B</v>
      </c>
      <c r="Y665" s="191" t="str">
        <f>IFERROR(INDEX('2A-2B'!$C$21:$C$1020,MATCH(E665,'2A-2B'!$F$21:$F$1020,0)),"Not in 2A-2B")</f>
        <v>Not in 2A-2B</v>
      </c>
    </row>
    <row r="666" spans="2:25">
      <c r="B666" s="176" t="s">
        <v>1045</v>
      </c>
      <c r="C666" s="121"/>
      <c r="D666" s="119"/>
      <c r="E666" s="192"/>
      <c r="F666" s="117"/>
      <c r="G666" s="118"/>
      <c r="H666" s="119"/>
      <c r="I666" s="119"/>
      <c r="J666" s="123"/>
      <c r="K666" s="195"/>
      <c r="L666" s="120">
        <v>0</v>
      </c>
      <c r="M666" s="120">
        <v>0</v>
      </c>
      <c r="N666" s="120">
        <v>0</v>
      </c>
      <c r="O666" s="112">
        <f t="shared" si="36"/>
        <v>0</v>
      </c>
      <c r="P666" s="115">
        <f t="shared" si="37"/>
        <v>0</v>
      </c>
      <c r="Q666" s="120"/>
      <c r="R666" s="117"/>
      <c r="S666" s="197"/>
      <c r="T666" s="179" t="str">
        <f>IFERROR(INDEX('ITC-3B'!$B$21:$B$1020,MATCH(E666,'ITC-3B'!$E$21:$E$1020,0)),"-")</f>
        <v>-</v>
      </c>
      <c r="U666" s="179" t="str">
        <f>IFERROR(INDEX('2A-2B'!$B$21:$B$1020,MATCH(E666,'2A-2B'!$F$21:$F$1020,0)),"-")</f>
        <v>-</v>
      </c>
      <c r="V666" s="186">
        <f t="shared" si="38"/>
        <v>0</v>
      </c>
      <c r="X666" s="191" t="str">
        <f>IFERROR(INDEX('ITC-3B'!$C$21:$C$1020,MATCH(E666,'ITC-3B'!$E$21:$E$1020,0)),"Not in 3B")</f>
        <v>Not in 3B</v>
      </c>
      <c r="Y666" s="191" t="str">
        <f>IFERROR(INDEX('2A-2B'!$C$21:$C$1020,MATCH(E666,'2A-2B'!$F$21:$F$1020,0)),"Not in 2A-2B")</f>
        <v>Not in 2A-2B</v>
      </c>
    </row>
    <row r="667" spans="2:25">
      <c r="B667" s="176" t="s">
        <v>1046</v>
      </c>
      <c r="C667" s="121"/>
      <c r="D667" s="119"/>
      <c r="E667" s="192"/>
      <c r="F667" s="117"/>
      <c r="G667" s="118"/>
      <c r="H667" s="119"/>
      <c r="I667" s="119"/>
      <c r="J667" s="123"/>
      <c r="K667" s="195"/>
      <c r="L667" s="120">
        <v>0</v>
      </c>
      <c r="M667" s="120">
        <v>0</v>
      </c>
      <c r="N667" s="120">
        <v>0</v>
      </c>
      <c r="O667" s="112">
        <f t="shared" si="36"/>
        <v>0</v>
      </c>
      <c r="P667" s="115">
        <f t="shared" si="37"/>
        <v>0</v>
      </c>
      <c r="Q667" s="120"/>
      <c r="R667" s="117"/>
      <c r="S667" s="197"/>
      <c r="T667" s="179" t="str">
        <f>IFERROR(INDEX('ITC-3B'!$B$21:$B$1020,MATCH(E667,'ITC-3B'!$E$21:$E$1020,0)),"-")</f>
        <v>-</v>
      </c>
      <c r="U667" s="179" t="str">
        <f>IFERROR(INDEX('2A-2B'!$B$21:$B$1020,MATCH(E667,'2A-2B'!$F$21:$F$1020,0)),"-")</f>
        <v>-</v>
      </c>
      <c r="V667" s="186">
        <f t="shared" si="38"/>
        <v>0</v>
      </c>
      <c r="X667" s="191" t="str">
        <f>IFERROR(INDEX('ITC-3B'!$C$21:$C$1020,MATCH(E667,'ITC-3B'!$E$21:$E$1020,0)),"Not in 3B")</f>
        <v>Not in 3B</v>
      </c>
      <c r="Y667" s="191" t="str">
        <f>IFERROR(INDEX('2A-2B'!$C$21:$C$1020,MATCH(E667,'2A-2B'!$F$21:$F$1020,0)),"Not in 2A-2B")</f>
        <v>Not in 2A-2B</v>
      </c>
    </row>
    <row r="668" spans="2:25">
      <c r="B668" s="176" t="s">
        <v>1047</v>
      </c>
      <c r="C668" s="121"/>
      <c r="D668" s="119"/>
      <c r="E668" s="192"/>
      <c r="F668" s="117"/>
      <c r="G668" s="118"/>
      <c r="H668" s="119"/>
      <c r="I668" s="119"/>
      <c r="J668" s="123"/>
      <c r="K668" s="195"/>
      <c r="L668" s="120">
        <v>0</v>
      </c>
      <c r="M668" s="120">
        <v>0</v>
      </c>
      <c r="N668" s="120">
        <v>0</v>
      </c>
      <c r="O668" s="112">
        <f t="shared" si="36"/>
        <v>0</v>
      </c>
      <c r="P668" s="115">
        <f t="shared" si="37"/>
        <v>0</v>
      </c>
      <c r="Q668" s="120"/>
      <c r="R668" s="117"/>
      <c r="S668" s="197"/>
      <c r="T668" s="179" t="str">
        <f>IFERROR(INDEX('ITC-3B'!$B$21:$B$1020,MATCH(E668,'ITC-3B'!$E$21:$E$1020,0)),"-")</f>
        <v>-</v>
      </c>
      <c r="U668" s="179" t="str">
        <f>IFERROR(INDEX('2A-2B'!$B$21:$B$1020,MATCH(E668,'2A-2B'!$F$21:$F$1020,0)),"-")</f>
        <v>-</v>
      </c>
      <c r="V668" s="186">
        <f t="shared" si="38"/>
        <v>0</v>
      </c>
      <c r="X668" s="191" t="str">
        <f>IFERROR(INDEX('ITC-3B'!$C$21:$C$1020,MATCH(E668,'ITC-3B'!$E$21:$E$1020,0)),"Not in 3B")</f>
        <v>Not in 3B</v>
      </c>
      <c r="Y668" s="191" t="str">
        <f>IFERROR(INDEX('2A-2B'!$C$21:$C$1020,MATCH(E668,'2A-2B'!$F$21:$F$1020,0)),"Not in 2A-2B")</f>
        <v>Not in 2A-2B</v>
      </c>
    </row>
    <row r="669" spans="2:25">
      <c r="B669" s="176" t="s">
        <v>1048</v>
      </c>
      <c r="C669" s="121"/>
      <c r="D669" s="119"/>
      <c r="E669" s="192"/>
      <c r="F669" s="117"/>
      <c r="G669" s="118"/>
      <c r="H669" s="119"/>
      <c r="I669" s="119"/>
      <c r="J669" s="123"/>
      <c r="K669" s="195"/>
      <c r="L669" s="120">
        <v>0</v>
      </c>
      <c r="M669" s="120">
        <v>0</v>
      </c>
      <c r="N669" s="120">
        <v>0</v>
      </c>
      <c r="O669" s="112">
        <f t="shared" si="36"/>
        <v>0</v>
      </c>
      <c r="P669" s="115">
        <f t="shared" si="37"/>
        <v>0</v>
      </c>
      <c r="Q669" s="120"/>
      <c r="R669" s="117"/>
      <c r="S669" s="197"/>
      <c r="T669" s="179" t="str">
        <f>IFERROR(INDEX('ITC-3B'!$B$21:$B$1020,MATCH(E669,'ITC-3B'!$E$21:$E$1020,0)),"-")</f>
        <v>-</v>
      </c>
      <c r="U669" s="179" t="str">
        <f>IFERROR(INDEX('2A-2B'!$B$21:$B$1020,MATCH(E669,'2A-2B'!$F$21:$F$1020,0)),"-")</f>
        <v>-</v>
      </c>
      <c r="V669" s="186">
        <f t="shared" si="38"/>
        <v>0</v>
      </c>
      <c r="X669" s="191" t="str">
        <f>IFERROR(INDEX('ITC-3B'!$C$21:$C$1020,MATCH(E669,'ITC-3B'!$E$21:$E$1020,0)),"Not in 3B")</f>
        <v>Not in 3B</v>
      </c>
      <c r="Y669" s="191" t="str">
        <f>IFERROR(INDEX('2A-2B'!$C$21:$C$1020,MATCH(E669,'2A-2B'!$F$21:$F$1020,0)),"Not in 2A-2B")</f>
        <v>Not in 2A-2B</v>
      </c>
    </row>
    <row r="670" spans="2:25">
      <c r="B670" s="176" t="s">
        <v>1049</v>
      </c>
      <c r="C670" s="121"/>
      <c r="D670" s="119"/>
      <c r="E670" s="192"/>
      <c r="F670" s="117"/>
      <c r="G670" s="118"/>
      <c r="H670" s="119"/>
      <c r="I670" s="119"/>
      <c r="J670" s="123"/>
      <c r="K670" s="195"/>
      <c r="L670" s="120">
        <v>0</v>
      </c>
      <c r="M670" s="120">
        <v>0</v>
      </c>
      <c r="N670" s="120">
        <v>0</v>
      </c>
      <c r="O670" s="112">
        <f t="shared" si="36"/>
        <v>0</v>
      </c>
      <c r="P670" s="115">
        <f t="shared" si="37"/>
        <v>0</v>
      </c>
      <c r="Q670" s="120"/>
      <c r="R670" s="117"/>
      <c r="S670" s="197"/>
      <c r="T670" s="179" t="str">
        <f>IFERROR(INDEX('ITC-3B'!$B$21:$B$1020,MATCH(E670,'ITC-3B'!$E$21:$E$1020,0)),"-")</f>
        <v>-</v>
      </c>
      <c r="U670" s="179" t="str">
        <f>IFERROR(INDEX('2A-2B'!$B$21:$B$1020,MATCH(E670,'2A-2B'!$F$21:$F$1020,0)),"-")</f>
        <v>-</v>
      </c>
      <c r="V670" s="186">
        <f t="shared" si="38"/>
        <v>0</v>
      </c>
      <c r="X670" s="191" t="str">
        <f>IFERROR(INDEX('ITC-3B'!$C$21:$C$1020,MATCH(E670,'ITC-3B'!$E$21:$E$1020,0)),"Not in 3B")</f>
        <v>Not in 3B</v>
      </c>
      <c r="Y670" s="191" t="str">
        <f>IFERROR(INDEX('2A-2B'!$C$21:$C$1020,MATCH(E670,'2A-2B'!$F$21:$F$1020,0)),"Not in 2A-2B")</f>
        <v>Not in 2A-2B</v>
      </c>
    </row>
    <row r="671" spans="2:25">
      <c r="B671" s="176" t="s">
        <v>1050</v>
      </c>
      <c r="C671" s="121"/>
      <c r="D671" s="119"/>
      <c r="E671" s="192"/>
      <c r="F671" s="117"/>
      <c r="G671" s="118"/>
      <c r="H671" s="119"/>
      <c r="I671" s="119"/>
      <c r="J671" s="123"/>
      <c r="K671" s="195"/>
      <c r="L671" s="120">
        <v>0</v>
      </c>
      <c r="M671" s="120">
        <v>0</v>
      </c>
      <c r="N671" s="120">
        <v>0</v>
      </c>
      <c r="O671" s="112">
        <f t="shared" si="36"/>
        <v>0</v>
      </c>
      <c r="P671" s="115">
        <f t="shared" si="37"/>
        <v>0</v>
      </c>
      <c r="Q671" s="120"/>
      <c r="R671" s="117"/>
      <c r="S671" s="197"/>
      <c r="T671" s="179" t="str">
        <f>IFERROR(INDEX('ITC-3B'!$B$21:$B$1020,MATCH(E671,'ITC-3B'!$E$21:$E$1020,0)),"-")</f>
        <v>-</v>
      </c>
      <c r="U671" s="179" t="str">
        <f>IFERROR(INDEX('2A-2B'!$B$21:$B$1020,MATCH(E671,'2A-2B'!$F$21:$F$1020,0)),"-")</f>
        <v>-</v>
      </c>
      <c r="V671" s="186">
        <f t="shared" si="38"/>
        <v>0</v>
      </c>
      <c r="X671" s="191" t="str">
        <f>IFERROR(INDEX('ITC-3B'!$C$21:$C$1020,MATCH(E671,'ITC-3B'!$E$21:$E$1020,0)),"Not in 3B")</f>
        <v>Not in 3B</v>
      </c>
      <c r="Y671" s="191" t="str">
        <f>IFERROR(INDEX('2A-2B'!$C$21:$C$1020,MATCH(E671,'2A-2B'!$F$21:$F$1020,0)),"Not in 2A-2B")</f>
        <v>Not in 2A-2B</v>
      </c>
    </row>
    <row r="672" spans="2:25">
      <c r="B672" s="176" t="s">
        <v>1051</v>
      </c>
      <c r="C672" s="121"/>
      <c r="D672" s="119"/>
      <c r="E672" s="192"/>
      <c r="F672" s="117"/>
      <c r="G672" s="118"/>
      <c r="H672" s="119"/>
      <c r="I672" s="119"/>
      <c r="J672" s="123"/>
      <c r="K672" s="195"/>
      <c r="L672" s="120">
        <v>0</v>
      </c>
      <c r="M672" s="120">
        <v>0</v>
      </c>
      <c r="N672" s="120">
        <v>0</v>
      </c>
      <c r="O672" s="112">
        <f t="shared" si="36"/>
        <v>0</v>
      </c>
      <c r="P672" s="115">
        <f t="shared" si="37"/>
        <v>0</v>
      </c>
      <c r="Q672" s="120"/>
      <c r="R672" s="117"/>
      <c r="S672" s="197"/>
      <c r="T672" s="179" t="str">
        <f>IFERROR(INDEX('ITC-3B'!$B$21:$B$1020,MATCH(E672,'ITC-3B'!$E$21:$E$1020,0)),"-")</f>
        <v>-</v>
      </c>
      <c r="U672" s="179" t="str">
        <f>IFERROR(INDEX('2A-2B'!$B$21:$B$1020,MATCH(E672,'2A-2B'!$F$21:$F$1020,0)),"-")</f>
        <v>-</v>
      </c>
      <c r="V672" s="186">
        <f t="shared" si="38"/>
        <v>0</v>
      </c>
      <c r="X672" s="191" t="str">
        <f>IFERROR(INDEX('ITC-3B'!$C$21:$C$1020,MATCH(E672,'ITC-3B'!$E$21:$E$1020,0)),"Not in 3B")</f>
        <v>Not in 3B</v>
      </c>
      <c r="Y672" s="191" t="str">
        <f>IFERROR(INDEX('2A-2B'!$C$21:$C$1020,MATCH(E672,'2A-2B'!$F$21:$F$1020,0)),"Not in 2A-2B")</f>
        <v>Not in 2A-2B</v>
      </c>
    </row>
    <row r="673" spans="2:25">
      <c r="B673" s="176" t="s">
        <v>1052</v>
      </c>
      <c r="C673" s="121"/>
      <c r="D673" s="119"/>
      <c r="E673" s="192"/>
      <c r="F673" s="117"/>
      <c r="G673" s="118"/>
      <c r="H673" s="119"/>
      <c r="I673" s="119"/>
      <c r="J673" s="123"/>
      <c r="K673" s="195"/>
      <c r="L673" s="120">
        <v>0</v>
      </c>
      <c r="M673" s="120">
        <v>0</v>
      </c>
      <c r="N673" s="120">
        <v>0</v>
      </c>
      <c r="O673" s="112">
        <f t="shared" si="36"/>
        <v>0</v>
      </c>
      <c r="P673" s="115">
        <f t="shared" si="37"/>
        <v>0</v>
      </c>
      <c r="Q673" s="120"/>
      <c r="R673" s="117"/>
      <c r="S673" s="197"/>
      <c r="T673" s="179" t="str">
        <f>IFERROR(INDEX('ITC-3B'!$B$21:$B$1020,MATCH(E673,'ITC-3B'!$E$21:$E$1020,0)),"-")</f>
        <v>-</v>
      </c>
      <c r="U673" s="179" t="str">
        <f>IFERROR(INDEX('2A-2B'!$B$21:$B$1020,MATCH(E673,'2A-2B'!$F$21:$F$1020,0)),"-")</f>
        <v>-</v>
      </c>
      <c r="V673" s="186">
        <f t="shared" si="38"/>
        <v>0</v>
      </c>
      <c r="X673" s="191" t="str">
        <f>IFERROR(INDEX('ITC-3B'!$C$21:$C$1020,MATCH(E673,'ITC-3B'!$E$21:$E$1020,0)),"Not in 3B")</f>
        <v>Not in 3B</v>
      </c>
      <c r="Y673" s="191" t="str">
        <f>IFERROR(INDEX('2A-2B'!$C$21:$C$1020,MATCH(E673,'2A-2B'!$F$21:$F$1020,0)),"Not in 2A-2B")</f>
        <v>Not in 2A-2B</v>
      </c>
    </row>
    <row r="674" spans="2:25">
      <c r="B674" s="176" t="s">
        <v>1053</v>
      </c>
      <c r="C674" s="121"/>
      <c r="D674" s="119"/>
      <c r="E674" s="192"/>
      <c r="F674" s="117"/>
      <c r="G674" s="118"/>
      <c r="H674" s="119"/>
      <c r="I674" s="119"/>
      <c r="J674" s="123"/>
      <c r="K674" s="195"/>
      <c r="L674" s="120">
        <v>0</v>
      </c>
      <c r="M674" s="120">
        <v>0</v>
      </c>
      <c r="N674" s="120">
        <v>0</v>
      </c>
      <c r="O674" s="112">
        <f t="shared" si="36"/>
        <v>0</v>
      </c>
      <c r="P674" s="115">
        <f t="shared" si="37"/>
        <v>0</v>
      </c>
      <c r="Q674" s="120"/>
      <c r="R674" s="117"/>
      <c r="S674" s="197"/>
      <c r="T674" s="179" t="str">
        <f>IFERROR(INDEX('ITC-3B'!$B$21:$B$1020,MATCH(E674,'ITC-3B'!$E$21:$E$1020,0)),"-")</f>
        <v>-</v>
      </c>
      <c r="U674" s="179" t="str">
        <f>IFERROR(INDEX('2A-2B'!$B$21:$B$1020,MATCH(E674,'2A-2B'!$F$21:$F$1020,0)),"-")</f>
        <v>-</v>
      </c>
      <c r="V674" s="186">
        <f t="shared" si="38"/>
        <v>0</v>
      </c>
      <c r="X674" s="191" t="str">
        <f>IFERROR(INDEX('ITC-3B'!$C$21:$C$1020,MATCH(E674,'ITC-3B'!$E$21:$E$1020,0)),"Not in 3B")</f>
        <v>Not in 3B</v>
      </c>
      <c r="Y674" s="191" t="str">
        <f>IFERROR(INDEX('2A-2B'!$C$21:$C$1020,MATCH(E674,'2A-2B'!$F$21:$F$1020,0)),"Not in 2A-2B")</f>
        <v>Not in 2A-2B</v>
      </c>
    </row>
    <row r="675" spans="2:25">
      <c r="B675" s="176" t="s">
        <v>1054</v>
      </c>
      <c r="C675" s="121"/>
      <c r="D675" s="119"/>
      <c r="E675" s="192"/>
      <c r="F675" s="117"/>
      <c r="G675" s="118"/>
      <c r="H675" s="119"/>
      <c r="I675" s="119"/>
      <c r="J675" s="123"/>
      <c r="K675" s="195"/>
      <c r="L675" s="120">
        <v>0</v>
      </c>
      <c r="M675" s="120">
        <v>0</v>
      </c>
      <c r="N675" s="120">
        <v>0</v>
      </c>
      <c r="O675" s="112">
        <f t="shared" si="36"/>
        <v>0</v>
      </c>
      <c r="P675" s="115">
        <f t="shared" si="37"/>
        <v>0</v>
      </c>
      <c r="Q675" s="120"/>
      <c r="R675" s="117"/>
      <c r="S675" s="197"/>
      <c r="T675" s="179" t="str">
        <f>IFERROR(INDEX('ITC-3B'!$B$21:$B$1020,MATCH(E675,'ITC-3B'!$E$21:$E$1020,0)),"-")</f>
        <v>-</v>
      </c>
      <c r="U675" s="179" t="str">
        <f>IFERROR(INDEX('2A-2B'!$B$21:$B$1020,MATCH(E675,'2A-2B'!$F$21:$F$1020,0)),"-")</f>
        <v>-</v>
      </c>
      <c r="V675" s="186">
        <f t="shared" si="38"/>
        <v>0</v>
      </c>
      <c r="X675" s="191" t="str">
        <f>IFERROR(INDEX('ITC-3B'!$C$21:$C$1020,MATCH(E675,'ITC-3B'!$E$21:$E$1020,0)),"Not in 3B")</f>
        <v>Not in 3B</v>
      </c>
      <c r="Y675" s="191" t="str">
        <f>IFERROR(INDEX('2A-2B'!$C$21:$C$1020,MATCH(E675,'2A-2B'!$F$21:$F$1020,0)),"Not in 2A-2B")</f>
        <v>Not in 2A-2B</v>
      </c>
    </row>
    <row r="676" spans="2:25">
      <c r="B676" s="176" t="s">
        <v>1055</v>
      </c>
      <c r="C676" s="121"/>
      <c r="D676" s="119"/>
      <c r="E676" s="192"/>
      <c r="F676" s="117"/>
      <c r="G676" s="118"/>
      <c r="H676" s="119"/>
      <c r="I676" s="119"/>
      <c r="J676" s="123"/>
      <c r="K676" s="195"/>
      <c r="L676" s="120">
        <v>0</v>
      </c>
      <c r="M676" s="120">
        <v>0</v>
      </c>
      <c r="N676" s="120">
        <v>0</v>
      </c>
      <c r="O676" s="112">
        <f t="shared" si="36"/>
        <v>0</v>
      </c>
      <c r="P676" s="115">
        <f t="shared" si="37"/>
        <v>0</v>
      </c>
      <c r="Q676" s="120"/>
      <c r="R676" s="117"/>
      <c r="S676" s="197"/>
      <c r="T676" s="179" t="str">
        <f>IFERROR(INDEX('ITC-3B'!$B$21:$B$1020,MATCH(E676,'ITC-3B'!$E$21:$E$1020,0)),"-")</f>
        <v>-</v>
      </c>
      <c r="U676" s="179" t="str">
        <f>IFERROR(INDEX('2A-2B'!$B$21:$B$1020,MATCH(E676,'2A-2B'!$F$21:$F$1020,0)),"-")</f>
        <v>-</v>
      </c>
      <c r="V676" s="186">
        <f t="shared" si="38"/>
        <v>0</v>
      </c>
      <c r="X676" s="191" t="str">
        <f>IFERROR(INDEX('ITC-3B'!$C$21:$C$1020,MATCH(E676,'ITC-3B'!$E$21:$E$1020,0)),"Not in 3B")</f>
        <v>Not in 3B</v>
      </c>
      <c r="Y676" s="191" t="str">
        <f>IFERROR(INDEX('2A-2B'!$C$21:$C$1020,MATCH(E676,'2A-2B'!$F$21:$F$1020,0)),"Not in 2A-2B")</f>
        <v>Not in 2A-2B</v>
      </c>
    </row>
    <row r="677" spans="2:25">
      <c r="B677" s="176" t="s">
        <v>1056</v>
      </c>
      <c r="C677" s="121"/>
      <c r="D677" s="119"/>
      <c r="E677" s="192"/>
      <c r="F677" s="117"/>
      <c r="G677" s="118"/>
      <c r="H677" s="119"/>
      <c r="I677" s="119"/>
      <c r="J677" s="123"/>
      <c r="K677" s="195"/>
      <c r="L677" s="120">
        <v>0</v>
      </c>
      <c r="M677" s="120">
        <v>0</v>
      </c>
      <c r="N677" s="120">
        <v>0</v>
      </c>
      <c r="O677" s="112">
        <f t="shared" si="36"/>
        <v>0</v>
      </c>
      <c r="P677" s="115">
        <f t="shared" si="37"/>
        <v>0</v>
      </c>
      <c r="Q677" s="120"/>
      <c r="R677" s="117"/>
      <c r="S677" s="197"/>
      <c r="T677" s="179" t="str">
        <f>IFERROR(INDEX('ITC-3B'!$B$21:$B$1020,MATCH(E677,'ITC-3B'!$E$21:$E$1020,0)),"-")</f>
        <v>-</v>
      </c>
      <c r="U677" s="179" t="str">
        <f>IFERROR(INDEX('2A-2B'!$B$21:$B$1020,MATCH(E677,'2A-2B'!$F$21:$F$1020,0)),"-")</f>
        <v>-</v>
      </c>
      <c r="V677" s="186">
        <f t="shared" si="38"/>
        <v>0</v>
      </c>
      <c r="X677" s="191" t="str">
        <f>IFERROR(INDEX('ITC-3B'!$C$21:$C$1020,MATCH(E677,'ITC-3B'!$E$21:$E$1020,0)),"Not in 3B")</f>
        <v>Not in 3B</v>
      </c>
      <c r="Y677" s="191" t="str">
        <f>IFERROR(INDEX('2A-2B'!$C$21:$C$1020,MATCH(E677,'2A-2B'!$F$21:$F$1020,0)),"Not in 2A-2B")</f>
        <v>Not in 2A-2B</v>
      </c>
    </row>
    <row r="678" spans="2:25">
      <c r="B678" s="176" t="s">
        <v>1057</v>
      </c>
      <c r="C678" s="121"/>
      <c r="D678" s="119"/>
      <c r="E678" s="192"/>
      <c r="F678" s="117"/>
      <c r="G678" s="118"/>
      <c r="H678" s="119"/>
      <c r="I678" s="119"/>
      <c r="J678" s="123"/>
      <c r="K678" s="195"/>
      <c r="L678" s="120">
        <v>0</v>
      </c>
      <c r="M678" s="120">
        <v>0</v>
      </c>
      <c r="N678" s="120">
        <v>0</v>
      </c>
      <c r="O678" s="112">
        <f t="shared" si="36"/>
        <v>0</v>
      </c>
      <c r="P678" s="115">
        <f t="shared" si="37"/>
        <v>0</v>
      </c>
      <c r="Q678" s="120"/>
      <c r="R678" s="117"/>
      <c r="S678" s="197"/>
      <c r="T678" s="179" t="str">
        <f>IFERROR(INDEX('ITC-3B'!$B$21:$B$1020,MATCH(E678,'ITC-3B'!$E$21:$E$1020,0)),"-")</f>
        <v>-</v>
      </c>
      <c r="U678" s="179" t="str">
        <f>IFERROR(INDEX('2A-2B'!$B$21:$B$1020,MATCH(E678,'2A-2B'!$F$21:$F$1020,0)),"-")</f>
        <v>-</v>
      </c>
      <c r="V678" s="186">
        <f t="shared" si="38"/>
        <v>0</v>
      </c>
      <c r="X678" s="191" t="str">
        <f>IFERROR(INDEX('ITC-3B'!$C$21:$C$1020,MATCH(E678,'ITC-3B'!$E$21:$E$1020,0)),"Not in 3B")</f>
        <v>Not in 3B</v>
      </c>
      <c r="Y678" s="191" t="str">
        <f>IFERROR(INDEX('2A-2B'!$C$21:$C$1020,MATCH(E678,'2A-2B'!$F$21:$F$1020,0)),"Not in 2A-2B")</f>
        <v>Not in 2A-2B</v>
      </c>
    </row>
    <row r="679" spans="2:25">
      <c r="B679" s="176" t="s">
        <v>1058</v>
      </c>
      <c r="C679" s="121"/>
      <c r="D679" s="119"/>
      <c r="E679" s="192"/>
      <c r="F679" s="117"/>
      <c r="G679" s="118"/>
      <c r="H679" s="119"/>
      <c r="I679" s="119"/>
      <c r="J679" s="123"/>
      <c r="K679" s="195"/>
      <c r="L679" s="120">
        <v>0</v>
      </c>
      <c r="M679" s="120">
        <v>0</v>
      </c>
      <c r="N679" s="120">
        <v>0</v>
      </c>
      <c r="O679" s="112">
        <f t="shared" si="36"/>
        <v>0</v>
      </c>
      <c r="P679" s="115">
        <f t="shared" si="37"/>
        <v>0</v>
      </c>
      <c r="Q679" s="120"/>
      <c r="R679" s="117"/>
      <c r="S679" s="197"/>
      <c r="T679" s="179" t="str">
        <f>IFERROR(INDEX('ITC-3B'!$B$21:$B$1020,MATCH(E679,'ITC-3B'!$E$21:$E$1020,0)),"-")</f>
        <v>-</v>
      </c>
      <c r="U679" s="179" t="str">
        <f>IFERROR(INDEX('2A-2B'!$B$21:$B$1020,MATCH(E679,'2A-2B'!$F$21:$F$1020,0)),"-")</f>
        <v>-</v>
      </c>
      <c r="V679" s="186">
        <f t="shared" si="38"/>
        <v>0</v>
      </c>
      <c r="X679" s="191" t="str">
        <f>IFERROR(INDEX('ITC-3B'!$C$21:$C$1020,MATCH(E679,'ITC-3B'!$E$21:$E$1020,0)),"Not in 3B")</f>
        <v>Not in 3B</v>
      </c>
      <c r="Y679" s="191" t="str">
        <f>IFERROR(INDEX('2A-2B'!$C$21:$C$1020,MATCH(E679,'2A-2B'!$F$21:$F$1020,0)),"Not in 2A-2B")</f>
        <v>Not in 2A-2B</v>
      </c>
    </row>
    <row r="680" spans="2:25">
      <c r="B680" s="176" t="s">
        <v>1059</v>
      </c>
      <c r="C680" s="121"/>
      <c r="D680" s="119"/>
      <c r="E680" s="192"/>
      <c r="F680" s="117"/>
      <c r="G680" s="118"/>
      <c r="H680" s="119"/>
      <c r="I680" s="119"/>
      <c r="J680" s="123"/>
      <c r="K680" s="195"/>
      <c r="L680" s="120">
        <v>0</v>
      </c>
      <c r="M680" s="120">
        <v>0</v>
      </c>
      <c r="N680" s="120">
        <v>0</v>
      </c>
      <c r="O680" s="112">
        <f t="shared" si="36"/>
        <v>0</v>
      </c>
      <c r="P680" s="115">
        <f t="shared" si="37"/>
        <v>0</v>
      </c>
      <c r="Q680" s="120"/>
      <c r="R680" s="117"/>
      <c r="S680" s="197"/>
      <c r="T680" s="179" t="str">
        <f>IFERROR(INDEX('ITC-3B'!$B$21:$B$1020,MATCH(E680,'ITC-3B'!$E$21:$E$1020,0)),"-")</f>
        <v>-</v>
      </c>
      <c r="U680" s="179" t="str">
        <f>IFERROR(INDEX('2A-2B'!$B$21:$B$1020,MATCH(E680,'2A-2B'!$F$21:$F$1020,0)),"-")</f>
        <v>-</v>
      </c>
      <c r="V680" s="186">
        <f t="shared" si="38"/>
        <v>0</v>
      </c>
      <c r="X680" s="191" t="str">
        <f>IFERROR(INDEX('ITC-3B'!$C$21:$C$1020,MATCH(E680,'ITC-3B'!$E$21:$E$1020,0)),"Not in 3B")</f>
        <v>Not in 3B</v>
      </c>
      <c r="Y680" s="191" t="str">
        <f>IFERROR(INDEX('2A-2B'!$C$21:$C$1020,MATCH(E680,'2A-2B'!$F$21:$F$1020,0)),"Not in 2A-2B")</f>
        <v>Not in 2A-2B</v>
      </c>
    </row>
    <row r="681" spans="2:25">
      <c r="B681" s="176" t="s">
        <v>1060</v>
      </c>
      <c r="C681" s="121"/>
      <c r="D681" s="119"/>
      <c r="E681" s="192"/>
      <c r="F681" s="117"/>
      <c r="G681" s="118"/>
      <c r="H681" s="119"/>
      <c r="I681" s="119"/>
      <c r="J681" s="123"/>
      <c r="K681" s="195"/>
      <c r="L681" s="120">
        <v>0</v>
      </c>
      <c r="M681" s="120">
        <v>0</v>
      </c>
      <c r="N681" s="120">
        <v>0</v>
      </c>
      <c r="O681" s="112">
        <f t="shared" si="36"/>
        <v>0</v>
      </c>
      <c r="P681" s="115">
        <f t="shared" si="37"/>
        <v>0</v>
      </c>
      <c r="Q681" s="120"/>
      <c r="R681" s="117"/>
      <c r="S681" s="197"/>
      <c r="T681" s="179" t="str">
        <f>IFERROR(INDEX('ITC-3B'!$B$21:$B$1020,MATCH(E681,'ITC-3B'!$E$21:$E$1020,0)),"-")</f>
        <v>-</v>
      </c>
      <c r="U681" s="179" t="str">
        <f>IFERROR(INDEX('2A-2B'!$B$21:$B$1020,MATCH(E681,'2A-2B'!$F$21:$F$1020,0)),"-")</f>
        <v>-</v>
      </c>
      <c r="V681" s="186">
        <f t="shared" si="38"/>
        <v>0</v>
      </c>
      <c r="X681" s="191" t="str">
        <f>IFERROR(INDEX('ITC-3B'!$C$21:$C$1020,MATCH(E681,'ITC-3B'!$E$21:$E$1020,0)),"Not in 3B")</f>
        <v>Not in 3B</v>
      </c>
      <c r="Y681" s="191" t="str">
        <f>IFERROR(INDEX('2A-2B'!$C$21:$C$1020,MATCH(E681,'2A-2B'!$F$21:$F$1020,0)),"Not in 2A-2B")</f>
        <v>Not in 2A-2B</v>
      </c>
    </row>
    <row r="682" spans="2:25">
      <c r="B682" s="176" t="s">
        <v>1061</v>
      </c>
      <c r="C682" s="121"/>
      <c r="D682" s="119"/>
      <c r="E682" s="192"/>
      <c r="F682" s="117"/>
      <c r="G682" s="118"/>
      <c r="H682" s="119"/>
      <c r="I682" s="119"/>
      <c r="J682" s="123"/>
      <c r="K682" s="195"/>
      <c r="L682" s="120">
        <v>0</v>
      </c>
      <c r="M682" s="120">
        <v>0</v>
      </c>
      <c r="N682" s="120">
        <v>0</v>
      </c>
      <c r="O682" s="112">
        <f t="shared" si="36"/>
        <v>0</v>
      </c>
      <c r="P682" s="115">
        <f t="shared" si="37"/>
        <v>0</v>
      </c>
      <c r="Q682" s="120"/>
      <c r="R682" s="117"/>
      <c r="S682" s="197"/>
      <c r="T682" s="179" t="str">
        <f>IFERROR(INDEX('ITC-3B'!$B$21:$B$1020,MATCH(E682,'ITC-3B'!$E$21:$E$1020,0)),"-")</f>
        <v>-</v>
      </c>
      <c r="U682" s="179" t="str">
        <f>IFERROR(INDEX('2A-2B'!$B$21:$B$1020,MATCH(E682,'2A-2B'!$F$21:$F$1020,0)),"-")</f>
        <v>-</v>
      </c>
      <c r="V682" s="186">
        <f t="shared" si="38"/>
        <v>0</v>
      </c>
      <c r="X682" s="191" t="str">
        <f>IFERROR(INDEX('ITC-3B'!$C$21:$C$1020,MATCH(E682,'ITC-3B'!$E$21:$E$1020,0)),"Not in 3B")</f>
        <v>Not in 3B</v>
      </c>
      <c r="Y682" s="191" t="str">
        <f>IFERROR(INDEX('2A-2B'!$C$21:$C$1020,MATCH(E682,'2A-2B'!$F$21:$F$1020,0)),"Not in 2A-2B")</f>
        <v>Not in 2A-2B</v>
      </c>
    </row>
    <row r="683" spans="2:25">
      <c r="B683" s="176" t="s">
        <v>1062</v>
      </c>
      <c r="C683" s="121"/>
      <c r="D683" s="119"/>
      <c r="E683" s="192"/>
      <c r="F683" s="117"/>
      <c r="G683" s="118"/>
      <c r="H683" s="119"/>
      <c r="I683" s="119"/>
      <c r="J683" s="123"/>
      <c r="K683" s="195"/>
      <c r="L683" s="120">
        <v>0</v>
      </c>
      <c r="M683" s="120">
        <v>0</v>
      </c>
      <c r="N683" s="120">
        <v>0</v>
      </c>
      <c r="O683" s="112">
        <f t="shared" si="36"/>
        <v>0</v>
      </c>
      <c r="P683" s="115">
        <f t="shared" si="37"/>
        <v>0</v>
      </c>
      <c r="Q683" s="120"/>
      <c r="R683" s="117"/>
      <c r="S683" s="197"/>
      <c r="T683" s="179" t="str">
        <f>IFERROR(INDEX('ITC-3B'!$B$21:$B$1020,MATCH(E683,'ITC-3B'!$E$21:$E$1020,0)),"-")</f>
        <v>-</v>
      </c>
      <c r="U683" s="179" t="str">
        <f>IFERROR(INDEX('2A-2B'!$B$21:$B$1020,MATCH(E683,'2A-2B'!$F$21:$F$1020,0)),"-")</f>
        <v>-</v>
      </c>
      <c r="V683" s="186">
        <f t="shared" si="38"/>
        <v>0</v>
      </c>
      <c r="X683" s="191" t="str">
        <f>IFERROR(INDEX('ITC-3B'!$C$21:$C$1020,MATCH(E683,'ITC-3B'!$E$21:$E$1020,0)),"Not in 3B")</f>
        <v>Not in 3B</v>
      </c>
      <c r="Y683" s="191" t="str">
        <f>IFERROR(INDEX('2A-2B'!$C$21:$C$1020,MATCH(E683,'2A-2B'!$F$21:$F$1020,0)),"Not in 2A-2B")</f>
        <v>Not in 2A-2B</v>
      </c>
    </row>
    <row r="684" spans="2:25">
      <c r="B684" s="176" t="s">
        <v>1063</v>
      </c>
      <c r="C684" s="121"/>
      <c r="D684" s="119"/>
      <c r="E684" s="192"/>
      <c r="F684" s="117"/>
      <c r="G684" s="118"/>
      <c r="H684" s="119"/>
      <c r="I684" s="119"/>
      <c r="J684" s="123"/>
      <c r="K684" s="195"/>
      <c r="L684" s="120">
        <v>0</v>
      </c>
      <c r="M684" s="120">
        <v>0</v>
      </c>
      <c r="N684" s="120">
        <v>0</v>
      </c>
      <c r="O684" s="112">
        <f t="shared" si="36"/>
        <v>0</v>
      </c>
      <c r="P684" s="115">
        <f t="shared" si="37"/>
        <v>0</v>
      </c>
      <c r="Q684" s="120"/>
      <c r="R684" s="117"/>
      <c r="S684" s="197"/>
      <c r="T684" s="179" t="str">
        <f>IFERROR(INDEX('ITC-3B'!$B$21:$B$1020,MATCH(E684,'ITC-3B'!$E$21:$E$1020,0)),"-")</f>
        <v>-</v>
      </c>
      <c r="U684" s="179" t="str">
        <f>IFERROR(INDEX('2A-2B'!$B$21:$B$1020,MATCH(E684,'2A-2B'!$F$21:$F$1020,0)),"-")</f>
        <v>-</v>
      </c>
      <c r="V684" s="186">
        <f t="shared" si="38"/>
        <v>0</v>
      </c>
      <c r="X684" s="191" t="str">
        <f>IFERROR(INDEX('ITC-3B'!$C$21:$C$1020,MATCH(E684,'ITC-3B'!$E$21:$E$1020,0)),"Not in 3B")</f>
        <v>Not in 3B</v>
      </c>
      <c r="Y684" s="191" t="str">
        <f>IFERROR(INDEX('2A-2B'!$C$21:$C$1020,MATCH(E684,'2A-2B'!$F$21:$F$1020,0)),"Not in 2A-2B")</f>
        <v>Not in 2A-2B</v>
      </c>
    </row>
    <row r="685" spans="2:25">
      <c r="B685" s="176" t="s">
        <v>1064</v>
      </c>
      <c r="C685" s="121"/>
      <c r="D685" s="119"/>
      <c r="E685" s="192"/>
      <c r="F685" s="117"/>
      <c r="G685" s="118"/>
      <c r="H685" s="119"/>
      <c r="I685" s="119"/>
      <c r="J685" s="123"/>
      <c r="K685" s="195"/>
      <c r="L685" s="120">
        <v>0</v>
      </c>
      <c r="M685" s="120">
        <v>0</v>
      </c>
      <c r="N685" s="120">
        <v>0</v>
      </c>
      <c r="O685" s="112">
        <f t="shared" si="36"/>
        <v>0</v>
      </c>
      <c r="P685" s="115">
        <f t="shared" si="37"/>
        <v>0</v>
      </c>
      <c r="Q685" s="120"/>
      <c r="R685" s="117"/>
      <c r="S685" s="197"/>
      <c r="T685" s="179" t="str">
        <f>IFERROR(INDEX('ITC-3B'!$B$21:$B$1020,MATCH(E685,'ITC-3B'!$E$21:$E$1020,0)),"-")</f>
        <v>-</v>
      </c>
      <c r="U685" s="179" t="str">
        <f>IFERROR(INDEX('2A-2B'!$B$21:$B$1020,MATCH(E685,'2A-2B'!$F$21:$F$1020,0)),"-")</f>
        <v>-</v>
      </c>
      <c r="V685" s="186">
        <f t="shared" si="38"/>
        <v>0</v>
      </c>
      <c r="X685" s="191" t="str">
        <f>IFERROR(INDEX('ITC-3B'!$C$21:$C$1020,MATCH(E685,'ITC-3B'!$E$21:$E$1020,0)),"Not in 3B")</f>
        <v>Not in 3B</v>
      </c>
      <c r="Y685" s="191" t="str">
        <f>IFERROR(INDEX('2A-2B'!$C$21:$C$1020,MATCH(E685,'2A-2B'!$F$21:$F$1020,0)),"Not in 2A-2B")</f>
        <v>Not in 2A-2B</v>
      </c>
    </row>
    <row r="686" spans="2:25">
      <c r="B686" s="176" t="s">
        <v>1065</v>
      </c>
      <c r="C686" s="121"/>
      <c r="D686" s="119"/>
      <c r="E686" s="192"/>
      <c r="F686" s="117"/>
      <c r="G686" s="118"/>
      <c r="H686" s="119"/>
      <c r="I686" s="119"/>
      <c r="J686" s="123"/>
      <c r="K686" s="195"/>
      <c r="L686" s="120">
        <v>0</v>
      </c>
      <c r="M686" s="120">
        <v>0</v>
      </c>
      <c r="N686" s="120">
        <v>0</v>
      </c>
      <c r="O686" s="112">
        <f t="shared" si="36"/>
        <v>0</v>
      </c>
      <c r="P686" s="115">
        <f t="shared" si="37"/>
        <v>0</v>
      </c>
      <c r="Q686" s="120"/>
      <c r="R686" s="117"/>
      <c r="S686" s="197"/>
      <c r="T686" s="179" t="str">
        <f>IFERROR(INDEX('ITC-3B'!$B$21:$B$1020,MATCH(E686,'ITC-3B'!$E$21:$E$1020,0)),"-")</f>
        <v>-</v>
      </c>
      <c r="U686" s="179" t="str">
        <f>IFERROR(INDEX('2A-2B'!$B$21:$B$1020,MATCH(E686,'2A-2B'!$F$21:$F$1020,0)),"-")</f>
        <v>-</v>
      </c>
      <c r="V686" s="186">
        <f t="shared" si="38"/>
        <v>0</v>
      </c>
      <c r="X686" s="191" t="str">
        <f>IFERROR(INDEX('ITC-3B'!$C$21:$C$1020,MATCH(E686,'ITC-3B'!$E$21:$E$1020,0)),"Not in 3B")</f>
        <v>Not in 3B</v>
      </c>
      <c r="Y686" s="191" t="str">
        <f>IFERROR(INDEX('2A-2B'!$C$21:$C$1020,MATCH(E686,'2A-2B'!$F$21:$F$1020,0)),"Not in 2A-2B")</f>
        <v>Not in 2A-2B</v>
      </c>
    </row>
    <row r="687" spans="2:25">
      <c r="B687" s="176" t="s">
        <v>1066</v>
      </c>
      <c r="C687" s="121"/>
      <c r="D687" s="119"/>
      <c r="E687" s="192"/>
      <c r="F687" s="117"/>
      <c r="G687" s="118"/>
      <c r="H687" s="119"/>
      <c r="I687" s="119"/>
      <c r="J687" s="123"/>
      <c r="K687" s="195"/>
      <c r="L687" s="120">
        <v>0</v>
      </c>
      <c r="M687" s="120">
        <v>0</v>
      </c>
      <c r="N687" s="120">
        <v>0</v>
      </c>
      <c r="O687" s="112">
        <f t="shared" si="36"/>
        <v>0</v>
      </c>
      <c r="P687" s="115">
        <f t="shared" si="37"/>
        <v>0</v>
      </c>
      <c r="Q687" s="120"/>
      <c r="R687" s="117"/>
      <c r="S687" s="197"/>
      <c r="T687" s="179" t="str">
        <f>IFERROR(INDEX('ITC-3B'!$B$21:$B$1020,MATCH(E687,'ITC-3B'!$E$21:$E$1020,0)),"-")</f>
        <v>-</v>
      </c>
      <c r="U687" s="179" t="str">
        <f>IFERROR(INDEX('2A-2B'!$B$21:$B$1020,MATCH(E687,'2A-2B'!$F$21:$F$1020,0)),"-")</f>
        <v>-</v>
      </c>
      <c r="V687" s="186">
        <f t="shared" si="38"/>
        <v>0</v>
      </c>
      <c r="X687" s="191" t="str">
        <f>IFERROR(INDEX('ITC-3B'!$C$21:$C$1020,MATCH(E687,'ITC-3B'!$E$21:$E$1020,0)),"Not in 3B")</f>
        <v>Not in 3B</v>
      </c>
      <c r="Y687" s="191" t="str">
        <f>IFERROR(INDEX('2A-2B'!$C$21:$C$1020,MATCH(E687,'2A-2B'!$F$21:$F$1020,0)),"Not in 2A-2B")</f>
        <v>Not in 2A-2B</v>
      </c>
    </row>
    <row r="688" spans="2:25">
      <c r="B688" s="176" t="s">
        <v>1067</v>
      </c>
      <c r="C688" s="121"/>
      <c r="D688" s="119"/>
      <c r="E688" s="192"/>
      <c r="F688" s="117"/>
      <c r="G688" s="118"/>
      <c r="H688" s="119"/>
      <c r="I688" s="119"/>
      <c r="J688" s="123"/>
      <c r="K688" s="195"/>
      <c r="L688" s="120">
        <v>0</v>
      </c>
      <c r="M688" s="120">
        <v>0</v>
      </c>
      <c r="N688" s="120">
        <v>0</v>
      </c>
      <c r="O688" s="112">
        <f t="shared" si="36"/>
        <v>0</v>
      </c>
      <c r="P688" s="115">
        <f t="shared" si="37"/>
        <v>0</v>
      </c>
      <c r="Q688" s="120"/>
      <c r="R688" s="117"/>
      <c r="S688" s="197"/>
      <c r="T688" s="179" t="str">
        <f>IFERROR(INDEX('ITC-3B'!$B$21:$B$1020,MATCH(E688,'ITC-3B'!$E$21:$E$1020,0)),"-")</f>
        <v>-</v>
      </c>
      <c r="U688" s="179" t="str">
        <f>IFERROR(INDEX('2A-2B'!$B$21:$B$1020,MATCH(E688,'2A-2B'!$F$21:$F$1020,0)),"-")</f>
        <v>-</v>
      </c>
      <c r="V688" s="186">
        <f t="shared" si="38"/>
        <v>0</v>
      </c>
      <c r="X688" s="191" t="str">
        <f>IFERROR(INDEX('ITC-3B'!$C$21:$C$1020,MATCH(E688,'ITC-3B'!$E$21:$E$1020,0)),"Not in 3B")</f>
        <v>Not in 3B</v>
      </c>
      <c r="Y688" s="191" t="str">
        <f>IFERROR(INDEX('2A-2B'!$C$21:$C$1020,MATCH(E688,'2A-2B'!$F$21:$F$1020,0)),"Not in 2A-2B")</f>
        <v>Not in 2A-2B</v>
      </c>
    </row>
    <row r="689" spans="2:25">
      <c r="B689" s="176" t="s">
        <v>1068</v>
      </c>
      <c r="C689" s="121"/>
      <c r="D689" s="119"/>
      <c r="E689" s="192"/>
      <c r="F689" s="117"/>
      <c r="G689" s="118"/>
      <c r="H689" s="119"/>
      <c r="I689" s="119"/>
      <c r="J689" s="123"/>
      <c r="K689" s="195"/>
      <c r="L689" s="120">
        <v>0</v>
      </c>
      <c r="M689" s="120">
        <v>0</v>
      </c>
      <c r="N689" s="120">
        <v>0</v>
      </c>
      <c r="O689" s="112">
        <f t="shared" si="36"/>
        <v>0</v>
      </c>
      <c r="P689" s="115">
        <f t="shared" si="37"/>
        <v>0</v>
      </c>
      <c r="Q689" s="120"/>
      <c r="R689" s="117"/>
      <c r="S689" s="197"/>
      <c r="T689" s="179" t="str">
        <f>IFERROR(INDEX('ITC-3B'!$B$21:$B$1020,MATCH(E689,'ITC-3B'!$E$21:$E$1020,0)),"-")</f>
        <v>-</v>
      </c>
      <c r="U689" s="179" t="str">
        <f>IFERROR(INDEX('2A-2B'!$B$21:$B$1020,MATCH(E689,'2A-2B'!$F$21:$F$1020,0)),"-")</f>
        <v>-</v>
      </c>
      <c r="V689" s="186">
        <f t="shared" si="38"/>
        <v>0</v>
      </c>
      <c r="X689" s="191" t="str">
        <f>IFERROR(INDEX('ITC-3B'!$C$21:$C$1020,MATCH(E689,'ITC-3B'!$E$21:$E$1020,0)),"Not in 3B")</f>
        <v>Not in 3B</v>
      </c>
      <c r="Y689" s="191" t="str">
        <f>IFERROR(INDEX('2A-2B'!$C$21:$C$1020,MATCH(E689,'2A-2B'!$F$21:$F$1020,0)),"Not in 2A-2B")</f>
        <v>Not in 2A-2B</v>
      </c>
    </row>
    <row r="690" spans="2:25">
      <c r="B690" s="176" t="s">
        <v>1069</v>
      </c>
      <c r="C690" s="121"/>
      <c r="D690" s="119"/>
      <c r="E690" s="192"/>
      <c r="F690" s="117"/>
      <c r="G690" s="118"/>
      <c r="H690" s="119"/>
      <c r="I690" s="119"/>
      <c r="J690" s="123"/>
      <c r="K690" s="195"/>
      <c r="L690" s="120">
        <v>0</v>
      </c>
      <c r="M690" s="120">
        <v>0</v>
      </c>
      <c r="N690" s="120">
        <v>0</v>
      </c>
      <c r="O690" s="112">
        <f t="shared" si="36"/>
        <v>0</v>
      </c>
      <c r="P690" s="115">
        <f t="shared" si="37"/>
        <v>0</v>
      </c>
      <c r="Q690" s="120"/>
      <c r="R690" s="117"/>
      <c r="S690" s="197"/>
      <c r="T690" s="179" t="str">
        <f>IFERROR(INDEX('ITC-3B'!$B$21:$B$1020,MATCH(E690,'ITC-3B'!$E$21:$E$1020,0)),"-")</f>
        <v>-</v>
      </c>
      <c r="U690" s="179" t="str">
        <f>IFERROR(INDEX('2A-2B'!$B$21:$B$1020,MATCH(E690,'2A-2B'!$F$21:$F$1020,0)),"-")</f>
        <v>-</v>
      </c>
      <c r="V690" s="186">
        <f t="shared" si="38"/>
        <v>0</v>
      </c>
      <c r="X690" s="191" t="str">
        <f>IFERROR(INDEX('ITC-3B'!$C$21:$C$1020,MATCH(E690,'ITC-3B'!$E$21:$E$1020,0)),"Not in 3B")</f>
        <v>Not in 3B</v>
      </c>
      <c r="Y690" s="191" t="str">
        <f>IFERROR(INDEX('2A-2B'!$C$21:$C$1020,MATCH(E690,'2A-2B'!$F$21:$F$1020,0)),"Not in 2A-2B")</f>
        <v>Not in 2A-2B</v>
      </c>
    </row>
    <row r="691" spans="2:25">
      <c r="B691" s="176" t="s">
        <v>1070</v>
      </c>
      <c r="C691" s="121"/>
      <c r="D691" s="119"/>
      <c r="E691" s="192"/>
      <c r="F691" s="117"/>
      <c r="G691" s="118"/>
      <c r="H691" s="119"/>
      <c r="I691" s="119"/>
      <c r="J691" s="123"/>
      <c r="K691" s="195"/>
      <c r="L691" s="120">
        <v>0</v>
      </c>
      <c r="M691" s="120">
        <v>0</v>
      </c>
      <c r="N691" s="120">
        <v>0</v>
      </c>
      <c r="O691" s="112">
        <f t="shared" si="36"/>
        <v>0</v>
      </c>
      <c r="P691" s="115">
        <f t="shared" si="37"/>
        <v>0</v>
      </c>
      <c r="Q691" s="120"/>
      <c r="R691" s="117"/>
      <c r="S691" s="197"/>
      <c r="T691" s="179" t="str">
        <f>IFERROR(INDEX('ITC-3B'!$B$21:$B$1020,MATCH(E691,'ITC-3B'!$E$21:$E$1020,0)),"-")</f>
        <v>-</v>
      </c>
      <c r="U691" s="179" t="str">
        <f>IFERROR(INDEX('2A-2B'!$B$21:$B$1020,MATCH(E691,'2A-2B'!$F$21:$F$1020,0)),"-")</f>
        <v>-</v>
      </c>
      <c r="V691" s="186">
        <f t="shared" si="38"/>
        <v>0</v>
      </c>
      <c r="X691" s="191" t="str">
        <f>IFERROR(INDEX('ITC-3B'!$C$21:$C$1020,MATCH(E691,'ITC-3B'!$E$21:$E$1020,0)),"Not in 3B")</f>
        <v>Not in 3B</v>
      </c>
      <c r="Y691" s="191" t="str">
        <f>IFERROR(INDEX('2A-2B'!$C$21:$C$1020,MATCH(E691,'2A-2B'!$F$21:$F$1020,0)),"Not in 2A-2B")</f>
        <v>Not in 2A-2B</v>
      </c>
    </row>
    <row r="692" spans="2:25">
      <c r="B692" s="176" t="s">
        <v>1071</v>
      </c>
      <c r="C692" s="121"/>
      <c r="D692" s="119"/>
      <c r="E692" s="192"/>
      <c r="F692" s="117"/>
      <c r="G692" s="118"/>
      <c r="H692" s="119"/>
      <c r="I692" s="119"/>
      <c r="J692" s="123"/>
      <c r="K692" s="195"/>
      <c r="L692" s="120">
        <v>0</v>
      </c>
      <c r="M692" s="120">
        <v>0</v>
      </c>
      <c r="N692" s="120">
        <v>0</v>
      </c>
      <c r="O692" s="112">
        <f t="shared" si="36"/>
        <v>0</v>
      </c>
      <c r="P692" s="115">
        <f t="shared" si="37"/>
        <v>0</v>
      </c>
      <c r="Q692" s="120"/>
      <c r="R692" s="117"/>
      <c r="S692" s="197"/>
      <c r="T692" s="179" t="str">
        <f>IFERROR(INDEX('ITC-3B'!$B$21:$B$1020,MATCH(E692,'ITC-3B'!$E$21:$E$1020,0)),"-")</f>
        <v>-</v>
      </c>
      <c r="U692" s="179" t="str">
        <f>IFERROR(INDEX('2A-2B'!$B$21:$B$1020,MATCH(E692,'2A-2B'!$F$21:$F$1020,0)),"-")</f>
        <v>-</v>
      </c>
      <c r="V692" s="186">
        <f t="shared" si="38"/>
        <v>0</v>
      </c>
      <c r="X692" s="191" t="str">
        <f>IFERROR(INDEX('ITC-3B'!$C$21:$C$1020,MATCH(E692,'ITC-3B'!$E$21:$E$1020,0)),"Not in 3B")</f>
        <v>Not in 3B</v>
      </c>
      <c r="Y692" s="191" t="str">
        <f>IFERROR(INDEX('2A-2B'!$C$21:$C$1020,MATCH(E692,'2A-2B'!$F$21:$F$1020,0)),"Not in 2A-2B")</f>
        <v>Not in 2A-2B</v>
      </c>
    </row>
    <row r="693" spans="2:25">
      <c r="B693" s="176" t="s">
        <v>1072</v>
      </c>
      <c r="C693" s="121"/>
      <c r="D693" s="119"/>
      <c r="E693" s="192"/>
      <c r="F693" s="117"/>
      <c r="G693" s="118"/>
      <c r="H693" s="119"/>
      <c r="I693" s="119"/>
      <c r="J693" s="123"/>
      <c r="K693" s="195"/>
      <c r="L693" s="120">
        <v>0</v>
      </c>
      <c r="M693" s="120">
        <v>0</v>
      </c>
      <c r="N693" s="120">
        <v>0</v>
      </c>
      <c r="O693" s="112">
        <f t="shared" si="36"/>
        <v>0</v>
      </c>
      <c r="P693" s="115">
        <f t="shared" si="37"/>
        <v>0</v>
      </c>
      <c r="Q693" s="120"/>
      <c r="R693" s="117"/>
      <c r="S693" s="197"/>
      <c r="T693" s="179" t="str">
        <f>IFERROR(INDEX('ITC-3B'!$B$21:$B$1020,MATCH(E693,'ITC-3B'!$E$21:$E$1020,0)),"-")</f>
        <v>-</v>
      </c>
      <c r="U693" s="179" t="str">
        <f>IFERROR(INDEX('2A-2B'!$B$21:$B$1020,MATCH(E693,'2A-2B'!$F$21:$F$1020,0)),"-")</f>
        <v>-</v>
      </c>
      <c r="V693" s="186">
        <f t="shared" si="38"/>
        <v>0</v>
      </c>
      <c r="X693" s="191" t="str">
        <f>IFERROR(INDEX('ITC-3B'!$C$21:$C$1020,MATCH(E693,'ITC-3B'!$E$21:$E$1020,0)),"Not in 3B")</f>
        <v>Not in 3B</v>
      </c>
      <c r="Y693" s="191" t="str">
        <f>IFERROR(INDEX('2A-2B'!$C$21:$C$1020,MATCH(E693,'2A-2B'!$F$21:$F$1020,0)),"Not in 2A-2B")</f>
        <v>Not in 2A-2B</v>
      </c>
    </row>
    <row r="694" spans="2:25">
      <c r="B694" s="176" t="s">
        <v>1073</v>
      </c>
      <c r="C694" s="121"/>
      <c r="D694" s="119"/>
      <c r="E694" s="192"/>
      <c r="F694" s="117"/>
      <c r="G694" s="118"/>
      <c r="H694" s="119"/>
      <c r="I694" s="119"/>
      <c r="J694" s="123"/>
      <c r="K694" s="195"/>
      <c r="L694" s="120">
        <v>0</v>
      </c>
      <c r="M694" s="120">
        <v>0</v>
      </c>
      <c r="N694" s="120">
        <v>0</v>
      </c>
      <c r="O694" s="112">
        <f t="shared" si="36"/>
        <v>0</v>
      </c>
      <c r="P694" s="115">
        <f t="shared" si="37"/>
        <v>0</v>
      </c>
      <c r="Q694" s="120"/>
      <c r="R694" s="117"/>
      <c r="S694" s="197"/>
      <c r="T694" s="179" t="str">
        <f>IFERROR(INDEX('ITC-3B'!$B$21:$B$1020,MATCH(E694,'ITC-3B'!$E$21:$E$1020,0)),"-")</f>
        <v>-</v>
      </c>
      <c r="U694" s="179" t="str">
        <f>IFERROR(INDEX('2A-2B'!$B$21:$B$1020,MATCH(E694,'2A-2B'!$F$21:$F$1020,0)),"-")</f>
        <v>-</v>
      </c>
      <c r="V694" s="186">
        <f t="shared" si="38"/>
        <v>0</v>
      </c>
      <c r="X694" s="191" t="str">
        <f>IFERROR(INDEX('ITC-3B'!$C$21:$C$1020,MATCH(E694,'ITC-3B'!$E$21:$E$1020,0)),"Not in 3B")</f>
        <v>Not in 3B</v>
      </c>
      <c r="Y694" s="191" t="str">
        <f>IFERROR(INDEX('2A-2B'!$C$21:$C$1020,MATCH(E694,'2A-2B'!$F$21:$F$1020,0)),"Not in 2A-2B")</f>
        <v>Not in 2A-2B</v>
      </c>
    </row>
    <row r="695" spans="2:25">
      <c r="B695" s="176" t="s">
        <v>1074</v>
      </c>
      <c r="C695" s="121"/>
      <c r="D695" s="119"/>
      <c r="E695" s="192"/>
      <c r="F695" s="117"/>
      <c r="G695" s="118"/>
      <c r="H695" s="119"/>
      <c r="I695" s="119"/>
      <c r="J695" s="123"/>
      <c r="K695" s="195"/>
      <c r="L695" s="120">
        <v>0</v>
      </c>
      <c r="M695" s="120">
        <v>0</v>
      </c>
      <c r="N695" s="120">
        <v>0</v>
      </c>
      <c r="O695" s="112">
        <f t="shared" si="36"/>
        <v>0</v>
      </c>
      <c r="P695" s="115">
        <f t="shared" si="37"/>
        <v>0</v>
      </c>
      <c r="Q695" s="120"/>
      <c r="R695" s="117"/>
      <c r="S695" s="197"/>
      <c r="T695" s="179" t="str">
        <f>IFERROR(INDEX('ITC-3B'!$B$21:$B$1020,MATCH(E695,'ITC-3B'!$E$21:$E$1020,0)),"-")</f>
        <v>-</v>
      </c>
      <c r="U695" s="179" t="str">
        <f>IFERROR(INDEX('2A-2B'!$B$21:$B$1020,MATCH(E695,'2A-2B'!$F$21:$F$1020,0)),"-")</f>
        <v>-</v>
      </c>
      <c r="V695" s="186">
        <f t="shared" si="38"/>
        <v>0</v>
      </c>
      <c r="X695" s="191" t="str">
        <f>IFERROR(INDEX('ITC-3B'!$C$21:$C$1020,MATCH(E695,'ITC-3B'!$E$21:$E$1020,0)),"Not in 3B")</f>
        <v>Not in 3B</v>
      </c>
      <c r="Y695" s="191" t="str">
        <f>IFERROR(INDEX('2A-2B'!$C$21:$C$1020,MATCH(E695,'2A-2B'!$F$21:$F$1020,0)),"Not in 2A-2B")</f>
        <v>Not in 2A-2B</v>
      </c>
    </row>
    <row r="696" spans="2:25">
      <c r="B696" s="176" t="s">
        <v>1075</v>
      </c>
      <c r="C696" s="121"/>
      <c r="D696" s="119"/>
      <c r="E696" s="192"/>
      <c r="F696" s="117"/>
      <c r="G696" s="118"/>
      <c r="H696" s="119"/>
      <c r="I696" s="119"/>
      <c r="J696" s="123"/>
      <c r="K696" s="195"/>
      <c r="L696" s="120">
        <v>0</v>
      </c>
      <c r="M696" s="120">
        <v>0</v>
      </c>
      <c r="N696" s="120">
        <v>0</v>
      </c>
      <c r="O696" s="112">
        <f t="shared" si="36"/>
        <v>0</v>
      </c>
      <c r="P696" s="115">
        <f t="shared" si="37"/>
        <v>0</v>
      </c>
      <c r="Q696" s="120"/>
      <c r="R696" s="117"/>
      <c r="S696" s="197"/>
      <c r="T696" s="179" t="str">
        <f>IFERROR(INDEX('ITC-3B'!$B$21:$B$1020,MATCH(E696,'ITC-3B'!$E$21:$E$1020,0)),"-")</f>
        <v>-</v>
      </c>
      <c r="U696" s="179" t="str">
        <f>IFERROR(INDEX('2A-2B'!$B$21:$B$1020,MATCH(E696,'2A-2B'!$F$21:$F$1020,0)),"-")</f>
        <v>-</v>
      </c>
      <c r="V696" s="186">
        <f t="shared" si="38"/>
        <v>0</v>
      </c>
      <c r="X696" s="191" t="str">
        <f>IFERROR(INDEX('ITC-3B'!$C$21:$C$1020,MATCH(E696,'ITC-3B'!$E$21:$E$1020,0)),"Not in 3B")</f>
        <v>Not in 3B</v>
      </c>
      <c r="Y696" s="191" t="str">
        <f>IFERROR(INDEX('2A-2B'!$C$21:$C$1020,MATCH(E696,'2A-2B'!$F$21:$F$1020,0)),"Not in 2A-2B")</f>
        <v>Not in 2A-2B</v>
      </c>
    </row>
    <row r="697" spans="2:25">
      <c r="B697" s="176" t="s">
        <v>1076</v>
      </c>
      <c r="C697" s="121"/>
      <c r="D697" s="119"/>
      <c r="E697" s="192"/>
      <c r="F697" s="117"/>
      <c r="G697" s="118"/>
      <c r="H697" s="119"/>
      <c r="I697" s="119"/>
      <c r="J697" s="123"/>
      <c r="K697" s="195"/>
      <c r="L697" s="120">
        <v>0</v>
      </c>
      <c r="M697" s="120">
        <v>0</v>
      </c>
      <c r="N697" s="120">
        <v>0</v>
      </c>
      <c r="O697" s="112">
        <f t="shared" si="36"/>
        <v>0</v>
      </c>
      <c r="P697" s="115">
        <f t="shared" si="37"/>
        <v>0</v>
      </c>
      <c r="Q697" s="120"/>
      <c r="R697" s="117"/>
      <c r="S697" s="197"/>
      <c r="T697" s="179" t="str">
        <f>IFERROR(INDEX('ITC-3B'!$B$21:$B$1020,MATCH(E697,'ITC-3B'!$E$21:$E$1020,0)),"-")</f>
        <v>-</v>
      </c>
      <c r="U697" s="179" t="str">
        <f>IFERROR(INDEX('2A-2B'!$B$21:$B$1020,MATCH(E697,'2A-2B'!$F$21:$F$1020,0)),"-")</f>
        <v>-</v>
      </c>
      <c r="V697" s="186">
        <f t="shared" si="38"/>
        <v>0</v>
      </c>
      <c r="X697" s="191" t="str">
        <f>IFERROR(INDEX('ITC-3B'!$C$21:$C$1020,MATCH(E697,'ITC-3B'!$E$21:$E$1020,0)),"Not in 3B")</f>
        <v>Not in 3B</v>
      </c>
      <c r="Y697" s="191" t="str">
        <f>IFERROR(INDEX('2A-2B'!$C$21:$C$1020,MATCH(E697,'2A-2B'!$F$21:$F$1020,0)),"Not in 2A-2B")</f>
        <v>Not in 2A-2B</v>
      </c>
    </row>
    <row r="698" spans="2:25">
      <c r="B698" s="176" t="s">
        <v>1077</v>
      </c>
      <c r="C698" s="121"/>
      <c r="D698" s="119"/>
      <c r="E698" s="192"/>
      <c r="F698" s="117"/>
      <c r="G698" s="118"/>
      <c r="H698" s="119"/>
      <c r="I698" s="119"/>
      <c r="J698" s="123"/>
      <c r="K698" s="195"/>
      <c r="L698" s="120">
        <v>0</v>
      </c>
      <c r="M698" s="120">
        <v>0</v>
      </c>
      <c r="N698" s="120">
        <v>0</v>
      </c>
      <c r="O698" s="112">
        <f t="shared" si="36"/>
        <v>0</v>
      </c>
      <c r="P698" s="115">
        <f t="shared" si="37"/>
        <v>0</v>
      </c>
      <c r="Q698" s="120"/>
      <c r="R698" s="117"/>
      <c r="S698" s="197"/>
      <c r="T698" s="179" t="str">
        <f>IFERROR(INDEX('ITC-3B'!$B$21:$B$1020,MATCH(E698,'ITC-3B'!$E$21:$E$1020,0)),"-")</f>
        <v>-</v>
      </c>
      <c r="U698" s="179" t="str">
        <f>IFERROR(INDEX('2A-2B'!$B$21:$B$1020,MATCH(E698,'2A-2B'!$F$21:$F$1020,0)),"-")</f>
        <v>-</v>
      </c>
      <c r="V698" s="186">
        <f t="shared" si="38"/>
        <v>0</v>
      </c>
      <c r="X698" s="191" t="str">
        <f>IFERROR(INDEX('ITC-3B'!$C$21:$C$1020,MATCH(E698,'ITC-3B'!$E$21:$E$1020,0)),"Not in 3B")</f>
        <v>Not in 3B</v>
      </c>
      <c r="Y698" s="191" t="str">
        <f>IFERROR(INDEX('2A-2B'!$C$21:$C$1020,MATCH(E698,'2A-2B'!$F$21:$F$1020,0)),"Not in 2A-2B")</f>
        <v>Not in 2A-2B</v>
      </c>
    </row>
    <row r="699" spans="2:25">
      <c r="B699" s="176" t="s">
        <v>1078</v>
      </c>
      <c r="C699" s="121"/>
      <c r="D699" s="119"/>
      <c r="E699" s="192"/>
      <c r="F699" s="117"/>
      <c r="G699" s="118"/>
      <c r="H699" s="119"/>
      <c r="I699" s="119"/>
      <c r="J699" s="123"/>
      <c r="K699" s="195"/>
      <c r="L699" s="120">
        <v>0</v>
      </c>
      <c r="M699" s="120">
        <v>0</v>
      </c>
      <c r="N699" s="120">
        <v>0</v>
      </c>
      <c r="O699" s="112">
        <f t="shared" si="36"/>
        <v>0</v>
      </c>
      <c r="P699" s="115">
        <f t="shared" si="37"/>
        <v>0</v>
      </c>
      <c r="Q699" s="120"/>
      <c r="R699" s="117"/>
      <c r="S699" s="197"/>
      <c r="T699" s="179" t="str">
        <f>IFERROR(INDEX('ITC-3B'!$B$21:$B$1020,MATCH(E699,'ITC-3B'!$E$21:$E$1020,0)),"-")</f>
        <v>-</v>
      </c>
      <c r="U699" s="179" t="str">
        <f>IFERROR(INDEX('2A-2B'!$B$21:$B$1020,MATCH(E699,'2A-2B'!$F$21:$F$1020,0)),"-")</f>
        <v>-</v>
      </c>
      <c r="V699" s="186">
        <f t="shared" si="38"/>
        <v>0</v>
      </c>
      <c r="X699" s="191" t="str">
        <f>IFERROR(INDEX('ITC-3B'!$C$21:$C$1020,MATCH(E699,'ITC-3B'!$E$21:$E$1020,0)),"Not in 3B")</f>
        <v>Not in 3B</v>
      </c>
      <c r="Y699" s="191" t="str">
        <f>IFERROR(INDEX('2A-2B'!$C$21:$C$1020,MATCH(E699,'2A-2B'!$F$21:$F$1020,0)),"Not in 2A-2B")</f>
        <v>Not in 2A-2B</v>
      </c>
    </row>
    <row r="700" spans="2:25">
      <c r="B700" s="176" t="s">
        <v>1079</v>
      </c>
      <c r="C700" s="121"/>
      <c r="D700" s="119"/>
      <c r="E700" s="192"/>
      <c r="F700" s="117"/>
      <c r="G700" s="118"/>
      <c r="H700" s="119"/>
      <c r="I700" s="119"/>
      <c r="J700" s="123"/>
      <c r="K700" s="195"/>
      <c r="L700" s="120">
        <v>0</v>
      </c>
      <c r="M700" s="120">
        <v>0</v>
      </c>
      <c r="N700" s="120">
        <v>0</v>
      </c>
      <c r="O700" s="112">
        <f t="shared" si="36"/>
        <v>0</v>
      </c>
      <c r="P700" s="115">
        <f t="shared" si="37"/>
        <v>0</v>
      </c>
      <c r="Q700" s="120"/>
      <c r="R700" s="117"/>
      <c r="S700" s="197"/>
      <c r="T700" s="179" t="str">
        <f>IFERROR(INDEX('ITC-3B'!$B$21:$B$1020,MATCH(E700,'ITC-3B'!$E$21:$E$1020,0)),"-")</f>
        <v>-</v>
      </c>
      <c r="U700" s="179" t="str">
        <f>IFERROR(INDEX('2A-2B'!$B$21:$B$1020,MATCH(E700,'2A-2B'!$F$21:$F$1020,0)),"-")</f>
        <v>-</v>
      </c>
      <c r="V700" s="186">
        <f t="shared" si="38"/>
        <v>0</v>
      </c>
      <c r="X700" s="191" t="str">
        <f>IFERROR(INDEX('ITC-3B'!$C$21:$C$1020,MATCH(E700,'ITC-3B'!$E$21:$E$1020,0)),"Not in 3B")</f>
        <v>Not in 3B</v>
      </c>
      <c r="Y700" s="191" t="str">
        <f>IFERROR(INDEX('2A-2B'!$C$21:$C$1020,MATCH(E700,'2A-2B'!$F$21:$F$1020,0)),"Not in 2A-2B")</f>
        <v>Not in 2A-2B</v>
      </c>
    </row>
    <row r="701" spans="2:25">
      <c r="B701" s="176" t="s">
        <v>1080</v>
      </c>
      <c r="C701" s="121"/>
      <c r="D701" s="119"/>
      <c r="E701" s="192"/>
      <c r="F701" s="117"/>
      <c r="G701" s="118"/>
      <c r="H701" s="119"/>
      <c r="I701" s="119"/>
      <c r="J701" s="123"/>
      <c r="K701" s="195"/>
      <c r="L701" s="120">
        <v>0</v>
      </c>
      <c r="M701" s="120">
        <v>0</v>
      </c>
      <c r="N701" s="120">
        <v>0</v>
      </c>
      <c r="O701" s="112">
        <f t="shared" si="36"/>
        <v>0</v>
      </c>
      <c r="P701" s="115">
        <f t="shared" si="37"/>
        <v>0</v>
      </c>
      <c r="Q701" s="120"/>
      <c r="R701" s="117"/>
      <c r="S701" s="197"/>
      <c r="T701" s="179" t="str">
        <f>IFERROR(INDEX('ITC-3B'!$B$21:$B$1020,MATCH(E701,'ITC-3B'!$E$21:$E$1020,0)),"-")</f>
        <v>-</v>
      </c>
      <c r="U701" s="179" t="str">
        <f>IFERROR(INDEX('2A-2B'!$B$21:$B$1020,MATCH(E701,'2A-2B'!$F$21:$F$1020,0)),"-")</f>
        <v>-</v>
      </c>
      <c r="V701" s="186">
        <f t="shared" si="38"/>
        <v>0</v>
      </c>
      <c r="X701" s="191" t="str">
        <f>IFERROR(INDEX('ITC-3B'!$C$21:$C$1020,MATCH(E701,'ITC-3B'!$E$21:$E$1020,0)),"Not in 3B")</f>
        <v>Not in 3B</v>
      </c>
      <c r="Y701" s="191" t="str">
        <f>IFERROR(INDEX('2A-2B'!$C$21:$C$1020,MATCH(E701,'2A-2B'!$F$21:$F$1020,0)),"Not in 2A-2B")</f>
        <v>Not in 2A-2B</v>
      </c>
    </row>
    <row r="702" spans="2:25">
      <c r="B702" s="176" t="s">
        <v>1081</v>
      </c>
      <c r="C702" s="121"/>
      <c r="D702" s="119"/>
      <c r="E702" s="192"/>
      <c r="F702" s="117"/>
      <c r="G702" s="118"/>
      <c r="H702" s="119"/>
      <c r="I702" s="119"/>
      <c r="J702" s="123"/>
      <c r="K702" s="195"/>
      <c r="L702" s="120">
        <v>0</v>
      </c>
      <c r="M702" s="120">
        <v>0</v>
      </c>
      <c r="N702" s="120">
        <v>0</v>
      </c>
      <c r="O702" s="112">
        <f t="shared" si="36"/>
        <v>0</v>
      </c>
      <c r="P702" s="115">
        <f t="shared" si="37"/>
        <v>0</v>
      </c>
      <c r="Q702" s="120"/>
      <c r="R702" s="117"/>
      <c r="S702" s="197"/>
      <c r="T702" s="179" t="str">
        <f>IFERROR(INDEX('ITC-3B'!$B$21:$B$1020,MATCH(E702,'ITC-3B'!$E$21:$E$1020,0)),"-")</f>
        <v>-</v>
      </c>
      <c r="U702" s="179" t="str">
        <f>IFERROR(INDEX('2A-2B'!$B$21:$B$1020,MATCH(E702,'2A-2B'!$F$21:$F$1020,0)),"-")</f>
        <v>-</v>
      </c>
      <c r="V702" s="186">
        <f t="shared" si="38"/>
        <v>0</v>
      </c>
      <c r="X702" s="191" t="str">
        <f>IFERROR(INDEX('ITC-3B'!$C$21:$C$1020,MATCH(E702,'ITC-3B'!$E$21:$E$1020,0)),"Not in 3B")</f>
        <v>Not in 3B</v>
      </c>
      <c r="Y702" s="191" t="str">
        <f>IFERROR(INDEX('2A-2B'!$C$21:$C$1020,MATCH(E702,'2A-2B'!$F$21:$F$1020,0)),"Not in 2A-2B")</f>
        <v>Not in 2A-2B</v>
      </c>
    </row>
    <row r="703" spans="2:25">
      <c r="B703" s="176" t="s">
        <v>1082</v>
      </c>
      <c r="C703" s="121"/>
      <c r="D703" s="119"/>
      <c r="E703" s="192"/>
      <c r="F703" s="117"/>
      <c r="G703" s="118"/>
      <c r="H703" s="119"/>
      <c r="I703" s="119"/>
      <c r="J703" s="123"/>
      <c r="K703" s="195"/>
      <c r="L703" s="120">
        <v>0</v>
      </c>
      <c r="M703" s="120">
        <v>0</v>
      </c>
      <c r="N703" s="120">
        <v>0</v>
      </c>
      <c r="O703" s="112">
        <f t="shared" si="36"/>
        <v>0</v>
      </c>
      <c r="P703" s="115">
        <f t="shared" si="37"/>
        <v>0</v>
      </c>
      <c r="Q703" s="120"/>
      <c r="R703" s="117"/>
      <c r="S703" s="197"/>
      <c r="T703" s="179" t="str">
        <f>IFERROR(INDEX('ITC-3B'!$B$21:$B$1020,MATCH(E703,'ITC-3B'!$E$21:$E$1020,0)),"-")</f>
        <v>-</v>
      </c>
      <c r="U703" s="179" t="str">
        <f>IFERROR(INDEX('2A-2B'!$B$21:$B$1020,MATCH(E703,'2A-2B'!$F$21:$F$1020,0)),"-")</f>
        <v>-</v>
      </c>
      <c r="V703" s="186">
        <f t="shared" si="38"/>
        <v>0</v>
      </c>
      <c r="X703" s="191" t="str">
        <f>IFERROR(INDEX('ITC-3B'!$C$21:$C$1020,MATCH(E703,'ITC-3B'!$E$21:$E$1020,0)),"Not in 3B")</f>
        <v>Not in 3B</v>
      </c>
      <c r="Y703" s="191" t="str">
        <f>IFERROR(INDEX('2A-2B'!$C$21:$C$1020,MATCH(E703,'2A-2B'!$F$21:$F$1020,0)),"Not in 2A-2B")</f>
        <v>Not in 2A-2B</v>
      </c>
    </row>
    <row r="704" spans="2:25">
      <c r="B704" s="176" t="s">
        <v>1083</v>
      </c>
      <c r="C704" s="121"/>
      <c r="D704" s="119"/>
      <c r="E704" s="192"/>
      <c r="F704" s="117"/>
      <c r="G704" s="118"/>
      <c r="H704" s="119"/>
      <c r="I704" s="119"/>
      <c r="J704" s="123"/>
      <c r="K704" s="195"/>
      <c r="L704" s="120">
        <v>0</v>
      </c>
      <c r="M704" s="120">
        <v>0</v>
      </c>
      <c r="N704" s="120">
        <v>0</v>
      </c>
      <c r="O704" s="112">
        <f t="shared" si="36"/>
        <v>0</v>
      </c>
      <c r="P704" s="115">
        <f t="shared" si="37"/>
        <v>0</v>
      </c>
      <c r="Q704" s="120"/>
      <c r="R704" s="117"/>
      <c r="S704" s="197"/>
      <c r="T704" s="179" t="str">
        <f>IFERROR(INDEX('ITC-3B'!$B$21:$B$1020,MATCH(E704,'ITC-3B'!$E$21:$E$1020,0)),"-")</f>
        <v>-</v>
      </c>
      <c r="U704" s="179" t="str">
        <f>IFERROR(INDEX('2A-2B'!$B$21:$B$1020,MATCH(E704,'2A-2B'!$F$21:$F$1020,0)),"-")</f>
        <v>-</v>
      </c>
      <c r="V704" s="186">
        <f t="shared" si="38"/>
        <v>0</v>
      </c>
      <c r="X704" s="191" t="str">
        <f>IFERROR(INDEX('ITC-3B'!$C$21:$C$1020,MATCH(E704,'ITC-3B'!$E$21:$E$1020,0)),"Not in 3B")</f>
        <v>Not in 3B</v>
      </c>
      <c r="Y704" s="191" t="str">
        <f>IFERROR(INDEX('2A-2B'!$C$21:$C$1020,MATCH(E704,'2A-2B'!$F$21:$F$1020,0)),"Not in 2A-2B")</f>
        <v>Not in 2A-2B</v>
      </c>
    </row>
    <row r="705" spans="2:25">
      <c r="B705" s="176" t="s">
        <v>1084</v>
      </c>
      <c r="C705" s="121"/>
      <c r="D705" s="119"/>
      <c r="E705" s="192"/>
      <c r="F705" s="117"/>
      <c r="G705" s="118"/>
      <c r="H705" s="119"/>
      <c r="I705" s="119"/>
      <c r="J705" s="123"/>
      <c r="K705" s="195"/>
      <c r="L705" s="120">
        <v>0</v>
      </c>
      <c r="M705" s="120">
        <v>0</v>
      </c>
      <c r="N705" s="120">
        <v>0</v>
      </c>
      <c r="O705" s="112">
        <f t="shared" si="36"/>
        <v>0</v>
      </c>
      <c r="P705" s="115">
        <f t="shared" si="37"/>
        <v>0</v>
      </c>
      <c r="Q705" s="120"/>
      <c r="R705" s="117"/>
      <c r="S705" s="197"/>
      <c r="T705" s="179" t="str">
        <f>IFERROR(INDEX('ITC-3B'!$B$21:$B$1020,MATCH(E705,'ITC-3B'!$E$21:$E$1020,0)),"-")</f>
        <v>-</v>
      </c>
      <c r="U705" s="179" t="str">
        <f>IFERROR(INDEX('2A-2B'!$B$21:$B$1020,MATCH(E705,'2A-2B'!$F$21:$F$1020,0)),"-")</f>
        <v>-</v>
      </c>
      <c r="V705" s="186">
        <f t="shared" si="38"/>
        <v>0</v>
      </c>
      <c r="X705" s="191" t="str">
        <f>IFERROR(INDEX('ITC-3B'!$C$21:$C$1020,MATCH(E705,'ITC-3B'!$E$21:$E$1020,0)),"Not in 3B")</f>
        <v>Not in 3B</v>
      </c>
      <c r="Y705" s="191" t="str">
        <f>IFERROR(INDEX('2A-2B'!$C$21:$C$1020,MATCH(E705,'2A-2B'!$F$21:$F$1020,0)),"Not in 2A-2B")</f>
        <v>Not in 2A-2B</v>
      </c>
    </row>
    <row r="706" spans="2:25">
      <c r="B706" s="176" t="s">
        <v>1085</v>
      </c>
      <c r="C706" s="121"/>
      <c r="D706" s="119"/>
      <c r="E706" s="192"/>
      <c r="F706" s="117"/>
      <c r="G706" s="118"/>
      <c r="H706" s="119"/>
      <c r="I706" s="119"/>
      <c r="J706" s="123"/>
      <c r="K706" s="195"/>
      <c r="L706" s="120">
        <v>0</v>
      </c>
      <c r="M706" s="120">
        <v>0</v>
      </c>
      <c r="N706" s="120">
        <v>0</v>
      </c>
      <c r="O706" s="112">
        <f t="shared" si="36"/>
        <v>0</v>
      </c>
      <c r="P706" s="115">
        <f t="shared" si="37"/>
        <v>0</v>
      </c>
      <c r="Q706" s="120"/>
      <c r="R706" s="117"/>
      <c r="S706" s="197"/>
      <c r="T706" s="179" t="str">
        <f>IFERROR(INDEX('ITC-3B'!$B$21:$B$1020,MATCH(E706,'ITC-3B'!$E$21:$E$1020,0)),"-")</f>
        <v>-</v>
      </c>
      <c r="U706" s="179" t="str">
        <f>IFERROR(INDEX('2A-2B'!$B$21:$B$1020,MATCH(E706,'2A-2B'!$F$21:$F$1020,0)),"-")</f>
        <v>-</v>
      </c>
      <c r="V706" s="186">
        <f t="shared" si="38"/>
        <v>0</v>
      </c>
      <c r="X706" s="191" t="str">
        <f>IFERROR(INDEX('ITC-3B'!$C$21:$C$1020,MATCH(E706,'ITC-3B'!$E$21:$E$1020,0)),"Not in 3B")</f>
        <v>Not in 3B</v>
      </c>
      <c r="Y706" s="191" t="str">
        <f>IFERROR(INDEX('2A-2B'!$C$21:$C$1020,MATCH(E706,'2A-2B'!$F$21:$F$1020,0)),"Not in 2A-2B")</f>
        <v>Not in 2A-2B</v>
      </c>
    </row>
    <row r="707" spans="2:25">
      <c r="B707" s="176" t="s">
        <v>1086</v>
      </c>
      <c r="C707" s="121"/>
      <c r="D707" s="119"/>
      <c r="E707" s="192"/>
      <c r="F707" s="117"/>
      <c r="G707" s="118"/>
      <c r="H707" s="119"/>
      <c r="I707" s="119"/>
      <c r="J707" s="123"/>
      <c r="K707" s="195"/>
      <c r="L707" s="120">
        <v>0</v>
      </c>
      <c r="M707" s="120">
        <v>0</v>
      </c>
      <c r="N707" s="120">
        <v>0</v>
      </c>
      <c r="O707" s="112">
        <f t="shared" si="36"/>
        <v>0</v>
      </c>
      <c r="P707" s="115">
        <f t="shared" si="37"/>
        <v>0</v>
      </c>
      <c r="Q707" s="120"/>
      <c r="R707" s="117"/>
      <c r="S707" s="197"/>
      <c r="T707" s="179" t="str">
        <f>IFERROR(INDEX('ITC-3B'!$B$21:$B$1020,MATCH(E707,'ITC-3B'!$E$21:$E$1020,0)),"-")</f>
        <v>-</v>
      </c>
      <c r="U707" s="179" t="str">
        <f>IFERROR(INDEX('2A-2B'!$B$21:$B$1020,MATCH(E707,'2A-2B'!$F$21:$F$1020,0)),"-")</f>
        <v>-</v>
      </c>
      <c r="V707" s="186">
        <f t="shared" si="38"/>
        <v>0</v>
      </c>
      <c r="X707" s="191" t="str">
        <f>IFERROR(INDEX('ITC-3B'!$C$21:$C$1020,MATCH(E707,'ITC-3B'!$E$21:$E$1020,0)),"Not in 3B")</f>
        <v>Not in 3B</v>
      </c>
      <c r="Y707" s="191" t="str">
        <f>IFERROR(INDEX('2A-2B'!$C$21:$C$1020,MATCH(E707,'2A-2B'!$F$21:$F$1020,0)),"Not in 2A-2B")</f>
        <v>Not in 2A-2B</v>
      </c>
    </row>
    <row r="708" spans="2:25">
      <c r="B708" s="176" t="s">
        <v>1087</v>
      </c>
      <c r="C708" s="121"/>
      <c r="D708" s="119"/>
      <c r="E708" s="192"/>
      <c r="F708" s="117"/>
      <c r="G708" s="118"/>
      <c r="H708" s="119"/>
      <c r="I708" s="119"/>
      <c r="J708" s="123"/>
      <c r="K708" s="195"/>
      <c r="L708" s="120">
        <v>0</v>
      </c>
      <c r="M708" s="120">
        <v>0</v>
      </c>
      <c r="N708" s="120">
        <v>0</v>
      </c>
      <c r="O708" s="112">
        <f t="shared" si="36"/>
        <v>0</v>
      </c>
      <c r="P708" s="115">
        <f t="shared" si="37"/>
        <v>0</v>
      </c>
      <c r="Q708" s="120"/>
      <c r="R708" s="117"/>
      <c r="S708" s="197"/>
      <c r="T708" s="179" t="str">
        <f>IFERROR(INDEX('ITC-3B'!$B$21:$B$1020,MATCH(E708,'ITC-3B'!$E$21:$E$1020,0)),"-")</f>
        <v>-</v>
      </c>
      <c r="U708" s="179" t="str">
        <f>IFERROR(INDEX('2A-2B'!$B$21:$B$1020,MATCH(E708,'2A-2B'!$F$21:$F$1020,0)),"-")</f>
        <v>-</v>
      </c>
      <c r="V708" s="186">
        <f t="shared" si="38"/>
        <v>0</v>
      </c>
      <c r="X708" s="191" t="str">
        <f>IFERROR(INDEX('ITC-3B'!$C$21:$C$1020,MATCH(E708,'ITC-3B'!$E$21:$E$1020,0)),"Not in 3B")</f>
        <v>Not in 3B</v>
      </c>
      <c r="Y708" s="191" t="str">
        <f>IFERROR(INDEX('2A-2B'!$C$21:$C$1020,MATCH(E708,'2A-2B'!$F$21:$F$1020,0)),"Not in 2A-2B")</f>
        <v>Not in 2A-2B</v>
      </c>
    </row>
    <row r="709" spans="2:25">
      <c r="B709" s="176" t="s">
        <v>1088</v>
      </c>
      <c r="C709" s="121"/>
      <c r="D709" s="119"/>
      <c r="E709" s="192"/>
      <c r="F709" s="117"/>
      <c r="G709" s="118"/>
      <c r="H709" s="119"/>
      <c r="I709" s="119"/>
      <c r="J709" s="123"/>
      <c r="K709" s="195"/>
      <c r="L709" s="120">
        <v>0</v>
      </c>
      <c r="M709" s="120">
        <v>0</v>
      </c>
      <c r="N709" s="120">
        <v>0</v>
      </c>
      <c r="O709" s="112">
        <f t="shared" si="36"/>
        <v>0</v>
      </c>
      <c r="P709" s="115">
        <f t="shared" si="37"/>
        <v>0</v>
      </c>
      <c r="Q709" s="120"/>
      <c r="R709" s="117"/>
      <c r="S709" s="197"/>
      <c r="T709" s="179" t="str">
        <f>IFERROR(INDEX('ITC-3B'!$B$21:$B$1020,MATCH(E709,'ITC-3B'!$E$21:$E$1020,0)),"-")</f>
        <v>-</v>
      </c>
      <c r="U709" s="179" t="str">
        <f>IFERROR(INDEX('2A-2B'!$B$21:$B$1020,MATCH(E709,'2A-2B'!$F$21:$F$1020,0)),"-")</f>
        <v>-</v>
      </c>
      <c r="V709" s="186">
        <f t="shared" si="38"/>
        <v>0</v>
      </c>
      <c r="X709" s="191" t="str">
        <f>IFERROR(INDEX('ITC-3B'!$C$21:$C$1020,MATCH(E709,'ITC-3B'!$E$21:$E$1020,0)),"Not in 3B")</f>
        <v>Not in 3B</v>
      </c>
      <c r="Y709" s="191" t="str">
        <f>IFERROR(INDEX('2A-2B'!$C$21:$C$1020,MATCH(E709,'2A-2B'!$F$21:$F$1020,0)),"Not in 2A-2B")</f>
        <v>Not in 2A-2B</v>
      </c>
    </row>
    <row r="710" spans="2:25">
      <c r="B710" s="176" t="s">
        <v>1089</v>
      </c>
      <c r="C710" s="121"/>
      <c r="D710" s="119"/>
      <c r="E710" s="192"/>
      <c r="F710" s="117"/>
      <c r="G710" s="118"/>
      <c r="H710" s="119"/>
      <c r="I710" s="119"/>
      <c r="J710" s="123"/>
      <c r="K710" s="195"/>
      <c r="L710" s="120">
        <v>0</v>
      </c>
      <c r="M710" s="120">
        <v>0</v>
      </c>
      <c r="N710" s="120">
        <v>0</v>
      </c>
      <c r="O710" s="112">
        <f t="shared" si="36"/>
        <v>0</v>
      </c>
      <c r="P710" s="115">
        <f t="shared" si="37"/>
        <v>0</v>
      </c>
      <c r="Q710" s="120"/>
      <c r="R710" s="117"/>
      <c r="S710" s="197"/>
      <c r="T710" s="179" t="str">
        <f>IFERROR(INDEX('ITC-3B'!$B$21:$B$1020,MATCH(E710,'ITC-3B'!$E$21:$E$1020,0)),"-")</f>
        <v>-</v>
      </c>
      <c r="U710" s="179" t="str">
        <f>IFERROR(INDEX('2A-2B'!$B$21:$B$1020,MATCH(E710,'2A-2B'!$F$21:$F$1020,0)),"-")</f>
        <v>-</v>
      </c>
      <c r="V710" s="186">
        <f t="shared" si="38"/>
        <v>0</v>
      </c>
      <c r="X710" s="191" t="str">
        <f>IFERROR(INDEX('ITC-3B'!$C$21:$C$1020,MATCH(E710,'ITC-3B'!$E$21:$E$1020,0)),"Not in 3B")</f>
        <v>Not in 3B</v>
      </c>
      <c r="Y710" s="191" t="str">
        <f>IFERROR(INDEX('2A-2B'!$C$21:$C$1020,MATCH(E710,'2A-2B'!$F$21:$F$1020,0)),"Not in 2A-2B")</f>
        <v>Not in 2A-2B</v>
      </c>
    </row>
    <row r="711" spans="2:25">
      <c r="B711" s="176" t="s">
        <v>1090</v>
      </c>
      <c r="C711" s="121"/>
      <c r="D711" s="119"/>
      <c r="E711" s="192"/>
      <c r="F711" s="117"/>
      <c r="G711" s="118"/>
      <c r="H711" s="119"/>
      <c r="I711" s="119"/>
      <c r="J711" s="123"/>
      <c r="K711" s="195"/>
      <c r="L711" s="120">
        <v>0</v>
      </c>
      <c r="M711" s="120">
        <v>0</v>
      </c>
      <c r="N711" s="120">
        <v>0</v>
      </c>
      <c r="O711" s="112">
        <f t="shared" si="36"/>
        <v>0</v>
      </c>
      <c r="P711" s="115">
        <f t="shared" si="37"/>
        <v>0</v>
      </c>
      <c r="Q711" s="120"/>
      <c r="R711" s="117"/>
      <c r="S711" s="197"/>
      <c r="T711" s="179" t="str">
        <f>IFERROR(INDEX('ITC-3B'!$B$21:$B$1020,MATCH(E711,'ITC-3B'!$E$21:$E$1020,0)),"-")</f>
        <v>-</v>
      </c>
      <c r="U711" s="179" t="str">
        <f>IFERROR(INDEX('2A-2B'!$B$21:$B$1020,MATCH(E711,'2A-2B'!$F$21:$F$1020,0)),"-")</f>
        <v>-</v>
      </c>
      <c r="V711" s="186">
        <f t="shared" si="38"/>
        <v>0</v>
      </c>
      <c r="X711" s="191" t="str">
        <f>IFERROR(INDEX('ITC-3B'!$C$21:$C$1020,MATCH(E711,'ITC-3B'!$E$21:$E$1020,0)),"Not in 3B")</f>
        <v>Not in 3B</v>
      </c>
      <c r="Y711" s="191" t="str">
        <f>IFERROR(INDEX('2A-2B'!$C$21:$C$1020,MATCH(E711,'2A-2B'!$F$21:$F$1020,0)),"Not in 2A-2B")</f>
        <v>Not in 2A-2B</v>
      </c>
    </row>
    <row r="712" spans="2:25">
      <c r="B712" s="176" t="s">
        <v>1091</v>
      </c>
      <c r="C712" s="121"/>
      <c r="D712" s="119"/>
      <c r="E712" s="192"/>
      <c r="F712" s="117"/>
      <c r="G712" s="118"/>
      <c r="H712" s="119"/>
      <c r="I712" s="119"/>
      <c r="J712" s="123"/>
      <c r="K712" s="195"/>
      <c r="L712" s="120">
        <v>0</v>
      </c>
      <c r="M712" s="120">
        <v>0</v>
      </c>
      <c r="N712" s="120">
        <v>0</v>
      </c>
      <c r="O712" s="112">
        <f t="shared" si="36"/>
        <v>0</v>
      </c>
      <c r="P712" s="115">
        <f t="shared" si="37"/>
        <v>0</v>
      </c>
      <c r="Q712" s="120"/>
      <c r="R712" s="117"/>
      <c r="S712" s="197"/>
      <c r="T712" s="179" t="str">
        <f>IFERROR(INDEX('ITC-3B'!$B$21:$B$1020,MATCH(E712,'ITC-3B'!$E$21:$E$1020,0)),"-")</f>
        <v>-</v>
      </c>
      <c r="U712" s="179" t="str">
        <f>IFERROR(INDEX('2A-2B'!$B$21:$B$1020,MATCH(E712,'2A-2B'!$F$21:$F$1020,0)),"-")</f>
        <v>-</v>
      </c>
      <c r="V712" s="186">
        <f t="shared" si="38"/>
        <v>0</v>
      </c>
      <c r="X712" s="191" t="str">
        <f>IFERROR(INDEX('ITC-3B'!$C$21:$C$1020,MATCH(E712,'ITC-3B'!$E$21:$E$1020,0)),"Not in 3B")</f>
        <v>Not in 3B</v>
      </c>
      <c r="Y712" s="191" t="str">
        <f>IFERROR(INDEX('2A-2B'!$C$21:$C$1020,MATCH(E712,'2A-2B'!$F$21:$F$1020,0)),"Not in 2A-2B")</f>
        <v>Not in 2A-2B</v>
      </c>
    </row>
    <row r="713" spans="2:25">
      <c r="B713" s="176" t="s">
        <v>1092</v>
      </c>
      <c r="C713" s="121"/>
      <c r="D713" s="119"/>
      <c r="E713" s="192"/>
      <c r="F713" s="117"/>
      <c r="G713" s="118"/>
      <c r="H713" s="119"/>
      <c r="I713" s="119"/>
      <c r="J713" s="123"/>
      <c r="K713" s="195"/>
      <c r="L713" s="120">
        <v>0</v>
      </c>
      <c r="M713" s="120">
        <v>0</v>
      </c>
      <c r="N713" s="120">
        <v>0</v>
      </c>
      <c r="O713" s="112">
        <f t="shared" si="36"/>
        <v>0</v>
      </c>
      <c r="P713" s="115">
        <f t="shared" si="37"/>
        <v>0</v>
      </c>
      <c r="Q713" s="120"/>
      <c r="R713" s="117"/>
      <c r="S713" s="197"/>
      <c r="T713" s="179" t="str">
        <f>IFERROR(INDEX('ITC-3B'!$B$21:$B$1020,MATCH(E713,'ITC-3B'!$E$21:$E$1020,0)),"-")</f>
        <v>-</v>
      </c>
      <c r="U713" s="179" t="str">
        <f>IFERROR(INDEX('2A-2B'!$B$21:$B$1020,MATCH(E713,'2A-2B'!$F$21:$F$1020,0)),"-")</f>
        <v>-</v>
      </c>
      <c r="V713" s="186">
        <f t="shared" si="38"/>
        <v>0</v>
      </c>
      <c r="X713" s="191" t="str">
        <f>IFERROR(INDEX('ITC-3B'!$C$21:$C$1020,MATCH(E713,'ITC-3B'!$E$21:$E$1020,0)),"Not in 3B")</f>
        <v>Not in 3B</v>
      </c>
      <c r="Y713" s="191" t="str">
        <f>IFERROR(INDEX('2A-2B'!$C$21:$C$1020,MATCH(E713,'2A-2B'!$F$21:$F$1020,0)),"Not in 2A-2B")</f>
        <v>Not in 2A-2B</v>
      </c>
    </row>
    <row r="714" spans="2:25">
      <c r="B714" s="176" t="s">
        <v>1093</v>
      </c>
      <c r="C714" s="121"/>
      <c r="D714" s="119"/>
      <c r="E714" s="192"/>
      <c r="F714" s="117"/>
      <c r="G714" s="118"/>
      <c r="H714" s="119"/>
      <c r="I714" s="119"/>
      <c r="J714" s="123"/>
      <c r="K714" s="195"/>
      <c r="L714" s="120">
        <v>0</v>
      </c>
      <c r="M714" s="120">
        <v>0</v>
      </c>
      <c r="N714" s="120">
        <v>0</v>
      </c>
      <c r="O714" s="112">
        <f t="shared" si="36"/>
        <v>0</v>
      </c>
      <c r="P714" s="115">
        <f t="shared" si="37"/>
        <v>0</v>
      </c>
      <c r="Q714" s="120"/>
      <c r="R714" s="117"/>
      <c r="S714" s="197"/>
      <c r="T714" s="179" t="str">
        <f>IFERROR(INDEX('ITC-3B'!$B$21:$B$1020,MATCH(E714,'ITC-3B'!$E$21:$E$1020,0)),"-")</f>
        <v>-</v>
      </c>
      <c r="U714" s="179" t="str">
        <f>IFERROR(INDEX('2A-2B'!$B$21:$B$1020,MATCH(E714,'2A-2B'!$F$21:$F$1020,0)),"-")</f>
        <v>-</v>
      </c>
      <c r="V714" s="186">
        <f t="shared" si="38"/>
        <v>0</v>
      </c>
      <c r="X714" s="191" t="str">
        <f>IFERROR(INDEX('ITC-3B'!$C$21:$C$1020,MATCH(E714,'ITC-3B'!$E$21:$E$1020,0)),"Not in 3B")</f>
        <v>Not in 3B</v>
      </c>
      <c r="Y714" s="191" t="str">
        <f>IFERROR(INDEX('2A-2B'!$C$21:$C$1020,MATCH(E714,'2A-2B'!$F$21:$F$1020,0)),"Not in 2A-2B")</f>
        <v>Not in 2A-2B</v>
      </c>
    </row>
    <row r="715" spans="2:25">
      <c r="B715" s="176" t="s">
        <v>1094</v>
      </c>
      <c r="C715" s="121"/>
      <c r="D715" s="119"/>
      <c r="E715" s="192"/>
      <c r="F715" s="117"/>
      <c r="G715" s="118"/>
      <c r="H715" s="119"/>
      <c r="I715" s="119"/>
      <c r="J715" s="123"/>
      <c r="K715" s="195"/>
      <c r="L715" s="120">
        <v>0</v>
      </c>
      <c r="M715" s="120">
        <v>0</v>
      </c>
      <c r="N715" s="120">
        <v>0</v>
      </c>
      <c r="O715" s="112">
        <f t="shared" si="36"/>
        <v>0</v>
      </c>
      <c r="P715" s="115">
        <f t="shared" si="37"/>
        <v>0</v>
      </c>
      <c r="Q715" s="120"/>
      <c r="R715" s="117"/>
      <c r="S715" s="197"/>
      <c r="T715" s="179" t="str">
        <f>IFERROR(INDEX('ITC-3B'!$B$21:$B$1020,MATCH(E715,'ITC-3B'!$E$21:$E$1020,0)),"-")</f>
        <v>-</v>
      </c>
      <c r="U715" s="179" t="str">
        <f>IFERROR(INDEX('2A-2B'!$B$21:$B$1020,MATCH(E715,'2A-2B'!$F$21:$F$1020,0)),"-")</f>
        <v>-</v>
      </c>
      <c r="V715" s="186">
        <f t="shared" si="38"/>
        <v>0</v>
      </c>
      <c r="X715" s="191" t="str">
        <f>IFERROR(INDEX('ITC-3B'!$C$21:$C$1020,MATCH(E715,'ITC-3B'!$E$21:$E$1020,0)),"Not in 3B")</f>
        <v>Not in 3B</v>
      </c>
      <c r="Y715" s="191" t="str">
        <f>IFERROR(INDEX('2A-2B'!$C$21:$C$1020,MATCH(E715,'2A-2B'!$F$21:$F$1020,0)),"Not in 2A-2B")</f>
        <v>Not in 2A-2B</v>
      </c>
    </row>
    <row r="716" spans="2:25">
      <c r="B716" s="176" t="s">
        <v>1095</v>
      </c>
      <c r="C716" s="121"/>
      <c r="D716" s="119"/>
      <c r="E716" s="192"/>
      <c r="F716" s="117"/>
      <c r="G716" s="118"/>
      <c r="H716" s="119"/>
      <c r="I716" s="119"/>
      <c r="J716" s="123"/>
      <c r="K716" s="195"/>
      <c r="L716" s="120">
        <v>0</v>
      </c>
      <c r="M716" s="120">
        <v>0</v>
      </c>
      <c r="N716" s="120">
        <v>0</v>
      </c>
      <c r="O716" s="112">
        <f t="shared" si="36"/>
        <v>0</v>
      </c>
      <c r="P716" s="115">
        <f t="shared" si="37"/>
        <v>0</v>
      </c>
      <c r="Q716" s="120"/>
      <c r="R716" s="117"/>
      <c r="S716" s="197"/>
      <c r="T716" s="179" t="str">
        <f>IFERROR(INDEX('ITC-3B'!$B$21:$B$1020,MATCH(E716,'ITC-3B'!$E$21:$E$1020,0)),"-")</f>
        <v>-</v>
      </c>
      <c r="U716" s="179" t="str">
        <f>IFERROR(INDEX('2A-2B'!$B$21:$B$1020,MATCH(E716,'2A-2B'!$F$21:$F$1020,0)),"-")</f>
        <v>-</v>
      </c>
      <c r="V716" s="186">
        <f t="shared" si="38"/>
        <v>0</v>
      </c>
      <c r="X716" s="191" t="str">
        <f>IFERROR(INDEX('ITC-3B'!$C$21:$C$1020,MATCH(E716,'ITC-3B'!$E$21:$E$1020,0)),"Not in 3B")</f>
        <v>Not in 3B</v>
      </c>
      <c r="Y716" s="191" t="str">
        <f>IFERROR(INDEX('2A-2B'!$C$21:$C$1020,MATCH(E716,'2A-2B'!$F$21:$F$1020,0)),"Not in 2A-2B")</f>
        <v>Not in 2A-2B</v>
      </c>
    </row>
    <row r="717" spans="2:25">
      <c r="B717" s="176" t="s">
        <v>1096</v>
      </c>
      <c r="C717" s="121"/>
      <c r="D717" s="119"/>
      <c r="E717" s="192"/>
      <c r="F717" s="117"/>
      <c r="G717" s="118"/>
      <c r="H717" s="119"/>
      <c r="I717" s="119"/>
      <c r="J717" s="123"/>
      <c r="K717" s="195"/>
      <c r="L717" s="120">
        <v>0</v>
      </c>
      <c r="M717" s="120">
        <v>0</v>
      </c>
      <c r="N717" s="120">
        <v>0</v>
      </c>
      <c r="O717" s="112">
        <f t="shared" si="36"/>
        <v>0</v>
      </c>
      <c r="P717" s="115">
        <f t="shared" si="37"/>
        <v>0</v>
      </c>
      <c r="Q717" s="120"/>
      <c r="R717" s="117"/>
      <c r="S717" s="197"/>
      <c r="T717" s="179" t="str">
        <f>IFERROR(INDEX('ITC-3B'!$B$21:$B$1020,MATCH(E717,'ITC-3B'!$E$21:$E$1020,0)),"-")</f>
        <v>-</v>
      </c>
      <c r="U717" s="179" t="str">
        <f>IFERROR(INDEX('2A-2B'!$B$21:$B$1020,MATCH(E717,'2A-2B'!$F$21:$F$1020,0)),"-")</f>
        <v>-</v>
      </c>
      <c r="V717" s="186">
        <f t="shared" si="38"/>
        <v>0</v>
      </c>
      <c r="X717" s="191" t="str">
        <f>IFERROR(INDEX('ITC-3B'!$C$21:$C$1020,MATCH(E717,'ITC-3B'!$E$21:$E$1020,0)),"Not in 3B")</f>
        <v>Not in 3B</v>
      </c>
      <c r="Y717" s="191" t="str">
        <f>IFERROR(INDEX('2A-2B'!$C$21:$C$1020,MATCH(E717,'2A-2B'!$F$21:$F$1020,0)),"Not in 2A-2B")</f>
        <v>Not in 2A-2B</v>
      </c>
    </row>
    <row r="718" spans="2:25">
      <c r="B718" s="176" t="s">
        <v>1097</v>
      </c>
      <c r="C718" s="121"/>
      <c r="D718" s="119"/>
      <c r="E718" s="192"/>
      <c r="F718" s="117"/>
      <c r="G718" s="118"/>
      <c r="H718" s="119"/>
      <c r="I718" s="119"/>
      <c r="J718" s="123"/>
      <c r="K718" s="195"/>
      <c r="L718" s="120">
        <v>0</v>
      </c>
      <c r="M718" s="120">
        <v>0</v>
      </c>
      <c r="N718" s="120">
        <v>0</v>
      </c>
      <c r="O718" s="112">
        <f t="shared" si="36"/>
        <v>0</v>
      </c>
      <c r="P718" s="115">
        <f t="shared" si="37"/>
        <v>0</v>
      </c>
      <c r="Q718" s="120"/>
      <c r="R718" s="117"/>
      <c r="S718" s="197"/>
      <c r="T718" s="179" t="str">
        <f>IFERROR(INDEX('ITC-3B'!$B$21:$B$1020,MATCH(E718,'ITC-3B'!$E$21:$E$1020,0)),"-")</f>
        <v>-</v>
      </c>
      <c r="U718" s="179" t="str">
        <f>IFERROR(INDEX('2A-2B'!$B$21:$B$1020,MATCH(E718,'2A-2B'!$F$21:$F$1020,0)),"-")</f>
        <v>-</v>
      </c>
      <c r="V718" s="186">
        <f t="shared" si="38"/>
        <v>0</v>
      </c>
      <c r="X718" s="191" t="str">
        <f>IFERROR(INDEX('ITC-3B'!$C$21:$C$1020,MATCH(E718,'ITC-3B'!$E$21:$E$1020,0)),"Not in 3B")</f>
        <v>Not in 3B</v>
      </c>
      <c r="Y718" s="191" t="str">
        <f>IFERROR(INDEX('2A-2B'!$C$21:$C$1020,MATCH(E718,'2A-2B'!$F$21:$F$1020,0)),"Not in 2A-2B")</f>
        <v>Not in 2A-2B</v>
      </c>
    </row>
    <row r="719" spans="2:25">
      <c r="B719" s="176" t="s">
        <v>1098</v>
      </c>
      <c r="C719" s="121"/>
      <c r="D719" s="119"/>
      <c r="E719" s="192"/>
      <c r="F719" s="117"/>
      <c r="G719" s="118"/>
      <c r="H719" s="119"/>
      <c r="I719" s="119"/>
      <c r="J719" s="123"/>
      <c r="K719" s="195"/>
      <c r="L719" s="120">
        <v>0</v>
      </c>
      <c r="M719" s="120">
        <v>0</v>
      </c>
      <c r="N719" s="120">
        <v>0</v>
      </c>
      <c r="O719" s="112">
        <f t="shared" si="36"/>
        <v>0</v>
      </c>
      <c r="P719" s="115">
        <f t="shared" si="37"/>
        <v>0</v>
      </c>
      <c r="Q719" s="120"/>
      <c r="R719" s="117"/>
      <c r="S719" s="197"/>
      <c r="T719" s="179" t="str">
        <f>IFERROR(INDEX('ITC-3B'!$B$21:$B$1020,MATCH(E719,'ITC-3B'!$E$21:$E$1020,0)),"-")</f>
        <v>-</v>
      </c>
      <c r="U719" s="179" t="str">
        <f>IFERROR(INDEX('2A-2B'!$B$21:$B$1020,MATCH(E719,'2A-2B'!$F$21:$F$1020,0)),"-")</f>
        <v>-</v>
      </c>
      <c r="V719" s="186">
        <f t="shared" si="38"/>
        <v>0</v>
      </c>
      <c r="X719" s="191" t="str">
        <f>IFERROR(INDEX('ITC-3B'!$C$21:$C$1020,MATCH(E719,'ITC-3B'!$E$21:$E$1020,0)),"Not in 3B")</f>
        <v>Not in 3B</v>
      </c>
      <c r="Y719" s="191" t="str">
        <f>IFERROR(INDEX('2A-2B'!$C$21:$C$1020,MATCH(E719,'2A-2B'!$F$21:$F$1020,0)),"Not in 2A-2B")</f>
        <v>Not in 2A-2B</v>
      </c>
    </row>
    <row r="720" spans="2:25">
      <c r="B720" s="176" t="s">
        <v>1099</v>
      </c>
      <c r="C720" s="121"/>
      <c r="D720" s="119"/>
      <c r="E720" s="192"/>
      <c r="F720" s="117"/>
      <c r="G720" s="118"/>
      <c r="H720" s="119"/>
      <c r="I720" s="119"/>
      <c r="J720" s="123"/>
      <c r="K720" s="195"/>
      <c r="L720" s="120">
        <v>0</v>
      </c>
      <c r="M720" s="120">
        <v>0</v>
      </c>
      <c r="N720" s="120">
        <v>0</v>
      </c>
      <c r="O720" s="112">
        <f t="shared" si="36"/>
        <v>0</v>
      </c>
      <c r="P720" s="115">
        <f t="shared" si="37"/>
        <v>0</v>
      </c>
      <c r="Q720" s="120"/>
      <c r="R720" s="117"/>
      <c r="S720" s="197"/>
      <c r="T720" s="179" t="str">
        <f>IFERROR(INDEX('ITC-3B'!$B$21:$B$1020,MATCH(E720,'ITC-3B'!$E$21:$E$1020,0)),"-")</f>
        <v>-</v>
      </c>
      <c r="U720" s="179" t="str">
        <f>IFERROR(INDEX('2A-2B'!$B$21:$B$1020,MATCH(E720,'2A-2B'!$F$21:$F$1020,0)),"-")</f>
        <v>-</v>
      </c>
      <c r="V720" s="186">
        <f t="shared" si="38"/>
        <v>0</v>
      </c>
      <c r="X720" s="191" t="str">
        <f>IFERROR(INDEX('ITC-3B'!$C$21:$C$1020,MATCH(E720,'ITC-3B'!$E$21:$E$1020,0)),"Not in 3B")</f>
        <v>Not in 3B</v>
      </c>
      <c r="Y720" s="191" t="str">
        <f>IFERROR(INDEX('2A-2B'!$C$21:$C$1020,MATCH(E720,'2A-2B'!$F$21:$F$1020,0)),"Not in 2A-2B")</f>
        <v>Not in 2A-2B</v>
      </c>
    </row>
    <row r="721" spans="2:25">
      <c r="B721" s="176" t="s">
        <v>1100</v>
      </c>
      <c r="C721" s="121"/>
      <c r="D721" s="119"/>
      <c r="E721" s="192"/>
      <c r="F721" s="117"/>
      <c r="G721" s="118"/>
      <c r="H721" s="119"/>
      <c r="I721" s="119"/>
      <c r="J721" s="123"/>
      <c r="K721" s="195"/>
      <c r="L721" s="120">
        <v>0</v>
      </c>
      <c r="M721" s="120">
        <v>0</v>
      </c>
      <c r="N721" s="120">
        <v>0</v>
      </c>
      <c r="O721" s="112">
        <f t="shared" si="36"/>
        <v>0</v>
      </c>
      <c r="P721" s="115">
        <f t="shared" si="37"/>
        <v>0</v>
      </c>
      <c r="Q721" s="120"/>
      <c r="R721" s="117"/>
      <c r="S721" s="197"/>
      <c r="T721" s="179" t="str">
        <f>IFERROR(INDEX('ITC-3B'!$B$21:$B$1020,MATCH(E721,'ITC-3B'!$E$21:$E$1020,0)),"-")</f>
        <v>-</v>
      </c>
      <c r="U721" s="179" t="str">
        <f>IFERROR(INDEX('2A-2B'!$B$21:$B$1020,MATCH(E721,'2A-2B'!$F$21:$F$1020,0)),"-")</f>
        <v>-</v>
      </c>
      <c r="V721" s="186">
        <f t="shared" si="38"/>
        <v>0</v>
      </c>
      <c r="X721" s="191" t="str">
        <f>IFERROR(INDEX('ITC-3B'!$C$21:$C$1020,MATCH(E721,'ITC-3B'!$E$21:$E$1020,0)),"Not in 3B")</f>
        <v>Not in 3B</v>
      </c>
      <c r="Y721" s="191" t="str">
        <f>IFERROR(INDEX('2A-2B'!$C$21:$C$1020,MATCH(E721,'2A-2B'!$F$21:$F$1020,0)),"Not in 2A-2B")</f>
        <v>Not in 2A-2B</v>
      </c>
    </row>
    <row r="722" spans="2:25">
      <c r="B722" s="176" t="s">
        <v>1101</v>
      </c>
      <c r="C722" s="121"/>
      <c r="D722" s="119"/>
      <c r="E722" s="192"/>
      <c r="F722" s="117"/>
      <c r="G722" s="118"/>
      <c r="H722" s="119"/>
      <c r="I722" s="119"/>
      <c r="J722" s="123"/>
      <c r="K722" s="195"/>
      <c r="L722" s="120">
        <v>0</v>
      </c>
      <c r="M722" s="120">
        <v>0</v>
      </c>
      <c r="N722" s="120">
        <v>0</v>
      </c>
      <c r="O722" s="112">
        <f t="shared" si="36"/>
        <v>0</v>
      </c>
      <c r="P722" s="115">
        <f t="shared" si="37"/>
        <v>0</v>
      </c>
      <c r="Q722" s="120"/>
      <c r="R722" s="117"/>
      <c r="S722" s="197"/>
      <c r="T722" s="179" t="str">
        <f>IFERROR(INDEX('ITC-3B'!$B$21:$B$1020,MATCH(E722,'ITC-3B'!$E$21:$E$1020,0)),"-")</f>
        <v>-</v>
      </c>
      <c r="U722" s="179" t="str">
        <f>IFERROR(INDEX('2A-2B'!$B$21:$B$1020,MATCH(E722,'2A-2B'!$F$21:$F$1020,0)),"-")</f>
        <v>-</v>
      </c>
      <c r="V722" s="186">
        <f t="shared" si="38"/>
        <v>0</v>
      </c>
      <c r="X722" s="191" t="str">
        <f>IFERROR(INDEX('ITC-3B'!$C$21:$C$1020,MATCH(E722,'ITC-3B'!$E$21:$E$1020,0)),"Not in 3B")</f>
        <v>Not in 3B</v>
      </c>
      <c r="Y722" s="191" t="str">
        <f>IFERROR(INDEX('2A-2B'!$C$21:$C$1020,MATCH(E722,'2A-2B'!$F$21:$F$1020,0)),"Not in 2A-2B")</f>
        <v>Not in 2A-2B</v>
      </c>
    </row>
    <row r="723" spans="2:25">
      <c r="B723" s="176" t="s">
        <v>1102</v>
      </c>
      <c r="C723" s="121"/>
      <c r="D723" s="119"/>
      <c r="E723" s="192"/>
      <c r="F723" s="117"/>
      <c r="G723" s="118"/>
      <c r="H723" s="119"/>
      <c r="I723" s="119"/>
      <c r="J723" s="123"/>
      <c r="K723" s="195"/>
      <c r="L723" s="120">
        <v>0</v>
      </c>
      <c r="M723" s="120">
        <v>0</v>
      </c>
      <c r="N723" s="120">
        <v>0</v>
      </c>
      <c r="O723" s="112">
        <f t="shared" si="36"/>
        <v>0</v>
      </c>
      <c r="P723" s="115">
        <f t="shared" si="37"/>
        <v>0</v>
      </c>
      <c r="Q723" s="120"/>
      <c r="R723" s="117"/>
      <c r="S723" s="197"/>
      <c r="T723" s="179" t="str">
        <f>IFERROR(INDEX('ITC-3B'!$B$21:$B$1020,MATCH(E723,'ITC-3B'!$E$21:$E$1020,0)),"-")</f>
        <v>-</v>
      </c>
      <c r="U723" s="179" t="str">
        <f>IFERROR(INDEX('2A-2B'!$B$21:$B$1020,MATCH(E723,'2A-2B'!$F$21:$F$1020,0)),"-")</f>
        <v>-</v>
      </c>
      <c r="V723" s="186">
        <f t="shared" si="38"/>
        <v>0</v>
      </c>
      <c r="X723" s="191" t="str">
        <f>IFERROR(INDEX('ITC-3B'!$C$21:$C$1020,MATCH(E723,'ITC-3B'!$E$21:$E$1020,0)),"Not in 3B")</f>
        <v>Not in 3B</v>
      </c>
      <c r="Y723" s="191" t="str">
        <f>IFERROR(INDEX('2A-2B'!$C$21:$C$1020,MATCH(E723,'2A-2B'!$F$21:$F$1020,0)),"Not in 2A-2B")</f>
        <v>Not in 2A-2B</v>
      </c>
    </row>
    <row r="724" spans="2:25">
      <c r="B724" s="176" t="s">
        <v>1103</v>
      </c>
      <c r="C724" s="121"/>
      <c r="D724" s="119"/>
      <c r="E724" s="192"/>
      <c r="F724" s="117"/>
      <c r="G724" s="118"/>
      <c r="H724" s="119"/>
      <c r="I724" s="119"/>
      <c r="J724" s="123"/>
      <c r="K724" s="195"/>
      <c r="L724" s="120">
        <v>0</v>
      </c>
      <c r="M724" s="120">
        <v>0</v>
      </c>
      <c r="N724" s="120">
        <v>0</v>
      </c>
      <c r="O724" s="112">
        <f t="shared" si="36"/>
        <v>0</v>
      </c>
      <c r="P724" s="115">
        <f t="shared" si="37"/>
        <v>0</v>
      </c>
      <c r="Q724" s="120"/>
      <c r="R724" s="117"/>
      <c r="S724" s="197"/>
      <c r="T724" s="179" t="str">
        <f>IFERROR(INDEX('ITC-3B'!$B$21:$B$1020,MATCH(E724,'ITC-3B'!$E$21:$E$1020,0)),"-")</f>
        <v>-</v>
      </c>
      <c r="U724" s="179" t="str">
        <f>IFERROR(INDEX('2A-2B'!$B$21:$B$1020,MATCH(E724,'2A-2B'!$F$21:$F$1020,0)),"-")</f>
        <v>-</v>
      </c>
      <c r="V724" s="186">
        <f t="shared" si="38"/>
        <v>0</v>
      </c>
      <c r="X724" s="191" t="str">
        <f>IFERROR(INDEX('ITC-3B'!$C$21:$C$1020,MATCH(E724,'ITC-3B'!$E$21:$E$1020,0)),"Not in 3B")</f>
        <v>Not in 3B</v>
      </c>
      <c r="Y724" s="191" t="str">
        <f>IFERROR(INDEX('2A-2B'!$C$21:$C$1020,MATCH(E724,'2A-2B'!$F$21:$F$1020,0)),"Not in 2A-2B")</f>
        <v>Not in 2A-2B</v>
      </c>
    </row>
    <row r="725" spans="2:25">
      <c r="B725" s="176" t="s">
        <v>1104</v>
      </c>
      <c r="C725" s="121"/>
      <c r="D725" s="119"/>
      <c r="E725" s="192"/>
      <c r="F725" s="117"/>
      <c r="G725" s="118"/>
      <c r="H725" s="119"/>
      <c r="I725" s="119"/>
      <c r="J725" s="123"/>
      <c r="K725" s="195"/>
      <c r="L725" s="120">
        <v>0</v>
      </c>
      <c r="M725" s="120">
        <v>0</v>
      </c>
      <c r="N725" s="120">
        <v>0</v>
      </c>
      <c r="O725" s="112">
        <f t="shared" ref="O725:O788" si="39">N725</f>
        <v>0</v>
      </c>
      <c r="P725" s="115">
        <f t="shared" ref="P725:P788" si="40">SUM(L725:O725)</f>
        <v>0</v>
      </c>
      <c r="Q725" s="120"/>
      <c r="R725" s="117"/>
      <c r="S725" s="197"/>
      <c r="T725" s="179" t="str">
        <f>IFERROR(INDEX('ITC-3B'!$B$21:$B$1020,MATCH(E725,'ITC-3B'!$E$21:$E$1020,0)),"-")</f>
        <v>-</v>
      </c>
      <c r="U725" s="179" t="str">
        <f>IFERROR(INDEX('2A-2B'!$B$21:$B$1020,MATCH(E725,'2A-2B'!$F$21:$F$1020,0)),"-")</f>
        <v>-</v>
      </c>
      <c r="V725" s="186">
        <f t="shared" ref="V725:V788" si="41">IF(((L725*J725)-SUM(M725:O725))&gt;0.51,0,((L725*J725)-SUM(M725:O725)))</f>
        <v>0</v>
      </c>
      <c r="X725" s="191" t="str">
        <f>IFERROR(INDEX('ITC-3B'!$C$21:$C$1020,MATCH(E725,'ITC-3B'!$E$21:$E$1020,0)),"Not in 3B")</f>
        <v>Not in 3B</v>
      </c>
      <c r="Y725" s="191" t="str">
        <f>IFERROR(INDEX('2A-2B'!$C$21:$C$1020,MATCH(E725,'2A-2B'!$F$21:$F$1020,0)),"Not in 2A-2B")</f>
        <v>Not in 2A-2B</v>
      </c>
    </row>
    <row r="726" spans="2:25">
      <c r="B726" s="176" t="s">
        <v>1105</v>
      </c>
      <c r="C726" s="121"/>
      <c r="D726" s="119"/>
      <c r="E726" s="192"/>
      <c r="F726" s="117"/>
      <c r="G726" s="118"/>
      <c r="H726" s="119"/>
      <c r="I726" s="119"/>
      <c r="J726" s="123"/>
      <c r="K726" s="195"/>
      <c r="L726" s="120">
        <v>0</v>
      </c>
      <c r="M726" s="120">
        <v>0</v>
      </c>
      <c r="N726" s="120">
        <v>0</v>
      </c>
      <c r="O726" s="112">
        <f t="shared" si="39"/>
        <v>0</v>
      </c>
      <c r="P726" s="115">
        <f t="shared" si="40"/>
        <v>0</v>
      </c>
      <c r="Q726" s="120"/>
      <c r="R726" s="117"/>
      <c r="S726" s="197"/>
      <c r="T726" s="179" t="str">
        <f>IFERROR(INDEX('ITC-3B'!$B$21:$B$1020,MATCH(E726,'ITC-3B'!$E$21:$E$1020,0)),"-")</f>
        <v>-</v>
      </c>
      <c r="U726" s="179" t="str">
        <f>IFERROR(INDEX('2A-2B'!$B$21:$B$1020,MATCH(E726,'2A-2B'!$F$21:$F$1020,0)),"-")</f>
        <v>-</v>
      </c>
      <c r="V726" s="186">
        <f t="shared" si="41"/>
        <v>0</v>
      </c>
      <c r="X726" s="191" t="str">
        <f>IFERROR(INDEX('ITC-3B'!$C$21:$C$1020,MATCH(E726,'ITC-3B'!$E$21:$E$1020,0)),"Not in 3B")</f>
        <v>Not in 3B</v>
      </c>
      <c r="Y726" s="191" t="str">
        <f>IFERROR(INDEX('2A-2B'!$C$21:$C$1020,MATCH(E726,'2A-2B'!$F$21:$F$1020,0)),"Not in 2A-2B")</f>
        <v>Not in 2A-2B</v>
      </c>
    </row>
    <row r="727" spans="2:25">
      <c r="B727" s="176" t="s">
        <v>1106</v>
      </c>
      <c r="C727" s="121"/>
      <c r="D727" s="119"/>
      <c r="E727" s="192"/>
      <c r="F727" s="117"/>
      <c r="G727" s="118"/>
      <c r="H727" s="119"/>
      <c r="I727" s="119"/>
      <c r="J727" s="123"/>
      <c r="K727" s="195"/>
      <c r="L727" s="120">
        <v>0</v>
      </c>
      <c r="M727" s="120">
        <v>0</v>
      </c>
      <c r="N727" s="120">
        <v>0</v>
      </c>
      <c r="O727" s="112">
        <f t="shared" si="39"/>
        <v>0</v>
      </c>
      <c r="P727" s="115">
        <f t="shared" si="40"/>
        <v>0</v>
      </c>
      <c r="Q727" s="120"/>
      <c r="R727" s="117"/>
      <c r="S727" s="197"/>
      <c r="T727" s="179" t="str">
        <f>IFERROR(INDEX('ITC-3B'!$B$21:$B$1020,MATCH(E727,'ITC-3B'!$E$21:$E$1020,0)),"-")</f>
        <v>-</v>
      </c>
      <c r="U727" s="179" t="str">
        <f>IFERROR(INDEX('2A-2B'!$B$21:$B$1020,MATCH(E727,'2A-2B'!$F$21:$F$1020,0)),"-")</f>
        <v>-</v>
      </c>
      <c r="V727" s="186">
        <f t="shared" si="41"/>
        <v>0</v>
      </c>
      <c r="X727" s="191" t="str">
        <f>IFERROR(INDEX('ITC-3B'!$C$21:$C$1020,MATCH(E727,'ITC-3B'!$E$21:$E$1020,0)),"Not in 3B")</f>
        <v>Not in 3B</v>
      </c>
      <c r="Y727" s="191" t="str">
        <f>IFERROR(INDEX('2A-2B'!$C$21:$C$1020,MATCH(E727,'2A-2B'!$F$21:$F$1020,0)),"Not in 2A-2B")</f>
        <v>Not in 2A-2B</v>
      </c>
    </row>
    <row r="728" spans="2:25">
      <c r="B728" s="176" t="s">
        <v>1107</v>
      </c>
      <c r="C728" s="121"/>
      <c r="D728" s="119"/>
      <c r="E728" s="192"/>
      <c r="F728" s="117"/>
      <c r="G728" s="118"/>
      <c r="H728" s="119"/>
      <c r="I728" s="119"/>
      <c r="J728" s="123"/>
      <c r="K728" s="195"/>
      <c r="L728" s="120">
        <v>0</v>
      </c>
      <c r="M728" s="120">
        <v>0</v>
      </c>
      <c r="N728" s="120">
        <v>0</v>
      </c>
      <c r="O728" s="112">
        <f t="shared" si="39"/>
        <v>0</v>
      </c>
      <c r="P728" s="115">
        <f t="shared" si="40"/>
        <v>0</v>
      </c>
      <c r="Q728" s="120"/>
      <c r="R728" s="117"/>
      <c r="S728" s="197"/>
      <c r="T728" s="179" t="str">
        <f>IFERROR(INDEX('ITC-3B'!$B$21:$B$1020,MATCH(E728,'ITC-3B'!$E$21:$E$1020,0)),"-")</f>
        <v>-</v>
      </c>
      <c r="U728" s="179" t="str">
        <f>IFERROR(INDEX('2A-2B'!$B$21:$B$1020,MATCH(E728,'2A-2B'!$F$21:$F$1020,0)),"-")</f>
        <v>-</v>
      </c>
      <c r="V728" s="186">
        <f t="shared" si="41"/>
        <v>0</v>
      </c>
      <c r="X728" s="191" t="str">
        <f>IFERROR(INDEX('ITC-3B'!$C$21:$C$1020,MATCH(E728,'ITC-3B'!$E$21:$E$1020,0)),"Not in 3B")</f>
        <v>Not in 3B</v>
      </c>
      <c r="Y728" s="191" t="str">
        <f>IFERROR(INDEX('2A-2B'!$C$21:$C$1020,MATCH(E728,'2A-2B'!$F$21:$F$1020,0)),"Not in 2A-2B")</f>
        <v>Not in 2A-2B</v>
      </c>
    </row>
    <row r="729" spans="2:25">
      <c r="B729" s="176" t="s">
        <v>1108</v>
      </c>
      <c r="C729" s="121"/>
      <c r="D729" s="119"/>
      <c r="E729" s="192"/>
      <c r="F729" s="117"/>
      <c r="G729" s="118"/>
      <c r="H729" s="119"/>
      <c r="I729" s="119"/>
      <c r="J729" s="123"/>
      <c r="K729" s="195"/>
      <c r="L729" s="120">
        <v>0</v>
      </c>
      <c r="M729" s="120">
        <v>0</v>
      </c>
      <c r="N729" s="120">
        <v>0</v>
      </c>
      <c r="O729" s="112">
        <f t="shared" si="39"/>
        <v>0</v>
      </c>
      <c r="P729" s="115">
        <f t="shared" si="40"/>
        <v>0</v>
      </c>
      <c r="Q729" s="120"/>
      <c r="R729" s="117"/>
      <c r="S729" s="197"/>
      <c r="T729" s="179" t="str">
        <f>IFERROR(INDEX('ITC-3B'!$B$21:$B$1020,MATCH(E729,'ITC-3B'!$E$21:$E$1020,0)),"-")</f>
        <v>-</v>
      </c>
      <c r="U729" s="179" t="str">
        <f>IFERROR(INDEX('2A-2B'!$B$21:$B$1020,MATCH(E729,'2A-2B'!$F$21:$F$1020,0)),"-")</f>
        <v>-</v>
      </c>
      <c r="V729" s="186">
        <f t="shared" si="41"/>
        <v>0</v>
      </c>
      <c r="X729" s="191" t="str">
        <f>IFERROR(INDEX('ITC-3B'!$C$21:$C$1020,MATCH(E729,'ITC-3B'!$E$21:$E$1020,0)),"Not in 3B")</f>
        <v>Not in 3B</v>
      </c>
      <c r="Y729" s="191" t="str">
        <f>IFERROR(INDEX('2A-2B'!$C$21:$C$1020,MATCH(E729,'2A-2B'!$F$21:$F$1020,0)),"Not in 2A-2B")</f>
        <v>Not in 2A-2B</v>
      </c>
    </row>
    <row r="730" spans="2:25">
      <c r="B730" s="176" t="s">
        <v>1109</v>
      </c>
      <c r="C730" s="121"/>
      <c r="D730" s="119"/>
      <c r="E730" s="192"/>
      <c r="F730" s="117"/>
      <c r="G730" s="118"/>
      <c r="H730" s="119"/>
      <c r="I730" s="119"/>
      <c r="J730" s="123"/>
      <c r="K730" s="195"/>
      <c r="L730" s="120">
        <v>0</v>
      </c>
      <c r="M730" s="120">
        <v>0</v>
      </c>
      <c r="N730" s="120">
        <v>0</v>
      </c>
      <c r="O730" s="112">
        <f t="shared" si="39"/>
        <v>0</v>
      </c>
      <c r="P730" s="115">
        <f t="shared" si="40"/>
        <v>0</v>
      </c>
      <c r="Q730" s="120"/>
      <c r="R730" s="117"/>
      <c r="S730" s="197"/>
      <c r="T730" s="179" t="str">
        <f>IFERROR(INDEX('ITC-3B'!$B$21:$B$1020,MATCH(E730,'ITC-3B'!$E$21:$E$1020,0)),"-")</f>
        <v>-</v>
      </c>
      <c r="U730" s="179" t="str">
        <f>IFERROR(INDEX('2A-2B'!$B$21:$B$1020,MATCH(E730,'2A-2B'!$F$21:$F$1020,0)),"-")</f>
        <v>-</v>
      </c>
      <c r="V730" s="186">
        <f t="shared" si="41"/>
        <v>0</v>
      </c>
      <c r="X730" s="191" t="str">
        <f>IFERROR(INDEX('ITC-3B'!$C$21:$C$1020,MATCH(E730,'ITC-3B'!$E$21:$E$1020,0)),"Not in 3B")</f>
        <v>Not in 3B</v>
      </c>
      <c r="Y730" s="191" t="str">
        <f>IFERROR(INDEX('2A-2B'!$C$21:$C$1020,MATCH(E730,'2A-2B'!$F$21:$F$1020,0)),"Not in 2A-2B")</f>
        <v>Not in 2A-2B</v>
      </c>
    </row>
    <row r="731" spans="2:25">
      <c r="B731" s="176" t="s">
        <v>1110</v>
      </c>
      <c r="C731" s="121"/>
      <c r="D731" s="119"/>
      <c r="E731" s="192"/>
      <c r="F731" s="117"/>
      <c r="G731" s="118"/>
      <c r="H731" s="119"/>
      <c r="I731" s="119"/>
      <c r="J731" s="123"/>
      <c r="K731" s="195"/>
      <c r="L731" s="120">
        <v>0</v>
      </c>
      <c r="M731" s="120">
        <v>0</v>
      </c>
      <c r="N731" s="120">
        <v>0</v>
      </c>
      <c r="O731" s="112">
        <f t="shared" si="39"/>
        <v>0</v>
      </c>
      <c r="P731" s="115">
        <f t="shared" si="40"/>
        <v>0</v>
      </c>
      <c r="Q731" s="120"/>
      <c r="R731" s="117"/>
      <c r="S731" s="197"/>
      <c r="T731" s="179" t="str">
        <f>IFERROR(INDEX('ITC-3B'!$B$21:$B$1020,MATCH(E731,'ITC-3B'!$E$21:$E$1020,0)),"-")</f>
        <v>-</v>
      </c>
      <c r="U731" s="179" t="str">
        <f>IFERROR(INDEX('2A-2B'!$B$21:$B$1020,MATCH(E731,'2A-2B'!$F$21:$F$1020,0)),"-")</f>
        <v>-</v>
      </c>
      <c r="V731" s="186">
        <f t="shared" si="41"/>
        <v>0</v>
      </c>
      <c r="X731" s="191" t="str">
        <f>IFERROR(INDEX('ITC-3B'!$C$21:$C$1020,MATCH(E731,'ITC-3B'!$E$21:$E$1020,0)),"Not in 3B")</f>
        <v>Not in 3B</v>
      </c>
      <c r="Y731" s="191" t="str">
        <f>IFERROR(INDEX('2A-2B'!$C$21:$C$1020,MATCH(E731,'2A-2B'!$F$21:$F$1020,0)),"Not in 2A-2B")</f>
        <v>Not in 2A-2B</v>
      </c>
    </row>
    <row r="732" spans="2:25">
      <c r="B732" s="176" t="s">
        <v>1111</v>
      </c>
      <c r="C732" s="121"/>
      <c r="D732" s="119"/>
      <c r="E732" s="192"/>
      <c r="F732" s="117"/>
      <c r="G732" s="118"/>
      <c r="H732" s="119"/>
      <c r="I732" s="119"/>
      <c r="J732" s="123"/>
      <c r="K732" s="195"/>
      <c r="L732" s="120">
        <v>0</v>
      </c>
      <c r="M732" s="120">
        <v>0</v>
      </c>
      <c r="N732" s="120">
        <v>0</v>
      </c>
      <c r="O732" s="112">
        <f t="shared" si="39"/>
        <v>0</v>
      </c>
      <c r="P732" s="115">
        <f t="shared" si="40"/>
        <v>0</v>
      </c>
      <c r="Q732" s="120"/>
      <c r="R732" s="117"/>
      <c r="S732" s="197"/>
      <c r="T732" s="179" t="str">
        <f>IFERROR(INDEX('ITC-3B'!$B$21:$B$1020,MATCH(E732,'ITC-3B'!$E$21:$E$1020,0)),"-")</f>
        <v>-</v>
      </c>
      <c r="U732" s="179" t="str">
        <f>IFERROR(INDEX('2A-2B'!$B$21:$B$1020,MATCH(E732,'2A-2B'!$F$21:$F$1020,0)),"-")</f>
        <v>-</v>
      </c>
      <c r="V732" s="186">
        <f t="shared" si="41"/>
        <v>0</v>
      </c>
      <c r="X732" s="191" t="str">
        <f>IFERROR(INDEX('ITC-3B'!$C$21:$C$1020,MATCH(E732,'ITC-3B'!$E$21:$E$1020,0)),"Not in 3B")</f>
        <v>Not in 3B</v>
      </c>
      <c r="Y732" s="191" t="str">
        <f>IFERROR(INDEX('2A-2B'!$C$21:$C$1020,MATCH(E732,'2A-2B'!$F$21:$F$1020,0)),"Not in 2A-2B")</f>
        <v>Not in 2A-2B</v>
      </c>
    </row>
    <row r="733" spans="2:25">
      <c r="B733" s="176" t="s">
        <v>1112</v>
      </c>
      <c r="C733" s="121"/>
      <c r="D733" s="119"/>
      <c r="E733" s="192"/>
      <c r="F733" s="117"/>
      <c r="G733" s="118"/>
      <c r="H733" s="119"/>
      <c r="I733" s="119"/>
      <c r="J733" s="123"/>
      <c r="K733" s="195"/>
      <c r="L733" s="120">
        <v>0</v>
      </c>
      <c r="M733" s="120">
        <v>0</v>
      </c>
      <c r="N733" s="120">
        <v>0</v>
      </c>
      <c r="O733" s="112">
        <f t="shared" si="39"/>
        <v>0</v>
      </c>
      <c r="P733" s="115">
        <f t="shared" si="40"/>
        <v>0</v>
      </c>
      <c r="Q733" s="120"/>
      <c r="R733" s="117"/>
      <c r="S733" s="197"/>
      <c r="T733" s="179" t="str">
        <f>IFERROR(INDEX('ITC-3B'!$B$21:$B$1020,MATCH(E733,'ITC-3B'!$E$21:$E$1020,0)),"-")</f>
        <v>-</v>
      </c>
      <c r="U733" s="179" t="str">
        <f>IFERROR(INDEX('2A-2B'!$B$21:$B$1020,MATCH(E733,'2A-2B'!$F$21:$F$1020,0)),"-")</f>
        <v>-</v>
      </c>
      <c r="V733" s="186">
        <f t="shared" si="41"/>
        <v>0</v>
      </c>
      <c r="X733" s="191" t="str">
        <f>IFERROR(INDEX('ITC-3B'!$C$21:$C$1020,MATCH(E733,'ITC-3B'!$E$21:$E$1020,0)),"Not in 3B")</f>
        <v>Not in 3B</v>
      </c>
      <c r="Y733" s="191" t="str">
        <f>IFERROR(INDEX('2A-2B'!$C$21:$C$1020,MATCH(E733,'2A-2B'!$F$21:$F$1020,0)),"Not in 2A-2B")</f>
        <v>Not in 2A-2B</v>
      </c>
    </row>
    <row r="734" spans="2:25">
      <c r="B734" s="176" t="s">
        <v>1113</v>
      </c>
      <c r="C734" s="121"/>
      <c r="D734" s="119"/>
      <c r="E734" s="192"/>
      <c r="F734" s="117"/>
      <c r="G734" s="118"/>
      <c r="H734" s="119"/>
      <c r="I734" s="119"/>
      <c r="J734" s="123"/>
      <c r="K734" s="195"/>
      <c r="L734" s="120">
        <v>0</v>
      </c>
      <c r="M734" s="120">
        <v>0</v>
      </c>
      <c r="N734" s="120">
        <v>0</v>
      </c>
      <c r="O734" s="112">
        <f t="shared" si="39"/>
        <v>0</v>
      </c>
      <c r="P734" s="115">
        <f t="shared" si="40"/>
        <v>0</v>
      </c>
      <c r="Q734" s="120"/>
      <c r="R734" s="117"/>
      <c r="S734" s="197"/>
      <c r="T734" s="179" t="str">
        <f>IFERROR(INDEX('ITC-3B'!$B$21:$B$1020,MATCH(E734,'ITC-3B'!$E$21:$E$1020,0)),"-")</f>
        <v>-</v>
      </c>
      <c r="U734" s="179" t="str">
        <f>IFERROR(INDEX('2A-2B'!$B$21:$B$1020,MATCH(E734,'2A-2B'!$F$21:$F$1020,0)),"-")</f>
        <v>-</v>
      </c>
      <c r="V734" s="186">
        <f t="shared" si="41"/>
        <v>0</v>
      </c>
      <c r="X734" s="191" t="str">
        <f>IFERROR(INDEX('ITC-3B'!$C$21:$C$1020,MATCH(E734,'ITC-3B'!$E$21:$E$1020,0)),"Not in 3B")</f>
        <v>Not in 3B</v>
      </c>
      <c r="Y734" s="191" t="str">
        <f>IFERROR(INDEX('2A-2B'!$C$21:$C$1020,MATCH(E734,'2A-2B'!$F$21:$F$1020,0)),"Not in 2A-2B")</f>
        <v>Not in 2A-2B</v>
      </c>
    </row>
    <row r="735" spans="2:25">
      <c r="B735" s="176" t="s">
        <v>1114</v>
      </c>
      <c r="C735" s="121"/>
      <c r="D735" s="119"/>
      <c r="E735" s="192"/>
      <c r="F735" s="117"/>
      <c r="G735" s="118"/>
      <c r="H735" s="119"/>
      <c r="I735" s="119"/>
      <c r="J735" s="123"/>
      <c r="K735" s="195"/>
      <c r="L735" s="120">
        <v>0</v>
      </c>
      <c r="M735" s="120">
        <v>0</v>
      </c>
      <c r="N735" s="120">
        <v>0</v>
      </c>
      <c r="O735" s="112">
        <f t="shared" si="39"/>
        <v>0</v>
      </c>
      <c r="P735" s="115">
        <f t="shared" si="40"/>
        <v>0</v>
      </c>
      <c r="Q735" s="120"/>
      <c r="R735" s="117"/>
      <c r="S735" s="197"/>
      <c r="T735" s="179" t="str">
        <f>IFERROR(INDEX('ITC-3B'!$B$21:$B$1020,MATCH(E735,'ITC-3B'!$E$21:$E$1020,0)),"-")</f>
        <v>-</v>
      </c>
      <c r="U735" s="179" t="str">
        <f>IFERROR(INDEX('2A-2B'!$B$21:$B$1020,MATCH(E735,'2A-2B'!$F$21:$F$1020,0)),"-")</f>
        <v>-</v>
      </c>
      <c r="V735" s="186">
        <f t="shared" si="41"/>
        <v>0</v>
      </c>
      <c r="X735" s="191" t="str">
        <f>IFERROR(INDEX('ITC-3B'!$C$21:$C$1020,MATCH(E735,'ITC-3B'!$E$21:$E$1020,0)),"Not in 3B")</f>
        <v>Not in 3B</v>
      </c>
      <c r="Y735" s="191" t="str">
        <f>IFERROR(INDEX('2A-2B'!$C$21:$C$1020,MATCH(E735,'2A-2B'!$F$21:$F$1020,0)),"Not in 2A-2B")</f>
        <v>Not in 2A-2B</v>
      </c>
    </row>
    <row r="736" spans="2:25">
      <c r="B736" s="176" t="s">
        <v>1115</v>
      </c>
      <c r="C736" s="121"/>
      <c r="D736" s="119"/>
      <c r="E736" s="192"/>
      <c r="F736" s="117"/>
      <c r="G736" s="118"/>
      <c r="H736" s="119"/>
      <c r="I736" s="119"/>
      <c r="J736" s="123"/>
      <c r="K736" s="195"/>
      <c r="L736" s="120">
        <v>0</v>
      </c>
      <c r="M736" s="120">
        <v>0</v>
      </c>
      <c r="N736" s="120">
        <v>0</v>
      </c>
      <c r="O736" s="112">
        <f t="shared" si="39"/>
        <v>0</v>
      </c>
      <c r="P736" s="115">
        <f t="shared" si="40"/>
        <v>0</v>
      </c>
      <c r="Q736" s="120"/>
      <c r="R736" s="117"/>
      <c r="S736" s="197"/>
      <c r="T736" s="179" t="str">
        <f>IFERROR(INDEX('ITC-3B'!$B$21:$B$1020,MATCH(E736,'ITC-3B'!$E$21:$E$1020,0)),"-")</f>
        <v>-</v>
      </c>
      <c r="U736" s="179" t="str">
        <f>IFERROR(INDEX('2A-2B'!$B$21:$B$1020,MATCH(E736,'2A-2B'!$F$21:$F$1020,0)),"-")</f>
        <v>-</v>
      </c>
      <c r="V736" s="186">
        <f t="shared" si="41"/>
        <v>0</v>
      </c>
      <c r="X736" s="191" t="str">
        <f>IFERROR(INDEX('ITC-3B'!$C$21:$C$1020,MATCH(E736,'ITC-3B'!$E$21:$E$1020,0)),"Not in 3B")</f>
        <v>Not in 3B</v>
      </c>
      <c r="Y736" s="191" t="str">
        <f>IFERROR(INDEX('2A-2B'!$C$21:$C$1020,MATCH(E736,'2A-2B'!$F$21:$F$1020,0)),"Not in 2A-2B")</f>
        <v>Not in 2A-2B</v>
      </c>
    </row>
    <row r="737" spans="2:25">
      <c r="B737" s="176" t="s">
        <v>1116</v>
      </c>
      <c r="C737" s="121"/>
      <c r="D737" s="119"/>
      <c r="E737" s="192"/>
      <c r="F737" s="117"/>
      <c r="G737" s="118"/>
      <c r="H737" s="119"/>
      <c r="I737" s="119"/>
      <c r="J737" s="123"/>
      <c r="K737" s="195"/>
      <c r="L737" s="120">
        <v>0</v>
      </c>
      <c r="M737" s="120">
        <v>0</v>
      </c>
      <c r="N737" s="120">
        <v>0</v>
      </c>
      <c r="O737" s="112">
        <f t="shared" si="39"/>
        <v>0</v>
      </c>
      <c r="P737" s="115">
        <f t="shared" si="40"/>
        <v>0</v>
      </c>
      <c r="Q737" s="120"/>
      <c r="R737" s="117"/>
      <c r="S737" s="197"/>
      <c r="T737" s="179" t="str">
        <f>IFERROR(INDEX('ITC-3B'!$B$21:$B$1020,MATCH(E737,'ITC-3B'!$E$21:$E$1020,0)),"-")</f>
        <v>-</v>
      </c>
      <c r="U737" s="179" t="str">
        <f>IFERROR(INDEX('2A-2B'!$B$21:$B$1020,MATCH(E737,'2A-2B'!$F$21:$F$1020,0)),"-")</f>
        <v>-</v>
      </c>
      <c r="V737" s="186">
        <f t="shared" si="41"/>
        <v>0</v>
      </c>
      <c r="X737" s="191" t="str">
        <f>IFERROR(INDEX('ITC-3B'!$C$21:$C$1020,MATCH(E737,'ITC-3B'!$E$21:$E$1020,0)),"Not in 3B")</f>
        <v>Not in 3B</v>
      </c>
      <c r="Y737" s="191" t="str">
        <f>IFERROR(INDEX('2A-2B'!$C$21:$C$1020,MATCH(E737,'2A-2B'!$F$21:$F$1020,0)),"Not in 2A-2B")</f>
        <v>Not in 2A-2B</v>
      </c>
    </row>
    <row r="738" spans="2:25">
      <c r="B738" s="176" t="s">
        <v>1117</v>
      </c>
      <c r="C738" s="121"/>
      <c r="D738" s="119"/>
      <c r="E738" s="192"/>
      <c r="F738" s="117"/>
      <c r="G738" s="118"/>
      <c r="H738" s="119"/>
      <c r="I738" s="119"/>
      <c r="J738" s="123"/>
      <c r="K738" s="195"/>
      <c r="L738" s="120">
        <v>0</v>
      </c>
      <c r="M738" s="120">
        <v>0</v>
      </c>
      <c r="N738" s="120">
        <v>0</v>
      </c>
      <c r="O738" s="112">
        <f t="shared" si="39"/>
        <v>0</v>
      </c>
      <c r="P738" s="115">
        <f t="shared" si="40"/>
        <v>0</v>
      </c>
      <c r="Q738" s="120"/>
      <c r="R738" s="117"/>
      <c r="S738" s="197"/>
      <c r="T738" s="179" t="str">
        <f>IFERROR(INDEX('ITC-3B'!$B$21:$B$1020,MATCH(E738,'ITC-3B'!$E$21:$E$1020,0)),"-")</f>
        <v>-</v>
      </c>
      <c r="U738" s="179" t="str">
        <f>IFERROR(INDEX('2A-2B'!$B$21:$B$1020,MATCH(E738,'2A-2B'!$F$21:$F$1020,0)),"-")</f>
        <v>-</v>
      </c>
      <c r="V738" s="186">
        <f t="shared" si="41"/>
        <v>0</v>
      </c>
      <c r="X738" s="191" t="str">
        <f>IFERROR(INDEX('ITC-3B'!$C$21:$C$1020,MATCH(E738,'ITC-3B'!$E$21:$E$1020,0)),"Not in 3B")</f>
        <v>Not in 3B</v>
      </c>
      <c r="Y738" s="191" t="str">
        <f>IFERROR(INDEX('2A-2B'!$C$21:$C$1020,MATCH(E738,'2A-2B'!$F$21:$F$1020,0)),"Not in 2A-2B")</f>
        <v>Not in 2A-2B</v>
      </c>
    </row>
    <row r="739" spans="2:25">
      <c r="B739" s="176" t="s">
        <v>1118</v>
      </c>
      <c r="C739" s="121"/>
      <c r="D739" s="119"/>
      <c r="E739" s="192"/>
      <c r="F739" s="117"/>
      <c r="G739" s="118"/>
      <c r="H739" s="119"/>
      <c r="I739" s="119"/>
      <c r="J739" s="123"/>
      <c r="K739" s="195"/>
      <c r="L739" s="120">
        <v>0</v>
      </c>
      <c r="M739" s="120">
        <v>0</v>
      </c>
      <c r="N739" s="120">
        <v>0</v>
      </c>
      <c r="O739" s="112">
        <f t="shared" si="39"/>
        <v>0</v>
      </c>
      <c r="P739" s="115">
        <f t="shared" si="40"/>
        <v>0</v>
      </c>
      <c r="Q739" s="120"/>
      <c r="R739" s="117"/>
      <c r="S739" s="197"/>
      <c r="T739" s="179" t="str">
        <f>IFERROR(INDEX('ITC-3B'!$B$21:$B$1020,MATCH(E739,'ITC-3B'!$E$21:$E$1020,0)),"-")</f>
        <v>-</v>
      </c>
      <c r="U739" s="179" t="str">
        <f>IFERROR(INDEX('2A-2B'!$B$21:$B$1020,MATCH(E739,'2A-2B'!$F$21:$F$1020,0)),"-")</f>
        <v>-</v>
      </c>
      <c r="V739" s="186">
        <f t="shared" si="41"/>
        <v>0</v>
      </c>
      <c r="X739" s="191" t="str">
        <f>IFERROR(INDEX('ITC-3B'!$C$21:$C$1020,MATCH(E739,'ITC-3B'!$E$21:$E$1020,0)),"Not in 3B")</f>
        <v>Not in 3B</v>
      </c>
      <c r="Y739" s="191" t="str">
        <f>IFERROR(INDEX('2A-2B'!$C$21:$C$1020,MATCH(E739,'2A-2B'!$F$21:$F$1020,0)),"Not in 2A-2B")</f>
        <v>Not in 2A-2B</v>
      </c>
    </row>
    <row r="740" spans="2:25">
      <c r="B740" s="176" t="s">
        <v>1119</v>
      </c>
      <c r="C740" s="121"/>
      <c r="D740" s="119"/>
      <c r="E740" s="192"/>
      <c r="F740" s="117"/>
      <c r="G740" s="118"/>
      <c r="H740" s="119"/>
      <c r="I740" s="119"/>
      <c r="J740" s="123"/>
      <c r="K740" s="195"/>
      <c r="L740" s="120">
        <v>0</v>
      </c>
      <c r="M740" s="120">
        <v>0</v>
      </c>
      <c r="N740" s="120">
        <v>0</v>
      </c>
      <c r="O740" s="112">
        <f t="shared" si="39"/>
        <v>0</v>
      </c>
      <c r="P740" s="115">
        <f t="shared" si="40"/>
        <v>0</v>
      </c>
      <c r="Q740" s="120"/>
      <c r="R740" s="117"/>
      <c r="S740" s="197"/>
      <c r="T740" s="179" t="str">
        <f>IFERROR(INDEX('ITC-3B'!$B$21:$B$1020,MATCH(E740,'ITC-3B'!$E$21:$E$1020,0)),"-")</f>
        <v>-</v>
      </c>
      <c r="U740" s="179" t="str">
        <f>IFERROR(INDEX('2A-2B'!$B$21:$B$1020,MATCH(E740,'2A-2B'!$F$21:$F$1020,0)),"-")</f>
        <v>-</v>
      </c>
      <c r="V740" s="186">
        <f t="shared" si="41"/>
        <v>0</v>
      </c>
      <c r="X740" s="191" t="str">
        <f>IFERROR(INDEX('ITC-3B'!$C$21:$C$1020,MATCH(E740,'ITC-3B'!$E$21:$E$1020,0)),"Not in 3B")</f>
        <v>Not in 3B</v>
      </c>
      <c r="Y740" s="191" t="str">
        <f>IFERROR(INDEX('2A-2B'!$C$21:$C$1020,MATCH(E740,'2A-2B'!$F$21:$F$1020,0)),"Not in 2A-2B")</f>
        <v>Not in 2A-2B</v>
      </c>
    </row>
    <row r="741" spans="2:25">
      <c r="B741" s="176" t="s">
        <v>1120</v>
      </c>
      <c r="C741" s="121"/>
      <c r="D741" s="119"/>
      <c r="E741" s="192"/>
      <c r="F741" s="117"/>
      <c r="G741" s="118"/>
      <c r="H741" s="119"/>
      <c r="I741" s="119"/>
      <c r="J741" s="123"/>
      <c r="K741" s="195"/>
      <c r="L741" s="120">
        <v>0</v>
      </c>
      <c r="M741" s="120">
        <v>0</v>
      </c>
      <c r="N741" s="120">
        <v>0</v>
      </c>
      <c r="O741" s="112">
        <f t="shared" si="39"/>
        <v>0</v>
      </c>
      <c r="P741" s="115">
        <f t="shared" si="40"/>
        <v>0</v>
      </c>
      <c r="Q741" s="120"/>
      <c r="R741" s="117"/>
      <c r="S741" s="197"/>
      <c r="T741" s="179" t="str">
        <f>IFERROR(INDEX('ITC-3B'!$B$21:$B$1020,MATCH(E741,'ITC-3B'!$E$21:$E$1020,0)),"-")</f>
        <v>-</v>
      </c>
      <c r="U741" s="179" t="str">
        <f>IFERROR(INDEX('2A-2B'!$B$21:$B$1020,MATCH(E741,'2A-2B'!$F$21:$F$1020,0)),"-")</f>
        <v>-</v>
      </c>
      <c r="V741" s="186">
        <f t="shared" si="41"/>
        <v>0</v>
      </c>
      <c r="X741" s="191" t="str">
        <f>IFERROR(INDEX('ITC-3B'!$C$21:$C$1020,MATCH(E741,'ITC-3B'!$E$21:$E$1020,0)),"Not in 3B")</f>
        <v>Not in 3B</v>
      </c>
      <c r="Y741" s="191" t="str">
        <f>IFERROR(INDEX('2A-2B'!$C$21:$C$1020,MATCH(E741,'2A-2B'!$F$21:$F$1020,0)),"Not in 2A-2B")</f>
        <v>Not in 2A-2B</v>
      </c>
    </row>
    <row r="742" spans="2:25">
      <c r="B742" s="176" t="s">
        <v>1121</v>
      </c>
      <c r="C742" s="121"/>
      <c r="D742" s="119"/>
      <c r="E742" s="192"/>
      <c r="F742" s="117"/>
      <c r="G742" s="118"/>
      <c r="H742" s="119"/>
      <c r="I742" s="119"/>
      <c r="J742" s="123"/>
      <c r="K742" s="195"/>
      <c r="L742" s="120">
        <v>0</v>
      </c>
      <c r="M742" s="120">
        <v>0</v>
      </c>
      <c r="N742" s="120">
        <v>0</v>
      </c>
      <c r="O742" s="112">
        <f t="shared" si="39"/>
        <v>0</v>
      </c>
      <c r="P742" s="115">
        <f t="shared" si="40"/>
        <v>0</v>
      </c>
      <c r="Q742" s="120"/>
      <c r="R742" s="117"/>
      <c r="S742" s="197"/>
      <c r="T742" s="179" t="str">
        <f>IFERROR(INDEX('ITC-3B'!$B$21:$B$1020,MATCH(E742,'ITC-3B'!$E$21:$E$1020,0)),"-")</f>
        <v>-</v>
      </c>
      <c r="U742" s="179" t="str">
        <f>IFERROR(INDEX('2A-2B'!$B$21:$B$1020,MATCH(E742,'2A-2B'!$F$21:$F$1020,0)),"-")</f>
        <v>-</v>
      </c>
      <c r="V742" s="186">
        <f t="shared" si="41"/>
        <v>0</v>
      </c>
      <c r="X742" s="191" t="str">
        <f>IFERROR(INDEX('ITC-3B'!$C$21:$C$1020,MATCH(E742,'ITC-3B'!$E$21:$E$1020,0)),"Not in 3B")</f>
        <v>Not in 3B</v>
      </c>
      <c r="Y742" s="191" t="str">
        <f>IFERROR(INDEX('2A-2B'!$C$21:$C$1020,MATCH(E742,'2A-2B'!$F$21:$F$1020,0)),"Not in 2A-2B")</f>
        <v>Not in 2A-2B</v>
      </c>
    </row>
    <row r="743" spans="2:25">
      <c r="B743" s="176" t="s">
        <v>1122</v>
      </c>
      <c r="C743" s="121"/>
      <c r="D743" s="119"/>
      <c r="E743" s="192"/>
      <c r="F743" s="117"/>
      <c r="G743" s="118"/>
      <c r="H743" s="119"/>
      <c r="I743" s="119"/>
      <c r="J743" s="123"/>
      <c r="K743" s="195"/>
      <c r="L743" s="120">
        <v>0</v>
      </c>
      <c r="M743" s="120">
        <v>0</v>
      </c>
      <c r="N743" s="120">
        <v>0</v>
      </c>
      <c r="O743" s="112">
        <f t="shared" si="39"/>
        <v>0</v>
      </c>
      <c r="P743" s="115">
        <f t="shared" si="40"/>
        <v>0</v>
      </c>
      <c r="Q743" s="120"/>
      <c r="R743" s="117"/>
      <c r="S743" s="197"/>
      <c r="T743" s="179" t="str">
        <f>IFERROR(INDEX('ITC-3B'!$B$21:$B$1020,MATCH(E743,'ITC-3B'!$E$21:$E$1020,0)),"-")</f>
        <v>-</v>
      </c>
      <c r="U743" s="179" t="str">
        <f>IFERROR(INDEX('2A-2B'!$B$21:$B$1020,MATCH(E743,'2A-2B'!$F$21:$F$1020,0)),"-")</f>
        <v>-</v>
      </c>
      <c r="V743" s="186">
        <f t="shared" si="41"/>
        <v>0</v>
      </c>
      <c r="X743" s="191" t="str">
        <f>IFERROR(INDEX('ITC-3B'!$C$21:$C$1020,MATCH(E743,'ITC-3B'!$E$21:$E$1020,0)),"Not in 3B")</f>
        <v>Not in 3B</v>
      </c>
      <c r="Y743" s="191" t="str">
        <f>IFERROR(INDEX('2A-2B'!$C$21:$C$1020,MATCH(E743,'2A-2B'!$F$21:$F$1020,0)),"Not in 2A-2B")</f>
        <v>Not in 2A-2B</v>
      </c>
    </row>
    <row r="744" spans="2:25">
      <c r="B744" s="176" t="s">
        <v>1123</v>
      </c>
      <c r="C744" s="121"/>
      <c r="D744" s="119"/>
      <c r="E744" s="192"/>
      <c r="F744" s="117"/>
      <c r="G744" s="118"/>
      <c r="H744" s="119"/>
      <c r="I744" s="119"/>
      <c r="J744" s="123"/>
      <c r="K744" s="195"/>
      <c r="L744" s="120">
        <v>0</v>
      </c>
      <c r="M744" s="120">
        <v>0</v>
      </c>
      <c r="N744" s="120">
        <v>0</v>
      </c>
      <c r="O744" s="112">
        <f t="shared" si="39"/>
        <v>0</v>
      </c>
      <c r="P744" s="115">
        <f t="shared" si="40"/>
        <v>0</v>
      </c>
      <c r="Q744" s="120"/>
      <c r="R744" s="117"/>
      <c r="S744" s="197"/>
      <c r="T744" s="179" t="str">
        <f>IFERROR(INDEX('ITC-3B'!$B$21:$B$1020,MATCH(E744,'ITC-3B'!$E$21:$E$1020,0)),"-")</f>
        <v>-</v>
      </c>
      <c r="U744" s="179" t="str">
        <f>IFERROR(INDEX('2A-2B'!$B$21:$B$1020,MATCH(E744,'2A-2B'!$F$21:$F$1020,0)),"-")</f>
        <v>-</v>
      </c>
      <c r="V744" s="186">
        <f t="shared" si="41"/>
        <v>0</v>
      </c>
      <c r="X744" s="191" t="str">
        <f>IFERROR(INDEX('ITC-3B'!$C$21:$C$1020,MATCH(E744,'ITC-3B'!$E$21:$E$1020,0)),"Not in 3B")</f>
        <v>Not in 3B</v>
      </c>
      <c r="Y744" s="191" t="str">
        <f>IFERROR(INDEX('2A-2B'!$C$21:$C$1020,MATCH(E744,'2A-2B'!$F$21:$F$1020,0)),"Not in 2A-2B")</f>
        <v>Not in 2A-2B</v>
      </c>
    </row>
    <row r="745" spans="2:25">
      <c r="B745" s="176" t="s">
        <v>1124</v>
      </c>
      <c r="C745" s="121"/>
      <c r="D745" s="119"/>
      <c r="E745" s="192"/>
      <c r="F745" s="117"/>
      <c r="G745" s="118"/>
      <c r="H745" s="119"/>
      <c r="I745" s="119"/>
      <c r="J745" s="123"/>
      <c r="K745" s="195"/>
      <c r="L745" s="120">
        <v>0</v>
      </c>
      <c r="M745" s="120">
        <v>0</v>
      </c>
      <c r="N745" s="120">
        <v>0</v>
      </c>
      <c r="O745" s="112">
        <f t="shared" si="39"/>
        <v>0</v>
      </c>
      <c r="P745" s="115">
        <f t="shared" si="40"/>
        <v>0</v>
      </c>
      <c r="Q745" s="120"/>
      <c r="R745" s="117"/>
      <c r="S745" s="197"/>
      <c r="T745" s="179" t="str">
        <f>IFERROR(INDEX('ITC-3B'!$B$21:$B$1020,MATCH(E745,'ITC-3B'!$E$21:$E$1020,0)),"-")</f>
        <v>-</v>
      </c>
      <c r="U745" s="179" t="str">
        <f>IFERROR(INDEX('2A-2B'!$B$21:$B$1020,MATCH(E745,'2A-2B'!$F$21:$F$1020,0)),"-")</f>
        <v>-</v>
      </c>
      <c r="V745" s="186">
        <f t="shared" si="41"/>
        <v>0</v>
      </c>
      <c r="X745" s="191" t="str">
        <f>IFERROR(INDEX('ITC-3B'!$C$21:$C$1020,MATCH(E745,'ITC-3B'!$E$21:$E$1020,0)),"Not in 3B")</f>
        <v>Not in 3B</v>
      </c>
      <c r="Y745" s="191" t="str">
        <f>IFERROR(INDEX('2A-2B'!$C$21:$C$1020,MATCH(E745,'2A-2B'!$F$21:$F$1020,0)),"Not in 2A-2B")</f>
        <v>Not in 2A-2B</v>
      </c>
    </row>
    <row r="746" spans="2:25">
      <c r="B746" s="176" t="s">
        <v>1125</v>
      </c>
      <c r="C746" s="121"/>
      <c r="D746" s="119"/>
      <c r="E746" s="192"/>
      <c r="F746" s="117"/>
      <c r="G746" s="118"/>
      <c r="H746" s="119"/>
      <c r="I746" s="119"/>
      <c r="J746" s="123"/>
      <c r="K746" s="195"/>
      <c r="L746" s="120">
        <v>0</v>
      </c>
      <c r="M746" s="120">
        <v>0</v>
      </c>
      <c r="N746" s="120">
        <v>0</v>
      </c>
      <c r="O746" s="112">
        <f t="shared" si="39"/>
        <v>0</v>
      </c>
      <c r="P746" s="115">
        <f t="shared" si="40"/>
        <v>0</v>
      </c>
      <c r="Q746" s="120"/>
      <c r="R746" s="117"/>
      <c r="S746" s="197"/>
      <c r="T746" s="179" t="str">
        <f>IFERROR(INDEX('ITC-3B'!$B$21:$B$1020,MATCH(E746,'ITC-3B'!$E$21:$E$1020,0)),"-")</f>
        <v>-</v>
      </c>
      <c r="U746" s="179" t="str">
        <f>IFERROR(INDEX('2A-2B'!$B$21:$B$1020,MATCH(E746,'2A-2B'!$F$21:$F$1020,0)),"-")</f>
        <v>-</v>
      </c>
      <c r="V746" s="186">
        <f t="shared" si="41"/>
        <v>0</v>
      </c>
      <c r="X746" s="191" t="str">
        <f>IFERROR(INDEX('ITC-3B'!$C$21:$C$1020,MATCH(E746,'ITC-3B'!$E$21:$E$1020,0)),"Not in 3B")</f>
        <v>Not in 3B</v>
      </c>
      <c r="Y746" s="191" t="str">
        <f>IFERROR(INDEX('2A-2B'!$C$21:$C$1020,MATCH(E746,'2A-2B'!$F$21:$F$1020,0)),"Not in 2A-2B")</f>
        <v>Not in 2A-2B</v>
      </c>
    </row>
    <row r="747" spans="2:25">
      <c r="B747" s="176" t="s">
        <v>1126</v>
      </c>
      <c r="C747" s="121"/>
      <c r="D747" s="119"/>
      <c r="E747" s="192"/>
      <c r="F747" s="117"/>
      <c r="G747" s="118"/>
      <c r="H747" s="119"/>
      <c r="I747" s="119"/>
      <c r="J747" s="123"/>
      <c r="K747" s="195"/>
      <c r="L747" s="120">
        <v>0</v>
      </c>
      <c r="M747" s="120">
        <v>0</v>
      </c>
      <c r="N747" s="120">
        <v>0</v>
      </c>
      <c r="O747" s="112">
        <f t="shared" si="39"/>
        <v>0</v>
      </c>
      <c r="P747" s="115">
        <f t="shared" si="40"/>
        <v>0</v>
      </c>
      <c r="Q747" s="120"/>
      <c r="R747" s="117"/>
      <c r="S747" s="197"/>
      <c r="T747" s="179" t="str">
        <f>IFERROR(INDEX('ITC-3B'!$B$21:$B$1020,MATCH(E747,'ITC-3B'!$E$21:$E$1020,0)),"-")</f>
        <v>-</v>
      </c>
      <c r="U747" s="179" t="str">
        <f>IFERROR(INDEX('2A-2B'!$B$21:$B$1020,MATCH(E747,'2A-2B'!$F$21:$F$1020,0)),"-")</f>
        <v>-</v>
      </c>
      <c r="V747" s="186">
        <f t="shared" si="41"/>
        <v>0</v>
      </c>
      <c r="X747" s="191" t="str">
        <f>IFERROR(INDEX('ITC-3B'!$C$21:$C$1020,MATCH(E747,'ITC-3B'!$E$21:$E$1020,0)),"Not in 3B")</f>
        <v>Not in 3B</v>
      </c>
      <c r="Y747" s="191" t="str">
        <f>IFERROR(INDEX('2A-2B'!$C$21:$C$1020,MATCH(E747,'2A-2B'!$F$21:$F$1020,0)),"Not in 2A-2B")</f>
        <v>Not in 2A-2B</v>
      </c>
    </row>
    <row r="748" spans="2:25">
      <c r="B748" s="176" t="s">
        <v>1127</v>
      </c>
      <c r="C748" s="121"/>
      <c r="D748" s="119"/>
      <c r="E748" s="192"/>
      <c r="F748" s="117"/>
      <c r="G748" s="118"/>
      <c r="H748" s="119"/>
      <c r="I748" s="119"/>
      <c r="J748" s="123"/>
      <c r="K748" s="195"/>
      <c r="L748" s="120">
        <v>0</v>
      </c>
      <c r="M748" s="120">
        <v>0</v>
      </c>
      <c r="N748" s="120">
        <v>0</v>
      </c>
      <c r="O748" s="112">
        <f t="shared" si="39"/>
        <v>0</v>
      </c>
      <c r="P748" s="115">
        <f t="shared" si="40"/>
        <v>0</v>
      </c>
      <c r="Q748" s="120"/>
      <c r="R748" s="117"/>
      <c r="S748" s="197"/>
      <c r="T748" s="179" t="str">
        <f>IFERROR(INDEX('ITC-3B'!$B$21:$B$1020,MATCH(E748,'ITC-3B'!$E$21:$E$1020,0)),"-")</f>
        <v>-</v>
      </c>
      <c r="U748" s="179" t="str">
        <f>IFERROR(INDEX('2A-2B'!$B$21:$B$1020,MATCH(E748,'2A-2B'!$F$21:$F$1020,0)),"-")</f>
        <v>-</v>
      </c>
      <c r="V748" s="186">
        <f t="shared" si="41"/>
        <v>0</v>
      </c>
      <c r="X748" s="191" t="str">
        <f>IFERROR(INDEX('ITC-3B'!$C$21:$C$1020,MATCH(E748,'ITC-3B'!$E$21:$E$1020,0)),"Not in 3B")</f>
        <v>Not in 3B</v>
      </c>
      <c r="Y748" s="191" t="str">
        <f>IFERROR(INDEX('2A-2B'!$C$21:$C$1020,MATCH(E748,'2A-2B'!$F$21:$F$1020,0)),"Not in 2A-2B")</f>
        <v>Not in 2A-2B</v>
      </c>
    </row>
    <row r="749" spans="2:25">
      <c r="B749" s="176" t="s">
        <v>1128</v>
      </c>
      <c r="C749" s="121"/>
      <c r="D749" s="119"/>
      <c r="E749" s="192"/>
      <c r="F749" s="117"/>
      <c r="G749" s="118"/>
      <c r="H749" s="119"/>
      <c r="I749" s="119"/>
      <c r="J749" s="123"/>
      <c r="K749" s="195"/>
      <c r="L749" s="120">
        <v>0</v>
      </c>
      <c r="M749" s="120">
        <v>0</v>
      </c>
      <c r="N749" s="120">
        <v>0</v>
      </c>
      <c r="O749" s="112">
        <f t="shared" si="39"/>
        <v>0</v>
      </c>
      <c r="P749" s="115">
        <f t="shared" si="40"/>
        <v>0</v>
      </c>
      <c r="Q749" s="120"/>
      <c r="R749" s="117"/>
      <c r="S749" s="197"/>
      <c r="T749" s="179" t="str">
        <f>IFERROR(INDEX('ITC-3B'!$B$21:$B$1020,MATCH(E749,'ITC-3B'!$E$21:$E$1020,0)),"-")</f>
        <v>-</v>
      </c>
      <c r="U749" s="179" t="str">
        <f>IFERROR(INDEX('2A-2B'!$B$21:$B$1020,MATCH(E749,'2A-2B'!$F$21:$F$1020,0)),"-")</f>
        <v>-</v>
      </c>
      <c r="V749" s="186">
        <f t="shared" si="41"/>
        <v>0</v>
      </c>
      <c r="X749" s="191" t="str">
        <f>IFERROR(INDEX('ITC-3B'!$C$21:$C$1020,MATCH(E749,'ITC-3B'!$E$21:$E$1020,0)),"Not in 3B")</f>
        <v>Not in 3B</v>
      </c>
      <c r="Y749" s="191" t="str">
        <f>IFERROR(INDEX('2A-2B'!$C$21:$C$1020,MATCH(E749,'2A-2B'!$F$21:$F$1020,0)),"Not in 2A-2B")</f>
        <v>Not in 2A-2B</v>
      </c>
    </row>
    <row r="750" spans="2:25">
      <c r="B750" s="176" t="s">
        <v>1129</v>
      </c>
      <c r="C750" s="121"/>
      <c r="D750" s="119"/>
      <c r="E750" s="192"/>
      <c r="F750" s="117"/>
      <c r="G750" s="118"/>
      <c r="H750" s="119"/>
      <c r="I750" s="119"/>
      <c r="J750" s="123"/>
      <c r="K750" s="195"/>
      <c r="L750" s="120">
        <v>0</v>
      </c>
      <c r="M750" s="120">
        <v>0</v>
      </c>
      <c r="N750" s="120">
        <v>0</v>
      </c>
      <c r="O750" s="112">
        <f t="shared" si="39"/>
        <v>0</v>
      </c>
      <c r="P750" s="115">
        <f t="shared" si="40"/>
        <v>0</v>
      </c>
      <c r="Q750" s="120"/>
      <c r="R750" s="117"/>
      <c r="S750" s="197"/>
      <c r="T750" s="179" t="str">
        <f>IFERROR(INDEX('ITC-3B'!$B$21:$B$1020,MATCH(E750,'ITC-3B'!$E$21:$E$1020,0)),"-")</f>
        <v>-</v>
      </c>
      <c r="U750" s="179" t="str">
        <f>IFERROR(INDEX('2A-2B'!$B$21:$B$1020,MATCH(E750,'2A-2B'!$F$21:$F$1020,0)),"-")</f>
        <v>-</v>
      </c>
      <c r="V750" s="186">
        <f t="shared" si="41"/>
        <v>0</v>
      </c>
      <c r="X750" s="191" t="str">
        <f>IFERROR(INDEX('ITC-3B'!$C$21:$C$1020,MATCH(E750,'ITC-3B'!$E$21:$E$1020,0)),"Not in 3B")</f>
        <v>Not in 3B</v>
      </c>
      <c r="Y750" s="191" t="str">
        <f>IFERROR(INDEX('2A-2B'!$C$21:$C$1020,MATCH(E750,'2A-2B'!$F$21:$F$1020,0)),"Not in 2A-2B")</f>
        <v>Not in 2A-2B</v>
      </c>
    </row>
    <row r="751" spans="2:25">
      <c r="B751" s="176" t="s">
        <v>1130</v>
      </c>
      <c r="C751" s="121"/>
      <c r="D751" s="119"/>
      <c r="E751" s="192"/>
      <c r="F751" s="117"/>
      <c r="G751" s="118"/>
      <c r="H751" s="119"/>
      <c r="I751" s="119"/>
      <c r="J751" s="123"/>
      <c r="K751" s="195"/>
      <c r="L751" s="120">
        <v>0</v>
      </c>
      <c r="M751" s="120">
        <v>0</v>
      </c>
      <c r="N751" s="120">
        <v>0</v>
      </c>
      <c r="O751" s="112">
        <f t="shared" si="39"/>
        <v>0</v>
      </c>
      <c r="P751" s="115">
        <f t="shared" si="40"/>
        <v>0</v>
      </c>
      <c r="Q751" s="120"/>
      <c r="R751" s="117"/>
      <c r="S751" s="197"/>
      <c r="T751" s="179" t="str">
        <f>IFERROR(INDEX('ITC-3B'!$B$21:$B$1020,MATCH(E751,'ITC-3B'!$E$21:$E$1020,0)),"-")</f>
        <v>-</v>
      </c>
      <c r="U751" s="179" t="str">
        <f>IFERROR(INDEX('2A-2B'!$B$21:$B$1020,MATCH(E751,'2A-2B'!$F$21:$F$1020,0)),"-")</f>
        <v>-</v>
      </c>
      <c r="V751" s="186">
        <f t="shared" si="41"/>
        <v>0</v>
      </c>
      <c r="X751" s="191" t="str">
        <f>IFERROR(INDEX('ITC-3B'!$C$21:$C$1020,MATCH(E751,'ITC-3B'!$E$21:$E$1020,0)),"Not in 3B")</f>
        <v>Not in 3B</v>
      </c>
      <c r="Y751" s="191" t="str">
        <f>IFERROR(INDEX('2A-2B'!$C$21:$C$1020,MATCH(E751,'2A-2B'!$F$21:$F$1020,0)),"Not in 2A-2B")</f>
        <v>Not in 2A-2B</v>
      </c>
    </row>
    <row r="752" spans="2:25">
      <c r="B752" s="176" t="s">
        <v>1131</v>
      </c>
      <c r="C752" s="121"/>
      <c r="D752" s="119"/>
      <c r="E752" s="192"/>
      <c r="F752" s="117"/>
      <c r="G752" s="118"/>
      <c r="H752" s="119"/>
      <c r="I752" s="119"/>
      <c r="J752" s="123"/>
      <c r="K752" s="195"/>
      <c r="L752" s="120">
        <v>0</v>
      </c>
      <c r="M752" s="120">
        <v>0</v>
      </c>
      <c r="N752" s="120">
        <v>0</v>
      </c>
      <c r="O752" s="112">
        <f t="shared" si="39"/>
        <v>0</v>
      </c>
      <c r="P752" s="115">
        <f t="shared" si="40"/>
        <v>0</v>
      </c>
      <c r="Q752" s="120"/>
      <c r="R752" s="117"/>
      <c r="S752" s="197"/>
      <c r="T752" s="179" t="str">
        <f>IFERROR(INDEX('ITC-3B'!$B$21:$B$1020,MATCH(E752,'ITC-3B'!$E$21:$E$1020,0)),"-")</f>
        <v>-</v>
      </c>
      <c r="U752" s="179" t="str">
        <f>IFERROR(INDEX('2A-2B'!$B$21:$B$1020,MATCH(E752,'2A-2B'!$F$21:$F$1020,0)),"-")</f>
        <v>-</v>
      </c>
      <c r="V752" s="186">
        <f t="shared" si="41"/>
        <v>0</v>
      </c>
      <c r="X752" s="191" t="str">
        <f>IFERROR(INDEX('ITC-3B'!$C$21:$C$1020,MATCH(E752,'ITC-3B'!$E$21:$E$1020,0)),"Not in 3B")</f>
        <v>Not in 3B</v>
      </c>
      <c r="Y752" s="191" t="str">
        <f>IFERROR(INDEX('2A-2B'!$C$21:$C$1020,MATCH(E752,'2A-2B'!$F$21:$F$1020,0)),"Not in 2A-2B")</f>
        <v>Not in 2A-2B</v>
      </c>
    </row>
    <row r="753" spans="2:25">
      <c r="B753" s="176" t="s">
        <v>1132</v>
      </c>
      <c r="C753" s="121"/>
      <c r="D753" s="119"/>
      <c r="E753" s="192"/>
      <c r="F753" s="117"/>
      <c r="G753" s="118"/>
      <c r="H753" s="119"/>
      <c r="I753" s="119"/>
      <c r="J753" s="123"/>
      <c r="K753" s="195"/>
      <c r="L753" s="120">
        <v>0</v>
      </c>
      <c r="M753" s="120">
        <v>0</v>
      </c>
      <c r="N753" s="120">
        <v>0</v>
      </c>
      <c r="O753" s="112">
        <f t="shared" si="39"/>
        <v>0</v>
      </c>
      <c r="P753" s="115">
        <f t="shared" si="40"/>
        <v>0</v>
      </c>
      <c r="Q753" s="120"/>
      <c r="R753" s="117"/>
      <c r="S753" s="197"/>
      <c r="T753" s="179" t="str">
        <f>IFERROR(INDEX('ITC-3B'!$B$21:$B$1020,MATCH(E753,'ITC-3B'!$E$21:$E$1020,0)),"-")</f>
        <v>-</v>
      </c>
      <c r="U753" s="179" t="str">
        <f>IFERROR(INDEX('2A-2B'!$B$21:$B$1020,MATCH(E753,'2A-2B'!$F$21:$F$1020,0)),"-")</f>
        <v>-</v>
      </c>
      <c r="V753" s="186">
        <f t="shared" si="41"/>
        <v>0</v>
      </c>
      <c r="X753" s="191" t="str">
        <f>IFERROR(INDEX('ITC-3B'!$C$21:$C$1020,MATCH(E753,'ITC-3B'!$E$21:$E$1020,0)),"Not in 3B")</f>
        <v>Not in 3B</v>
      </c>
      <c r="Y753" s="191" t="str">
        <f>IFERROR(INDEX('2A-2B'!$C$21:$C$1020,MATCH(E753,'2A-2B'!$F$21:$F$1020,0)),"Not in 2A-2B")</f>
        <v>Not in 2A-2B</v>
      </c>
    </row>
    <row r="754" spans="2:25">
      <c r="B754" s="176" t="s">
        <v>1133</v>
      </c>
      <c r="C754" s="121"/>
      <c r="D754" s="119"/>
      <c r="E754" s="192"/>
      <c r="F754" s="117"/>
      <c r="G754" s="118"/>
      <c r="H754" s="119"/>
      <c r="I754" s="119"/>
      <c r="J754" s="123"/>
      <c r="K754" s="195"/>
      <c r="L754" s="120">
        <v>0</v>
      </c>
      <c r="M754" s="120">
        <v>0</v>
      </c>
      <c r="N754" s="120">
        <v>0</v>
      </c>
      <c r="O754" s="112">
        <f t="shared" si="39"/>
        <v>0</v>
      </c>
      <c r="P754" s="115">
        <f t="shared" si="40"/>
        <v>0</v>
      </c>
      <c r="Q754" s="120"/>
      <c r="R754" s="117"/>
      <c r="S754" s="197"/>
      <c r="T754" s="179" t="str">
        <f>IFERROR(INDEX('ITC-3B'!$B$21:$B$1020,MATCH(E754,'ITC-3B'!$E$21:$E$1020,0)),"-")</f>
        <v>-</v>
      </c>
      <c r="U754" s="179" t="str">
        <f>IFERROR(INDEX('2A-2B'!$B$21:$B$1020,MATCH(E754,'2A-2B'!$F$21:$F$1020,0)),"-")</f>
        <v>-</v>
      </c>
      <c r="V754" s="186">
        <f t="shared" si="41"/>
        <v>0</v>
      </c>
      <c r="X754" s="191" t="str">
        <f>IFERROR(INDEX('ITC-3B'!$C$21:$C$1020,MATCH(E754,'ITC-3B'!$E$21:$E$1020,0)),"Not in 3B")</f>
        <v>Not in 3B</v>
      </c>
      <c r="Y754" s="191" t="str">
        <f>IFERROR(INDEX('2A-2B'!$C$21:$C$1020,MATCH(E754,'2A-2B'!$F$21:$F$1020,0)),"Not in 2A-2B")</f>
        <v>Not in 2A-2B</v>
      </c>
    </row>
    <row r="755" spans="2:25">
      <c r="B755" s="176" t="s">
        <v>1134</v>
      </c>
      <c r="C755" s="121"/>
      <c r="D755" s="119"/>
      <c r="E755" s="192"/>
      <c r="F755" s="117"/>
      <c r="G755" s="118"/>
      <c r="H755" s="119"/>
      <c r="I755" s="119"/>
      <c r="J755" s="123"/>
      <c r="K755" s="195"/>
      <c r="L755" s="120">
        <v>0</v>
      </c>
      <c r="M755" s="120">
        <v>0</v>
      </c>
      <c r="N755" s="120">
        <v>0</v>
      </c>
      <c r="O755" s="112">
        <f t="shared" si="39"/>
        <v>0</v>
      </c>
      <c r="P755" s="115">
        <f t="shared" si="40"/>
        <v>0</v>
      </c>
      <c r="Q755" s="120"/>
      <c r="R755" s="117"/>
      <c r="S755" s="197"/>
      <c r="T755" s="179" t="str">
        <f>IFERROR(INDEX('ITC-3B'!$B$21:$B$1020,MATCH(E755,'ITC-3B'!$E$21:$E$1020,0)),"-")</f>
        <v>-</v>
      </c>
      <c r="U755" s="179" t="str">
        <f>IFERROR(INDEX('2A-2B'!$B$21:$B$1020,MATCH(E755,'2A-2B'!$F$21:$F$1020,0)),"-")</f>
        <v>-</v>
      </c>
      <c r="V755" s="186">
        <f t="shared" si="41"/>
        <v>0</v>
      </c>
      <c r="X755" s="191" t="str">
        <f>IFERROR(INDEX('ITC-3B'!$C$21:$C$1020,MATCH(E755,'ITC-3B'!$E$21:$E$1020,0)),"Not in 3B")</f>
        <v>Not in 3B</v>
      </c>
      <c r="Y755" s="191" t="str">
        <f>IFERROR(INDEX('2A-2B'!$C$21:$C$1020,MATCH(E755,'2A-2B'!$F$21:$F$1020,0)),"Not in 2A-2B")</f>
        <v>Not in 2A-2B</v>
      </c>
    </row>
    <row r="756" spans="2:25">
      <c r="B756" s="176" t="s">
        <v>1135</v>
      </c>
      <c r="C756" s="121"/>
      <c r="D756" s="119"/>
      <c r="E756" s="192"/>
      <c r="F756" s="117"/>
      <c r="G756" s="118"/>
      <c r="H756" s="119"/>
      <c r="I756" s="119"/>
      <c r="J756" s="123"/>
      <c r="K756" s="195"/>
      <c r="L756" s="120">
        <v>0</v>
      </c>
      <c r="M756" s="120">
        <v>0</v>
      </c>
      <c r="N756" s="120">
        <v>0</v>
      </c>
      <c r="O756" s="112">
        <f t="shared" si="39"/>
        <v>0</v>
      </c>
      <c r="P756" s="115">
        <f t="shared" si="40"/>
        <v>0</v>
      </c>
      <c r="Q756" s="120"/>
      <c r="R756" s="117"/>
      <c r="S756" s="197"/>
      <c r="T756" s="179" t="str">
        <f>IFERROR(INDEX('ITC-3B'!$B$21:$B$1020,MATCH(E756,'ITC-3B'!$E$21:$E$1020,0)),"-")</f>
        <v>-</v>
      </c>
      <c r="U756" s="179" t="str">
        <f>IFERROR(INDEX('2A-2B'!$B$21:$B$1020,MATCH(E756,'2A-2B'!$F$21:$F$1020,0)),"-")</f>
        <v>-</v>
      </c>
      <c r="V756" s="186">
        <f t="shared" si="41"/>
        <v>0</v>
      </c>
      <c r="X756" s="191" t="str">
        <f>IFERROR(INDEX('ITC-3B'!$C$21:$C$1020,MATCH(E756,'ITC-3B'!$E$21:$E$1020,0)),"Not in 3B")</f>
        <v>Not in 3B</v>
      </c>
      <c r="Y756" s="191" t="str">
        <f>IFERROR(INDEX('2A-2B'!$C$21:$C$1020,MATCH(E756,'2A-2B'!$F$21:$F$1020,0)),"Not in 2A-2B")</f>
        <v>Not in 2A-2B</v>
      </c>
    </row>
    <row r="757" spans="2:25">
      <c r="B757" s="176" t="s">
        <v>1136</v>
      </c>
      <c r="C757" s="121"/>
      <c r="D757" s="119"/>
      <c r="E757" s="192"/>
      <c r="F757" s="117"/>
      <c r="G757" s="118"/>
      <c r="H757" s="119"/>
      <c r="I757" s="119"/>
      <c r="J757" s="123"/>
      <c r="K757" s="195"/>
      <c r="L757" s="120">
        <v>0</v>
      </c>
      <c r="M757" s="120">
        <v>0</v>
      </c>
      <c r="N757" s="120">
        <v>0</v>
      </c>
      <c r="O757" s="112">
        <f t="shared" si="39"/>
        <v>0</v>
      </c>
      <c r="P757" s="115">
        <f t="shared" si="40"/>
        <v>0</v>
      </c>
      <c r="Q757" s="120"/>
      <c r="R757" s="117"/>
      <c r="S757" s="197"/>
      <c r="T757" s="179" t="str">
        <f>IFERROR(INDEX('ITC-3B'!$B$21:$B$1020,MATCH(E757,'ITC-3B'!$E$21:$E$1020,0)),"-")</f>
        <v>-</v>
      </c>
      <c r="U757" s="179" t="str">
        <f>IFERROR(INDEX('2A-2B'!$B$21:$B$1020,MATCH(E757,'2A-2B'!$F$21:$F$1020,0)),"-")</f>
        <v>-</v>
      </c>
      <c r="V757" s="186">
        <f t="shared" si="41"/>
        <v>0</v>
      </c>
      <c r="X757" s="191" t="str">
        <f>IFERROR(INDEX('ITC-3B'!$C$21:$C$1020,MATCH(E757,'ITC-3B'!$E$21:$E$1020,0)),"Not in 3B")</f>
        <v>Not in 3B</v>
      </c>
      <c r="Y757" s="191" t="str">
        <f>IFERROR(INDEX('2A-2B'!$C$21:$C$1020,MATCH(E757,'2A-2B'!$F$21:$F$1020,0)),"Not in 2A-2B")</f>
        <v>Not in 2A-2B</v>
      </c>
    </row>
    <row r="758" spans="2:25">
      <c r="B758" s="176" t="s">
        <v>1137</v>
      </c>
      <c r="C758" s="121"/>
      <c r="D758" s="119"/>
      <c r="E758" s="192"/>
      <c r="F758" s="117"/>
      <c r="G758" s="118"/>
      <c r="H758" s="119"/>
      <c r="I758" s="119"/>
      <c r="J758" s="123"/>
      <c r="K758" s="195"/>
      <c r="L758" s="120">
        <v>0</v>
      </c>
      <c r="M758" s="120">
        <v>0</v>
      </c>
      <c r="N758" s="120">
        <v>0</v>
      </c>
      <c r="O758" s="112">
        <f t="shared" si="39"/>
        <v>0</v>
      </c>
      <c r="P758" s="115">
        <f t="shared" si="40"/>
        <v>0</v>
      </c>
      <c r="Q758" s="120"/>
      <c r="R758" s="117"/>
      <c r="S758" s="197"/>
      <c r="T758" s="179" t="str">
        <f>IFERROR(INDEX('ITC-3B'!$B$21:$B$1020,MATCH(E758,'ITC-3B'!$E$21:$E$1020,0)),"-")</f>
        <v>-</v>
      </c>
      <c r="U758" s="179" t="str">
        <f>IFERROR(INDEX('2A-2B'!$B$21:$B$1020,MATCH(E758,'2A-2B'!$F$21:$F$1020,0)),"-")</f>
        <v>-</v>
      </c>
      <c r="V758" s="186">
        <f t="shared" si="41"/>
        <v>0</v>
      </c>
      <c r="X758" s="191" t="str">
        <f>IFERROR(INDEX('ITC-3B'!$C$21:$C$1020,MATCH(E758,'ITC-3B'!$E$21:$E$1020,0)),"Not in 3B")</f>
        <v>Not in 3B</v>
      </c>
      <c r="Y758" s="191" t="str">
        <f>IFERROR(INDEX('2A-2B'!$C$21:$C$1020,MATCH(E758,'2A-2B'!$F$21:$F$1020,0)),"Not in 2A-2B")</f>
        <v>Not in 2A-2B</v>
      </c>
    </row>
    <row r="759" spans="2:25">
      <c r="B759" s="176" t="s">
        <v>1138</v>
      </c>
      <c r="C759" s="121"/>
      <c r="D759" s="119"/>
      <c r="E759" s="192"/>
      <c r="F759" s="117"/>
      <c r="G759" s="118"/>
      <c r="H759" s="119"/>
      <c r="I759" s="119"/>
      <c r="J759" s="123"/>
      <c r="K759" s="195"/>
      <c r="L759" s="120">
        <v>0</v>
      </c>
      <c r="M759" s="120">
        <v>0</v>
      </c>
      <c r="N759" s="120">
        <v>0</v>
      </c>
      <c r="O759" s="112">
        <f t="shared" si="39"/>
        <v>0</v>
      </c>
      <c r="P759" s="115">
        <f t="shared" si="40"/>
        <v>0</v>
      </c>
      <c r="Q759" s="120"/>
      <c r="R759" s="117"/>
      <c r="S759" s="197"/>
      <c r="T759" s="179" t="str">
        <f>IFERROR(INDEX('ITC-3B'!$B$21:$B$1020,MATCH(E759,'ITC-3B'!$E$21:$E$1020,0)),"-")</f>
        <v>-</v>
      </c>
      <c r="U759" s="179" t="str">
        <f>IFERROR(INDEX('2A-2B'!$B$21:$B$1020,MATCH(E759,'2A-2B'!$F$21:$F$1020,0)),"-")</f>
        <v>-</v>
      </c>
      <c r="V759" s="186">
        <f t="shared" si="41"/>
        <v>0</v>
      </c>
      <c r="X759" s="191" t="str">
        <f>IFERROR(INDEX('ITC-3B'!$C$21:$C$1020,MATCH(E759,'ITC-3B'!$E$21:$E$1020,0)),"Not in 3B")</f>
        <v>Not in 3B</v>
      </c>
      <c r="Y759" s="191" t="str">
        <f>IFERROR(INDEX('2A-2B'!$C$21:$C$1020,MATCH(E759,'2A-2B'!$F$21:$F$1020,0)),"Not in 2A-2B")</f>
        <v>Not in 2A-2B</v>
      </c>
    </row>
    <row r="760" spans="2:25">
      <c r="B760" s="176" t="s">
        <v>1139</v>
      </c>
      <c r="C760" s="121"/>
      <c r="D760" s="119"/>
      <c r="E760" s="192"/>
      <c r="F760" s="117"/>
      <c r="G760" s="118"/>
      <c r="H760" s="119"/>
      <c r="I760" s="119"/>
      <c r="J760" s="123"/>
      <c r="K760" s="195"/>
      <c r="L760" s="120">
        <v>0</v>
      </c>
      <c r="M760" s="120">
        <v>0</v>
      </c>
      <c r="N760" s="120">
        <v>0</v>
      </c>
      <c r="O760" s="112">
        <f t="shared" si="39"/>
        <v>0</v>
      </c>
      <c r="P760" s="115">
        <f t="shared" si="40"/>
        <v>0</v>
      </c>
      <c r="Q760" s="120"/>
      <c r="R760" s="117"/>
      <c r="S760" s="197"/>
      <c r="T760" s="179" t="str">
        <f>IFERROR(INDEX('ITC-3B'!$B$21:$B$1020,MATCH(E760,'ITC-3B'!$E$21:$E$1020,0)),"-")</f>
        <v>-</v>
      </c>
      <c r="U760" s="179" t="str">
        <f>IFERROR(INDEX('2A-2B'!$B$21:$B$1020,MATCH(E760,'2A-2B'!$F$21:$F$1020,0)),"-")</f>
        <v>-</v>
      </c>
      <c r="V760" s="186">
        <f t="shared" si="41"/>
        <v>0</v>
      </c>
      <c r="X760" s="191" t="str">
        <f>IFERROR(INDEX('ITC-3B'!$C$21:$C$1020,MATCH(E760,'ITC-3B'!$E$21:$E$1020,0)),"Not in 3B")</f>
        <v>Not in 3B</v>
      </c>
      <c r="Y760" s="191" t="str">
        <f>IFERROR(INDEX('2A-2B'!$C$21:$C$1020,MATCH(E760,'2A-2B'!$F$21:$F$1020,0)),"Not in 2A-2B")</f>
        <v>Not in 2A-2B</v>
      </c>
    </row>
    <row r="761" spans="2:25">
      <c r="B761" s="176" t="s">
        <v>1140</v>
      </c>
      <c r="C761" s="121"/>
      <c r="D761" s="119"/>
      <c r="E761" s="192"/>
      <c r="F761" s="117"/>
      <c r="G761" s="118"/>
      <c r="H761" s="119"/>
      <c r="I761" s="119"/>
      <c r="J761" s="123"/>
      <c r="K761" s="195"/>
      <c r="L761" s="120">
        <v>0</v>
      </c>
      <c r="M761" s="120">
        <v>0</v>
      </c>
      <c r="N761" s="120">
        <v>0</v>
      </c>
      <c r="O761" s="112">
        <f t="shared" si="39"/>
        <v>0</v>
      </c>
      <c r="P761" s="115">
        <f t="shared" si="40"/>
        <v>0</v>
      </c>
      <c r="Q761" s="120"/>
      <c r="R761" s="117"/>
      <c r="S761" s="197"/>
      <c r="T761" s="179" t="str">
        <f>IFERROR(INDEX('ITC-3B'!$B$21:$B$1020,MATCH(E761,'ITC-3B'!$E$21:$E$1020,0)),"-")</f>
        <v>-</v>
      </c>
      <c r="U761" s="179" t="str">
        <f>IFERROR(INDEX('2A-2B'!$B$21:$B$1020,MATCH(E761,'2A-2B'!$F$21:$F$1020,0)),"-")</f>
        <v>-</v>
      </c>
      <c r="V761" s="186">
        <f t="shared" si="41"/>
        <v>0</v>
      </c>
      <c r="X761" s="191" t="str">
        <f>IFERROR(INDEX('ITC-3B'!$C$21:$C$1020,MATCH(E761,'ITC-3B'!$E$21:$E$1020,0)),"Not in 3B")</f>
        <v>Not in 3B</v>
      </c>
      <c r="Y761" s="191" t="str">
        <f>IFERROR(INDEX('2A-2B'!$C$21:$C$1020,MATCH(E761,'2A-2B'!$F$21:$F$1020,0)),"Not in 2A-2B")</f>
        <v>Not in 2A-2B</v>
      </c>
    </row>
    <row r="762" spans="2:25">
      <c r="B762" s="176" t="s">
        <v>1141</v>
      </c>
      <c r="C762" s="121"/>
      <c r="D762" s="119"/>
      <c r="E762" s="192"/>
      <c r="F762" s="117"/>
      <c r="G762" s="118"/>
      <c r="H762" s="119"/>
      <c r="I762" s="119"/>
      <c r="J762" s="123"/>
      <c r="K762" s="195"/>
      <c r="L762" s="120">
        <v>0</v>
      </c>
      <c r="M762" s="120">
        <v>0</v>
      </c>
      <c r="N762" s="120">
        <v>0</v>
      </c>
      <c r="O762" s="112">
        <f t="shared" si="39"/>
        <v>0</v>
      </c>
      <c r="P762" s="115">
        <f t="shared" si="40"/>
        <v>0</v>
      </c>
      <c r="Q762" s="120"/>
      <c r="R762" s="117"/>
      <c r="S762" s="197"/>
      <c r="T762" s="179" t="str">
        <f>IFERROR(INDEX('ITC-3B'!$B$21:$B$1020,MATCH(E762,'ITC-3B'!$E$21:$E$1020,0)),"-")</f>
        <v>-</v>
      </c>
      <c r="U762" s="179" t="str">
        <f>IFERROR(INDEX('2A-2B'!$B$21:$B$1020,MATCH(E762,'2A-2B'!$F$21:$F$1020,0)),"-")</f>
        <v>-</v>
      </c>
      <c r="V762" s="186">
        <f t="shared" si="41"/>
        <v>0</v>
      </c>
      <c r="X762" s="191" t="str">
        <f>IFERROR(INDEX('ITC-3B'!$C$21:$C$1020,MATCH(E762,'ITC-3B'!$E$21:$E$1020,0)),"Not in 3B")</f>
        <v>Not in 3B</v>
      </c>
      <c r="Y762" s="191" t="str">
        <f>IFERROR(INDEX('2A-2B'!$C$21:$C$1020,MATCH(E762,'2A-2B'!$F$21:$F$1020,0)),"Not in 2A-2B")</f>
        <v>Not in 2A-2B</v>
      </c>
    </row>
    <row r="763" spans="2:25">
      <c r="B763" s="176" t="s">
        <v>1142</v>
      </c>
      <c r="C763" s="121"/>
      <c r="D763" s="119"/>
      <c r="E763" s="192"/>
      <c r="F763" s="117"/>
      <c r="G763" s="118"/>
      <c r="H763" s="119"/>
      <c r="I763" s="119"/>
      <c r="J763" s="123"/>
      <c r="K763" s="195"/>
      <c r="L763" s="120">
        <v>0</v>
      </c>
      <c r="M763" s="120">
        <v>0</v>
      </c>
      <c r="N763" s="120">
        <v>0</v>
      </c>
      <c r="O763" s="112">
        <f t="shared" si="39"/>
        <v>0</v>
      </c>
      <c r="P763" s="115">
        <f t="shared" si="40"/>
        <v>0</v>
      </c>
      <c r="Q763" s="120"/>
      <c r="R763" s="117"/>
      <c r="S763" s="197"/>
      <c r="T763" s="179" t="str">
        <f>IFERROR(INDEX('ITC-3B'!$B$21:$B$1020,MATCH(E763,'ITC-3B'!$E$21:$E$1020,0)),"-")</f>
        <v>-</v>
      </c>
      <c r="U763" s="179" t="str">
        <f>IFERROR(INDEX('2A-2B'!$B$21:$B$1020,MATCH(E763,'2A-2B'!$F$21:$F$1020,0)),"-")</f>
        <v>-</v>
      </c>
      <c r="V763" s="186">
        <f t="shared" si="41"/>
        <v>0</v>
      </c>
      <c r="X763" s="191" t="str">
        <f>IFERROR(INDEX('ITC-3B'!$C$21:$C$1020,MATCH(E763,'ITC-3B'!$E$21:$E$1020,0)),"Not in 3B")</f>
        <v>Not in 3B</v>
      </c>
      <c r="Y763" s="191" t="str">
        <f>IFERROR(INDEX('2A-2B'!$C$21:$C$1020,MATCH(E763,'2A-2B'!$F$21:$F$1020,0)),"Not in 2A-2B")</f>
        <v>Not in 2A-2B</v>
      </c>
    </row>
    <row r="764" spans="2:25">
      <c r="B764" s="176" t="s">
        <v>1143</v>
      </c>
      <c r="C764" s="121"/>
      <c r="D764" s="119"/>
      <c r="E764" s="192"/>
      <c r="F764" s="117"/>
      <c r="G764" s="118"/>
      <c r="H764" s="119"/>
      <c r="I764" s="119"/>
      <c r="J764" s="123"/>
      <c r="K764" s="195"/>
      <c r="L764" s="120">
        <v>0</v>
      </c>
      <c r="M764" s="120">
        <v>0</v>
      </c>
      <c r="N764" s="120">
        <v>0</v>
      </c>
      <c r="O764" s="112">
        <f t="shared" si="39"/>
        <v>0</v>
      </c>
      <c r="P764" s="115">
        <f t="shared" si="40"/>
        <v>0</v>
      </c>
      <c r="Q764" s="120"/>
      <c r="R764" s="117"/>
      <c r="S764" s="197"/>
      <c r="T764" s="179" t="str">
        <f>IFERROR(INDEX('ITC-3B'!$B$21:$B$1020,MATCH(E764,'ITC-3B'!$E$21:$E$1020,0)),"-")</f>
        <v>-</v>
      </c>
      <c r="U764" s="179" t="str">
        <f>IFERROR(INDEX('2A-2B'!$B$21:$B$1020,MATCH(E764,'2A-2B'!$F$21:$F$1020,0)),"-")</f>
        <v>-</v>
      </c>
      <c r="V764" s="186">
        <f t="shared" si="41"/>
        <v>0</v>
      </c>
      <c r="X764" s="191" t="str">
        <f>IFERROR(INDEX('ITC-3B'!$C$21:$C$1020,MATCH(E764,'ITC-3B'!$E$21:$E$1020,0)),"Not in 3B")</f>
        <v>Not in 3B</v>
      </c>
      <c r="Y764" s="191" t="str">
        <f>IFERROR(INDEX('2A-2B'!$C$21:$C$1020,MATCH(E764,'2A-2B'!$F$21:$F$1020,0)),"Not in 2A-2B")</f>
        <v>Not in 2A-2B</v>
      </c>
    </row>
    <row r="765" spans="2:25">
      <c r="B765" s="176" t="s">
        <v>1144</v>
      </c>
      <c r="C765" s="121"/>
      <c r="D765" s="119"/>
      <c r="E765" s="192"/>
      <c r="F765" s="117"/>
      <c r="G765" s="118"/>
      <c r="H765" s="119"/>
      <c r="I765" s="119"/>
      <c r="J765" s="123"/>
      <c r="K765" s="195"/>
      <c r="L765" s="120">
        <v>0</v>
      </c>
      <c r="M765" s="120">
        <v>0</v>
      </c>
      <c r="N765" s="120">
        <v>0</v>
      </c>
      <c r="O765" s="112">
        <f t="shared" si="39"/>
        <v>0</v>
      </c>
      <c r="P765" s="115">
        <f t="shared" si="40"/>
        <v>0</v>
      </c>
      <c r="Q765" s="120"/>
      <c r="R765" s="117"/>
      <c r="S765" s="197"/>
      <c r="T765" s="179" t="str">
        <f>IFERROR(INDEX('ITC-3B'!$B$21:$B$1020,MATCH(E765,'ITC-3B'!$E$21:$E$1020,0)),"-")</f>
        <v>-</v>
      </c>
      <c r="U765" s="179" t="str">
        <f>IFERROR(INDEX('2A-2B'!$B$21:$B$1020,MATCH(E765,'2A-2B'!$F$21:$F$1020,0)),"-")</f>
        <v>-</v>
      </c>
      <c r="V765" s="186">
        <f t="shared" si="41"/>
        <v>0</v>
      </c>
      <c r="X765" s="191" t="str">
        <f>IFERROR(INDEX('ITC-3B'!$C$21:$C$1020,MATCH(E765,'ITC-3B'!$E$21:$E$1020,0)),"Not in 3B")</f>
        <v>Not in 3B</v>
      </c>
      <c r="Y765" s="191" t="str">
        <f>IFERROR(INDEX('2A-2B'!$C$21:$C$1020,MATCH(E765,'2A-2B'!$F$21:$F$1020,0)),"Not in 2A-2B")</f>
        <v>Not in 2A-2B</v>
      </c>
    </row>
    <row r="766" spans="2:25">
      <c r="B766" s="176" t="s">
        <v>1145</v>
      </c>
      <c r="C766" s="121"/>
      <c r="D766" s="119"/>
      <c r="E766" s="192"/>
      <c r="F766" s="117"/>
      <c r="G766" s="118"/>
      <c r="H766" s="119"/>
      <c r="I766" s="119"/>
      <c r="J766" s="123"/>
      <c r="K766" s="195"/>
      <c r="L766" s="120">
        <v>0</v>
      </c>
      <c r="M766" s="120">
        <v>0</v>
      </c>
      <c r="N766" s="120">
        <v>0</v>
      </c>
      <c r="O766" s="112">
        <f t="shared" si="39"/>
        <v>0</v>
      </c>
      <c r="P766" s="115">
        <f t="shared" si="40"/>
        <v>0</v>
      </c>
      <c r="Q766" s="120"/>
      <c r="R766" s="117"/>
      <c r="S766" s="197"/>
      <c r="T766" s="179" t="str">
        <f>IFERROR(INDEX('ITC-3B'!$B$21:$B$1020,MATCH(E766,'ITC-3B'!$E$21:$E$1020,0)),"-")</f>
        <v>-</v>
      </c>
      <c r="U766" s="179" t="str">
        <f>IFERROR(INDEX('2A-2B'!$B$21:$B$1020,MATCH(E766,'2A-2B'!$F$21:$F$1020,0)),"-")</f>
        <v>-</v>
      </c>
      <c r="V766" s="186">
        <f t="shared" si="41"/>
        <v>0</v>
      </c>
      <c r="X766" s="191" t="str">
        <f>IFERROR(INDEX('ITC-3B'!$C$21:$C$1020,MATCH(E766,'ITC-3B'!$E$21:$E$1020,0)),"Not in 3B")</f>
        <v>Not in 3B</v>
      </c>
      <c r="Y766" s="191" t="str">
        <f>IFERROR(INDEX('2A-2B'!$C$21:$C$1020,MATCH(E766,'2A-2B'!$F$21:$F$1020,0)),"Not in 2A-2B")</f>
        <v>Not in 2A-2B</v>
      </c>
    </row>
    <row r="767" spans="2:25">
      <c r="B767" s="176" t="s">
        <v>1146</v>
      </c>
      <c r="C767" s="121"/>
      <c r="D767" s="119"/>
      <c r="E767" s="192"/>
      <c r="F767" s="117"/>
      <c r="G767" s="118"/>
      <c r="H767" s="119"/>
      <c r="I767" s="119"/>
      <c r="J767" s="123"/>
      <c r="K767" s="195"/>
      <c r="L767" s="120">
        <v>0</v>
      </c>
      <c r="M767" s="120">
        <v>0</v>
      </c>
      <c r="N767" s="120">
        <v>0</v>
      </c>
      <c r="O767" s="112">
        <f t="shared" si="39"/>
        <v>0</v>
      </c>
      <c r="P767" s="115">
        <f t="shared" si="40"/>
        <v>0</v>
      </c>
      <c r="Q767" s="120"/>
      <c r="R767" s="117"/>
      <c r="S767" s="197"/>
      <c r="T767" s="179" t="str">
        <f>IFERROR(INDEX('ITC-3B'!$B$21:$B$1020,MATCH(E767,'ITC-3B'!$E$21:$E$1020,0)),"-")</f>
        <v>-</v>
      </c>
      <c r="U767" s="179" t="str">
        <f>IFERROR(INDEX('2A-2B'!$B$21:$B$1020,MATCH(E767,'2A-2B'!$F$21:$F$1020,0)),"-")</f>
        <v>-</v>
      </c>
      <c r="V767" s="186">
        <f t="shared" si="41"/>
        <v>0</v>
      </c>
      <c r="X767" s="191" t="str">
        <f>IFERROR(INDEX('ITC-3B'!$C$21:$C$1020,MATCH(E767,'ITC-3B'!$E$21:$E$1020,0)),"Not in 3B")</f>
        <v>Not in 3B</v>
      </c>
      <c r="Y767" s="191" t="str">
        <f>IFERROR(INDEX('2A-2B'!$C$21:$C$1020,MATCH(E767,'2A-2B'!$F$21:$F$1020,0)),"Not in 2A-2B")</f>
        <v>Not in 2A-2B</v>
      </c>
    </row>
    <row r="768" spans="2:25">
      <c r="B768" s="176" t="s">
        <v>1147</v>
      </c>
      <c r="C768" s="121"/>
      <c r="D768" s="119"/>
      <c r="E768" s="192"/>
      <c r="F768" s="117"/>
      <c r="G768" s="118"/>
      <c r="H768" s="119"/>
      <c r="I768" s="119"/>
      <c r="J768" s="123"/>
      <c r="K768" s="195"/>
      <c r="L768" s="120">
        <v>0</v>
      </c>
      <c r="M768" s="120">
        <v>0</v>
      </c>
      <c r="N768" s="120">
        <v>0</v>
      </c>
      <c r="O768" s="112">
        <f t="shared" si="39"/>
        <v>0</v>
      </c>
      <c r="P768" s="115">
        <f t="shared" si="40"/>
        <v>0</v>
      </c>
      <c r="Q768" s="120"/>
      <c r="R768" s="117"/>
      <c r="S768" s="197"/>
      <c r="T768" s="179" t="str">
        <f>IFERROR(INDEX('ITC-3B'!$B$21:$B$1020,MATCH(E768,'ITC-3B'!$E$21:$E$1020,0)),"-")</f>
        <v>-</v>
      </c>
      <c r="U768" s="179" t="str">
        <f>IFERROR(INDEX('2A-2B'!$B$21:$B$1020,MATCH(E768,'2A-2B'!$F$21:$F$1020,0)),"-")</f>
        <v>-</v>
      </c>
      <c r="V768" s="186">
        <f t="shared" si="41"/>
        <v>0</v>
      </c>
      <c r="X768" s="191" t="str">
        <f>IFERROR(INDEX('ITC-3B'!$C$21:$C$1020,MATCH(E768,'ITC-3B'!$E$21:$E$1020,0)),"Not in 3B")</f>
        <v>Not in 3B</v>
      </c>
      <c r="Y768" s="191" t="str">
        <f>IFERROR(INDEX('2A-2B'!$C$21:$C$1020,MATCH(E768,'2A-2B'!$F$21:$F$1020,0)),"Not in 2A-2B")</f>
        <v>Not in 2A-2B</v>
      </c>
    </row>
    <row r="769" spans="2:25">
      <c r="B769" s="176" t="s">
        <v>1148</v>
      </c>
      <c r="C769" s="121"/>
      <c r="D769" s="119"/>
      <c r="E769" s="192"/>
      <c r="F769" s="117"/>
      <c r="G769" s="118"/>
      <c r="H769" s="119"/>
      <c r="I769" s="119"/>
      <c r="J769" s="123"/>
      <c r="K769" s="195"/>
      <c r="L769" s="120">
        <v>0</v>
      </c>
      <c r="M769" s="120">
        <v>0</v>
      </c>
      <c r="N769" s="120">
        <v>0</v>
      </c>
      <c r="O769" s="112">
        <f t="shared" si="39"/>
        <v>0</v>
      </c>
      <c r="P769" s="115">
        <f t="shared" si="40"/>
        <v>0</v>
      </c>
      <c r="Q769" s="120"/>
      <c r="R769" s="117"/>
      <c r="S769" s="197"/>
      <c r="T769" s="179" t="str">
        <f>IFERROR(INDEX('ITC-3B'!$B$21:$B$1020,MATCH(E769,'ITC-3B'!$E$21:$E$1020,0)),"-")</f>
        <v>-</v>
      </c>
      <c r="U769" s="179" t="str">
        <f>IFERROR(INDEX('2A-2B'!$B$21:$B$1020,MATCH(E769,'2A-2B'!$F$21:$F$1020,0)),"-")</f>
        <v>-</v>
      </c>
      <c r="V769" s="186">
        <f t="shared" si="41"/>
        <v>0</v>
      </c>
      <c r="X769" s="191" t="str">
        <f>IFERROR(INDEX('ITC-3B'!$C$21:$C$1020,MATCH(E769,'ITC-3B'!$E$21:$E$1020,0)),"Not in 3B")</f>
        <v>Not in 3B</v>
      </c>
      <c r="Y769" s="191" t="str">
        <f>IFERROR(INDEX('2A-2B'!$C$21:$C$1020,MATCH(E769,'2A-2B'!$F$21:$F$1020,0)),"Not in 2A-2B")</f>
        <v>Not in 2A-2B</v>
      </c>
    </row>
    <row r="770" spans="2:25">
      <c r="B770" s="176" t="s">
        <v>1149</v>
      </c>
      <c r="C770" s="121"/>
      <c r="D770" s="119"/>
      <c r="E770" s="192"/>
      <c r="F770" s="117"/>
      <c r="G770" s="118"/>
      <c r="H770" s="119"/>
      <c r="I770" s="119"/>
      <c r="J770" s="123"/>
      <c r="K770" s="195"/>
      <c r="L770" s="120">
        <v>0</v>
      </c>
      <c r="M770" s="120">
        <v>0</v>
      </c>
      <c r="N770" s="120">
        <v>0</v>
      </c>
      <c r="O770" s="112">
        <f t="shared" si="39"/>
        <v>0</v>
      </c>
      <c r="P770" s="115">
        <f t="shared" si="40"/>
        <v>0</v>
      </c>
      <c r="Q770" s="120"/>
      <c r="R770" s="117"/>
      <c r="S770" s="197"/>
      <c r="T770" s="179" t="str">
        <f>IFERROR(INDEX('ITC-3B'!$B$21:$B$1020,MATCH(E770,'ITC-3B'!$E$21:$E$1020,0)),"-")</f>
        <v>-</v>
      </c>
      <c r="U770" s="179" t="str">
        <f>IFERROR(INDEX('2A-2B'!$B$21:$B$1020,MATCH(E770,'2A-2B'!$F$21:$F$1020,0)),"-")</f>
        <v>-</v>
      </c>
      <c r="V770" s="186">
        <f t="shared" si="41"/>
        <v>0</v>
      </c>
      <c r="X770" s="191" t="str">
        <f>IFERROR(INDEX('ITC-3B'!$C$21:$C$1020,MATCH(E770,'ITC-3B'!$E$21:$E$1020,0)),"Not in 3B")</f>
        <v>Not in 3B</v>
      </c>
      <c r="Y770" s="191" t="str">
        <f>IFERROR(INDEX('2A-2B'!$C$21:$C$1020,MATCH(E770,'2A-2B'!$F$21:$F$1020,0)),"Not in 2A-2B")</f>
        <v>Not in 2A-2B</v>
      </c>
    </row>
    <row r="771" spans="2:25">
      <c r="B771" s="176" t="s">
        <v>1150</v>
      </c>
      <c r="C771" s="121"/>
      <c r="D771" s="119"/>
      <c r="E771" s="192"/>
      <c r="F771" s="117"/>
      <c r="G771" s="118"/>
      <c r="H771" s="119"/>
      <c r="I771" s="119"/>
      <c r="J771" s="123"/>
      <c r="K771" s="195"/>
      <c r="L771" s="120">
        <v>0</v>
      </c>
      <c r="M771" s="120">
        <v>0</v>
      </c>
      <c r="N771" s="120">
        <v>0</v>
      </c>
      <c r="O771" s="112">
        <f t="shared" si="39"/>
        <v>0</v>
      </c>
      <c r="P771" s="115">
        <f t="shared" si="40"/>
        <v>0</v>
      </c>
      <c r="Q771" s="120"/>
      <c r="R771" s="117"/>
      <c r="S771" s="197"/>
      <c r="T771" s="179" t="str">
        <f>IFERROR(INDEX('ITC-3B'!$B$21:$B$1020,MATCH(E771,'ITC-3B'!$E$21:$E$1020,0)),"-")</f>
        <v>-</v>
      </c>
      <c r="U771" s="179" t="str">
        <f>IFERROR(INDEX('2A-2B'!$B$21:$B$1020,MATCH(E771,'2A-2B'!$F$21:$F$1020,0)),"-")</f>
        <v>-</v>
      </c>
      <c r="V771" s="186">
        <f t="shared" si="41"/>
        <v>0</v>
      </c>
      <c r="X771" s="191" t="str">
        <f>IFERROR(INDEX('ITC-3B'!$C$21:$C$1020,MATCH(E771,'ITC-3B'!$E$21:$E$1020,0)),"Not in 3B")</f>
        <v>Not in 3B</v>
      </c>
      <c r="Y771" s="191" t="str">
        <f>IFERROR(INDEX('2A-2B'!$C$21:$C$1020,MATCH(E771,'2A-2B'!$F$21:$F$1020,0)),"Not in 2A-2B")</f>
        <v>Not in 2A-2B</v>
      </c>
    </row>
    <row r="772" spans="2:25">
      <c r="B772" s="176" t="s">
        <v>1151</v>
      </c>
      <c r="C772" s="121"/>
      <c r="D772" s="119"/>
      <c r="E772" s="192"/>
      <c r="F772" s="117"/>
      <c r="G772" s="118"/>
      <c r="H772" s="119"/>
      <c r="I772" s="119"/>
      <c r="J772" s="123"/>
      <c r="K772" s="195"/>
      <c r="L772" s="120">
        <v>0</v>
      </c>
      <c r="M772" s="120">
        <v>0</v>
      </c>
      <c r="N772" s="120">
        <v>0</v>
      </c>
      <c r="O772" s="112">
        <f t="shared" si="39"/>
        <v>0</v>
      </c>
      <c r="P772" s="115">
        <f t="shared" si="40"/>
        <v>0</v>
      </c>
      <c r="Q772" s="120"/>
      <c r="R772" s="117"/>
      <c r="S772" s="197"/>
      <c r="T772" s="179" t="str">
        <f>IFERROR(INDEX('ITC-3B'!$B$21:$B$1020,MATCH(E772,'ITC-3B'!$E$21:$E$1020,0)),"-")</f>
        <v>-</v>
      </c>
      <c r="U772" s="179" t="str">
        <f>IFERROR(INDEX('2A-2B'!$B$21:$B$1020,MATCH(E772,'2A-2B'!$F$21:$F$1020,0)),"-")</f>
        <v>-</v>
      </c>
      <c r="V772" s="186">
        <f t="shared" si="41"/>
        <v>0</v>
      </c>
      <c r="X772" s="191" t="str">
        <f>IFERROR(INDEX('ITC-3B'!$C$21:$C$1020,MATCH(E772,'ITC-3B'!$E$21:$E$1020,0)),"Not in 3B")</f>
        <v>Not in 3B</v>
      </c>
      <c r="Y772" s="191" t="str">
        <f>IFERROR(INDEX('2A-2B'!$C$21:$C$1020,MATCH(E772,'2A-2B'!$F$21:$F$1020,0)),"Not in 2A-2B")</f>
        <v>Not in 2A-2B</v>
      </c>
    </row>
    <row r="773" spans="2:25">
      <c r="B773" s="176" t="s">
        <v>1152</v>
      </c>
      <c r="C773" s="121"/>
      <c r="D773" s="119"/>
      <c r="E773" s="192"/>
      <c r="F773" s="117"/>
      <c r="G773" s="118"/>
      <c r="H773" s="119"/>
      <c r="I773" s="119"/>
      <c r="J773" s="123"/>
      <c r="K773" s="195"/>
      <c r="L773" s="120">
        <v>0</v>
      </c>
      <c r="M773" s="120">
        <v>0</v>
      </c>
      <c r="N773" s="120">
        <v>0</v>
      </c>
      <c r="O773" s="112">
        <f t="shared" si="39"/>
        <v>0</v>
      </c>
      <c r="P773" s="115">
        <f t="shared" si="40"/>
        <v>0</v>
      </c>
      <c r="Q773" s="120"/>
      <c r="R773" s="117"/>
      <c r="S773" s="197"/>
      <c r="T773" s="179" t="str">
        <f>IFERROR(INDEX('ITC-3B'!$B$21:$B$1020,MATCH(E773,'ITC-3B'!$E$21:$E$1020,0)),"-")</f>
        <v>-</v>
      </c>
      <c r="U773" s="179" t="str">
        <f>IFERROR(INDEX('2A-2B'!$B$21:$B$1020,MATCH(E773,'2A-2B'!$F$21:$F$1020,0)),"-")</f>
        <v>-</v>
      </c>
      <c r="V773" s="186">
        <f t="shared" si="41"/>
        <v>0</v>
      </c>
      <c r="X773" s="191" t="str">
        <f>IFERROR(INDEX('ITC-3B'!$C$21:$C$1020,MATCH(E773,'ITC-3B'!$E$21:$E$1020,0)),"Not in 3B")</f>
        <v>Not in 3B</v>
      </c>
      <c r="Y773" s="191" t="str">
        <f>IFERROR(INDEX('2A-2B'!$C$21:$C$1020,MATCH(E773,'2A-2B'!$F$21:$F$1020,0)),"Not in 2A-2B")</f>
        <v>Not in 2A-2B</v>
      </c>
    </row>
    <row r="774" spans="2:25">
      <c r="B774" s="176" t="s">
        <v>1153</v>
      </c>
      <c r="C774" s="121"/>
      <c r="D774" s="119"/>
      <c r="E774" s="192"/>
      <c r="F774" s="117"/>
      <c r="G774" s="118"/>
      <c r="H774" s="119"/>
      <c r="I774" s="119"/>
      <c r="J774" s="123"/>
      <c r="K774" s="195"/>
      <c r="L774" s="120">
        <v>0</v>
      </c>
      <c r="M774" s="120">
        <v>0</v>
      </c>
      <c r="N774" s="120">
        <v>0</v>
      </c>
      <c r="O774" s="112">
        <f t="shared" si="39"/>
        <v>0</v>
      </c>
      <c r="P774" s="115">
        <f t="shared" si="40"/>
        <v>0</v>
      </c>
      <c r="Q774" s="120"/>
      <c r="R774" s="117"/>
      <c r="S774" s="197"/>
      <c r="T774" s="179" t="str">
        <f>IFERROR(INDEX('ITC-3B'!$B$21:$B$1020,MATCH(E774,'ITC-3B'!$E$21:$E$1020,0)),"-")</f>
        <v>-</v>
      </c>
      <c r="U774" s="179" t="str">
        <f>IFERROR(INDEX('2A-2B'!$B$21:$B$1020,MATCH(E774,'2A-2B'!$F$21:$F$1020,0)),"-")</f>
        <v>-</v>
      </c>
      <c r="V774" s="186">
        <f t="shared" si="41"/>
        <v>0</v>
      </c>
      <c r="X774" s="191" t="str">
        <f>IFERROR(INDEX('ITC-3B'!$C$21:$C$1020,MATCH(E774,'ITC-3B'!$E$21:$E$1020,0)),"Not in 3B")</f>
        <v>Not in 3B</v>
      </c>
      <c r="Y774" s="191" t="str">
        <f>IFERROR(INDEX('2A-2B'!$C$21:$C$1020,MATCH(E774,'2A-2B'!$F$21:$F$1020,0)),"Not in 2A-2B")</f>
        <v>Not in 2A-2B</v>
      </c>
    </row>
    <row r="775" spans="2:25">
      <c r="B775" s="176" t="s">
        <v>1154</v>
      </c>
      <c r="C775" s="121"/>
      <c r="D775" s="119"/>
      <c r="E775" s="192"/>
      <c r="F775" s="117"/>
      <c r="G775" s="118"/>
      <c r="H775" s="119"/>
      <c r="I775" s="119"/>
      <c r="J775" s="123"/>
      <c r="K775" s="195"/>
      <c r="L775" s="120">
        <v>0</v>
      </c>
      <c r="M775" s="120">
        <v>0</v>
      </c>
      <c r="N775" s="120">
        <v>0</v>
      </c>
      <c r="O775" s="112">
        <f t="shared" si="39"/>
        <v>0</v>
      </c>
      <c r="P775" s="115">
        <f t="shared" si="40"/>
        <v>0</v>
      </c>
      <c r="Q775" s="120"/>
      <c r="R775" s="117"/>
      <c r="S775" s="197"/>
      <c r="T775" s="179" t="str">
        <f>IFERROR(INDEX('ITC-3B'!$B$21:$B$1020,MATCH(E775,'ITC-3B'!$E$21:$E$1020,0)),"-")</f>
        <v>-</v>
      </c>
      <c r="U775" s="179" t="str">
        <f>IFERROR(INDEX('2A-2B'!$B$21:$B$1020,MATCH(E775,'2A-2B'!$F$21:$F$1020,0)),"-")</f>
        <v>-</v>
      </c>
      <c r="V775" s="186">
        <f t="shared" si="41"/>
        <v>0</v>
      </c>
      <c r="X775" s="191" t="str">
        <f>IFERROR(INDEX('ITC-3B'!$C$21:$C$1020,MATCH(E775,'ITC-3B'!$E$21:$E$1020,0)),"Not in 3B")</f>
        <v>Not in 3B</v>
      </c>
      <c r="Y775" s="191" t="str">
        <f>IFERROR(INDEX('2A-2B'!$C$21:$C$1020,MATCH(E775,'2A-2B'!$F$21:$F$1020,0)),"Not in 2A-2B")</f>
        <v>Not in 2A-2B</v>
      </c>
    </row>
    <row r="776" spans="2:25">
      <c r="B776" s="176" t="s">
        <v>1155</v>
      </c>
      <c r="C776" s="121"/>
      <c r="D776" s="119"/>
      <c r="E776" s="192"/>
      <c r="F776" s="117"/>
      <c r="G776" s="118"/>
      <c r="H776" s="119"/>
      <c r="I776" s="119"/>
      <c r="J776" s="123"/>
      <c r="K776" s="195"/>
      <c r="L776" s="120">
        <v>0</v>
      </c>
      <c r="M776" s="120">
        <v>0</v>
      </c>
      <c r="N776" s="120">
        <v>0</v>
      </c>
      <c r="O776" s="112">
        <f t="shared" si="39"/>
        <v>0</v>
      </c>
      <c r="P776" s="115">
        <f t="shared" si="40"/>
        <v>0</v>
      </c>
      <c r="Q776" s="120"/>
      <c r="R776" s="117"/>
      <c r="S776" s="197"/>
      <c r="T776" s="179" t="str">
        <f>IFERROR(INDEX('ITC-3B'!$B$21:$B$1020,MATCH(E776,'ITC-3B'!$E$21:$E$1020,0)),"-")</f>
        <v>-</v>
      </c>
      <c r="U776" s="179" t="str">
        <f>IFERROR(INDEX('2A-2B'!$B$21:$B$1020,MATCH(E776,'2A-2B'!$F$21:$F$1020,0)),"-")</f>
        <v>-</v>
      </c>
      <c r="V776" s="186">
        <f t="shared" si="41"/>
        <v>0</v>
      </c>
      <c r="X776" s="191" t="str">
        <f>IFERROR(INDEX('ITC-3B'!$C$21:$C$1020,MATCH(E776,'ITC-3B'!$E$21:$E$1020,0)),"Not in 3B")</f>
        <v>Not in 3B</v>
      </c>
      <c r="Y776" s="191" t="str">
        <f>IFERROR(INDEX('2A-2B'!$C$21:$C$1020,MATCH(E776,'2A-2B'!$F$21:$F$1020,0)),"Not in 2A-2B")</f>
        <v>Not in 2A-2B</v>
      </c>
    </row>
    <row r="777" spans="2:25">
      <c r="B777" s="176" t="s">
        <v>1156</v>
      </c>
      <c r="C777" s="121"/>
      <c r="D777" s="119"/>
      <c r="E777" s="192"/>
      <c r="F777" s="117"/>
      <c r="G777" s="118"/>
      <c r="H777" s="119"/>
      <c r="I777" s="119"/>
      <c r="J777" s="123"/>
      <c r="K777" s="195"/>
      <c r="L777" s="120">
        <v>0</v>
      </c>
      <c r="M777" s="120">
        <v>0</v>
      </c>
      <c r="N777" s="120">
        <v>0</v>
      </c>
      <c r="O777" s="112">
        <f t="shared" si="39"/>
        <v>0</v>
      </c>
      <c r="P777" s="115">
        <f t="shared" si="40"/>
        <v>0</v>
      </c>
      <c r="Q777" s="120"/>
      <c r="R777" s="117"/>
      <c r="S777" s="197"/>
      <c r="T777" s="179" t="str">
        <f>IFERROR(INDEX('ITC-3B'!$B$21:$B$1020,MATCH(E777,'ITC-3B'!$E$21:$E$1020,0)),"-")</f>
        <v>-</v>
      </c>
      <c r="U777" s="179" t="str">
        <f>IFERROR(INDEX('2A-2B'!$B$21:$B$1020,MATCH(E777,'2A-2B'!$F$21:$F$1020,0)),"-")</f>
        <v>-</v>
      </c>
      <c r="V777" s="186">
        <f t="shared" si="41"/>
        <v>0</v>
      </c>
      <c r="X777" s="191" t="str">
        <f>IFERROR(INDEX('ITC-3B'!$C$21:$C$1020,MATCH(E777,'ITC-3B'!$E$21:$E$1020,0)),"Not in 3B")</f>
        <v>Not in 3B</v>
      </c>
      <c r="Y777" s="191" t="str">
        <f>IFERROR(INDEX('2A-2B'!$C$21:$C$1020,MATCH(E777,'2A-2B'!$F$21:$F$1020,0)),"Not in 2A-2B")</f>
        <v>Not in 2A-2B</v>
      </c>
    </row>
    <row r="778" spans="2:25">
      <c r="B778" s="176" t="s">
        <v>1157</v>
      </c>
      <c r="C778" s="121"/>
      <c r="D778" s="119"/>
      <c r="E778" s="192"/>
      <c r="F778" s="117"/>
      <c r="G778" s="118"/>
      <c r="H778" s="119"/>
      <c r="I778" s="119"/>
      <c r="J778" s="123"/>
      <c r="K778" s="195"/>
      <c r="L778" s="120">
        <v>0</v>
      </c>
      <c r="M778" s="120">
        <v>0</v>
      </c>
      <c r="N778" s="120">
        <v>0</v>
      </c>
      <c r="O778" s="112">
        <f t="shared" si="39"/>
        <v>0</v>
      </c>
      <c r="P778" s="115">
        <f t="shared" si="40"/>
        <v>0</v>
      </c>
      <c r="Q778" s="120"/>
      <c r="R778" s="117"/>
      <c r="S778" s="197"/>
      <c r="T778" s="179" t="str">
        <f>IFERROR(INDEX('ITC-3B'!$B$21:$B$1020,MATCH(E778,'ITC-3B'!$E$21:$E$1020,0)),"-")</f>
        <v>-</v>
      </c>
      <c r="U778" s="179" t="str">
        <f>IFERROR(INDEX('2A-2B'!$B$21:$B$1020,MATCH(E778,'2A-2B'!$F$21:$F$1020,0)),"-")</f>
        <v>-</v>
      </c>
      <c r="V778" s="186">
        <f t="shared" si="41"/>
        <v>0</v>
      </c>
      <c r="X778" s="191" t="str">
        <f>IFERROR(INDEX('ITC-3B'!$C$21:$C$1020,MATCH(E778,'ITC-3B'!$E$21:$E$1020,0)),"Not in 3B")</f>
        <v>Not in 3B</v>
      </c>
      <c r="Y778" s="191" t="str">
        <f>IFERROR(INDEX('2A-2B'!$C$21:$C$1020,MATCH(E778,'2A-2B'!$F$21:$F$1020,0)),"Not in 2A-2B")</f>
        <v>Not in 2A-2B</v>
      </c>
    </row>
    <row r="779" spans="2:25">
      <c r="B779" s="176" t="s">
        <v>1158</v>
      </c>
      <c r="C779" s="121"/>
      <c r="D779" s="119"/>
      <c r="E779" s="192"/>
      <c r="F779" s="117"/>
      <c r="G779" s="118"/>
      <c r="H779" s="119"/>
      <c r="I779" s="119"/>
      <c r="J779" s="123"/>
      <c r="K779" s="195"/>
      <c r="L779" s="120">
        <v>0</v>
      </c>
      <c r="M779" s="120">
        <v>0</v>
      </c>
      <c r="N779" s="120">
        <v>0</v>
      </c>
      <c r="O779" s="112">
        <f t="shared" si="39"/>
        <v>0</v>
      </c>
      <c r="P779" s="115">
        <f t="shared" si="40"/>
        <v>0</v>
      </c>
      <c r="Q779" s="120"/>
      <c r="R779" s="117"/>
      <c r="S779" s="197"/>
      <c r="T779" s="179" t="str">
        <f>IFERROR(INDEX('ITC-3B'!$B$21:$B$1020,MATCH(E779,'ITC-3B'!$E$21:$E$1020,0)),"-")</f>
        <v>-</v>
      </c>
      <c r="U779" s="179" t="str">
        <f>IFERROR(INDEX('2A-2B'!$B$21:$B$1020,MATCH(E779,'2A-2B'!$F$21:$F$1020,0)),"-")</f>
        <v>-</v>
      </c>
      <c r="V779" s="186">
        <f t="shared" si="41"/>
        <v>0</v>
      </c>
      <c r="X779" s="191" t="str">
        <f>IFERROR(INDEX('ITC-3B'!$C$21:$C$1020,MATCH(E779,'ITC-3B'!$E$21:$E$1020,0)),"Not in 3B")</f>
        <v>Not in 3B</v>
      </c>
      <c r="Y779" s="191" t="str">
        <f>IFERROR(INDEX('2A-2B'!$C$21:$C$1020,MATCH(E779,'2A-2B'!$F$21:$F$1020,0)),"Not in 2A-2B")</f>
        <v>Not in 2A-2B</v>
      </c>
    </row>
    <row r="780" spans="2:25">
      <c r="B780" s="176" t="s">
        <v>1159</v>
      </c>
      <c r="C780" s="121"/>
      <c r="D780" s="119"/>
      <c r="E780" s="192"/>
      <c r="F780" s="117"/>
      <c r="G780" s="118"/>
      <c r="H780" s="119"/>
      <c r="I780" s="119"/>
      <c r="J780" s="123"/>
      <c r="K780" s="195"/>
      <c r="L780" s="120">
        <v>0</v>
      </c>
      <c r="M780" s="120">
        <v>0</v>
      </c>
      <c r="N780" s="120">
        <v>0</v>
      </c>
      <c r="O780" s="112">
        <f t="shared" si="39"/>
        <v>0</v>
      </c>
      <c r="P780" s="115">
        <f t="shared" si="40"/>
        <v>0</v>
      </c>
      <c r="Q780" s="120"/>
      <c r="R780" s="117"/>
      <c r="S780" s="197"/>
      <c r="T780" s="179" t="str">
        <f>IFERROR(INDEX('ITC-3B'!$B$21:$B$1020,MATCH(E780,'ITC-3B'!$E$21:$E$1020,0)),"-")</f>
        <v>-</v>
      </c>
      <c r="U780" s="179" t="str">
        <f>IFERROR(INDEX('2A-2B'!$B$21:$B$1020,MATCH(E780,'2A-2B'!$F$21:$F$1020,0)),"-")</f>
        <v>-</v>
      </c>
      <c r="V780" s="186">
        <f t="shared" si="41"/>
        <v>0</v>
      </c>
      <c r="X780" s="191" t="str">
        <f>IFERROR(INDEX('ITC-3B'!$C$21:$C$1020,MATCH(E780,'ITC-3B'!$E$21:$E$1020,0)),"Not in 3B")</f>
        <v>Not in 3B</v>
      </c>
      <c r="Y780" s="191" t="str">
        <f>IFERROR(INDEX('2A-2B'!$C$21:$C$1020,MATCH(E780,'2A-2B'!$F$21:$F$1020,0)),"Not in 2A-2B")</f>
        <v>Not in 2A-2B</v>
      </c>
    </row>
    <row r="781" spans="2:25">
      <c r="B781" s="176" t="s">
        <v>1160</v>
      </c>
      <c r="C781" s="121"/>
      <c r="D781" s="119"/>
      <c r="E781" s="192"/>
      <c r="F781" s="117"/>
      <c r="G781" s="118"/>
      <c r="H781" s="119"/>
      <c r="I781" s="119"/>
      <c r="J781" s="123"/>
      <c r="K781" s="195"/>
      <c r="L781" s="120">
        <v>0</v>
      </c>
      <c r="M781" s="120">
        <v>0</v>
      </c>
      <c r="N781" s="120">
        <v>0</v>
      </c>
      <c r="O781" s="112">
        <f t="shared" si="39"/>
        <v>0</v>
      </c>
      <c r="P781" s="115">
        <f t="shared" si="40"/>
        <v>0</v>
      </c>
      <c r="Q781" s="120"/>
      <c r="R781" s="117"/>
      <c r="S781" s="197"/>
      <c r="T781" s="179" t="str">
        <f>IFERROR(INDEX('ITC-3B'!$B$21:$B$1020,MATCH(E781,'ITC-3B'!$E$21:$E$1020,0)),"-")</f>
        <v>-</v>
      </c>
      <c r="U781" s="179" t="str">
        <f>IFERROR(INDEX('2A-2B'!$B$21:$B$1020,MATCH(E781,'2A-2B'!$F$21:$F$1020,0)),"-")</f>
        <v>-</v>
      </c>
      <c r="V781" s="186">
        <f t="shared" si="41"/>
        <v>0</v>
      </c>
      <c r="X781" s="191" t="str">
        <f>IFERROR(INDEX('ITC-3B'!$C$21:$C$1020,MATCH(E781,'ITC-3B'!$E$21:$E$1020,0)),"Not in 3B")</f>
        <v>Not in 3B</v>
      </c>
      <c r="Y781" s="191" t="str">
        <f>IFERROR(INDEX('2A-2B'!$C$21:$C$1020,MATCH(E781,'2A-2B'!$F$21:$F$1020,0)),"Not in 2A-2B")</f>
        <v>Not in 2A-2B</v>
      </c>
    </row>
    <row r="782" spans="2:25">
      <c r="B782" s="176" t="s">
        <v>1161</v>
      </c>
      <c r="C782" s="121"/>
      <c r="D782" s="119"/>
      <c r="E782" s="192"/>
      <c r="F782" s="117"/>
      <c r="G782" s="118"/>
      <c r="H782" s="119"/>
      <c r="I782" s="119"/>
      <c r="J782" s="123"/>
      <c r="K782" s="195"/>
      <c r="L782" s="120">
        <v>0</v>
      </c>
      <c r="M782" s="120">
        <v>0</v>
      </c>
      <c r="N782" s="120">
        <v>0</v>
      </c>
      <c r="O782" s="112">
        <f t="shared" si="39"/>
        <v>0</v>
      </c>
      <c r="P782" s="115">
        <f t="shared" si="40"/>
        <v>0</v>
      </c>
      <c r="Q782" s="120"/>
      <c r="R782" s="117"/>
      <c r="S782" s="197"/>
      <c r="T782" s="179" t="str">
        <f>IFERROR(INDEX('ITC-3B'!$B$21:$B$1020,MATCH(E782,'ITC-3B'!$E$21:$E$1020,0)),"-")</f>
        <v>-</v>
      </c>
      <c r="U782" s="179" t="str">
        <f>IFERROR(INDEX('2A-2B'!$B$21:$B$1020,MATCH(E782,'2A-2B'!$F$21:$F$1020,0)),"-")</f>
        <v>-</v>
      </c>
      <c r="V782" s="186">
        <f t="shared" si="41"/>
        <v>0</v>
      </c>
      <c r="X782" s="191" t="str">
        <f>IFERROR(INDEX('ITC-3B'!$C$21:$C$1020,MATCH(E782,'ITC-3B'!$E$21:$E$1020,0)),"Not in 3B")</f>
        <v>Not in 3B</v>
      </c>
      <c r="Y782" s="191" t="str">
        <f>IFERROR(INDEX('2A-2B'!$C$21:$C$1020,MATCH(E782,'2A-2B'!$F$21:$F$1020,0)),"Not in 2A-2B")</f>
        <v>Not in 2A-2B</v>
      </c>
    </row>
    <row r="783" spans="2:25">
      <c r="B783" s="176" t="s">
        <v>1162</v>
      </c>
      <c r="C783" s="121"/>
      <c r="D783" s="119"/>
      <c r="E783" s="192"/>
      <c r="F783" s="117"/>
      <c r="G783" s="118"/>
      <c r="H783" s="119"/>
      <c r="I783" s="119"/>
      <c r="J783" s="123"/>
      <c r="K783" s="195"/>
      <c r="L783" s="120">
        <v>0</v>
      </c>
      <c r="M783" s="120">
        <v>0</v>
      </c>
      <c r="N783" s="120">
        <v>0</v>
      </c>
      <c r="O783" s="112">
        <f t="shared" si="39"/>
        <v>0</v>
      </c>
      <c r="P783" s="115">
        <f t="shared" si="40"/>
        <v>0</v>
      </c>
      <c r="Q783" s="120"/>
      <c r="R783" s="117"/>
      <c r="S783" s="197"/>
      <c r="T783" s="179" t="str">
        <f>IFERROR(INDEX('ITC-3B'!$B$21:$B$1020,MATCH(E783,'ITC-3B'!$E$21:$E$1020,0)),"-")</f>
        <v>-</v>
      </c>
      <c r="U783" s="179" t="str">
        <f>IFERROR(INDEX('2A-2B'!$B$21:$B$1020,MATCH(E783,'2A-2B'!$F$21:$F$1020,0)),"-")</f>
        <v>-</v>
      </c>
      <c r="V783" s="186">
        <f t="shared" si="41"/>
        <v>0</v>
      </c>
      <c r="X783" s="191" t="str">
        <f>IFERROR(INDEX('ITC-3B'!$C$21:$C$1020,MATCH(E783,'ITC-3B'!$E$21:$E$1020,0)),"Not in 3B")</f>
        <v>Not in 3B</v>
      </c>
      <c r="Y783" s="191" t="str">
        <f>IFERROR(INDEX('2A-2B'!$C$21:$C$1020,MATCH(E783,'2A-2B'!$F$21:$F$1020,0)),"Not in 2A-2B")</f>
        <v>Not in 2A-2B</v>
      </c>
    </row>
    <row r="784" spans="2:25">
      <c r="B784" s="176" t="s">
        <v>1163</v>
      </c>
      <c r="C784" s="121"/>
      <c r="D784" s="119"/>
      <c r="E784" s="192"/>
      <c r="F784" s="117"/>
      <c r="G784" s="118"/>
      <c r="H784" s="119"/>
      <c r="I784" s="119"/>
      <c r="J784" s="123"/>
      <c r="K784" s="195"/>
      <c r="L784" s="120">
        <v>0</v>
      </c>
      <c r="M784" s="120">
        <v>0</v>
      </c>
      <c r="N784" s="120">
        <v>0</v>
      </c>
      <c r="O784" s="112">
        <f t="shared" si="39"/>
        <v>0</v>
      </c>
      <c r="P784" s="115">
        <f t="shared" si="40"/>
        <v>0</v>
      </c>
      <c r="Q784" s="120"/>
      <c r="R784" s="117"/>
      <c r="S784" s="197"/>
      <c r="T784" s="179" t="str">
        <f>IFERROR(INDEX('ITC-3B'!$B$21:$B$1020,MATCH(E784,'ITC-3B'!$E$21:$E$1020,0)),"-")</f>
        <v>-</v>
      </c>
      <c r="U784" s="179" t="str">
        <f>IFERROR(INDEX('2A-2B'!$B$21:$B$1020,MATCH(E784,'2A-2B'!$F$21:$F$1020,0)),"-")</f>
        <v>-</v>
      </c>
      <c r="V784" s="186">
        <f t="shared" si="41"/>
        <v>0</v>
      </c>
      <c r="X784" s="191" t="str">
        <f>IFERROR(INDEX('ITC-3B'!$C$21:$C$1020,MATCH(E784,'ITC-3B'!$E$21:$E$1020,0)),"Not in 3B")</f>
        <v>Not in 3B</v>
      </c>
      <c r="Y784" s="191" t="str">
        <f>IFERROR(INDEX('2A-2B'!$C$21:$C$1020,MATCH(E784,'2A-2B'!$F$21:$F$1020,0)),"Not in 2A-2B")</f>
        <v>Not in 2A-2B</v>
      </c>
    </row>
    <row r="785" spans="2:25">
      <c r="B785" s="176" t="s">
        <v>1164</v>
      </c>
      <c r="C785" s="121"/>
      <c r="D785" s="119"/>
      <c r="E785" s="192"/>
      <c r="F785" s="117"/>
      <c r="G785" s="118"/>
      <c r="H785" s="119"/>
      <c r="I785" s="119"/>
      <c r="J785" s="123"/>
      <c r="K785" s="195"/>
      <c r="L785" s="120">
        <v>0</v>
      </c>
      <c r="M785" s="120">
        <v>0</v>
      </c>
      <c r="N785" s="120">
        <v>0</v>
      </c>
      <c r="O785" s="112">
        <f t="shared" si="39"/>
        <v>0</v>
      </c>
      <c r="P785" s="115">
        <f t="shared" si="40"/>
        <v>0</v>
      </c>
      <c r="Q785" s="120"/>
      <c r="R785" s="117"/>
      <c r="S785" s="197"/>
      <c r="T785" s="179" t="str">
        <f>IFERROR(INDEX('ITC-3B'!$B$21:$B$1020,MATCH(E785,'ITC-3B'!$E$21:$E$1020,0)),"-")</f>
        <v>-</v>
      </c>
      <c r="U785" s="179" t="str">
        <f>IFERROR(INDEX('2A-2B'!$B$21:$B$1020,MATCH(E785,'2A-2B'!$F$21:$F$1020,0)),"-")</f>
        <v>-</v>
      </c>
      <c r="V785" s="186">
        <f t="shared" si="41"/>
        <v>0</v>
      </c>
      <c r="X785" s="191" t="str">
        <f>IFERROR(INDEX('ITC-3B'!$C$21:$C$1020,MATCH(E785,'ITC-3B'!$E$21:$E$1020,0)),"Not in 3B")</f>
        <v>Not in 3B</v>
      </c>
      <c r="Y785" s="191" t="str">
        <f>IFERROR(INDEX('2A-2B'!$C$21:$C$1020,MATCH(E785,'2A-2B'!$F$21:$F$1020,0)),"Not in 2A-2B")</f>
        <v>Not in 2A-2B</v>
      </c>
    </row>
    <row r="786" spans="2:25">
      <c r="B786" s="176" t="s">
        <v>1165</v>
      </c>
      <c r="C786" s="121"/>
      <c r="D786" s="119"/>
      <c r="E786" s="192"/>
      <c r="F786" s="117"/>
      <c r="G786" s="118"/>
      <c r="H786" s="119"/>
      <c r="I786" s="119"/>
      <c r="J786" s="123"/>
      <c r="K786" s="195"/>
      <c r="L786" s="120">
        <v>0</v>
      </c>
      <c r="M786" s="120">
        <v>0</v>
      </c>
      <c r="N786" s="120">
        <v>0</v>
      </c>
      <c r="O786" s="112">
        <f t="shared" si="39"/>
        <v>0</v>
      </c>
      <c r="P786" s="115">
        <f t="shared" si="40"/>
        <v>0</v>
      </c>
      <c r="Q786" s="120"/>
      <c r="R786" s="117"/>
      <c r="S786" s="197"/>
      <c r="T786" s="179" t="str">
        <f>IFERROR(INDEX('ITC-3B'!$B$21:$B$1020,MATCH(E786,'ITC-3B'!$E$21:$E$1020,0)),"-")</f>
        <v>-</v>
      </c>
      <c r="U786" s="179" t="str">
        <f>IFERROR(INDEX('2A-2B'!$B$21:$B$1020,MATCH(E786,'2A-2B'!$F$21:$F$1020,0)),"-")</f>
        <v>-</v>
      </c>
      <c r="V786" s="186">
        <f t="shared" si="41"/>
        <v>0</v>
      </c>
      <c r="X786" s="191" t="str">
        <f>IFERROR(INDEX('ITC-3B'!$C$21:$C$1020,MATCH(E786,'ITC-3B'!$E$21:$E$1020,0)),"Not in 3B")</f>
        <v>Not in 3B</v>
      </c>
      <c r="Y786" s="191" t="str">
        <f>IFERROR(INDEX('2A-2B'!$C$21:$C$1020,MATCH(E786,'2A-2B'!$F$21:$F$1020,0)),"Not in 2A-2B")</f>
        <v>Not in 2A-2B</v>
      </c>
    </row>
    <row r="787" spans="2:25">
      <c r="B787" s="176" t="s">
        <v>1166</v>
      </c>
      <c r="C787" s="121"/>
      <c r="D787" s="119"/>
      <c r="E787" s="192"/>
      <c r="F787" s="117"/>
      <c r="G787" s="118"/>
      <c r="H787" s="119"/>
      <c r="I787" s="119"/>
      <c r="J787" s="123"/>
      <c r="K787" s="195"/>
      <c r="L787" s="120">
        <v>0</v>
      </c>
      <c r="M787" s="120">
        <v>0</v>
      </c>
      <c r="N787" s="120">
        <v>0</v>
      </c>
      <c r="O787" s="112">
        <f t="shared" si="39"/>
        <v>0</v>
      </c>
      <c r="P787" s="115">
        <f t="shared" si="40"/>
        <v>0</v>
      </c>
      <c r="Q787" s="120"/>
      <c r="R787" s="117"/>
      <c r="S787" s="197"/>
      <c r="T787" s="179" t="str">
        <f>IFERROR(INDEX('ITC-3B'!$B$21:$B$1020,MATCH(E787,'ITC-3B'!$E$21:$E$1020,0)),"-")</f>
        <v>-</v>
      </c>
      <c r="U787" s="179" t="str">
        <f>IFERROR(INDEX('2A-2B'!$B$21:$B$1020,MATCH(E787,'2A-2B'!$F$21:$F$1020,0)),"-")</f>
        <v>-</v>
      </c>
      <c r="V787" s="186">
        <f t="shared" si="41"/>
        <v>0</v>
      </c>
      <c r="X787" s="191" t="str">
        <f>IFERROR(INDEX('ITC-3B'!$C$21:$C$1020,MATCH(E787,'ITC-3B'!$E$21:$E$1020,0)),"Not in 3B")</f>
        <v>Not in 3B</v>
      </c>
      <c r="Y787" s="191" t="str">
        <f>IFERROR(INDEX('2A-2B'!$C$21:$C$1020,MATCH(E787,'2A-2B'!$F$21:$F$1020,0)),"Not in 2A-2B")</f>
        <v>Not in 2A-2B</v>
      </c>
    </row>
    <row r="788" spans="2:25">
      <c r="B788" s="176" t="s">
        <v>1167</v>
      </c>
      <c r="C788" s="121"/>
      <c r="D788" s="119"/>
      <c r="E788" s="192"/>
      <c r="F788" s="117"/>
      <c r="G788" s="118"/>
      <c r="H788" s="119"/>
      <c r="I788" s="119"/>
      <c r="J788" s="123"/>
      <c r="K788" s="195"/>
      <c r="L788" s="120">
        <v>0</v>
      </c>
      <c r="M788" s="120">
        <v>0</v>
      </c>
      <c r="N788" s="120">
        <v>0</v>
      </c>
      <c r="O788" s="112">
        <f t="shared" si="39"/>
        <v>0</v>
      </c>
      <c r="P788" s="115">
        <f t="shared" si="40"/>
        <v>0</v>
      </c>
      <c r="Q788" s="120"/>
      <c r="R788" s="117"/>
      <c r="S788" s="197"/>
      <c r="T788" s="179" t="str">
        <f>IFERROR(INDEX('ITC-3B'!$B$21:$B$1020,MATCH(E788,'ITC-3B'!$E$21:$E$1020,0)),"-")</f>
        <v>-</v>
      </c>
      <c r="U788" s="179" t="str">
        <f>IFERROR(INDEX('2A-2B'!$B$21:$B$1020,MATCH(E788,'2A-2B'!$F$21:$F$1020,0)),"-")</f>
        <v>-</v>
      </c>
      <c r="V788" s="186">
        <f t="shared" si="41"/>
        <v>0</v>
      </c>
      <c r="X788" s="191" t="str">
        <f>IFERROR(INDEX('ITC-3B'!$C$21:$C$1020,MATCH(E788,'ITC-3B'!$E$21:$E$1020,0)),"Not in 3B")</f>
        <v>Not in 3B</v>
      </c>
      <c r="Y788" s="191" t="str">
        <f>IFERROR(INDEX('2A-2B'!$C$21:$C$1020,MATCH(E788,'2A-2B'!$F$21:$F$1020,0)),"Not in 2A-2B")</f>
        <v>Not in 2A-2B</v>
      </c>
    </row>
    <row r="789" spans="2:25">
      <c r="B789" s="176" t="s">
        <v>1168</v>
      </c>
      <c r="C789" s="121"/>
      <c r="D789" s="119"/>
      <c r="E789" s="192"/>
      <c r="F789" s="117"/>
      <c r="G789" s="118"/>
      <c r="H789" s="119"/>
      <c r="I789" s="119"/>
      <c r="J789" s="123"/>
      <c r="K789" s="195"/>
      <c r="L789" s="120">
        <v>0</v>
      </c>
      <c r="M789" s="120">
        <v>0</v>
      </c>
      <c r="N789" s="120">
        <v>0</v>
      </c>
      <c r="O789" s="112">
        <f t="shared" ref="O789:O852" si="42">N789</f>
        <v>0</v>
      </c>
      <c r="P789" s="115">
        <f t="shared" ref="P789:P852" si="43">SUM(L789:O789)</f>
        <v>0</v>
      </c>
      <c r="Q789" s="120"/>
      <c r="R789" s="117"/>
      <c r="S789" s="197"/>
      <c r="T789" s="179" t="str">
        <f>IFERROR(INDEX('ITC-3B'!$B$21:$B$1020,MATCH(E789,'ITC-3B'!$E$21:$E$1020,0)),"-")</f>
        <v>-</v>
      </c>
      <c r="U789" s="179" t="str">
        <f>IFERROR(INDEX('2A-2B'!$B$21:$B$1020,MATCH(E789,'2A-2B'!$F$21:$F$1020,0)),"-")</f>
        <v>-</v>
      </c>
      <c r="V789" s="186">
        <f t="shared" ref="V789:V852" si="44">IF(((L789*J789)-SUM(M789:O789))&gt;0.51,0,((L789*J789)-SUM(M789:O789)))</f>
        <v>0</v>
      </c>
      <c r="X789" s="191" t="str">
        <f>IFERROR(INDEX('ITC-3B'!$C$21:$C$1020,MATCH(E789,'ITC-3B'!$E$21:$E$1020,0)),"Not in 3B")</f>
        <v>Not in 3B</v>
      </c>
      <c r="Y789" s="191" t="str">
        <f>IFERROR(INDEX('2A-2B'!$C$21:$C$1020,MATCH(E789,'2A-2B'!$F$21:$F$1020,0)),"Not in 2A-2B")</f>
        <v>Not in 2A-2B</v>
      </c>
    </row>
    <row r="790" spans="2:25">
      <c r="B790" s="176" t="s">
        <v>1169</v>
      </c>
      <c r="C790" s="121"/>
      <c r="D790" s="119"/>
      <c r="E790" s="192"/>
      <c r="F790" s="117"/>
      <c r="G790" s="118"/>
      <c r="H790" s="119"/>
      <c r="I790" s="119"/>
      <c r="J790" s="123"/>
      <c r="K790" s="195"/>
      <c r="L790" s="120">
        <v>0</v>
      </c>
      <c r="M790" s="120">
        <v>0</v>
      </c>
      <c r="N790" s="120">
        <v>0</v>
      </c>
      <c r="O790" s="112">
        <f t="shared" si="42"/>
        <v>0</v>
      </c>
      <c r="P790" s="115">
        <f t="shared" si="43"/>
        <v>0</v>
      </c>
      <c r="Q790" s="120"/>
      <c r="R790" s="117"/>
      <c r="S790" s="197"/>
      <c r="T790" s="179" t="str">
        <f>IFERROR(INDEX('ITC-3B'!$B$21:$B$1020,MATCH(E790,'ITC-3B'!$E$21:$E$1020,0)),"-")</f>
        <v>-</v>
      </c>
      <c r="U790" s="179" t="str">
        <f>IFERROR(INDEX('2A-2B'!$B$21:$B$1020,MATCH(E790,'2A-2B'!$F$21:$F$1020,0)),"-")</f>
        <v>-</v>
      </c>
      <c r="V790" s="186">
        <f t="shared" si="44"/>
        <v>0</v>
      </c>
      <c r="X790" s="191" t="str">
        <f>IFERROR(INDEX('ITC-3B'!$C$21:$C$1020,MATCH(E790,'ITC-3B'!$E$21:$E$1020,0)),"Not in 3B")</f>
        <v>Not in 3B</v>
      </c>
      <c r="Y790" s="191" t="str">
        <f>IFERROR(INDEX('2A-2B'!$C$21:$C$1020,MATCH(E790,'2A-2B'!$F$21:$F$1020,0)),"Not in 2A-2B")</f>
        <v>Not in 2A-2B</v>
      </c>
    </row>
    <row r="791" spans="2:25">
      <c r="B791" s="176" t="s">
        <v>1170</v>
      </c>
      <c r="C791" s="121"/>
      <c r="D791" s="119"/>
      <c r="E791" s="192"/>
      <c r="F791" s="117"/>
      <c r="G791" s="118"/>
      <c r="H791" s="119"/>
      <c r="I791" s="119"/>
      <c r="J791" s="123"/>
      <c r="K791" s="195"/>
      <c r="L791" s="120">
        <v>0</v>
      </c>
      <c r="M791" s="120">
        <v>0</v>
      </c>
      <c r="N791" s="120">
        <v>0</v>
      </c>
      <c r="O791" s="112">
        <f t="shared" si="42"/>
        <v>0</v>
      </c>
      <c r="P791" s="115">
        <f t="shared" si="43"/>
        <v>0</v>
      </c>
      <c r="Q791" s="120"/>
      <c r="R791" s="117"/>
      <c r="S791" s="197"/>
      <c r="T791" s="179" t="str">
        <f>IFERROR(INDEX('ITC-3B'!$B$21:$B$1020,MATCH(E791,'ITC-3B'!$E$21:$E$1020,0)),"-")</f>
        <v>-</v>
      </c>
      <c r="U791" s="179" t="str">
        <f>IFERROR(INDEX('2A-2B'!$B$21:$B$1020,MATCH(E791,'2A-2B'!$F$21:$F$1020,0)),"-")</f>
        <v>-</v>
      </c>
      <c r="V791" s="186">
        <f t="shared" si="44"/>
        <v>0</v>
      </c>
      <c r="X791" s="191" t="str">
        <f>IFERROR(INDEX('ITC-3B'!$C$21:$C$1020,MATCH(E791,'ITC-3B'!$E$21:$E$1020,0)),"Not in 3B")</f>
        <v>Not in 3B</v>
      </c>
      <c r="Y791" s="191" t="str">
        <f>IFERROR(INDEX('2A-2B'!$C$21:$C$1020,MATCH(E791,'2A-2B'!$F$21:$F$1020,0)),"Not in 2A-2B")</f>
        <v>Not in 2A-2B</v>
      </c>
    </row>
    <row r="792" spans="2:25">
      <c r="B792" s="176" t="s">
        <v>1171</v>
      </c>
      <c r="C792" s="121"/>
      <c r="D792" s="119"/>
      <c r="E792" s="192"/>
      <c r="F792" s="117"/>
      <c r="G792" s="118"/>
      <c r="H792" s="119"/>
      <c r="I792" s="119"/>
      <c r="J792" s="123"/>
      <c r="K792" s="195"/>
      <c r="L792" s="120">
        <v>0</v>
      </c>
      <c r="M792" s="120">
        <v>0</v>
      </c>
      <c r="N792" s="120">
        <v>0</v>
      </c>
      <c r="O792" s="112">
        <f t="shared" si="42"/>
        <v>0</v>
      </c>
      <c r="P792" s="115">
        <f t="shared" si="43"/>
        <v>0</v>
      </c>
      <c r="Q792" s="120"/>
      <c r="R792" s="117"/>
      <c r="S792" s="197"/>
      <c r="T792" s="179" t="str">
        <f>IFERROR(INDEX('ITC-3B'!$B$21:$B$1020,MATCH(E792,'ITC-3B'!$E$21:$E$1020,0)),"-")</f>
        <v>-</v>
      </c>
      <c r="U792" s="179" t="str">
        <f>IFERROR(INDEX('2A-2B'!$B$21:$B$1020,MATCH(E792,'2A-2B'!$F$21:$F$1020,0)),"-")</f>
        <v>-</v>
      </c>
      <c r="V792" s="186">
        <f t="shared" si="44"/>
        <v>0</v>
      </c>
      <c r="X792" s="191" t="str">
        <f>IFERROR(INDEX('ITC-3B'!$C$21:$C$1020,MATCH(E792,'ITC-3B'!$E$21:$E$1020,0)),"Not in 3B")</f>
        <v>Not in 3B</v>
      </c>
      <c r="Y792" s="191" t="str">
        <f>IFERROR(INDEX('2A-2B'!$C$21:$C$1020,MATCH(E792,'2A-2B'!$F$21:$F$1020,0)),"Not in 2A-2B")</f>
        <v>Not in 2A-2B</v>
      </c>
    </row>
    <row r="793" spans="2:25">
      <c r="B793" s="176" t="s">
        <v>1172</v>
      </c>
      <c r="C793" s="121"/>
      <c r="D793" s="119"/>
      <c r="E793" s="192"/>
      <c r="F793" s="117"/>
      <c r="G793" s="118"/>
      <c r="H793" s="119"/>
      <c r="I793" s="119"/>
      <c r="J793" s="123"/>
      <c r="K793" s="195"/>
      <c r="L793" s="120">
        <v>0</v>
      </c>
      <c r="M793" s="120">
        <v>0</v>
      </c>
      <c r="N793" s="120">
        <v>0</v>
      </c>
      <c r="O793" s="112">
        <f t="shared" si="42"/>
        <v>0</v>
      </c>
      <c r="P793" s="115">
        <f t="shared" si="43"/>
        <v>0</v>
      </c>
      <c r="Q793" s="120"/>
      <c r="R793" s="117"/>
      <c r="S793" s="197"/>
      <c r="T793" s="179" t="str">
        <f>IFERROR(INDEX('ITC-3B'!$B$21:$B$1020,MATCH(E793,'ITC-3B'!$E$21:$E$1020,0)),"-")</f>
        <v>-</v>
      </c>
      <c r="U793" s="179" t="str">
        <f>IFERROR(INDEX('2A-2B'!$B$21:$B$1020,MATCH(E793,'2A-2B'!$F$21:$F$1020,0)),"-")</f>
        <v>-</v>
      </c>
      <c r="V793" s="186">
        <f t="shared" si="44"/>
        <v>0</v>
      </c>
      <c r="X793" s="191" t="str">
        <f>IFERROR(INDEX('ITC-3B'!$C$21:$C$1020,MATCH(E793,'ITC-3B'!$E$21:$E$1020,0)),"Not in 3B")</f>
        <v>Not in 3B</v>
      </c>
      <c r="Y793" s="191" t="str">
        <f>IFERROR(INDEX('2A-2B'!$C$21:$C$1020,MATCH(E793,'2A-2B'!$F$21:$F$1020,0)),"Not in 2A-2B")</f>
        <v>Not in 2A-2B</v>
      </c>
    </row>
    <row r="794" spans="2:25">
      <c r="B794" s="176" t="s">
        <v>1173</v>
      </c>
      <c r="C794" s="121"/>
      <c r="D794" s="119"/>
      <c r="E794" s="192"/>
      <c r="F794" s="117"/>
      <c r="G794" s="118"/>
      <c r="H794" s="119"/>
      <c r="I794" s="119"/>
      <c r="J794" s="123"/>
      <c r="K794" s="195"/>
      <c r="L794" s="120">
        <v>0</v>
      </c>
      <c r="M794" s="120">
        <v>0</v>
      </c>
      <c r="N794" s="120">
        <v>0</v>
      </c>
      <c r="O794" s="112">
        <f t="shared" si="42"/>
        <v>0</v>
      </c>
      <c r="P794" s="115">
        <f t="shared" si="43"/>
        <v>0</v>
      </c>
      <c r="Q794" s="120"/>
      <c r="R794" s="117"/>
      <c r="S794" s="197"/>
      <c r="T794" s="179" t="str">
        <f>IFERROR(INDEX('ITC-3B'!$B$21:$B$1020,MATCH(E794,'ITC-3B'!$E$21:$E$1020,0)),"-")</f>
        <v>-</v>
      </c>
      <c r="U794" s="179" t="str">
        <f>IFERROR(INDEX('2A-2B'!$B$21:$B$1020,MATCH(E794,'2A-2B'!$F$21:$F$1020,0)),"-")</f>
        <v>-</v>
      </c>
      <c r="V794" s="186">
        <f t="shared" si="44"/>
        <v>0</v>
      </c>
      <c r="X794" s="191" t="str">
        <f>IFERROR(INDEX('ITC-3B'!$C$21:$C$1020,MATCH(E794,'ITC-3B'!$E$21:$E$1020,0)),"Not in 3B")</f>
        <v>Not in 3B</v>
      </c>
      <c r="Y794" s="191" t="str">
        <f>IFERROR(INDEX('2A-2B'!$C$21:$C$1020,MATCH(E794,'2A-2B'!$F$21:$F$1020,0)),"Not in 2A-2B")</f>
        <v>Not in 2A-2B</v>
      </c>
    </row>
    <row r="795" spans="2:25">
      <c r="B795" s="176" t="s">
        <v>1174</v>
      </c>
      <c r="C795" s="121"/>
      <c r="D795" s="119"/>
      <c r="E795" s="192"/>
      <c r="F795" s="117"/>
      <c r="G795" s="118"/>
      <c r="H795" s="119"/>
      <c r="I795" s="119"/>
      <c r="J795" s="123"/>
      <c r="K795" s="195"/>
      <c r="L795" s="120">
        <v>0</v>
      </c>
      <c r="M795" s="120">
        <v>0</v>
      </c>
      <c r="N795" s="120">
        <v>0</v>
      </c>
      <c r="O795" s="112">
        <f t="shared" si="42"/>
        <v>0</v>
      </c>
      <c r="P795" s="115">
        <f t="shared" si="43"/>
        <v>0</v>
      </c>
      <c r="Q795" s="120"/>
      <c r="R795" s="117"/>
      <c r="S795" s="197"/>
      <c r="T795" s="179" t="str">
        <f>IFERROR(INDEX('ITC-3B'!$B$21:$B$1020,MATCH(E795,'ITC-3B'!$E$21:$E$1020,0)),"-")</f>
        <v>-</v>
      </c>
      <c r="U795" s="179" t="str">
        <f>IFERROR(INDEX('2A-2B'!$B$21:$B$1020,MATCH(E795,'2A-2B'!$F$21:$F$1020,0)),"-")</f>
        <v>-</v>
      </c>
      <c r="V795" s="186">
        <f t="shared" si="44"/>
        <v>0</v>
      </c>
      <c r="X795" s="191" t="str">
        <f>IFERROR(INDEX('ITC-3B'!$C$21:$C$1020,MATCH(E795,'ITC-3B'!$E$21:$E$1020,0)),"Not in 3B")</f>
        <v>Not in 3B</v>
      </c>
      <c r="Y795" s="191" t="str">
        <f>IFERROR(INDEX('2A-2B'!$C$21:$C$1020,MATCH(E795,'2A-2B'!$F$21:$F$1020,0)),"Not in 2A-2B")</f>
        <v>Not in 2A-2B</v>
      </c>
    </row>
    <row r="796" spans="2:25">
      <c r="B796" s="176" t="s">
        <v>1175</v>
      </c>
      <c r="C796" s="121"/>
      <c r="D796" s="119"/>
      <c r="E796" s="192"/>
      <c r="F796" s="117"/>
      <c r="G796" s="118"/>
      <c r="H796" s="119"/>
      <c r="I796" s="119"/>
      <c r="J796" s="123"/>
      <c r="K796" s="195"/>
      <c r="L796" s="120">
        <v>0</v>
      </c>
      <c r="M796" s="120">
        <v>0</v>
      </c>
      <c r="N796" s="120">
        <v>0</v>
      </c>
      <c r="O796" s="112">
        <f t="shared" si="42"/>
        <v>0</v>
      </c>
      <c r="P796" s="115">
        <f t="shared" si="43"/>
        <v>0</v>
      </c>
      <c r="Q796" s="120"/>
      <c r="R796" s="117"/>
      <c r="S796" s="197"/>
      <c r="T796" s="179" t="str">
        <f>IFERROR(INDEX('ITC-3B'!$B$21:$B$1020,MATCH(E796,'ITC-3B'!$E$21:$E$1020,0)),"-")</f>
        <v>-</v>
      </c>
      <c r="U796" s="179" t="str">
        <f>IFERROR(INDEX('2A-2B'!$B$21:$B$1020,MATCH(E796,'2A-2B'!$F$21:$F$1020,0)),"-")</f>
        <v>-</v>
      </c>
      <c r="V796" s="186">
        <f t="shared" si="44"/>
        <v>0</v>
      </c>
      <c r="X796" s="191" t="str">
        <f>IFERROR(INDEX('ITC-3B'!$C$21:$C$1020,MATCH(E796,'ITC-3B'!$E$21:$E$1020,0)),"Not in 3B")</f>
        <v>Not in 3B</v>
      </c>
      <c r="Y796" s="191" t="str">
        <f>IFERROR(INDEX('2A-2B'!$C$21:$C$1020,MATCH(E796,'2A-2B'!$F$21:$F$1020,0)),"Not in 2A-2B")</f>
        <v>Not in 2A-2B</v>
      </c>
    </row>
    <row r="797" spans="2:25">
      <c r="B797" s="176" t="s">
        <v>1176</v>
      </c>
      <c r="C797" s="121"/>
      <c r="D797" s="119"/>
      <c r="E797" s="192"/>
      <c r="F797" s="117"/>
      <c r="G797" s="118"/>
      <c r="H797" s="119"/>
      <c r="I797" s="119"/>
      <c r="J797" s="123"/>
      <c r="K797" s="195"/>
      <c r="L797" s="120">
        <v>0</v>
      </c>
      <c r="M797" s="120">
        <v>0</v>
      </c>
      <c r="N797" s="120">
        <v>0</v>
      </c>
      <c r="O797" s="112">
        <f t="shared" si="42"/>
        <v>0</v>
      </c>
      <c r="P797" s="115">
        <f t="shared" si="43"/>
        <v>0</v>
      </c>
      <c r="Q797" s="120"/>
      <c r="R797" s="117"/>
      <c r="S797" s="197"/>
      <c r="T797" s="179" t="str">
        <f>IFERROR(INDEX('ITC-3B'!$B$21:$B$1020,MATCH(E797,'ITC-3B'!$E$21:$E$1020,0)),"-")</f>
        <v>-</v>
      </c>
      <c r="U797" s="179" t="str">
        <f>IFERROR(INDEX('2A-2B'!$B$21:$B$1020,MATCH(E797,'2A-2B'!$F$21:$F$1020,0)),"-")</f>
        <v>-</v>
      </c>
      <c r="V797" s="186">
        <f t="shared" si="44"/>
        <v>0</v>
      </c>
      <c r="X797" s="191" t="str">
        <f>IFERROR(INDEX('ITC-3B'!$C$21:$C$1020,MATCH(E797,'ITC-3B'!$E$21:$E$1020,0)),"Not in 3B")</f>
        <v>Not in 3B</v>
      </c>
      <c r="Y797" s="191" t="str">
        <f>IFERROR(INDEX('2A-2B'!$C$21:$C$1020,MATCH(E797,'2A-2B'!$F$21:$F$1020,0)),"Not in 2A-2B")</f>
        <v>Not in 2A-2B</v>
      </c>
    </row>
    <row r="798" spans="2:25">
      <c r="B798" s="176" t="s">
        <v>1177</v>
      </c>
      <c r="C798" s="121"/>
      <c r="D798" s="119"/>
      <c r="E798" s="192"/>
      <c r="F798" s="117"/>
      <c r="G798" s="118"/>
      <c r="H798" s="119"/>
      <c r="I798" s="119"/>
      <c r="J798" s="123"/>
      <c r="K798" s="195"/>
      <c r="L798" s="120">
        <v>0</v>
      </c>
      <c r="M798" s="120">
        <v>0</v>
      </c>
      <c r="N798" s="120">
        <v>0</v>
      </c>
      <c r="O798" s="112">
        <f t="shared" si="42"/>
        <v>0</v>
      </c>
      <c r="P798" s="115">
        <f t="shared" si="43"/>
        <v>0</v>
      </c>
      <c r="Q798" s="120"/>
      <c r="R798" s="117"/>
      <c r="S798" s="197"/>
      <c r="T798" s="179" t="str">
        <f>IFERROR(INDEX('ITC-3B'!$B$21:$B$1020,MATCH(E798,'ITC-3B'!$E$21:$E$1020,0)),"-")</f>
        <v>-</v>
      </c>
      <c r="U798" s="179" t="str">
        <f>IFERROR(INDEX('2A-2B'!$B$21:$B$1020,MATCH(E798,'2A-2B'!$F$21:$F$1020,0)),"-")</f>
        <v>-</v>
      </c>
      <c r="V798" s="186">
        <f t="shared" si="44"/>
        <v>0</v>
      </c>
      <c r="X798" s="191" t="str">
        <f>IFERROR(INDEX('ITC-3B'!$C$21:$C$1020,MATCH(E798,'ITC-3B'!$E$21:$E$1020,0)),"Not in 3B")</f>
        <v>Not in 3B</v>
      </c>
      <c r="Y798" s="191" t="str">
        <f>IFERROR(INDEX('2A-2B'!$C$21:$C$1020,MATCH(E798,'2A-2B'!$F$21:$F$1020,0)),"Not in 2A-2B")</f>
        <v>Not in 2A-2B</v>
      </c>
    </row>
    <row r="799" spans="2:25">
      <c r="B799" s="176" t="s">
        <v>1178</v>
      </c>
      <c r="C799" s="121"/>
      <c r="D799" s="119"/>
      <c r="E799" s="192"/>
      <c r="F799" s="117"/>
      <c r="G799" s="118"/>
      <c r="H799" s="119"/>
      <c r="I799" s="119"/>
      <c r="J799" s="123"/>
      <c r="K799" s="195"/>
      <c r="L799" s="120">
        <v>0</v>
      </c>
      <c r="M799" s="120">
        <v>0</v>
      </c>
      <c r="N799" s="120">
        <v>0</v>
      </c>
      <c r="O799" s="112">
        <f t="shared" si="42"/>
        <v>0</v>
      </c>
      <c r="P799" s="115">
        <f t="shared" si="43"/>
        <v>0</v>
      </c>
      <c r="Q799" s="120"/>
      <c r="R799" s="117"/>
      <c r="S799" s="197"/>
      <c r="T799" s="179" t="str">
        <f>IFERROR(INDEX('ITC-3B'!$B$21:$B$1020,MATCH(E799,'ITC-3B'!$E$21:$E$1020,0)),"-")</f>
        <v>-</v>
      </c>
      <c r="U799" s="179" t="str">
        <f>IFERROR(INDEX('2A-2B'!$B$21:$B$1020,MATCH(E799,'2A-2B'!$F$21:$F$1020,0)),"-")</f>
        <v>-</v>
      </c>
      <c r="V799" s="186">
        <f t="shared" si="44"/>
        <v>0</v>
      </c>
      <c r="X799" s="191" t="str">
        <f>IFERROR(INDEX('ITC-3B'!$C$21:$C$1020,MATCH(E799,'ITC-3B'!$E$21:$E$1020,0)),"Not in 3B")</f>
        <v>Not in 3B</v>
      </c>
      <c r="Y799" s="191" t="str">
        <f>IFERROR(INDEX('2A-2B'!$C$21:$C$1020,MATCH(E799,'2A-2B'!$F$21:$F$1020,0)),"Not in 2A-2B")</f>
        <v>Not in 2A-2B</v>
      </c>
    </row>
    <row r="800" spans="2:25">
      <c r="B800" s="176" t="s">
        <v>1179</v>
      </c>
      <c r="C800" s="121"/>
      <c r="D800" s="119"/>
      <c r="E800" s="192"/>
      <c r="F800" s="117"/>
      <c r="G800" s="118"/>
      <c r="H800" s="119"/>
      <c r="I800" s="119"/>
      <c r="J800" s="123"/>
      <c r="K800" s="195"/>
      <c r="L800" s="120">
        <v>0</v>
      </c>
      <c r="M800" s="120">
        <v>0</v>
      </c>
      <c r="N800" s="120">
        <v>0</v>
      </c>
      <c r="O800" s="112">
        <f t="shared" si="42"/>
        <v>0</v>
      </c>
      <c r="P800" s="115">
        <f t="shared" si="43"/>
        <v>0</v>
      </c>
      <c r="Q800" s="120"/>
      <c r="R800" s="117"/>
      <c r="S800" s="197"/>
      <c r="T800" s="179" t="str">
        <f>IFERROR(INDEX('ITC-3B'!$B$21:$B$1020,MATCH(E800,'ITC-3B'!$E$21:$E$1020,0)),"-")</f>
        <v>-</v>
      </c>
      <c r="U800" s="179" t="str">
        <f>IFERROR(INDEX('2A-2B'!$B$21:$B$1020,MATCH(E800,'2A-2B'!$F$21:$F$1020,0)),"-")</f>
        <v>-</v>
      </c>
      <c r="V800" s="186">
        <f t="shared" si="44"/>
        <v>0</v>
      </c>
      <c r="X800" s="191" t="str">
        <f>IFERROR(INDEX('ITC-3B'!$C$21:$C$1020,MATCH(E800,'ITC-3B'!$E$21:$E$1020,0)),"Not in 3B")</f>
        <v>Not in 3B</v>
      </c>
      <c r="Y800" s="191" t="str">
        <f>IFERROR(INDEX('2A-2B'!$C$21:$C$1020,MATCH(E800,'2A-2B'!$F$21:$F$1020,0)),"Not in 2A-2B")</f>
        <v>Not in 2A-2B</v>
      </c>
    </row>
    <row r="801" spans="2:25">
      <c r="B801" s="176" t="s">
        <v>1180</v>
      </c>
      <c r="C801" s="121"/>
      <c r="D801" s="119"/>
      <c r="E801" s="192"/>
      <c r="F801" s="117"/>
      <c r="G801" s="118"/>
      <c r="H801" s="119"/>
      <c r="I801" s="119"/>
      <c r="J801" s="123"/>
      <c r="K801" s="195"/>
      <c r="L801" s="120">
        <v>0</v>
      </c>
      <c r="M801" s="120">
        <v>0</v>
      </c>
      <c r="N801" s="120">
        <v>0</v>
      </c>
      <c r="O801" s="112">
        <f t="shared" si="42"/>
        <v>0</v>
      </c>
      <c r="P801" s="115">
        <f t="shared" si="43"/>
        <v>0</v>
      </c>
      <c r="Q801" s="120"/>
      <c r="R801" s="117"/>
      <c r="S801" s="197"/>
      <c r="T801" s="179" t="str">
        <f>IFERROR(INDEX('ITC-3B'!$B$21:$B$1020,MATCH(E801,'ITC-3B'!$E$21:$E$1020,0)),"-")</f>
        <v>-</v>
      </c>
      <c r="U801" s="179" t="str">
        <f>IFERROR(INDEX('2A-2B'!$B$21:$B$1020,MATCH(E801,'2A-2B'!$F$21:$F$1020,0)),"-")</f>
        <v>-</v>
      </c>
      <c r="V801" s="186">
        <f t="shared" si="44"/>
        <v>0</v>
      </c>
      <c r="X801" s="191" t="str">
        <f>IFERROR(INDEX('ITC-3B'!$C$21:$C$1020,MATCH(E801,'ITC-3B'!$E$21:$E$1020,0)),"Not in 3B")</f>
        <v>Not in 3B</v>
      </c>
      <c r="Y801" s="191" t="str">
        <f>IFERROR(INDEX('2A-2B'!$C$21:$C$1020,MATCH(E801,'2A-2B'!$F$21:$F$1020,0)),"Not in 2A-2B")</f>
        <v>Not in 2A-2B</v>
      </c>
    </row>
    <row r="802" spans="2:25">
      <c r="B802" s="176" t="s">
        <v>1181</v>
      </c>
      <c r="C802" s="121"/>
      <c r="D802" s="119"/>
      <c r="E802" s="192"/>
      <c r="F802" s="117"/>
      <c r="G802" s="118"/>
      <c r="H802" s="119"/>
      <c r="I802" s="119"/>
      <c r="J802" s="123"/>
      <c r="K802" s="195"/>
      <c r="L802" s="120">
        <v>0</v>
      </c>
      <c r="M802" s="120">
        <v>0</v>
      </c>
      <c r="N802" s="120">
        <v>0</v>
      </c>
      <c r="O802" s="112">
        <f t="shared" si="42"/>
        <v>0</v>
      </c>
      <c r="P802" s="115">
        <f t="shared" si="43"/>
        <v>0</v>
      </c>
      <c r="Q802" s="120"/>
      <c r="R802" s="117"/>
      <c r="S802" s="197"/>
      <c r="T802" s="179" t="str">
        <f>IFERROR(INDEX('ITC-3B'!$B$21:$B$1020,MATCH(E802,'ITC-3B'!$E$21:$E$1020,0)),"-")</f>
        <v>-</v>
      </c>
      <c r="U802" s="179" t="str">
        <f>IFERROR(INDEX('2A-2B'!$B$21:$B$1020,MATCH(E802,'2A-2B'!$F$21:$F$1020,0)),"-")</f>
        <v>-</v>
      </c>
      <c r="V802" s="186">
        <f t="shared" si="44"/>
        <v>0</v>
      </c>
      <c r="X802" s="191" t="str">
        <f>IFERROR(INDEX('ITC-3B'!$C$21:$C$1020,MATCH(E802,'ITC-3B'!$E$21:$E$1020,0)),"Not in 3B")</f>
        <v>Not in 3B</v>
      </c>
      <c r="Y802" s="191" t="str">
        <f>IFERROR(INDEX('2A-2B'!$C$21:$C$1020,MATCH(E802,'2A-2B'!$F$21:$F$1020,0)),"Not in 2A-2B")</f>
        <v>Not in 2A-2B</v>
      </c>
    </row>
    <row r="803" spans="2:25">
      <c r="B803" s="176" t="s">
        <v>1182</v>
      </c>
      <c r="C803" s="121"/>
      <c r="D803" s="119"/>
      <c r="E803" s="192"/>
      <c r="F803" s="117"/>
      <c r="G803" s="118"/>
      <c r="H803" s="119"/>
      <c r="I803" s="119"/>
      <c r="J803" s="123"/>
      <c r="K803" s="195"/>
      <c r="L803" s="120">
        <v>0</v>
      </c>
      <c r="M803" s="120">
        <v>0</v>
      </c>
      <c r="N803" s="120">
        <v>0</v>
      </c>
      <c r="O803" s="112">
        <f t="shared" si="42"/>
        <v>0</v>
      </c>
      <c r="P803" s="115">
        <f t="shared" si="43"/>
        <v>0</v>
      </c>
      <c r="Q803" s="120"/>
      <c r="R803" s="117"/>
      <c r="S803" s="197"/>
      <c r="T803" s="179" t="str">
        <f>IFERROR(INDEX('ITC-3B'!$B$21:$B$1020,MATCH(E803,'ITC-3B'!$E$21:$E$1020,0)),"-")</f>
        <v>-</v>
      </c>
      <c r="U803" s="179" t="str">
        <f>IFERROR(INDEX('2A-2B'!$B$21:$B$1020,MATCH(E803,'2A-2B'!$F$21:$F$1020,0)),"-")</f>
        <v>-</v>
      </c>
      <c r="V803" s="186">
        <f t="shared" si="44"/>
        <v>0</v>
      </c>
      <c r="X803" s="191" t="str">
        <f>IFERROR(INDEX('ITC-3B'!$C$21:$C$1020,MATCH(E803,'ITC-3B'!$E$21:$E$1020,0)),"Not in 3B")</f>
        <v>Not in 3B</v>
      </c>
      <c r="Y803" s="191" t="str">
        <f>IFERROR(INDEX('2A-2B'!$C$21:$C$1020,MATCH(E803,'2A-2B'!$F$21:$F$1020,0)),"Not in 2A-2B")</f>
        <v>Not in 2A-2B</v>
      </c>
    </row>
    <row r="804" spans="2:25">
      <c r="B804" s="176" t="s">
        <v>1183</v>
      </c>
      <c r="C804" s="121"/>
      <c r="D804" s="119"/>
      <c r="E804" s="192"/>
      <c r="F804" s="117"/>
      <c r="G804" s="118"/>
      <c r="H804" s="119"/>
      <c r="I804" s="119"/>
      <c r="J804" s="123"/>
      <c r="K804" s="195"/>
      <c r="L804" s="120">
        <v>0</v>
      </c>
      <c r="M804" s="120">
        <v>0</v>
      </c>
      <c r="N804" s="120">
        <v>0</v>
      </c>
      <c r="O804" s="112">
        <f t="shared" si="42"/>
        <v>0</v>
      </c>
      <c r="P804" s="115">
        <f t="shared" si="43"/>
        <v>0</v>
      </c>
      <c r="Q804" s="120"/>
      <c r="R804" s="117"/>
      <c r="S804" s="197"/>
      <c r="T804" s="179" t="str">
        <f>IFERROR(INDEX('ITC-3B'!$B$21:$B$1020,MATCH(E804,'ITC-3B'!$E$21:$E$1020,0)),"-")</f>
        <v>-</v>
      </c>
      <c r="U804" s="179" t="str">
        <f>IFERROR(INDEX('2A-2B'!$B$21:$B$1020,MATCH(E804,'2A-2B'!$F$21:$F$1020,0)),"-")</f>
        <v>-</v>
      </c>
      <c r="V804" s="186">
        <f t="shared" si="44"/>
        <v>0</v>
      </c>
      <c r="X804" s="191" t="str">
        <f>IFERROR(INDEX('ITC-3B'!$C$21:$C$1020,MATCH(E804,'ITC-3B'!$E$21:$E$1020,0)),"Not in 3B")</f>
        <v>Not in 3B</v>
      </c>
      <c r="Y804" s="191" t="str">
        <f>IFERROR(INDEX('2A-2B'!$C$21:$C$1020,MATCH(E804,'2A-2B'!$F$21:$F$1020,0)),"Not in 2A-2B")</f>
        <v>Not in 2A-2B</v>
      </c>
    </row>
    <row r="805" spans="2:25">
      <c r="B805" s="176" t="s">
        <v>1184</v>
      </c>
      <c r="C805" s="121"/>
      <c r="D805" s="119"/>
      <c r="E805" s="192"/>
      <c r="F805" s="117"/>
      <c r="G805" s="118"/>
      <c r="H805" s="119"/>
      <c r="I805" s="119"/>
      <c r="J805" s="123"/>
      <c r="K805" s="195"/>
      <c r="L805" s="120">
        <v>0</v>
      </c>
      <c r="M805" s="120">
        <v>0</v>
      </c>
      <c r="N805" s="120">
        <v>0</v>
      </c>
      <c r="O805" s="112">
        <f t="shared" si="42"/>
        <v>0</v>
      </c>
      <c r="P805" s="115">
        <f t="shared" si="43"/>
        <v>0</v>
      </c>
      <c r="Q805" s="120"/>
      <c r="R805" s="117"/>
      <c r="S805" s="197"/>
      <c r="T805" s="179" t="str">
        <f>IFERROR(INDEX('ITC-3B'!$B$21:$B$1020,MATCH(E805,'ITC-3B'!$E$21:$E$1020,0)),"-")</f>
        <v>-</v>
      </c>
      <c r="U805" s="179" t="str">
        <f>IFERROR(INDEX('2A-2B'!$B$21:$B$1020,MATCH(E805,'2A-2B'!$F$21:$F$1020,0)),"-")</f>
        <v>-</v>
      </c>
      <c r="V805" s="186">
        <f t="shared" si="44"/>
        <v>0</v>
      </c>
      <c r="X805" s="191" t="str">
        <f>IFERROR(INDEX('ITC-3B'!$C$21:$C$1020,MATCH(E805,'ITC-3B'!$E$21:$E$1020,0)),"Not in 3B")</f>
        <v>Not in 3B</v>
      </c>
      <c r="Y805" s="191" t="str">
        <f>IFERROR(INDEX('2A-2B'!$C$21:$C$1020,MATCH(E805,'2A-2B'!$F$21:$F$1020,0)),"Not in 2A-2B")</f>
        <v>Not in 2A-2B</v>
      </c>
    </row>
    <row r="806" spans="2:25">
      <c r="B806" s="176" t="s">
        <v>1185</v>
      </c>
      <c r="C806" s="121"/>
      <c r="D806" s="119"/>
      <c r="E806" s="192"/>
      <c r="F806" s="117"/>
      <c r="G806" s="118"/>
      <c r="H806" s="119"/>
      <c r="I806" s="119"/>
      <c r="J806" s="123"/>
      <c r="K806" s="195"/>
      <c r="L806" s="120">
        <v>0</v>
      </c>
      <c r="M806" s="120">
        <v>0</v>
      </c>
      <c r="N806" s="120">
        <v>0</v>
      </c>
      <c r="O806" s="112">
        <f t="shared" si="42"/>
        <v>0</v>
      </c>
      <c r="P806" s="115">
        <f t="shared" si="43"/>
        <v>0</v>
      </c>
      <c r="Q806" s="120"/>
      <c r="R806" s="117"/>
      <c r="S806" s="197"/>
      <c r="T806" s="179" t="str">
        <f>IFERROR(INDEX('ITC-3B'!$B$21:$B$1020,MATCH(E806,'ITC-3B'!$E$21:$E$1020,0)),"-")</f>
        <v>-</v>
      </c>
      <c r="U806" s="179" t="str">
        <f>IFERROR(INDEX('2A-2B'!$B$21:$B$1020,MATCH(E806,'2A-2B'!$F$21:$F$1020,0)),"-")</f>
        <v>-</v>
      </c>
      <c r="V806" s="186">
        <f t="shared" si="44"/>
        <v>0</v>
      </c>
      <c r="X806" s="191" t="str">
        <f>IFERROR(INDEX('ITC-3B'!$C$21:$C$1020,MATCH(E806,'ITC-3B'!$E$21:$E$1020,0)),"Not in 3B")</f>
        <v>Not in 3B</v>
      </c>
      <c r="Y806" s="191" t="str">
        <f>IFERROR(INDEX('2A-2B'!$C$21:$C$1020,MATCH(E806,'2A-2B'!$F$21:$F$1020,0)),"Not in 2A-2B")</f>
        <v>Not in 2A-2B</v>
      </c>
    </row>
    <row r="807" spans="2:25">
      <c r="B807" s="176" t="s">
        <v>1186</v>
      </c>
      <c r="C807" s="121"/>
      <c r="D807" s="119"/>
      <c r="E807" s="192"/>
      <c r="F807" s="117"/>
      <c r="G807" s="118"/>
      <c r="H807" s="119"/>
      <c r="I807" s="119"/>
      <c r="J807" s="123"/>
      <c r="K807" s="195"/>
      <c r="L807" s="120">
        <v>0</v>
      </c>
      <c r="M807" s="120">
        <v>0</v>
      </c>
      <c r="N807" s="120">
        <v>0</v>
      </c>
      <c r="O807" s="112">
        <f t="shared" si="42"/>
        <v>0</v>
      </c>
      <c r="P807" s="115">
        <f t="shared" si="43"/>
        <v>0</v>
      </c>
      <c r="Q807" s="120"/>
      <c r="R807" s="117"/>
      <c r="S807" s="197"/>
      <c r="T807" s="179" t="str">
        <f>IFERROR(INDEX('ITC-3B'!$B$21:$B$1020,MATCH(E807,'ITC-3B'!$E$21:$E$1020,0)),"-")</f>
        <v>-</v>
      </c>
      <c r="U807" s="179" t="str">
        <f>IFERROR(INDEX('2A-2B'!$B$21:$B$1020,MATCH(E807,'2A-2B'!$F$21:$F$1020,0)),"-")</f>
        <v>-</v>
      </c>
      <c r="V807" s="186">
        <f t="shared" si="44"/>
        <v>0</v>
      </c>
      <c r="X807" s="191" t="str">
        <f>IFERROR(INDEX('ITC-3B'!$C$21:$C$1020,MATCH(E807,'ITC-3B'!$E$21:$E$1020,0)),"Not in 3B")</f>
        <v>Not in 3B</v>
      </c>
      <c r="Y807" s="191" t="str">
        <f>IFERROR(INDEX('2A-2B'!$C$21:$C$1020,MATCH(E807,'2A-2B'!$F$21:$F$1020,0)),"Not in 2A-2B")</f>
        <v>Not in 2A-2B</v>
      </c>
    </row>
    <row r="808" spans="2:25">
      <c r="B808" s="176" t="s">
        <v>1187</v>
      </c>
      <c r="C808" s="121"/>
      <c r="D808" s="119"/>
      <c r="E808" s="192"/>
      <c r="F808" s="117"/>
      <c r="G808" s="118"/>
      <c r="H808" s="119"/>
      <c r="I808" s="119"/>
      <c r="J808" s="123"/>
      <c r="K808" s="195"/>
      <c r="L808" s="120">
        <v>0</v>
      </c>
      <c r="M808" s="120">
        <v>0</v>
      </c>
      <c r="N808" s="120">
        <v>0</v>
      </c>
      <c r="O808" s="112">
        <f t="shared" si="42"/>
        <v>0</v>
      </c>
      <c r="P808" s="115">
        <f t="shared" si="43"/>
        <v>0</v>
      </c>
      <c r="Q808" s="120"/>
      <c r="R808" s="117"/>
      <c r="S808" s="197"/>
      <c r="T808" s="179" t="str">
        <f>IFERROR(INDEX('ITC-3B'!$B$21:$B$1020,MATCH(E808,'ITC-3B'!$E$21:$E$1020,0)),"-")</f>
        <v>-</v>
      </c>
      <c r="U808" s="179" t="str">
        <f>IFERROR(INDEX('2A-2B'!$B$21:$B$1020,MATCH(E808,'2A-2B'!$F$21:$F$1020,0)),"-")</f>
        <v>-</v>
      </c>
      <c r="V808" s="186">
        <f t="shared" si="44"/>
        <v>0</v>
      </c>
      <c r="X808" s="191" t="str">
        <f>IFERROR(INDEX('ITC-3B'!$C$21:$C$1020,MATCH(E808,'ITC-3B'!$E$21:$E$1020,0)),"Not in 3B")</f>
        <v>Not in 3B</v>
      </c>
      <c r="Y808" s="191" t="str">
        <f>IFERROR(INDEX('2A-2B'!$C$21:$C$1020,MATCH(E808,'2A-2B'!$F$21:$F$1020,0)),"Not in 2A-2B")</f>
        <v>Not in 2A-2B</v>
      </c>
    </row>
    <row r="809" spans="2:25">
      <c r="B809" s="176" t="s">
        <v>1188</v>
      </c>
      <c r="C809" s="121"/>
      <c r="D809" s="119"/>
      <c r="E809" s="192"/>
      <c r="F809" s="117"/>
      <c r="G809" s="118"/>
      <c r="H809" s="119"/>
      <c r="I809" s="119"/>
      <c r="J809" s="123"/>
      <c r="K809" s="195"/>
      <c r="L809" s="120">
        <v>0</v>
      </c>
      <c r="M809" s="120">
        <v>0</v>
      </c>
      <c r="N809" s="120">
        <v>0</v>
      </c>
      <c r="O809" s="112">
        <f t="shared" si="42"/>
        <v>0</v>
      </c>
      <c r="P809" s="115">
        <f t="shared" si="43"/>
        <v>0</v>
      </c>
      <c r="Q809" s="120"/>
      <c r="R809" s="117"/>
      <c r="S809" s="197"/>
      <c r="T809" s="179" t="str">
        <f>IFERROR(INDEX('ITC-3B'!$B$21:$B$1020,MATCH(E809,'ITC-3B'!$E$21:$E$1020,0)),"-")</f>
        <v>-</v>
      </c>
      <c r="U809" s="179" t="str">
        <f>IFERROR(INDEX('2A-2B'!$B$21:$B$1020,MATCH(E809,'2A-2B'!$F$21:$F$1020,0)),"-")</f>
        <v>-</v>
      </c>
      <c r="V809" s="186">
        <f t="shared" si="44"/>
        <v>0</v>
      </c>
      <c r="X809" s="191" t="str">
        <f>IFERROR(INDEX('ITC-3B'!$C$21:$C$1020,MATCH(E809,'ITC-3B'!$E$21:$E$1020,0)),"Not in 3B")</f>
        <v>Not in 3B</v>
      </c>
      <c r="Y809" s="191" t="str">
        <f>IFERROR(INDEX('2A-2B'!$C$21:$C$1020,MATCH(E809,'2A-2B'!$F$21:$F$1020,0)),"Not in 2A-2B")</f>
        <v>Not in 2A-2B</v>
      </c>
    </row>
    <row r="810" spans="2:25">
      <c r="B810" s="176" t="s">
        <v>1189</v>
      </c>
      <c r="C810" s="121"/>
      <c r="D810" s="119"/>
      <c r="E810" s="192"/>
      <c r="F810" s="117"/>
      <c r="G810" s="118"/>
      <c r="H810" s="119"/>
      <c r="I810" s="119"/>
      <c r="J810" s="123"/>
      <c r="K810" s="195"/>
      <c r="L810" s="120">
        <v>0</v>
      </c>
      <c r="M810" s="120">
        <v>0</v>
      </c>
      <c r="N810" s="120">
        <v>0</v>
      </c>
      <c r="O810" s="112">
        <f t="shared" si="42"/>
        <v>0</v>
      </c>
      <c r="P810" s="115">
        <f t="shared" si="43"/>
        <v>0</v>
      </c>
      <c r="Q810" s="120"/>
      <c r="R810" s="117"/>
      <c r="S810" s="197"/>
      <c r="T810" s="179" t="str">
        <f>IFERROR(INDEX('ITC-3B'!$B$21:$B$1020,MATCH(E810,'ITC-3B'!$E$21:$E$1020,0)),"-")</f>
        <v>-</v>
      </c>
      <c r="U810" s="179" t="str">
        <f>IFERROR(INDEX('2A-2B'!$B$21:$B$1020,MATCH(E810,'2A-2B'!$F$21:$F$1020,0)),"-")</f>
        <v>-</v>
      </c>
      <c r="V810" s="186">
        <f t="shared" si="44"/>
        <v>0</v>
      </c>
      <c r="X810" s="191" t="str">
        <f>IFERROR(INDEX('ITC-3B'!$C$21:$C$1020,MATCH(E810,'ITC-3B'!$E$21:$E$1020,0)),"Not in 3B")</f>
        <v>Not in 3B</v>
      </c>
      <c r="Y810" s="191" t="str">
        <f>IFERROR(INDEX('2A-2B'!$C$21:$C$1020,MATCH(E810,'2A-2B'!$F$21:$F$1020,0)),"Not in 2A-2B")</f>
        <v>Not in 2A-2B</v>
      </c>
    </row>
    <row r="811" spans="2:25">
      <c r="B811" s="176" t="s">
        <v>1190</v>
      </c>
      <c r="C811" s="121"/>
      <c r="D811" s="119"/>
      <c r="E811" s="192"/>
      <c r="F811" s="117"/>
      <c r="G811" s="118"/>
      <c r="H811" s="119"/>
      <c r="I811" s="119"/>
      <c r="J811" s="123"/>
      <c r="K811" s="195"/>
      <c r="L811" s="120">
        <v>0</v>
      </c>
      <c r="M811" s="120">
        <v>0</v>
      </c>
      <c r="N811" s="120">
        <v>0</v>
      </c>
      <c r="O811" s="112">
        <f t="shared" si="42"/>
        <v>0</v>
      </c>
      <c r="P811" s="115">
        <f t="shared" si="43"/>
        <v>0</v>
      </c>
      <c r="Q811" s="120"/>
      <c r="R811" s="117"/>
      <c r="S811" s="197"/>
      <c r="T811" s="179" t="str">
        <f>IFERROR(INDEX('ITC-3B'!$B$21:$B$1020,MATCH(E811,'ITC-3B'!$E$21:$E$1020,0)),"-")</f>
        <v>-</v>
      </c>
      <c r="U811" s="179" t="str">
        <f>IFERROR(INDEX('2A-2B'!$B$21:$B$1020,MATCH(E811,'2A-2B'!$F$21:$F$1020,0)),"-")</f>
        <v>-</v>
      </c>
      <c r="V811" s="186">
        <f t="shared" si="44"/>
        <v>0</v>
      </c>
      <c r="X811" s="191" t="str">
        <f>IFERROR(INDEX('ITC-3B'!$C$21:$C$1020,MATCH(E811,'ITC-3B'!$E$21:$E$1020,0)),"Not in 3B")</f>
        <v>Not in 3B</v>
      </c>
      <c r="Y811" s="191" t="str">
        <f>IFERROR(INDEX('2A-2B'!$C$21:$C$1020,MATCH(E811,'2A-2B'!$F$21:$F$1020,0)),"Not in 2A-2B")</f>
        <v>Not in 2A-2B</v>
      </c>
    </row>
    <row r="812" spans="2:25">
      <c r="B812" s="176" t="s">
        <v>1191</v>
      </c>
      <c r="C812" s="121"/>
      <c r="D812" s="119"/>
      <c r="E812" s="192"/>
      <c r="F812" s="117"/>
      <c r="G812" s="118"/>
      <c r="H812" s="119"/>
      <c r="I812" s="119"/>
      <c r="J812" s="123"/>
      <c r="K812" s="195"/>
      <c r="L812" s="120">
        <v>0</v>
      </c>
      <c r="M812" s="120">
        <v>0</v>
      </c>
      <c r="N812" s="120">
        <v>0</v>
      </c>
      <c r="O812" s="112">
        <f t="shared" si="42"/>
        <v>0</v>
      </c>
      <c r="P812" s="115">
        <f t="shared" si="43"/>
        <v>0</v>
      </c>
      <c r="Q812" s="120"/>
      <c r="R812" s="117"/>
      <c r="S812" s="197"/>
      <c r="T812" s="179" t="str">
        <f>IFERROR(INDEX('ITC-3B'!$B$21:$B$1020,MATCH(E812,'ITC-3B'!$E$21:$E$1020,0)),"-")</f>
        <v>-</v>
      </c>
      <c r="U812" s="179" t="str">
        <f>IFERROR(INDEX('2A-2B'!$B$21:$B$1020,MATCH(E812,'2A-2B'!$F$21:$F$1020,0)),"-")</f>
        <v>-</v>
      </c>
      <c r="V812" s="186">
        <f t="shared" si="44"/>
        <v>0</v>
      </c>
      <c r="X812" s="191" t="str">
        <f>IFERROR(INDEX('ITC-3B'!$C$21:$C$1020,MATCH(E812,'ITC-3B'!$E$21:$E$1020,0)),"Not in 3B")</f>
        <v>Not in 3B</v>
      </c>
      <c r="Y812" s="191" t="str">
        <f>IFERROR(INDEX('2A-2B'!$C$21:$C$1020,MATCH(E812,'2A-2B'!$F$21:$F$1020,0)),"Not in 2A-2B")</f>
        <v>Not in 2A-2B</v>
      </c>
    </row>
    <row r="813" spans="2:25">
      <c r="B813" s="176" t="s">
        <v>1192</v>
      </c>
      <c r="C813" s="121"/>
      <c r="D813" s="119"/>
      <c r="E813" s="192"/>
      <c r="F813" s="117"/>
      <c r="G813" s="118"/>
      <c r="H813" s="119"/>
      <c r="I813" s="119"/>
      <c r="J813" s="123"/>
      <c r="K813" s="195"/>
      <c r="L813" s="120">
        <v>0</v>
      </c>
      <c r="M813" s="120">
        <v>0</v>
      </c>
      <c r="N813" s="120">
        <v>0</v>
      </c>
      <c r="O813" s="112">
        <f t="shared" si="42"/>
        <v>0</v>
      </c>
      <c r="P813" s="115">
        <f t="shared" si="43"/>
        <v>0</v>
      </c>
      <c r="Q813" s="120"/>
      <c r="R813" s="117"/>
      <c r="S813" s="197"/>
      <c r="T813" s="179" t="str">
        <f>IFERROR(INDEX('ITC-3B'!$B$21:$B$1020,MATCH(E813,'ITC-3B'!$E$21:$E$1020,0)),"-")</f>
        <v>-</v>
      </c>
      <c r="U813" s="179" t="str">
        <f>IFERROR(INDEX('2A-2B'!$B$21:$B$1020,MATCH(E813,'2A-2B'!$F$21:$F$1020,0)),"-")</f>
        <v>-</v>
      </c>
      <c r="V813" s="186">
        <f t="shared" si="44"/>
        <v>0</v>
      </c>
      <c r="X813" s="191" t="str">
        <f>IFERROR(INDEX('ITC-3B'!$C$21:$C$1020,MATCH(E813,'ITC-3B'!$E$21:$E$1020,0)),"Not in 3B")</f>
        <v>Not in 3B</v>
      </c>
      <c r="Y813" s="191" t="str">
        <f>IFERROR(INDEX('2A-2B'!$C$21:$C$1020,MATCH(E813,'2A-2B'!$F$21:$F$1020,0)),"Not in 2A-2B")</f>
        <v>Not in 2A-2B</v>
      </c>
    </row>
    <row r="814" spans="2:25">
      <c r="B814" s="176" t="s">
        <v>1193</v>
      </c>
      <c r="C814" s="121"/>
      <c r="D814" s="119"/>
      <c r="E814" s="192"/>
      <c r="F814" s="117"/>
      <c r="G814" s="118"/>
      <c r="H814" s="119"/>
      <c r="I814" s="119"/>
      <c r="J814" s="123"/>
      <c r="K814" s="195"/>
      <c r="L814" s="120">
        <v>0</v>
      </c>
      <c r="M814" s="120">
        <v>0</v>
      </c>
      <c r="N814" s="120">
        <v>0</v>
      </c>
      <c r="O814" s="112">
        <f t="shared" si="42"/>
        <v>0</v>
      </c>
      <c r="P814" s="115">
        <f t="shared" si="43"/>
        <v>0</v>
      </c>
      <c r="Q814" s="120"/>
      <c r="R814" s="117"/>
      <c r="S814" s="197"/>
      <c r="T814" s="179" t="str">
        <f>IFERROR(INDEX('ITC-3B'!$B$21:$B$1020,MATCH(E814,'ITC-3B'!$E$21:$E$1020,0)),"-")</f>
        <v>-</v>
      </c>
      <c r="U814" s="179" t="str">
        <f>IFERROR(INDEX('2A-2B'!$B$21:$B$1020,MATCH(E814,'2A-2B'!$F$21:$F$1020,0)),"-")</f>
        <v>-</v>
      </c>
      <c r="V814" s="186">
        <f t="shared" si="44"/>
        <v>0</v>
      </c>
      <c r="X814" s="191" t="str">
        <f>IFERROR(INDEX('ITC-3B'!$C$21:$C$1020,MATCH(E814,'ITC-3B'!$E$21:$E$1020,0)),"Not in 3B")</f>
        <v>Not in 3B</v>
      </c>
      <c r="Y814" s="191" t="str">
        <f>IFERROR(INDEX('2A-2B'!$C$21:$C$1020,MATCH(E814,'2A-2B'!$F$21:$F$1020,0)),"Not in 2A-2B")</f>
        <v>Not in 2A-2B</v>
      </c>
    </row>
    <row r="815" spans="2:25">
      <c r="B815" s="176" t="s">
        <v>1194</v>
      </c>
      <c r="C815" s="121"/>
      <c r="D815" s="119"/>
      <c r="E815" s="192"/>
      <c r="F815" s="117"/>
      <c r="G815" s="118"/>
      <c r="H815" s="119"/>
      <c r="I815" s="119"/>
      <c r="J815" s="123"/>
      <c r="K815" s="195"/>
      <c r="L815" s="120">
        <v>0</v>
      </c>
      <c r="M815" s="120">
        <v>0</v>
      </c>
      <c r="N815" s="120">
        <v>0</v>
      </c>
      <c r="O815" s="112">
        <f t="shared" si="42"/>
        <v>0</v>
      </c>
      <c r="P815" s="115">
        <f t="shared" si="43"/>
        <v>0</v>
      </c>
      <c r="Q815" s="120"/>
      <c r="R815" s="117"/>
      <c r="S815" s="197"/>
      <c r="T815" s="179" t="str">
        <f>IFERROR(INDEX('ITC-3B'!$B$21:$B$1020,MATCH(E815,'ITC-3B'!$E$21:$E$1020,0)),"-")</f>
        <v>-</v>
      </c>
      <c r="U815" s="179" t="str">
        <f>IFERROR(INDEX('2A-2B'!$B$21:$B$1020,MATCH(E815,'2A-2B'!$F$21:$F$1020,0)),"-")</f>
        <v>-</v>
      </c>
      <c r="V815" s="186">
        <f t="shared" si="44"/>
        <v>0</v>
      </c>
      <c r="X815" s="191" t="str">
        <f>IFERROR(INDEX('ITC-3B'!$C$21:$C$1020,MATCH(E815,'ITC-3B'!$E$21:$E$1020,0)),"Not in 3B")</f>
        <v>Not in 3B</v>
      </c>
      <c r="Y815" s="191" t="str">
        <f>IFERROR(INDEX('2A-2B'!$C$21:$C$1020,MATCH(E815,'2A-2B'!$F$21:$F$1020,0)),"Not in 2A-2B")</f>
        <v>Not in 2A-2B</v>
      </c>
    </row>
    <row r="816" spans="2:25">
      <c r="B816" s="176" t="s">
        <v>1195</v>
      </c>
      <c r="C816" s="121"/>
      <c r="D816" s="119"/>
      <c r="E816" s="192"/>
      <c r="F816" s="117"/>
      <c r="G816" s="118"/>
      <c r="H816" s="119"/>
      <c r="I816" s="119"/>
      <c r="J816" s="123"/>
      <c r="K816" s="195"/>
      <c r="L816" s="120">
        <v>0</v>
      </c>
      <c r="M816" s="120">
        <v>0</v>
      </c>
      <c r="N816" s="120">
        <v>0</v>
      </c>
      <c r="O816" s="112">
        <f t="shared" si="42"/>
        <v>0</v>
      </c>
      <c r="P816" s="115">
        <f t="shared" si="43"/>
        <v>0</v>
      </c>
      <c r="Q816" s="120"/>
      <c r="R816" s="117"/>
      <c r="S816" s="197"/>
      <c r="T816" s="179" t="str">
        <f>IFERROR(INDEX('ITC-3B'!$B$21:$B$1020,MATCH(E816,'ITC-3B'!$E$21:$E$1020,0)),"-")</f>
        <v>-</v>
      </c>
      <c r="U816" s="179" t="str">
        <f>IFERROR(INDEX('2A-2B'!$B$21:$B$1020,MATCH(E816,'2A-2B'!$F$21:$F$1020,0)),"-")</f>
        <v>-</v>
      </c>
      <c r="V816" s="186">
        <f t="shared" si="44"/>
        <v>0</v>
      </c>
      <c r="X816" s="191" t="str">
        <f>IFERROR(INDEX('ITC-3B'!$C$21:$C$1020,MATCH(E816,'ITC-3B'!$E$21:$E$1020,0)),"Not in 3B")</f>
        <v>Not in 3B</v>
      </c>
      <c r="Y816" s="191" t="str">
        <f>IFERROR(INDEX('2A-2B'!$C$21:$C$1020,MATCH(E816,'2A-2B'!$F$21:$F$1020,0)),"Not in 2A-2B")</f>
        <v>Not in 2A-2B</v>
      </c>
    </row>
    <row r="817" spans="2:25">
      <c r="B817" s="176" t="s">
        <v>1196</v>
      </c>
      <c r="C817" s="121"/>
      <c r="D817" s="119"/>
      <c r="E817" s="192"/>
      <c r="F817" s="117"/>
      <c r="G817" s="118"/>
      <c r="H817" s="119"/>
      <c r="I817" s="119"/>
      <c r="J817" s="123"/>
      <c r="K817" s="195"/>
      <c r="L817" s="120">
        <v>0</v>
      </c>
      <c r="M817" s="120">
        <v>0</v>
      </c>
      <c r="N817" s="120">
        <v>0</v>
      </c>
      <c r="O817" s="112">
        <f t="shared" si="42"/>
        <v>0</v>
      </c>
      <c r="P817" s="115">
        <f t="shared" si="43"/>
        <v>0</v>
      </c>
      <c r="Q817" s="120"/>
      <c r="R817" s="117"/>
      <c r="S817" s="197"/>
      <c r="T817" s="179" t="str">
        <f>IFERROR(INDEX('ITC-3B'!$B$21:$B$1020,MATCH(E817,'ITC-3B'!$E$21:$E$1020,0)),"-")</f>
        <v>-</v>
      </c>
      <c r="U817" s="179" t="str">
        <f>IFERROR(INDEX('2A-2B'!$B$21:$B$1020,MATCH(E817,'2A-2B'!$F$21:$F$1020,0)),"-")</f>
        <v>-</v>
      </c>
      <c r="V817" s="186">
        <f t="shared" si="44"/>
        <v>0</v>
      </c>
      <c r="X817" s="191" t="str">
        <f>IFERROR(INDEX('ITC-3B'!$C$21:$C$1020,MATCH(E817,'ITC-3B'!$E$21:$E$1020,0)),"Not in 3B")</f>
        <v>Not in 3B</v>
      </c>
      <c r="Y817" s="191" t="str">
        <f>IFERROR(INDEX('2A-2B'!$C$21:$C$1020,MATCH(E817,'2A-2B'!$F$21:$F$1020,0)),"Not in 2A-2B")</f>
        <v>Not in 2A-2B</v>
      </c>
    </row>
    <row r="818" spans="2:25">
      <c r="B818" s="176" t="s">
        <v>1197</v>
      </c>
      <c r="C818" s="121"/>
      <c r="D818" s="119"/>
      <c r="E818" s="192"/>
      <c r="F818" s="117"/>
      <c r="G818" s="118"/>
      <c r="H818" s="119"/>
      <c r="I818" s="119"/>
      <c r="J818" s="123"/>
      <c r="K818" s="195"/>
      <c r="L818" s="120">
        <v>0</v>
      </c>
      <c r="M818" s="120">
        <v>0</v>
      </c>
      <c r="N818" s="120">
        <v>0</v>
      </c>
      <c r="O818" s="112">
        <f t="shared" si="42"/>
        <v>0</v>
      </c>
      <c r="P818" s="115">
        <f t="shared" si="43"/>
        <v>0</v>
      </c>
      <c r="Q818" s="120"/>
      <c r="R818" s="117"/>
      <c r="S818" s="197"/>
      <c r="T818" s="179" t="str">
        <f>IFERROR(INDEX('ITC-3B'!$B$21:$B$1020,MATCH(E818,'ITC-3B'!$E$21:$E$1020,0)),"-")</f>
        <v>-</v>
      </c>
      <c r="U818" s="179" t="str">
        <f>IFERROR(INDEX('2A-2B'!$B$21:$B$1020,MATCH(E818,'2A-2B'!$F$21:$F$1020,0)),"-")</f>
        <v>-</v>
      </c>
      <c r="V818" s="186">
        <f t="shared" si="44"/>
        <v>0</v>
      </c>
      <c r="X818" s="191" t="str">
        <f>IFERROR(INDEX('ITC-3B'!$C$21:$C$1020,MATCH(E818,'ITC-3B'!$E$21:$E$1020,0)),"Not in 3B")</f>
        <v>Not in 3B</v>
      </c>
      <c r="Y818" s="191" t="str">
        <f>IFERROR(INDEX('2A-2B'!$C$21:$C$1020,MATCH(E818,'2A-2B'!$F$21:$F$1020,0)),"Not in 2A-2B")</f>
        <v>Not in 2A-2B</v>
      </c>
    </row>
    <row r="819" spans="2:25">
      <c r="B819" s="176" t="s">
        <v>1198</v>
      </c>
      <c r="C819" s="121"/>
      <c r="D819" s="119"/>
      <c r="E819" s="192"/>
      <c r="F819" s="117"/>
      <c r="G819" s="118"/>
      <c r="H819" s="119"/>
      <c r="I819" s="119"/>
      <c r="J819" s="123"/>
      <c r="K819" s="195"/>
      <c r="L819" s="120">
        <v>0</v>
      </c>
      <c r="M819" s="120">
        <v>0</v>
      </c>
      <c r="N819" s="120">
        <v>0</v>
      </c>
      <c r="O819" s="112">
        <f t="shared" si="42"/>
        <v>0</v>
      </c>
      <c r="P819" s="115">
        <f t="shared" si="43"/>
        <v>0</v>
      </c>
      <c r="Q819" s="120"/>
      <c r="R819" s="117"/>
      <c r="S819" s="197"/>
      <c r="T819" s="179" t="str">
        <f>IFERROR(INDEX('ITC-3B'!$B$21:$B$1020,MATCH(E819,'ITC-3B'!$E$21:$E$1020,0)),"-")</f>
        <v>-</v>
      </c>
      <c r="U819" s="179" t="str">
        <f>IFERROR(INDEX('2A-2B'!$B$21:$B$1020,MATCH(E819,'2A-2B'!$F$21:$F$1020,0)),"-")</f>
        <v>-</v>
      </c>
      <c r="V819" s="186">
        <f t="shared" si="44"/>
        <v>0</v>
      </c>
      <c r="X819" s="191" t="str">
        <f>IFERROR(INDEX('ITC-3B'!$C$21:$C$1020,MATCH(E819,'ITC-3B'!$E$21:$E$1020,0)),"Not in 3B")</f>
        <v>Not in 3B</v>
      </c>
      <c r="Y819" s="191" t="str">
        <f>IFERROR(INDEX('2A-2B'!$C$21:$C$1020,MATCH(E819,'2A-2B'!$F$21:$F$1020,0)),"Not in 2A-2B")</f>
        <v>Not in 2A-2B</v>
      </c>
    </row>
    <row r="820" spans="2:25">
      <c r="B820" s="176" t="s">
        <v>1199</v>
      </c>
      <c r="C820" s="121"/>
      <c r="D820" s="119"/>
      <c r="E820" s="192"/>
      <c r="F820" s="117"/>
      <c r="G820" s="118"/>
      <c r="H820" s="119"/>
      <c r="I820" s="119"/>
      <c r="J820" s="123"/>
      <c r="K820" s="195"/>
      <c r="L820" s="120">
        <v>0</v>
      </c>
      <c r="M820" s="120">
        <v>0</v>
      </c>
      <c r="N820" s="120">
        <v>0</v>
      </c>
      <c r="O820" s="112">
        <f t="shared" si="42"/>
        <v>0</v>
      </c>
      <c r="P820" s="115">
        <f t="shared" si="43"/>
        <v>0</v>
      </c>
      <c r="Q820" s="120"/>
      <c r="R820" s="117"/>
      <c r="S820" s="197"/>
      <c r="T820" s="179" t="str">
        <f>IFERROR(INDEX('ITC-3B'!$B$21:$B$1020,MATCH(E820,'ITC-3B'!$E$21:$E$1020,0)),"-")</f>
        <v>-</v>
      </c>
      <c r="U820" s="179" t="str">
        <f>IFERROR(INDEX('2A-2B'!$B$21:$B$1020,MATCH(E820,'2A-2B'!$F$21:$F$1020,0)),"-")</f>
        <v>-</v>
      </c>
      <c r="V820" s="186">
        <f t="shared" si="44"/>
        <v>0</v>
      </c>
      <c r="X820" s="191" t="str">
        <f>IFERROR(INDEX('ITC-3B'!$C$21:$C$1020,MATCH(E820,'ITC-3B'!$E$21:$E$1020,0)),"Not in 3B")</f>
        <v>Not in 3B</v>
      </c>
      <c r="Y820" s="191" t="str">
        <f>IFERROR(INDEX('2A-2B'!$C$21:$C$1020,MATCH(E820,'2A-2B'!$F$21:$F$1020,0)),"Not in 2A-2B")</f>
        <v>Not in 2A-2B</v>
      </c>
    </row>
    <row r="821" spans="2:25">
      <c r="B821" s="176" t="s">
        <v>1200</v>
      </c>
      <c r="C821" s="121"/>
      <c r="D821" s="119"/>
      <c r="E821" s="192"/>
      <c r="F821" s="117"/>
      <c r="G821" s="118"/>
      <c r="H821" s="119"/>
      <c r="I821" s="119"/>
      <c r="J821" s="123"/>
      <c r="K821" s="195"/>
      <c r="L821" s="120">
        <v>0</v>
      </c>
      <c r="M821" s="120">
        <v>0</v>
      </c>
      <c r="N821" s="120">
        <v>0</v>
      </c>
      <c r="O821" s="112">
        <f t="shared" si="42"/>
        <v>0</v>
      </c>
      <c r="P821" s="115">
        <f t="shared" si="43"/>
        <v>0</v>
      </c>
      <c r="Q821" s="120"/>
      <c r="R821" s="117"/>
      <c r="S821" s="197"/>
      <c r="T821" s="179" t="str">
        <f>IFERROR(INDEX('ITC-3B'!$B$21:$B$1020,MATCH(E821,'ITC-3B'!$E$21:$E$1020,0)),"-")</f>
        <v>-</v>
      </c>
      <c r="U821" s="179" t="str">
        <f>IFERROR(INDEX('2A-2B'!$B$21:$B$1020,MATCH(E821,'2A-2B'!$F$21:$F$1020,0)),"-")</f>
        <v>-</v>
      </c>
      <c r="V821" s="186">
        <f t="shared" si="44"/>
        <v>0</v>
      </c>
      <c r="X821" s="191" t="str">
        <f>IFERROR(INDEX('ITC-3B'!$C$21:$C$1020,MATCH(E821,'ITC-3B'!$E$21:$E$1020,0)),"Not in 3B")</f>
        <v>Not in 3B</v>
      </c>
      <c r="Y821" s="191" t="str">
        <f>IFERROR(INDEX('2A-2B'!$C$21:$C$1020,MATCH(E821,'2A-2B'!$F$21:$F$1020,0)),"Not in 2A-2B")</f>
        <v>Not in 2A-2B</v>
      </c>
    </row>
    <row r="822" spans="2:25">
      <c r="B822" s="176" t="s">
        <v>1201</v>
      </c>
      <c r="C822" s="121"/>
      <c r="D822" s="119"/>
      <c r="E822" s="192"/>
      <c r="F822" s="117"/>
      <c r="G822" s="118"/>
      <c r="H822" s="119"/>
      <c r="I822" s="119"/>
      <c r="J822" s="123"/>
      <c r="K822" s="195"/>
      <c r="L822" s="120">
        <v>0</v>
      </c>
      <c r="M822" s="120">
        <v>0</v>
      </c>
      <c r="N822" s="120">
        <v>0</v>
      </c>
      <c r="O822" s="112">
        <f t="shared" si="42"/>
        <v>0</v>
      </c>
      <c r="P822" s="115">
        <f t="shared" si="43"/>
        <v>0</v>
      </c>
      <c r="Q822" s="120"/>
      <c r="R822" s="117"/>
      <c r="S822" s="197"/>
      <c r="T822" s="179" t="str">
        <f>IFERROR(INDEX('ITC-3B'!$B$21:$B$1020,MATCH(E822,'ITC-3B'!$E$21:$E$1020,0)),"-")</f>
        <v>-</v>
      </c>
      <c r="U822" s="179" t="str">
        <f>IFERROR(INDEX('2A-2B'!$B$21:$B$1020,MATCH(E822,'2A-2B'!$F$21:$F$1020,0)),"-")</f>
        <v>-</v>
      </c>
      <c r="V822" s="186">
        <f t="shared" si="44"/>
        <v>0</v>
      </c>
      <c r="X822" s="191" t="str">
        <f>IFERROR(INDEX('ITC-3B'!$C$21:$C$1020,MATCH(E822,'ITC-3B'!$E$21:$E$1020,0)),"Not in 3B")</f>
        <v>Not in 3B</v>
      </c>
      <c r="Y822" s="191" t="str">
        <f>IFERROR(INDEX('2A-2B'!$C$21:$C$1020,MATCH(E822,'2A-2B'!$F$21:$F$1020,0)),"Not in 2A-2B")</f>
        <v>Not in 2A-2B</v>
      </c>
    </row>
    <row r="823" spans="2:25">
      <c r="B823" s="176" t="s">
        <v>1202</v>
      </c>
      <c r="C823" s="121"/>
      <c r="D823" s="119"/>
      <c r="E823" s="192"/>
      <c r="F823" s="117"/>
      <c r="G823" s="118"/>
      <c r="H823" s="119"/>
      <c r="I823" s="119"/>
      <c r="J823" s="123"/>
      <c r="K823" s="195"/>
      <c r="L823" s="120">
        <v>0</v>
      </c>
      <c r="M823" s="120">
        <v>0</v>
      </c>
      <c r="N823" s="120">
        <v>0</v>
      </c>
      <c r="O823" s="112">
        <f t="shared" si="42"/>
        <v>0</v>
      </c>
      <c r="P823" s="115">
        <f t="shared" si="43"/>
        <v>0</v>
      </c>
      <c r="Q823" s="120"/>
      <c r="R823" s="117"/>
      <c r="S823" s="197"/>
      <c r="T823" s="179" t="str">
        <f>IFERROR(INDEX('ITC-3B'!$B$21:$B$1020,MATCH(E823,'ITC-3B'!$E$21:$E$1020,0)),"-")</f>
        <v>-</v>
      </c>
      <c r="U823" s="179" t="str">
        <f>IFERROR(INDEX('2A-2B'!$B$21:$B$1020,MATCH(E823,'2A-2B'!$F$21:$F$1020,0)),"-")</f>
        <v>-</v>
      </c>
      <c r="V823" s="186">
        <f t="shared" si="44"/>
        <v>0</v>
      </c>
      <c r="X823" s="191" t="str">
        <f>IFERROR(INDEX('ITC-3B'!$C$21:$C$1020,MATCH(E823,'ITC-3B'!$E$21:$E$1020,0)),"Not in 3B")</f>
        <v>Not in 3B</v>
      </c>
      <c r="Y823" s="191" t="str">
        <f>IFERROR(INDEX('2A-2B'!$C$21:$C$1020,MATCH(E823,'2A-2B'!$F$21:$F$1020,0)),"Not in 2A-2B")</f>
        <v>Not in 2A-2B</v>
      </c>
    </row>
    <row r="824" spans="2:25">
      <c r="B824" s="176" t="s">
        <v>1203</v>
      </c>
      <c r="C824" s="121"/>
      <c r="D824" s="119"/>
      <c r="E824" s="192"/>
      <c r="F824" s="117"/>
      <c r="G824" s="118"/>
      <c r="H824" s="119"/>
      <c r="I824" s="119"/>
      <c r="J824" s="123"/>
      <c r="K824" s="195"/>
      <c r="L824" s="120">
        <v>0</v>
      </c>
      <c r="M824" s="120">
        <v>0</v>
      </c>
      <c r="N824" s="120">
        <v>0</v>
      </c>
      <c r="O824" s="112">
        <f t="shared" si="42"/>
        <v>0</v>
      </c>
      <c r="P824" s="115">
        <f t="shared" si="43"/>
        <v>0</v>
      </c>
      <c r="Q824" s="120"/>
      <c r="R824" s="117"/>
      <c r="S824" s="197"/>
      <c r="T824" s="179" t="str">
        <f>IFERROR(INDEX('ITC-3B'!$B$21:$B$1020,MATCH(E824,'ITC-3B'!$E$21:$E$1020,0)),"-")</f>
        <v>-</v>
      </c>
      <c r="U824" s="179" t="str">
        <f>IFERROR(INDEX('2A-2B'!$B$21:$B$1020,MATCH(E824,'2A-2B'!$F$21:$F$1020,0)),"-")</f>
        <v>-</v>
      </c>
      <c r="V824" s="186">
        <f t="shared" si="44"/>
        <v>0</v>
      </c>
      <c r="X824" s="191" t="str">
        <f>IFERROR(INDEX('ITC-3B'!$C$21:$C$1020,MATCH(E824,'ITC-3B'!$E$21:$E$1020,0)),"Not in 3B")</f>
        <v>Not in 3B</v>
      </c>
      <c r="Y824" s="191" t="str">
        <f>IFERROR(INDEX('2A-2B'!$C$21:$C$1020,MATCH(E824,'2A-2B'!$F$21:$F$1020,0)),"Not in 2A-2B")</f>
        <v>Not in 2A-2B</v>
      </c>
    </row>
    <row r="825" spans="2:25">
      <c r="B825" s="176" t="s">
        <v>1204</v>
      </c>
      <c r="C825" s="121"/>
      <c r="D825" s="119"/>
      <c r="E825" s="192"/>
      <c r="F825" s="117"/>
      <c r="G825" s="118"/>
      <c r="H825" s="119"/>
      <c r="I825" s="119"/>
      <c r="J825" s="123"/>
      <c r="K825" s="195"/>
      <c r="L825" s="120">
        <v>0</v>
      </c>
      <c r="M825" s="120">
        <v>0</v>
      </c>
      <c r="N825" s="120">
        <v>0</v>
      </c>
      <c r="O825" s="112">
        <f t="shared" si="42"/>
        <v>0</v>
      </c>
      <c r="P825" s="115">
        <f t="shared" si="43"/>
        <v>0</v>
      </c>
      <c r="Q825" s="120"/>
      <c r="R825" s="117"/>
      <c r="S825" s="197"/>
      <c r="T825" s="179" t="str">
        <f>IFERROR(INDEX('ITC-3B'!$B$21:$B$1020,MATCH(E825,'ITC-3B'!$E$21:$E$1020,0)),"-")</f>
        <v>-</v>
      </c>
      <c r="U825" s="179" t="str">
        <f>IFERROR(INDEX('2A-2B'!$B$21:$B$1020,MATCH(E825,'2A-2B'!$F$21:$F$1020,0)),"-")</f>
        <v>-</v>
      </c>
      <c r="V825" s="186">
        <f t="shared" si="44"/>
        <v>0</v>
      </c>
      <c r="X825" s="191" t="str">
        <f>IFERROR(INDEX('ITC-3B'!$C$21:$C$1020,MATCH(E825,'ITC-3B'!$E$21:$E$1020,0)),"Not in 3B")</f>
        <v>Not in 3B</v>
      </c>
      <c r="Y825" s="191" t="str">
        <f>IFERROR(INDEX('2A-2B'!$C$21:$C$1020,MATCH(E825,'2A-2B'!$F$21:$F$1020,0)),"Not in 2A-2B")</f>
        <v>Not in 2A-2B</v>
      </c>
    </row>
    <row r="826" spans="2:25">
      <c r="B826" s="176" t="s">
        <v>1205</v>
      </c>
      <c r="C826" s="121"/>
      <c r="D826" s="119"/>
      <c r="E826" s="192"/>
      <c r="F826" s="117"/>
      <c r="G826" s="118"/>
      <c r="H826" s="119"/>
      <c r="I826" s="119"/>
      <c r="J826" s="123"/>
      <c r="K826" s="195"/>
      <c r="L826" s="120">
        <v>0</v>
      </c>
      <c r="M826" s="120">
        <v>0</v>
      </c>
      <c r="N826" s="120">
        <v>0</v>
      </c>
      <c r="O826" s="112">
        <f t="shared" si="42"/>
        <v>0</v>
      </c>
      <c r="P826" s="115">
        <f t="shared" si="43"/>
        <v>0</v>
      </c>
      <c r="Q826" s="120"/>
      <c r="R826" s="117"/>
      <c r="S826" s="197"/>
      <c r="T826" s="179" t="str">
        <f>IFERROR(INDEX('ITC-3B'!$B$21:$B$1020,MATCH(E826,'ITC-3B'!$E$21:$E$1020,0)),"-")</f>
        <v>-</v>
      </c>
      <c r="U826" s="179" t="str">
        <f>IFERROR(INDEX('2A-2B'!$B$21:$B$1020,MATCH(E826,'2A-2B'!$F$21:$F$1020,0)),"-")</f>
        <v>-</v>
      </c>
      <c r="V826" s="186">
        <f t="shared" si="44"/>
        <v>0</v>
      </c>
      <c r="X826" s="191" t="str">
        <f>IFERROR(INDEX('ITC-3B'!$C$21:$C$1020,MATCH(E826,'ITC-3B'!$E$21:$E$1020,0)),"Not in 3B")</f>
        <v>Not in 3B</v>
      </c>
      <c r="Y826" s="191" t="str">
        <f>IFERROR(INDEX('2A-2B'!$C$21:$C$1020,MATCH(E826,'2A-2B'!$F$21:$F$1020,0)),"Not in 2A-2B")</f>
        <v>Not in 2A-2B</v>
      </c>
    </row>
    <row r="827" spans="2:25">
      <c r="B827" s="176" t="s">
        <v>1206</v>
      </c>
      <c r="C827" s="121"/>
      <c r="D827" s="119"/>
      <c r="E827" s="192"/>
      <c r="F827" s="117"/>
      <c r="G827" s="118"/>
      <c r="H827" s="119"/>
      <c r="I827" s="119"/>
      <c r="J827" s="123"/>
      <c r="K827" s="195"/>
      <c r="L827" s="120">
        <v>0</v>
      </c>
      <c r="M827" s="120">
        <v>0</v>
      </c>
      <c r="N827" s="120">
        <v>0</v>
      </c>
      <c r="O827" s="112">
        <f t="shared" si="42"/>
        <v>0</v>
      </c>
      <c r="P827" s="115">
        <f t="shared" si="43"/>
        <v>0</v>
      </c>
      <c r="Q827" s="120"/>
      <c r="R827" s="117"/>
      <c r="S827" s="197"/>
      <c r="T827" s="179" t="str">
        <f>IFERROR(INDEX('ITC-3B'!$B$21:$B$1020,MATCH(E827,'ITC-3B'!$E$21:$E$1020,0)),"-")</f>
        <v>-</v>
      </c>
      <c r="U827" s="179" t="str">
        <f>IFERROR(INDEX('2A-2B'!$B$21:$B$1020,MATCH(E827,'2A-2B'!$F$21:$F$1020,0)),"-")</f>
        <v>-</v>
      </c>
      <c r="V827" s="186">
        <f t="shared" si="44"/>
        <v>0</v>
      </c>
      <c r="X827" s="191" t="str">
        <f>IFERROR(INDEX('ITC-3B'!$C$21:$C$1020,MATCH(E827,'ITC-3B'!$E$21:$E$1020,0)),"Not in 3B")</f>
        <v>Not in 3B</v>
      </c>
      <c r="Y827" s="191" t="str">
        <f>IFERROR(INDEX('2A-2B'!$C$21:$C$1020,MATCH(E827,'2A-2B'!$F$21:$F$1020,0)),"Not in 2A-2B")</f>
        <v>Not in 2A-2B</v>
      </c>
    </row>
    <row r="828" spans="2:25">
      <c r="B828" s="176" t="s">
        <v>1207</v>
      </c>
      <c r="C828" s="121"/>
      <c r="D828" s="119"/>
      <c r="E828" s="192"/>
      <c r="F828" s="117"/>
      <c r="G828" s="118"/>
      <c r="H828" s="119"/>
      <c r="I828" s="119"/>
      <c r="J828" s="123"/>
      <c r="K828" s="195"/>
      <c r="L828" s="120">
        <v>0</v>
      </c>
      <c r="M828" s="120">
        <v>0</v>
      </c>
      <c r="N828" s="120">
        <v>0</v>
      </c>
      <c r="O828" s="112">
        <f t="shared" si="42"/>
        <v>0</v>
      </c>
      <c r="P828" s="115">
        <f t="shared" si="43"/>
        <v>0</v>
      </c>
      <c r="Q828" s="120"/>
      <c r="R828" s="117"/>
      <c r="S828" s="197"/>
      <c r="T828" s="179" t="str">
        <f>IFERROR(INDEX('ITC-3B'!$B$21:$B$1020,MATCH(E828,'ITC-3B'!$E$21:$E$1020,0)),"-")</f>
        <v>-</v>
      </c>
      <c r="U828" s="179" t="str">
        <f>IFERROR(INDEX('2A-2B'!$B$21:$B$1020,MATCH(E828,'2A-2B'!$F$21:$F$1020,0)),"-")</f>
        <v>-</v>
      </c>
      <c r="V828" s="186">
        <f t="shared" si="44"/>
        <v>0</v>
      </c>
      <c r="X828" s="191" t="str">
        <f>IFERROR(INDEX('ITC-3B'!$C$21:$C$1020,MATCH(E828,'ITC-3B'!$E$21:$E$1020,0)),"Not in 3B")</f>
        <v>Not in 3B</v>
      </c>
      <c r="Y828" s="191" t="str">
        <f>IFERROR(INDEX('2A-2B'!$C$21:$C$1020,MATCH(E828,'2A-2B'!$F$21:$F$1020,0)),"Not in 2A-2B")</f>
        <v>Not in 2A-2B</v>
      </c>
    </row>
    <row r="829" spans="2:25">
      <c r="B829" s="176" t="s">
        <v>1208</v>
      </c>
      <c r="C829" s="121"/>
      <c r="D829" s="119"/>
      <c r="E829" s="192"/>
      <c r="F829" s="117"/>
      <c r="G829" s="118"/>
      <c r="H829" s="119"/>
      <c r="I829" s="119"/>
      <c r="J829" s="123"/>
      <c r="K829" s="195"/>
      <c r="L829" s="120">
        <v>0</v>
      </c>
      <c r="M829" s="120">
        <v>0</v>
      </c>
      <c r="N829" s="120">
        <v>0</v>
      </c>
      <c r="O829" s="112">
        <f t="shared" si="42"/>
        <v>0</v>
      </c>
      <c r="P829" s="115">
        <f t="shared" si="43"/>
        <v>0</v>
      </c>
      <c r="Q829" s="120"/>
      <c r="R829" s="117"/>
      <c r="S829" s="197"/>
      <c r="T829" s="179" t="str">
        <f>IFERROR(INDEX('ITC-3B'!$B$21:$B$1020,MATCH(E829,'ITC-3B'!$E$21:$E$1020,0)),"-")</f>
        <v>-</v>
      </c>
      <c r="U829" s="179" t="str">
        <f>IFERROR(INDEX('2A-2B'!$B$21:$B$1020,MATCH(E829,'2A-2B'!$F$21:$F$1020,0)),"-")</f>
        <v>-</v>
      </c>
      <c r="V829" s="186">
        <f t="shared" si="44"/>
        <v>0</v>
      </c>
      <c r="X829" s="191" t="str">
        <f>IFERROR(INDEX('ITC-3B'!$C$21:$C$1020,MATCH(E829,'ITC-3B'!$E$21:$E$1020,0)),"Not in 3B")</f>
        <v>Not in 3B</v>
      </c>
      <c r="Y829" s="191" t="str">
        <f>IFERROR(INDEX('2A-2B'!$C$21:$C$1020,MATCH(E829,'2A-2B'!$F$21:$F$1020,0)),"Not in 2A-2B")</f>
        <v>Not in 2A-2B</v>
      </c>
    </row>
    <row r="830" spans="2:25">
      <c r="B830" s="176" t="s">
        <v>1209</v>
      </c>
      <c r="C830" s="121"/>
      <c r="D830" s="119"/>
      <c r="E830" s="192"/>
      <c r="F830" s="117"/>
      <c r="G830" s="118"/>
      <c r="H830" s="119"/>
      <c r="I830" s="119"/>
      <c r="J830" s="123"/>
      <c r="K830" s="195"/>
      <c r="L830" s="120">
        <v>0</v>
      </c>
      <c r="M830" s="120">
        <v>0</v>
      </c>
      <c r="N830" s="120">
        <v>0</v>
      </c>
      <c r="O830" s="112">
        <f t="shared" si="42"/>
        <v>0</v>
      </c>
      <c r="P830" s="115">
        <f t="shared" si="43"/>
        <v>0</v>
      </c>
      <c r="Q830" s="120"/>
      <c r="R830" s="117"/>
      <c r="S830" s="197"/>
      <c r="T830" s="179" t="str">
        <f>IFERROR(INDEX('ITC-3B'!$B$21:$B$1020,MATCH(E830,'ITC-3B'!$E$21:$E$1020,0)),"-")</f>
        <v>-</v>
      </c>
      <c r="U830" s="179" t="str">
        <f>IFERROR(INDEX('2A-2B'!$B$21:$B$1020,MATCH(E830,'2A-2B'!$F$21:$F$1020,0)),"-")</f>
        <v>-</v>
      </c>
      <c r="V830" s="186">
        <f t="shared" si="44"/>
        <v>0</v>
      </c>
      <c r="X830" s="191" t="str">
        <f>IFERROR(INDEX('ITC-3B'!$C$21:$C$1020,MATCH(E830,'ITC-3B'!$E$21:$E$1020,0)),"Not in 3B")</f>
        <v>Not in 3B</v>
      </c>
      <c r="Y830" s="191" t="str">
        <f>IFERROR(INDEX('2A-2B'!$C$21:$C$1020,MATCH(E830,'2A-2B'!$F$21:$F$1020,0)),"Not in 2A-2B")</f>
        <v>Not in 2A-2B</v>
      </c>
    </row>
    <row r="831" spans="2:25">
      <c r="B831" s="176" t="s">
        <v>1210</v>
      </c>
      <c r="C831" s="121"/>
      <c r="D831" s="119"/>
      <c r="E831" s="192"/>
      <c r="F831" s="117"/>
      <c r="G831" s="118"/>
      <c r="H831" s="119"/>
      <c r="I831" s="119"/>
      <c r="J831" s="123"/>
      <c r="K831" s="195"/>
      <c r="L831" s="120">
        <v>0</v>
      </c>
      <c r="M831" s="120">
        <v>0</v>
      </c>
      <c r="N831" s="120">
        <v>0</v>
      </c>
      <c r="O831" s="112">
        <f t="shared" si="42"/>
        <v>0</v>
      </c>
      <c r="P831" s="115">
        <f t="shared" si="43"/>
        <v>0</v>
      </c>
      <c r="Q831" s="120"/>
      <c r="R831" s="117"/>
      <c r="S831" s="197"/>
      <c r="T831" s="179" t="str">
        <f>IFERROR(INDEX('ITC-3B'!$B$21:$B$1020,MATCH(E831,'ITC-3B'!$E$21:$E$1020,0)),"-")</f>
        <v>-</v>
      </c>
      <c r="U831" s="179" t="str">
        <f>IFERROR(INDEX('2A-2B'!$B$21:$B$1020,MATCH(E831,'2A-2B'!$F$21:$F$1020,0)),"-")</f>
        <v>-</v>
      </c>
      <c r="V831" s="186">
        <f t="shared" si="44"/>
        <v>0</v>
      </c>
      <c r="X831" s="191" t="str">
        <f>IFERROR(INDEX('ITC-3B'!$C$21:$C$1020,MATCH(E831,'ITC-3B'!$E$21:$E$1020,0)),"Not in 3B")</f>
        <v>Not in 3B</v>
      </c>
      <c r="Y831" s="191" t="str">
        <f>IFERROR(INDEX('2A-2B'!$C$21:$C$1020,MATCH(E831,'2A-2B'!$F$21:$F$1020,0)),"Not in 2A-2B")</f>
        <v>Not in 2A-2B</v>
      </c>
    </row>
    <row r="832" spans="2:25">
      <c r="B832" s="176" t="s">
        <v>1211</v>
      </c>
      <c r="C832" s="121"/>
      <c r="D832" s="119"/>
      <c r="E832" s="192"/>
      <c r="F832" s="117"/>
      <c r="G832" s="118"/>
      <c r="H832" s="119"/>
      <c r="I832" s="119"/>
      <c r="J832" s="123"/>
      <c r="K832" s="195"/>
      <c r="L832" s="120">
        <v>0</v>
      </c>
      <c r="M832" s="120">
        <v>0</v>
      </c>
      <c r="N832" s="120">
        <v>0</v>
      </c>
      <c r="O832" s="112">
        <f t="shared" si="42"/>
        <v>0</v>
      </c>
      <c r="P832" s="115">
        <f t="shared" si="43"/>
        <v>0</v>
      </c>
      <c r="Q832" s="120"/>
      <c r="R832" s="117"/>
      <c r="S832" s="197"/>
      <c r="T832" s="179" t="str">
        <f>IFERROR(INDEX('ITC-3B'!$B$21:$B$1020,MATCH(E832,'ITC-3B'!$E$21:$E$1020,0)),"-")</f>
        <v>-</v>
      </c>
      <c r="U832" s="179" t="str">
        <f>IFERROR(INDEX('2A-2B'!$B$21:$B$1020,MATCH(E832,'2A-2B'!$F$21:$F$1020,0)),"-")</f>
        <v>-</v>
      </c>
      <c r="V832" s="186">
        <f t="shared" si="44"/>
        <v>0</v>
      </c>
      <c r="X832" s="191" t="str">
        <f>IFERROR(INDEX('ITC-3B'!$C$21:$C$1020,MATCH(E832,'ITC-3B'!$E$21:$E$1020,0)),"Not in 3B")</f>
        <v>Not in 3B</v>
      </c>
      <c r="Y832" s="191" t="str">
        <f>IFERROR(INDEX('2A-2B'!$C$21:$C$1020,MATCH(E832,'2A-2B'!$F$21:$F$1020,0)),"Not in 2A-2B")</f>
        <v>Not in 2A-2B</v>
      </c>
    </row>
    <row r="833" spans="2:25">
      <c r="B833" s="176" t="s">
        <v>1212</v>
      </c>
      <c r="C833" s="121"/>
      <c r="D833" s="119"/>
      <c r="E833" s="192"/>
      <c r="F833" s="117"/>
      <c r="G833" s="118"/>
      <c r="H833" s="119"/>
      <c r="I833" s="119"/>
      <c r="J833" s="123"/>
      <c r="K833" s="195"/>
      <c r="L833" s="120">
        <v>0</v>
      </c>
      <c r="M833" s="120">
        <v>0</v>
      </c>
      <c r="N833" s="120">
        <v>0</v>
      </c>
      <c r="O833" s="112">
        <f t="shared" si="42"/>
        <v>0</v>
      </c>
      <c r="P833" s="115">
        <f t="shared" si="43"/>
        <v>0</v>
      </c>
      <c r="Q833" s="120"/>
      <c r="R833" s="117"/>
      <c r="S833" s="197"/>
      <c r="T833" s="179" t="str">
        <f>IFERROR(INDEX('ITC-3B'!$B$21:$B$1020,MATCH(E833,'ITC-3B'!$E$21:$E$1020,0)),"-")</f>
        <v>-</v>
      </c>
      <c r="U833" s="179" t="str">
        <f>IFERROR(INDEX('2A-2B'!$B$21:$B$1020,MATCH(E833,'2A-2B'!$F$21:$F$1020,0)),"-")</f>
        <v>-</v>
      </c>
      <c r="V833" s="186">
        <f t="shared" si="44"/>
        <v>0</v>
      </c>
      <c r="X833" s="191" t="str">
        <f>IFERROR(INDEX('ITC-3B'!$C$21:$C$1020,MATCH(E833,'ITC-3B'!$E$21:$E$1020,0)),"Not in 3B")</f>
        <v>Not in 3B</v>
      </c>
      <c r="Y833" s="191" t="str">
        <f>IFERROR(INDEX('2A-2B'!$C$21:$C$1020,MATCH(E833,'2A-2B'!$F$21:$F$1020,0)),"Not in 2A-2B")</f>
        <v>Not in 2A-2B</v>
      </c>
    </row>
    <row r="834" spans="2:25">
      <c r="B834" s="176" t="s">
        <v>1213</v>
      </c>
      <c r="C834" s="121"/>
      <c r="D834" s="119"/>
      <c r="E834" s="192"/>
      <c r="F834" s="117"/>
      <c r="G834" s="118"/>
      <c r="H834" s="119"/>
      <c r="I834" s="119"/>
      <c r="J834" s="123"/>
      <c r="K834" s="195"/>
      <c r="L834" s="120">
        <v>0</v>
      </c>
      <c r="M834" s="120">
        <v>0</v>
      </c>
      <c r="N834" s="120">
        <v>0</v>
      </c>
      <c r="O834" s="112">
        <f t="shared" si="42"/>
        <v>0</v>
      </c>
      <c r="P834" s="115">
        <f t="shared" si="43"/>
        <v>0</v>
      </c>
      <c r="Q834" s="120"/>
      <c r="R834" s="117"/>
      <c r="S834" s="197"/>
      <c r="T834" s="179" t="str">
        <f>IFERROR(INDEX('ITC-3B'!$B$21:$B$1020,MATCH(E834,'ITC-3B'!$E$21:$E$1020,0)),"-")</f>
        <v>-</v>
      </c>
      <c r="U834" s="179" t="str">
        <f>IFERROR(INDEX('2A-2B'!$B$21:$B$1020,MATCH(E834,'2A-2B'!$F$21:$F$1020,0)),"-")</f>
        <v>-</v>
      </c>
      <c r="V834" s="186">
        <f t="shared" si="44"/>
        <v>0</v>
      </c>
      <c r="X834" s="191" t="str">
        <f>IFERROR(INDEX('ITC-3B'!$C$21:$C$1020,MATCH(E834,'ITC-3B'!$E$21:$E$1020,0)),"Not in 3B")</f>
        <v>Not in 3B</v>
      </c>
      <c r="Y834" s="191" t="str">
        <f>IFERROR(INDEX('2A-2B'!$C$21:$C$1020,MATCH(E834,'2A-2B'!$F$21:$F$1020,0)),"Not in 2A-2B")</f>
        <v>Not in 2A-2B</v>
      </c>
    </row>
    <row r="835" spans="2:25">
      <c r="B835" s="176" t="s">
        <v>1214</v>
      </c>
      <c r="C835" s="121"/>
      <c r="D835" s="119"/>
      <c r="E835" s="192"/>
      <c r="F835" s="117"/>
      <c r="G835" s="118"/>
      <c r="H835" s="119"/>
      <c r="I835" s="119"/>
      <c r="J835" s="123"/>
      <c r="K835" s="195"/>
      <c r="L835" s="120">
        <v>0</v>
      </c>
      <c r="M835" s="120">
        <v>0</v>
      </c>
      <c r="N835" s="120">
        <v>0</v>
      </c>
      <c r="O835" s="112">
        <f t="shared" si="42"/>
        <v>0</v>
      </c>
      <c r="P835" s="115">
        <f t="shared" si="43"/>
        <v>0</v>
      </c>
      <c r="Q835" s="120"/>
      <c r="R835" s="117"/>
      <c r="S835" s="197"/>
      <c r="T835" s="179" t="str">
        <f>IFERROR(INDEX('ITC-3B'!$B$21:$B$1020,MATCH(E835,'ITC-3B'!$E$21:$E$1020,0)),"-")</f>
        <v>-</v>
      </c>
      <c r="U835" s="179" t="str">
        <f>IFERROR(INDEX('2A-2B'!$B$21:$B$1020,MATCH(E835,'2A-2B'!$F$21:$F$1020,0)),"-")</f>
        <v>-</v>
      </c>
      <c r="V835" s="186">
        <f t="shared" si="44"/>
        <v>0</v>
      </c>
      <c r="X835" s="191" t="str">
        <f>IFERROR(INDEX('ITC-3B'!$C$21:$C$1020,MATCH(E835,'ITC-3B'!$E$21:$E$1020,0)),"Not in 3B")</f>
        <v>Not in 3B</v>
      </c>
      <c r="Y835" s="191" t="str">
        <f>IFERROR(INDEX('2A-2B'!$C$21:$C$1020,MATCH(E835,'2A-2B'!$F$21:$F$1020,0)),"Not in 2A-2B")</f>
        <v>Not in 2A-2B</v>
      </c>
    </row>
    <row r="836" spans="2:25">
      <c r="B836" s="176" t="s">
        <v>1215</v>
      </c>
      <c r="C836" s="121"/>
      <c r="D836" s="119"/>
      <c r="E836" s="192"/>
      <c r="F836" s="117"/>
      <c r="G836" s="118"/>
      <c r="H836" s="119"/>
      <c r="I836" s="119"/>
      <c r="J836" s="123"/>
      <c r="K836" s="195"/>
      <c r="L836" s="120">
        <v>0</v>
      </c>
      <c r="M836" s="120">
        <v>0</v>
      </c>
      <c r="N836" s="120">
        <v>0</v>
      </c>
      <c r="O836" s="112">
        <f t="shared" si="42"/>
        <v>0</v>
      </c>
      <c r="P836" s="115">
        <f t="shared" si="43"/>
        <v>0</v>
      </c>
      <c r="Q836" s="120"/>
      <c r="R836" s="117"/>
      <c r="S836" s="197"/>
      <c r="T836" s="179" t="str">
        <f>IFERROR(INDEX('ITC-3B'!$B$21:$B$1020,MATCH(E836,'ITC-3B'!$E$21:$E$1020,0)),"-")</f>
        <v>-</v>
      </c>
      <c r="U836" s="179" t="str">
        <f>IFERROR(INDEX('2A-2B'!$B$21:$B$1020,MATCH(E836,'2A-2B'!$F$21:$F$1020,0)),"-")</f>
        <v>-</v>
      </c>
      <c r="V836" s="186">
        <f t="shared" si="44"/>
        <v>0</v>
      </c>
      <c r="X836" s="191" t="str">
        <f>IFERROR(INDEX('ITC-3B'!$C$21:$C$1020,MATCH(E836,'ITC-3B'!$E$21:$E$1020,0)),"Not in 3B")</f>
        <v>Not in 3B</v>
      </c>
      <c r="Y836" s="191" t="str">
        <f>IFERROR(INDEX('2A-2B'!$C$21:$C$1020,MATCH(E836,'2A-2B'!$F$21:$F$1020,0)),"Not in 2A-2B")</f>
        <v>Not in 2A-2B</v>
      </c>
    </row>
    <row r="837" spans="2:25">
      <c r="B837" s="176" t="s">
        <v>1216</v>
      </c>
      <c r="C837" s="121"/>
      <c r="D837" s="119"/>
      <c r="E837" s="192"/>
      <c r="F837" s="117"/>
      <c r="G837" s="118"/>
      <c r="H837" s="119"/>
      <c r="I837" s="119"/>
      <c r="J837" s="123"/>
      <c r="K837" s="195"/>
      <c r="L837" s="120">
        <v>0</v>
      </c>
      <c r="M837" s="120">
        <v>0</v>
      </c>
      <c r="N837" s="120">
        <v>0</v>
      </c>
      <c r="O837" s="112">
        <f t="shared" si="42"/>
        <v>0</v>
      </c>
      <c r="P837" s="115">
        <f t="shared" si="43"/>
        <v>0</v>
      </c>
      <c r="Q837" s="120"/>
      <c r="R837" s="117"/>
      <c r="S837" s="197"/>
      <c r="T837" s="179" t="str">
        <f>IFERROR(INDEX('ITC-3B'!$B$21:$B$1020,MATCH(E837,'ITC-3B'!$E$21:$E$1020,0)),"-")</f>
        <v>-</v>
      </c>
      <c r="U837" s="179" t="str">
        <f>IFERROR(INDEX('2A-2B'!$B$21:$B$1020,MATCH(E837,'2A-2B'!$F$21:$F$1020,0)),"-")</f>
        <v>-</v>
      </c>
      <c r="V837" s="186">
        <f t="shared" si="44"/>
        <v>0</v>
      </c>
      <c r="X837" s="191" t="str">
        <f>IFERROR(INDEX('ITC-3B'!$C$21:$C$1020,MATCH(E837,'ITC-3B'!$E$21:$E$1020,0)),"Not in 3B")</f>
        <v>Not in 3B</v>
      </c>
      <c r="Y837" s="191" t="str">
        <f>IFERROR(INDEX('2A-2B'!$C$21:$C$1020,MATCH(E837,'2A-2B'!$F$21:$F$1020,0)),"Not in 2A-2B")</f>
        <v>Not in 2A-2B</v>
      </c>
    </row>
    <row r="838" spans="2:25">
      <c r="B838" s="176" t="s">
        <v>1217</v>
      </c>
      <c r="C838" s="121"/>
      <c r="D838" s="119"/>
      <c r="E838" s="192"/>
      <c r="F838" s="117"/>
      <c r="G838" s="118"/>
      <c r="H838" s="119"/>
      <c r="I838" s="119"/>
      <c r="J838" s="123"/>
      <c r="K838" s="195"/>
      <c r="L838" s="120">
        <v>0</v>
      </c>
      <c r="M838" s="120">
        <v>0</v>
      </c>
      <c r="N838" s="120">
        <v>0</v>
      </c>
      <c r="O838" s="112">
        <f t="shared" si="42"/>
        <v>0</v>
      </c>
      <c r="P838" s="115">
        <f t="shared" si="43"/>
        <v>0</v>
      </c>
      <c r="Q838" s="120"/>
      <c r="R838" s="117"/>
      <c r="S838" s="197"/>
      <c r="T838" s="179" t="str">
        <f>IFERROR(INDEX('ITC-3B'!$B$21:$B$1020,MATCH(E838,'ITC-3B'!$E$21:$E$1020,0)),"-")</f>
        <v>-</v>
      </c>
      <c r="U838" s="179" t="str">
        <f>IFERROR(INDEX('2A-2B'!$B$21:$B$1020,MATCH(E838,'2A-2B'!$F$21:$F$1020,0)),"-")</f>
        <v>-</v>
      </c>
      <c r="V838" s="186">
        <f t="shared" si="44"/>
        <v>0</v>
      </c>
      <c r="X838" s="191" t="str">
        <f>IFERROR(INDEX('ITC-3B'!$C$21:$C$1020,MATCH(E838,'ITC-3B'!$E$21:$E$1020,0)),"Not in 3B")</f>
        <v>Not in 3B</v>
      </c>
      <c r="Y838" s="191" t="str">
        <f>IFERROR(INDEX('2A-2B'!$C$21:$C$1020,MATCH(E838,'2A-2B'!$F$21:$F$1020,0)),"Not in 2A-2B")</f>
        <v>Not in 2A-2B</v>
      </c>
    </row>
    <row r="839" spans="2:25">
      <c r="B839" s="176" t="s">
        <v>1218</v>
      </c>
      <c r="C839" s="121"/>
      <c r="D839" s="119"/>
      <c r="E839" s="192"/>
      <c r="F839" s="117"/>
      <c r="G839" s="118"/>
      <c r="H839" s="119"/>
      <c r="I839" s="119"/>
      <c r="J839" s="123"/>
      <c r="K839" s="195"/>
      <c r="L839" s="120">
        <v>0</v>
      </c>
      <c r="M839" s="120">
        <v>0</v>
      </c>
      <c r="N839" s="120">
        <v>0</v>
      </c>
      <c r="O839" s="112">
        <f t="shared" si="42"/>
        <v>0</v>
      </c>
      <c r="P839" s="115">
        <f t="shared" si="43"/>
        <v>0</v>
      </c>
      <c r="Q839" s="120"/>
      <c r="R839" s="117"/>
      <c r="S839" s="197"/>
      <c r="T839" s="179" t="str">
        <f>IFERROR(INDEX('ITC-3B'!$B$21:$B$1020,MATCH(E839,'ITC-3B'!$E$21:$E$1020,0)),"-")</f>
        <v>-</v>
      </c>
      <c r="U839" s="179" t="str">
        <f>IFERROR(INDEX('2A-2B'!$B$21:$B$1020,MATCH(E839,'2A-2B'!$F$21:$F$1020,0)),"-")</f>
        <v>-</v>
      </c>
      <c r="V839" s="186">
        <f t="shared" si="44"/>
        <v>0</v>
      </c>
      <c r="X839" s="191" t="str">
        <f>IFERROR(INDEX('ITC-3B'!$C$21:$C$1020,MATCH(E839,'ITC-3B'!$E$21:$E$1020,0)),"Not in 3B")</f>
        <v>Not in 3B</v>
      </c>
      <c r="Y839" s="191" t="str">
        <f>IFERROR(INDEX('2A-2B'!$C$21:$C$1020,MATCH(E839,'2A-2B'!$F$21:$F$1020,0)),"Not in 2A-2B")</f>
        <v>Not in 2A-2B</v>
      </c>
    </row>
    <row r="840" spans="2:25">
      <c r="B840" s="176" t="s">
        <v>1219</v>
      </c>
      <c r="C840" s="121"/>
      <c r="D840" s="119"/>
      <c r="E840" s="192"/>
      <c r="F840" s="117"/>
      <c r="G840" s="118"/>
      <c r="H840" s="119"/>
      <c r="I840" s="119"/>
      <c r="J840" s="123"/>
      <c r="K840" s="195"/>
      <c r="L840" s="120">
        <v>0</v>
      </c>
      <c r="M840" s="120">
        <v>0</v>
      </c>
      <c r="N840" s="120">
        <v>0</v>
      </c>
      <c r="O840" s="112">
        <f t="shared" si="42"/>
        <v>0</v>
      </c>
      <c r="P840" s="115">
        <f t="shared" si="43"/>
        <v>0</v>
      </c>
      <c r="Q840" s="120"/>
      <c r="R840" s="117"/>
      <c r="S840" s="197"/>
      <c r="T840" s="179" t="str">
        <f>IFERROR(INDEX('ITC-3B'!$B$21:$B$1020,MATCH(E840,'ITC-3B'!$E$21:$E$1020,0)),"-")</f>
        <v>-</v>
      </c>
      <c r="U840" s="179" t="str">
        <f>IFERROR(INDEX('2A-2B'!$B$21:$B$1020,MATCH(E840,'2A-2B'!$F$21:$F$1020,0)),"-")</f>
        <v>-</v>
      </c>
      <c r="V840" s="186">
        <f t="shared" si="44"/>
        <v>0</v>
      </c>
      <c r="X840" s="191" t="str">
        <f>IFERROR(INDEX('ITC-3B'!$C$21:$C$1020,MATCH(E840,'ITC-3B'!$E$21:$E$1020,0)),"Not in 3B")</f>
        <v>Not in 3B</v>
      </c>
      <c r="Y840" s="191" t="str">
        <f>IFERROR(INDEX('2A-2B'!$C$21:$C$1020,MATCH(E840,'2A-2B'!$F$21:$F$1020,0)),"Not in 2A-2B")</f>
        <v>Not in 2A-2B</v>
      </c>
    </row>
    <row r="841" spans="2:25">
      <c r="B841" s="176" t="s">
        <v>1220</v>
      </c>
      <c r="C841" s="121"/>
      <c r="D841" s="119"/>
      <c r="E841" s="192"/>
      <c r="F841" s="117"/>
      <c r="G841" s="118"/>
      <c r="H841" s="119"/>
      <c r="I841" s="119"/>
      <c r="J841" s="123"/>
      <c r="K841" s="195"/>
      <c r="L841" s="120">
        <v>0</v>
      </c>
      <c r="M841" s="120">
        <v>0</v>
      </c>
      <c r="N841" s="120">
        <v>0</v>
      </c>
      <c r="O841" s="112">
        <f t="shared" si="42"/>
        <v>0</v>
      </c>
      <c r="P841" s="115">
        <f t="shared" si="43"/>
        <v>0</v>
      </c>
      <c r="Q841" s="120"/>
      <c r="R841" s="117"/>
      <c r="S841" s="197"/>
      <c r="T841" s="179" t="str">
        <f>IFERROR(INDEX('ITC-3B'!$B$21:$B$1020,MATCH(E841,'ITC-3B'!$E$21:$E$1020,0)),"-")</f>
        <v>-</v>
      </c>
      <c r="U841" s="179" t="str">
        <f>IFERROR(INDEX('2A-2B'!$B$21:$B$1020,MATCH(E841,'2A-2B'!$F$21:$F$1020,0)),"-")</f>
        <v>-</v>
      </c>
      <c r="V841" s="186">
        <f t="shared" si="44"/>
        <v>0</v>
      </c>
      <c r="X841" s="191" t="str">
        <f>IFERROR(INDEX('ITC-3B'!$C$21:$C$1020,MATCH(E841,'ITC-3B'!$E$21:$E$1020,0)),"Not in 3B")</f>
        <v>Not in 3B</v>
      </c>
      <c r="Y841" s="191" t="str">
        <f>IFERROR(INDEX('2A-2B'!$C$21:$C$1020,MATCH(E841,'2A-2B'!$F$21:$F$1020,0)),"Not in 2A-2B")</f>
        <v>Not in 2A-2B</v>
      </c>
    </row>
    <row r="842" spans="2:25">
      <c r="B842" s="176" t="s">
        <v>1221</v>
      </c>
      <c r="C842" s="121"/>
      <c r="D842" s="119"/>
      <c r="E842" s="192"/>
      <c r="F842" s="117"/>
      <c r="G842" s="118"/>
      <c r="H842" s="119"/>
      <c r="I842" s="119"/>
      <c r="J842" s="123"/>
      <c r="K842" s="195"/>
      <c r="L842" s="120">
        <v>0</v>
      </c>
      <c r="M842" s="120">
        <v>0</v>
      </c>
      <c r="N842" s="120">
        <v>0</v>
      </c>
      <c r="O842" s="112">
        <f t="shared" si="42"/>
        <v>0</v>
      </c>
      <c r="P842" s="115">
        <f t="shared" si="43"/>
        <v>0</v>
      </c>
      <c r="Q842" s="120"/>
      <c r="R842" s="117"/>
      <c r="S842" s="197"/>
      <c r="T842" s="179" t="str">
        <f>IFERROR(INDEX('ITC-3B'!$B$21:$B$1020,MATCH(E842,'ITC-3B'!$E$21:$E$1020,0)),"-")</f>
        <v>-</v>
      </c>
      <c r="U842" s="179" t="str">
        <f>IFERROR(INDEX('2A-2B'!$B$21:$B$1020,MATCH(E842,'2A-2B'!$F$21:$F$1020,0)),"-")</f>
        <v>-</v>
      </c>
      <c r="V842" s="186">
        <f t="shared" si="44"/>
        <v>0</v>
      </c>
      <c r="X842" s="191" t="str">
        <f>IFERROR(INDEX('ITC-3B'!$C$21:$C$1020,MATCH(E842,'ITC-3B'!$E$21:$E$1020,0)),"Not in 3B")</f>
        <v>Not in 3B</v>
      </c>
      <c r="Y842" s="191" t="str">
        <f>IFERROR(INDEX('2A-2B'!$C$21:$C$1020,MATCH(E842,'2A-2B'!$F$21:$F$1020,0)),"Not in 2A-2B")</f>
        <v>Not in 2A-2B</v>
      </c>
    </row>
    <row r="843" spans="2:25">
      <c r="B843" s="176" t="s">
        <v>1222</v>
      </c>
      <c r="C843" s="121"/>
      <c r="D843" s="119"/>
      <c r="E843" s="192"/>
      <c r="F843" s="117"/>
      <c r="G843" s="118"/>
      <c r="H843" s="119"/>
      <c r="I843" s="119"/>
      <c r="J843" s="123"/>
      <c r="K843" s="195"/>
      <c r="L843" s="120">
        <v>0</v>
      </c>
      <c r="M843" s="120">
        <v>0</v>
      </c>
      <c r="N843" s="120">
        <v>0</v>
      </c>
      <c r="O843" s="112">
        <f t="shared" si="42"/>
        <v>0</v>
      </c>
      <c r="P843" s="115">
        <f t="shared" si="43"/>
        <v>0</v>
      </c>
      <c r="Q843" s="120"/>
      <c r="R843" s="117"/>
      <c r="S843" s="197"/>
      <c r="T843" s="179" t="str">
        <f>IFERROR(INDEX('ITC-3B'!$B$21:$B$1020,MATCH(E843,'ITC-3B'!$E$21:$E$1020,0)),"-")</f>
        <v>-</v>
      </c>
      <c r="U843" s="179" t="str">
        <f>IFERROR(INDEX('2A-2B'!$B$21:$B$1020,MATCH(E843,'2A-2B'!$F$21:$F$1020,0)),"-")</f>
        <v>-</v>
      </c>
      <c r="V843" s="186">
        <f t="shared" si="44"/>
        <v>0</v>
      </c>
      <c r="X843" s="191" t="str">
        <f>IFERROR(INDEX('ITC-3B'!$C$21:$C$1020,MATCH(E843,'ITC-3B'!$E$21:$E$1020,0)),"Not in 3B")</f>
        <v>Not in 3B</v>
      </c>
      <c r="Y843" s="191" t="str">
        <f>IFERROR(INDEX('2A-2B'!$C$21:$C$1020,MATCH(E843,'2A-2B'!$F$21:$F$1020,0)),"Not in 2A-2B")</f>
        <v>Not in 2A-2B</v>
      </c>
    </row>
    <row r="844" spans="2:25">
      <c r="B844" s="176" t="s">
        <v>1223</v>
      </c>
      <c r="C844" s="121"/>
      <c r="D844" s="119"/>
      <c r="E844" s="192"/>
      <c r="F844" s="117"/>
      <c r="G844" s="118"/>
      <c r="H844" s="119"/>
      <c r="I844" s="119"/>
      <c r="J844" s="123"/>
      <c r="K844" s="195"/>
      <c r="L844" s="120">
        <v>0</v>
      </c>
      <c r="M844" s="120">
        <v>0</v>
      </c>
      <c r="N844" s="120">
        <v>0</v>
      </c>
      <c r="O844" s="112">
        <f t="shared" si="42"/>
        <v>0</v>
      </c>
      <c r="P844" s="115">
        <f t="shared" si="43"/>
        <v>0</v>
      </c>
      <c r="Q844" s="120"/>
      <c r="R844" s="117"/>
      <c r="S844" s="197"/>
      <c r="T844" s="179" t="str">
        <f>IFERROR(INDEX('ITC-3B'!$B$21:$B$1020,MATCH(E844,'ITC-3B'!$E$21:$E$1020,0)),"-")</f>
        <v>-</v>
      </c>
      <c r="U844" s="179" t="str">
        <f>IFERROR(INDEX('2A-2B'!$B$21:$B$1020,MATCH(E844,'2A-2B'!$F$21:$F$1020,0)),"-")</f>
        <v>-</v>
      </c>
      <c r="V844" s="186">
        <f t="shared" si="44"/>
        <v>0</v>
      </c>
      <c r="X844" s="191" t="str">
        <f>IFERROR(INDEX('ITC-3B'!$C$21:$C$1020,MATCH(E844,'ITC-3B'!$E$21:$E$1020,0)),"Not in 3B")</f>
        <v>Not in 3B</v>
      </c>
      <c r="Y844" s="191" t="str">
        <f>IFERROR(INDEX('2A-2B'!$C$21:$C$1020,MATCH(E844,'2A-2B'!$F$21:$F$1020,0)),"Not in 2A-2B")</f>
        <v>Not in 2A-2B</v>
      </c>
    </row>
    <row r="845" spans="2:25">
      <c r="B845" s="176" t="s">
        <v>1224</v>
      </c>
      <c r="C845" s="121"/>
      <c r="D845" s="119"/>
      <c r="E845" s="192"/>
      <c r="F845" s="117"/>
      <c r="G845" s="118"/>
      <c r="H845" s="119"/>
      <c r="I845" s="119"/>
      <c r="J845" s="123"/>
      <c r="K845" s="195"/>
      <c r="L845" s="120">
        <v>0</v>
      </c>
      <c r="M845" s="120">
        <v>0</v>
      </c>
      <c r="N845" s="120">
        <v>0</v>
      </c>
      <c r="O845" s="112">
        <f t="shared" si="42"/>
        <v>0</v>
      </c>
      <c r="P845" s="115">
        <f t="shared" si="43"/>
        <v>0</v>
      </c>
      <c r="Q845" s="120"/>
      <c r="R845" s="117"/>
      <c r="S845" s="197"/>
      <c r="T845" s="179" t="str">
        <f>IFERROR(INDEX('ITC-3B'!$B$21:$B$1020,MATCH(E845,'ITC-3B'!$E$21:$E$1020,0)),"-")</f>
        <v>-</v>
      </c>
      <c r="U845" s="179" t="str">
        <f>IFERROR(INDEX('2A-2B'!$B$21:$B$1020,MATCH(E845,'2A-2B'!$F$21:$F$1020,0)),"-")</f>
        <v>-</v>
      </c>
      <c r="V845" s="186">
        <f t="shared" si="44"/>
        <v>0</v>
      </c>
      <c r="X845" s="191" t="str">
        <f>IFERROR(INDEX('ITC-3B'!$C$21:$C$1020,MATCH(E845,'ITC-3B'!$E$21:$E$1020,0)),"Not in 3B")</f>
        <v>Not in 3B</v>
      </c>
      <c r="Y845" s="191" t="str">
        <f>IFERROR(INDEX('2A-2B'!$C$21:$C$1020,MATCH(E845,'2A-2B'!$F$21:$F$1020,0)),"Not in 2A-2B")</f>
        <v>Not in 2A-2B</v>
      </c>
    </row>
    <row r="846" spans="2:25">
      <c r="B846" s="176" t="s">
        <v>1225</v>
      </c>
      <c r="C846" s="121"/>
      <c r="D846" s="119"/>
      <c r="E846" s="192"/>
      <c r="F846" s="117"/>
      <c r="G846" s="118"/>
      <c r="H846" s="119"/>
      <c r="I846" s="119"/>
      <c r="J846" s="123"/>
      <c r="K846" s="195"/>
      <c r="L846" s="120">
        <v>0</v>
      </c>
      <c r="M846" s="120">
        <v>0</v>
      </c>
      <c r="N846" s="120">
        <v>0</v>
      </c>
      <c r="O846" s="112">
        <f t="shared" si="42"/>
        <v>0</v>
      </c>
      <c r="P846" s="115">
        <f t="shared" si="43"/>
        <v>0</v>
      </c>
      <c r="Q846" s="120"/>
      <c r="R846" s="117"/>
      <c r="S846" s="197"/>
      <c r="T846" s="179" t="str">
        <f>IFERROR(INDEX('ITC-3B'!$B$21:$B$1020,MATCH(E846,'ITC-3B'!$E$21:$E$1020,0)),"-")</f>
        <v>-</v>
      </c>
      <c r="U846" s="179" t="str">
        <f>IFERROR(INDEX('2A-2B'!$B$21:$B$1020,MATCH(E846,'2A-2B'!$F$21:$F$1020,0)),"-")</f>
        <v>-</v>
      </c>
      <c r="V846" s="186">
        <f t="shared" si="44"/>
        <v>0</v>
      </c>
      <c r="X846" s="191" t="str">
        <f>IFERROR(INDEX('ITC-3B'!$C$21:$C$1020,MATCH(E846,'ITC-3B'!$E$21:$E$1020,0)),"Not in 3B")</f>
        <v>Not in 3B</v>
      </c>
      <c r="Y846" s="191" t="str">
        <f>IFERROR(INDEX('2A-2B'!$C$21:$C$1020,MATCH(E846,'2A-2B'!$F$21:$F$1020,0)),"Not in 2A-2B")</f>
        <v>Not in 2A-2B</v>
      </c>
    </row>
    <row r="847" spans="2:25">
      <c r="B847" s="176" t="s">
        <v>1226</v>
      </c>
      <c r="C847" s="121"/>
      <c r="D847" s="119"/>
      <c r="E847" s="192"/>
      <c r="F847" s="117"/>
      <c r="G847" s="118"/>
      <c r="H847" s="119"/>
      <c r="I847" s="119"/>
      <c r="J847" s="123"/>
      <c r="K847" s="195"/>
      <c r="L847" s="120">
        <v>0</v>
      </c>
      <c r="M847" s="120">
        <v>0</v>
      </c>
      <c r="N847" s="120">
        <v>0</v>
      </c>
      <c r="O847" s="112">
        <f t="shared" si="42"/>
        <v>0</v>
      </c>
      <c r="P847" s="115">
        <f t="shared" si="43"/>
        <v>0</v>
      </c>
      <c r="Q847" s="120"/>
      <c r="R847" s="117"/>
      <c r="S847" s="197"/>
      <c r="T847" s="179" t="str">
        <f>IFERROR(INDEX('ITC-3B'!$B$21:$B$1020,MATCH(E847,'ITC-3B'!$E$21:$E$1020,0)),"-")</f>
        <v>-</v>
      </c>
      <c r="U847" s="179" t="str">
        <f>IFERROR(INDEX('2A-2B'!$B$21:$B$1020,MATCH(E847,'2A-2B'!$F$21:$F$1020,0)),"-")</f>
        <v>-</v>
      </c>
      <c r="V847" s="186">
        <f t="shared" si="44"/>
        <v>0</v>
      </c>
      <c r="X847" s="191" t="str">
        <f>IFERROR(INDEX('ITC-3B'!$C$21:$C$1020,MATCH(E847,'ITC-3B'!$E$21:$E$1020,0)),"Not in 3B")</f>
        <v>Not in 3B</v>
      </c>
      <c r="Y847" s="191" t="str">
        <f>IFERROR(INDEX('2A-2B'!$C$21:$C$1020,MATCH(E847,'2A-2B'!$F$21:$F$1020,0)),"Not in 2A-2B")</f>
        <v>Not in 2A-2B</v>
      </c>
    </row>
    <row r="848" spans="2:25">
      <c r="B848" s="176" t="s">
        <v>1227</v>
      </c>
      <c r="C848" s="121"/>
      <c r="D848" s="119"/>
      <c r="E848" s="192"/>
      <c r="F848" s="117"/>
      <c r="G848" s="118"/>
      <c r="H848" s="119"/>
      <c r="I848" s="119"/>
      <c r="J848" s="123"/>
      <c r="K848" s="195"/>
      <c r="L848" s="120">
        <v>0</v>
      </c>
      <c r="M848" s="120">
        <v>0</v>
      </c>
      <c r="N848" s="120">
        <v>0</v>
      </c>
      <c r="O848" s="112">
        <f t="shared" si="42"/>
        <v>0</v>
      </c>
      <c r="P848" s="115">
        <f t="shared" si="43"/>
        <v>0</v>
      </c>
      <c r="Q848" s="120"/>
      <c r="R848" s="117"/>
      <c r="S848" s="197"/>
      <c r="T848" s="179" t="str">
        <f>IFERROR(INDEX('ITC-3B'!$B$21:$B$1020,MATCH(E848,'ITC-3B'!$E$21:$E$1020,0)),"-")</f>
        <v>-</v>
      </c>
      <c r="U848" s="179" t="str">
        <f>IFERROR(INDEX('2A-2B'!$B$21:$B$1020,MATCH(E848,'2A-2B'!$F$21:$F$1020,0)),"-")</f>
        <v>-</v>
      </c>
      <c r="V848" s="186">
        <f t="shared" si="44"/>
        <v>0</v>
      </c>
      <c r="X848" s="191" t="str">
        <f>IFERROR(INDEX('ITC-3B'!$C$21:$C$1020,MATCH(E848,'ITC-3B'!$E$21:$E$1020,0)),"Not in 3B")</f>
        <v>Not in 3B</v>
      </c>
      <c r="Y848" s="191" t="str">
        <f>IFERROR(INDEX('2A-2B'!$C$21:$C$1020,MATCH(E848,'2A-2B'!$F$21:$F$1020,0)),"Not in 2A-2B")</f>
        <v>Not in 2A-2B</v>
      </c>
    </row>
    <row r="849" spans="2:25">
      <c r="B849" s="176" t="s">
        <v>1228</v>
      </c>
      <c r="C849" s="121"/>
      <c r="D849" s="119"/>
      <c r="E849" s="192"/>
      <c r="F849" s="117"/>
      <c r="G849" s="118"/>
      <c r="H849" s="119"/>
      <c r="I849" s="119"/>
      <c r="J849" s="123"/>
      <c r="K849" s="195"/>
      <c r="L849" s="120">
        <v>0</v>
      </c>
      <c r="M849" s="120">
        <v>0</v>
      </c>
      <c r="N849" s="120">
        <v>0</v>
      </c>
      <c r="O849" s="112">
        <f t="shared" si="42"/>
        <v>0</v>
      </c>
      <c r="P849" s="115">
        <f t="shared" si="43"/>
        <v>0</v>
      </c>
      <c r="Q849" s="120"/>
      <c r="R849" s="117"/>
      <c r="S849" s="197"/>
      <c r="T849" s="179" t="str">
        <f>IFERROR(INDEX('ITC-3B'!$B$21:$B$1020,MATCH(E849,'ITC-3B'!$E$21:$E$1020,0)),"-")</f>
        <v>-</v>
      </c>
      <c r="U849" s="179" t="str">
        <f>IFERROR(INDEX('2A-2B'!$B$21:$B$1020,MATCH(E849,'2A-2B'!$F$21:$F$1020,0)),"-")</f>
        <v>-</v>
      </c>
      <c r="V849" s="186">
        <f t="shared" si="44"/>
        <v>0</v>
      </c>
      <c r="X849" s="191" t="str">
        <f>IFERROR(INDEX('ITC-3B'!$C$21:$C$1020,MATCH(E849,'ITC-3B'!$E$21:$E$1020,0)),"Not in 3B")</f>
        <v>Not in 3B</v>
      </c>
      <c r="Y849" s="191" t="str">
        <f>IFERROR(INDEX('2A-2B'!$C$21:$C$1020,MATCH(E849,'2A-2B'!$F$21:$F$1020,0)),"Not in 2A-2B")</f>
        <v>Not in 2A-2B</v>
      </c>
    </row>
    <row r="850" spans="2:25">
      <c r="B850" s="176" t="s">
        <v>1229</v>
      </c>
      <c r="C850" s="121"/>
      <c r="D850" s="119"/>
      <c r="E850" s="192"/>
      <c r="F850" s="117"/>
      <c r="G850" s="118"/>
      <c r="H850" s="119"/>
      <c r="I850" s="119"/>
      <c r="J850" s="123"/>
      <c r="K850" s="195"/>
      <c r="L850" s="120">
        <v>0</v>
      </c>
      <c r="M850" s="120">
        <v>0</v>
      </c>
      <c r="N850" s="120">
        <v>0</v>
      </c>
      <c r="O850" s="112">
        <f t="shared" si="42"/>
        <v>0</v>
      </c>
      <c r="P850" s="115">
        <f t="shared" si="43"/>
        <v>0</v>
      </c>
      <c r="Q850" s="120"/>
      <c r="R850" s="117"/>
      <c r="S850" s="197"/>
      <c r="T850" s="179" t="str">
        <f>IFERROR(INDEX('ITC-3B'!$B$21:$B$1020,MATCH(E850,'ITC-3B'!$E$21:$E$1020,0)),"-")</f>
        <v>-</v>
      </c>
      <c r="U850" s="179" t="str">
        <f>IFERROR(INDEX('2A-2B'!$B$21:$B$1020,MATCH(E850,'2A-2B'!$F$21:$F$1020,0)),"-")</f>
        <v>-</v>
      </c>
      <c r="V850" s="186">
        <f t="shared" si="44"/>
        <v>0</v>
      </c>
      <c r="X850" s="191" t="str">
        <f>IFERROR(INDEX('ITC-3B'!$C$21:$C$1020,MATCH(E850,'ITC-3B'!$E$21:$E$1020,0)),"Not in 3B")</f>
        <v>Not in 3B</v>
      </c>
      <c r="Y850" s="191" t="str">
        <f>IFERROR(INDEX('2A-2B'!$C$21:$C$1020,MATCH(E850,'2A-2B'!$F$21:$F$1020,0)),"Not in 2A-2B")</f>
        <v>Not in 2A-2B</v>
      </c>
    </row>
    <row r="851" spans="2:25">
      <c r="B851" s="176" t="s">
        <v>1230</v>
      </c>
      <c r="C851" s="121"/>
      <c r="D851" s="119"/>
      <c r="E851" s="192"/>
      <c r="F851" s="117"/>
      <c r="G851" s="118"/>
      <c r="H851" s="119"/>
      <c r="I851" s="119"/>
      <c r="J851" s="123"/>
      <c r="K851" s="195"/>
      <c r="L851" s="120">
        <v>0</v>
      </c>
      <c r="M851" s="120">
        <v>0</v>
      </c>
      <c r="N851" s="120">
        <v>0</v>
      </c>
      <c r="O851" s="112">
        <f t="shared" si="42"/>
        <v>0</v>
      </c>
      <c r="P851" s="115">
        <f t="shared" si="43"/>
        <v>0</v>
      </c>
      <c r="Q851" s="120"/>
      <c r="R851" s="117"/>
      <c r="S851" s="197"/>
      <c r="T851" s="179" t="str">
        <f>IFERROR(INDEX('ITC-3B'!$B$21:$B$1020,MATCH(E851,'ITC-3B'!$E$21:$E$1020,0)),"-")</f>
        <v>-</v>
      </c>
      <c r="U851" s="179" t="str">
        <f>IFERROR(INDEX('2A-2B'!$B$21:$B$1020,MATCH(E851,'2A-2B'!$F$21:$F$1020,0)),"-")</f>
        <v>-</v>
      </c>
      <c r="V851" s="186">
        <f t="shared" si="44"/>
        <v>0</v>
      </c>
      <c r="X851" s="191" t="str">
        <f>IFERROR(INDEX('ITC-3B'!$C$21:$C$1020,MATCH(E851,'ITC-3B'!$E$21:$E$1020,0)),"Not in 3B")</f>
        <v>Not in 3B</v>
      </c>
      <c r="Y851" s="191" t="str">
        <f>IFERROR(INDEX('2A-2B'!$C$21:$C$1020,MATCH(E851,'2A-2B'!$F$21:$F$1020,0)),"Not in 2A-2B")</f>
        <v>Not in 2A-2B</v>
      </c>
    </row>
    <row r="852" spans="2:25">
      <c r="B852" s="176" t="s">
        <v>1231</v>
      </c>
      <c r="C852" s="121"/>
      <c r="D852" s="119"/>
      <c r="E852" s="192"/>
      <c r="F852" s="117"/>
      <c r="G852" s="118"/>
      <c r="H852" s="119"/>
      <c r="I852" s="119"/>
      <c r="J852" s="123"/>
      <c r="K852" s="195"/>
      <c r="L852" s="120">
        <v>0</v>
      </c>
      <c r="M852" s="120">
        <v>0</v>
      </c>
      <c r="N852" s="120">
        <v>0</v>
      </c>
      <c r="O852" s="112">
        <f t="shared" si="42"/>
        <v>0</v>
      </c>
      <c r="P852" s="115">
        <f t="shared" si="43"/>
        <v>0</v>
      </c>
      <c r="Q852" s="120"/>
      <c r="R852" s="117"/>
      <c r="S852" s="197"/>
      <c r="T852" s="179" t="str">
        <f>IFERROR(INDEX('ITC-3B'!$B$21:$B$1020,MATCH(E852,'ITC-3B'!$E$21:$E$1020,0)),"-")</f>
        <v>-</v>
      </c>
      <c r="U852" s="179" t="str">
        <f>IFERROR(INDEX('2A-2B'!$B$21:$B$1020,MATCH(E852,'2A-2B'!$F$21:$F$1020,0)),"-")</f>
        <v>-</v>
      </c>
      <c r="V852" s="186">
        <f t="shared" si="44"/>
        <v>0</v>
      </c>
      <c r="X852" s="191" t="str">
        <f>IFERROR(INDEX('ITC-3B'!$C$21:$C$1020,MATCH(E852,'ITC-3B'!$E$21:$E$1020,0)),"Not in 3B")</f>
        <v>Not in 3B</v>
      </c>
      <c r="Y852" s="191" t="str">
        <f>IFERROR(INDEX('2A-2B'!$C$21:$C$1020,MATCH(E852,'2A-2B'!$F$21:$F$1020,0)),"Not in 2A-2B")</f>
        <v>Not in 2A-2B</v>
      </c>
    </row>
    <row r="853" spans="2:25">
      <c r="B853" s="176" t="s">
        <v>1232</v>
      </c>
      <c r="C853" s="121"/>
      <c r="D853" s="119"/>
      <c r="E853" s="192"/>
      <c r="F853" s="117"/>
      <c r="G853" s="118"/>
      <c r="H853" s="119"/>
      <c r="I853" s="119"/>
      <c r="J853" s="123"/>
      <c r="K853" s="195"/>
      <c r="L853" s="120">
        <v>0</v>
      </c>
      <c r="M853" s="120">
        <v>0</v>
      </c>
      <c r="N853" s="120">
        <v>0</v>
      </c>
      <c r="O853" s="112">
        <f t="shared" ref="O853:O916" si="45">N853</f>
        <v>0</v>
      </c>
      <c r="P853" s="115">
        <f t="shared" ref="P853:P916" si="46">SUM(L853:O853)</f>
        <v>0</v>
      </c>
      <c r="Q853" s="120"/>
      <c r="R853" s="117"/>
      <c r="S853" s="197"/>
      <c r="T853" s="179" t="str">
        <f>IFERROR(INDEX('ITC-3B'!$B$21:$B$1020,MATCH(E853,'ITC-3B'!$E$21:$E$1020,0)),"-")</f>
        <v>-</v>
      </c>
      <c r="U853" s="179" t="str">
        <f>IFERROR(INDEX('2A-2B'!$B$21:$B$1020,MATCH(E853,'2A-2B'!$F$21:$F$1020,0)),"-")</f>
        <v>-</v>
      </c>
      <c r="V853" s="186">
        <f t="shared" ref="V853:V916" si="47">IF(((L853*J853)-SUM(M853:O853))&gt;0.51,0,((L853*J853)-SUM(M853:O853)))</f>
        <v>0</v>
      </c>
      <c r="X853" s="191" t="str">
        <f>IFERROR(INDEX('ITC-3B'!$C$21:$C$1020,MATCH(E853,'ITC-3B'!$E$21:$E$1020,0)),"Not in 3B")</f>
        <v>Not in 3B</v>
      </c>
      <c r="Y853" s="191" t="str">
        <f>IFERROR(INDEX('2A-2B'!$C$21:$C$1020,MATCH(E853,'2A-2B'!$F$21:$F$1020,0)),"Not in 2A-2B")</f>
        <v>Not in 2A-2B</v>
      </c>
    </row>
    <row r="854" spans="2:25">
      <c r="B854" s="176" t="s">
        <v>1233</v>
      </c>
      <c r="C854" s="121"/>
      <c r="D854" s="119"/>
      <c r="E854" s="192"/>
      <c r="F854" s="117"/>
      <c r="G854" s="118"/>
      <c r="H854" s="119"/>
      <c r="I854" s="119"/>
      <c r="J854" s="123"/>
      <c r="K854" s="195"/>
      <c r="L854" s="120">
        <v>0</v>
      </c>
      <c r="M854" s="120">
        <v>0</v>
      </c>
      <c r="N854" s="120">
        <v>0</v>
      </c>
      <c r="O854" s="112">
        <f t="shared" si="45"/>
        <v>0</v>
      </c>
      <c r="P854" s="115">
        <f t="shared" si="46"/>
        <v>0</v>
      </c>
      <c r="Q854" s="120"/>
      <c r="R854" s="117"/>
      <c r="S854" s="197"/>
      <c r="T854" s="179" t="str">
        <f>IFERROR(INDEX('ITC-3B'!$B$21:$B$1020,MATCH(E854,'ITC-3B'!$E$21:$E$1020,0)),"-")</f>
        <v>-</v>
      </c>
      <c r="U854" s="179" t="str">
        <f>IFERROR(INDEX('2A-2B'!$B$21:$B$1020,MATCH(E854,'2A-2B'!$F$21:$F$1020,0)),"-")</f>
        <v>-</v>
      </c>
      <c r="V854" s="186">
        <f t="shared" si="47"/>
        <v>0</v>
      </c>
      <c r="X854" s="191" t="str">
        <f>IFERROR(INDEX('ITC-3B'!$C$21:$C$1020,MATCH(E854,'ITC-3B'!$E$21:$E$1020,0)),"Not in 3B")</f>
        <v>Not in 3B</v>
      </c>
      <c r="Y854" s="191" t="str">
        <f>IFERROR(INDEX('2A-2B'!$C$21:$C$1020,MATCH(E854,'2A-2B'!$F$21:$F$1020,0)),"Not in 2A-2B")</f>
        <v>Not in 2A-2B</v>
      </c>
    </row>
    <row r="855" spans="2:25">
      <c r="B855" s="176" t="s">
        <v>1234</v>
      </c>
      <c r="C855" s="121"/>
      <c r="D855" s="119"/>
      <c r="E855" s="192"/>
      <c r="F855" s="117"/>
      <c r="G855" s="118"/>
      <c r="H855" s="119"/>
      <c r="I855" s="119"/>
      <c r="J855" s="123"/>
      <c r="K855" s="195"/>
      <c r="L855" s="120">
        <v>0</v>
      </c>
      <c r="M855" s="120">
        <v>0</v>
      </c>
      <c r="N855" s="120">
        <v>0</v>
      </c>
      <c r="O855" s="112">
        <f t="shared" si="45"/>
        <v>0</v>
      </c>
      <c r="P855" s="115">
        <f t="shared" si="46"/>
        <v>0</v>
      </c>
      <c r="Q855" s="120"/>
      <c r="R855" s="117"/>
      <c r="S855" s="197"/>
      <c r="T855" s="179" t="str">
        <f>IFERROR(INDEX('ITC-3B'!$B$21:$B$1020,MATCH(E855,'ITC-3B'!$E$21:$E$1020,0)),"-")</f>
        <v>-</v>
      </c>
      <c r="U855" s="179" t="str">
        <f>IFERROR(INDEX('2A-2B'!$B$21:$B$1020,MATCH(E855,'2A-2B'!$F$21:$F$1020,0)),"-")</f>
        <v>-</v>
      </c>
      <c r="V855" s="186">
        <f t="shared" si="47"/>
        <v>0</v>
      </c>
      <c r="X855" s="191" t="str">
        <f>IFERROR(INDEX('ITC-3B'!$C$21:$C$1020,MATCH(E855,'ITC-3B'!$E$21:$E$1020,0)),"Not in 3B")</f>
        <v>Not in 3B</v>
      </c>
      <c r="Y855" s="191" t="str">
        <f>IFERROR(INDEX('2A-2B'!$C$21:$C$1020,MATCH(E855,'2A-2B'!$F$21:$F$1020,0)),"Not in 2A-2B")</f>
        <v>Not in 2A-2B</v>
      </c>
    </row>
    <row r="856" spans="2:25">
      <c r="B856" s="176" t="s">
        <v>1235</v>
      </c>
      <c r="C856" s="121"/>
      <c r="D856" s="119"/>
      <c r="E856" s="192"/>
      <c r="F856" s="117"/>
      <c r="G856" s="118"/>
      <c r="H856" s="119"/>
      <c r="I856" s="119"/>
      <c r="J856" s="123"/>
      <c r="K856" s="195"/>
      <c r="L856" s="120">
        <v>0</v>
      </c>
      <c r="M856" s="120">
        <v>0</v>
      </c>
      <c r="N856" s="120">
        <v>0</v>
      </c>
      <c r="O856" s="112">
        <f t="shared" si="45"/>
        <v>0</v>
      </c>
      <c r="P856" s="115">
        <f t="shared" si="46"/>
        <v>0</v>
      </c>
      <c r="Q856" s="120"/>
      <c r="R856" s="117"/>
      <c r="S856" s="197"/>
      <c r="T856" s="179" t="str">
        <f>IFERROR(INDEX('ITC-3B'!$B$21:$B$1020,MATCH(E856,'ITC-3B'!$E$21:$E$1020,0)),"-")</f>
        <v>-</v>
      </c>
      <c r="U856" s="179" t="str">
        <f>IFERROR(INDEX('2A-2B'!$B$21:$B$1020,MATCH(E856,'2A-2B'!$F$21:$F$1020,0)),"-")</f>
        <v>-</v>
      </c>
      <c r="V856" s="186">
        <f t="shared" si="47"/>
        <v>0</v>
      </c>
      <c r="X856" s="191" t="str">
        <f>IFERROR(INDEX('ITC-3B'!$C$21:$C$1020,MATCH(E856,'ITC-3B'!$E$21:$E$1020,0)),"Not in 3B")</f>
        <v>Not in 3B</v>
      </c>
      <c r="Y856" s="191" t="str">
        <f>IFERROR(INDEX('2A-2B'!$C$21:$C$1020,MATCH(E856,'2A-2B'!$F$21:$F$1020,0)),"Not in 2A-2B")</f>
        <v>Not in 2A-2B</v>
      </c>
    </row>
    <row r="857" spans="2:25">
      <c r="B857" s="176" t="s">
        <v>1236</v>
      </c>
      <c r="C857" s="121"/>
      <c r="D857" s="119"/>
      <c r="E857" s="192"/>
      <c r="F857" s="117"/>
      <c r="G857" s="118"/>
      <c r="H857" s="119"/>
      <c r="I857" s="119"/>
      <c r="J857" s="123"/>
      <c r="K857" s="195"/>
      <c r="L857" s="120">
        <v>0</v>
      </c>
      <c r="M857" s="120">
        <v>0</v>
      </c>
      <c r="N857" s="120">
        <v>0</v>
      </c>
      <c r="O857" s="112">
        <f t="shared" si="45"/>
        <v>0</v>
      </c>
      <c r="P857" s="115">
        <f t="shared" si="46"/>
        <v>0</v>
      </c>
      <c r="Q857" s="120"/>
      <c r="R857" s="117"/>
      <c r="S857" s="197"/>
      <c r="T857" s="179" t="str">
        <f>IFERROR(INDEX('ITC-3B'!$B$21:$B$1020,MATCH(E857,'ITC-3B'!$E$21:$E$1020,0)),"-")</f>
        <v>-</v>
      </c>
      <c r="U857" s="179" t="str">
        <f>IFERROR(INDEX('2A-2B'!$B$21:$B$1020,MATCH(E857,'2A-2B'!$F$21:$F$1020,0)),"-")</f>
        <v>-</v>
      </c>
      <c r="V857" s="186">
        <f t="shared" si="47"/>
        <v>0</v>
      </c>
      <c r="X857" s="191" t="str">
        <f>IFERROR(INDEX('ITC-3B'!$C$21:$C$1020,MATCH(E857,'ITC-3B'!$E$21:$E$1020,0)),"Not in 3B")</f>
        <v>Not in 3B</v>
      </c>
      <c r="Y857" s="191" t="str">
        <f>IFERROR(INDEX('2A-2B'!$C$21:$C$1020,MATCH(E857,'2A-2B'!$F$21:$F$1020,0)),"Not in 2A-2B")</f>
        <v>Not in 2A-2B</v>
      </c>
    </row>
    <row r="858" spans="2:25">
      <c r="B858" s="176" t="s">
        <v>1237</v>
      </c>
      <c r="C858" s="121"/>
      <c r="D858" s="119"/>
      <c r="E858" s="192"/>
      <c r="F858" s="117"/>
      <c r="G858" s="118"/>
      <c r="H858" s="119"/>
      <c r="I858" s="119"/>
      <c r="J858" s="123"/>
      <c r="K858" s="195"/>
      <c r="L858" s="120">
        <v>0</v>
      </c>
      <c r="M858" s="120">
        <v>0</v>
      </c>
      <c r="N858" s="120">
        <v>0</v>
      </c>
      <c r="O858" s="112">
        <f t="shared" si="45"/>
        <v>0</v>
      </c>
      <c r="P858" s="115">
        <f t="shared" si="46"/>
        <v>0</v>
      </c>
      <c r="Q858" s="120"/>
      <c r="R858" s="117"/>
      <c r="S858" s="197"/>
      <c r="T858" s="179" t="str">
        <f>IFERROR(INDEX('ITC-3B'!$B$21:$B$1020,MATCH(E858,'ITC-3B'!$E$21:$E$1020,0)),"-")</f>
        <v>-</v>
      </c>
      <c r="U858" s="179" t="str">
        <f>IFERROR(INDEX('2A-2B'!$B$21:$B$1020,MATCH(E858,'2A-2B'!$F$21:$F$1020,0)),"-")</f>
        <v>-</v>
      </c>
      <c r="V858" s="186">
        <f t="shared" si="47"/>
        <v>0</v>
      </c>
      <c r="X858" s="191" t="str">
        <f>IFERROR(INDEX('ITC-3B'!$C$21:$C$1020,MATCH(E858,'ITC-3B'!$E$21:$E$1020,0)),"Not in 3B")</f>
        <v>Not in 3B</v>
      </c>
      <c r="Y858" s="191" t="str">
        <f>IFERROR(INDEX('2A-2B'!$C$21:$C$1020,MATCH(E858,'2A-2B'!$F$21:$F$1020,0)),"Not in 2A-2B")</f>
        <v>Not in 2A-2B</v>
      </c>
    </row>
    <row r="859" spans="2:25">
      <c r="B859" s="176" t="s">
        <v>1238</v>
      </c>
      <c r="C859" s="121"/>
      <c r="D859" s="119"/>
      <c r="E859" s="192"/>
      <c r="F859" s="117"/>
      <c r="G859" s="118"/>
      <c r="H859" s="119"/>
      <c r="I859" s="119"/>
      <c r="J859" s="123"/>
      <c r="K859" s="195"/>
      <c r="L859" s="120">
        <v>0</v>
      </c>
      <c r="M859" s="120">
        <v>0</v>
      </c>
      <c r="N859" s="120">
        <v>0</v>
      </c>
      <c r="O859" s="112">
        <f t="shared" si="45"/>
        <v>0</v>
      </c>
      <c r="P859" s="115">
        <f t="shared" si="46"/>
        <v>0</v>
      </c>
      <c r="Q859" s="120"/>
      <c r="R859" s="117"/>
      <c r="S859" s="197"/>
      <c r="T859" s="179" t="str">
        <f>IFERROR(INDEX('ITC-3B'!$B$21:$B$1020,MATCH(E859,'ITC-3B'!$E$21:$E$1020,0)),"-")</f>
        <v>-</v>
      </c>
      <c r="U859" s="179" t="str">
        <f>IFERROR(INDEX('2A-2B'!$B$21:$B$1020,MATCH(E859,'2A-2B'!$F$21:$F$1020,0)),"-")</f>
        <v>-</v>
      </c>
      <c r="V859" s="186">
        <f t="shared" si="47"/>
        <v>0</v>
      </c>
      <c r="X859" s="191" t="str">
        <f>IFERROR(INDEX('ITC-3B'!$C$21:$C$1020,MATCH(E859,'ITC-3B'!$E$21:$E$1020,0)),"Not in 3B")</f>
        <v>Not in 3B</v>
      </c>
      <c r="Y859" s="191" t="str">
        <f>IFERROR(INDEX('2A-2B'!$C$21:$C$1020,MATCH(E859,'2A-2B'!$F$21:$F$1020,0)),"Not in 2A-2B")</f>
        <v>Not in 2A-2B</v>
      </c>
    </row>
    <row r="860" spans="2:25">
      <c r="B860" s="176" t="s">
        <v>1239</v>
      </c>
      <c r="C860" s="121"/>
      <c r="D860" s="119"/>
      <c r="E860" s="192"/>
      <c r="F860" s="117"/>
      <c r="G860" s="118"/>
      <c r="H860" s="119"/>
      <c r="I860" s="119"/>
      <c r="J860" s="123"/>
      <c r="K860" s="195"/>
      <c r="L860" s="120">
        <v>0</v>
      </c>
      <c r="M860" s="120">
        <v>0</v>
      </c>
      <c r="N860" s="120">
        <v>0</v>
      </c>
      <c r="O860" s="112">
        <f t="shared" si="45"/>
        <v>0</v>
      </c>
      <c r="P860" s="115">
        <f t="shared" si="46"/>
        <v>0</v>
      </c>
      <c r="Q860" s="120"/>
      <c r="R860" s="117"/>
      <c r="S860" s="197"/>
      <c r="T860" s="179" t="str">
        <f>IFERROR(INDEX('ITC-3B'!$B$21:$B$1020,MATCH(E860,'ITC-3B'!$E$21:$E$1020,0)),"-")</f>
        <v>-</v>
      </c>
      <c r="U860" s="179" t="str">
        <f>IFERROR(INDEX('2A-2B'!$B$21:$B$1020,MATCH(E860,'2A-2B'!$F$21:$F$1020,0)),"-")</f>
        <v>-</v>
      </c>
      <c r="V860" s="186">
        <f t="shared" si="47"/>
        <v>0</v>
      </c>
      <c r="X860" s="191" t="str">
        <f>IFERROR(INDEX('ITC-3B'!$C$21:$C$1020,MATCH(E860,'ITC-3B'!$E$21:$E$1020,0)),"Not in 3B")</f>
        <v>Not in 3B</v>
      </c>
      <c r="Y860" s="191" t="str">
        <f>IFERROR(INDEX('2A-2B'!$C$21:$C$1020,MATCH(E860,'2A-2B'!$F$21:$F$1020,0)),"Not in 2A-2B")</f>
        <v>Not in 2A-2B</v>
      </c>
    </row>
    <row r="861" spans="2:25">
      <c r="B861" s="176" t="s">
        <v>1240</v>
      </c>
      <c r="C861" s="121"/>
      <c r="D861" s="119"/>
      <c r="E861" s="192"/>
      <c r="F861" s="117"/>
      <c r="G861" s="118"/>
      <c r="H861" s="119"/>
      <c r="I861" s="119"/>
      <c r="J861" s="123"/>
      <c r="K861" s="195"/>
      <c r="L861" s="120">
        <v>0</v>
      </c>
      <c r="M861" s="120">
        <v>0</v>
      </c>
      <c r="N861" s="120">
        <v>0</v>
      </c>
      <c r="O861" s="112">
        <f t="shared" si="45"/>
        <v>0</v>
      </c>
      <c r="P861" s="115">
        <f t="shared" si="46"/>
        <v>0</v>
      </c>
      <c r="Q861" s="120"/>
      <c r="R861" s="117"/>
      <c r="S861" s="197"/>
      <c r="T861" s="179" t="str">
        <f>IFERROR(INDEX('ITC-3B'!$B$21:$B$1020,MATCH(E861,'ITC-3B'!$E$21:$E$1020,0)),"-")</f>
        <v>-</v>
      </c>
      <c r="U861" s="179" t="str">
        <f>IFERROR(INDEX('2A-2B'!$B$21:$B$1020,MATCH(E861,'2A-2B'!$F$21:$F$1020,0)),"-")</f>
        <v>-</v>
      </c>
      <c r="V861" s="186">
        <f t="shared" si="47"/>
        <v>0</v>
      </c>
      <c r="X861" s="191" t="str">
        <f>IFERROR(INDEX('ITC-3B'!$C$21:$C$1020,MATCH(E861,'ITC-3B'!$E$21:$E$1020,0)),"Not in 3B")</f>
        <v>Not in 3B</v>
      </c>
      <c r="Y861" s="191" t="str">
        <f>IFERROR(INDEX('2A-2B'!$C$21:$C$1020,MATCH(E861,'2A-2B'!$F$21:$F$1020,0)),"Not in 2A-2B")</f>
        <v>Not in 2A-2B</v>
      </c>
    </row>
    <row r="862" spans="2:25">
      <c r="B862" s="176" t="s">
        <v>1241</v>
      </c>
      <c r="C862" s="121"/>
      <c r="D862" s="119"/>
      <c r="E862" s="192"/>
      <c r="F862" s="117"/>
      <c r="G862" s="118"/>
      <c r="H862" s="119"/>
      <c r="I862" s="119"/>
      <c r="J862" s="123"/>
      <c r="K862" s="195"/>
      <c r="L862" s="120">
        <v>0</v>
      </c>
      <c r="M862" s="120">
        <v>0</v>
      </c>
      <c r="N862" s="120">
        <v>0</v>
      </c>
      <c r="O862" s="112">
        <f t="shared" si="45"/>
        <v>0</v>
      </c>
      <c r="P862" s="115">
        <f t="shared" si="46"/>
        <v>0</v>
      </c>
      <c r="Q862" s="120"/>
      <c r="R862" s="117"/>
      <c r="S862" s="197"/>
      <c r="T862" s="179" t="str">
        <f>IFERROR(INDEX('ITC-3B'!$B$21:$B$1020,MATCH(E862,'ITC-3B'!$E$21:$E$1020,0)),"-")</f>
        <v>-</v>
      </c>
      <c r="U862" s="179" t="str">
        <f>IFERROR(INDEX('2A-2B'!$B$21:$B$1020,MATCH(E862,'2A-2B'!$F$21:$F$1020,0)),"-")</f>
        <v>-</v>
      </c>
      <c r="V862" s="186">
        <f t="shared" si="47"/>
        <v>0</v>
      </c>
      <c r="X862" s="191" t="str">
        <f>IFERROR(INDEX('ITC-3B'!$C$21:$C$1020,MATCH(E862,'ITC-3B'!$E$21:$E$1020,0)),"Not in 3B")</f>
        <v>Not in 3B</v>
      </c>
      <c r="Y862" s="191" t="str">
        <f>IFERROR(INDEX('2A-2B'!$C$21:$C$1020,MATCH(E862,'2A-2B'!$F$21:$F$1020,0)),"Not in 2A-2B")</f>
        <v>Not in 2A-2B</v>
      </c>
    </row>
    <row r="863" spans="2:25">
      <c r="B863" s="176" t="s">
        <v>1242</v>
      </c>
      <c r="C863" s="121"/>
      <c r="D863" s="119"/>
      <c r="E863" s="192"/>
      <c r="F863" s="117"/>
      <c r="G863" s="118"/>
      <c r="H863" s="119"/>
      <c r="I863" s="119"/>
      <c r="J863" s="123"/>
      <c r="K863" s="195"/>
      <c r="L863" s="120">
        <v>0</v>
      </c>
      <c r="M863" s="120">
        <v>0</v>
      </c>
      <c r="N863" s="120">
        <v>0</v>
      </c>
      <c r="O863" s="112">
        <f t="shared" si="45"/>
        <v>0</v>
      </c>
      <c r="P863" s="115">
        <f t="shared" si="46"/>
        <v>0</v>
      </c>
      <c r="Q863" s="120"/>
      <c r="R863" s="117"/>
      <c r="S863" s="197"/>
      <c r="T863" s="179" t="str">
        <f>IFERROR(INDEX('ITC-3B'!$B$21:$B$1020,MATCH(E863,'ITC-3B'!$E$21:$E$1020,0)),"-")</f>
        <v>-</v>
      </c>
      <c r="U863" s="179" t="str">
        <f>IFERROR(INDEX('2A-2B'!$B$21:$B$1020,MATCH(E863,'2A-2B'!$F$21:$F$1020,0)),"-")</f>
        <v>-</v>
      </c>
      <c r="V863" s="186">
        <f t="shared" si="47"/>
        <v>0</v>
      </c>
      <c r="X863" s="191" t="str">
        <f>IFERROR(INDEX('ITC-3B'!$C$21:$C$1020,MATCH(E863,'ITC-3B'!$E$21:$E$1020,0)),"Not in 3B")</f>
        <v>Not in 3B</v>
      </c>
      <c r="Y863" s="191" t="str">
        <f>IFERROR(INDEX('2A-2B'!$C$21:$C$1020,MATCH(E863,'2A-2B'!$F$21:$F$1020,0)),"Not in 2A-2B")</f>
        <v>Not in 2A-2B</v>
      </c>
    </row>
    <row r="864" spans="2:25">
      <c r="B864" s="176" t="s">
        <v>1243</v>
      </c>
      <c r="C864" s="121"/>
      <c r="D864" s="119"/>
      <c r="E864" s="192"/>
      <c r="F864" s="117"/>
      <c r="G864" s="118"/>
      <c r="H864" s="119"/>
      <c r="I864" s="119"/>
      <c r="J864" s="123"/>
      <c r="K864" s="195"/>
      <c r="L864" s="120">
        <v>0</v>
      </c>
      <c r="M864" s="120">
        <v>0</v>
      </c>
      <c r="N864" s="120">
        <v>0</v>
      </c>
      <c r="O864" s="112">
        <f t="shared" si="45"/>
        <v>0</v>
      </c>
      <c r="P864" s="115">
        <f t="shared" si="46"/>
        <v>0</v>
      </c>
      <c r="Q864" s="120"/>
      <c r="R864" s="117"/>
      <c r="S864" s="197"/>
      <c r="T864" s="179" t="str">
        <f>IFERROR(INDEX('ITC-3B'!$B$21:$B$1020,MATCH(E864,'ITC-3B'!$E$21:$E$1020,0)),"-")</f>
        <v>-</v>
      </c>
      <c r="U864" s="179" t="str">
        <f>IFERROR(INDEX('2A-2B'!$B$21:$B$1020,MATCH(E864,'2A-2B'!$F$21:$F$1020,0)),"-")</f>
        <v>-</v>
      </c>
      <c r="V864" s="186">
        <f t="shared" si="47"/>
        <v>0</v>
      </c>
      <c r="X864" s="191" t="str">
        <f>IFERROR(INDEX('ITC-3B'!$C$21:$C$1020,MATCH(E864,'ITC-3B'!$E$21:$E$1020,0)),"Not in 3B")</f>
        <v>Not in 3B</v>
      </c>
      <c r="Y864" s="191" t="str">
        <f>IFERROR(INDEX('2A-2B'!$C$21:$C$1020,MATCH(E864,'2A-2B'!$F$21:$F$1020,0)),"Not in 2A-2B")</f>
        <v>Not in 2A-2B</v>
      </c>
    </row>
    <row r="865" spans="2:25">
      <c r="B865" s="176" t="s">
        <v>1244</v>
      </c>
      <c r="C865" s="121"/>
      <c r="D865" s="119"/>
      <c r="E865" s="192"/>
      <c r="F865" s="117"/>
      <c r="G865" s="118"/>
      <c r="H865" s="119"/>
      <c r="I865" s="119"/>
      <c r="J865" s="123"/>
      <c r="K865" s="195"/>
      <c r="L865" s="120">
        <v>0</v>
      </c>
      <c r="M865" s="120">
        <v>0</v>
      </c>
      <c r="N865" s="120">
        <v>0</v>
      </c>
      <c r="O865" s="112">
        <f t="shared" si="45"/>
        <v>0</v>
      </c>
      <c r="P865" s="115">
        <f t="shared" si="46"/>
        <v>0</v>
      </c>
      <c r="Q865" s="120"/>
      <c r="R865" s="117"/>
      <c r="S865" s="197"/>
      <c r="T865" s="179" t="str">
        <f>IFERROR(INDEX('ITC-3B'!$B$21:$B$1020,MATCH(E865,'ITC-3B'!$E$21:$E$1020,0)),"-")</f>
        <v>-</v>
      </c>
      <c r="U865" s="179" t="str">
        <f>IFERROR(INDEX('2A-2B'!$B$21:$B$1020,MATCH(E865,'2A-2B'!$F$21:$F$1020,0)),"-")</f>
        <v>-</v>
      </c>
      <c r="V865" s="186">
        <f t="shared" si="47"/>
        <v>0</v>
      </c>
      <c r="X865" s="191" t="str">
        <f>IFERROR(INDEX('ITC-3B'!$C$21:$C$1020,MATCH(E865,'ITC-3B'!$E$21:$E$1020,0)),"Not in 3B")</f>
        <v>Not in 3B</v>
      </c>
      <c r="Y865" s="191" t="str">
        <f>IFERROR(INDEX('2A-2B'!$C$21:$C$1020,MATCH(E865,'2A-2B'!$F$21:$F$1020,0)),"Not in 2A-2B")</f>
        <v>Not in 2A-2B</v>
      </c>
    </row>
    <row r="866" spans="2:25">
      <c r="B866" s="176" t="s">
        <v>1245</v>
      </c>
      <c r="C866" s="121"/>
      <c r="D866" s="119"/>
      <c r="E866" s="192"/>
      <c r="F866" s="117"/>
      <c r="G866" s="118"/>
      <c r="H866" s="119"/>
      <c r="I866" s="119"/>
      <c r="J866" s="123"/>
      <c r="K866" s="195"/>
      <c r="L866" s="120">
        <v>0</v>
      </c>
      <c r="M866" s="120">
        <v>0</v>
      </c>
      <c r="N866" s="120">
        <v>0</v>
      </c>
      <c r="O866" s="112">
        <f t="shared" si="45"/>
        <v>0</v>
      </c>
      <c r="P866" s="115">
        <f t="shared" si="46"/>
        <v>0</v>
      </c>
      <c r="Q866" s="120"/>
      <c r="R866" s="117"/>
      <c r="S866" s="197"/>
      <c r="T866" s="179" t="str">
        <f>IFERROR(INDEX('ITC-3B'!$B$21:$B$1020,MATCH(E866,'ITC-3B'!$E$21:$E$1020,0)),"-")</f>
        <v>-</v>
      </c>
      <c r="U866" s="179" t="str">
        <f>IFERROR(INDEX('2A-2B'!$B$21:$B$1020,MATCH(E866,'2A-2B'!$F$21:$F$1020,0)),"-")</f>
        <v>-</v>
      </c>
      <c r="V866" s="186">
        <f t="shared" si="47"/>
        <v>0</v>
      </c>
      <c r="X866" s="191" t="str">
        <f>IFERROR(INDEX('ITC-3B'!$C$21:$C$1020,MATCH(E866,'ITC-3B'!$E$21:$E$1020,0)),"Not in 3B")</f>
        <v>Not in 3B</v>
      </c>
      <c r="Y866" s="191" t="str">
        <f>IFERROR(INDEX('2A-2B'!$C$21:$C$1020,MATCH(E866,'2A-2B'!$F$21:$F$1020,0)),"Not in 2A-2B")</f>
        <v>Not in 2A-2B</v>
      </c>
    </row>
    <row r="867" spans="2:25">
      <c r="B867" s="176" t="s">
        <v>1246</v>
      </c>
      <c r="C867" s="121"/>
      <c r="D867" s="119"/>
      <c r="E867" s="192"/>
      <c r="F867" s="117"/>
      <c r="G867" s="118"/>
      <c r="H867" s="119"/>
      <c r="I867" s="119"/>
      <c r="J867" s="123"/>
      <c r="K867" s="195"/>
      <c r="L867" s="120">
        <v>0</v>
      </c>
      <c r="M867" s="120">
        <v>0</v>
      </c>
      <c r="N867" s="120">
        <v>0</v>
      </c>
      <c r="O867" s="112">
        <f t="shared" si="45"/>
        <v>0</v>
      </c>
      <c r="P867" s="115">
        <f t="shared" si="46"/>
        <v>0</v>
      </c>
      <c r="Q867" s="120"/>
      <c r="R867" s="117"/>
      <c r="S867" s="197"/>
      <c r="T867" s="179" t="str">
        <f>IFERROR(INDEX('ITC-3B'!$B$21:$B$1020,MATCH(E867,'ITC-3B'!$E$21:$E$1020,0)),"-")</f>
        <v>-</v>
      </c>
      <c r="U867" s="179" t="str">
        <f>IFERROR(INDEX('2A-2B'!$B$21:$B$1020,MATCH(E867,'2A-2B'!$F$21:$F$1020,0)),"-")</f>
        <v>-</v>
      </c>
      <c r="V867" s="186">
        <f t="shared" si="47"/>
        <v>0</v>
      </c>
      <c r="X867" s="191" t="str">
        <f>IFERROR(INDEX('ITC-3B'!$C$21:$C$1020,MATCH(E867,'ITC-3B'!$E$21:$E$1020,0)),"Not in 3B")</f>
        <v>Not in 3B</v>
      </c>
      <c r="Y867" s="191" t="str">
        <f>IFERROR(INDEX('2A-2B'!$C$21:$C$1020,MATCH(E867,'2A-2B'!$F$21:$F$1020,0)),"Not in 2A-2B")</f>
        <v>Not in 2A-2B</v>
      </c>
    </row>
    <row r="868" spans="2:25">
      <c r="B868" s="176" t="s">
        <v>1247</v>
      </c>
      <c r="C868" s="121"/>
      <c r="D868" s="119"/>
      <c r="E868" s="192"/>
      <c r="F868" s="117"/>
      <c r="G868" s="118"/>
      <c r="H868" s="119"/>
      <c r="I868" s="119"/>
      <c r="J868" s="123"/>
      <c r="K868" s="195"/>
      <c r="L868" s="120">
        <v>0</v>
      </c>
      <c r="M868" s="120">
        <v>0</v>
      </c>
      <c r="N868" s="120">
        <v>0</v>
      </c>
      <c r="O868" s="112">
        <f t="shared" si="45"/>
        <v>0</v>
      </c>
      <c r="P868" s="115">
        <f t="shared" si="46"/>
        <v>0</v>
      </c>
      <c r="Q868" s="120"/>
      <c r="R868" s="117"/>
      <c r="S868" s="197"/>
      <c r="T868" s="179" t="str">
        <f>IFERROR(INDEX('ITC-3B'!$B$21:$B$1020,MATCH(E868,'ITC-3B'!$E$21:$E$1020,0)),"-")</f>
        <v>-</v>
      </c>
      <c r="U868" s="179" t="str">
        <f>IFERROR(INDEX('2A-2B'!$B$21:$B$1020,MATCH(E868,'2A-2B'!$F$21:$F$1020,0)),"-")</f>
        <v>-</v>
      </c>
      <c r="V868" s="186">
        <f t="shared" si="47"/>
        <v>0</v>
      </c>
      <c r="X868" s="191" t="str">
        <f>IFERROR(INDEX('ITC-3B'!$C$21:$C$1020,MATCH(E868,'ITC-3B'!$E$21:$E$1020,0)),"Not in 3B")</f>
        <v>Not in 3B</v>
      </c>
      <c r="Y868" s="191" t="str">
        <f>IFERROR(INDEX('2A-2B'!$C$21:$C$1020,MATCH(E868,'2A-2B'!$F$21:$F$1020,0)),"Not in 2A-2B")</f>
        <v>Not in 2A-2B</v>
      </c>
    </row>
    <row r="869" spans="2:25">
      <c r="B869" s="176" t="s">
        <v>1248</v>
      </c>
      <c r="C869" s="121"/>
      <c r="D869" s="119"/>
      <c r="E869" s="192"/>
      <c r="F869" s="117"/>
      <c r="G869" s="118"/>
      <c r="H869" s="119"/>
      <c r="I869" s="119"/>
      <c r="J869" s="123"/>
      <c r="K869" s="195"/>
      <c r="L869" s="120">
        <v>0</v>
      </c>
      <c r="M869" s="120">
        <v>0</v>
      </c>
      <c r="N869" s="120">
        <v>0</v>
      </c>
      <c r="O869" s="112">
        <f t="shared" si="45"/>
        <v>0</v>
      </c>
      <c r="P869" s="115">
        <f t="shared" si="46"/>
        <v>0</v>
      </c>
      <c r="Q869" s="120"/>
      <c r="R869" s="117"/>
      <c r="S869" s="197"/>
      <c r="T869" s="179" t="str">
        <f>IFERROR(INDEX('ITC-3B'!$B$21:$B$1020,MATCH(E869,'ITC-3B'!$E$21:$E$1020,0)),"-")</f>
        <v>-</v>
      </c>
      <c r="U869" s="179" t="str">
        <f>IFERROR(INDEX('2A-2B'!$B$21:$B$1020,MATCH(E869,'2A-2B'!$F$21:$F$1020,0)),"-")</f>
        <v>-</v>
      </c>
      <c r="V869" s="186">
        <f t="shared" si="47"/>
        <v>0</v>
      </c>
      <c r="X869" s="191" t="str">
        <f>IFERROR(INDEX('ITC-3B'!$C$21:$C$1020,MATCH(E869,'ITC-3B'!$E$21:$E$1020,0)),"Not in 3B")</f>
        <v>Not in 3B</v>
      </c>
      <c r="Y869" s="191" t="str">
        <f>IFERROR(INDEX('2A-2B'!$C$21:$C$1020,MATCH(E869,'2A-2B'!$F$21:$F$1020,0)),"Not in 2A-2B")</f>
        <v>Not in 2A-2B</v>
      </c>
    </row>
    <row r="870" spans="2:25">
      <c r="B870" s="176" t="s">
        <v>1249</v>
      </c>
      <c r="C870" s="121"/>
      <c r="D870" s="119"/>
      <c r="E870" s="192"/>
      <c r="F870" s="117"/>
      <c r="G870" s="118"/>
      <c r="H870" s="119"/>
      <c r="I870" s="119"/>
      <c r="J870" s="123"/>
      <c r="K870" s="195"/>
      <c r="L870" s="120">
        <v>0</v>
      </c>
      <c r="M870" s="120">
        <v>0</v>
      </c>
      <c r="N870" s="120">
        <v>0</v>
      </c>
      <c r="O870" s="112">
        <f t="shared" si="45"/>
        <v>0</v>
      </c>
      <c r="P870" s="115">
        <f t="shared" si="46"/>
        <v>0</v>
      </c>
      <c r="Q870" s="120"/>
      <c r="R870" s="117"/>
      <c r="S870" s="197"/>
      <c r="T870" s="179" t="str">
        <f>IFERROR(INDEX('ITC-3B'!$B$21:$B$1020,MATCH(E870,'ITC-3B'!$E$21:$E$1020,0)),"-")</f>
        <v>-</v>
      </c>
      <c r="U870" s="179" t="str">
        <f>IFERROR(INDEX('2A-2B'!$B$21:$B$1020,MATCH(E870,'2A-2B'!$F$21:$F$1020,0)),"-")</f>
        <v>-</v>
      </c>
      <c r="V870" s="186">
        <f t="shared" si="47"/>
        <v>0</v>
      </c>
      <c r="X870" s="191" t="str">
        <f>IFERROR(INDEX('ITC-3B'!$C$21:$C$1020,MATCH(E870,'ITC-3B'!$E$21:$E$1020,0)),"Not in 3B")</f>
        <v>Not in 3B</v>
      </c>
      <c r="Y870" s="191" t="str">
        <f>IFERROR(INDEX('2A-2B'!$C$21:$C$1020,MATCH(E870,'2A-2B'!$F$21:$F$1020,0)),"Not in 2A-2B")</f>
        <v>Not in 2A-2B</v>
      </c>
    </row>
    <row r="871" spans="2:25">
      <c r="B871" s="176" t="s">
        <v>1250</v>
      </c>
      <c r="C871" s="121"/>
      <c r="D871" s="119"/>
      <c r="E871" s="192"/>
      <c r="F871" s="117"/>
      <c r="G871" s="118"/>
      <c r="H871" s="119"/>
      <c r="I871" s="119"/>
      <c r="J871" s="123"/>
      <c r="K871" s="195"/>
      <c r="L871" s="120">
        <v>0</v>
      </c>
      <c r="M871" s="120">
        <v>0</v>
      </c>
      <c r="N871" s="120">
        <v>0</v>
      </c>
      <c r="O871" s="112">
        <f t="shared" si="45"/>
        <v>0</v>
      </c>
      <c r="P871" s="115">
        <f t="shared" si="46"/>
        <v>0</v>
      </c>
      <c r="Q871" s="120"/>
      <c r="R871" s="117"/>
      <c r="S871" s="197"/>
      <c r="T871" s="179" t="str">
        <f>IFERROR(INDEX('ITC-3B'!$B$21:$B$1020,MATCH(E871,'ITC-3B'!$E$21:$E$1020,0)),"-")</f>
        <v>-</v>
      </c>
      <c r="U871" s="179" t="str">
        <f>IFERROR(INDEX('2A-2B'!$B$21:$B$1020,MATCH(E871,'2A-2B'!$F$21:$F$1020,0)),"-")</f>
        <v>-</v>
      </c>
      <c r="V871" s="186">
        <f t="shared" si="47"/>
        <v>0</v>
      </c>
      <c r="X871" s="191" t="str">
        <f>IFERROR(INDEX('ITC-3B'!$C$21:$C$1020,MATCH(E871,'ITC-3B'!$E$21:$E$1020,0)),"Not in 3B")</f>
        <v>Not in 3B</v>
      </c>
      <c r="Y871" s="191" t="str">
        <f>IFERROR(INDEX('2A-2B'!$C$21:$C$1020,MATCH(E871,'2A-2B'!$F$21:$F$1020,0)),"Not in 2A-2B")</f>
        <v>Not in 2A-2B</v>
      </c>
    </row>
    <row r="872" spans="2:25">
      <c r="B872" s="176" t="s">
        <v>1251</v>
      </c>
      <c r="C872" s="121"/>
      <c r="D872" s="119"/>
      <c r="E872" s="192"/>
      <c r="F872" s="117"/>
      <c r="G872" s="118"/>
      <c r="H872" s="119"/>
      <c r="I872" s="119"/>
      <c r="J872" s="123"/>
      <c r="K872" s="195"/>
      <c r="L872" s="120">
        <v>0</v>
      </c>
      <c r="M872" s="120">
        <v>0</v>
      </c>
      <c r="N872" s="120">
        <v>0</v>
      </c>
      <c r="O872" s="112">
        <f t="shared" si="45"/>
        <v>0</v>
      </c>
      <c r="P872" s="115">
        <f t="shared" si="46"/>
        <v>0</v>
      </c>
      <c r="Q872" s="120"/>
      <c r="R872" s="117"/>
      <c r="S872" s="197"/>
      <c r="T872" s="179" t="str">
        <f>IFERROR(INDEX('ITC-3B'!$B$21:$B$1020,MATCH(E872,'ITC-3B'!$E$21:$E$1020,0)),"-")</f>
        <v>-</v>
      </c>
      <c r="U872" s="179" t="str">
        <f>IFERROR(INDEX('2A-2B'!$B$21:$B$1020,MATCH(E872,'2A-2B'!$F$21:$F$1020,0)),"-")</f>
        <v>-</v>
      </c>
      <c r="V872" s="186">
        <f t="shared" si="47"/>
        <v>0</v>
      </c>
      <c r="X872" s="191" t="str">
        <f>IFERROR(INDEX('ITC-3B'!$C$21:$C$1020,MATCH(E872,'ITC-3B'!$E$21:$E$1020,0)),"Not in 3B")</f>
        <v>Not in 3B</v>
      </c>
      <c r="Y872" s="191" t="str">
        <f>IFERROR(INDEX('2A-2B'!$C$21:$C$1020,MATCH(E872,'2A-2B'!$F$21:$F$1020,0)),"Not in 2A-2B")</f>
        <v>Not in 2A-2B</v>
      </c>
    </row>
    <row r="873" spans="2:25">
      <c r="B873" s="176" t="s">
        <v>1252</v>
      </c>
      <c r="C873" s="121"/>
      <c r="D873" s="119"/>
      <c r="E873" s="192"/>
      <c r="F873" s="117"/>
      <c r="G873" s="118"/>
      <c r="H873" s="119"/>
      <c r="I873" s="119"/>
      <c r="J873" s="123"/>
      <c r="K873" s="195"/>
      <c r="L873" s="120">
        <v>0</v>
      </c>
      <c r="M873" s="120">
        <v>0</v>
      </c>
      <c r="N873" s="120">
        <v>0</v>
      </c>
      <c r="O873" s="112">
        <f t="shared" si="45"/>
        <v>0</v>
      </c>
      <c r="P873" s="115">
        <f t="shared" si="46"/>
        <v>0</v>
      </c>
      <c r="Q873" s="120"/>
      <c r="R873" s="117"/>
      <c r="S873" s="197"/>
      <c r="T873" s="179" t="str">
        <f>IFERROR(INDEX('ITC-3B'!$B$21:$B$1020,MATCH(E873,'ITC-3B'!$E$21:$E$1020,0)),"-")</f>
        <v>-</v>
      </c>
      <c r="U873" s="179" t="str">
        <f>IFERROR(INDEX('2A-2B'!$B$21:$B$1020,MATCH(E873,'2A-2B'!$F$21:$F$1020,0)),"-")</f>
        <v>-</v>
      </c>
      <c r="V873" s="186">
        <f t="shared" si="47"/>
        <v>0</v>
      </c>
      <c r="X873" s="191" t="str">
        <f>IFERROR(INDEX('ITC-3B'!$C$21:$C$1020,MATCH(E873,'ITC-3B'!$E$21:$E$1020,0)),"Not in 3B")</f>
        <v>Not in 3B</v>
      </c>
      <c r="Y873" s="191" t="str">
        <f>IFERROR(INDEX('2A-2B'!$C$21:$C$1020,MATCH(E873,'2A-2B'!$F$21:$F$1020,0)),"Not in 2A-2B")</f>
        <v>Not in 2A-2B</v>
      </c>
    </row>
    <row r="874" spans="2:25">
      <c r="B874" s="176" t="s">
        <v>1253</v>
      </c>
      <c r="C874" s="121"/>
      <c r="D874" s="119"/>
      <c r="E874" s="192"/>
      <c r="F874" s="117"/>
      <c r="G874" s="118"/>
      <c r="H874" s="119"/>
      <c r="I874" s="119"/>
      <c r="J874" s="123"/>
      <c r="K874" s="195"/>
      <c r="L874" s="120">
        <v>0</v>
      </c>
      <c r="M874" s="120">
        <v>0</v>
      </c>
      <c r="N874" s="120">
        <v>0</v>
      </c>
      <c r="O874" s="112">
        <f t="shared" si="45"/>
        <v>0</v>
      </c>
      <c r="P874" s="115">
        <f t="shared" si="46"/>
        <v>0</v>
      </c>
      <c r="Q874" s="120"/>
      <c r="R874" s="117"/>
      <c r="S874" s="197"/>
      <c r="T874" s="179" t="str">
        <f>IFERROR(INDEX('ITC-3B'!$B$21:$B$1020,MATCH(E874,'ITC-3B'!$E$21:$E$1020,0)),"-")</f>
        <v>-</v>
      </c>
      <c r="U874" s="179" t="str">
        <f>IFERROR(INDEX('2A-2B'!$B$21:$B$1020,MATCH(E874,'2A-2B'!$F$21:$F$1020,0)),"-")</f>
        <v>-</v>
      </c>
      <c r="V874" s="186">
        <f t="shared" si="47"/>
        <v>0</v>
      </c>
      <c r="X874" s="191" t="str">
        <f>IFERROR(INDEX('ITC-3B'!$C$21:$C$1020,MATCH(E874,'ITC-3B'!$E$21:$E$1020,0)),"Not in 3B")</f>
        <v>Not in 3B</v>
      </c>
      <c r="Y874" s="191" t="str">
        <f>IFERROR(INDEX('2A-2B'!$C$21:$C$1020,MATCH(E874,'2A-2B'!$F$21:$F$1020,0)),"Not in 2A-2B")</f>
        <v>Not in 2A-2B</v>
      </c>
    </row>
    <row r="875" spans="2:25">
      <c r="B875" s="176" t="s">
        <v>1254</v>
      </c>
      <c r="C875" s="121"/>
      <c r="D875" s="119"/>
      <c r="E875" s="192"/>
      <c r="F875" s="117"/>
      <c r="G875" s="118"/>
      <c r="H875" s="119"/>
      <c r="I875" s="119"/>
      <c r="J875" s="123"/>
      <c r="K875" s="195"/>
      <c r="L875" s="120">
        <v>0</v>
      </c>
      <c r="M875" s="120">
        <v>0</v>
      </c>
      <c r="N875" s="120">
        <v>0</v>
      </c>
      <c r="O875" s="112">
        <f t="shared" si="45"/>
        <v>0</v>
      </c>
      <c r="P875" s="115">
        <f t="shared" si="46"/>
        <v>0</v>
      </c>
      <c r="Q875" s="120"/>
      <c r="R875" s="117"/>
      <c r="S875" s="197"/>
      <c r="T875" s="179" t="str">
        <f>IFERROR(INDEX('ITC-3B'!$B$21:$B$1020,MATCH(E875,'ITC-3B'!$E$21:$E$1020,0)),"-")</f>
        <v>-</v>
      </c>
      <c r="U875" s="179" t="str">
        <f>IFERROR(INDEX('2A-2B'!$B$21:$B$1020,MATCH(E875,'2A-2B'!$F$21:$F$1020,0)),"-")</f>
        <v>-</v>
      </c>
      <c r="V875" s="186">
        <f t="shared" si="47"/>
        <v>0</v>
      </c>
      <c r="X875" s="191" t="str">
        <f>IFERROR(INDEX('ITC-3B'!$C$21:$C$1020,MATCH(E875,'ITC-3B'!$E$21:$E$1020,0)),"Not in 3B")</f>
        <v>Not in 3B</v>
      </c>
      <c r="Y875" s="191" t="str">
        <f>IFERROR(INDEX('2A-2B'!$C$21:$C$1020,MATCH(E875,'2A-2B'!$F$21:$F$1020,0)),"Not in 2A-2B")</f>
        <v>Not in 2A-2B</v>
      </c>
    </row>
    <row r="876" spans="2:25">
      <c r="B876" s="176" t="s">
        <v>1255</v>
      </c>
      <c r="C876" s="121"/>
      <c r="D876" s="119"/>
      <c r="E876" s="192"/>
      <c r="F876" s="117"/>
      <c r="G876" s="118"/>
      <c r="H876" s="119"/>
      <c r="I876" s="119"/>
      <c r="J876" s="123"/>
      <c r="K876" s="195"/>
      <c r="L876" s="120">
        <v>0</v>
      </c>
      <c r="M876" s="120">
        <v>0</v>
      </c>
      <c r="N876" s="120">
        <v>0</v>
      </c>
      <c r="O876" s="112">
        <f t="shared" si="45"/>
        <v>0</v>
      </c>
      <c r="P876" s="115">
        <f t="shared" si="46"/>
        <v>0</v>
      </c>
      <c r="Q876" s="120"/>
      <c r="R876" s="117"/>
      <c r="S876" s="197"/>
      <c r="T876" s="179" t="str">
        <f>IFERROR(INDEX('ITC-3B'!$B$21:$B$1020,MATCH(E876,'ITC-3B'!$E$21:$E$1020,0)),"-")</f>
        <v>-</v>
      </c>
      <c r="U876" s="179" t="str">
        <f>IFERROR(INDEX('2A-2B'!$B$21:$B$1020,MATCH(E876,'2A-2B'!$F$21:$F$1020,0)),"-")</f>
        <v>-</v>
      </c>
      <c r="V876" s="186">
        <f t="shared" si="47"/>
        <v>0</v>
      </c>
      <c r="X876" s="191" t="str">
        <f>IFERROR(INDEX('ITC-3B'!$C$21:$C$1020,MATCH(E876,'ITC-3B'!$E$21:$E$1020,0)),"Not in 3B")</f>
        <v>Not in 3B</v>
      </c>
      <c r="Y876" s="191" t="str">
        <f>IFERROR(INDEX('2A-2B'!$C$21:$C$1020,MATCH(E876,'2A-2B'!$F$21:$F$1020,0)),"Not in 2A-2B")</f>
        <v>Not in 2A-2B</v>
      </c>
    </row>
    <row r="877" spans="2:25">
      <c r="B877" s="176" t="s">
        <v>1256</v>
      </c>
      <c r="C877" s="121"/>
      <c r="D877" s="119"/>
      <c r="E877" s="192"/>
      <c r="F877" s="117"/>
      <c r="G877" s="118"/>
      <c r="H877" s="119"/>
      <c r="I877" s="119"/>
      <c r="J877" s="123"/>
      <c r="K877" s="195"/>
      <c r="L877" s="120">
        <v>0</v>
      </c>
      <c r="M877" s="120">
        <v>0</v>
      </c>
      <c r="N877" s="120">
        <v>0</v>
      </c>
      <c r="O877" s="112">
        <f t="shared" si="45"/>
        <v>0</v>
      </c>
      <c r="P877" s="115">
        <f t="shared" si="46"/>
        <v>0</v>
      </c>
      <c r="Q877" s="120"/>
      <c r="R877" s="117"/>
      <c r="S877" s="197"/>
      <c r="T877" s="179" t="str">
        <f>IFERROR(INDEX('ITC-3B'!$B$21:$B$1020,MATCH(E877,'ITC-3B'!$E$21:$E$1020,0)),"-")</f>
        <v>-</v>
      </c>
      <c r="U877" s="179" t="str">
        <f>IFERROR(INDEX('2A-2B'!$B$21:$B$1020,MATCH(E877,'2A-2B'!$F$21:$F$1020,0)),"-")</f>
        <v>-</v>
      </c>
      <c r="V877" s="186">
        <f t="shared" si="47"/>
        <v>0</v>
      </c>
      <c r="X877" s="191" t="str">
        <f>IFERROR(INDEX('ITC-3B'!$C$21:$C$1020,MATCH(E877,'ITC-3B'!$E$21:$E$1020,0)),"Not in 3B")</f>
        <v>Not in 3B</v>
      </c>
      <c r="Y877" s="191" t="str">
        <f>IFERROR(INDEX('2A-2B'!$C$21:$C$1020,MATCH(E877,'2A-2B'!$F$21:$F$1020,0)),"Not in 2A-2B")</f>
        <v>Not in 2A-2B</v>
      </c>
    </row>
    <row r="878" spans="2:25">
      <c r="B878" s="176" t="s">
        <v>1257</v>
      </c>
      <c r="C878" s="121"/>
      <c r="D878" s="119"/>
      <c r="E878" s="192"/>
      <c r="F878" s="117"/>
      <c r="G878" s="118"/>
      <c r="H878" s="119"/>
      <c r="I878" s="119"/>
      <c r="J878" s="123"/>
      <c r="K878" s="195"/>
      <c r="L878" s="120">
        <v>0</v>
      </c>
      <c r="M878" s="120">
        <v>0</v>
      </c>
      <c r="N878" s="120">
        <v>0</v>
      </c>
      <c r="O878" s="112">
        <f t="shared" si="45"/>
        <v>0</v>
      </c>
      <c r="P878" s="115">
        <f t="shared" si="46"/>
        <v>0</v>
      </c>
      <c r="Q878" s="120"/>
      <c r="R878" s="117"/>
      <c r="S878" s="197"/>
      <c r="T878" s="179" t="str">
        <f>IFERROR(INDEX('ITC-3B'!$B$21:$B$1020,MATCH(E878,'ITC-3B'!$E$21:$E$1020,0)),"-")</f>
        <v>-</v>
      </c>
      <c r="U878" s="179" t="str">
        <f>IFERROR(INDEX('2A-2B'!$B$21:$B$1020,MATCH(E878,'2A-2B'!$F$21:$F$1020,0)),"-")</f>
        <v>-</v>
      </c>
      <c r="V878" s="186">
        <f t="shared" si="47"/>
        <v>0</v>
      </c>
      <c r="X878" s="191" t="str">
        <f>IFERROR(INDEX('ITC-3B'!$C$21:$C$1020,MATCH(E878,'ITC-3B'!$E$21:$E$1020,0)),"Not in 3B")</f>
        <v>Not in 3B</v>
      </c>
      <c r="Y878" s="191" t="str">
        <f>IFERROR(INDEX('2A-2B'!$C$21:$C$1020,MATCH(E878,'2A-2B'!$F$21:$F$1020,0)),"Not in 2A-2B")</f>
        <v>Not in 2A-2B</v>
      </c>
    </row>
    <row r="879" spans="2:25">
      <c r="B879" s="176" t="s">
        <v>1258</v>
      </c>
      <c r="C879" s="121"/>
      <c r="D879" s="119"/>
      <c r="E879" s="192"/>
      <c r="F879" s="117"/>
      <c r="G879" s="118"/>
      <c r="H879" s="119"/>
      <c r="I879" s="119"/>
      <c r="J879" s="123"/>
      <c r="K879" s="195"/>
      <c r="L879" s="120">
        <v>0</v>
      </c>
      <c r="M879" s="120">
        <v>0</v>
      </c>
      <c r="N879" s="120">
        <v>0</v>
      </c>
      <c r="O879" s="112">
        <f t="shared" si="45"/>
        <v>0</v>
      </c>
      <c r="P879" s="115">
        <f t="shared" si="46"/>
        <v>0</v>
      </c>
      <c r="Q879" s="120"/>
      <c r="R879" s="117"/>
      <c r="S879" s="197"/>
      <c r="T879" s="179" t="str">
        <f>IFERROR(INDEX('ITC-3B'!$B$21:$B$1020,MATCH(E879,'ITC-3B'!$E$21:$E$1020,0)),"-")</f>
        <v>-</v>
      </c>
      <c r="U879" s="179" t="str">
        <f>IFERROR(INDEX('2A-2B'!$B$21:$B$1020,MATCH(E879,'2A-2B'!$F$21:$F$1020,0)),"-")</f>
        <v>-</v>
      </c>
      <c r="V879" s="186">
        <f t="shared" si="47"/>
        <v>0</v>
      </c>
      <c r="X879" s="191" t="str">
        <f>IFERROR(INDEX('ITC-3B'!$C$21:$C$1020,MATCH(E879,'ITC-3B'!$E$21:$E$1020,0)),"Not in 3B")</f>
        <v>Not in 3B</v>
      </c>
      <c r="Y879" s="191" t="str">
        <f>IFERROR(INDEX('2A-2B'!$C$21:$C$1020,MATCH(E879,'2A-2B'!$F$21:$F$1020,0)),"Not in 2A-2B")</f>
        <v>Not in 2A-2B</v>
      </c>
    </row>
    <row r="880" spans="2:25">
      <c r="B880" s="176" t="s">
        <v>1259</v>
      </c>
      <c r="C880" s="121"/>
      <c r="D880" s="119"/>
      <c r="E880" s="192"/>
      <c r="F880" s="117"/>
      <c r="G880" s="118"/>
      <c r="H880" s="119"/>
      <c r="I880" s="119"/>
      <c r="J880" s="123"/>
      <c r="K880" s="195"/>
      <c r="L880" s="120">
        <v>0</v>
      </c>
      <c r="M880" s="120">
        <v>0</v>
      </c>
      <c r="N880" s="120">
        <v>0</v>
      </c>
      <c r="O880" s="112">
        <f t="shared" si="45"/>
        <v>0</v>
      </c>
      <c r="P880" s="115">
        <f t="shared" si="46"/>
        <v>0</v>
      </c>
      <c r="Q880" s="120"/>
      <c r="R880" s="117"/>
      <c r="S880" s="197"/>
      <c r="T880" s="179" t="str">
        <f>IFERROR(INDEX('ITC-3B'!$B$21:$B$1020,MATCH(E880,'ITC-3B'!$E$21:$E$1020,0)),"-")</f>
        <v>-</v>
      </c>
      <c r="U880" s="179" t="str">
        <f>IFERROR(INDEX('2A-2B'!$B$21:$B$1020,MATCH(E880,'2A-2B'!$F$21:$F$1020,0)),"-")</f>
        <v>-</v>
      </c>
      <c r="V880" s="186">
        <f t="shared" si="47"/>
        <v>0</v>
      </c>
      <c r="X880" s="191" t="str">
        <f>IFERROR(INDEX('ITC-3B'!$C$21:$C$1020,MATCH(E880,'ITC-3B'!$E$21:$E$1020,0)),"Not in 3B")</f>
        <v>Not in 3B</v>
      </c>
      <c r="Y880" s="191" t="str">
        <f>IFERROR(INDEX('2A-2B'!$C$21:$C$1020,MATCH(E880,'2A-2B'!$F$21:$F$1020,0)),"Not in 2A-2B")</f>
        <v>Not in 2A-2B</v>
      </c>
    </row>
    <row r="881" spans="2:25">
      <c r="B881" s="176" t="s">
        <v>1260</v>
      </c>
      <c r="C881" s="121"/>
      <c r="D881" s="119"/>
      <c r="E881" s="192"/>
      <c r="F881" s="117"/>
      <c r="G881" s="118"/>
      <c r="H881" s="119"/>
      <c r="I881" s="119"/>
      <c r="J881" s="123"/>
      <c r="K881" s="195"/>
      <c r="L881" s="120">
        <v>0</v>
      </c>
      <c r="M881" s="120">
        <v>0</v>
      </c>
      <c r="N881" s="120">
        <v>0</v>
      </c>
      <c r="O881" s="112">
        <f t="shared" si="45"/>
        <v>0</v>
      </c>
      <c r="P881" s="115">
        <f t="shared" si="46"/>
        <v>0</v>
      </c>
      <c r="Q881" s="120"/>
      <c r="R881" s="117"/>
      <c r="S881" s="197"/>
      <c r="T881" s="179" t="str">
        <f>IFERROR(INDEX('ITC-3B'!$B$21:$B$1020,MATCH(E881,'ITC-3B'!$E$21:$E$1020,0)),"-")</f>
        <v>-</v>
      </c>
      <c r="U881" s="179" t="str">
        <f>IFERROR(INDEX('2A-2B'!$B$21:$B$1020,MATCH(E881,'2A-2B'!$F$21:$F$1020,0)),"-")</f>
        <v>-</v>
      </c>
      <c r="V881" s="186">
        <f t="shared" si="47"/>
        <v>0</v>
      </c>
      <c r="X881" s="191" t="str">
        <f>IFERROR(INDEX('ITC-3B'!$C$21:$C$1020,MATCH(E881,'ITC-3B'!$E$21:$E$1020,0)),"Not in 3B")</f>
        <v>Not in 3B</v>
      </c>
      <c r="Y881" s="191" t="str">
        <f>IFERROR(INDEX('2A-2B'!$C$21:$C$1020,MATCH(E881,'2A-2B'!$F$21:$F$1020,0)),"Not in 2A-2B")</f>
        <v>Not in 2A-2B</v>
      </c>
    </row>
    <row r="882" spans="2:25">
      <c r="B882" s="176" t="s">
        <v>1261</v>
      </c>
      <c r="C882" s="121"/>
      <c r="D882" s="119"/>
      <c r="E882" s="192"/>
      <c r="F882" s="117"/>
      <c r="G882" s="118"/>
      <c r="H882" s="119"/>
      <c r="I882" s="119"/>
      <c r="J882" s="123"/>
      <c r="K882" s="195"/>
      <c r="L882" s="120">
        <v>0</v>
      </c>
      <c r="M882" s="120">
        <v>0</v>
      </c>
      <c r="N882" s="120">
        <v>0</v>
      </c>
      <c r="O882" s="112">
        <f t="shared" si="45"/>
        <v>0</v>
      </c>
      <c r="P882" s="115">
        <f t="shared" si="46"/>
        <v>0</v>
      </c>
      <c r="Q882" s="120"/>
      <c r="R882" s="117"/>
      <c r="S882" s="197"/>
      <c r="T882" s="179" t="str">
        <f>IFERROR(INDEX('ITC-3B'!$B$21:$B$1020,MATCH(E882,'ITC-3B'!$E$21:$E$1020,0)),"-")</f>
        <v>-</v>
      </c>
      <c r="U882" s="179" t="str">
        <f>IFERROR(INDEX('2A-2B'!$B$21:$B$1020,MATCH(E882,'2A-2B'!$F$21:$F$1020,0)),"-")</f>
        <v>-</v>
      </c>
      <c r="V882" s="186">
        <f t="shared" si="47"/>
        <v>0</v>
      </c>
      <c r="X882" s="191" t="str">
        <f>IFERROR(INDEX('ITC-3B'!$C$21:$C$1020,MATCH(E882,'ITC-3B'!$E$21:$E$1020,0)),"Not in 3B")</f>
        <v>Not in 3B</v>
      </c>
      <c r="Y882" s="191" t="str">
        <f>IFERROR(INDEX('2A-2B'!$C$21:$C$1020,MATCH(E882,'2A-2B'!$F$21:$F$1020,0)),"Not in 2A-2B")</f>
        <v>Not in 2A-2B</v>
      </c>
    </row>
    <row r="883" spans="2:25">
      <c r="B883" s="176" t="s">
        <v>1262</v>
      </c>
      <c r="C883" s="121"/>
      <c r="D883" s="119"/>
      <c r="E883" s="192"/>
      <c r="F883" s="117"/>
      <c r="G883" s="118"/>
      <c r="H883" s="119"/>
      <c r="I883" s="119"/>
      <c r="J883" s="123"/>
      <c r="K883" s="195"/>
      <c r="L883" s="120">
        <v>0</v>
      </c>
      <c r="M883" s="120">
        <v>0</v>
      </c>
      <c r="N883" s="120">
        <v>0</v>
      </c>
      <c r="O883" s="112">
        <f t="shared" si="45"/>
        <v>0</v>
      </c>
      <c r="P883" s="115">
        <f t="shared" si="46"/>
        <v>0</v>
      </c>
      <c r="Q883" s="120"/>
      <c r="R883" s="117"/>
      <c r="S883" s="197"/>
      <c r="T883" s="179" t="str">
        <f>IFERROR(INDEX('ITC-3B'!$B$21:$B$1020,MATCH(E883,'ITC-3B'!$E$21:$E$1020,0)),"-")</f>
        <v>-</v>
      </c>
      <c r="U883" s="179" t="str">
        <f>IFERROR(INDEX('2A-2B'!$B$21:$B$1020,MATCH(E883,'2A-2B'!$F$21:$F$1020,0)),"-")</f>
        <v>-</v>
      </c>
      <c r="V883" s="186">
        <f t="shared" si="47"/>
        <v>0</v>
      </c>
      <c r="X883" s="191" t="str">
        <f>IFERROR(INDEX('ITC-3B'!$C$21:$C$1020,MATCH(E883,'ITC-3B'!$E$21:$E$1020,0)),"Not in 3B")</f>
        <v>Not in 3B</v>
      </c>
      <c r="Y883" s="191" t="str">
        <f>IFERROR(INDEX('2A-2B'!$C$21:$C$1020,MATCH(E883,'2A-2B'!$F$21:$F$1020,0)),"Not in 2A-2B")</f>
        <v>Not in 2A-2B</v>
      </c>
    </row>
    <row r="884" spans="2:25">
      <c r="B884" s="176" t="s">
        <v>1263</v>
      </c>
      <c r="C884" s="121"/>
      <c r="D884" s="119"/>
      <c r="E884" s="192"/>
      <c r="F884" s="117"/>
      <c r="G884" s="118"/>
      <c r="H884" s="119"/>
      <c r="I884" s="119"/>
      <c r="J884" s="123"/>
      <c r="K884" s="195"/>
      <c r="L884" s="120">
        <v>0</v>
      </c>
      <c r="M884" s="120">
        <v>0</v>
      </c>
      <c r="N884" s="120">
        <v>0</v>
      </c>
      <c r="O884" s="112">
        <f t="shared" si="45"/>
        <v>0</v>
      </c>
      <c r="P884" s="115">
        <f t="shared" si="46"/>
        <v>0</v>
      </c>
      <c r="Q884" s="120"/>
      <c r="R884" s="117"/>
      <c r="S884" s="197"/>
      <c r="T884" s="179" t="str">
        <f>IFERROR(INDEX('ITC-3B'!$B$21:$B$1020,MATCH(E884,'ITC-3B'!$E$21:$E$1020,0)),"-")</f>
        <v>-</v>
      </c>
      <c r="U884" s="179" t="str">
        <f>IFERROR(INDEX('2A-2B'!$B$21:$B$1020,MATCH(E884,'2A-2B'!$F$21:$F$1020,0)),"-")</f>
        <v>-</v>
      </c>
      <c r="V884" s="186">
        <f t="shared" si="47"/>
        <v>0</v>
      </c>
      <c r="X884" s="191" t="str">
        <f>IFERROR(INDEX('ITC-3B'!$C$21:$C$1020,MATCH(E884,'ITC-3B'!$E$21:$E$1020,0)),"Not in 3B")</f>
        <v>Not in 3B</v>
      </c>
      <c r="Y884" s="191" t="str">
        <f>IFERROR(INDEX('2A-2B'!$C$21:$C$1020,MATCH(E884,'2A-2B'!$F$21:$F$1020,0)),"Not in 2A-2B")</f>
        <v>Not in 2A-2B</v>
      </c>
    </row>
    <row r="885" spans="2:25">
      <c r="B885" s="176" t="s">
        <v>1264</v>
      </c>
      <c r="C885" s="121"/>
      <c r="D885" s="119"/>
      <c r="E885" s="192"/>
      <c r="F885" s="117"/>
      <c r="G885" s="118"/>
      <c r="H885" s="119"/>
      <c r="I885" s="119"/>
      <c r="J885" s="123"/>
      <c r="K885" s="195"/>
      <c r="L885" s="120">
        <v>0</v>
      </c>
      <c r="M885" s="120">
        <v>0</v>
      </c>
      <c r="N885" s="120">
        <v>0</v>
      </c>
      <c r="O885" s="112">
        <f t="shared" si="45"/>
        <v>0</v>
      </c>
      <c r="P885" s="115">
        <f t="shared" si="46"/>
        <v>0</v>
      </c>
      <c r="Q885" s="120"/>
      <c r="R885" s="117"/>
      <c r="S885" s="197"/>
      <c r="T885" s="179" t="str">
        <f>IFERROR(INDEX('ITC-3B'!$B$21:$B$1020,MATCH(E885,'ITC-3B'!$E$21:$E$1020,0)),"-")</f>
        <v>-</v>
      </c>
      <c r="U885" s="179" t="str">
        <f>IFERROR(INDEX('2A-2B'!$B$21:$B$1020,MATCH(E885,'2A-2B'!$F$21:$F$1020,0)),"-")</f>
        <v>-</v>
      </c>
      <c r="V885" s="186">
        <f t="shared" si="47"/>
        <v>0</v>
      </c>
      <c r="X885" s="191" t="str">
        <f>IFERROR(INDEX('ITC-3B'!$C$21:$C$1020,MATCH(E885,'ITC-3B'!$E$21:$E$1020,0)),"Not in 3B")</f>
        <v>Not in 3B</v>
      </c>
      <c r="Y885" s="191" t="str">
        <f>IFERROR(INDEX('2A-2B'!$C$21:$C$1020,MATCH(E885,'2A-2B'!$F$21:$F$1020,0)),"Not in 2A-2B")</f>
        <v>Not in 2A-2B</v>
      </c>
    </row>
    <row r="886" spans="2:25">
      <c r="B886" s="176" t="s">
        <v>1265</v>
      </c>
      <c r="C886" s="121"/>
      <c r="D886" s="119"/>
      <c r="E886" s="192"/>
      <c r="F886" s="117"/>
      <c r="G886" s="118"/>
      <c r="H886" s="119"/>
      <c r="I886" s="119"/>
      <c r="J886" s="123"/>
      <c r="K886" s="195"/>
      <c r="L886" s="120">
        <v>0</v>
      </c>
      <c r="M886" s="120">
        <v>0</v>
      </c>
      <c r="N886" s="120">
        <v>0</v>
      </c>
      <c r="O886" s="112">
        <f t="shared" si="45"/>
        <v>0</v>
      </c>
      <c r="P886" s="115">
        <f t="shared" si="46"/>
        <v>0</v>
      </c>
      <c r="Q886" s="120"/>
      <c r="R886" s="117"/>
      <c r="S886" s="197"/>
      <c r="T886" s="179" t="str">
        <f>IFERROR(INDEX('ITC-3B'!$B$21:$B$1020,MATCH(E886,'ITC-3B'!$E$21:$E$1020,0)),"-")</f>
        <v>-</v>
      </c>
      <c r="U886" s="179" t="str">
        <f>IFERROR(INDEX('2A-2B'!$B$21:$B$1020,MATCH(E886,'2A-2B'!$F$21:$F$1020,0)),"-")</f>
        <v>-</v>
      </c>
      <c r="V886" s="186">
        <f t="shared" si="47"/>
        <v>0</v>
      </c>
      <c r="X886" s="191" t="str">
        <f>IFERROR(INDEX('ITC-3B'!$C$21:$C$1020,MATCH(E886,'ITC-3B'!$E$21:$E$1020,0)),"Not in 3B")</f>
        <v>Not in 3B</v>
      </c>
      <c r="Y886" s="191" t="str">
        <f>IFERROR(INDEX('2A-2B'!$C$21:$C$1020,MATCH(E886,'2A-2B'!$F$21:$F$1020,0)),"Not in 2A-2B")</f>
        <v>Not in 2A-2B</v>
      </c>
    </row>
    <row r="887" spans="2:25">
      <c r="B887" s="176" t="s">
        <v>1266</v>
      </c>
      <c r="C887" s="121"/>
      <c r="D887" s="119"/>
      <c r="E887" s="192"/>
      <c r="F887" s="117"/>
      <c r="G887" s="118"/>
      <c r="H887" s="119"/>
      <c r="I887" s="119"/>
      <c r="J887" s="123"/>
      <c r="K887" s="195"/>
      <c r="L887" s="120">
        <v>0</v>
      </c>
      <c r="M887" s="120">
        <v>0</v>
      </c>
      <c r="N887" s="120">
        <v>0</v>
      </c>
      <c r="O887" s="112">
        <f t="shared" si="45"/>
        <v>0</v>
      </c>
      <c r="P887" s="115">
        <f t="shared" si="46"/>
        <v>0</v>
      </c>
      <c r="Q887" s="120"/>
      <c r="R887" s="117"/>
      <c r="S887" s="197"/>
      <c r="T887" s="179" t="str">
        <f>IFERROR(INDEX('ITC-3B'!$B$21:$B$1020,MATCH(E887,'ITC-3B'!$E$21:$E$1020,0)),"-")</f>
        <v>-</v>
      </c>
      <c r="U887" s="179" t="str">
        <f>IFERROR(INDEX('2A-2B'!$B$21:$B$1020,MATCH(E887,'2A-2B'!$F$21:$F$1020,0)),"-")</f>
        <v>-</v>
      </c>
      <c r="V887" s="186">
        <f t="shared" si="47"/>
        <v>0</v>
      </c>
      <c r="X887" s="191" t="str">
        <f>IFERROR(INDEX('ITC-3B'!$C$21:$C$1020,MATCH(E887,'ITC-3B'!$E$21:$E$1020,0)),"Not in 3B")</f>
        <v>Not in 3B</v>
      </c>
      <c r="Y887" s="191" t="str">
        <f>IFERROR(INDEX('2A-2B'!$C$21:$C$1020,MATCH(E887,'2A-2B'!$F$21:$F$1020,0)),"Not in 2A-2B")</f>
        <v>Not in 2A-2B</v>
      </c>
    </row>
    <row r="888" spans="2:25">
      <c r="B888" s="176" t="s">
        <v>1267</v>
      </c>
      <c r="C888" s="121"/>
      <c r="D888" s="119"/>
      <c r="E888" s="192"/>
      <c r="F888" s="117"/>
      <c r="G888" s="118"/>
      <c r="H888" s="119"/>
      <c r="I888" s="119"/>
      <c r="J888" s="123"/>
      <c r="K888" s="195"/>
      <c r="L888" s="120">
        <v>0</v>
      </c>
      <c r="M888" s="120">
        <v>0</v>
      </c>
      <c r="N888" s="120">
        <v>0</v>
      </c>
      <c r="O888" s="112">
        <f t="shared" si="45"/>
        <v>0</v>
      </c>
      <c r="P888" s="115">
        <f t="shared" si="46"/>
        <v>0</v>
      </c>
      <c r="Q888" s="120"/>
      <c r="R888" s="117"/>
      <c r="S888" s="197"/>
      <c r="T888" s="179" t="str">
        <f>IFERROR(INDEX('ITC-3B'!$B$21:$B$1020,MATCH(E888,'ITC-3B'!$E$21:$E$1020,0)),"-")</f>
        <v>-</v>
      </c>
      <c r="U888" s="179" t="str">
        <f>IFERROR(INDEX('2A-2B'!$B$21:$B$1020,MATCH(E888,'2A-2B'!$F$21:$F$1020,0)),"-")</f>
        <v>-</v>
      </c>
      <c r="V888" s="186">
        <f t="shared" si="47"/>
        <v>0</v>
      </c>
      <c r="X888" s="191" t="str">
        <f>IFERROR(INDEX('ITC-3B'!$C$21:$C$1020,MATCH(E888,'ITC-3B'!$E$21:$E$1020,0)),"Not in 3B")</f>
        <v>Not in 3B</v>
      </c>
      <c r="Y888" s="191" t="str">
        <f>IFERROR(INDEX('2A-2B'!$C$21:$C$1020,MATCH(E888,'2A-2B'!$F$21:$F$1020,0)),"Not in 2A-2B")</f>
        <v>Not in 2A-2B</v>
      </c>
    </row>
    <row r="889" spans="2:25">
      <c r="B889" s="176" t="s">
        <v>1268</v>
      </c>
      <c r="C889" s="121"/>
      <c r="D889" s="119"/>
      <c r="E889" s="192"/>
      <c r="F889" s="117"/>
      <c r="G889" s="118"/>
      <c r="H889" s="119"/>
      <c r="I889" s="119"/>
      <c r="J889" s="123"/>
      <c r="K889" s="195"/>
      <c r="L889" s="120">
        <v>0</v>
      </c>
      <c r="M889" s="120">
        <v>0</v>
      </c>
      <c r="N889" s="120">
        <v>0</v>
      </c>
      <c r="O889" s="112">
        <f t="shared" si="45"/>
        <v>0</v>
      </c>
      <c r="P889" s="115">
        <f t="shared" si="46"/>
        <v>0</v>
      </c>
      <c r="Q889" s="120"/>
      <c r="R889" s="117"/>
      <c r="S889" s="197"/>
      <c r="T889" s="179" t="str">
        <f>IFERROR(INDEX('ITC-3B'!$B$21:$B$1020,MATCH(E889,'ITC-3B'!$E$21:$E$1020,0)),"-")</f>
        <v>-</v>
      </c>
      <c r="U889" s="179" t="str">
        <f>IFERROR(INDEX('2A-2B'!$B$21:$B$1020,MATCH(E889,'2A-2B'!$F$21:$F$1020,0)),"-")</f>
        <v>-</v>
      </c>
      <c r="V889" s="186">
        <f t="shared" si="47"/>
        <v>0</v>
      </c>
      <c r="X889" s="191" t="str">
        <f>IFERROR(INDEX('ITC-3B'!$C$21:$C$1020,MATCH(E889,'ITC-3B'!$E$21:$E$1020,0)),"Not in 3B")</f>
        <v>Not in 3B</v>
      </c>
      <c r="Y889" s="191" t="str">
        <f>IFERROR(INDEX('2A-2B'!$C$21:$C$1020,MATCH(E889,'2A-2B'!$F$21:$F$1020,0)),"Not in 2A-2B")</f>
        <v>Not in 2A-2B</v>
      </c>
    </row>
    <row r="890" spans="2:25">
      <c r="B890" s="176" t="s">
        <v>1269</v>
      </c>
      <c r="C890" s="121"/>
      <c r="D890" s="119"/>
      <c r="E890" s="192"/>
      <c r="F890" s="117"/>
      <c r="G890" s="118"/>
      <c r="H890" s="119"/>
      <c r="I890" s="119"/>
      <c r="J890" s="123"/>
      <c r="K890" s="195"/>
      <c r="L890" s="120">
        <v>0</v>
      </c>
      <c r="M890" s="120">
        <v>0</v>
      </c>
      <c r="N890" s="120">
        <v>0</v>
      </c>
      <c r="O890" s="112">
        <f t="shared" si="45"/>
        <v>0</v>
      </c>
      <c r="P890" s="115">
        <f t="shared" si="46"/>
        <v>0</v>
      </c>
      <c r="Q890" s="120"/>
      <c r="R890" s="117"/>
      <c r="S890" s="197"/>
      <c r="T890" s="179" t="str">
        <f>IFERROR(INDEX('ITC-3B'!$B$21:$B$1020,MATCH(E890,'ITC-3B'!$E$21:$E$1020,0)),"-")</f>
        <v>-</v>
      </c>
      <c r="U890" s="179" t="str">
        <f>IFERROR(INDEX('2A-2B'!$B$21:$B$1020,MATCH(E890,'2A-2B'!$F$21:$F$1020,0)),"-")</f>
        <v>-</v>
      </c>
      <c r="V890" s="186">
        <f t="shared" si="47"/>
        <v>0</v>
      </c>
      <c r="X890" s="191" t="str">
        <f>IFERROR(INDEX('ITC-3B'!$C$21:$C$1020,MATCH(E890,'ITC-3B'!$E$21:$E$1020,0)),"Not in 3B")</f>
        <v>Not in 3B</v>
      </c>
      <c r="Y890" s="191" t="str">
        <f>IFERROR(INDEX('2A-2B'!$C$21:$C$1020,MATCH(E890,'2A-2B'!$F$21:$F$1020,0)),"Not in 2A-2B")</f>
        <v>Not in 2A-2B</v>
      </c>
    </row>
    <row r="891" spans="2:25">
      <c r="B891" s="176" t="s">
        <v>1270</v>
      </c>
      <c r="C891" s="121"/>
      <c r="D891" s="119"/>
      <c r="E891" s="192"/>
      <c r="F891" s="117"/>
      <c r="G891" s="118"/>
      <c r="H891" s="119"/>
      <c r="I891" s="119"/>
      <c r="J891" s="123"/>
      <c r="K891" s="195"/>
      <c r="L891" s="120">
        <v>0</v>
      </c>
      <c r="M891" s="120">
        <v>0</v>
      </c>
      <c r="N891" s="120">
        <v>0</v>
      </c>
      <c r="O891" s="112">
        <f t="shared" si="45"/>
        <v>0</v>
      </c>
      <c r="P891" s="115">
        <f t="shared" si="46"/>
        <v>0</v>
      </c>
      <c r="Q891" s="120"/>
      <c r="R891" s="117"/>
      <c r="S891" s="197"/>
      <c r="T891" s="179" t="str">
        <f>IFERROR(INDEX('ITC-3B'!$B$21:$B$1020,MATCH(E891,'ITC-3B'!$E$21:$E$1020,0)),"-")</f>
        <v>-</v>
      </c>
      <c r="U891" s="179" t="str">
        <f>IFERROR(INDEX('2A-2B'!$B$21:$B$1020,MATCH(E891,'2A-2B'!$F$21:$F$1020,0)),"-")</f>
        <v>-</v>
      </c>
      <c r="V891" s="186">
        <f t="shared" si="47"/>
        <v>0</v>
      </c>
      <c r="X891" s="191" t="str">
        <f>IFERROR(INDEX('ITC-3B'!$C$21:$C$1020,MATCH(E891,'ITC-3B'!$E$21:$E$1020,0)),"Not in 3B")</f>
        <v>Not in 3B</v>
      </c>
      <c r="Y891" s="191" t="str">
        <f>IFERROR(INDEX('2A-2B'!$C$21:$C$1020,MATCH(E891,'2A-2B'!$F$21:$F$1020,0)),"Not in 2A-2B")</f>
        <v>Not in 2A-2B</v>
      </c>
    </row>
    <row r="892" spans="2:25">
      <c r="B892" s="176" t="s">
        <v>1271</v>
      </c>
      <c r="C892" s="121"/>
      <c r="D892" s="119"/>
      <c r="E892" s="192"/>
      <c r="F892" s="117"/>
      <c r="G892" s="118"/>
      <c r="H892" s="119"/>
      <c r="I892" s="119"/>
      <c r="J892" s="123"/>
      <c r="K892" s="195"/>
      <c r="L892" s="120">
        <v>0</v>
      </c>
      <c r="M892" s="120">
        <v>0</v>
      </c>
      <c r="N892" s="120">
        <v>0</v>
      </c>
      <c r="O892" s="112">
        <f t="shared" si="45"/>
        <v>0</v>
      </c>
      <c r="P892" s="115">
        <f t="shared" si="46"/>
        <v>0</v>
      </c>
      <c r="Q892" s="120"/>
      <c r="R892" s="117"/>
      <c r="S892" s="197"/>
      <c r="T892" s="179" t="str">
        <f>IFERROR(INDEX('ITC-3B'!$B$21:$B$1020,MATCH(E892,'ITC-3B'!$E$21:$E$1020,0)),"-")</f>
        <v>-</v>
      </c>
      <c r="U892" s="179" t="str">
        <f>IFERROR(INDEX('2A-2B'!$B$21:$B$1020,MATCH(E892,'2A-2B'!$F$21:$F$1020,0)),"-")</f>
        <v>-</v>
      </c>
      <c r="V892" s="186">
        <f t="shared" si="47"/>
        <v>0</v>
      </c>
      <c r="X892" s="191" t="str">
        <f>IFERROR(INDEX('ITC-3B'!$C$21:$C$1020,MATCH(E892,'ITC-3B'!$E$21:$E$1020,0)),"Not in 3B")</f>
        <v>Not in 3B</v>
      </c>
      <c r="Y892" s="191" t="str">
        <f>IFERROR(INDEX('2A-2B'!$C$21:$C$1020,MATCH(E892,'2A-2B'!$F$21:$F$1020,0)),"Not in 2A-2B")</f>
        <v>Not in 2A-2B</v>
      </c>
    </row>
    <row r="893" spans="2:25">
      <c r="B893" s="176" t="s">
        <v>1272</v>
      </c>
      <c r="C893" s="121"/>
      <c r="D893" s="119"/>
      <c r="E893" s="192"/>
      <c r="F893" s="117"/>
      <c r="G893" s="118"/>
      <c r="H893" s="119"/>
      <c r="I893" s="119"/>
      <c r="J893" s="123"/>
      <c r="K893" s="195"/>
      <c r="L893" s="120">
        <v>0</v>
      </c>
      <c r="M893" s="120">
        <v>0</v>
      </c>
      <c r="N893" s="120">
        <v>0</v>
      </c>
      <c r="O893" s="112">
        <f t="shared" si="45"/>
        <v>0</v>
      </c>
      <c r="P893" s="115">
        <f t="shared" si="46"/>
        <v>0</v>
      </c>
      <c r="Q893" s="120"/>
      <c r="R893" s="117"/>
      <c r="S893" s="197"/>
      <c r="T893" s="179" t="str">
        <f>IFERROR(INDEX('ITC-3B'!$B$21:$B$1020,MATCH(E893,'ITC-3B'!$E$21:$E$1020,0)),"-")</f>
        <v>-</v>
      </c>
      <c r="U893" s="179" t="str">
        <f>IFERROR(INDEX('2A-2B'!$B$21:$B$1020,MATCH(E893,'2A-2B'!$F$21:$F$1020,0)),"-")</f>
        <v>-</v>
      </c>
      <c r="V893" s="186">
        <f t="shared" si="47"/>
        <v>0</v>
      </c>
      <c r="X893" s="191" t="str">
        <f>IFERROR(INDEX('ITC-3B'!$C$21:$C$1020,MATCH(E893,'ITC-3B'!$E$21:$E$1020,0)),"Not in 3B")</f>
        <v>Not in 3B</v>
      </c>
      <c r="Y893" s="191" t="str">
        <f>IFERROR(INDEX('2A-2B'!$C$21:$C$1020,MATCH(E893,'2A-2B'!$F$21:$F$1020,0)),"Not in 2A-2B")</f>
        <v>Not in 2A-2B</v>
      </c>
    </row>
    <row r="894" spans="2:25">
      <c r="B894" s="176" t="s">
        <v>1273</v>
      </c>
      <c r="C894" s="121"/>
      <c r="D894" s="119"/>
      <c r="E894" s="192"/>
      <c r="F894" s="117"/>
      <c r="G894" s="118"/>
      <c r="H894" s="119"/>
      <c r="I894" s="119"/>
      <c r="J894" s="123"/>
      <c r="K894" s="195"/>
      <c r="L894" s="120">
        <v>0</v>
      </c>
      <c r="M894" s="120">
        <v>0</v>
      </c>
      <c r="N894" s="120">
        <v>0</v>
      </c>
      <c r="O894" s="112">
        <f t="shared" si="45"/>
        <v>0</v>
      </c>
      <c r="P894" s="115">
        <f t="shared" si="46"/>
        <v>0</v>
      </c>
      <c r="Q894" s="120"/>
      <c r="R894" s="117"/>
      <c r="S894" s="197"/>
      <c r="T894" s="179" t="str">
        <f>IFERROR(INDEX('ITC-3B'!$B$21:$B$1020,MATCH(E894,'ITC-3B'!$E$21:$E$1020,0)),"-")</f>
        <v>-</v>
      </c>
      <c r="U894" s="179" t="str">
        <f>IFERROR(INDEX('2A-2B'!$B$21:$B$1020,MATCH(E894,'2A-2B'!$F$21:$F$1020,0)),"-")</f>
        <v>-</v>
      </c>
      <c r="V894" s="186">
        <f t="shared" si="47"/>
        <v>0</v>
      </c>
      <c r="X894" s="191" t="str">
        <f>IFERROR(INDEX('ITC-3B'!$C$21:$C$1020,MATCH(E894,'ITC-3B'!$E$21:$E$1020,0)),"Not in 3B")</f>
        <v>Not in 3B</v>
      </c>
      <c r="Y894" s="191" t="str">
        <f>IFERROR(INDEX('2A-2B'!$C$21:$C$1020,MATCH(E894,'2A-2B'!$F$21:$F$1020,0)),"Not in 2A-2B")</f>
        <v>Not in 2A-2B</v>
      </c>
    </row>
    <row r="895" spans="2:25">
      <c r="B895" s="176" t="s">
        <v>1274</v>
      </c>
      <c r="C895" s="121"/>
      <c r="D895" s="119"/>
      <c r="E895" s="192"/>
      <c r="F895" s="117"/>
      <c r="G895" s="118"/>
      <c r="H895" s="119"/>
      <c r="I895" s="119"/>
      <c r="J895" s="123"/>
      <c r="K895" s="195"/>
      <c r="L895" s="120">
        <v>0</v>
      </c>
      <c r="M895" s="120">
        <v>0</v>
      </c>
      <c r="N895" s="120">
        <v>0</v>
      </c>
      <c r="O895" s="112">
        <f t="shared" si="45"/>
        <v>0</v>
      </c>
      <c r="P895" s="115">
        <f t="shared" si="46"/>
        <v>0</v>
      </c>
      <c r="Q895" s="120"/>
      <c r="R895" s="117"/>
      <c r="S895" s="197"/>
      <c r="T895" s="179" t="str">
        <f>IFERROR(INDEX('ITC-3B'!$B$21:$B$1020,MATCH(E895,'ITC-3B'!$E$21:$E$1020,0)),"-")</f>
        <v>-</v>
      </c>
      <c r="U895" s="179" t="str">
        <f>IFERROR(INDEX('2A-2B'!$B$21:$B$1020,MATCH(E895,'2A-2B'!$F$21:$F$1020,0)),"-")</f>
        <v>-</v>
      </c>
      <c r="V895" s="186">
        <f t="shared" si="47"/>
        <v>0</v>
      </c>
      <c r="X895" s="191" t="str">
        <f>IFERROR(INDEX('ITC-3B'!$C$21:$C$1020,MATCH(E895,'ITC-3B'!$E$21:$E$1020,0)),"Not in 3B")</f>
        <v>Not in 3B</v>
      </c>
      <c r="Y895" s="191" t="str">
        <f>IFERROR(INDEX('2A-2B'!$C$21:$C$1020,MATCH(E895,'2A-2B'!$F$21:$F$1020,0)),"Not in 2A-2B")</f>
        <v>Not in 2A-2B</v>
      </c>
    </row>
    <row r="896" spans="2:25">
      <c r="B896" s="176" t="s">
        <v>1275</v>
      </c>
      <c r="C896" s="121"/>
      <c r="D896" s="119"/>
      <c r="E896" s="192"/>
      <c r="F896" s="117"/>
      <c r="G896" s="118"/>
      <c r="H896" s="119"/>
      <c r="I896" s="119"/>
      <c r="J896" s="123"/>
      <c r="K896" s="195"/>
      <c r="L896" s="120">
        <v>0</v>
      </c>
      <c r="M896" s="120">
        <v>0</v>
      </c>
      <c r="N896" s="120">
        <v>0</v>
      </c>
      <c r="O896" s="112">
        <f t="shared" si="45"/>
        <v>0</v>
      </c>
      <c r="P896" s="115">
        <f t="shared" si="46"/>
        <v>0</v>
      </c>
      <c r="Q896" s="120"/>
      <c r="R896" s="117"/>
      <c r="S896" s="197"/>
      <c r="T896" s="179" t="str">
        <f>IFERROR(INDEX('ITC-3B'!$B$21:$B$1020,MATCH(E896,'ITC-3B'!$E$21:$E$1020,0)),"-")</f>
        <v>-</v>
      </c>
      <c r="U896" s="179" t="str">
        <f>IFERROR(INDEX('2A-2B'!$B$21:$B$1020,MATCH(E896,'2A-2B'!$F$21:$F$1020,0)),"-")</f>
        <v>-</v>
      </c>
      <c r="V896" s="186">
        <f t="shared" si="47"/>
        <v>0</v>
      </c>
      <c r="X896" s="191" t="str">
        <f>IFERROR(INDEX('ITC-3B'!$C$21:$C$1020,MATCH(E896,'ITC-3B'!$E$21:$E$1020,0)),"Not in 3B")</f>
        <v>Not in 3B</v>
      </c>
      <c r="Y896" s="191" t="str">
        <f>IFERROR(INDEX('2A-2B'!$C$21:$C$1020,MATCH(E896,'2A-2B'!$F$21:$F$1020,0)),"Not in 2A-2B")</f>
        <v>Not in 2A-2B</v>
      </c>
    </row>
    <row r="897" spans="2:25">
      <c r="B897" s="176" t="s">
        <v>1276</v>
      </c>
      <c r="C897" s="121"/>
      <c r="D897" s="119"/>
      <c r="E897" s="192"/>
      <c r="F897" s="117"/>
      <c r="G897" s="118"/>
      <c r="H897" s="119"/>
      <c r="I897" s="119"/>
      <c r="J897" s="123"/>
      <c r="K897" s="195"/>
      <c r="L897" s="120">
        <v>0</v>
      </c>
      <c r="M897" s="120">
        <v>0</v>
      </c>
      <c r="N897" s="120">
        <v>0</v>
      </c>
      <c r="O897" s="112">
        <f t="shared" si="45"/>
        <v>0</v>
      </c>
      <c r="P897" s="115">
        <f t="shared" si="46"/>
        <v>0</v>
      </c>
      <c r="Q897" s="120"/>
      <c r="R897" s="117"/>
      <c r="S897" s="197"/>
      <c r="T897" s="179" t="str">
        <f>IFERROR(INDEX('ITC-3B'!$B$21:$B$1020,MATCH(E897,'ITC-3B'!$E$21:$E$1020,0)),"-")</f>
        <v>-</v>
      </c>
      <c r="U897" s="179" t="str">
        <f>IFERROR(INDEX('2A-2B'!$B$21:$B$1020,MATCH(E897,'2A-2B'!$F$21:$F$1020,0)),"-")</f>
        <v>-</v>
      </c>
      <c r="V897" s="186">
        <f t="shared" si="47"/>
        <v>0</v>
      </c>
      <c r="X897" s="191" t="str">
        <f>IFERROR(INDEX('ITC-3B'!$C$21:$C$1020,MATCH(E897,'ITC-3B'!$E$21:$E$1020,0)),"Not in 3B")</f>
        <v>Not in 3B</v>
      </c>
      <c r="Y897" s="191" t="str">
        <f>IFERROR(INDEX('2A-2B'!$C$21:$C$1020,MATCH(E897,'2A-2B'!$F$21:$F$1020,0)),"Not in 2A-2B")</f>
        <v>Not in 2A-2B</v>
      </c>
    </row>
    <row r="898" spans="2:25">
      <c r="B898" s="176" t="s">
        <v>1277</v>
      </c>
      <c r="C898" s="121"/>
      <c r="D898" s="119"/>
      <c r="E898" s="192"/>
      <c r="F898" s="117"/>
      <c r="G898" s="118"/>
      <c r="H898" s="119"/>
      <c r="I898" s="119"/>
      <c r="J898" s="123"/>
      <c r="K898" s="195"/>
      <c r="L898" s="120">
        <v>0</v>
      </c>
      <c r="M898" s="120">
        <v>0</v>
      </c>
      <c r="N898" s="120">
        <v>0</v>
      </c>
      <c r="O898" s="112">
        <f t="shared" si="45"/>
        <v>0</v>
      </c>
      <c r="P898" s="115">
        <f t="shared" si="46"/>
        <v>0</v>
      </c>
      <c r="Q898" s="120"/>
      <c r="R898" s="117"/>
      <c r="S898" s="197"/>
      <c r="T898" s="179" t="str">
        <f>IFERROR(INDEX('ITC-3B'!$B$21:$B$1020,MATCH(E898,'ITC-3B'!$E$21:$E$1020,0)),"-")</f>
        <v>-</v>
      </c>
      <c r="U898" s="179" t="str">
        <f>IFERROR(INDEX('2A-2B'!$B$21:$B$1020,MATCH(E898,'2A-2B'!$F$21:$F$1020,0)),"-")</f>
        <v>-</v>
      </c>
      <c r="V898" s="186">
        <f t="shared" si="47"/>
        <v>0</v>
      </c>
      <c r="X898" s="191" t="str">
        <f>IFERROR(INDEX('ITC-3B'!$C$21:$C$1020,MATCH(E898,'ITC-3B'!$E$21:$E$1020,0)),"Not in 3B")</f>
        <v>Not in 3B</v>
      </c>
      <c r="Y898" s="191" t="str">
        <f>IFERROR(INDEX('2A-2B'!$C$21:$C$1020,MATCH(E898,'2A-2B'!$F$21:$F$1020,0)),"Not in 2A-2B")</f>
        <v>Not in 2A-2B</v>
      </c>
    </row>
    <row r="899" spans="2:25">
      <c r="B899" s="176" t="s">
        <v>1278</v>
      </c>
      <c r="C899" s="121"/>
      <c r="D899" s="119"/>
      <c r="E899" s="192"/>
      <c r="F899" s="117"/>
      <c r="G899" s="118"/>
      <c r="H899" s="119"/>
      <c r="I899" s="119"/>
      <c r="J899" s="123"/>
      <c r="K899" s="195"/>
      <c r="L899" s="120">
        <v>0</v>
      </c>
      <c r="M899" s="120">
        <v>0</v>
      </c>
      <c r="N899" s="120">
        <v>0</v>
      </c>
      <c r="O899" s="112">
        <f t="shared" si="45"/>
        <v>0</v>
      </c>
      <c r="P899" s="115">
        <f t="shared" si="46"/>
        <v>0</v>
      </c>
      <c r="Q899" s="120"/>
      <c r="R899" s="117"/>
      <c r="S899" s="197"/>
      <c r="T899" s="179" t="str">
        <f>IFERROR(INDEX('ITC-3B'!$B$21:$B$1020,MATCH(E899,'ITC-3B'!$E$21:$E$1020,0)),"-")</f>
        <v>-</v>
      </c>
      <c r="U899" s="179" t="str">
        <f>IFERROR(INDEX('2A-2B'!$B$21:$B$1020,MATCH(E899,'2A-2B'!$F$21:$F$1020,0)),"-")</f>
        <v>-</v>
      </c>
      <c r="V899" s="186">
        <f t="shared" si="47"/>
        <v>0</v>
      </c>
      <c r="X899" s="191" t="str">
        <f>IFERROR(INDEX('ITC-3B'!$C$21:$C$1020,MATCH(E899,'ITC-3B'!$E$21:$E$1020,0)),"Not in 3B")</f>
        <v>Not in 3B</v>
      </c>
      <c r="Y899" s="191" t="str">
        <f>IFERROR(INDEX('2A-2B'!$C$21:$C$1020,MATCH(E899,'2A-2B'!$F$21:$F$1020,0)),"Not in 2A-2B")</f>
        <v>Not in 2A-2B</v>
      </c>
    </row>
    <row r="900" spans="2:25">
      <c r="B900" s="176" t="s">
        <v>1279</v>
      </c>
      <c r="C900" s="121"/>
      <c r="D900" s="119"/>
      <c r="E900" s="192"/>
      <c r="F900" s="117"/>
      <c r="G900" s="118"/>
      <c r="H900" s="119"/>
      <c r="I900" s="119"/>
      <c r="J900" s="123"/>
      <c r="K900" s="195"/>
      <c r="L900" s="120">
        <v>0</v>
      </c>
      <c r="M900" s="120">
        <v>0</v>
      </c>
      <c r="N900" s="120">
        <v>0</v>
      </c>
      <c r="O900" s="112">
        <f t="shared" si="45"/>
        <v>0</v>
      </c>
      <c r="P900" s="115">
        <f t="shared" si="46"/>
        <v>0</v>
      </c>
      <c r="Q900" s="120"/>
      <c r="R900" s="117"/>
      <c r="S900" s="197"/>
      <c r="T900" s="179" t="str">
        <f>IFERROR(INDEX('ITC-3B'!$B$21:$B$1020,MATCH(E900,'ITC-3B'!$E$21:$E$1020,0)),"-")</f>
        <v>-</v>
      </c>
      <c r="U900" s="179" t="str">
        <f>IFERROR(INDEX('2A-2B'!$B$21:$B$1020,MATCH(E900,'2A-2B'!$F$21:$F$1020,0)),"-")</f>
        <v>-</v>
      </c>
      <c r="V900" s="186">
        <f t="shared" si="47"/>
        <v>0</v>
      </c>
      <c r="X900" s="191" t="str">
        <f>IFERROR(INDEX('ITC-3B'!$C$21:$C$1020,MATCH(E900,'ITC-3B'!$E$21:$E$1020,0)),"Not in 3B")</f>
        <v>Not in 3B</v>
      </c>
      <c r="Y900" s="191" t="str">
        <f>IFERROR(INDEX('2A-2B'!$C$21:$C$1020,MATCH(E900,'2A-2B'!$F$21:$F$1020,0)),"Not in 2A-2B")</f>
        <v>Not in 2A-2B</v>
      </c>
    </row>
    <row r="901" spans="2:25">
      <c r="B901" s="176" t="s">
        <v>1280</v>
      </c>
      <c r="C901" s="121"/>
      <c r="D901" s="119"/>
      <c r="E901" s="192"/>
      <c r="F901" s="117"/>
      <c r="G901" s="118"/>
      <c r="H901" s="119"/>
      <c r="I901" s="119"/>
      <c r="J901" s="123"/>
      <c r="K901" s="195"/>
      <c r="L901" s="120">
        <v>0</v>
      </c>
      <c r="M901" s="120">
        <v>0</v>
      </c>
      <c r="N901" s="120">
        <v>0</v>
      </c>
      <c r="O901" s="112">
        <f t="shared" si="45"/>
        <v>0</v>
      </c>
      <c r="P901" s="115">
        <f t="shared" si="46"/>
        <v>0</v>
      </c>
      <c r="Q901" s="120"/>
      <c r="R901" s="117"/>
      <c r="S901" s="197"/>
      <c r="T901" s="179" t="str">
        <f>IFERROR(INDEX('ITC-3B'!$B$21:$B$1020,MATCH(E901,'ITC-3B'!$E$21:$E$1020,0)),"-")</f>
        <v>-</v>
      </c>
      <c r="U901" s="179" t="str">
        <f>IFERROR(INDEX('2A-2B'!$B$21:$B$1020,MATCH(E901,'2A-2B'!$F$21:$F$1020,0)),"-")</f>
        <v>-</v>
      </c>
      <c r="V901" s="186">
        <f t="shared" si="47"/>
        <v>0</v>
      </c>
      <c r="X901" s="191" t="str">
        <f>IFERROR(INDEX('ITC-3B'!$C$21:$C$1020,MATCH(E901,'ITC-3B'!$E$21:$E$1020,0)),"Not in 3B")</f>
        <v>Not in 3B</v>
      </c>
      <c r="Y901" s="191" t="str">
        <f>IFERROR(INDEX('2A-2B'!$C$21:$C$1020,MATCH(E901,'2A-2B'!$F$21:$F$1020,0)),"Not in 2A-2B")</f>
        <v>Not in 2A-2B</v>
      </c>
    </row>
    <row r="902" spans="2:25">
      <c r="B902" s="176" t="s">
        <v>1281</v>
      </c>
      <c r="C902" s="121"/>
      <c r="D902" s="119"/>
      <c r="E902" s="192"/>
      <c r="F902" s="117"/>
      <c r="G902" s="118"/>
      <c r="H902" s="119"/>
      <c r="I902" s="119"/>
      <c r="J902" s="123"/>
      <c r="K902" s="195"/>
      <c r="L902" s="120">
        <v>0</v>
      </c>
      <c r="M902" s="120">
        <v>0</v>
      </c>
      <c r="N902" s="120">
        <v>0</v>
      </c>
      <c r="O902" s="112">
        <f t="shared" si="45"/>
        <v>0</v>
      </c>
      <c r="P902" s="115">
        <f t="shared" si="46"/>
        <v>0</v>
      </c>
      <c r="Q902" s="120"/>
      <c r="R902" s="117"/>
      <c r="S902" s="197"/>
      <c r="T902" s="179" t="str">
        <f>IFERROR(INDEX('ITC-3B'!$B$21:$B$1020,MATCH(E902,'ITC-3B'!$E$21:$E$1020,0)),"-")</f>
        <v>-</v>
      </c>
      <c r="U902" s="179" t="str">
        <f>IFERROR(INDEX('2A-2B'!$B$21:$B$1020,MATCH(E902,'2A-2B'!$F$21:$F$1020,0)),"-")</f>
        <v>-</v>
      </c>
      <c r="V902" s="186">
        <f t="shared" si="47"/>
        <v>0</v>
      </c>
      <c r="X902" s="191" t="str">
        <f>IFERROR(INDEX('ITC-3B'!$C$21:$C$1020,MATCH(E902,'ITC-3B'!$E$21:$E$1020,0)),"Not in 3B")</f>
        <v>Not in 3B</v>
      </c>
      <c r="Y902" s="191" t="str">
        <f>IFERROR(INDEX('2A-2B'!$C$21:$C$1020,MATCH(E902,'2A-2B'!$F$21:$F$1020,0)),"Not in 2A-2B")</f>
        <v>Not in 2A-2B</v>
      </c>
    </row>
    <row r="903" spans="2:25">
      <c r="B903" s="176" t="s">
        <v>1282</v>
      </c>
      <c r="C903" s="121"/>
      <c r="D903" s="119"/>
      <c r="E903" s="192"/>
      <c r="F903" s="117"/>
      <c r="G903" s="118"/>
      <c r="H903" s="119"/>
      <c r="I903" s="119"/>
      <c r="J903" s="123"/>
      <c r="K903" s="195"/>
      <c r="L903" s="120">
        <v>0</v>
      </c>
      <c r="M903" s="120">
        <v>0</v>
      </c>
      <c r="N903" s="120">
        <v>0</v>
      </c>
      <c r="O903" s="112">
        <f t="shared" si="45"/>
        <v>0</v>
      </c>
      <c r="P903" s="115">
        <f t="shared" si="46"/>
        <v>0</v>
      </c>
      <c r="Q903" s="120"/>
      <c r="R903" s="117"/>
      <c r="S903" s="197"/>
      <c r="T903" s="179" t="str">
        <f>IFERROR(INDEX('ITC-3B'!$B$21:$B$1020,MATCH(E903,'ITC-3B'!$E$21:$E$1020,0)),"-")</f>
        <v>-</v>
      </c>
      <c r="U903" s="179" t="str">
        <f>IFERROR(INDEX('2A-2B'!$B$21:$B$1020,MATCH(E903,'2A-2B'!$F$21:$F$1020,0)),"-")</f>
        <v>-</v>
      </c>
      <c r="V903" s="186">
        <f t="shared" si="47"/>
        <v>0</v>
      </c>
      <c r="X903" s="191" t="str">
        <f>IFERROR(INDEX('ITC-3B'!$C$21:$C$1020,MATCH(E903,'ITC-3B'!$E$21:$E$1020,0)),"Not in 3B")</f>
        <v>Not in 3B</v>
      </c>
      <c r="Y903" s="191" t="str">
        <f>IFERROR(INDEX('2A-2B'!$C$21:$C$1020,MATCH(E903,'2A-2B'!$F$21:$F$1020,0)),"Not in 2A-2B")</f>
        <v>Not in 2A-2B</v>
      </c>
    </row>
    <row r="904" spans="2:25">
      <c r="B904" s="176" t="s">
        <v>1283</v>
      </c>
      <c r="C904" s="121"/>
      <c r="D904" s="119"/>
      <c r="E904" s="192"/>
      <c r="F904" s="117"/>
      <c r="G904" s="118"/>
      <c r="H904" s="119"/>
      <c r="I904" s="119"/>
      <c r="J904" s="123"/>
      <c r="K904" s="195"/>
      <c r="L904" s="120">
        <v>0</v>
      </c>
      <c r="M904" s="120">
        <v>0</v>
      </c>
      <c r="N904" s="120">
        <v>0</v>
      </c>
      <c r="O904" s="112">
        <f t="shared" si="45"/>
        <v>0</v>
      </c>
      <c r="P904" s="115">
        <f t="shared" si="46"/>
        <v>0</v>
      </c>
      <c r="Q904" s="120"/>
      <c r="R904" s="117"/>
      <c r="S904" s="197"/>
      <c r="T904" s="179" t="str">
        <f>IFERROR(INDEX('ITC-3B'!$B$21:$B$1020,MATCH(E904,'ITC-3B'!$E$21:$E$1020,0)),"-")</f>
        <v>-</v>
      </c>
      <c r="U904" s="179" t="str">
        <f>IFERROR(INDEX('2A-2B'!$B$21:$B$1020,MATCH(E904,'2A-2B'!$F$21:$F$1020,0)),"-")</f>
        <v>-</v>
      </c>
      <c r="V904" s="186">
        <f t="shared" si="47"/>
        <v>0</v>
      </c>
      <c r="X904" s="191" t="str">
        <f>IFERROR(INDEX('ITC-3B'!$C$21:$C$1020,MATCH(E904,'ITC-3B'!$E$21:$E$1020,0)),"Not in 3B")</f>
        <v>Not in 3B</v>
      </c>
      <c r="Y904" s="191" t="str">
        <f>IFERROR(INDEX('2A-2B'!$C$21:$C$1020,MATCH(E904,'2A-2B'!$F$21:$F$1020,0)),"Not in 2A-2B")</f>
        <v>Not in 2A-2B</v>
      </c>
    </row>
    <row r="905" spans="2:25">
      <c r="B905" s="176" t="s">
        <v>1284</v>
      </c>
      <c r="C905" s="121"/>
      <c r="D905" s="119"/>
      <c r="E905" s="192"/>
      <c r="F905" s="117"/>
      <c r="G905" s="118"/>
      <c r="H905" s="119"/>
      <c r="I905" s="119"/>
      <c r="J905" s="123"/>
      <c r="K905" s="195"/>
      <c r="L905" s="120">
        <v>0</v>
      </c>
      <c r="M905" s="120">
        <v>0</v>
      </c>
      <c r="N905" s="120">
        <v>0</v>
      </c>
      <c r="O905" s="112">
        <f t="shared" si="45"/>
        <v>0</v>
      </c>
      <c r="P905" s="115">
        <f t="shared" si="46"/>
        <v>0</v>
      </c>
      <c r="Q905" s="120"/>
      <c r="R905" s="117"/>
      <c r="S905" s="197"/>
      <c r="T905" s="179" t="str">
        <f>IFERROR(INDEX('ITC-3B'!$B$21:$B$1020,MATCH(E905,'ITC-3B'!$E$21:$E$1020,0)),"-")</f>
        <v>-</v>
      </c>
      <c r="U905" s="179" t="str">
        <f>IFERROR(INDEX('2A-2B'!$B$21:$B$1020,MATCH(E905,'2A-2B'!$F$21:$F$1020,0)),"-")</f>
        <v>-</v>
      </c>
      <c r="V905" s="186">
        <f t="shared" si="47"/>
        <v>0</v>
      </c>
      <c r="X905" s="191" t="str">
        <f>IFERROR(INDEX('ITC-3B'!$C$21:$C$1020,MATCH(E905,'ITC-3B'!$E$21:$E$1020,0)),"Not in 3B")</f>
        <v>Not in 3B</v>
      </c>
      <c r="Y905" s="191" t="str">
        <f>IFERROR(INDEX('2A-2B'!$C$21:$C$1020,MATCH(E905,'2A-2B'!$F$21:$F$1020,0)),"Not in 2A-2B")</f>
        <v>Not in 2A-2B</v>
      </c>
    </row>
    <row r="906" spans="2:25">
      <c r="B906" s="176" t="s">
        <v>1285</v>
      </c>
      <c r="C906" s="121"/>
      <c r="D906" s="119"/>
      <c r="E906" s="192"/>
      <c r="F906" s="117"/>
      <c r="G906" s="118"/>
      <c r="H906" s="119"/>
      <c r="I906" s="119"/>
      <c r="J906" s="123"/>
      <c r="K906" s="195"/>
      <c r="L906" s="120">
        <v>0</v>
      </c>
      <c r="M906" s="120">
        <v>0</v>
      </c>
      <c r="N906" s="120">
        <v>0</v>
      </c>
      <c r="O906" s="112">
        <f t="shared" si="45"/>
        <v>0</v>
      </c>
      <c r="P906" s="115">
        <f t="shared" si="46"/>
        <v>0</v>
      </c>
      <c r="Q906" s="120"/>
      <c r="R906" s="117"/>
      <c r="S906" s="197"/>
      <c r="T906" s="179" t="str">
        <f>IFERROR(INDEX('ITC-3B'!$B$21:$B$1020,MATCH(E906,'ITC-3B'!$E$21:$E$1020,0)),"-")</f>
        <v>-</v>
      </c>
      <c r="U906" s="179" t="str">
        <f>IFERROR(INDEX('2A-2B'!$B$21:$B$1020,MATCH(E906,'2A-2B'!$F$21:$F$1020,0)),"-")</f>
        <v>-</v>
      </c>
      <c r="V906" s="186">
        <f t="shared" si="47"/>
        <v>0</v>
      </c>
      <c r="X906" s="191" t="str">
        <f>IFERROR(INDEX('ITC-3B'!$C$21:$C$1020,MATCH(E906,'ITC-3B'!$E$21:$E$1020,0)),"Not in 3B")</f>
        <v>Not in 3B</v>
      </c>
      <c r="Y906" s="191" t="str">
        <f>IFERROR(INDEX('2A-2B'!$C$21:$C$1020,MATCH(E906,'2A-2B'!$F$21:$F$1020,0)),"Not in 2A-2B")</f>
        <v>Not in 2A-2B</v>
      </c>
    </row>
    <row r="907" spans="2:25">
      <c r="B907" s="176" t="s">
        <v>1286</v>
      </c>
      <c r="C907" s="121"/>
      <c r="D907" s="119"/>
      <c r="E907" s="192"/>
      <c r="F907" s="117"/>
      <c r="G907" s="118"/>
      <c r="H907" s="119"/>
      <c r="I907" s="119"/>
      <c r="J907" s="123"/>
      <c r="K907" s="195"/>
      <c r="L907" s="120">
        <v>0</v>
      </c>
      <c r="M907" s="120">
        <v>0</v>
      </c>
      <c r="N907" s="120">
        <v>0</v>
      </c>
      <c r="O907" s="112">
        <f t="shared" si="45"/>
        <v>0</v>
      </c>
      <c r="P907" s="115">
        <f t="shared" si="46"/>
        <v>0</v>
      </c>
      <c r="Q907" s="120"/>
      <c r="R907" s="117"/>
      <c r="S907" s="197"/>
      <c r="T907" s="179" t="str">
        <f>IFERROR(INDEX('ITC-3B'!$B$21:$B$1020,MATCH(E907,'ITC-3B'!$E$21:$E$1020,0)),"-")</f>
        <v>-</v>
      </c>
      <c r="U907" s="179" t="str">
        <f>IFERROR(INDEX('2A-2B'!$B$21:$B$1020,MATCH(E907,'2A-2B'!$F$21:$F$1020,0)),"-")</f>
        <v>-</v>
      </c>
      <c r="V907" s="186">
        <f t="shared" si="47"/>
        <v>0</v>
      </c>
      <c r="X907" s="191" t="str">
        <f>IFERROR(INDEX('ITC-3B'!$C$21:$C$1020,MATCH(E907,'ITC-3B'!$E$21:$E$1020,0)),"Not in 3B")</f>
        <v>Not in 3B</v>
      </c>
      <c r="Y907" s="191" t="str">
        <f>IFERROR(INDEX('2A-2B'!$C$21:$C$1020,MATCH(E907,'2A-2B'!$F$21:$F$1020,0)),"Not in 2A-2B")</f>
        <v>Not in 2A-2B</v>
      </c>
    </row>
    <row r="908" spans="2:25">
      <c r="B908" s="176" t="s">
        <v>1287</v>
      </c>
      <c r="C908" s="121"/>
      <c r="D908" s="119"/>
      <c r="E908" s="192"/>
      <c r="F908" s="117"/>
      <c r="G908" s="118"/>
      <c r="H908" s="119"/>
      <c r="I908" s="119"/>
      <c r="J908" s="123"/>
      <c r="K908" s="195"/>
      <c r="L908" s="120">
        <v>0</v>
      </c>
      <c r="M908" s="120">
        <v>0</v>
      </c>
      <c r="N908" s="120">
        <v>0</v>
      </c>
      <c r="O908" s="112">
        <f t="shared" si="45"/>
        <v>0</v>
      </c>
      <c r="P908" s="115">
        <f t="shared" si="46"/>
        <v>0</v>
      </c>
      <c r="Q908" s="120"/>
      <c r="R908" s="117"/>
      <c r="S908" s="197"/>
      <c r="T908" s="179" t="str">
        <f>IFERROR(INDEX('ITC-3B'!$B$21:$B$1020,MATCH(E908,'ITC-3B'!$E$21:$E$1020,0)),"-")</f>
        <v>-</v>
      </c>
      <c r="U908" s="179" t="str">
        <f>IFERROR(INDEX('2A-2B'!$B$21:$B$1020,MATCH(E908,'2A-2B'!$F$21:$F$1020,0)),"-")</f>
        <v>-</v>
      </c>
      <c r="V908" s="186">
        <f t="shared" si="47"/>
        <v>0</v>
      </c>
      <c r="X908" s="191" t="str">
        <f>IFERROR(INDEX('ITC-3B'!$C$21:$C$1020,MATCH(E908,'ITC-3B'!$E$21:$E$1020,0)),"Not in 3B")</f>
        <v>Not in 3B</v>
      </c>
      <c r="Y908" s="191" t="str">
        <f>IFERROR(INDEX('2A-2B'!$C$21:$C$1020,MATCH(E908,'2A-2B'!$F$21:$F$1020,0)),"Not in 2A-2B")</f>
        <v>Not in 2A-2B</v>
      </c>
    </row>
    <row r="909" spans="2:25">
      <c r="B909" s="176" t="s">
        <v>1288</v>
      </c>
      <c r="C909" s="121"/>
      <c r="D909" s="119"/>
      <c r="E909" s="192"/>
      <c r="F909" s="117"/>
      <c r="G909" s="118"/>
      <c r="H909" s="119"/>
      <c r="I909" s="119"/>
      <c r="J909" s="123"/>
      <c r="K909" s="195"/>
      <c r="L909" s="120">
        <v>0</v>
      </c>
      <c r="M909" s="120">
        <v>0</v>
      </c>
      <c r="N909" s="120">
        <v>0</v>
      </c>
      <c r="O909" s="112">
        <f t="shared" si="45"/>
        <v>0</v>
      </c>
      <c r="P909" s="115">
        <f t="shared" si="46"/>
        <v>0</v>
      </c>
      <c r="Q909" s="120"/>
      <c r="R909" s="117"/>
      <c r="S909" s="197"/>
      <c r="T909" s="179" t="str">
        <f>IFERROR(INDEX('ITC-3B'!$B$21:$B$1020,MATCH(E909,'ITC-3B'!$E$21:$E$1020,0)),"-")</f>
        <v>-</v>
      </c>
      <c r="U909" s="179" t="str">
        <f>IFERROR(INDEX('2A-2B'!$B$21:$B$1020,MATCH(E909,'2A-2B'!$F$21:$F$1020,0)),"-")</f>
        <v>-</v>
      </c>
      <c r="V909" s="186">
        <f t="shared" si="47"/>
        <v>0</v>
      </c>
      <c r="X909" s="191" t="str">
        <f>IFERROR(INDEX('ITC-3B'!$C$21:$C$1020,MATCH(E909,'ITC-3B'!$E$21:$E$1020,0)),"Not in 3B")</f>
        <v>Not in 3B</v>
      </c>
      <c r="Y909" s="191" t="str">
        <f>IFERROR(INDEX('2A-2B'!$C$21:$C$1020,MATCH(E909,'2A-2B'!$F$21:$F$1020,0)),"Not in 2A-2B")</f>
        <v>Not in 2A-2B</v>
      </c>
    </row>
    <row r="910" spans="2:25">
      <c r="B910" s="176" t="s">
        <v>1289</v>
      </c>
      <c r="C910" s="121"/>
      <c r="D910" s="119"/>
      <c r="E910" s="192"/>
      <c r="F910" s="117"/>
      <c r="G910" s="118"/>
      <c r="H910" s="119"/>
      <c r="I910" s="119"/>
      <c r="J910" s="123"/>
      <c r="K910" s="195"/>
      <c r="L910" s="120">
        <v>0</v>
      </c>
      <c r="M910" s="120">
        <v>0</v>
      </c>
      <c r="N910" s="120">
        <v>0</v>
      </c>
      <c r="O910" s="112">
        <f t="shared" si="45"/>
        <v>0</v>
      </c>
      <c r="P910" s="115">
        <f t="shared" si="46"/>
        <v>0</v>
      </c>
      <c r="Q910" s="120"/>
      <c r="R910" s="117"/>
      <c r="S910" s="197"/>
      <c r="T910" s="179" t="str">
        <f>IFERROR(INDEX('ITC-3B'!$B$21:$B$1020,MATCH(E910,'ITC-3B'!$E$21:$E$1020,0)),"-")</f>
        <v>-</v>
      </c>
      <c r="U910" s="179" t="str">
        <f>IFERROR(INDEX('2A-2B'!$B$21:$B$1020,MATCH(E910,'2A-2B'!$F$21:$F$1020,0)),"-")</f>
        <v>-</v>
      </c>
      <c r="V910" s="186">
        <f t="shared" si="47"/>
        <v>0</v>
      </c>
      <c r="X910" s="191" t="str">
        <f>IFERROR(INDEX('ITC-3B'!$C$21:$C$1020,MATCH(E910,'ITC-3B'!$E$21:$E$1020,0)),"Not in 3B")</f>
        <v>Not in 3B</v>
      </c>
      <c r="Y910" s="191" t="str">
        <f>IFERROR(INDEX('2A-2B'!$C$21:$C$1020,MATCH(E910,'2A-2B'!$F$21:$F$1020,0)),"Not in 2A-2B")</f>
        <v>Not in 2A-2B</v>
      </c>
    </row>
    <row r="911" spans="2:25">
      <c r="B911" s="176" t="s">
        <v>1290</v>
      </c>
      <c r="C911" s="121"/>
      <c r="D911" s="119"/>
      <c r="E911" s="192"/>
      <c r="F911" s="117"/>
      <c r="G911" s="118"/>
      <c r="H911" s="119"/>
      <c r="I911" s="119"/>
      <c r="J911" s="123"/>
      <c r="K911" s="195"/>
      <c r="L911" s="120">
        <v>0</v>
      </c>
      <c r="M911" s="120">
        <v>0</v>
      </c>
      <c r="N911" s="120">
        <v>0</v>
      </c>
      <c r="O911" s="112">
        <f t="shared" si="45"/>
        <v>0</v>
      </c>
      <c r="P911" s="115">
        <f t="shared" si="46"/>
        <v>0</v>
      </c>
      <c r="Q911" s="120"/>
      <c r="R911" s="117"/>
      <c r="S911" s="197"/>
      <c r="T911" s="179" t="str">
        <f>IFERROR(INDEX('ITC-3B'!$B$21:$B$1020,MATCH(E911,'ITC-3B'!$E$21:$E$1020,0)),"-")</f>
        <v>-</v>
      </c>
      <c r="U911" s="179" t="str">
        <f>IFERROR(INDEX('2A-2B'!$B$21:$B$1020,MATCH(E911,'2A-2B'!$F$21:$F$1020,0)),"-")</f>
        <v>-</v>
      </c>
      <c r="V911" s="186">
        <f t="shared" si="47"/>
        <v>0</v>
      </c>
      <c r="X911" s="191" t="str">
        <f>IFERROR(INDEX('ITC-3B'!$C$21:$C$1020,MATCH(E911,'ITC-3B'!$E$21:$E$1020,0)),"Not in 3B")</f>
        <v>Not in 3B</v>
      </c>
      <c r="Y911" s="191" t="str">
        <f>IFERROR(INDEX('2A-2B'!$C$21:$C$1020,MATCH(E911,'2A-2B'!$F$21:$F$1020,0)),"Not in 2A-2B")</f>
        <v>Not in 2A-2B</v>
      </c>
    </row>
    <row r="912" spans="2:25">
      <c r="B912" s="176" t="s">
        <v>1291</v>
      </c>
      <c r="C912" s="121"/>
      <c r="D912" s="119"/>
      <c r="E912" s="192"/>
      <c r="F912" s="117"/>
      <c r="G912" s="118"/>
      <c r="H912" s="119"/>
      <c r="I912" s="119"/>
      <c r="J912" s="123"/>
      <c r="K912" s="195"/>
      <c r="L912" s="120">
        <v>0</v>
      </c>
      <c r="M912" s="120">
        <v>0</v>
      </c>
      <c r="N912" s="120">
        <v>0</v>
      </c>
      <c r="O912" s="112">
        <f t="shared" si="45"/>
        <v>0</v>
      </c>
      <c r="P912" s="115">
        <f t="shared" si="46"/>
        <v>0</v>
      </c>
      <c r="Q912" s="120"/>
      <c r="R912" s="117"/>
      <c r="S912" s="197"/>
      <c r="T912" s="179" t="str">
        <f>IFERROR(INDEX('ITC-3B'!$B$21:$B$1020,MATCH(E912,'ITC-3B'!$E$21:$E$1020,0)),"-")</f>
        <v>-</v>
      </c>
      <c r="U912" s="179" t="str">
        <f>IFERROR(INDEX('2A-2B'!$B$21:$B$1020,MATCH(E912,'2A-2B'!$F$21:$F$1020,0)),"-")</f>
        <v>-</v>
      </c>
      <c r="V912" s="186">
        <f t="shared" si="47"/>
        <v>0</v>
      </c>
      <c r="X912" s="191" t="str">
        <f>IFERROR(INDEX('ITC-3B'!$C$21:$C$1020,MATCH(E912,'ITC-3B'!$E$21:$E$1020,0)),"Not in 3B")</f>
        <v>Not in 3B</v>
      </c>
      <c r="Y912" s="191" t="str">
        <f>IFERROR(INDEX('2A-2B'!$C$21:$C$1020,MATCH(E912,'2A-2B'!$F$21:$F$1020,0)),"Not in 2A-2B")</f>
        <v>Not in 2A-2B</v>
      </c>
    </row>
    <row r="913" spans="2:25">
      <c r="B913" s="176" t="s">
        <v>1292</v>
      </c>
      <c r="C913" s="121"/>
      <c r="D913" s="119"/>
      <c r="E913" s="192"/>
      <c r="F913" s="117"/>
      <c r="G913" s="118"/>
      <c r="H913" s="119"/>
      <c r="I913" s="119"/>
      <c r="J913" s="123"/>
      <c r="K913" s="195"/>
      <c r="L913" s="120">
        <v>0</v>
      </c>
      <c r="M913" s="120">
        <v>0</v>
      </c>
      <c r="N913" s="120">
        <v>0</v>
      </c>
      <c r="O913" s="112">
        <f t="shared" si="45"/>
        <v>0</v>
      </c>
      <c r="P913" s="115">
        <f t="shared" si="46"/>
        <v>0</v>
      </c>
      <c r="Q913" s="120"/>
      <c r="R913" s="117"/>
      <c r="S913" s="197"/>
      <c r="T913" s="179" t="str">
        <f>IFERROR(INDEX('ITC-3B'!$B$21:$B$1020,MATCH(E913,'ITC-3B'!$E$21:$E$1020,0)),"-")</f>
        <v>-</v>
      </c>
      <c r="U913" s="179" t="str">
        <f>IFERROR(INDEX('2A-2B'!$B$21:$B$1020,MATCH(E913,'2A-2B'!$F$21:$F$1020,0)),"-")</f>
        <v>-</v>
      </c>
      <c r="V913" s="186">
        <f t="shared" si="47"/>
        <v>0</v>
      </c>
      <c r="X913" s="191" t="str">
        <f>IFERROR(INDEX('ITC-3B'!$C$21:$C$1020,MATCH(E913,'ITC-3B'!$E$21:$E$1020,0)),"Not in 3B")</f>
        <v>Not in 3B</v>
      </c>
      <c r="Y913" s="191" t="str">
        <f>IFERROR(INDEX('2A-2B'!$C$21:$C$1020,MATCH(E913,'2A-2B'!$F$21:$F$1020,0)),"Not in 2A-2B")</f>
        <v>Not in 2A-2B</v>
      </c>
    </row>
    <row r="914" spans="2:25">
      <c r="B914" s="176" t="s">
        <v>1293</v>
      </c>
      <c r="C914" s="121"/>
      <c r="D914" s="119"/>
      <c r="E914" s="192"/>
      <c r="F914" s="117"/>
      <c r="G914" s="118"/>
      <c r="H914" s="119"/>
      <c r="I914" s="119"/>
      <c r="J914" s="123"/>
      <c r="K914" s="195"/>
      <c r="L914" s="120">
        <v>0</v>
      </c>
      <c r="M914" s="120">
        <v>0</v>
      </c>
      <c r="N914" s="120">
        <v>0</v>
      </c>
      <c r="O914" s="112">
        <f t="shared" si="45"/>
        <v>0</v>
      </c>
      <c r="P914" s="115">
        <f t="shared" si="46"/>
        <v>0</v>
      </c>
      <c r="Q914" s="120"/>
      <c r="R914" s="117"/>
      <c r="S914" s="197"/>
      <c r="T914" s="179" t="str">
        <f>IFERROR(INDEX('ITC-3B'!$B$21:$B$1020,MATCH(E914,'ITC-3B'!$E$21:$E$1020,0)),"-")</f>
        <v>-</v>
      </c>
      <c r="U914" s="179" t="str">
        <f>IFERROR(INDEX('2A-2B'!$B$21:$B$1020,MATCH(E914,'2A-2B'!$F$21:$F$1020,0)),"-")</f>
        <v>-</v>
      </c>
      <c r="V914" s="186">
        <f t="shared" si="47"/>
        <v>0</v>
      </c>
      <c r="X914" s="191" t="str">
        <f>IFERROR(INDEX('ITC-3B'!$C$21:$C$1020,MATCH(E914,'ITC-3B'!$E$21:$E$1020,0)),"Not in 3B")</f>
        <v>Not in 3B</v>
      </c>
      <c r="Y914" s="191" t="str">
        <f>IFERROR(INDEX('2A-2B'!$C$21:$C$1020,MATCH(E914,'2A-2B'!$F$21:$F$1020,0)),"Not in 2A-2B")</f>
        <v>Not in 2A-2B</v>
      </c>
    </row>
    <row r="915" spans="2:25">
      <c r="B915" s="176" t="s">
        <v>1294</v>
      </c>
      <c r="C915" s="121"/>
      <c r="D915" s="119"/>
      <c r="E915" s="192"/>
      <c r="F915" s="117"/>
      <c r="G915" s="118"/>
      <c r="H915" s="119"/>
      <c r="I915" s="119"/>
      <c r="J915" s="123"/>
      <c r="K915" s="195"/>
      <c r="L915" s="120">
        <v>0</v>
      </c>
      <c r="M915" s="120">
        <v>0</v>
      </c>
      <c r="N915" s="120">
        <v>0</v>
      </c>
      <c r="O915" s="112">
        <f t="shared" si="45"/>
        <v>0</v>
      </c>
      <c r="P915" s="115">
        <f t="shared" si="46"/>
        <v>0</v>
      </c>
      <c r="Q915" s="120"/>
      <c r="R915" s="117"/>
      <c r="S915" s="197"/>
      <c r="T915" s="179" t="str">
        <f>IFERROR(INDEX('ITC-3B'!$B$21:$B$1020,MATCH(E915,'ITC-3B'!$E$21:$E$1020,0)),"-")</f>
        <v>-</v>
      </c>
      <c r="U915" s="179" t="str">
        <f>IFERROR(INDEX('2A-2B'!$B$21:$B$1020,MATCH(E915,'2A-2B'!$F$21:$F$1020,0)),"-")</f>
        <v>-</v>
      </c>
      <c r="V915" s="186">
        <f t="shared" si="47"/>
        <v>0</v>
      </c>
      <c r="X915" s="191" t="str">
        <f>IFERROR(INDEX('ITC-3B'!$C$21:$C$1020,MATCH(E915,'ITC-3B'!$E$21:$E$1020,0)),"Not in 3B")</f>
        <v>Not in 3B</v>
      </c>
      <c r="Y915" s="191" t="str">
        <f>IFERROR(INDEX('2A-2B'!$C$21:$C$1020,MATCH(E915,'2A-2B'!$F$21:$F$1020,0)),"Not in 2A-2B")</f>
        <v>Not in 2A-2B</v>
      </c>
    </row>
    <row r="916" spans="2:25">
      <c r="B916" s="176" t="s">
        <v>1295</v>
      </c>
      <c r="C916" s="121"/>
      <c r="D916" s="119"/>
      <c r="E916" s="192"/>
      <c r="F916" s="117"/>
      <c r="G916" s="118"/>
      <c r="H916" s="119"/>
      <c r="I916" s="119"/>
      <c r="J916" s="123"/>
      <c r="K916" s="195"/>
      <c r="L916" s="120">
        <v>0</v>
      </c>
      <c r="M916" s="120">
        <v>0</v>
      </c>
      <c r="N916" s="120">
        <v>0</v>
      </c>
      <c r="O916" s="112">
        <f t="shared" si="45"/>
        <v>0</v>
      </c>
      <c r="P916" s="115">
        <f t="shared" si="46"/>
        <v>0</v>
      </c>
      <c r="Q916" s="120"/>
      <c r="R916" s="117"/>
      <c r="S916" s="197"/>
      <c r="T916" s="179" t="str">
        <f>IFERROR(INDEX('ITC-3B'!$B$21:$B$1020,MATCH(E916,'ITC-3B'!$E$21:$E$1020,0)),"-")</f>
        <v>-</v>
      </c>
      <c r="U916" s="179" t="str">
        <f>IFERROR(INDEX('2A-2B'!$B$21:$B$1020,MATCH(E916,'2A-2B'!$F$21:$F$1020,0)),"-")</f>
        <v>-</v>
      </c>
      <c r="V916" s="186">
        <f t="shared" si="47"/>
        <v>0</v>
      </c>
      <c r="X916" s="191" t="str">
        <f>IFERROR(INDEX('ITC-3B'!$C$21:$C$1020,MATCH(E916,'ITC-3B'!$E$21:$E$1020,0)),"Not in 3B")</f>
        <v>Not in 3B</v>
      </c>
      <c r="Y916" s="191" t="str">
        <f>IFERROR(INDEX('2A-2B'!$C$21:$C$1020,MATCH(E916,'2A-2B'!$F$21:$F$1020,0)),"Not in 2A-2B")</f>
        <v>Not in 2A-2B</v>
      </c>
    </row>
    <row r="917" spans="2:25">
      <c r="B917" s="176" t="s">
        <v>1296</v>
      </c>
      <c r="C917" s="121"/>
      <c r="D917" s="119"/>
      <c r="E917" s="192"/>
      <c r="F917" s="117"/>
      <c r="G917" s="118"/>
      <c r="H917" s="119"/>
      <c r="I917" s="119"/>
      <c r="J917" s="123"/>
      <c r="K917" s="195"/>
      <c r="L917" s="120">
        <v>0</v>
      </c>
      <c r="M917" s="120">
        <v>0</v>
      </c>
      <c r="N917" s="120">
        <v>0</v>
      </c>
      <c r="O917" s="112">
        <f t="shared" ref="O917:O980" si="48">N917</f>
        <v>0</v>
      </c>
      <c r="P917" s="115">
        <f t="shared" ref="P917:P980" si="49">SUM(L917:O917)</f>
        <v>0</v>
      </c>
      <c r="Q917" s="120"/>
      <c r="R917" s="117"/>
      <c r="S917" s="197"/>
      <c r="T917" s="179" t="str">
        <f>IFERROR(INDEX('ITC-3B'!$B$21:$B$1020,MATCH(E917,'ITC-3B'!$E$21:$E$1020,0)),"-")</f>
        <v>-</v>
      </c>
      <c r="U917" s="179" t="str">
        <f>IFERROR(INDEX('2A-2B'!$B$21:$B$1020,MATCH(E917,'2A-2B'!$F$21:$F$1020,0)),"-")</f>
        <v>-</v>
      </c>
      <c r="V917" s="186">
        <f t="shared" ref="V917:V980" si="50">IF(((L917*J917)-SUM(M917:O917))&gt;0.51,0,((L917*J917)-SUM(M917:O917)))</f>
        <v>0</v>
      </c>
      <c r="X917" s="191" t="str">
        <f>IFERROR(INDEX('ITC-3B'!$C$21:$C$1020,MATCH(E917,'ITC-3B'!$E$21:$E$1020,0)),"Not in 3B")</f>
        <v>Not in 3B</v>
      </c>
      <c r="Y917" s="191" t="str">
        <f>IFERROR(INDEX('2A-2B'!$C$21:$C$1020,MATCH(E917,'2A-2B'!$F$21:$F$1020,0)),"Not in 2A-2B")</f>
        <v>Not in 2A-2B</v>
      </c>
    </row>
    <row r="918" spans="2:25">
      <c r="B918" s="176" t="s">
        <v>1297</v>
      </c>
      <c r="C918" s="121"/>
      <c r="D918" s="119"/>
      <c r="E918" s="192"/>
      <c r="F918" s="117"/>
      <c r="G918" s="118"/>
      <c r="H918" s="119"/>
      <c r="I918" s="119"/>
      <c r="J918" s="123"/>
      <c r="K918" s="195"/>
      <c r="L918" s="120">
        <v>0</v>
      </c>
      <c r="M918" s="120">
        <v>0</v>
      </c>
      <c r="N918" s="120">
        <v>0</v>
      </c>
      <c r="O918" s="112">
        <f t="shared" si="48"/>
        <v>0</v>
      </c>
      <c r="P918" s="115">
        <f t="shared" si="49"/>
        <v>0</v>
      </c>
      <c r="Q918" s="120"/>
      <c r="R918" s="117"/>
      <c r="S918" s="197"/>
      <c r="T918" s="179" t="str">
        <f>IFERROR(INDEX('ITC-3B'!$B$21:$B$1020,MATCH(E918,'ITC-3B'!$E$21:$E$1020,0)),"-")</f>
        <v>-</v>
      </c>
      <c r="U918" s="179" t="str">
        <f>IFERROR(INDEX('2A-2B'!$B$21:$B$1020,MATCH(E918,'2A-2B'!$F$21:$F$1020,0)),"-")</f>
        <v>-</v>
      </c>
      <c r="V918" s="186">
        <f t="shared" si="50"/>
        <v>0</v>
      </c>
      <c r="X918" s="191" t="str">
        <f>IFERROR(INDEX('ITC-3B'!$C$21:$C$1020,MATCH(E918,'ITC-3B'!$E$21:$E$1020,0)),"Not in 3B")</f>
        <v>Not in 3B</v>
      </c>
      <c r="Y918" s="191" t="str">
        <f>IFERROR(INDEX('2A-2B'!$C$21:$C$1020,MATCH(E918,'2A-2B'!$F$21:$F$1020,0)),"Not in 2A-2B")</f>
        <v>Not in 2A-2B</v>
      </c>
    </row>
    <row r="919" spans="2:25">
      <c r="B919" s="176" t="s">
        <v>1298</v>
      </c>
      <c r="C919" s="121"/>
      <c r="D919" s="119"/>
      <c r="E919" s="192"/>
      <c r="F919" s="117"/>
      <c r="G919" s="118"/>
      <c r="H919" s="119"/>
      <c r="I919" s="119"/>
      <c r="J919" s="123"/>
      <c r="K919" s="195"/>
      <c r="L919" s="120">
        <v>0</v>
      </c>
      <c r="M919" s="120">
        <v>0</v>
      </c>
      <c r="N919" s="120">
        <v>0</v>
      </c>
      <c r="O919" s="112">
        <f t="shared" si="48"/>
        <v>0</v>
      </c>
      <c r="P919" s="115">
        <f t="shared" si="49"/>
        <v>0</v>
      </c>
      <c r="Q919" s="120"/>
      <c r="R919" s="117"/>
      <c r="S919" s="197"/>
      <c r="T919" s="179" t="str">
        <f>IFERROR(INDEX('ITC-3B'!$B$21:$B$1020,MATCH(E919,'ITC-3B'!$E$21:$E$1020,0)),"-")</f>
        <v>-</v>
      </c>
      <c r="U919" s="179" t="str">
        <f>IFERROR(INDEX('2A-2B'!$B$21:$B$1020,MATCH(E919,'2A-2B'!$F$21:$F$1020,0)),"-")</f>
        <v>-</v>
      </c>
      <c r="V919" s="186">
        <f t="shared" si="50"/>
        <v>0</v>
      </c>
      <c r="X919" s="191" t="str">
        <f>IFERROR(INDEX('ITC-3B'!$C$21:$C$1020,MATCH(E919,'ITC-3B'!$E$21:$E$1020,0)),"Not in 3B")</f>
        <v>Not in 3B</v>
      </c>
      <c r="Y919" s="191" t="str">
        <f>IFERROR(INDEX('2A-2B'!$C$21:$C$1020,MATCH(E919,'2A-2B'!$F$21:$F$1020,0)),"Not in 2A-2B")</f>
        <v>Not in 2A-2B</v>
      </c>
    </row>
    <row r="920" spans="2:25">
      <c r="B920" s="176" t="s">
        <v>1299</v>
      </c>
      <c r="C920" s="121"/>
      <c r="D920" s="119"/>
      <c r="E920" s="192"/>
      <c r="F920" s="117"/>
      <c r="G920" s="118"/>
      <c r="H920" s="119"/>
      <c r="I920" s="119"/>
      <c r="J920" s="123"/>
      <c r="K920" s="195"/>
      <c r="L920" s="120">
        <v>0</v>
      </c>
      <c r="M920" s="120">
        <v>0</v>
      </c>
      <c r="N920" s="120">
        <v>0</v>
      </c>
      <c r="O920" s="112">
        <f t="shared" si="48"/>
        <v>0</v>
      </c>
      <c r="P920" s="115">
        <f t="shared" si="49"/>
        <v>0</v>
      </c>
      <c r="Q920" s="120"/>
      <c r="R920" s="117"/>
      <c r="S920" s="197"/>
      <c r="T920" s="179" t="str">
        <f>IFERROR(INDEX('ITC-3B'!$B$21:$B$1020,MATCH(E920,'ITC-3B'!$E$21:$E$1020,0)),"-")</f>
        <v>-</v>
      </c>
      <c r="U920" s="179" t="str">
        <f>IFERROR(INDEX('2A-2B'!$B$21:$B$1020,MATCH(E920,'2A-2B'!$F$21:$F$1020,0)),"-")</f>
        <v>-</v>
      </c>
      <c r="V920" s="186">
        <f t="shared" si="50"/>
        <v>0</v>
      </c>
      <c r="X920" s="191" t="str">
        <f>IFERROR(INDEX('ITC-3B'!$C$21:$C$1020,MATCH(E920,'ITC-3B'!$E$21:$E$1020,0)),"Not in 3B")</f>
        <v>Not in 3B</v>
      </c>
      <c r="Y920" s="191" t="str">
        <f>IFERROR(INDEX('2A-2B'!$C$21:$C$1020,MATCH(E920,'2A-2B'!$F$21:$F$1020,0)),"Not in 2A-2B")</f>
        <v>Not in 2A-2B</v>
      </c>
    </row>
    <row r="921" spans="2:25">
      <c r="B921" s="176" t="s">
        <v>1300</v>
      </c>
      <c r="C921" s="121"/>
      <c r="D921" s="119"/>
      <c r="E921" s="192"/>
      <c r="F921" s="117"/>
      <c r="G921" s="118"/>
      <c r="H921" s="119"/>
      <c r="I921" s="119"/>
      <c r="J921" s="123"/>
      <c r="K921" s="195"/>
      <c r="L921" s="120">
        <v>0</v>
      </c>
      <c r="M921" s="120">
        <v>0</v>
      </c>
      <c r="N921" s="120">
        <v>0</v>
      </c>
      <c r="O921" s="112">
        <f t="shared" si="48"/>
        <v>0</v>
      </c>
      <c r="P921" s="115">
        <f t="shared" si="49"/>
        <v>0</v>
      </c>
      <c r="Q921" s="120"/>
      <c r="R921" s="117"/>
      <c r="S921" s="197"/>
      <c r="T921" s="179" t="str">
        <f>IFERROR(INDEX('ITC-3B'!$B$21:$B$1020,MATCH(E921,'ITC-3B'!$E$21:$E$1020,0)),"-")</f>
        <v>-</v>
      </c>
      <c r="U921" s="179" t="str">
        <f>IFERROR(INDEX('2A-2B'!$B$21:$B$1020,MATCH(E921,'2A-2B'!$F$21:$F$1020,0)),"-")</f>
        <v>-</v>
      </c>
      <c r="V921" s="186">
        <f t="shared" si="50"/>
        <v>0</v>
      </c>
      <c r="X921" s="191" t="str">
        <f>IFERROR(INDEX('ITC-3B'!$C$21:$C$1020,MATCH(E921,'ITC-3B'!$E$21:$E$1020,0)),"Not in 3B")</f>
        <v>Not in 3B</v>
      </c>
      <c r="Y921" s="191" t="str">
        <f>IFERROR(INDEX('2A-2B'!$C$21:$C$1020,MATCH(E921,'2A-2B'!$F$21:$F$1020,0)),"Not in 2A-2B")</f>
        <v>Not in 2A-2B</v>
      </c>
    </row>
    <row r="922" spans="2:25">
      <c r="B922" s="176" t="s">
        <v>1301</v>
      </c>
      <c r="C922" s="121"/>
      <c r="D922" s="119"/>
      <c r="E922" s="192"/>
      <c r="F922" s="117"/>
      <c r="G922" s="118"/>
      <c r="H922" s="119"/>
      <c r="I922" s="119"/>
      <c r="J922" s="123"/>
      <c r="K922" s="195"/>
      <c r="L922" s="120">
        <v>0</v>
      </c>
      <c r="M922" s="120">
        <v>0</v>
      </c>
      <c r="N922" s="120">
        <v>0</v>
      </c>
      <c r="O922" s="112">
        <f t="shared" si="48"/>
        <v>0</v>
      </c>
      <c r="P922" s="115">
        <f t="shared" si="49"/>
        <v>0</v>
      </c>
      <c r="Q922" s="120"/>
      <c r="R922" s="117"/>
      <c r="S922" s="197"/>
      <c r="T922" s="179" t="str">
        <f>IFERROR(INDEX('ITC-3B'!$B$21:$B$1020,MATCH(E922,'ITC-3B'!$E$21:$E$1020,0)),"-")</f>
        <v>-</v>
      </c>
      <c r="U922" s="179" t="str">
        <f>IFERROR(INDEX('2A-2B'!$B$21:$B$1020,MATCH(E922,'2A-2B'!$F$21:$F$1020,0)),"-")</f>
        <v>-</v>
      </c>
      <c r="V922" s="186">
        <f t="shared" si="50"/>
        <v>0</v>
      </c>
      <c r="X922" s="191" t="str">
        <f>IFERROR(INDEX('ITC-3B'!$C$21:$C$1020,MATCH(E922,'ITC-3B'!$E$21:$E$1020,0)),"Not in 3B")</f>
        <v>Not in 3B</v>
      </c>
      <c r="Y922" s="191" t="str">
        <f>IFERROR(INDEX('2A-2B'!$C$21:$C$1020,MATCH(E922,'2A-2B'!$F$21:$F$1020,0)),"Not in 2A-2B")</f>
        <v>Not in 2A-2B</v>
      </c>
    </row>
    <row r="923" spans="2:25">
      <c r="B923" s="176" t="s">
        <v>1302</v>
      </c>
      <c r="C923" s="121"/>
      <c r="D923" s="119"/>
      <c r="E923" s="192"/>
      <c r="F923" s="117"/>
      <c r="G923" s="118"/>
      <c r="H923" s="119"/>
      <c r="I923" s="119"/>
      <c r="J923" s="123"/>
      <c r="K923" s="195"/>
      <c r="L923" s="120">
        <v>0</v>
      </c>
      <c r="M923" s="120">
        <v>0</v>
      </c>
      <c r="N923" s="120">
        <v>0</v>
      </c>
      <c r="O923" s="112">
        <f t="shared" si="48"/>
        <v>0</v>
      </c>
      <c r="P923" s="115">
        <f t="shared" si="49"/>
        <v>0</v>
      </c>
      <c r="Q923" s="120"/>
      <c r="R923" s="117"/>
      <c r="S923" s="197"/>
      <c r="T923" s="179" t="str">
        <f>IFERROR(INDEX('ITC-3B'!$B$21:$B$1020,MATCH(E923,'ITC-3B'!$E$21:$E$1020,0)),"-")</f>
        <v>-</v>
      </c>
      <c r="U923" s="179" t="str">
        <f>IFERROR(INDEX('2A-2B'!$B$21:$B$1020,MATCH(E923,'2A-2B'!$F$21:$F$1020,0)),"-")</f>
        <v>-</v>
      </c>
      <c r="V923" s="186">
        <f t="shared" si="50"/>
        <v>0</v>
      </c>
      <c r="X923" s="191" t="str">
        <f>IFERROR(INDEX('ITC-3B'!$C$21:$C$1020,MATCH(E923,'ITC-3B'!$E$21:$E$1020,0)),"Not in 3B")</f>
        <v>Not in 3B</v>
      </c>
      <c r="Y923" s="191" t="str">
        <f>IFERROR(INDEX('2A-2B'!$C$21:$C$1020,MATCH(E923,'2A-2B'!$F$21:$F$1020,0)),"Not in 2A-2B")</f>
        <v>Not in 2A-2B</v>
      </c>
    </row>
    <row r="924" spans="2:25">
      <c r="B924" s="176" t="s">
        <v>1303</v>
      </c>
      <c r="C924" s="121"/>
      <c r="D924" s="119"/>
      <c r="E924" s="192"/>
      <c r="F924" s="117"/>
      <c r="G924" s="118"/>
      <c r="H924" s="119"/>
      <c r="I924" s="119"/>
      <c r="J924" s="123"/>
      <c r="K924" s="195"/>
      <c r="L924" s="120">
        <v>0</v>
      </c>
      <c r="M924" s="120">
        <v>0</v>
      </c>
      <c r="N924" s="120">
        <v>0</v>
      </c>
      <c r="O924" s="112">
        <f t="shared" si="48"/>
        <v>0</v>
      </c>
      <c r="P924" s="115">
        <f t="shared" si="49"/>
        <v>0</v>
      </c>
      <c r="Q924" s="120"/>
      <c r="R924" s="117"/>
      <c r="S924" s="197"/>
      <c r="T924" s="179" t="str">
        <f>IFERROR(INDEX('ITC-3B'!$B$21:$B$1020,MATCH(E924,'ITC-3B'!$E$21:$E$1020,0)),"-")</f>
        <v>-</v>
      </c>
      <c r="U924" s="179" t="str">
        <f>IFERROR(INDEX('2A-2B'!$B$21:$B$1020,MATCH(E924,'2A-2B'!$F$21:$F$1020,0)),"-")</f>
        <v>-</v>
      </c>
      <c r="V924" s="186">
        <f t="shared" si="50"/>
        <v>0</v>
      </c>
      <c r="X924" s="191" t="str">
        <f>IFERROR(INDEX('ITC-3B'!$C$21:$C$1020,MATCH(E924,'ITC-3B'!$E$21:$E$1020,0)),"Not in 3B")</f>
        <v>Not in 3B</v>
      </c>
      <c r="Y924" s="191" t="str">
        <f>IFERROR(INDEX('2A-2B'!$C$21:$C$1020,MATCH(E924,'2A-2B'!$F$21:$F$1020,0)),"Not in 2A-2B")</f>
        <v>Not in 2A-2B</v>
      </c>
    </row>
    <row r="925" spans="2:25">
      <c r="B925" s="176" t="s">
        <v>1304</v>
      </c>
      <c r="C925" s="121"/>
      <c r="D925" s="119"/>
      <c r="E925" s="192"/>
      <c r="F925" s="117"/>
      <c r="G925" s="118"/>
      <c r="H925" s="119"/>
      <c r="I925" s="119"/>
      <c r="J925" s="123"/>
      <c r="K925" s="195"/>
      <c r="L925" s="120">
        <v>0</v>
      </c>
      <c r="M925" s="120">
        <v>0</v>
      </c>
      <c r="N925" s="120">
        <v>0</v>
      </c>
      <c r="O925" s="112">
        <f t="shared" si="48"/>
        <v>0</v>
      </c>
      <c r="P925" s="115">
        <f t="shared" si="49"/>
        <v>0</v>
      </c>
      <c r="Q925" s="120"/>
      <c r="R925" s="117"/>
      <c r="S925" s="197"/>
      <c r="T925" s="179" t="str">
        <f>IFERROR(INDEX('ITC-3B'!$B$21:$B$1020,MATCH(E925,'ITC-3B'!$E$21:$E$1020,0)),"-")</f>
        <v>-</v>
      </c>
      <c r="U925" s="179" t="str">
        <f>IFERROR(INDEX('2A-2B'!$B$21:$B$1020,MATCH(E925,'2A-2B'!$F$21:$F$1020,0)),"-")</f>
        <v>-</v>
      </c>
      <c r="V925" s="186">
        <f t="shared" si="50"/>
        <v>0</v>
      </c>
      <c r="X925" s="191" t="str">
        <f>IFERROR(INDEX('ITC-3B'!$C$21:$C$1020,MATCH(E925,'ITC-3B'!$E$21:$E$1020,0)),"Not in 3B")</f>
        <v>Not in 3B</v>
      </c>
      <c r="Y925" s="191" t="str">
        <f>IFERROR(INDEX('2A-2B'!$C$21:$C$1020,MATCH(E925,'2A-2B'!$F$21:$F$1020,0)),"Not in 2A-2B")</f>
        <v>Not in 2A-2B</v>
      </c>
    </row>
    <row r="926" spans="2:25">
      <c r="B926" s="176" t="s">
        <v>1305</v>
      </c>
      <c r="C926" s="121"/>
      <c r="D926" s="119"/>
      <c r="E926" s="192"/>
      <c r="F926" s="117"/>
      <c r="G926" s="118"/>
      <c r="H926" s="119"/>
      <c r="I926" s="119"/>
      <c r="J926" s="123"/>
      <c r="K926" s="195"/>
      <c r="L926" s="120">
        <v>0</v>
      </c>
      <c r="M926" s="120">
        <v>0</v>
      </c>
      <c r="N926" s="120">
        <v>0</v>
      </c>
      <c r="O926" s="112">
        <f t="shared" si="48"/>
        <v>0</v>
      </c>
      <c r="P926" s="115">
        <f t="shared" si="49"/>
        <v>0</v>
      </c>
      <c r="Q926" s="120"/>
      <c r="R926" s="117"/>
      <c r="S926" s="197"/>
      <c r="T926" s="179" t="str">
        <f>IFERROR(INDEX('ITC-3B'!$B$21:$B$1020,MATCH(E926,'ITC-3B'!$E$21:$E$1020,0)),"-")</f>
        <v>-</v>
      </c>
      <c r="U926" s="179" t="str">
        <f>IFERROR(INDEX('2A-2B'!$B$21:$B$1020,MATCH(E926,'2A-2B'!$F$21:$F$1020,0)),"-")</f>
        <v>-</v>
      </c>
      <c r="V926" s="186">
        <f t="shared" si="50"/>
        <v>0</v>
      </c>
      <c r="X926" s="191" t="str">
        <f>IFERROR(INDEX('ITC-3B'!$C$21:$C$1020,MATCH(E926,'ITC-3B'!$E$21:$E$1020,0)),"Not in 3B")</f>
        <v>Not in 3B</v>
      </c>
      <c r="Y926" s="191" t="str">
        <f>IFERROR(INDEX('2A-2B'!$C$21:$C$1020,MATCH(E926,'2A-2B'!$F$21:$F$1020,0)),"Not in 2A-2B")</f>
        <v>Not in 2A-2B</v>
      </c>
    </row>
    <row r="927" spans="2:25">
      <c r="B927" s="176" t="s">
        <v>1306</v>
      </c>
      <c r="C927" s="121"/>
      <c r="D927" s="119"/>
      <c r="E927" s="192"/>
      <c r="F927" s="117"/>
      <c r="G927" s="118"/>
      <c r="H927" s="119"/>
      <c r="I927" s="119"/>
      <c r="J927" s="123"/>
      <c r="K927" s="195"/>
      <c r="L927" s="120">
        <v>0</v>
      </c>
      <c r="M927" s="120">
        <v>0</v>
      </c>
      <c r="N927" s="120">
        <v>0</v>
      </c>
      <c r="O927" s="112">
        <f t="shared" si="48"/>
        <v>0</v>
      </c>
      <c r="P927" s="115">
        <f t="shared" si="49"/>
        <v>0</v>
      </c>
      <c r="Q927" s="120"/>
      <c r="R927" s="117"/>
      <c r="S927" s="197"/>
      <c r="T927" s="179" t="str">
        <f>IFERROR(INDEX('ITC-3B'!$B$21:$B$1020,MATCH(E927,'ITC-3B'!$E$21:$E$1020,0)),"-")</f>
        <v>-</v>
      </c>
      <c r="U927" s="179" t="str">
        <f>IFERROR(INDEX('2A-2B'!$B$21:$B$1020,MATCH(E927,'2A-2B'!$F$21:$F$1020,0)),"-")</f>
        <v>-</v>
      </c>
      <c r="V927" s="186">
        <f t="shared" si="50"/>
        <v>0</v>
      </c>
      <c r="X927" s="191" t="str">
        <f>IFERROR(INDEX('ITC-3B'!$C$21:$C$1020,MATCH(E927,'ITC-3B'!$E$21:$E$1020,0)),"Not in 3B")</f>
        <v>Not in 3B</v>
      </c>
      <c r="Y927" s="191" t="str">
        <f>IFERROR(INDEX('2A-2B'!$C$21:$C$1020,MATCH(E927,'2A-2B'!$F$21:$F$1020,0)),"Not in 2A-2B")</f>
        <v>Not in 2A-2B</v>
      </c>
    </row>
    <row r="928" spans="2:25">
      <c r="B928" s="176" t="s">
        <v>1307</v>
      </c>
      <c r="C928" s="121"/>
      <c r="D928" s="119"/>
      <c r="E928" s="192"/>
      <c r="F928" s="117"/>
      <c r="G928" s="118"/>
      <c r="H928" s="119"/>
      <c r="I928" s="119"/>
      <c r="J928" s="123"/>
      <c r="K928" s="195"/>
      <c r="L928" s="120">
        <v>0</v>
      </c>
      <c r="M928" s="120">
        <v>0</v>
      </c>
      <c r="N928" s="120">
        <v>0</v>
      </c>
      <c r="O928" s="112">
        <f t="shared" si="48"/>
        <v>0</v>
      </c>
      <c r="P928" s="115">
        <f t="shared" si="49"/>
        <v>0</v>
      </c>
      <c r="Q928" s="120"/>
      <c r="R928" s="117"/>
      <c r="S928" s="197"/>
      <c r="T928" s="179" t="str">
        <f>IFERROR(INDEX('ITC-3B'!$B$21:$B$1020,MATCH(E928,'ITC-3B'!$E$21:$E$1020,0)),"-")</f>
        <v>-</v>
      </c>
      <c r="U928" s="179" t="str">
        <f>IFERROR(INDEX('2A-2B'!$B$21:$B$1020,MATCH(E928,'2A-2B'!$F$21:$F$1020,0)),"-")</f>
        <v>-</v>
      </c>
      <c r="V928" s="186">
        <f t="shared" si="50"/>
        <v>0</v>
      </c>
      <c r="X928" s="191" t="str">
        <f>IFERROR(INDEX('ITC-3B'!$C$21:$C$1020,MATCH(E928,'ITC-3B'!$E$21:$E$1020,0)),"Not in 3B")</f>
        <v>Not in 3B</v>
      </c>
      <c r="Y928" s="191" t="str">
        <f>IFERROR(INDEX('2A-2B'!$C$21:$C$1020,MATCH(E928,'2A-2B'!$F$21:$F$1020,0)),"Not in 2A-2B")</f>
        <v>Not in 2A-2B</v>
      </c>
    </row>
    <row r="929" spans="2:25">
      <c r="B929" s="176" t="s">
        <v>1308</v>
      </c>
      <c r="C929" s="121"/>
      <c r="D929" s="119"/>
      <c r="E929" s="192"/>
      <c r="F929" s="117"/>
      <c r="G929" s="118"/>
      <c r="H929" s="119"/>
      <c r="I929" s="119"/>
      <c r="J929" s="123"/>
      <c r="K929" s="195"/>
      <c r="L929" s="120">
        <v>0</v>
      </c>
      <c r="M929" s="120">
        <v>0</v>
      </c>
      <c r="N929" s="120">
        <v>0</v>
      </c>
      <c r="O929" s="112">
        <f t="shared" si="48"/>
        <v>0</v>
      </c>
      <c r="P929" s="115">
        <f t="shared" si="49"/>
        <v>0</v>
      </c>
      <c r="Q929" s="120"/>
      <c r="R929" s="117"/>
      <c r="S929" s="197"/>
      <c r="T929" s="179" t="str">
        <f>IFERROR(INDEX('ITC-3B'!$B$21:$B$1020,MATCH(E929,'ITC-3B'!$E$21:$E$1020,0)),"-")</f>
        <v>-</v>
      </c>
      <c r="U929" s="179" t="str">
        <f>IFERROR(INDEX('2A-2B'!$B$21:$B$1020,MATCH(E929,'2A-2B'!$F$21:$F$1020,0)),"-")</f>
        <v>-</v>
      </c>
      <c r="V929" s="186">
        <f t="shared" si="50"/>
        <v>0</v>
      </c>
      <c r="X929" s="191" t="str">
        <f>IFERROR(INDEX('ITC-3B'!$C$21:$C$1020,MATCH(E929,'ITC-3B'!$E$21:$E$1020,0)),"Not in 3B")</f>
        <v>Not in 3B</v>
      </c>
      <c r="Y929" s="191" t="str">
        <f>IFERROR(INDEX('2A-2B'!$C$21:$C$1020,MATCH(E929,'2A-2B'!$F$21:$F$1020,0)),"Not in 2A-2B")</f>
        <v>Not in 2A-2B</v>
      </c>
    </row>
    <row r="930" spans="2:25">
      <c r="B930" s="176" t="s">
        <v>1309</v>
      </c>
      <c r="C930" s="121"/>
      <c r="D930" s="119"/>
      <c r="E930" s="192"/>
      <c r="F930" s="117"/>
      <c r="G930" s="118"/>
      <c r="H930" s="119"/>
      <c r="I930" s="119"/>
      <c r="J930" s="123"/>
      <c r="K930" s="195"/>
      <c r="L930" s="120">
        <v>0</v>
      </c>
      <c r="M930" s="120">
        <v>0</v>
      </c>
      <c r="N930" s="120">
        <v>0</v>
      </c>
      <c r="O930" s="112">
        <f t="shared" si="48"/>
        <v>0</v>
      </c>
      <c r="P930" s="115">
        <f t="shared" si="49"/>
        <v>0</v>
      </c>
      <c r="Q930" s="120"/>
      <c r="R930" s="117"/>
      <c r="S930" s="197"/>
      <c r="T930" s="179" t="str">
        <f>IFERROR(INDEX('ITC-3B'!$B$21:$B$1020,MATCH(E930,'ITC-3B'!$E$21:$E$1020,0)),"-")</f>
        <v>-</v>
      </c>
      <c r="U930" s="179" t="str">
        <f>IFERROR(INDEX('2A-2B'!$B$21:$B$1020,MATCH(E930,'2A-2B'!$F$21:$F$1020,0)),"-")</f>
        <v>-</v>
      </c>
      <c r="V930" s="186">
        <f t="shared" si="50"/>
        <v>0</v>
      </c>
      <c r="X930" s="191" t="str">
        <f>IFERROR(INDEX('ITC-3B'!$C$21:$C$1020,MATCH(E930,'ITC-3B'!$E$21:$E$1020,0)),"Not in 3B")</f>
        <v>Not in 3B</v>
      </c>
      <c r="Y930" s="191" t="str">
        <f>IFERROR(INDEX('2A-2B'!$C$21:$C$1020,MATCH(E930,'2A-2B'!$F$21:$F$1020,0)),"Not in 2A-2B")</f>
        <v>Not in 2A-2B</v>
      </c>
    </row>
    <row r="931" spans="2:25">
      <c r="B931" s="176" t="s">
        <v>1310</v>
      </c>
      <c r="C931" s="121"/>
      <c r="D931" s="119"/>
      <c r="E931" s="192"/>
      <c r="F931" s="117"/>
      <c r="G931" s="118"/>
      <c r="H931" s="119"/>
      <c r="I931" s="119"/>
      <c r="J931" s="123"/>
      <c r="K931" s="195"/>
      <c r="L931" s="120">
        <v>0</v>
      </c>
      <c r="M931" s="120">
        <v>0</v>
      </c>
      <c r="N931" s="120">
        <v>0</v>
      </c>
      <c r="O931" s="112">
        <f t="shared" si="48"/>
        <v>0</v>
      </c>
      <c r="P931" s="115">
        <f t="shared" si="49"/>
        <v>0</v>
      </c>
      <c r="Q931" s="120"/>
      <c r="R931" s="117"/>
      <c r="S931" s="197"/>
      <c r="T931" s="179" t="str">
        <f>IFERROR(INDEX('ITC-3B'!$B$21:$B$1020,MATCH(E931,'ITC-3B'!$E$21:$E$1020,0)),"-")</f>
        <v>-</v>
      </c>
      <c r="U931" s="179" t="str">
        <f>IFERROR(INDEX('2A-2B'!$B$21:$B$1020,MATCH(E931,'2A-2B'!$F$21:$F$1020,0)),"-")</f>
        <v>-</v>
      </c>
      <c r="V931" s="186">
        <f t="shared" si="50"/>
        <v>0</v>
      </c>
      <c r="X931" s="191" t="str">
        <f>IFERROR(INDEX('ITC-3B'!$C$21:$C$1020,MATCH(E931,'ITC-3B'!$E$21:$E$1020,0)),"Not in 3B")</f>
        <v>Not in 3B</v>
      </c>
      <c r="Y931" s="191" t="str">
        <f>IFERROR(INDEX('2A-2B'!$C$21:$C$1020,MATCH(E931,'2A-2B'!$F$21:$F$1020,0)),"Not in 2A-2B")</f>
        <v>Not in 2A-2B</v>
      </c>
    </row>
    <row r="932" spans="2:25">
      <c r="B932" s="176" t="s">
        <v>1311</v>
      </c>
      <c r="C932" s="121"/>
      <c r="D932" s="119"/>
      <c r="E932" s="192"/>
      <c r="F932" s="117"/>
      <c r="G932" s="118"/>
      <c r="H932" s="119"/>
      <c r="I932" s="119"/>
      <c r="J932" s="123"/>
      <c r="K932" s="195"/>
      <c r="L932" s="120">
        <v>0</v>
      </c>
      <c r="M932" s="120">
        <v>0</v>
      </c>
      <c r="N932" s="120">
        <v>0</v>
      </c>
      <c r="O932" s="112">
        <f t="shared" si="48"/>
        <v>0</v>
      </c>
      <c r="P932" s="115">
        <f t="shared" si="49"/>
        <v>0</v>
      </c>
      <c r="Q932" s="120"/>
      <c r="R932" s="117"/>
      <c r="S932" s="197"/>
      <c r="T932" s="179" t="str">
        <f>IFERROR(INDEX('ITC-3B'!$B$21:$B$1020,MATCH(E932,'ITC-3B'!$E$21:$E$1020,0)),"-")</f>
        <v>-</v>
      </c>
      <c r="U932" s="179" t="str">
        <f>IFERROR(INDEX('2A-2B'!$B$21:$B$1020,MATCH(E932,'2A-2B'!$F$21:$F$1020,0)),"-")</f>
        <v>-</v>
      </c>
      <c r="V932" s="186">
        <f t="shared" si="50"/>
        <v>0</v>
      </c>
      <c r="X932" s="191" t="str">
        <f>IFERROR(INDEX('ITC-3B'!$C$21:$C$1020,MATCH(E932,'ITC-3B'!$E$21:$E$1020,0)),"Not in 3B")</f>
        <v>Not in 3B</v>
      </c>
      <c r="Y932" s="191" t="str">
        <f>IFERROR(INDEX('2A-2B'!$C$21:$C$1020,MATCH(E932,'2A-2B'!$F$21:$F$1020,0)),"Not in 2A-2B")</f>
        <v>Not in 2A-2B</v>
      </c>
    </row>
    <row r="933" spans="2:25">
      <c r="B933" s="176" t="s">
        <v>1312</v>
      </c>
      <c r="C933" s="121"/>
      <c r="D933" s="119"/>
      <c r="E933" s="192"/>
      <c r="F933" s="117"/>
      <c r="G933" s="118"/>
      <c r="H933" s="119"/>
      <c r="I933" s="119"/>
      <c r="J933" s="123"/>
      <c r="K933" s="195"/>
      <c r="L933" s="120">
        <v>0</v>
      </c>
      <c r="M933" s="120">
        <v>0</v>
      </c>
      <c r="N933" s="120">
        <v>0</v>
      </c>
      <c r="O933" s="112">
        <f t="shared" si="48"/>
        <v>0</v>
      </c>
      <c r="P933" s="115">
        <f t="shared" si="49"/>
        <v>0</v>
      </c>
      <c r="Q933" s="120"/>
      <c r="R933" s="117"/>
      <c r="S933" s="197"/>
      <c r="T933" s="179" t="str">
        <f>IFERROR(INDEX('ITC-3B'!$B$21:$B$1020,MATCH(E933,'ITC-3B'!$E$21:$E$1020,0)),"-")</f>
        <v>-</v>
      </c>
      <c r="U933" s="179" t="str">
        <f>IFERROR(INDEX('2A-2B'!$B$21:$B$1020,MATCH(E933,'2A-2B'!$F$21:$F$1020,0)),"-")</f>
        <v>-</v>
      </c>
      <c r="V933" s="186">
        <f t="shared" si="50"/>
        <v>0</v>
      </c>
      <c r="X933" s="191" t="str">
        <f>IFERROR(INDEX('ITC-3B'!$C$21:$C$1020,MATCH(E933,'ITC-3B'!$E$21:$E$1020,0)),"Not in 3B")</f>
        <v>Not in 3B</v>
      </c>
      <c r="Y933" s="191" t="str">
        <f>IFERROR(INDEX('2A-2B'!$C$21:$C$1020,MATCH(E933,'2A-2B'!$F$21:$F$1020,0)),"Not in 2A-2B")</f>
        <v>Not in 2A-2B</v>
      </c>
    </row>
    <row r="934" spans="2:25">
      <c r="B934" s="176" t="s">
        <v>1313</v>
      </c>
      <c r="C934" s="121"/>
      <c r="D934" s="119"/>
      <c r="E934" s="192"/>
      <c r="F934" s="117"/>
      <c r="G934" s="118"/>
      <c r="H934" s="119"/>
      <c r="I934" s="119"/>
      <c r="J934" s="123"/>
      <c r="K934" s="195"/>
      <c r="L934" s="120">
        <v>0</v>
      </c>
      <c r="M934" s="120">
        <v>0</v>
      </c>
      <c r="N934" s="120">
        <v>0</v>
      </c>
      <c r="O934" s="112">
        <f t="shared" si="48"/>
        <v>0</v>
      </c>
      <c r="P934" s="115">
        <f t="shared" si="49"/>
        <v>0</v>
      </c>
      <c r="Q934" s="120"/>
      <c r="R934" s="117"/>
      <c r="S934" s="197"/>
      <c r="T934" s="179" t="str">
        <f>IFERROR(INDEX('ITC-3B'!$B$21:$B$1020,MATCH(E934,'ITC-3B'!$E$21:$E$1020,0)),"-")</f>
        <v>-</v>
      </c>
      <c r="U934" s="179" t="str">
        <f>IFERROR(INDEX('2A-2B'!$B$21:$B$1020,MATCH(E934,'2A-2B'!$F$21:$F$1020,0)),"-")</f>
        <v>-</v>
      </c>
      <c r="V934" s="186">
        <f t="shared" si="50"/>
        <v>0</v>
      </c>
      <c r="X934" s="191" t="str">
        <f>IFERROR(INDEX('ITC-3B'!$C$21:$C$1020,MATCH(E934,'ITC-3B'!$E$21:$E$1020,0)),"Not in 3B")</f>
        <v>Not in 3B</v>
      </c>
      <c r="Y934" s="191" t="str">
        <f>IFERROR(INDEX('2A-2B'!$C$21:$C$1020,MATCH(E934,'2A-2B'!$F$21:$F$1020,0)),"Not in 2A-2B")</f>
        <v>Not in 2A-2B</v>
      </c>
    </row>
    <row r="935" spans="2:25">
      <c r="B935" s="176" t="s">
        <v>1314</v>
      </c>
      <c r="C935" s="121"/>
      <c r="D935" s="119"/>
      <c r="E935" s="192"/>
      <c r="F935" s="117"/>
      <c r="G935" s="118"/>
      <c r="H935" s="119"/>
      <c r="I935" s="119"/>
      <c r="J935" s="123"/>
      <c r="K935" s="195"/>
      <c r="L935" s="120">
        <v>0</v>
      </c>
      <c r="M935" s="120">
        <v>0</v>
      </c>
      <c r="N935" s="120">
        <v>0</v>
      </c>
      <c r="O935" s="112">
        <f t="shared" si="48"/>
        <v>0</v>
      </c>
      <c r="P935" s="115">
        <f t="shared" si="49"/>
        <v>0</v>
      </c>
      <c r="Q935" s="120"/>
      <c r="R935" s="117"/>
      <c r="S935" s="197"/>
      <c r="T935" s="179" t="str">
        <f>IFERROR(INDEX('ITC-3B'!$B$21:$B$1020,MATCH(E935,'ITC-3B'!$E$21:$E$1020,0)),"-")</f>
        <v>-</v>
      </c>
      <c r="U935" s="179" t="str">
        <f>IFERROR(INDEX('2A-2B'!$B$21:$B$1020,MATCH(E935,'2A-2B'!$F$21:$F$1020,0)),"-")</f>
        <v>-</v>
      </c>
      <c r="V935" s="186">
        <f t="shared" si="50"/>
        <v>0</v>
      </c>
      <c r="X935" s="191" t="str">
        <f>IFERROR(INDEX('ITC-3B'!$C$21:$C$1020,MATCH(E935,'ITC-3B'!$E$21:$E$1020,0)),"Not in 3B")</f>
        <v>Not in 3B</v>
      </c>
      <c r="Y935" s="191" t="str">
        <f>IFERROR(INDEX('2A-2B'!$C$21:$C$1020,MATCH(E935,'2A-2B'!$F$21:$F$1020,0)),"Not in 2A-2B")</f>
        <v>Not in 2A-2B</v>
      </c>
    </row>
    <row r="936" spans="2:25">
      <c r="B936" s="176" t="s">
        <v>1315</v>
      </c>
      <c r="C936" s="121"/>
      <c r="D936" s="119"/>
      <c r="E936" s="192"/>
      <c r="F936" s="117"/>
      <c r="G936" s="118"/>
      <c r="H936" s="119"/>
      <c r="I936" s="119"/>
      <c r="J936" s="123"/>
      <c r="K936" s="195"/>
      <c r="L936" s="120">
        <v>0</v>
      </c>
      <c r="M936" s="120">
        <v>0</v>
      </c>
      <c r="N936" s="120">
        <v>0</v>
      </c>
      <c r="O936" s="112">
        <f t="shared" si="48"/>
        <v>0</v>
      </c>
      <c r="P936" s="115">
        <f t="shared" si="49"/>
        <v>0</v>
      </c>
      <c r="Q936" s="120"/>
      <c r="R936" s="117"/>
      <c r="S936" s="197"/>
      <c r="T936" s="179" t="str">
        <f>IFERROR(INDEX('ITC-3B'!$B$21:$B$1020,MATCH(E936,'ITC-3B'!$E$21:$E$1020,0)),"-")</f>
        <v>-</v>
      </c>
      <c r="U936" s="179" t="str">
        <f>IFERROR(INDEX('2A-2B'!$B$21:$B$1020,MATCH(E936,'2A-2B'!$F$21:$F$1020,0)),"-")</f>
        <v>-</v>
      </c>
      <c r="V936" s="186">
        <f t="shared" si="50"/>
        <v>0</v>
      </c>
      <c r="X936" s="191" t="str">
        <f>IFERROR(INDEX('ITC-3B'!$C$21:$C$1020,MATCH(E936,'ITC-3B'!$E$21:$E$1020,0)),"Not in 3B")</f>
        <v>Not in 3B</v>
      </c>
      <c r="Y936" s="191" t="str">
        <f>IFERROR(INDEX('2A-2B'!$C$21:$C$1020,MATCH(E936,'2A-2B'!$F$21:$F$1020,0)),"Not in 2A-2B")</f>
        <v>Not in 2A-2B</v>
      </c>
    </row>
    <row r="937" spans="2:25">
      <c r="B937" s="176" t="s">
        <v>1316</v>
      </c>
      <c r="C937" s="121"/>
      <c r="D937" s="119"/>
      <c r="E937" s="192"/>
      <c r="F937" s="117"/>
      <c r="G937" s="118"/>
      <c r="H937" s="119"/>
      <c r="I937" s="119"/>
      <c r="J937" s="123"/>
      <c r="K937" s="195"/>
      <c r="L937" s="120">
        <v>0</v>
      </c>
      <c r="M937" s="120">
        <v>0</v>
      </c>
      <c r="N937" s="120">
        <v>0</v>
      </c>
      <c r="O937" s="112">
        <f t="shared" si="48"/>
        <v>0</v>
      </c>
      <c r="P937" s="115">
        <f t="shared" si="49"/>
        <v>0</v>
      </c>
      <c r="Q937" s="120"/>
      <c r="R937" s="117"/>
      <c r="S937" s="197"/>
      <c r="T937" s="179" t="str">
        <f>IFERROR(INDEX('ITC-3B'!$B$21:$B$1020,MATCH(E937,'ITC-3B'!$E$21:$E$1020,0)),"-")</f>
        <v>-</v>
      </c>
      <c r="U937" s="179" t="str">
        <f>IFERROR(INDEX('2A-2B'!$B$21:$B$1020,MATCH(E937,'2A-2B'!$F$21:$F$1020,0)),"-")</f>
        <v>-</v>
      </c>
      <c r="V937" s="186">
        <f t="shared" si="50"/>
        <v>0</v>
      </c>
      <c r="X937" s="191" t="str">
        <f>IFERROR(INDEX('ITC-3B'!$C$21:$C$1020,MATCH(E937,'ITC-3B'!$E$21:$E$1020,0)),"Not in 3B")</f>
        <v>Not in 3B</v>
      </c>
      <c r="Y937" s="191" t="str">
        <f>IFERROR(INDEX('2A-2B'!$C$21:$C$1020,MATCH(E937,'2A-2B'!$F$21:$F$1020,0)),"Not in 2A-2B")</f>
        <v>Not in 2A-2B</v>
      </c>
    </row>
    <row r="938" spans="2:25">
      <c r="B938" s="176" t="s">
        <v>1317</v>
      </c>
      <c r="C938" s="121"/>
      <c r="D938" s="119"/>
      <c r="E938" s="192"/>
      <c r="F938" s="117"/>
      <c r="G938" s="118"/>
      <c r="H938" s="119"/>
      <c r="I938" s="119"/>
      <c r="J938" s="123"/>
      <c r="K938" s="195"/>
      <c r="L938" s="120">
        <v>0</v>
      </c>
      <c r="M938" s="120">
        <v>0</v>
      </c>
      <c r="N938" s="120">
        <v>0</v>
      </c>
      <c r="O938" s="112">
        <f t="shared" si="48"/>
        <v>0</v>
      </c>
      <c r="P938" s="115">
        <f t="shared" si="49"/>
        <v>0</v>
      </c>
      <c r="Q938" s="120"/>
      <c r="R938" s="117"/>
      <c r="S938" s="197"/>
      <c r="T938" s="179" t="str">
        <f>IFERROR(INDEX('ITC-3B'!$B$21:$B$1020,MATCH(E938,'ITC-3B'!$E$21:$E$1020,0)),"-")</f>
        <v>-</v>
      </c>
      <c r="U938" s="179" t="str">
        <f>IFERROR(INDEX('2A-2B'!$B$21:$B$1020,MATCH(E938,'2A-2B'!$F$21:$F$1020,0)),"-")</f>
        <v>-</v>
      </c>
      <c r="V938" s="186">
        <f t="shared" si="50"/>
        <v>0</v>
      </c>
      <c r="X938" s="191" t="str">
        <f>IFERROR(INDEX('ITC-3B'!$C$21:$C$1020,MATCH(E938,'ITC-3B'!$E$21:$E$1020,0)),"Not in 3B")</f>
        <v>Not in 3B</v>
      </c>
      <c r="Y938" s="191" t="str">
        <f>IFERROR(INDEX('2A-2B'!$C$21:$C$1020,MATCH(E938,'2A-2B'!$F$21:$F$1020,0)),"Not in 2A-2B")</f>
        <v>Not in 2A-2B</v>
      </c>
    </row>
    <row r="939" spans="2:25">
      <c r="B939" s="176" t="s">
        <v>1318</v>
      </c>
      <c r="C939" s="121"/>
      <c r="D939" s="119"/>
      <c r="E939" s="192"/>
      <c r="F939" s="117"/>
      <c r="G939" s="118"/>
      <c r="H939" s="119"/>
      <c r="I939" s="119"/>
      <c r="J939" s="123"/>
      <c r="K939" s="195"/>
      <c r="L939" s="120">
        <v>0</v>
      </c>
      <c r="M939" s="120">
        <v>0</v>
      </c>
      <c r="N939" s="120">
        <v>0</v>
      </c>
      <c r="O939" s="112">
        <f t="shared" si="48"/>
        <v>0</v>
      </c>
      <c r="P939" s="115">
        <f t="shared" si="49"/>
        <v>0</v>
      </c>
      <c r="Q939" s="120"/>
      <c r="R939" s="117"/>
      <c r="S939" s="197"/>
      <c r="T939" s="179" t="str">
        <f>IFERROR(INDEX('ITC-3B'!$B$21:$B$1020,MATCH(E939,'ITC-3B'!$E$21:$E$1020,0)),"-")</f>
        <v>-</v>
      </c>
      <c r="U939" s="179" t="str">
        <f>IFERROR(INDEX('2A-2B'!$B$21:$B$1020,MATCH(E939,'2A-2B'!$F$21:$F$1020,0)),"-")</f>
        <v>-</v>
      </c>
      <c r="V939" s="186">
        <f t="shared" si="50"/>
        <v>0</v>
      </c>
      <c r="X939" s="191" t="str">
        <f>IFERROR(INDEX('ITC-3B'!$C$21:$C$1020,MATCH(E939,'ITC-3B'!$E$21:$E$1020,0)),"Not in 3B")</f>
        <v>Not in 3B</v>
      </c>
      <c r="Y939" s="191" t="str">
        <f>IFERROR(INDEX('2A-2B'!$C$21:$C$1020,MATCH(E939,'2A-2B'!$F$21:$F$1020,0)),"Not in 2A-2B")</f>
        <v>Not in 2A-2B</v>
      </c>
    </row>
    <row r="940" spans="2:25">
      <c r="B940" s="176" t="s">
        <v>1319</v>
      </c>
      <c r="C940" s="121"/>
      <c r="D940" s="119"/>
      <c r="E940" s="192"/>
      <c r="F940" s="117"/>
      <c r="G940" s="118"/>
      <c r="H940" s="119"/>
      <c r="I940" s="119"/>
      <c r="J940" s="123"/>
      <c r="K940" s="195"/>
      <c r="L940" s="120">
        <v>0</v>
      </c>
      <c r="M940" s="120">
        <v>0</v>
      </c>
      <c r="N940" s="120">
        <v>0</v>
      </c>
      <c r="O940" s="112">
        <f t="shared" si="48"/>
        <v>0</v>
      </c>
      <c r="P940" s="115">
        <f t="shared" si="49"/>
        <v>0</v>
      </c>
      <c r="Q940" s="120"/>
      <c r="R940" s="117"/>
      <c r="S940" s="197"/>
      <c r="T940" s="179" t="str">
        <f>IFERROR(INDEX('ITC-3B'!$B$21:$B$1020,MATCH(E940,'ITC-3B'!$E$21:$E$1020,0)),"-")</f>
        <v>-</v>
      </c>
      <c r="U940" s="179" t="str">
        <f>IFERROR(INDEX('2A-2B'!$B$21:$B$1020,MATCH(E940,'2A-2B'!$F$21:$F$1020,0)),"-")</f>
        <v>-</v>
      </c>
      <c r="V940" s="186">
        <f t="shared" si="50"/>
        <v>0</v>
      </c>
      <c r="X940" s="191" t="str">
        <f>IFERROR(INDEX('ITC-3B'!$C$21:$C$1020,MATCH(E940,'ITC-3B'!$E$21:$E$1020,0)),"Not in 3B")</f>
        <v>Not in 3B</v>
      </c>
      <c r="Y940" s="191" t="str">
        <f>IFERROR(INDEX('2A-2B'!$C$21:$C$1020,MATCH(E940,'2A-2B'!$F$21:$F$1020,0)),"Not in 2A-2B")</f>
        <v>Not in 2A-2B</v>
      </c>
    </row>
    <row r="941" spans="2:25">
      <c r="B941" s="176" t="s">
        <v>1320</v>
      </c>
      <c r="C941" s="121"/>
      <c r="D941" s="119"/>
      <c r="E941" s="192"/>
      <c r="F941" s="117"/>
      <c r="G941" s="118"/>
      <c r="H941" s="119"/>
      <c r="I941" s="119"/>
      <c r="J941" s="123"/>
      <c r="K941" s="195"/>
      <c r="L941" s="120">
        <v>0</v>
      </c>
      <c r="M941" s="120">
        <v>0</v>
      </c>
      <c r="N941" s="120">
        <v>0</v>
      </c>
      <c r="O941" s="112">
        <f t="shared" si="48"/>
        <v>0</v>
      </c>
      <c r="P941" s="115">
        <f t="shared" si="49"/>
        <v>0</v>
      </c>
      <c r="Q941" s="120"/>
      <c r="R941" s="117"/>
      <c r="S941" s="197"/>
      <c r="T941" s="179" t="str">
        <f>IFERROR(INDEX('ITC-3B'!$B$21:$B$1020,MATCH(E941,'ITC-3B'!$E$21:$E$1020,0)),"-")</f>
        <v>-</v>
      </c>
      <c r="U941" s="179" t="str">
        <f>IFERROR(INDEX('2A-2B'!$B$21:$B$1020,MATCH(E941,'2A-2B'!$F$21:$F$1020,0)),"-")</f>
        <v>-</v>
      </c>
      <c r="V941" s="186">
        <f t="shared" si="50"/>
        <v>0</v>
      </c>
      <c r="X941" s="191" t="str">
        <f>IFERROR(INDEX('ITC-3B'!$C$21:$C$1020,MATCH(E941,'ITC-3B'!$E$21:$E$1020,0)),"Not in 3B")</f>
        <v>Not in 3B</v>
      </c>
      <c r="Y941" s="191" t="str">
        <f>IFERROR(INDEX('2A-2B'!$C$21:$C$1020,MATCH(E941,'2A-2B'!$F$21:$F$1020,0)),"Not in 2A-2B")</f>
        <v>Not in 2A-2B</v>
      </c>
    </row>
    <row r="942" spans="2:25">
      <c r="B942" s="176" t="s">
        <v>1321</v>
      </c>
      <c r="C942" s="121"/>
      <c r="D942" s="119"/>
      <c r="E942" s="192"/>
      <c r="F942" s="117"/>
      <c r="G942" s="118"/>
      <c r="H942" s="119"/>
      <c r="I942" s="119"/>
      <c r="J942" s="123"/>
      <c r="K942" s="195"/>
      <c r="L942" s="120">
        <v>0</v>
      </c>
      <c r="M942" s="120">
        <v>0</v>
      </c>
      <c r="N942" s="120">
        <v>0</v>
      </c>
      <c r="O942" s="112">
        <f t="shared" si="48"/>
        <v>0</v>
      </c>
      <c r="P942" s="115">
        <f t="shared" si="49"/>
        <v>0</v>
      </c>
      <c r="Q942" s="120"/>
      <c r="R942" s="117"/>
      <c r="S942" s="197"/>
      <c r="T942" s="179" t="str">
        <f>IFERROR(INDEX('ITC-3B'!$B$21:$B$1020,MATCH(E942,'ITC-3B'!$E$21:$E$1020,0)),"-")</f>
        <v>-</v>
      </c>
      <c r="U942" s="179" t="str">
        <f>IFERROR(INDEX('2A-2B'!$B$21:$B$1020,MATCH(E942,'2A-2B'!$F$21:$F$1020,0)),"-")</f>
        <v>-</v>
      </c>
      <c r="V942" s="186">
        <f t="shared" si="50"/>
        <v>0</v>
      </c>
      <c r="X942" s="191" t="str">
        <f>IFERROR(INDEX('ITC-3B'!$C$21:$C$1020,MATCH(E942,'ITC-3B'!$E$21:$E$1020,0)),"Not in 3B")</f>
        <v>Not in 3B</v>
      </c>
      <c r="Y942" s="191" t="str">
        <f>IFERROR(INDEX('2A-2B'!$C$21:$C$1020,MATCH(E942,'2A-2B'!$F$21:$F$1020,0)),"Not in 2A-2B")</f>
        <v>Not in 2A-2B</v>
      </c>
    </row>
    <row r="943" spans="2:25">
      <c r="B943" s="176" t="s">
        <v>1322</v>
      </c>
      <c r="C943" s="121"/>
      <c r="D943" s="119"/>
      <c r="E943" s="192"/>
      <c r="F943" s="117"/>
      <c r="G943" s="118"/>
      <c r="H943" s="119"/>
      <c r="I943" s="119"/>
      <c r="J943" s="123"/>
      <c r="K943" s="195"/>
      <c r="L943" s="120">
        <v>0</v>
      </c>
      <c r="M943" s="120">
        <v>0</v>
      </c>
      <c r="N943" s="120">
        <v>0</v>
      </c>
      <c r="O943" s="112">
        <f t="shared" si="48"/>
        <v>0</v>
      </c>
      <c r="P943" s="115">
        <f t="shared" si="49"/>
        <v>0</v>
      </c>
      <c r="Q943" s="120"/>
      <c r="R943" s="117"/>
      <c r="S943" s="197"/>
      <c r="T943" s="179" t="str">
        <f>IFERROR(INDEX('ITC-3B'!$B$21:$B$1020,MATCH(E943,'ITC-3B'!$E$21:$E$1020,0)),"-")</f>
        <v>-</v>
      </c>
      <c r="U943" s="179" t="str">
        <f>IFERROR(INDEX('2A-2B'!$B$21:$B$1020,MATCH(E943,'2A-2B'!$F$21:$F$1020,0)),"-")</f>
        <v>-</v>
      </c>
      <c r="V943" s="186">
        <f t="shared" si="50"/>
        <v>0</v>
      </c>
      <c r="X943" s="191" t="str">
        <f>IFERROR(INDEX('ITC-3B'!$C$21:$C$1020,MATCH(E943,'ITC-3B'!$E$21:$E$1020,0)),"Not in 3B")</f>
        <v>Not in 3B</v>
      </c>
      <c r="Y943" s="191" t="str">
        <f>IFERROR(INDEX('2A-2B'!$C$21:$C$1020,MATCH(E943,'2A-2B'!$F$21:$F$1020,0)),"Not in 2A-2B")</f>
        <v>Not in 2A-2B</v>
      </c>
    </row>
    <row r="944" spans="2:25">
      <c r="B944" s="176" t="s">
        <v>1323</v>
      </c>
      <c r="C944" s="121"/>
      <c r="D944" s="119"/>
      <c r="E944" s="192"/>
      <c r="F944" s="117"/>
      <c r="G944" s="118"/>
      <c r="H944" s="119"/>
      <c r="I944" s="119"/>
      <c r="J944" s="123"/>
      <c r="K944" s="195"/>
      <c r="L944" s="120">
        <v>0</v>
      </c>
      <c r="M944" s="120">
        <v>0</v>
      </c>
      <c r="N944" s="120">
        <v>0</v>
      </c>
      <c r="O944" s="112">
        <f t="shared" si="48"/>
        <v>0</v>
      </c>
      <c r="P944" s="115">
        <f t="shared" si="49"/>
        <v>0</v>
      </c>
      <c r="Q944" s="120"/>
      <c r="R944" s="117"/>
      <c r="S944" s="197"/>
      <c r="T944" s="179" t="str">
        <f>IFERROR(INDEX('ITC-3B'!$B$21:$B$1020,MATCH(E944,'ITC-3B'!$E$21:$E$1020,0)),"-")</f>
        <v>-</v>
      </c>
      <c r="U944" s="179" t="str">
        <f>IFERROR(INDEX('2A-2B'!$B$21:$B$1020,MATCH(E944,'2A-2B'!$F$21:$F$1020,0)),"-")</f>
        <v>-</v>
      </c>
      <c r="V944" s="186">
        <f t="shared" si="50"/>
        <v>0</v>
      </c>
      <c r="X944" s="191" t="str">
        <f>IFERROR(INDEX('ITC-3B'!$C$21:$C$1020,MATCH(E944,'ITC-3B'!$E$21:$E$1020,0)),"Not in 3B")</f>
        <v>Not in 3B</v>
      </c>
      <c r="Y944" s="191" t="str">
        <f>IFERROR(INDEX('2A-2B'!$C$21:$C$1020,MATCH(E944,'2A-2B'!$F$21:$F$1020,0)),"Not in 2A-2B")</f>
        <v>Not in 2A-2B</v>
      </c>
    </row>
    <row r="945" spans="2:25">
      <c r="B945" s="176" t="s">
        <v>1324</v>
      </c>
      <c r="C945" s="121"/>
      <c r="D945" s="119"/>
      <c r="E945" s="192"/>
      <c r="F945" s="117"/>
      <c r="G945" s="118"/>
      <c r="H945" s="119"/>
      <c r="I945" s="119"/>
      <c r="J945" s="123"/>
      <c r="K945" s="195"/>
      <c r="L945" s="120">
        <v>0</v>
      </c>
      <c r="M945" s="120">
        <v>0</v>
      </c>
      <c r="N945" s="120">
        <v>0</v>
      </c>
      <c r="O945" s="112">
        <f t="shared" si="48"/>
        <v>0</v>
      </c>
      <c r="P945" s="115">
        <f t="shared" si="49"/>
        <v>0</v>
      </c>
      <c r="Q945" s="120"/>
      <c r="R945" s="117"/>
      <c r="S945" s="197"/>
      <c r="T945" s="179" t="str">
        <f>IFERROR(INDEX('ITC-3B'!$B$21:$B$1020,MATCH(E945,'ITC-3B'!$E$21:$E$1020,0)),"-")</f>
        <v>-</v>
      </c>
      <c r="U945" s="179" t="str">
        <f>IFERROR(INDEX('2A-2B'!$B$21:$B$1020,MATCH(E945,'2A-2B'!$F$21:$F$1020,0)),"-")</f>
        <v>-</v>
      </c>
      <c r="V945" s="186">
        <f t="shared" si="50"/>
        <v>0</v>
      </c>
      <c r="X945" s="191" t="str">
        <f>IFERROR(INDEX('ITC-3B'!$C$21:$C$1020,MATCH(E945,'ITC-3B'!$E$21:$E$1020,0)),"Not in 3B")</f>
        <v>Not in 3B</v>
      </c>
      <c r="Y945" s="191" t="str">
        <f>IFERROR(INDEX('2A-2B'!$C$21:$C$1020,MATCH(E945,'2A-2B'!$F$21:$F$1020,0)),"Not in 2A-2B")</f>
        <v>Not in 2A-2B</v>
      </c>
    </row>
    <row r="946" spans="2:25">
      <c r="B946" s="176" t="s">
        <v>1325</v>
      </c>
      <c r="C946" s="121"/>
      <c r="D946" s="119"/>
      <c r="E946" s="192"/>
      <c r="F946" s="117"/>
      <c r="G946" s="118"/>
      <c r="H946" s="119"/>
      <c r="I946" s="119"/>
      <c r="J946" s="123"/>
      <c r="K946" s="195"/>
      <c r="L946" s="120">
        <v>0</v>
      </c>
      <c r="M946" s="120">
        <v>0</v>
      </c>
      <c r="N946" s="120">
        <v>0</v>
      </c>
      <c r="O946" s="112">
        <f t="shared" si="48"/>
        <v>0</v>
      </c>
      <c r="P946" s="115">
        <f t="shared" si="49"/>
        <v>0</v>
      </c>
      <c r="Q946" s="120"/>
      <c r="R946" s="117"/>
      <c r="S946" s="197"/>
      <c r="T946" s="179" t="str">
        <f>IFERROR(INDEX('ITC-3B'!$B$21:$B$1020,MATCH(E946,'ITC-3B'!$E$21:$E$1020,0)),"-")</f>
        <v>-</v>
      </c>
      <c r="U946" s="179" t="str">
        <f>IFERROR(INDEX('2A-2B'!$B$21:$B$1020,MATCH(E946,'2A-2B'!$F$21:$F$1020,0)),"-")</f>
        <v>-</v>
      </c>
      <c r="V946" s="186">
        <f t="shared" si="50"/>
        <v>0</v>
      </c>
      <c r="X946" s="191" t="str">
        <f>IFERROR(INDEX('ITC-3B'!$C$21:$C$1020,MATCH(E946,'ITC-3B'!$E$21:$E$1020,0)),"Not in 3B")</f>
        <v>Not in 3B</v>
      </c>
      <c r="Y946" s="191" t="str">
        <f>IFERROR(INDEX('2A-2B'!$C$21:$C$1020,MATCH(E946,'2A-2B'!$F$21:$F$1020,0)),"Not in 2A-2B")</f>
        <v>Not in 2A-2B</v>
      </c>
    </row>
    <row r="947" spans="2:25">
      <c r="B947" s="176" t="s">
        <v>1326</v>
      </c>
      <c r="C947" s="121"/>
      <c r="D947" s="119"/>
      <c r="E947" s="192"/>
      <c r="F947" s="117"/>
      <c r="G947" s="118"/>
      <c r="H947" s="119"/>
      <c r="I947" s="119"/>
      <c r="J947" s="123"/>
      <c r="K947" s="195"/>
      <c r="L947" s="120">
        <v>0</v>
      </c>
      <c r="M947" s="120">
        <v>0</v>
      </c>
      <c r="N947" s="120">
        <v>0</v>
      </c>
      <c r="O947" s="112">
        <f t="shared" si="48"/>
        <v>0</v>
      </c>
      <c r="P947" s="115">
        <f t="shared" si="49"/>
        <v>0</v>
      </c>
      <c r="Q947" s="120"/>
      <c r="R947" s="117"/>
      <c r="S947" s="197"/>
      <c r="T947" s="179" t="str">
        <f>IFERROR(INDEX('ITC-3B'!$B$21:$B$1020,MATCH(E947,'ITC-3B'!$E$21:$E$1020,0)),"-")</f>
        <v>-</v>
      </c>
      <c r="U947" s="179" t="str">
        <f>IFERROR(INDEX('2A-2B'!$B$21:$B$1020,MATCH(E947,'2A-2B'!$F$21:$F$1020,0)),"-")</f>
        <v>-</v>
      </c>
      <c r="V947" s="186">
        <f t="shared" si="50"/>
        <v>0</v>
      </c>
      <c r="X947" s="191" t="str">
        <f>IFERROR(INDEX('ITC-3B'!$C$21:$C$1020,MATCH(E947,'ITC-3B'!$E$21:$E$1020,0)),"Not in 3B")</f>
        <v>Not in 3B</v>
      </c>
      <c r="Y947" s="191" t="str">
        <f>IFERROR(INDEX('2A-2B'!$C$21:$C$1020,MATCH(E947,'2A-2B'!$F$21:$F$1020,0)),"Not in 2A-2B")</f>
        <v>Not in 2A-2B</v>
      </c>
    </row>
    <row r="948" spans="2:25">
      <c r="B948" s="176" t="s">
        <v>1327</v>
      </c>
      <c r="C948" s="121"/>
      <c r="D948" s="119"/>
      <c r="E948" s="192"/>
      <c r="F948" s="117"/>
      <c r="G948" s="118"/>
      <c r="H948" s="119"/>
      <c r="I948" s="119"/>
      <c r="J948" s="123"/>
      <c r="K948" s="195"/>
      <c r="L948" s="120">
        <v>0</v>
      </c>
      <c r="M948" s="120">
        <v>0</v>
      </c>
      <c r="N948" s="120">
        <v>0</v>
      </c>
      <c r="O948" s="112">
        <f t="shared" si="48"/>
        <v>0</v>
      </c>
      <c r="P948" s="115">
        <f t="shared" si="49"/>
        <v>0</v>
      </c>
      <c r="Q948" s="120"/>
      <c r="R948" s="117"/>
      <c r="S948" s="197"/>
      <c r="T948" s="179" t="str">
        <f>IFERROR(INDEX('ITC-3B'!$B$21:$B$1020,MATCH(E948,'ITC-3B'!$E$21:$E$1020,0)),"-")</f>
        <v>-</v>
      </c>
      <c r="U948" s="179" t="str">
        <f>IFERROR(INDEX('2A-2B'!$B$21:$B$1020,MATCH(E948,'2A-2B'!$F$21:$F$1020,0)),"-")</f>
        <v>-</v>
      </c>
      <c r="V948" s="186">
        <f t="shared" si="50"/>
        <v>0</v>
      </c>
      <c r="X948" s="191" t="str">
        <f>IFERROR(INDEX('ITC-3B'!$C$21:$C$1020,MATCH(E948,'ITC-3B'!$E$21:$E$1020,0)),"Not in 3B")</f>
        <v>Not in 3B</v>
      </c>
      <c r="Y948" s="191" t="str">
        <f>IFERROR(INDEX('2A-2B'!$C$21:$C$1020,MATCH(E948,'2A-2B'!$F$21:$F$1020,0)),"Not in 2A-2B")</f>
        <v>Not in 2A-2B</v>
      </c>
    </row>
    <row r="949" spans="2:25">
      <c r="B949" s="176" t="s">
        <v>1328</v>
      </c>
      <c r="C949" s="121"/>
      <c r="D949" s="119"/>
      <c r="E949" s="192"/>
      <c r="F949" s="117"/>
      <c r="G949" s="118"/>
      <c r="H949" s="119"/>
      <c r="I949" s="119"/>
      <c r="J949" s="123"/>
      <c r="K949" s="195"/>
      <c r="L949" s="120">
        <v>0</v>
      </c>
      <c r="M949" s="120">
        <v>0</v>
      </c>
      <c r="N949" s="120">
        <v>0</v>
      </c>
      <c r="O949" s="112">
        <f t="shared" si="48"/>
        <v>0</v>
      </c>
      <c r="P949" s="115">
        <f t="shared" si="49"/>
        <v>0</v>
      </c>
      <c r="Q949" s="120"/>
      <c r="R949" s="117"/>
      <c r="S949" s="197"/>
      <c r="T949" s="179" t="str">
        <f>IFERROR(INDEX('ITC-3B'!$B$21:$B$1020,MATCH(E949,'ITC-3B'!$E$21:$E$1020,0)),"-")</f>
        <v>-</v>
      </c>
      <c r="U949" s="179" t="str">
        <f>IFERROR(INDEX('2A-2B'!$B$21:$B$1020,MATCH(E949,'2A-2B'!$F$21:$F$1020,0)),"-")</f>
        <v>-</v>
      </c>
      <c r="V949" s="186">
        <f t="shared" si="50"/>
        <v>0</v>
      </c>
      <c r="X949" s="191" t="str">
        <f>IFERROR(INDEX('ITC-3B'!$C$21:$C$1020,MATCH(E949,'ITC-3B'!$E$21:$E$1020,0)),"Not in 3B")</f>
        <v>Not in 3B</v>
      </c>
      <c r="Y949" s="191" t="str">
        <f>IFERROR(INDEX('2A-2B'!$C$21:$C$1020,MATCH(E949,'2A-2B'!$F$21:$F$1020,0)),"Not in 2A-2B")</f>
        <v>Not in 2A-2B</v>
      </c>
    </row>
    <row r="950" spans="2:25">
      <c r="B950" s="176" t="s">
        <v>1329</v>
      </c>
      <c r="C950" s="121"/>
      <c r="D950" s="119"/>
      <c r="E950" s="192"/>
      <c r="F950" s="117"/>
      <c r="G950" s="118"/>
      <c r="H950" s="119"/>
      <c r="I950" s="119"/>
      <c r="J950" s="123"/>
      <c r="K950" s="195"/>
      <c r="L950" s="120">
        <v>0</v>
      </c>
      <c r="M950" s="120">
        <v>0</v>
      </c>
      <c r="N950" s="120">
        <v>0</v>
      </c>
      <c r="O950" s="112">
        <f t="shared" si="48"/>
        <v>0</v>
      </c>
      <c r="P950" s="115">
        <f t="shared" si="49"/>
        <v>0</v>
      </c>
      <c r="Q950" s="120"/>
      <c r="R950" s="117"/>
      <c r="S950" s="197"/>
      <c r="T950" s="179" t="str">
        <f>IFERROR(INDEX('ITC-3B'!$B$21:$B$1020,MATCH(E950,'ITC-3B'!$E$21:$E$1020,0)),"-")</f>
        <v>-</v>
      </c>
      <c r="U950" s="179" t="str">
        <f>IFERROR(INDEX('2A-2B'!$B$21:$B$1020,MATCH(E950,'2A-2B'!$F$21:$F$1020,0)),"-")</f>
        <v>-</v>
      </c>
      <c r="V950" s="186">
        <f t="shared" si="50"/>
        <v>0</v>
      </c>
      <c r="X950" s="191" t="str">
        <f>IFERROR(INDEX('ITC-3B'!$C$21:$C$1020,MATCH(E950,'ITC-3B'!$E$21:$E$1020,0)),"Not in 3B")</f>
        <v>Not in 3B</v>
      </c>
      <c r="Y950" s="191" t="str">
        <f>IFERROR(INDEX('2A-2B'!$C$21:$C$1020,MATCH(E950,'2A-2B'!$F$21:$F$1020,0)),"Not in 2A-2B")</f>
        <v>Not in 2A-2B</v>
      </c>
    </row>
    <row r="951" spans="2:25">
      <c r="B951" s="176" t="s">
        <v>1330</v>
      </c>
      <c r="C951" s="121"/>
      <c r="D951" s="119"/>
      <c r="E951" s="192"/>
      <c r="F951" s="117"/>
      <c r="G951" s="118"/>
      <c r="H951" s="119"/>
      <c r="I951" s="119"/>
      <c r="J951" s="123"/>
      <c r="K951" s="195"/>
      <c r="L951" s="120">
        <v>0</v>
      </c>
      <c r="M951" s="120">
        <v>0</v>
      </c>
      <c r="N951" s="120">
        <v>0</v>
      </c>
      <c r="O951" s="112">
        <f t="shared" si="48"/>
        <v>0</v>
      </c>
      <c r="P951" s="115">
        <f t="shared" si="49"/>
        <v>0</v>
      </c>
      <c r="Q951" s="120"/>
      <c r="R951" s="117"/>
      <c r="S951" s="197"/>
      <c r="T951" s="179" t="str">
        <f>IFERROR(INDEX('ITC-3B'!$B$21:$B$1020,MATCH(E951,'ITC-3B'!$E$21:$E$1020,0)),"-")</f>
        <v>-</v>
      </c>
      <c r="U951" s="179" t="str">
        <f>IFERROR(INDEX('2A-2B'!$B$21:$B$1020,MATCH(E951,'2A-2B'!$F$21:$F$1020,0)),"-")</f>
        <v>-</v>
      </c>
      <c r="V951" s="186">
        <f t="shared" si="50"/>
        <v>0</v>
      </c>
      <c r="X951" s="191" t="str">
        <f>IFERROR(INDEX('ITC-3B'!$C$21:$C$1020,MATCH(E951,'ITC-3B'!$E$21:$E$1020,0)),"Not in 3B")</f>
        <v>Not in 3B</v>
      </c>
      <c r="Y951" s="191" t="str">
        <f>IFERROR(INDEX('2A-2B'!$C$21:$C$1020,MATCH(E951,'2A-2B'!$F$21:$F$1020,0)),"Not in 2A-2B")</f>
        <v>Not in 2A-2B</v>
      </c>
    </row>
    <row r="952" spans="2:25">
      <c r="B952" s="176" t="s">
        <v>1331</v>
      </c>
      <c r="C952" s="121"/>
      <c r="D952" s="119"/>
      <c r="E952" s="192"/>
      <c r="F952" s="117"/>
      <c r="G952" s="118"/>
      <c r="H952" s="119"/>
      <c r="I952" s="119"/>
      <c r="J952" s="123"/>
      <c r="K952" s="195"/>
      <c r="L952" s="120">
        <v>0</v>
      </c>
      <c r="M952" s="120">
        <v>0</v>
      </c>
      <c r="N952" s="120">
        <v>0</v>
      </c>
      <c r="O952" s="112">
        <f t="shared" si="48"/>
        <v>0</v>
      </c>
      <c r="P952" s="115">
        <f t="shared" si="49"/>
        <v>0</v>
      </c>
      <c r="Q952" s="120"/>
      <c r="R952" s="117"/>
      <c r="S952" s="197"/>
      <c r="T952" s="179" t="str">
        <f>IFERROR(INDEX('ITC-3B'!$B$21:$B$1020,MATCH(E952,'ITC-3B'!$E$21:$E$1020,0)),"-")</f>
        <v>-</v>
      </c>
      <c r="U952" s="179" t="str">
        <f>IFERROR(INDEX('2A-2B'!$B$21:$B$1020,MATCH(E952,'2A-2B'!$F$21:$F$1020,0)),"-")</f>
        <v>-</v>
      </c>
      <c r="V952" s="186">
        <f t="shared" si="50"/>
        <v>0</v>
      </c>
      <c r="X952" s="191" t="str">
        <f>IFERROR(INDEX('ITC-3B'!$C$21:$C$1020,MATCH(E952,'ITC-3B'!$E$21:$E$1020,0)),"Not in 3B")</f>
        <v>Not in 3B</v>
      </c>
      <c r="Y952" s="191" t="str">
        <f>IFERROR(INDEX('2A-2B'!$C$21:$C$1020,MATCH(E952,'2A-2B'!$F$21:$F$1020,0)),"Not in 2A-2B")</f>
        <v>Not in 2A-2B</v>
      </c>
    </row>
    <row r="953" spans="2:25">
      <c r="B953" s="176" t="s">
        <v>1332</v>
      </c>
      <c r="C953" s="121"/>
      <c r="D953" s="119"/>
      <c r="E953" s="192"/>
      <c r="F953" s="117"/>
      <c r="G953" s="118"/>
      <c r="H953" s="119"/>
      <c r="I953" s="119"/>
      <c r="J953" s="123"/>
      <c r="K953" s="195"/>
      <c r="L953" s="120">
        <v>0</v>
      </c>
      <c r="M953" s="120">
        <v>0</v>
      </c>
      <c r="N953" s="120">
        <v>0</v>
      </c>
      <c r="O953" s="112">
        <f t="shared" si="48"/>
        <v>0</v>
      </c>
      <c r="P953" s="115">
        <f t="shared" si="49"/>
        <v>0</v>
      </c>
      <c r="Q953" s="120"/>
      <c r="R953" s="117"/>
      <c r="S953" s="197"/>
      <c r="T953" s="179" t="str">
        <f>IFERROR(INDEX('ITC-3B'!$B$21:$B$1020,MATCH(E953,'ITC-3B'!$E$21:$E$1020,0)),"-")</f>
        <v>-</v>
      </c>
      <c r="U953" s="179" t="str">
        <f>IFERROR(INDEX('2A-2B'!$B$21:$B$1020,MATCH(E953,'2A-2B'!$F$21:$F$1020,0)),"-")</f>
        <v>-</v>
      </c>
      <c r="V953" s="186">
        <f t="shared" si="50"/>
        <v>0</v>
      </c>
      <c r="X953" s="191" t="str">
        <f>IFERROR(INDEX('ITC-3B'!$C$21:$C$1020,MATCH(E953,'ITC-3B'!$E$21:$E$1020,0)),"Not in 3B")</f>
        <v>Not in 3B</v>
      </c>
      <c r="Y953" s="191" t="str">
        <f>IFERROR(INDEX('2A-2B'!$C$21:$C$1020,MATCH(E953,'2A-2B'!$F$21:$F$1020,0)),"Not in 2A-2B")</f>
        <v>Not in 2A-2B</v>
      </c>
    </row>
    <row r="954" spans="2:25">
      <c r="B954" s="176" t="s">
        <v>1333</v>
      </c>
      <c r="C954" s="121"/>
      <c r="D954" s="119"/>
      <c r="E954" s="192"/>
      <c r="F954" s="117"/>
      <c r="G954" s="118"/>
      <c r="H954" s="119"/>
      <c r="I954" s="119"/>
      <c r="J954" s="123"/>
      <c r="K954" s="195"/>
      <c r="L954" s="120">
        <v>0</v>
      </c>
      <c r="M954" s="120">
        <v>0</v>
      </c>
      <c r="N954" s="120">
        <v>0</v>
      </c>
      <c r="O954" s="112">
        <f t="shared" si="48"/>
        <v>0</v>
      </c>
      <c r="P954" s="115">
        <f t="shared" si="49"/>
        <v>0</v>
      </c>
      <c r="Q954" s="120"/>
      <c r="R954" s="117"/>
      <c r="S954" s="197"/>
      <c r="T954" s="179" t="str">
        <f>IFERROR(INDEX('ITC-3B'!$B$21:$B$1020,MATCH(E954,'ITC-3B'!$E$21:$E$1020,0)),"-")</f>
        <v>-</v>
      </c>
      <c r="U954" s="179" t="str">
        <f>IFERROR(INDEX('2A-2B'!$B$21:$B$1020,MATCH(E954,'2A-2B'!$F$21:$F$1020,0)),"-")</f>
        <v>-</v>
      </c>
      <c r="V954" s="186">
        <f t="shared" si="50"/>
        <v>0</v>
      </c>
      <c r="X954" s="191" t="str">
        <f>IFERROR(INDEX('ITC-3B'!$C$21:$C$1020,MATCH(E954,'ITC-3B'!$E$21:$E$1020,0)),"Not in 3B")</f>
        <v>Not in 3B</v>
      </c>
      <c r="Y954" s="191" t="str">
        <f>IFERROR(INDEX('2A-2B'!$C$21:$C$1020,MATCH(E954,'2A-2B'!$F$21:$F$1020,0)),"Not in 2A-2B")</f>
        <v>Not in 2A-2B</v>
      </c>
    </row>
    <row r="955" spans="2:25">
      <c r="B955" s="176" t="s">
        <v>1334</v>
      </c>
      <c r="C955" s="121"/>
      <c r="D955" s="119"/>
      <c r="E955" s="192"/>
      <c r="F955" s="117"/>
      <c r="G955" s="118"/>
      <c r="H955" s="119"/>
      <c r="I955" s="119"/>
      <c r="J955" s="123"/>
      <c r="K955" s="195"/>
      <c r="L955" s="120">
        <v>0</v>
      </c>
      <c r="M955" s="120">
        <v>0</v>
      </c>
      <c r="N955" s="120">
        <v>0</v>
      </c>
      <c r="O955" s="112">
        <f t="shared" si="48"/>
        <v>0</v>
      </c>
      <c r="P955" s="115">
        <f t="shared" si="49"/>
        <v>0</v>
      </c>
      <c r="Q955" s="120"/>
      <c r="R955" s="117"/>
      <c r="S955" s="197"/>
      <c r="T955" s="179" t="str">
        <f>IFERROR(INDEX('ITC-3B'!$B$21:$B$1020,MATCH(E955,'ITC-3B'!$E$21:$E$1020,0)),"-")</f>
        <v>-</v>
      </c>
      <c r="U955" s="179" t="str">
        <f>IFERROR(INDEX('2A-2B'!$B$21:$B$1020,MATCH(E955,'2A-2B'!$F$21:$F$1020,0)),"-")</f>
        <v>-</v>
      </c>
      <c r="V955" s="186">
        <f t="shared" si="50"/>
        <v>0</v>
      </c>
      <c r="X955" s="191" t="str">
        <f>IFERROR(INDEX('ITC-3B'!$C$21:$C$1020,MATCH(E955,'ITC-3B'!$E$21:$E$1020,0)),"Not in 3B")</f>
        <v>Not in 3B</v>
      </c>
      <c r="Y955" s="191" t="str">
        <f>IFERROR(INDEX('2A-2B'!$C$21:$C$1020,MATCH(E955,'2A-2B'!$F$21:$F$1020,0)),"Not in 2A-2B")</f>
        <v>Not in 2A-2B</v>
      </c>
    </row>
    <row r="956" spans="2:25">
      <c r="B956" s="176" t="s">
        <v>1335</v>
      </c>
      <c r="C956" s="121"/>
      <c r="D956" s="119"/>
      <c r="E956" s="192"/>
      <c r="F956" s="117"/>
      <c r="G956" s="118"/>
      <c r="H956" s="119"/>
      <c r="I956" s="119"/>
      <c r="J956" s="123"/>
      <c r="K956" s="195"/>
      <c r="L956" s="120">
        <v>0</v>
      </c>
      <c r="M956" s="120">
        <v>0</v>
      </c>
      <c r="N956" s="120">
        <v>0</v>
      </c>
      <c r="O956" s="112">
        <f t="shared" si="48"/>
        <v>0</v>
      </c>
      <c r="P956" s="115">
        <f t="shared" si="49"/>
        <v>0</v>
      </c>
      <c r="Q956" s="120"/>
      <c r="R956" s="117"/>
      <c r="S956" s="197"/>
      <c r="T956" s="179" t="str">
        <f>IFERROR(INDEX('ITC-3B'!$B$21:$B$1020,MATCH(E956,'ITC-3B'!$E$21:$E$1020,0)),"-")</f>
        <v>-</v>
      </c>
      <c r="U956" s="179" t="str">
        <f>IFERROR(INDEX('2A-2B'!$B$21:$B$1020,MATCH(E956,'2A-2B'!$F$21:$F$1020,0)),"-")</f>
        <v>-</v>
      </c>
      <c r="V956" s="186">
        <f t="shared" si="50"/>
        <v>0</v>
      </c>
      <c r="X956" s="191" t="str">
        <f>IFERROR(INDEX('ITC-3B'!$C$21:$C$1020,MATCH(E956,'ITC-3B'!$E$21:$E$1020,0)),"Not in 3B")</f>
        <v>Not in 3B</v>
      </c>
      <c r="Y956" s="191" t="str">
        <f>IFERROR(INDEX('2A-2B'!$C$21:$C$1020,MATCH(E956,'2A-2B'!$F$21:$F$1020,0)),"Not in 2A-2B")</f>
        <v>Not in 2A-2B</v>
      </c>
    </row>
    <row r="957" spans="2:25">
      <c r="B957" s="176" t="s">
        <v>1336</v>
      </c>
      <c r="C957" s="121"/>
      <c r="D957" s="119"/>
      <c r="E957" s="192"/>
      <c r="F957" s="117"/>
      <c r="G957" s="118"/>
      <c r="H957" s="119"/>
      <c r="I957" s="119"/>
      <c r="J957" s="123"/>
      <c r="K957" s="195"/>
      <c r="L957" s="120">
        <v>0</v>
      </c>
      <c r="M957" s="120">
        <v>0</v>
      </c>
      <c r="N957" s="120">
        <v>0</v>
      </c>
      <c r="O957" s="112">
        <f t="shared" si="48"/>
        <v>0</v>
      </c>
      <c r="P957" s="115">
        <f t="shared" si="49"/>
        <v>0</v>
      </c>
      <c r="Q957" s="120"/>
      <c r="R957" s="117"/>
      <c r="S957" s="197"/>
      <c r="T957" s="179" t="str">
        <f>IFERROR(INDEX('ITC-3B'!$B$21:$B$1020,MATCH(E957,'ITC-3B'!$E$21:$E$1020,0)),"-")</f>
        <v>-</v>
      </c>
      <c r="U957" s="179" t="str">
        <f>IFERROR(INDEX('2A-2B'!$B$21:$B$1020,MATCH(E957,'2A-2B'!$F$21:$F$1020,0)),"-")</f>
        <v>-</v>
      </c>
      <c r="V957" s="186">
        <f t="shared" si="50"/>
        <v>0</v>
      </c>
      <c r="X957" s="191" t="str">
        <f>IFERROR(INDEX('ITC-3B'!$C$21:$C$1020,MATCH(E957,'ITC-3B'!$E$21:$E$1020,0)),"Not in 3B")</f>
        <v>Not in 3B</v>
      </c>
      <c r="Y957" s="191" t="str">
        <f>IFERROR(INDEX('2A-2B'!$C$21:$C$1020,MATCH(E957,'2A-2B'!$F$21:$F$1020,0)),"Not in 2A-2B")</f>
        <v>Not in 2A-2B</v>
      </c>
    </row>
    <row r="958" spans="2:25">
      <c r="B958" s="176" t="s">
        <v>1337</v>
      </c>
      <c r="C958" s="121"/>
      <c r="D958" s="119"/>
      <c r="E958" s="192"/>
      <c r="F958" s="117"/>
      <c r="G958" s="118"/>
      <c r="H958" s="119"/>
      <c r="I958" s="119"/>
      <c r="J958" s="123"/>
      <c r="K958" s="195"/>
      <c r="L958" s="120">
        <v>0</v>
      </c>
      <c r="M958" s="120">
        <v>0</v>
      </c>
      <c r="N958" s="120">
        <v>0</v>
      </c>
      <c r="O958" s="112">
        <f t="shared" si="48"/>
        <v>0</v>
      </c>
      <c r="P958" s="115">
        <f t="shared" si="49"/>
        <v>0</v>
      </c>
      <c r="Q958" s="120"/>
      <c r="R958" s="117"/>
      <c r="S958" s="197"/>
      <c r="T958" s="179" t="str">
        <f>IFERROR(INDEX('ITC-3B'!$B$21:$B$1020,MATCH(E958,'ITC-3B'!$E$21:$E$1020,0)),"-")</f>
        <v>-</v>
      </c>
      <c r="U958" s="179" t="str">
        <f>IFERROR(INDEX('2A-2B'!$B$21:$B$1020,MATCH(E958,'2A-2B'!$F$21:$F$1020,0)),"-")</f>
        <v>-</v>
      </c>
      <c r="V958" s="186">
        <f t="shared" si="50"/>
        <v>0</v>
      </c>
      <c r="X958" s="191" t="str">
        <f>IFERROR(INDEX('ITC-3B'!$C$21:$C$1020,MATCH(E958,'ITC-3B'!$E$21:$E$1020,0)),"Not in 3B")</f>
        <v>Not in 3B</v>
      </c>
      <c r="Y958" s="191" t="str">
        <f>IFERROR(INDEX('2A-2B'!$C$21:$C$1020,MATCH(E958,'2A-2B'!$F$21:$F$1020,0)),"Not in 2A-2B")</f>
        <v>Not in 2A-2B</v>
      </c>
    </row>
    <row r="959" spans="2:25">
      <c r="B959" s="176" t="s">
        <v>1338</v>
      </c>
      <c r="C959" s="121"/>
      <c r="D959" s="119"/>
      <c r="E959" s="192"/>
      <c r="F959" s="117"/>
      <c r="G959" s="118"/>
      <c r="H959" s="119"/>
      <c r="I959" s="119"/>
      <c r="J959" s="123"/>
      <c r="K959" s="195"/>
      <c r="L959" s="120">
        <v>0</v>
      </c>
      <c r="M959" s="120">
        <v>0</v>
      </c>
      <c r="N959" s="120">
        <v>0</v>
      </c>
      <c r="O959" s="112">
        <f t="shared" si="48"/>
        <v>0</v>
      </c>
      <c r="P959" s="115">
        <f t="shared" si="49"/>
        <v>0</v>
      </c>
      <c r="Q959" s="120"/>
      <c r="R959" s="117"/>
      <c r="S959" s="197"/>
      <c r="T959" s="179" t="str">
        <f>IFERROR(INDEX('ITC-3B'!$B$21:$B$1020,MATCH(E959,'ITC-3B'!$E$21:$E$1020,0)),"-")</f>
        <v>-</v>
      </c>
      <c r="U959" s="179" t="str">
        <f>IFERROR(INDEX('2A-2B'!$B$21:$B$1020,MATCH(E959,'2A-2B'!$F$21:$F$1020,0)),"-")</f>
        <v>-</v>
      </c>
      <c r="V959" s="186">
        <f t="shared" si="50"/>
        <v>0</v>
      </c>
      <c r="X959" s="191" t="str">
        <f>IFERROR(INDEX('ITC-3B'!$C$21:$C$1020,MATCH(E959,'ITC-3B'!$E$21:$E$1020,0)),"Not in 3B")</f>
        <v>Not in 3B</v>
      </c>
      <c r="Y959" s="191" t="str">
        <f>IFERROR(INDEX('2A-2B'!$C$21:$C$1020,MATCH(E959,'2A-2B'!$F$21:$F$1020,0)),"Not in 2A-2B")</f>
        <v>Not in 2A-2B</v>
      </c>
    </row>
    <row r="960" spans="2:25">
      <c r="B960" s="176" t="s">
        <v>1339</v>
      </c>
      <c r="C960" s="121"/>
      <c r="D960" s="119"/>
      <c r="E960" s="192"/>
      <c r="F960" s="117"/>
      <c r="G960" s="118"/>
      <c r="H960" s="119"/>
      <c r="I960" s="119"/>
      <c r="J960" s="123"/>
      <c r="K960" s="195"/>
      <c r="L960" s="120">
        <v>0</v>
      </c>
      <c r="M960" s="120">
        <v>0</v>
      </c>
      <c r="N960" s="120">
        <v>0</v>
      </c>
      <c r="O960" s="112">
        <f t="shared" si="48"/>
        <v>0</v>
      </c>
      <c r="P960" s="115">
        <f t="shared" si="49"/>
        <v>0</v>
      </c>
      <c r="Q960" s="120"/>
      <c r="R960" s="117"/>
      <c r="S960" s="197"/>
      <c r="T960" s="179" t="str">
        <f>IFERROR(INDEX('ITC-3B'!$B$21:$B$1020,MATCH(E960,'ITC-3B'!$E$21:$E$1020,0)),"-")</f>
        <v>-</v>
      </c>
      <c r="U960" s="179" t="str">
        <f>IFERROR(INDEX('2A-2B'!$B$21:$B$1020,MATCH(E960,'2A-2B'!$F$21:$F$1020,0)),"-")</f>
        <v>-</v>
      </c>
      <c r="V960" s="186">
        <f t="shared" si="50"/>
        <v>0</v>
      </c>
      <c r="X960" s="191" t="str">
        <f>IFERROR(INDEX('ITC-3B'!$C$21:$C$1020,MATCH(E960,'ITC-3B'!$E$21:$E$1020,0)),"Not in 3B")</f>
        <v>Not in 3B</v>
      </c>
      <c r="Y960" s="191" t="str">
        <f>IFERROR(INDEX('2A-2B'!$C$21:$C$1020,MATCH(E960,'2A-2B'!$F$21:$F$1020,0)),"Not in 2A-2B")</f>
        <v>Not in 2A-2B</v>
      </c>
    </row>
    <row r="961" spans="2:25">
      <c r="B961" s="176" t="s">
        <v>1340</v>
      </c>
      <c r="C961" s="121"/>
      <c r="D961" s="119"/>
      <c r="E961" s="192"/>
      <c r="F961" s="117"/>
      <c r="G961" s="118"/>
      <c r="H961" s="119"/>
      <c r="I961" s="119"/>
      <c r="J961" s="123"/>
      <c r="K961" s="195"/>
      <c r="L961" s="120">
        <v>0</v>
      </c>
      <c r="M961" s="120">
        <v>0</v>
      </c>
      <c r="N961" s="120">
        <v>0</v>
      </c>
      <c r="O961" s="112">
        <f t="shared" si="48"/>
        <v>0</v>
      </c>
      <c r="P961" s="115">
        <f t="shared" si="49"/>
        <v>0</v>
      </c>
      <c r="Q961" s="120"/>
      <c r="R961" s="117"/>
      <c r="S961" s="197"/>
      <c r="T961" s="179" t="str">
        <f>IFERROR(INDEX('ITC-3B'!$B$21:$B$1020,MATCH(E961,'ITC-3B'!$E$21:$E$1020,0)),"-")</f>
        <v>-</v>
      </c>
      <c r="U961" s="179" t="str">
        <f>IFERROR(INDEX('2A-2B'!$B$21:$B$1020,MATCH(E961,'2A-2B'!$F$21:$F$1020,0)),"-")</f>
        <v>-</v>
      </c>
      <c r="V961" s="186">
        <f t="shared" si="50"/>
        <v>0</v>
      </c>
      <c r="X961" s="191" t="str">
        <f>IFERROR(INDEX('ITC-3B'!$C$21:$C$1020,MATCH(E961,'ITC-3B'!$E$21:$E$1020,0)),"Not in 3B")</f>
        <v>Not in 3B</v>
      </c>
      <c r="Y961" s="191" t="str">
        <f>IFERROR(INDEX('2A-2B'!$C$21:$C$1020,MATCH(E961,'2A-2B'!$F$21:$F$1020,0)),"Not in 2A-2B")</f>
        <v>Not in 2A-2B</v>
      </c>
    </row>
    <row r="962" spans="2:25">
      <c r="B962" s="176" t="s">
        <v>1341</v>
      </c>
      <c r="C962" s="121"/>
      <c r="D962" s="119"/>
      <c r="E962" s="192"/>
      <c r="F962" s="117"/>
      <c r="G962" s="118"/>
      <c r="H962" s="119"/>
      <c r="I962" s="119"/>
      <c r="J962" s="123"/>
      <c r="K962" s="195"/>
      <c r="L962" s="120">
        <v>0</v>
      </c>
      <c r="M962" s="120">
        <v>0</v>
      </c>
      <c r="N962" s="120">
        <v>0</v>
      </c>
      <c r="O962" s="112">
        <f t="shared" si="48"/>
        <v>0</v>
      </c>
      <c r="P962" s="115">
        <f t="shared" si="49"/>
        <v>0</v>
      </c>
      <c r="Q962" s="120"/>
      <c r="R962" s="117"/>
      <c r="S962" s="197"/>
      <c r="T962" s="179" t="str">
        <f>IFERROR(INDEX('ITC-3B'!$B$21:$B$1020,MATCH(E962,'ITC-3B'!$E$21:$E$1020,0)),"-")</f>
        <v>-</v>
      </c>
      <c r="U962" s="179" t="str">
        <f>IFERROR(INDEX('2A-2B'!$B$21:$B$1020,MATCH(E962,'2A-2B'!$F$21:$F$1020,0)),"-")</f>
        <v>-</v>
      </c>
      <c r="V962" s="186">
        <f t="shared" si="50"/>
        <v>0</v>
      </c>
      <c r="X962" s="191" t="str">
        <f>IFERROR(INDEX('ITC-3B'!$C$21:$C$1020,MATCH(E962,'ITC-3B'!$E$21:$E$1020,0)),"Not in 3B")</f>
        <v>Not in 3B</v>
      </c>
      <c r="Y962" s="191" t="str">
        <f>IFERROR(INDEX('2A-2B'!$C$21:$C$1020,MATCH(E962,'2A-2B'!$F$21:$F$1020,0)),"Not in 2A-2B")</f>
        <v>Not in 2A-2B</v>
      </c>
    </row>
    <row r="963" spans="2:25">
      <c r="B963" s="176" t="s">
        <v>1342</v>
      </c>
      <c r="C963" s="121"/>
      <c r="D963" s="119"/>
      <c r="E963" s="192"/>
      <c r="F963" s="117"/>
      <c r="G963" s="118"/>
      <c r="H963" s="119"/>
      <c r="I963" s="119"/>
      <c r="J963" s="123"/>
      <c r="K963" s="195"/>
      <c r="L963" s="120">
        <v>0</v>
      </c>
      <c r="M963" s="120">
        <v>0</v>
      </c>
      <c r="N963" s="120">
        <v>0</v>
      </c>
      <c r="O963" s="112">
        <f t="shared" si="48"/>
        <v>0</v>
      </c>
      <c r="P963" s="115">
        <f t="shared" si="49"/>
        <v>0</v>
      </c>
      <c r="Q963" s="120"/>
      <c r="R963" s="117"/>
      <c r="S963" s="197"/>
      <c r="T963" s="179" t="str">
        <f>IFERROR(INDEX('ITC-3B'!$B$21:$B$1020,MATCH(E963,'ITC-3B'!$E$21:$E$1020,0)),"-")</f>
        <v>-</v>
      </c>
      <c r="U963" s="179" t="str">
        <f>IFERROR(INDEX('2A-2B'!$B$21:$B$1020,MATCH(E963,'2A-2B'!$F$21:$F$1020,0)),"-")</f>
        <v>-</v>
      </c>
      <c r="V963" s="186">
        <f t="shared" si="50"/>
        <v>0</v>
      </c>
      <c r="X963" s="191" t="str">
        <f>IFERROR(INDEX('ITC-3B'!$C$21:$C$1020,MATCH(E963,'ITC-3B'!$E$21:$E$1020,0)),"Not in 3B")</f>
        <v>Not in 3B</v>
      </c>
      <c r="Y963" s="191" t="str">
        <f>IFERROR(INDEX('2A-2B'!$C$21:$C$1020,MATCH(E963,'2A-2B'!$F$21:$F$1020,0)),"Not in 2A-2B")</f>
        <v>Not in 2A-2B</v>
      </c>
    </row>
    <row r="964" spans="2:25">
      <c r="B964" s="176" t="s">
        <v>1343</v>
      </c>
      <c r="C964" s="121"/>
      <c r="D964" s="119"/>
      <c r="E964" s="192"/>
      <c r="F964" s="117"/>
      <c r="G964" s="118"/>
      <c r="H964" s="119"/>
      <c r="I964" s="119"/>
      <c r="J964" s="123"/>
      <c r="K964" s="195"/>
      <c r="L964" s="120">
        <v>0</v>
      </c>
      <c r="M964" s="120">
        <v>0</v>
      </c>
      <c r="N964" s="120">
        <v>0</v>
      </c>
      <c r="O964" s="112">
        <f t="shared" si="48"/>
        <v>0</v>
      </c>
      <c r="P964" s="115">
        <f t="shared" si="49"/>
        <v>0</v>
      </c>
      <c r="Q964" s="120"/>
      <c r="R964" s="117"/>
      <c r="S964" s="197"/>
      <c r="T964" s="179" t="str">
        <f>IFERROR(INDEX('ITC-3B'!$B$21:$B$1020,MATCH(E964,'ITC-3B'!$E$21:$E$1020,0)),"-")</f>
        <v>-</v>
      </c>
      <c r="U964" s="179" t="str">
        <f>IFERROR(INDEX('2A-2B'!$B$21:$B$1020,MATCH(E964,'2A-2B'!$F$21:$F$1020,0)),"-")</f>
        <v>-</v>
      </c>
      <c r="V964" s="186">
        <f t="shared" si="50"/>
        <v>0</v>
      </c>
      <c r="X964" s="191" t="str">
        <f>IFERROR(INDEX('ITC-3B'!$C$21:$C$1020,MATCH(E964,'ITC-3B'!$E$21:$E$1020,0)),"Not in 3B")</f>
        <v>Not in 3B</v>
      </c>
      <c r="Y964" s="191" t="str">
        <f>IFERROR(INDEX('2A-2B'!$C$21:$C$1020,MATCH(E964,'2A-2B'!$F$21:$F$1020,0)),"Not in 2A-2B")</f>
        <v>Not in 2A-2B</v>
      </c>
    </row>
    <row r="965" spans="2:25">
      <c r="B965" s="176" t="s">
        <v>1344</v>
      </c>
      <c r="C965" s="121"/>
      <c r="D965" s="119"/>
      <c r="E965" s="192"/>
      <c r="F965" s="117"/>
      <c r="G965" s="118"/>
      <c r="H965" s="119"/>
      <c r="I965" s="119"/>
      <c r="J965" s="123"/>
      <c r="K965" s="195"/>
      <c r="L965" s="120">
        <v>0</v>
      </c>
      <c r="M965" s="120">
        <v>0</v>
      </c>
      <c r="N965" s="120">
        <v>0</v>
      </c>
      <c r="O965" s="112">
        <f t="shared" si="48"/>
        <v>0</v>
      </c>
      <c r="P965" s="115">
        <f t="shared" si="49"/>
        <v>0</v>
      </c>
      <c r="Q965" s="120"/>
      <c r="R965" s="117"/>
      <c r="S965" s="197"/>
      <c r="T965" s="179" t="str">
        <f>IFERROR(INDEX('ITC-3B'!$B$21:$B$1020,MATCH(E965,'ITC-3B'!$E$21:$E$1020,0)),"-")</f>
        <v>-</v>
      </c>
      <c r="U965" s="179" t="str">
        <f>IFERROR(INDEX('2A-2B'!$B$21:$B$1020,MATCH(E965,'2A-2B'!$F$21:$F$1020,0)),"-")</f>
        <v>-</v>
      </c>
      <c r="V965" s="186">
        <f t="shared" si="50"/>
        <v>0</v>
      </c>
      <c r="X965" s="191" t="str">
        <f>IFERROR(INDEX('ITC-3B'!$C$21:$C$1020,MATCH(E965,'ITC-3B'!$E$21:$E$1020,0)),"Not in 3B")</f>
        <v>Not in 3B</v>
      </c>
      <c r="Y965" s="191" t="str">
        <f>IFERROR(INDEX('2A-2B'!$C$21:$C$1020,MATCH(E965,'2A-2B'!$F$21:$F$1020,0)),"Not in 2A-2B")</f>
        <v>Not in 2A-2B</v>
      </c>
    </row>
    <row r="966" spans="2:25">
      <c r="B966" s="176" t="s">
        <v>1345</v>
      </c>
      <c r="C966" s="121"/>
      <c r="D966" s="119"/>
      <c r="E966" s="192"/>
      <c r="F966" s="117"/>
      <c r="G966" s="118"/>
      <c r="H966" s="119"/>
      <c r="I966" s="119"/>
      <c r="J966" s="123"/>
      <c r="K966" s="195"/>
      <c r="L966" s="120">
        <v>0</v>
      </c>
      <c r="M966" s="120">
        <v>0</v>
      </c>
      <c r="N966" s="120">
        <v>0</v>
      </c>
      <c r="O966" s="112">
        <f t="shared" si="48"/>
        <v>0</v>
      </c>
      <c r="P966" s="115">
        <f t="shared" si="49"/>
        <v>0</v>
      </c>
      <c r="Q966" s="120"/>
      <c r="R966" s="117"/>
      <c r="S966" s="197"/>
      <c r="T966" s="179" t="str">
        <f>IFERROR(INDEX('ITC-3B'!$B$21:$B$1020,MATCH(E966,'ITC-3B'!$E$21:$E$1020,0)),"-")</f>
        <v>-</v>
      </c>
      <c r="U966" s="179" t="str">
        <f>IFERROR(INDEX('2A-2B'!$B$21:$B$1020,MATCH(E966,'2A-2B'!$F$21:$F$1020,0)),"-")</f>
        <v>-</v>
      </c>
      <c r="V966" s="186">
        <f t="shared" si="50"/>
        <v>0</v>
      </c>
      <c r="X966" s="191" t="str">
        <f>IFERROR(INDEX('ITC-3B'!$C$21:$C$1020,MATCH(E966,'ITC-3B'!$E$21:$E$1020,0)),"Not in 3B")</f>
        <v>Not in 3B</v>
      </c>
      <c r="Y966" s="191" t="str">
        <f>IFERROR(INDEX('2A-2B'!$C$21:$C$1020,MATCH(E966,'2A-2B'!$F$21:$F$1020,0)),"Not in 2A-2B")</f>
        <v>Not in 2A-2B</v>
      </c>
    </row>
    <row r="967" spans="2:25">
      <c r="B967" s="176" t="s">
        <v>1346</v>
      </c>
      <c r="C967" s="121"/>
      <c r="D967" s="119"/>
      <c r="E967" s="192"/>
      <c r="F967" s="117"/>
      <c r="G967" s="118"/>
      <c r="H967" s="119"/>
      <c r="I967" s="119"/>
      <c r="J967" s="123"/>
      <c r="K967" s="195"/>
      <c r="L967" s="120">
        <v>0</v>
      </c>
      <c r="M967" s="120">
        <v>0</v>
      </c>
      <c r="N967" s="120">
        <v>0</v>
      </c>
      <c r="O967" s="112">
        <f t="shared" si="48"/>
        <v>0</v>
      </c>
      <c r="P967" s="115">
        <f t="shared" si="49"/>
        <v>0</v>
      </c>
      <c r="Q967" s="120"/>
      <c r="R967" s="117"/>
      <c r="S967" s="197"/>
      <c r="T967" s="179" t="str">
        <f>IFERROR(INDEX('ITC-3B'!$B$21:$B$1020,MATCH(E967,'ITC-3B'!$E$21:$E$1020,0)),"-")</f>
        <v>-</v>
      </c>
      <c r="U967" s="179" t="str">
        <f>IFERROR(INDEX('2A-2B'!$B$21:$B$1020,MATCH(E967,'2A-2B'!$F$21:$F$1020,0)),"-")</f>
        <v>-</v>
      </c>
      <c r="V967" s="186">
        <f t="shared" si="50"/>
        <v>0</v>
      </c>
      <c r="X967" s="191" t="str">
        <f>IFERROR(INDEX('ITC-3B'!$C$21:$C$1020,MATCH(E967,'ITC-3B'!$E$21:$E$1020,0)),"Not in 3B")</f>
        <v>Not in 3B</v>
      </c>
      <c r="Y967" s="191" t="str">
        <f>IFERROR(INDEX('2A-2B'!$C$21:$C$1020,MATCH(E967,'2A-2B'!$F$21:$F$1020,0)),"Not in 2A-2B")</f>
        <v>Not in 2A-2B</v>
      </c>
    </row>
    <row r="968" spans="2:25">
      <c r="B968" s="176" t="s">
        <v>1347</v>
      </c>
      <c r="C968" s="121"/>
      <c r="D968" s="119"/>
      <c r="E968" s="192"/>
      <c r="F968" s="117"/>
      <c r="G968" s="118"/>
      <c r="H968" s="119"/>
      <c r="I968" s="119"/>
      <c r="J968" s="123"/>
      <c r="K968" s="195"/>
      <c r="L968" s="120">
        <v>0</v>
      </c>
      <c r="M968" s="120">
        <v>0</v>
      </c>
      <c r="N968" s="120">
        <v>0</v>
      </c>
      <c r="O968" s="112">
        <f t="shared" si="48"/>
        <v>0</v>
      </c>
      <c r="P968" s="115">
        <f t="shared" si="49"/>
        <v>0</v>
      </c>
      <c r="Q968" s="120"/>
      <c r="R968" s="117"/>
      <c r="S968" s="197"/>
      <c r="T968" s="179" t="str">
        <f>IFERROR(INDEX('ITC-3B'!$B$21:$B$1020,MATCH(E968,'ITC-3B'!$E$21:$E$1020,0)),"-")</f>
        <v>-</v>
      </c>
      <c r="U968" s="179" t="str">
        <f>IFERROR(INDEX('2A-2B'!$B$21:$B$1020,MATCH(E968,'2A-2B'!$F$21:$F$1020,0)),"-")</f>
        <v>-</v>
      </c>
      <c r="V968" s="186">
        <f t="shared" si="50"/>
        <v>0</v>
      </c>
      <c r="X968" s="191" t="str">
        <f>IFERROR(INDEX('ITC-3B'!$C$21:$C$1020,MATCH(E968,'ITC-3B'!$E$21:$E$1020,0)),"Not in 3B")</f>
        <v>Not in 3B</v>
      </c>
      <c r="Y968" s="191" t="str">
        <f>IFERROR(INDEX('2A-2B'!$C$21:$C$1020,MATCH(E968,'2A-2B'!$F$21:$F$1020,0)),"Not in 2A-2B")</f>
        <v>Not in 2A-2B</v>
      </c>
    </row>
    <row r="969" spans="2:25">
      <c r="B969" s="176" t="s">
        <v>1348</v>
      </c>
      <c r="C969" s="121"/>
      <c r="D969" s="119"/>
      <c r="E969" s="192"/>
      <c r="F969" s="117"/>
      <c r="G969" s="118"/>
      <c r="H969" s="119"/>
      <c r="I969" s="119"/>
      <c r="J969" s="123"/>
      <c r="K969" s="195"/>
      <c r="L969" s="120">
        <v>0</v>
      </c>
      <c r="M969" s="120">
        <v>0</v>
      </c>
      <c r="N969" s="120">
        <v>0</v>
      </c>
      <c r="O969" s="112">
        <f t="shared" si="48"/>
        <v>0</v>
      </c>
      <c r="P969" s="115">
        <f t="shared" si="49"/>
        <v>0</v>
      </c>
      <c r="Q969" s="120"/>
      <c r="R969" s="117"/>
      <c r="S969" s="197"/>
      <c r="T969" s="179" t="str">
        <f>IFERROR(INDEX('ITC-3B'!$B$21:$B$1020,MATCH(E969,'ITC-3B'!$E$21:$E$1020,0)),"-")</f>
        <v>-</v>
      </c>
      <c r="U969" s="179" t="str">
        <f>IFERROR(INDEX('2A-2B'!$B$21:$B$1020,MATCH(E969,'2A-2B'!$F$21:$F$1020,0)),"-")</f>
        <v>-</v>
      </c>
      <c r="V969" s="186">
        <f t="shared" si="50"/>
        <v>0</v>
      </c>
      <c r="X969" s="191" t="str">
        <f>IFERROR(INDEX('ITC-3B'!$C$21:$C$1020,MATCH(E969,'ITC-3B'!$E$21:$E$1020,0)),"Not in 3B")</f>
        <v>Not in 3B</v>
      </c>
      <c r="Y969" s="191" t="str">
        <f>IFERROR(INDEX('2A-2B'!$C$21:$C$1020,MATCH(E969,'2A-2B'!$F$21:$F$1020,0)),"Not in 2A-2B")</f>
        <v>Not in 2A-2B</v>
      </c>
    </row>
    <row r="970" spans="2:25">
      <c r="B970" s="176" t="s">
        <v>1349</v>
      </c>
      <c r="C970" s="121"/>
      <c r="D970" s="119"/>
      <c r="E970" s="192"/>
      <c r="F970" s="117"/>
      <c r="G970" s="118"/>
      <c r="H970" s="119"/>
      <c r="I970" s="119"/>
      <c r="J970" s="123"/>
      <c r="K970" s="195"/>
      <c r="L970" s="120">
        <v>0</v>
      </c>
      <c r="M970" s="120">
        <v>0</v>
      </c>
      <c r="N970" s="120">
        <v>0</v>
      </c>
      <c r="O970" s="112">
        <f t="shared" si="48"/>
        <v>0</v>
      </c>
      <c r="P970" s="115">
        <f t="shared" si="49"/>
        <v>0</v>
      </c>
      <c r="Q970" s="120"/>
      <c r="R970" s="117"/>
      <c r="S970" s="197"/>
      <c r="T970" s="179" t="str">
        <f>IFERROR(INDEX('ITC-3B'!$B$21:$B$1020,MATCH(E970,'ITC-3B'!$E$21:$E$1020,0)),"-")</f>
        <v>-</v>
      </c>
      <c r="U970" s="179" t="str">
        <f>IFERROR(INDEX('2A-2B'!$B$21:$B$1020,MATCH(E970,'2A-2B'!$F$21:$F$1020,0)),"-")</f>
        <v>-</v>
      </c>
      <c r="V970" s="186">
        <f t="shared" si="50"/>
        <v>0</v>
      </c>
      <c r="X970" s="191" t="str">
        <f>IFERROR(INDEX('ITC-3B'!$C$21:$C$1020,MATCH(E970,'ITC-3B'!$E$21:$E$1020,0)),"Not in 3B")</f>
        <v>Not in 3B</v>
      </c>
      <c r="Y970" s="191" t="str">
        <f>IFERROR(INDEX('2A-2B'!$C$21:$C$1020,MATCH(E970,'2A-2B'!$F$21:$F$1020,0)),"Not in 2A-2B")</f>
        <v>Not in 2A-2B</v>
      </c>
    </row>
    <row r="971" spans="2:25">
      <c r="B971" s="176" t="s">
        <v>1350</v>
      </c>
      <c r="C971" s="121"/>
      <c r="D971" s="119"/>
      <c r="E971" s="192"/>
      <c r="F971" s="117"/>
      <c r="G971" s="118"/>
      <c r="H971" s="119"/>
      <c r="I971" s="119"/>
      <c r="J971" s="123"/>
      <c r="K971" s="195"/>
      <c r="L971" s="120">
        <v>0</v>
      </c>
      <c r="M971" s="120">
        <v>0</v>
      </c>
      <c r="N971" s="120">
        <v>0</v>
      </c>
      <c r="O971" s="112">
        <f t="shared" si="48"/>
        <v>0</v>
      </c>
      <c r="P971" s="115">
        <f t="shared" si="49"/>
        <v>0</v>
      </c>
      <c r="Q971" s="120"/>
      <c r="R971" s="117"/>
      <c r="S971" s="197"/>
      <c r="T971" s="179" t="str">
        <f>IFERROR(INDEX('ITC-3B'!$B$21:$B$1020,MATCH(E971,'ITC-3B'!$E$21:$E$1020,0)),"-")</f>
        <v>-</v>
      </c>
      <c r="U971" s="179" t="str">
        <f>IFERROR(INDEX('2A-2B'!$B$21:$B$1020,MATCH(E971,'2A-2B'!$F$21:$F$1020,0)),"-")</f>
        <v>-</v>
      </c>
      <c r="V971" s="186">
        <f t="shared" si="50"/>
        <v>0</v>
      </c>
      <c r="X971" s="191" t="str">
        <f>IFERROR(INDEX('ITC-3B'!$C$21:$C$1020,MATCH(E971,'ITC-3B'!$E$21:$E$1020,0)),"Not in 3B")</f>
        <v>Not in 3B</v>
      </c>
      <c r="Y971" s="191" t="str">
        <f>IFERROR(INDEX('2A-2B'!$C$21:$C$1020,MATCH(E971,'2A-2B'!$F$21:$F$1020,0)),"Not in 2A-2B")</f>
        <v>Not in 2A-2B</v>
      </c>
    </row>
    <row r="972" spans="2:25">
      <c r="B972" s="176" t="s">
        <v>1351</v>
      </c>
      <c r="C972" s="121"/>
      <c r="D972" s="119"/>
      <c r="E972" s="192"/>
      <c r="F972" s="117"/>
      <c r="G972" s="118"/>
      <c r="H972" s="119"/>
      <c r="I972" s="119"/>
      <c r="J972" s="123"/>
      <c r="K972" s="195"/>
      <c r="L972" s="120">
        <v>0</v>
      </c>
      <c r="M972" s="120">
        <v>0</v>
      </c>
      <c r="N972" s="120">
        <v>0</v>
      </c>
      <c r="O972" s="112">
        <f t="shared" si="48"/>
        <v>0</v>
      </c>
      <c r="P972" s="115">
        <f t="shared" si="49"/>
        <v>0</v>
      </c>
      <c r="Q972" s="120"/>
      <c r="R972" s="117"/>
      <c r="S972" s="197"/>
      <c r="T972" s="179" t="str">
        <f>IFERROR(INDEX('ITC-3B'!$B$21:$B$1020,MATCH(E972,'ITC-3B'!$E$21:$E$1020,0)),"-")</f>
        <v>-</v>
      </c>
      <c r="U972" s="179" t="str">
        <f>IFERROR(INDEX('2A-2B'!$B$21:$B$1020,MATCH(E972,'2A-2B'!$F$21:$F$1020,0)),"-")</f>
        <v>-</v>
      </c>
      <c r="V972" s="186">
        <f t="shared" si="50"/>
        <v>0</v>
      </c>
      <c r="X972" s="191" t="str">
        <f>IFERROR(INDEX('ITC-3B'!$C$21:$C$1020,MATCH(E972,'ITC-3B'!$E$21:$E$1020,0)),"Not in 3B")</f>
        <v>Not in 3B</v>
      </c>
      <c r="Y972" s="191" t="str">
        <f>IFERROR(INDEX('2A-2B'!$C$21:$C$1020,MATCH(E972,'2A-2B'!$F$21:$F$1020,0)),"Not in 2A-2B")</f>
        <v>Not in 2A-2B</v>
      </c>
    </row>
    <row r="973" spans="2:25">
      <c r="B973" s="176" t="s">
        <v>1352</v>
      </c>
      <c r="C973" s="121"/>
      <c r="D973" s="119"/>
      <c r="E973" s="192"/>
      <c r="F973" s="117"/>
      <c r="G973" s="118"/>
      <c r="H973" s="119"/>
      <c r="I973" s="119"/>
      <c r="J973" s="123"/>
      <c r="K973" s="195"/>
      <c r="L973" s="120">
        <v>0</v>
      </c>
      <c r="M973" s="120">
        <v>0</v>
      </c>
      <c r="N973" s="120">
        <v>0</v>
      </c>
      <c r="O973" s="112">
        <f t="shared" si="48"/>
        <v>0</v>
      </c>
      <c r="P973" s="115">
        <f t="shared" si="49"/>
        <v>0</v>
      </c>
      <c r="Q973" s="120"/>
      <c r="R973" s="117"/>
      <c r="S973" s="197"/>
      <c r="T973" s="179" t="str">
        <f>IFERROR(INDEX('ITC-3B'!$B$21:$B$1020,MATCH(E973,'ITC-3B'!$E$21:$E$1020,0)),"-")</f>
        <v>-</v>
      </c>
      <c r="U973" s="179" t="str">
        <f>IFERROR(INDEX('2A-2B'!$B$21:$B$1020,MATCH(E973,'2A-2B'!$F$21:$F$1020,0)),"-")</f>
        <v>-</v>
      </c>
      <c r="V973" s="186">
        <f t="shared" si="50"/>
        <v>0</v>
      </c>
      <c r="X973" s="191" t="str">
        <f>IFERROR(INDEX('ITC-3B'!$C$21:$C$1020,MATCH(E973,'ITC-3B'!$E$21:$E$1020,0)),"Not in 3B")</f>
        <v>Not in 3B</v>
      </c>
      <c r="Y973" s="191" t="str">
        <f>IFERROR(INDEX('2A-2B'!$C$21:$C$1020,MATCH(E973,'2A-2B'!$F$21:$F$1020,0)),"Not in 2A-2B")</f>
        <v>Not in 2A-2B</v>
      </c>
    </row>
    <row r="974" spans="2:25">
      <c r="B974" s="176" t="s">
        <v>1353</v>
      </c>
      <c r="C974" s="121"/>
      <c r="D974" s="119"/>
      <c r="E974" s="192"/>
      <c r="F974" s="117"/>
      <c r="G974" s="118"/>
      <c r="H974" s="119"/>
      <c r="I974" s="119"/>
      <c r="J974" s="123"/>
      <c r="K974" s="195"/>
      <c r="L974" s="120">
        <v>0</v>
      </c>
      <c r="M974" s="120">
        <v>0</v>
      </c>
      <c r="N974" s="120">
        <v>0</v>
      </c>
      <c r="O974" s="112">
        <f t="shared" si="48"/>
        <v>0</v>
      </c>
      <c r="P974" s="115">
        <f t="shared" si="49"/>
        <v>0</v>
      </c>
      <c r="Q974" s="120"/>
      <c r="R974" s="117"/>
      <c r="S974" s="197"/>
      <c r="T974" s="179" t="str">
        <f>IFERROR(INDEX('ITC-3B'!$B$21:$B$1020,MATCH(E974,'ITC-3B'!$E$21:$E$1020,0)),"-")</f>
        <v>-</v>
      </c>
      <c r="U974" s="179" t="str">
        <f>IFERROR(INDEX('2A-2B'!$B$21:$B$1020,MATCH(E974,'2A-2B'!$F$21:$F$1020,0)),"-")</f>
        <v>-</v>
      </c>
      <c r="V974" s="186">
        <f t="shared" si="50"/>
        <v>0</v>
      </c>
      <c r="X974" s="191" t="str">
        <f>IFERROR(INDEX('ITC-3B'!$C$21:$C$1020,MATCH(E974,'ITC-3B'!$E$21:$E$1020,0)),"Not in 3B")</f>
        <v>Not in 3B</v>
      </c>
      <c r="Y974" s="191" t="str">
        <f>IFERROR(INDEX('2A-2B'!$C$21:$C$1020,MATCH(E974,'2A-2B'!$F$21:$F$1020,0)),"Not in 2A-2B")</f>
        <v>Not in 2A-2B</v>
      </c>
    </row>
    <row r="975" spans="2:25">
      <c r="B975" s="176" t="s">
        <v>1354</v>
      </c>
      <c r="C975" s="121"/>
      <c r="D975" s="119"/>
      <c r="E975" s="192"/>
      <c r="F975" s="117"/>
      <c r="G975" s="118"/>
      <c r="H975" s="119"/>
      <c r="I975" s="119"/>
      <c r="J975" s="123"/>
      <c r="K975" s="195"/>
      <c r="L975" s="120">
        <v>0</v>
      </c>
      <c r="M975" s="120">
        <v>0</v>
      </c>
      <c r="N975" s="120">
        <v>0</v>
      </c>
      <c r="O975" s="112">
        <f t="shared" si="48"/>
        <v>0</v>
      </c>
      <c r="P975" s="115">
        <f t="shared" si="49"/>
        <v>0</v>
      </c>
      <c r="Q975" s="120"/>
      <c r="R975" s="117"/>
      <c r="S975" s="197"/>
      <c r="T975" s="179" t="str">
        <f>IFERROR(INDEX('ITC-3B'!$B$21:$B$1020,MATCH(E975,'ITC-3B'!$E$21:$E$1020,0)),"-")</f>
        <v>-</v>
      </c>
      <c r="U975" s="179" t="str">
        <f>IFERROR(INDEX('2A-2B'!$B$21:$B$1020,MATCH(E975,'2A-2B'!$F$21:$F$1020,0)),"-")</f>
        <v>-</v>
      </c>
      <c r="V975" s="186">
        <f t="shared" si="50"/>
        <v>0</v>
      </c>
      <c r="X975" s="191" t="str">
        <f>IFERROR(INDEX('ITC-3B'!$C$21:$C$1020,MATCH(E975,'ITC-3B'!$E$21:$E$1020,0)),"Not in 3B")</f>
        <v>Not in 3B</v>
      </c>
      <c r="Y975" s="191" t="str">
        <f>IFERROR(INDEX('2A-2B'!$C$21:$C$1020,MATCH(E975,'2A-2B'!$F$21:$F$1020,0)),"Not in 2A-2B")</f>
        <v>Not in 2A-2B</v>
      </c>
    </row>
    <row r="976" spans="2:25">
      <c r="B976" s="176" t="s">
        <v>1355</v>
      </c>
      <c r="C976" s="121"/>
      <c r="D976" s="119"/>
      <c r="E976" s="192"/>
      <c r="F976" s="117"/>
      <c r="G976" s="118"/>
      <c r="H976" s="119"/>
      <c r="I976" s="119"/>
      <c r="J976" s="123"/>
      <c r="K976" s="195"/>
      <c r="L976" s="120">
        <v>0</v>
      </c>
      <c r="M976" s="120">
        <v>0</v>
      </c>
      <c r="N976" s="120">
        <v>0</v>
      </c>
      <c r="O976" s="112">
        <f t="shared" si="48"/>
        <v>0</v>
      </c>
      <c r="P976" s="115">
        <f t="shared" si="49"/>
        <v>0</v>
      </c>
      <c r="Q976" s="120"/>
      <c r="R976" s="117"/>
      <c r="S976" s="197"/>
      <c r="T976" s="179" t="str">
        <f>IFERROR(INDEX('ITC-3B'!$B$21:$B$1020,MATCH(E976,'ITC-3B'!$E$21:$E$1020,0)),"-")</f>
        <v>-</v>
      </c>
      <c r="U976" s="179" t="str">
        <f>IFERROR(INDEX('2A-2B'!$B$21:$B$1020,MATCH(E976,'2A-2B'!$F$21:$F$1020,0)),"-")</f>
        <v>-</v>
      </c>
      <c r="V976" s="186">
        <f t="shared" si="50"/>
        <v>0</v>
      </c>
      <c r="X976" s="191" t="str">
        <f>IFERROR(INDEX('ITC-3B'!$C$21:$C$1020,MATCH(E976,'ITC-3B'!$E$21:$E$1020,0)),"Not in 3B")</f>
        <v>Not in 3B</v>
      </c>
      <c r="Y976" s="191" t="str">
        <f>IFERROR(INDEX('2A-2B'!$C$21:$C$1020,MATCH(E976,'2A-2B'!$F$21:$F$1020,0)),"Not in 2A-2B")</f>
        <v>Not in 2A-2B</v>
      </c>
    </row>
    <row r="977" spans="2:25">
      <c r="B977" s="176" t="s">
        <v>1356</v>
      </c>
      <c r="C977" s="121"/>
      <c r="D977" s="119"/>
      <c r="E977" s="192"/>
      <c r="F977" s="117"/>
      <c r="G977" s="118"/>
      <c r="H977" s="119"/>
      <c r="I977" s="119"/>
      <c r="J977" s="123"/>
      <c r="K977" s="195"/>
      <c r="L977" s="120">
        <v>0</v>
      </c>
      <c r="M977" s="120">
        <v>0</v>
      </c>
      <c r="N977" s="120">
        <v>0</v>
      </c>
      <c r="O977" s="112">
        <f t="shared" si="48"/>
        <v>0</v>
      </c>
      <c r="P977" s="115">
        <f t="shared" si="49"/>
        <v>0</v>
      </c>
      <c r="Q977" s="120"/>
      <c r="R977" s="117"/>
      <c r="S977" s="197"/>
      <c r="T977" s="179" t="str">
        <f>IFERROR(INDEX('ITC-3B'!$B$21:$B$1020,MATCH(E977,'ITC-3B'!$E$21:$E$1020,0)),"-")</f>
        <v>-</v>
      </c>
      <c r="U977" s="179" t="str">
        <f>IFERROR(INDEX('2A-2B'!$B$21:$B$1020,MATCH(E977,'2A-2B'!$F$21:$F$1020,0)),"-")</f>
        <v>-</v>
      </c>
      <c r="V977" s="186">
        <f t="shared" si="50"/>
        <v>0</v>
      </c>
      <c r="X977" s="191" t="str">
        <f>IFERROR(INDEX('ITC-3B'!$C$21:$C$1020,MATCH(E977,'ITC-3B'!$E$21:$E$1020,0)),"Not in 3B")</f>
        <v>Not in 3B</v>
      </c>
      <c r="Y977" s="191" t="str">
        <f>IFERROR(INDEX('2A-2B'!$C$21:$C$1020,MATCH(E977,'2A-2B'!$F$21:$F$1020,0)),"Not in 2A-2B")</f>
        <v>Not in 2A-2B</v>
      </c>
    </row>
    <row r="978" spans="2:25">
      <c r="B978" s="176" t="s">
        <v>1357</v>
      </c>
      <c r="C978" s="121"/>
      <c r="D978" s="119"/>
      <c r="E978" s="192"/>
      <c r="F978" s="117"/>
      <c r="G978" s="118"/>
      <c r="H978" s="119"/>
      <c r="I978" s="119"/>
      <c r="J978" s="123"/>
      <c r="K978" s="195"/>
      <c r="L978" s="120">
        <v>0</v>
      </c>
      <c r="M978" s="120">
        <v>0</v>
      </c>
      <c r="N978" s="120">
        <v>0</v>
      </c>
      <c r="O978" s="112">
        <f t="shared" si="48"/>
        <v>0</v>
      </c>
      <c r="P978" s="115">
        <f t="shared" si="49"/>
        <v>0</v>
      </c>
      <c r="Q978" s="120"/>
      <c r="R978" s="117"/>
      <c r="S978" s="197"/>
      <c r="T978" s="179" t="str">
        <f>IFERROR(INDEX('ITC-3B'!$B$21:$B$1020,MATCH(E978,'ITC-3B'!$E$21:$E$1020,0)),"-")</f>
        <v>-</v>
      </c>
      <c r="U978" s="179" t="str">
        <f>IFERROR(INDEX('2A-2B'!$B$21:$B$1020,MATCH(E978,'2A-2B'!$F$21:$F$1020,0)),"-")</f>
        <v>-</v>
      </c>
      <c r="V978" s="186">
        <f t="shared" si="50"/>
        <v>0</v>
      </c>
      <c r="X978" s="191" t="str">
        <f>IFERROR(INDEX('ITC-3B'!$C$21:$C$1020,MATCH(E978,'ITC-3B'!$E$21:$E$1020,0)),"Not in 3B")</f>
        <v>Not in 3B</v>
      </c>
      <c r="Y978" s="191" t="str">
        <f>IFERROR(INDEX('2A-2B'!$C$21:$C$1020,MATCH(E978,'2A-2B'!$F$21:$F$1020,0)),"Not in 2A-2B")</f>
        <v>Not in 2A-2B</v>
      </c>
    </row>
    <row r="979" spans="2:25">
      <c r="B979" s="176" t="s">
        <v>1358</v>
      </c>
      <c r="C979" s="121"/>
      <c r="D979" s="119"/>
      <c r="E979" s="192"/>
      <c r="F979" s="117"/>
      <c r="G979" s="118"/>
      <c r="H979" s="119"/>
      <c r="I979" s="119"/>
      <c r="J979" s="123"/>
      <c r="K979" s="195"/>
      <c r="L979" s="120">
        <v>0</v>
      </c>
      <c r="M979" s="120">
        <v>0</v>
      </c>
      <c r="N979" s="120">
        <v>0</v>
      </c>
      <c r="O979" s="112">
        <f t="shared" si="48"/>
        <v>0</v>
      </c>
      <c r="P979" s="115">
        <f t="shared" si="49"/>
        <v>0</v>
      </c>
      <c r="Q979" s="120"/>
      <c r="R979" s="117"/>
      <c r="S979" s="197"/>
      <c r="T979" s="179" t="str">
        <f>IFERROR(INDEX('ITC-3B'!$B$21:$B$1020,MATCH(E979,'ITC-3B'!$E$21:$E$1020,0)),"-")</f>
        <v>-</v>
      </c>
      <c r="U979" s="179" t="str">
        <f>IFERROR(INDEX('2A-2B'!$B$21:$B$1020,MATCH(E979,'2A-2B'!$F$21:$F$1020,0)),"-")</f>
        <v>-</v>
      </c>
      <c r="V979" s="186">
        <f t="shared" si="50"/>
        <v>0</v>
      </c>
      <c r="X979" s="191" t="str">
        <f>IFERROR(INDEX('ITC-3B'!$C$21:$C$1020,MATCH(E979,'ITC-3B'!$E$21:$E$1020,0)),"Not in 3B")</f>
        <v>Not in 3B</v>
      </c>
      <c r="Y979" s="191" t="str">
        <f>IFERROR(INDEX('2A-2B'!$C$21:$C$1020,MATCH(E979,'2A-2B'!$F$21:$F$1020,0)),"Not in 2A-2B")</f>
        <v>Not in 2A-2B</v>
      </c>
    </row>
    <row r="980" spans="2:25">
      <c r="B980" s="176" t="s">
        <v>1359</v>
      </c>
      <c r="C980" s="121"/>
      <c r="D980" s="119"/>
      <c r="E980" s="192"/>
      <c r="F980" s="117"/>
      <c r="G980" s="118"/>
      <c r="H980" s="119"/>
      <c r="I980" s="119"/>
      <c r="J980" s="123"/>
      <c r="K980" s="195"/>
      <c r="L980" s="120">
        <v>0</v>
      </c>
      <c r="M980" s="120">
        <v>0</v>
      </c>
      <c r="N980" s="120">
        <v>0</v>
      </c>
      <c r="O980" s="112">
        <f t="shared" si="48"/>
        <v>0</v>
      </c>
      <c r="P980" s="115">
        <f t="shared" si="49"/>
        <v>0</v>
      </c>
      <c r="Q980" s="120"/>
      <c r="R980" s="117"/>
      <c r="S980" s="197"/>
      <c r="T980" s="179" t="str">
        <f>IFERROR(INDEX('ITC-3B'!$B$21:$B$1020,MATCH(E980,'ITC-3B'!$E$21:$E$1020,0)),"-")</f>
        <v>-</v>
      </c>
      <c r="U980" s="179" t="str">
        <f>IFERROR(INDEX('2A-2B'!$B$21:$B$1020,MATCH(E980,'2A-2B'!$F$21:$F$1020,0)),"-")</f>
        <v>-</v>
      </c>
      <c r="V980" s="186">
        <f t="shared" si="50"/>
        <v>0</v>
      </c>
      <c r="X980" s="191" t="str">
        <f>IFERROR(INDEX('ITC-3B'!$C$21:$C$1020,MATCH(E980,'ITC-3B'!$E$21:$E$1020,0)),"Not in 3B")</f>
        <v>Not in 3B</v>
      </c>
      <c r="Y980" s="191" t="str">
        <f>IFERROR(INDEX('2A-2B'!$C$21:$C$1020,MATCH(E980,'2A-2B'!$F$21:$F$1020,0)),"Not in 2A-2B")</f>
        <v>Not in 2A-2B</v>
      </c>
    </row>
    <row r="981" spans="2:25">
      <c r="B981" s="176" t="s">
        <v>1360</v>
      </c>
      <c r="C981" s="121"/>
      <c r="D981" s="119"/>
      <c r="E981" s="192"/>
      <c r="F981" s="117"/>
      <c r="G981" s="118"/>
      <c r="H981" s="119"/>
      <c r="I981" s="119"/>
      <c r="J981" s="123"/>
      <c r="K981" s="195"/>
      <c r="L981" s="120">
        <v>0</v>
      </c>
      <c r="M981" s="120">
        <v>0</v>
      </c>
      <c r="N981" s="120">
        <v>0</v>
      </c>
      <c r="O981" s="112">
        <f t="shared" ref="O981:O1018" si="51">N981</f>
        <v>0</v>
      </c>
      <c r="P981" s="115">
        <f t="shared" ref="P981:P1018" si="52">SUM(L981:O981)</f>
        <v>0</v>
      </c>
      <c r="Q981" s="120"/>
      <c r="R981" s="117"/>
      <c r="S981" s="197"/>
      <c r="T981" s="179" t="str">
        <f>IFERROR(INDEX('ITC-3B'!$B$21:$B$1020,MATCH(E981,'ITC-3B'!$E$21:$E$1020,0)),"-")</f>
        <v>-</v>
      </c>
      <c r="U981" s="179" t="str">
        <f>IFERROR(INDEX('2A-2B'!$B$21:$B$1020,MATCH(E981,'2A-2B'!$F$21:$F$1020,0)),"-")</f>
        <v>-</v>
      </c>
      <c r="V981" s="186">
        <f t="shared" ref="V981:V1020" si="53">IF(((L981*J981)-SUM(M981:O981))&gt;0.51,0,((L981*J981)-SUM(M981:O981)))</f>
        <v>0</v>
      </c>
      <c r="X981" s="191" t="str">
        <f>IFERROR(INDEX('ITC-3B'!$C$21:$C$1020,MATCH(E981,'ITC-3B'!$E$21:$E$1020,0)),"Not in 3B")</f>
        <v>Not in 3B</v>
      </c>
      <c r="Y981" s="191" t="str">
        <f>IFERROR(INDEX('2A-2B'!$C$21:$C$1020,MATCH(E981,'2A-2B'!$F$21:$F$1020,0)),"Not in 2A-2B")</f>
        <v>Not in 2A-2B</v>
      </c>
    </row>
    <row r="982" spans="2:25">
      <c r="B982" s="176" t="s">
        <v>1361</v>
      </c>
      <c r="C982" s="121"/>
      <c r="D982" s="119"/>
      <c r="E982" s="192"/>
      <c r="F982" s="117"/>
      <c r="G982" s="118"/>
      <c r="H982" s="119"/>
      <c r="I982" s="119"/>
      <c r="J982" s="123"/>
      <c r="K982" s="195"/>
      <c r="L982" s="120">
        <v>0</v>
      </c>
      <c r="M982" s="120">
        <v>0</v>
      </c>
      <c r="N982" s="120">
        <v>0</v>
      </c>
      <c r="O982" s="112">
        <f t="shared" si="51"/>
        <v>0</v>
      </c>
      <c r="P982" s="115">
        <f t="shared" si="52"/>
        <v>0</v>
      </c>
      <c r="Q982" s="120"/>
      <c r="R982" s="117"/>
      <c r="S982" s="197"/>
      <c r="T982" s="179" t="str">
        <f>IFERROR(INDEX('ITC-3B'!$B$21:$B$1020,MATCH(E982,'ITC-3B'!$E$21:$E$1020,0)),"-")</f>
        <v>-</v>
      </c>
      <c r="U982" s="179" t="str">
        <f>IFERROR(INDEX('2A-2B'!$B$21:$B$1020,MATCH(E982,'2A-2B'!$F$21:$F$1020,0)),"-")</f>
        <v>-</v>
      </c>
      <c r="V982" s="186">
        <f t="shared" si="53"/>
        <v>0</v>
      </c>
      <c r="X982" s="191" t="str">
        <f>IFERROR(INDEX('ITC-3B'!$C$21:$C$1020,MATCH(E982,'ITC-3B'!$E$21:$E$1020,0)),"Not in 3B")</f>
        <v>Not in 3B</v>
      </c>
      <c r="Y982" s="191" t="str">
        <f>IFERROR(INDEX('2A-2B'!$C$21:$C$1020,MATCH(E982,'2A-2B'!$F$21:$F$1020,0)),"Not in 2A-2B")</f>
        <v>Not in 2A-2B</v>
      </c>
    </row>
    <row r="983" spans="2:25">
      <c r="B983" s="176" t="s">
        <v>1362</v>
      </c>
      <c r="C983" s="121"/>
      <c r="D983" s="119"/>
      <c r="E983" s="192"/>
      <c r="F983" s="117"/>
      <c r="G983" s="118"/>
      <c r="H983" s="119"/>
      <c r="I983" s="119"/>
      <c r="J983" s="123"/>
      <c r="K983" s="195"/>
      <c r="L983" s="120">
        <v>0</v>
      </c>
      <c r="M983" s="120">
        <v>0</v>
      </c>
      <c r="N983" s="120">
        <v>0</v>
      </c>
      <c r="O983" s="112">
        <f t="shared" si="51"/>
        <v>0</v>
      </c>
      <c r="P983" s="115">
        <f t="shared" si="52"/>
        <v>0</v>
      </c>
      <c r="Q983" s="120"/>
      <c r="R983" s="117"/>
      <c r="S983" s="197"/>
      <c r="T983" s="179" t="str">
        <f>IFERROR(INDEX('ITC-3B'!$B$21:$B$1020,MATCH(E983,'ITC-3B'!$E$21:$E$1020,0)),"-")</f>
        <v>-</v>
      </c>
      <c r="U983" s="179" t="str">
        <f>IFERROR(INDEX('2A-2B'!$B$21:$B$1020,MATCH(E983,'2A-2B'!$F$21:$F$1020,0)),"-")</f>
        <v>-</v>
      </c>
      <c r="V983" s="186">
        <f t="shared" si="53"/>
        <v>0</v>
      </c>
      <c r="X983" s="191" t="str">
        <f>IFERROR(INDEX('ITC-3B'!$C$21:$C$1020,MATCH(E983,'ITC-3B'!$E$21:$E$1020,0)),"Not in 3B")</f>
        <v>Not in 3B</v>
      </c>
      <c r="Y983" s="191" t="str">
        <f>IFERROR(INDEX('2A-2B'!$C$21:$C$1020,MATCH(E983,'2A-2B'!$F$21:$F$1020,0)),"Not in 2A-2B")</f>
        <v>Not in 2A-2B</v>
      </c>
    </row>
    <row r="984" spans="2:25">
      <c r="B984" s="176" t="s">
        <v>1363</v>
      </c>
      <c r="C984" s="121"/>
      <c r="D984" s="119"/>
      <c r="E984" s="192"/>
      <c r="F984" s="117"/>
      <c r="G984" s="118"/>
      <c r="H984" s="119"/>
      <c r="I984" s="119"/>
      <c r="J984" s="123"/>
      <c r="K984" s="195"/>
      <c r="L984" s="120">
        <v>0</v>
      </c>
      <c r="M984" s="120">
        <v>0</v>
      </c>
      <c r="N984" s="120">
        <v>0</v>
      </c>
      <c r="O984" s="112">
        <f t="shared" si="51"/>
        <v>0</v>
      </c>
      <c r="P984" s="115">
        <f t="shared" si="52"/>
        <v>0</v>
      </c>
      <c r="Q984" s="120"/>
      <c r="R984" s="117"/>
      <c r="S984" s="197"/>
      <c r="T984" s="179" t="str">
        <f>IFERROR(INDEX('ITC-3B'!$B$21:$B$1020,MATCH(E984,'ITC-3B'!$E$21:$E$1020,0)),"-")</f>
        <v>-</v>
      </c>
      <c r="U984" s="179" t="str">
        <f>IFERROR(INDEX('2A-2B'!$B$21:$B$1020,MATCH(E984,'2A-2B'!$F$21:$F$1020,0)),"-")</f>
        <v>-</v>
      </c>
      <c r="V984" s="186">
        <f t="shared" si="53"/>
        <v>0</v>
      </c>
      <c r="X984" s="191" t="str">
        <f>IFERROR(INDEX('ITC-3B'!$C$21:$C$1020,MATCH(E984,'ITC-3B'!$E$21:$E$1020,0)),"Not in 3B")</f>
        <v>Not in 3B</v>
      </c>
      <c r="Y984" s="191" t="str">
        <f>IFERROR(INDEX('2A-2B'!$C$21:$C$1020,MATCH(E984,'2A-2B'!$F$21:$F$1020,0)),"Not in 2A-2B")</f>
        <v>Not in 2A-2B</v>
      </c>
    </row>
    <row r="985" spans="2:25">
      <c r="B985" s="176" t="s">
        <v>1364</v>
      </c>
      <c r="C985" s="121"/>
      <c r="D985" s="119"/>
      <c r="E985" s="192"/>
      <c r="F985" s="117"/>
      <c r="G985" s="118"/>
      <c r="H985" s="119"/>
      <c r="I985" s="119"/>
      <c r="J985" s="123"/>
      <c r="K985" s="195"/>
      <c r="L985" s="120">
        <v>0</v>
      </c>
      <c r="M985" s="120">
        <v>0</v>
      </c>
      <c r="N985" s="120">
        <v>0</v>
      </c>
      <c r="O985" s="112">
        <f t="shared" si="51"/>
        <v>0</v>
      </c>
      <c r="P985" s="115">
        <f t="shared" si="52"/>
        <v>0</v>
      </c>
      <c r="Q985" s="120"/>
      <c r="R985" s="117"/>
      <c r="S985" s="197"/>
      <c r="T985" s="179" t="str">
        <f>IFERROR(INDEX('ITC-3B'!$B$21:$B$1020,MATCH(E985,'ITC-3B'!$E$21:$E$1020,0)),"-")</f>
        <v>-</v>
      </c>
      <c r="U985" s="179" t="str">
        <f>IFERROR(INDEX('2A-2B'!$B$21:$B$1020,MATCH(E985,'2A-2B'!$F$21:$F$1020,0)),"-")</f>
        <v>-</v>
      </c>
      <c r="V985" s="186">
        <f t="shared" si="53"/>
        <v>0</v>
      </c>
      <c r="X985" s="191" t="str">
        <f>IFERROR(INDEX('ITC-3B'!$C$21:$C$1020,MATCH(E985,'ITC-3B'!$E$21:$E$1020,0)),"Not in 3B")</f>
        <v>Not in 3B</v>
      </c>
      <c r="Y985" s="191" t="str">
        <f>IFERROR(INDEX('2A-2B'!$C$21:$C$1020,MATCH(E985,'2A-2B'!$F$21:$F$1020,0)),"Not in 2A-2B")</f>
        <v>Not in 2A-2B</v>
      </c>
    </row>
    <row r="986" spans="2:25">
      <c r="B986" s="176" t="s">
        <v>1365</v>
      </c>
      <c r="C986" s="121"/>
      <c r="D986" s="119"/>
      <c r="E986" s="192"/>
      <c r="F986" s="117"/>
      <c r="G986" s="118"/>
      <c r="H986" s="119"/>
      <c r="I986" s="119"/>
      <c r="J986" s="123"/>
      <c r="K986" s="195"/>
      <c r="L986" s="120">
        <v>0</v>
      </c>
      <c r="M986" s="120">
        <v>0</v>
      </c>
      <c r="N986" s="120">
        <v>0</v>
      </c>
      <c r="O986" s="112">
        <f t="shared" si="51"/>
        <v>0</v>
      </c>
      <c r="P986" s="115">
        <f t="shared" si="52"/>
        <v>0</v>
      </c>
      <c r="Q986" s="120"/>
      <c r="R986" s="117"/>
      <c r="S986" s="197"/>
      <c r="T986" s="179" t="str">
        <f>IFERROR(INDEX('ITC-3B'!$B$21:$B$1020,MATCH(E986,'ITC-3B'!$E$21:$E$1020,0)),"-")</f>
        <v>-</v>
      </c>
      <c r="U986" s="179" t="str">
        <f>IFERROR(INDEX('2A-2B'!$B$21:$B$1020,MATCH(E986,'2A-2B'!$F$21:$F$1020,0)),"-")</f>
        <v>-</v>
      </c>
      <c r="V986" s="186">
        <f t="shared" si="53"/>
        <v>0</v>
      </c>
      <c r="X986" s="191" t="str">
        <f>IFERROR(INDEX('ITC-3B'!$C$21:$C$1020,MATCH(E986,'ITC-3B'!$E$21:$E$1020,0)),"Not in 3B")</f>
        <v>Not in 3B</v>
      </c>
      <c r="Y986" s="191" t="str">
        <f>IFERROR(INDEX('2A-2B'!$C$21:$C$1020,MATCH(E986,'2A-2B'!$F$21:$F$1020,0)),"Not in 2A-2B")</f>
        <v>Not in 2A-2B</v>
      </c>
    </row>
    <row r="987" spans="2:25">
      <c r="B987" s="176" t="s">
        <v>1366</v>
      </c>
      <c r="C987" s="121"/>
      <c r="D987" s="119"/>
      <c r="E987" s="192"/>
      <c r="F987" s="117"/>
      <c r="G987" s="118"/>
      <c r="H987" s="119"/>
      <c r="I987" s="119"/>
      <c r="J987" s="123"/>
      <c r="K987" s="195"/>
      <c r="L987" s="120">
        <v>0</v>
      </c>
      <c r="M987" s="120">
        <v>0</v>
      </c>
      <c r="N987" s="120">
        <v>0</v>
      </c>
      <c r="O987" s="112">
        <f t="shared" si="51"/>
        <v>0</v>
      </c>
      <c r="P987" s="115">
        <f t="shared" si="52"/>
        <v>0</v>
      </c>
      <c r="Q987" s="120"/>
      <c r="R987" s="117"/>
      <c r="S987" s="197"/>
      <c r="T987" s="179" t="str">
        <f>IFERROR(INDEX('ITC-3B'!$B$21:$B$1020,MATCH(E987,'ITC-3B'!$E$21:$E$1020,0)),"-")</f>
        <v>-</v>
      </c>
      <c r="U987" s="179" t="str">
        <f>IFERROR(INDEX('2A-2B'!$B$21:$B$1020,MATCH(E987,'2A-2B'!$F$21:$F$1020,0)),"-")</f>
        <v>-</v>
      </c>
      <c r="V987" s="186">
        <f t="shared" si="53"/>
        <v>0</v>
      </c>
      <c r="X987" s="191" t="str">
        <f>IFERROR(INDEX('ITC-3B'!$C$21:$C$1020,MATCH(E987,'ITC-3B'!$E$21:$E$1020,0)),"Not in 3B")</f>
        <v>Not in 3B</v>
      </c>
      <c r="Y987" s="191" t="str">
        <f>IFERROR(INDEX('2A-2B'!$C$21:$C$1020,MATCH(E987,'2A-2B'!$F$21:$F$1020,0)),"Not in 2A-2B")</f>
        <v>Not in 2A-2B</v>
      </c>
    </row>
    <row r="988" spans="2:25">
      <c r="B988" s="176" t="s">
        <v>1367</v>
      </c>
      <c r="C988" s="121"/>
      <c r="D988" s="119"/>
      <c r="E988" s="192"/>
      <c r="F988" s="117"/>
      <c r="G988" s="118"/>
      <c r="H988" s="119"/>
      <c r="I988" s="119"/>
      <c r="J988" s="123"/>
      <c r="K988" s="195"/>
      <c r="L988" s="120">
        <v>0</v>
      </c>
      <c r="M988" s="120">
        <v>0</v>
      </c>
      <c r="N988" s="120">
        <v>0</v>
      </c>
      <c r="O988" s="112">
        <f t="shared" si="51"/>
        <v>0</v>
      </c>
      <c r="P988" s="115">
        <f t="shared" si="52"/>
        <v>0</v>
      </c>
      <c r="Q988" s="120"/>
      <c r="R988" s="117"/>
      <c r="S988" s="197"/>
      <c r="T988" s="179" t="str">
        <f>IFERROR(INDEX('ITC-3B'!$B$21:$B$1020,MATCH(E988,'ITC-3B'!$E$21:$E$1020,0)),"-")</f>
        <v>-</v>
      </c>
      <c r="U988" s="179" t="str">
        <f>IFERROR(INDEX('2A-2B'!$B$21:$B$1020,MATCH(E988,'2A-2B'!$F$21:$F$1020,0)),"-")</f>
        <v>-</v>
      </c>
      <c r="V988" s="186">
        <f t="shared" si="53"/>
        <v>0</v>
      </c>
      <c r="X988" s="191" t="str">
        <f>IFERROR(INDEX('ITC-3B'!$C$21:$C$1020,MATCH(E988,'ITC-3B'!$E$21:$E$1020,0)),"Not in 3B")</f>
        <v>Not in 3B</v>
      </c>
      <c r="Y988" s="191" t="str">
        <f>IFERROR(INDEX('2A-2B'!$C$21:$C$1020,MATCH(E988,'2A-2B'!$F$21:$F$1020,0)),"Not in 2A-2B")</f>
        <v>Not in 2A-2B</v>
      </c>
    </row>
    <row r="989" spans="2:25">
      <c r="B989" s="176" t="s">
        <v>1368</v>
      </c>
      <c r="C989" s="121"/>
      <c r="D989" s="119"/>
      <c r="E989" s="192"/>
      <c r="F989" s="117"/>
      <c r="G989" s="118"/>
      <c r="H989" s="119"/>
      <c r="I989" s="119"/>
      <c r="J989" s="123"/>
      <c r="K989" s="195"/>
      <c r="L989" s="120">
        <v>0</v>
      </c>
      <c r="M989" s="120">
        <v>0</v>
      </c>
      <c r="N989" s="120">
        <v>0</v>
      </c>
      <c r="O989" s="112">
        <f t="shared" si="51"/>
        <v>0</v>
      </c>
      <c r="P989" s="115">
        <f t="shared" si="52"/>
        <v>0</v>
      </c>
      <c r="Q989" s="120"/>
      <c r="R989" s="117"/>
      <c r="S989" s="197"/>
      <c r="T989" s="179" t="str">
        <f>IFERROR(INDEX('ITC-3B'!$B$21:$B$1020,MATCH(E989,'ITC-3B'!$E$21:$E$1020,0)),"-")</f>
        <v>-</v>
      </c>
      <c r="U989" s="179" t="str">
        <f>IFERROR(INDEX('2A-2B'!$B$21:$B$1020,MATCH(E989,'2A-2B'!$F$21:$F$1020,0)),"-")</f>
        <v>-</v>
      </c>
      <c r="V989" s="186">
        <f t="shared" si="53"/>
        <v>0</v>
      </c>
      <c r="X989" s="191" t="str">
        <f>IFERROR(INDEX('ITC-3B'!$C$21:$C$1020,MATCH(E989,'ITC-3B'!$E$21:$E$1020,0)),"Not in 3B")</f>
        <v>Not in 3B</v>
      </c>
      <c r="Y989" s="191" t="str">
        <f>IFERROR(INDEX('2A-2B'!$C$21:$C$1020,MATCH(E989,'2A-2B'!$F$21:$F$1020,0)),"Not in 2A-2B")</f>
        <v>Not in 2A-2B</v>
      </c>
    </row>
    <row r="990" spans="2:25">
      <c r="B990" s="176" t="s">
        <v>1369</v>
      </c>
      <c r="C990" s="121"/>
      <c r="D990" s="119"/>
      <c r="E990" s="192"/>
      <c r="F990" s="117"/>
      <c r="G990" s="118"/>
      <c r="H990" s="119"/>
      <c r="I990" s="119"/>
      <c r="J990" s="123"/>
      <c r="K990" s="195"/>
      <c r="L990" s="120">
        <v>0</v>
      </c>
      <c r="M990" s="120">
        <v>0</v>
      </c>
      <c r="N990" s="120">
        <v>0</v>
      </c>
      <c r="O990" s="112">
        <f t="shared" si="51"/>
        <v>0</v>
      </c>
      <c r="P990" s="115">
        <f t="shared" si="52"/>
        <v>0</v>
      </c>
      <c r="Q990" s="120"/>
      <c r="R990" s="117"/>
      <c r="S990" s="197"/>
      <c r="T990" s="179" t="str">
        <f>IFERROR(INDEX('ITC-3B'!$B$21:$B$1020,MATCH(E990,'ITC-3B'!$E$21:$E$1020,0)),"-")</f>
        <v>-</v>
      </c>
      <c r="U990" s="179" t="str">
        <f>IFERROR(INDEX('2A-2B'!$B$21:$B$1020,MATCH(E990,'2A-2B'!$F$21:$F$1020,0)),"-")</f>
        <v>-</v>
      </c>
      <c r="V990" s="186">
        <f t="shared" si="53"/>
        <v>0</v>
      </c>
      <c r="X990" s="191" t="str">
        <f>IFERROR(INDEX('ITC-3B'!$C$21:$C$1020,MATCH(E990,'ITC-3B'!$E$21:$E$1020,0)),"Not in 3B")</f>
        <v>Not in 3B</v>
      </c>
      <c r="Y990" s="191" t="str">
        <f>IFERROR(INDEX('2A-2B'!$C$21:$C$1020,MATCH(E990,'2A-2B'!$F$21:$F$1020,0)),"Not in 2A-2B")</f>
        <v>Not in 2A-2B</v>
      </c>
    </row>
    <row r="991" spans="2:25">
      <c r="B991" s="176" t="s">
        <v>1370</v>
      </c>
      <c r="C991" s="121"/>
      <c r="D991" s="119"/>
      <c r="E991" s="192"/>
      <c r="F991" s="117"/>
      <c r="G991" s="118"/>
      <c r="H991" s="119"/>
      <c r="I991" s="119"/>
      <c r="J991" s="123"/>
      <c r="K991" s="195"/>
      <c r="L991" s="120">
        <v>0</v>
      </c>
      <c r="M991" s="120">
        <v>0</v>
      </c>
      <c r="N991" s="120">
        <v>0</v>
      </c>
      <c r="O991" s="112">
        <f t="shared" si="51"/>
        <v>0</v>
      </c>
      <c r="P991" s="115">
        <f t="shared" si="52"/>
        <v>0</v>
      </c>
      <c r="Q991" s="120"/>
      <c r="R991" s="117"/>
      <c r="S991" s="197"/>
      <c r="T991" s="179" t="str">
        <f>IFERROR(INDEX('ITC-3B'!$B$21:$B$1020,MATCH(E991,'ITC-3B'!$E$21:$E$1020,0)),"-")</f>
        <v>-</v>
      </c>
      <c r="U991" s="179" t="str">
        <f>IFERROR(INDEX('2A-2B'!$B$21:$B$1020,MATCH(E991,'2A-2B'!$F$21:$F$1020,0)),"-")</f>
        <v>-</v>
      </c>
      <c r="V991" s="186">
        <f t="shared" si="53"/>
        <v>0</v>
      </c>
      <c r="X991" s="191" t="str">
        <f>IFERROR(INDEX('ITC-3B'!$C$21:$C$1020,MATCH(E991,'ITC-3B'!$E$21:$E$1020,0)),"Not in 3B")</f>
        <v>Not in 3B</v>
      </c>
      <c r="Y991" s="191" t="str">
        <f>IFERROR(INDEX('2A-2B'!$C$21:$C$1020,MATCH(E991,'2A-2B'!$F$21:$F$1020,0)),"Not in 2A-2B")</f>
        <v>Not in 2A-2B</v>
      </c>
    </row>
    <row r="992" spans="2:25">
      <c r="B992" s="176" t="s">
        <v>1371</v>
      </c>
      <c r="C992" s="121"/>
      <c r="D992" s="119"/>
      <c r="E992" s="192"/>
      <c r="F992" s="117"/>
      <c r="G992" s="118"/>
      <c r="H992" s="119"/>
      <c r="I992" s="119"/>
      <c r="J992" s="123"/>
      <c r="K992" s="195"/>
      <c r="L992" s="120">
        <v>0</v>
      </c>
      <c r="M992" s="120">
        <v>0</v>
      </c>
      <c r="N992" s="120">
        <v>0</v>
      </c>
      <c r="O992" s="112">
        <f t="shared" si="51"/>
        <v>0</v>
      </c>
      <c r="P992" s="115">
        <f t="shared" si="52"/>
        <v>0</v>
      </c>
      <c r="Q992" s="120"/>
      <c r="R992" s="117"/>
      <c r="S992" s="197"/>
      <c r="T992" s="179" t="str">
        <f>IFERROR(INDEX('ITC-3B'!$B$21:$B$1020,MATCH(E992,'ITC-3B'!$E$21:$E$1020,0)),"-")</f>
        <v>-</v>
      </c>
      <c r="U992" s="179" t="str">
        <f>IFERROR(INDEX('2A-2B'!$B$21:$B$1020,MATCH(E992,'2A-2B'!$F$21:$F$1020,0)),"-")</f>
        <v>-</v>
      </c>
      <c r="V992" s="186">
        <f t="shared" si="53"/>
        <v>0</v>
      </c>
      <c r="X992" s="191" t="str">
        <f>IFERROR(INDEX('ITC-3B'!$C$21:$C$1020,MATCH(E992,'ITC-3B'!$E$21:$E$1020,0)),"Not in 3B")</f>
        <v>Not in 3B</v>
      </c>
      <c r="Y992" s="191" t="str">
        <f>IFERROR(INDEX('2A-2B'!$C$21:$C$1020,MATCH(E992,'2A-2B'!$F$21:$F$1020,0)),"Not in 2A-2B")</f>
        <v>Not in 2A-2B</v>
      </c>
    </row>
    <row r="993" spans="2:25">
      <c r="B993" s="176" t="s">
        <v>1372</v>
      </c>
      <c r="C993" s="121"/>
      <c r="D993" s="119"/>
      <c r="E993" s="192"/>
      <c r="F993" s="117"/>
      <c r="G993" s="118"/>
      <c r="H993" s="119"/>
      <c r="I993" s="119"/>
      <c r="J993" s="123"/>
      <c r="K993" s="195"/>
      <c r="L993" s="120">
        <v>0</v>
      </c>
      <c r="M993" s="120">
        <v>0</v>
      </c>
      <c r="N993" s="120">
        <v>0</v>
      </c>
      <c r="O993" s="112">
        <f t="shared" si="51"/>
        <v>0</v>
      </c>
      <c r="P993" s="115">
        <f t="shared" si="52"/>
        <v>0</v>
      </c>
      <c r="Q993" s="120"/>
      <c r="R993" s="117"/>
      <c r="S993" s="197"/>
      <c r="T993" s="179" t="str">
        <f>IFERROR(INDEX('ITC-3B'!$B$21:$B$1020,MATCH(E993,'ITC-3B'!$E$21:$E$1020,0)),"-")</f>
        <v>-</v>
      </c>
      <c r="U993" s="179" t="str">
        <f>IFERROR(INDEX('2A-2B'!$B$21:$B$1020,MATCH(E993,'2A-2B'!$F$21:$F$1020,0)),"-")</f>
        <v>-</v>
      </c>
      <c r="V993" s="186">
        <f t="shared" si="53"/>
        <v>0</v>
      </c>
      <c r="X993" s="191" t="str">
        <f>IFERROR(INDEX('ITC-3B'!$C$21:$C$1020,MATCH(E993,'ITC-3B'!$E$21:$E$1020,0)),"Not in 3B")</f>
        <v>Not in 3B</v>
      </c>
      <c r="Y993" s="191" t="str">
        <f>IFERROR(INDEX('2A-2B'!$C$21:$C$1020,MATCH(E993,'2A-2B'!$F$21:$F$1020,0)),"Not in 2A-2B")</f>
        <v>Not in 2A-2B</v>
      </c>
    </row>
    <row r="994" spans="2:25">
      <c r="B994" s="176" t="s">
        <v>1373</v>
      </c>
      <c r="C994" s="121"/>
      <c r="D994" s="119"/>
      <c r="E994" s="192"/>
      <c r="F994" s="117"/>
      <c r="G994" s="118"/>
      <c r="H994" s="119"/>
      <c r="I994" s="119"/>
      <c r="J994" s="123"/>
      <c r="K994" s="195"/>
      <c r="L994" s="120">
        <v>0</v>
      </c>
      <c r="M994" s="120">
        <v>0</v>
      </c>
      <c r="N994" s="120">
        <v>0</v>
      </c>
      <c r="O994" s="112">
        <f t="shared" si="51"/>
        <v>0</v>
      </c>
      <c r="P994" s="115">
        <f t="shared" si="52"/>
        <v>0</v>
      </c>
      <c r="Q994" s="120"/>
      <c r="R994" s="117"/>
      <c r="S994" s="197"/>
      <c r="T994" s="179" t="str">
        <f>IFERROR(INDEX('ITC-3B'!$B$21:$B$1020,MATCH(E994,'ITC-3B'!$E$21:$E$1020,0)),"-")</f>
        <v>-</v>
      </c>
      <c r="U994" s="179" t="str">
        <f>IFERROR(INDEX('2A-2B'!$B$21:$B$1020,MATCH(E994,'2A-2B'!$F$21:$F$1020,0)),"-")</f>
        <v>-</v>
      </c>
      <c r="V994" s="186">
        <f t="shared" si="53"/>
        <v>0</v>
      </c>
      <c r="X994" s="191" t="str">
        <f>IFERROR(INDEX('ITC-3B'!$C$21:$C$1020,MATCH(E994,'ITC-3B'!$E$21:$E$1020,0)),"Not in 3B")</f>
        <v>Not in 3B</v>
      </c>
      <c r="Y994" s="191" t="str">
        <f>IFERROR(INDEX('2A-2B'!$C$21:$C$1020,MATCH(E994,'2A-2B'!$F$21:$F$1020,0)),"Not in 2A-2B")</f>
        <v>Not in 2A-2B</v>
      </c>
    </row>
    <row r="995" spans="2:25">
      <c r="B995" s="176" t="s">
        <v>1374</v>
      </c>
      <c r="C995" s="121"/>
      <c r="D995" s="119"/>
      <c r="E995" s="192"/>
      <c r="F995" s="117"/>
      <c r="G995" s="118"/>
      <c r="H995" s="119"/>
      <c r="I995" s="119"/>
      <c r="J995" s="123"/>
      <c r="K995" s="195"/>
      <c r="L995" s="120">
        <v>0</v>
      </c>
      <c r="M995" s="120">
        <v>0</v>
      </c>
      <c r="N995" s="120">
        <v>0</v>
      </c>
      <c r="O995" s="112">
        <f t="shared" si="51"/>
        <v>0</v>
      </c>
      <c r="P995" s="115">
        <f t="shared" si="52"/>
        <v>0</v>
      </c>
      <c r="Q995" s="120"/>
      <c r="R995" s="117"/>
      <c r="S995" s="197"/>
      <c r="T995" s="179" t="str">
        <f>IFERROR(INDEX('ITC-3B'!$B$21:$B$1020,MATCH(E995,'ITC-3B'!$E$21:$E$1020,0)),"-")</f>
        <v>-</v>
      </c>
      <c r="U995" s="179" t="str">
        <f>IFERROR(INDEX('2A-2B'!$B$21:$B$1020,MATCH(E995,'2A-2B'!$F$21:$F$1020,0)),"-")</f>
        <v>-</v>
      </c>
      <c r="V995" s="186">
        <f t="shared" si="53"/>
        <v>0</v>
      </c>
      <c r="X995" s="191" t="str">
        <f>IFERROR(INDEX('ITC-3B'!$C$21:$C$1020,MATCH(E995,'ITC-3B'!$E$21:$E$1020,0)),"Not in 3B")</f>
        <v>Not in 3B</v>
      </c>
      <c r="Y995" s="191" t="str">
        <f>IFERROR(INDEX('2A-2B'!$C$21:$C$1020,MATCH(E995,'2A-2B'!$F$21:$F$1020,0)),"Not in 2A-2B")</f>
        <v>Not in 2A-2B</v>
      </c>
    </row>
    <row r="996" spans="2:25">
      <c r="B996" s="176" t="s">
        <v>1375</v>
      </c>
      <c r="C996" s="121"/>
      <c r="D996" s="119"/>
      <c r="E996" s="192"/>
      <c r="F996" s="117"/>
      <c r="G996" s="118"/>
      <c r="H996" s="119"/>
      <c r="I996" s="119"/>
      <c r="J996" s="123"/>
      <c r="K996" s="195"/>
      <c r="L996" s="120">
        <v>0</v>
      </c>
      <c r="M996" s="120">
        <v>0</v>
      </c>
      <c r="N996" s="120">
        <v>0</v>
      </c>
      <c r="O996" s="112">
        <f t="shared" si="51"/>
        <v>0</v>
      </c>
      <c r="P996" s="115">
        <f t="shared" si="52"/>
        <v>0</v>
      </c>
      <c r="Q996" s="120"/>
      <c r="R996" s="117"/>
      <c r="S996" s="197"/>
      <c r="T996" s="179" t="str">
        <f>IFERROR(INDEX('ITC-3B'!$B$21:$B$1020,MATCH(E996,'ITC-3B'!$E$21:$E$1020,0)),"-")</f>
        <v>-</v>
      </c>
      <c r="U996" s="179" t="str">
        <f>IFERROR(INDEX('2A-2B'!$B$21:$B$1020,MATCH(E996,'2A-2B'!$F$21:$F$1020,0)),"-")</f>
        <v>-</v>
      </c>
      <c r="V996" s="186">
        <f t="shared" si="53"/>
        <v>0</v>
      </c>
      <c r="X996" s="191" t="str">
        <f>IFERROR(INDEX('ITC-3B'!$C$21:$C$1020,MATCH(E996,'ITC-3B'!$E$21:$E$1020,0)),"Not in 3B")</f>
        <v>Not in 3B</v>
      </c>
      <c r="Y996" s="191" t="str">
        <f>IFERROR(INDEX('2A-2B'!$C$21:$C$1020,MATCH(E996,'2A-2B'!$F$21:$F$1020,0)),"Not in 2A-2B")</f>
        <v>Not in 2A-2B</v>
      </c>
    </row>
    <row r="997" spans="2:25">
      <c r="B997" s="176" t="s">
        <v>1376</v>
      </c>
      <c r="C997" s="121"/>
      <c r="D997" s="119"/>
      <c r="E997" s="192"/>
      <c r="F997" s="117"/>
      <c r="G997" s="118"/>
      <c r="H997" s="119"/>
      <c r="I997" s="119"/>
      <c r="J997" s="123"/>
      <c r="K997" s="195"/>
      <c r="L997" s="120">
        <v>0</v>
      </c>
      <c r="M997" s="120">
        <v>0</v>
      </c>
      <c r="N997" s="120">
        <v>0</v>
      </c>
      <c r="O997" s="112">
        <f t="shared" si="51"/>
        <v>0</v>
      </c>
      <c r="P997" s="115">
        <f t="shared" si="52"/>
        <v>0</v>
      </c>
      <c r="Q997" s="120"/>
      <c r="R997" s="117"/>
      <c r="S997" s="197"/>
      <c r="T997" s="179" t="str">
        <f>IFERROR(INDEX('ITC-3B'!$B$21:$B$1020,MATCH(E997,'ITC-3B'!$E$21:$E$1020,0)),"-")</f>
        <v>-</v>
      </c>
      <c r="U997" s="179" t="str">
        <f>IFERROR(INDEX('2A-2B'!$B$21:$B$1020,MATCH(E997,'2A-2B'!$F$21:$F$1020,0)),"-")</f>
        <v>-</v>
      </c>
      <c r="V997" s="186">
        <f t="shared" si="53"/>
        <v>0</v>
      </c>
      <c r="X997" s="191" t="str">
        <f>IFERROR(INDEX('ITC-3B'!$C$21:$C$1020,MATCH(E997,'ITC-3B'!$E$21:$E$1020,0)),"Not in 3B")</f>
        <v>Not in 3B</v>
      </c>
      <c r="Y997" s="191" t="str">
        <f>IFERROR(INDEX('2A-2B'!$C$21:$C$1020,MATCH(E997,'2A-2B'!$F$21:$F$1020,0)),"Not in 2A-2B")</f>
        <v>Not in 2A-2B</v>
      </c>
    </row>
    <row r="998" spans="2:25">
      <c r="B998" s="176" t="s">
        <v>1377</v>
      </c>
      <c r="C998" s="121"/>
      <c r="D998" s="119"/>
      <c r="E998" s="192"/>
      <c r="F998" s="117"/>
      <c r="G998" s="118"/>
      <c r="H998" s="119"/>
      <c r="I998" s="119"/>
      <c r="J998" s="123"/>
      <c r="K998" s="195"/>
      <c r="L998" s="120">
        <v>0</v>
      </c>
      <c r="M998" s="120">
        <v>0</v>
      </c>
      <c r="N998" s="120">
        <v>0</v>
      </c>
      <c r="O998" s="112">
        <f t="shared" si="51"/>
        <v>0</v>
      </c>
      <c r="P998" s="115">
        <f t="shared" si="52"/>
        <v>0</v>
      </c>
      <c r="Q998" s="120"/>
      <c r="R998" s="117"/>
      <c r="S998" s="197"/>
      <c r="T998" s="179" t="str">
        <f>IFERROR(INDEX('ITC-3B'!$B$21:$B$1020,MATCH(E998,'ITC-3B'!$E$21:$E$1020,0)),"-")</f>
        <v>-</v>
      </c>
      <c r="U998" s="179" t="str">
        <f>IFERROR(INDEX('2A-2B'!$B$21:$B$1020,MATCH(E998,'2A-2B'!$F$21:$F$1020,0)),"-")</f>
        <v>-</v>
      </c>
      <c r="V998" s="186">
        <f t="shared" si="53"/>
        <v>0</v>
      </c>
      <c r="X998" s="191" t="str">
        <f>IFERROR(INDEX('ITC-3B'!$C$21:$C$1020,MATCH(E998,'ITC-3B'!$E$21:$E$1020,0)),"Not in 3B")</f>
        <v>Not in 3B</v>
      </c>
      <c r="Y998" s="191" t="str">
        <f>IFERROR(INDEX('2A-2B'!$C$21:$C$1020,MATCH(E998,'2A-2B'!$F$21:$F$1020,0)),"Not in 2A-2B")</f>
        <v>Not in 2A-2B</v>
      </c>
    </row>
    <row r="999" spans="2:25">
      <c r="B999" s="176" t="s">
        <v>1378</v>
      </c>
      <c r="C999" s="121"/>
      <c r="D999" s="119"/>
      <c r="E999" s="192"/>
      <c r="F999" s="117"/>
      <c r="G999" s="118"/>
      <c r="H999" s="119"/>
      <c r="I999" s="119"/>
      <c r="J999" s="123"/>
      <c r="K999" s="195"/>
      <c r="L999" s="120">
        <v>0</v>
      </c>
      <c r="M999" s="120">
        <v>0</v>
      </c>
      <c r="N999" s="120">
        <v>0</v>
      </c>
      <c r="O999" s="112">
        <f t="shared" si="51"/>
        <v>0</v>
      </c>
      <c r="P999" s="115">
        <f t="shared" si="52"/>
        <v>0</v>
      </c>
      <c r="Q999" s="120"/>
      <c r="R999" s="117"/>
      <c r="S999" s="197"/>
      <c r="T999" s="179" t="str">
        <f>IFERROR(INDEX('ITC-3B'!$B$21:$B$1020,MATCH(E999,'ITC-3B'!$E$21:$E$1020,0)),"-")</f>
        <v>-</v>
      </c>
      <c r="U999" s="179" t="str">
        <f>IFERROR(INDEX('2A-2B'!$B$21:$B$1020,MATCH(E999,'2A-2B'!$F$21:$F$1020,0)),"-")</f>
        <v>-</v>
      </c>
      <c r="V999" s="186">
        <f t="shared" si="53"/>
        <v>0</v>
      </c>
      <c r="X999" s="191" t="str">
        <f>IFERROR(INDEX('ITC-3B'!$C$21:$C$1020,MATCH(E999,'ITC-3B'!$E$21:$E$1020,0)),"Not in 3B")</f>
        <v>Not in 3B</v>
      </c>
      <c r="Y999" s="191" t="str">
        <f>IFERROR(INDEX('2A-2B'!$C$21:$C$1020,MATCH(E999,'2A-2B'!$F$21:$F$1020,0)),"Not in 2A-2B")</f>
        <v>Not in 2A-2B</v>
      </c>
    </row>
    <row r="1000" spans="2:25">
      <c r="B1000" s="176" t="s">
        <v>1379</v>
      </c>
      <c r="C1000" s="121"/>
      <c r="D1000" s="119"/>
      <c r="E1000" s="192"/>
      <c r="F1000" s="117"/>
      <c r="G1000" s="118"/>
      <c r="H1000" s="119"/>
      <c r="I1000" s="119"/>
      <c r="J1000" s="123"/>
      <c r="K1000" s="195"/>
      <c r="L1000" s="120">
        <v>0</v>
      </c>
      <c r="M1000" s="120">
        <v>0</v>
      </c>
      <c r="N1000" s="120">
        <v>0</v>
      </c>
      <c r="O1000" s="112">
        <f t="shared" si="51"/>
        <v>0</v>
      </c>
      <c r="P1000" s="115">
        <f t="shared" si="52"/>
        <v>0</v>
      </c>
      <c r="Q1000" s="120"/>
      <c r="R1000" s="117"/>
      <c r="S1000" s="197"/>
      <c r="T1000" s="179" t="str">
        <f>IFERROR(INDEX('ITC-3B'!$B$21:$B$1020,MATCH(E1000,'ITC-3B'!$E$21:$E$1020,0)),"-")</f>
        <v>-</v>
      </c>
      <c r="U1000" s="179" t="str">
        <f>IFERROR(INDEX('2A-2B'!$B$21:$B$1020,MATCH(E1000,'2A-2B'!$F$21:$F$1020,0)),"-")</f>
        <v>-</v>
      </c>
      <c r="V1000" s="186">
        <f t="shared" si="53"/>
        <v>0</v>
      </c>
      <c r="X1000" s="191" t="str">
        <f>IFERROR(INDEX('ITC-3B'!$C$21:$C$1020,MATCH(E1000,'ITC-3B'!$E$21:$E$1020,0)),"Not in 3B")</f>
        <v>Not in 3B</v>
      </c>
      <c r="Y1000" s="191" t="str">
        <f>IFERROR(INDEX('2A-2B'!$C$21:$C$1020,MATCH(E1000,'2A-2B'!$F$21:$F$1020,0)),"Not in 2A-2B")</f>
        <v>Not in 2A-2B</v>
      </c>
    </row>
    <row r="1001" spans="2:25">
      <c r="B1001" s="176" t="s">
        <v>1380</v>
      </c>
      <c r="C1001" s="121"/>
      <c r="D1001" s="119"/>
      <c r="E1001" s="192"/>
      <c r="F1001" s="117"/>
      <c r="G1001" s="118"/>
      <c r="H1001" s="119"/>
      <c r="I1001" s="119"/>
      <c r="J1001" s="123"/>
      <c r="K1001" s="195"/>
      <c r="L1001" s="120">
        <v>0</v>
      </c>
      <c r="M1001" s="120">
        <v>0</v>
      </c>
      <c r="N1001" s="120">
        <v>0</v>
      </c>
      <c r="O1001" s="112">
        <f t="shared" si="51"/>
        <v>0</v>
      </c>
      <c r="P1001" s="115">
        <f t="shared" si="52"/>
        <v>0</v>
      </c>
      <c r="Q1001" s="120"/>
      <c r="R1001" s="117"/>
      <c r="S1001" s="197"/>
      <c r="T1001" s="179" t="str">
        <f>IFERROR(INDEX('ITC-3B'!$B$21:$B$1020,MATCH(E1001,'ITC-3B'!$E$21:$E$1020,0)),"-")</f>
        <v>-</v>
      </c>
      <c r="U1001" s="179" t="str">
        <f>IFERROR(INDEX('2A-2B'!$B$21:$B$1020,MATCH(E1001,'2A-2B'!$F$21:$F$1020,0)),"-")</f>
        <v>-</v>
      </c>
      <c r="V1001" s="186">
        <f t="shared" si="53"/>
        <v>0</v>
      </c>
      <c r="X1001" s="191" t="str">
        <f>IFERROR(INDEX('ITC-3B'!$C$21:$C$1020,MATCH(E1001,'ITC-3B'!$E$21:$E$1020,0)),"Not in 3B")</f>
        <v>Not in 3B</v>
      </c>
      <c r="Y1001" s="191" t="str">
        <f>IFERROR(INDEX('2A-2B'!$C$21:$C$1020,MATCH(E1001,'2A-2B'!$F$21:$F$1020,0)),"Not in 2A-2B")</f>
        <v>Not in 2A-2B</v>
      </c>
    </row>
    <row r="1002" spans="2:25">
      <c r="B1002" s="176" t="s">
        <v>1381</v>
      </c>
      <c r="C1002" s="121"/>
      <c r="D1002" s="119"/>
      <c r="E1002" s="192"/>
      <c r="F1002" s="117"/>
      <c r="G1002" s="118"/>
      <c r="H1002" s="119"/>
      <c r="I1002" s="119"/>
      <c r="J1002" s="123"/>
      <c r="K1002" s="195"/>
      <c r="L1002" s="120">
        <v>0</v>
      </c>
      <c r="M1002" s="120">
        <v>0</v>
      </c>
      <c r="N1002" s="120">
        <v>0</v>
      </c>
      <c r="O1002" s="112">
        <f t="shared" si="51"/>
        <v>0</v>
      </c>
      <c r="P1002" s="115">
        <f t="shared" si="52"/>
        <v>0</v>
      </c>
      <c r="Q1002" s="120"/>
      <c r="R1002" s="117"/>
      <c r="S1002" s="197"/>
      <c r="T1002" s="179" t="str">
        <f>IFERROR(INDEX('ITC-3B'!$B$21:$B$1020,MATCH(E1002,'ITC-3B'!$E$21:$E$1020,0)),"-")</f>
        <v>-</v>
      </c>
      <c r="U1002" s="179" t="str">
        <f>IFERROR(INDEX('2A-2B'!$B$21:$B$1020,MATCH(E1002,'2A-2B'!$F$21:$F$1020,0)),"-")</f>
        <v>-</v>
      </c>
      <c r="V1002" s="186">
        <f t="shared" si="53"/>
        <v>0</v>
      </c>
      <c r="X1002" s="191" t="str">
        <f>IFERROR(INDEX('ITC-3B'!$C$21:$C$1020,MATCH(E1002,'ITC-3B'!$E$21:$E$1020,0)),"Not in 3B")</f>
        <v>Not in 3B</v>
      </c>
      <c r="Y1002" s="191" t="str">
        <f>IFERROR(INDEX('2A-2B'!$C$21:$C$1020,MATCH(E1002,'2A-2B'!$F$21:$F$1020,0)),"Not in 2A-2B")</f>
        <v>Not in 2A-2B</v>
      </c>
    </row>
    <row r="1003" spans="2:25">
      <c r="B1003" s="176" t="s">
        <v>1382</v>
      </c>
      <c r="C1003" s="121"/>
      <c r="D1003" s="119"/>
      <c r="E1003" s="192"/>
      <c r="F1003" s="117"/>
      <c r="G1003" s="118"/>
      <c r="H1003" s="119"/>
      <c r="I1003" s="119"/>
      <c r="J1003" s="123"/>
      <c r="K1003" s="195"/>
      <c r="L1003" s="120">
        <v>0</v>
      </c>
      <c r="M1003" s="120">
        <v>0</v>
      </c>
      <c r="N1003" s="120">
        <v>0</v>
      </c>
      <c r="O1003" s="112">
        <f t="shared" si="51"/>
        <v>0</v>
      </c>
      <c r="P1003" s="115">
        <f t="shared" si="52"/>
        <v>0</v>
      </c>
      <c r="Q1003" s="120"/>
      <c r="R1003" s="117"/>
      <c r="S1003" s="197"/>
      <c r="T1003" s="179" t="str">
        <f>IFERROR(INDEX('ITC-3B'!$B$21:$B$1020,MATCH(E1003,'ITC-3B'!$E$21:$E$1020,0)),"-")</f>
        <v>-</v>
      </c>
      <c r="U1003" s="179" t="str">
        <f>IFERROR(INDEX('2A-2B'!$B$21:$B$1020,MATCH(E1003,'2A-2B'!$F$21:$F$1020,0)),"-")</f>
        <v>-</v>
      </c>
      <c r="V1003" s="186">
        <f t="shared" si="53"/>
        <v>0</v>
      </c>
      <c r="X1003" s="191" t="str">
        <f>IFERROR(INDEX('ITC-3B'!$C$21:$C$1020,MATCH(E1003,'ITC-3B'!$E$21:$E$1020,0)),"Not in 3B")</f>
        <v>Not in 3B</v>
      </c>
      <c r="Y1003" s="191" t="str">
        <f>IFERROR(INDEX('2A-2B'!$C$21:$C$1020,MATCH(E1003,'2A-2B'!$F$21:$F$1020,0)),"Not in 2A-2B")</f>
        <v>Not in 2A-2B</v>
      </c>
    </row>
    <row r="1004" spans="2:25">
      <c r="B1004" s="176" t="s">
        <v>1383</v>
      </c>
      <c r="C1004" s="121"/>
      <c r="D1004" s="119"/>
      <c r="E1004" s="192"/>
      <c r="F1004" s="117"/>
      <c r="G1004" s="118"/>
      <c r="H1004" s="119"/>
      <c r="I1004" s="119"/>
      <c r="J1004" s="123"/>
      <c r="K1004" s="195"/>
      <c r="L1004" s="120">
        <v>0</v>
      </c>
      <c r="M1004" s="120">
        <v>0</v>
      </c>
      <c r="N1004" s="120">
        <v>0</v>
      </c>
      <c r="O1004" s="112">
        <f t="shared" si="51"/>
        <v>0</v>
      </c>
      <c r="P1004" s="115">
        <f t="shared" si="52"/>
        <v>0</v>
      </c>
      <c r="Q1004" s="120"/>
      <c r="R1004" s="117"/>
      <c r="S1004" s="197"/>
      <c r="T1004" s="179" t="str">
        <f>IFERROR(INDEX('ITC-3B'!$B$21:$B$1020,MATCH(E1004,'ITC-3B'!$E$21:$E$1020,0)),"-")</f>
        <v>-</v>
      </c>
      <c r="U1004" s="179" t="str">
        <f>IFERROR(INDEX('2A-2B'!$B$21:$B$1020,MATCH(E1004,'2A-2B'!$F$21:$F$1020,0)),"-")</f>
        <v>-</v>
      </c>
      <c r="V1004" s="186">
        <f t="shared" si="53"/>
        <v>0</v>
      </c>
      <c r="X1004" s="191" t="str">
        <f>IFERROR(INDEX('ITC-3B'!$C$21:$C$1020,MATCH(E1004,'ITC-3B'!$E$21:$E$1020,0)),"Not in 3B")</f>
        <v>Not in 3B</v>
      </c>
      <c r="Y1004" s="191" t="str">
        <f>IFERROR(INDEX('2A-2B'!$C$21:$C$1020,MATCH(E1004,'2A-2B'!$F$21:$F$1020,0)),"Not in 2A-2B")</f>
        <v>Not in 2A-2B</v>
      </c>
    </row>
    <row r="1005" spans="2:25">
      <c r="B1005" s="176" t="s">
        <v>1384</v>
      </c>
      <c r="C1005" s="121"/>
      <c r="D1005" s="119"/>
      <c r="E1005" s="192"/>
      <c r="F1005" s="117"/>
      <c r="G1005" s="118"/>
      <c r="H1005" s="119"/>
      <c r="I1005" s="119"/>
      <c r="J1005" s="123"/>
      <c r="K1005" s="195"/>
      <c r="L1005" s="120">
        <v>0</v>
      </c>
      <c r="M1005" s="120">
        <v>0</v>
      </c>
      <c r="N1005" s="120">
        <v>0</v>
      </c>
      <c r="O1005" s="112">
        <f t="shared" si="51"/>
        <v>0</v>
      </c>
      <c r="P1005" s="115">
        <f t="shared" si="52"/>
        <v>0</v>
      </c>
      <c r="Q1005" s="120"/>
      <c r="R1005" s="117"/>
      <c r="S1005" s="197"/>
      <c r="T1005" s="179" t="str">
        <f>IFERROR(INDEX('ITC-3B'!$B$21:$B$1020,MATCH(E1005,'ITC-3B'!$E$21:$E$1020,0)),"-")</f>
        <v>-</v>
      </c>
      <c r="U1005" s="179" t="str">
        <f>IFERROR(INDEX('2A-2B'!$B$21:$B$1020,MATCH(E1005,'2A-2B'!$F$21:$F$1020,0)),"-")</f>
        <v>-</v>
      </c>
      <c r="V1005" s="186">
        <f t="shared" si="53"/>
        <v>0</v>
      </c>
      <c r="X1005" s="191" t="str">
        <f>IFERROR(INDEX('ITC-3B'!$C$21:$C$1020,MATCH(E1005,'ITC-3B'!$E$21:$E$1020,0)),"Not in 3B")</f>
        <v>Not in 3B</v>
      </c>
      <c r="Y1005" s="191" t="str">
        <f>IFERROR(INDEX('2A-2B'!$C$21:$C$1020,MATCH(E1005,'2A-2B'!$F$21:$F$1020,0)),"Not in 2A-2B")</f>
        <v>Not in 2A-2B</v>
      </c>
    </row>
    <row r="1006" spans="2:25">
      <c r="B1006" s="176" t="s">
        <v>1385</v>
      </c>
      <c r="C1006" s="121"/>
      <c r="D1006" s="119"/>
      <c r="E1006" s="192"/>
      <c r="F1006" s="117"/>
      <c r="G1006" s="118"/>
      <c r="H1006" s="119"/>
      <c r="I1006" s="119"/>
      <c r="J1006" s="123"/>
      <c r="K1006" s="195"/>
      <c r="L1006" s="120">
        <v>0</v>
      </c>
      <c r="M1006" s="120">
        <v>0</v>
      </c>
      <c r="N1006" s="120">
        <v>0</v>
      </c>
      <c r="O1006" s="112">
        <f t="shared" si="51"/>
        <v>0</v>
      </c>
      <c r="P1006" s="115">
        <f t="shared" si="52"/>
        <v>0</v>
      </c>
      <c r="Q1006" s="120"/>
      <c r="R1006" s="117"/>
      <c r="S1006" s="197"/>
      <c r="T1006" s="179" t="str">
        <f>IFERROR(INDEX('ITC-3B'!$B$21:$B$1020,MATCH(E1006,'ITC-3B'!$E$21:$E$1020,0)),"-")</f>
        <v>-</v>
      </c>
      <c r="U1006" s="179" t="str">
        <f>IFERROR(INDEX('2A-2B'!$B$21:$B$1020,MATCH(E1006,'2A-2B'!$F$21:$F$1020,0)),"-")</f>
        <v>-</v>
      </c>
      <c r="V1006" s="186">
        <f t="shared" si="53"/>
        <v>0</v>
      </c>
      <c r="X1006" s="191" t="str">
        <f>IFERROR(INDEX('ITC-3B'!$C$21:$C$1020,MATCH(E1006,'ITC-3B'!$E$21:$E$1020,0)),"Not in 3B")</f>
        <v>Not in 3B</v>
      </c>
      <c r="Y1006" s="191" t="str">
        <f>IFERROR(INDEX('2A-2B'!$C$21:$C$1020,MATCH(E1006,'2A-2B'!$F$21:$F$1020,0)),"Not in 2A-2B")</f>
        <v>Not in 2A-2B</v>
      </c>
    </row>
    <row r="1007" spans="2:25">
      <c r="B1007" s="176" t="s">
        <v>1386</v>
      </c>
      <c r="C1007" s="121"/>
      <c r="D1007" s="119"/>
      <c r="E1007" s="192"/>
      <c r="F1007" s="117"/>
      <c r="G1007" s="118"/>
      <c r="H1007" s="119"/>
      <c r="I1007" s="119"/>
      <c r="J1007" s="123"/>
      <c r="K1007" s="195"/>
      <c r="L1007" s="120">
        <v>0</v>
      </c>
      <c r="M1007" s="120">
        <v>0</v>
      </c>
      <c r="N1007" s="120">
        <v>0</v>
      </c>
      <c r="O1007" s="112">
        <f t="shared" si="51"/>
        <v>0</v>
      </c>
      <c r="P1007" s="115">
        <f t="shared" si="52"/>
        <v>0</v>
      </c>
      <c r="Q1007" s="120"/>
      <c r="R1007" s="117"/>
      <c r="S1007" s="197"/>
      <c r="T1007" s="179" t="str">
        <f>IFERROR(INDEX('ITC-3B'!$B$21:$B$1020,MATCH(E1007,'ITC-3B'!$E$21:$E$1020,0)),"-")</f>
        <v>-</v>
      </c>
      <c r="U1007" s="179" t="str">
        <f>IFERROR(INDEX('2A-2B'!$B$21:$B$1020,MATCH(E1007,'2A-2B'!$F$21:$F$1020,0)),"-")</f>
        <v>-</v>
      </c>
      <c r="V1007" s="186">
        <f t="shared" si="53"/>
        <v>0</v>
      </c>
      <c r="X1007" s="191" t="str">
        <f>IFERROR(INDEX('ITC-3B'!$C$21:$C$1020,MATCH(E1007,'ITC-3B'!$E$21:$E$1020,0)),"Not in 3B")</f>
        <v>Not in 3B</v>
      </c>
      <c r="Y1007" s="191" t="str">
        <f>IFERROR(INDEX('2A-2B'!$C$21:$C$1020,MATCH(E1007,'2A-2B'!$F$21:$F$1020,0)),"Not in 2A-2B")</f>
        <v>Not in 2A-2B</v>
      </c>
    </row>
    <row r="1008" spans="2:25">
      <c r="B1008" s="176" t="s">
        <v>1387</v>
      </c>
      <c r="C1008" s="121"/>
      <c r="D1008" s="119"/>
      <c r="E1008" s="192"/>
      <c r="F1008" s="117"/>
      <c r="G1008" s="118"/>
      <c r="H1008" s="119"/>
      <c r="I1008" s="119"/>
      <c r="J1008" s="123"/>
      <c r="K1008" s="195"/>
      <c r="L1008" s="120">
        <v>0</v>
      </c>
      <c r="M1008" s="120">
        <v>0</v>
      </c>
      <c r="N1008" s="120">
        <v>0</v>
      </c>
      <c r="O1008" s="112">
        <f t="shared" si="51"/>
        <v>0</v>
      </c>
      <c r="P1008" s="115">
        <f t="shared" si="52"/>
        <v>0</v>
      </c>
      <c r="Q1008" s="120"/>
      <c r="R1008" s="117"/>
      <c r="S1008" s="197"/>
      <c r="T1008" s="179" t="str">
        <f>IFERROR(INDEX('ITC-3B'!$B$21:$B$1020,MATCH(E1008,'ITC-3B'!$E$21:$E$1020,0)),"-")</f>
        <v>-</v>
      </c>
      <c r="U1008" s="179" t="str">
        <f>IFERROR(INDEX('2A-2B'!$B$21:$B$1020,MATCH(E1008,'2A-2B'!$F$21:$F$1020,0)),"-")</f>
        <v>-</v>
      </c>
      <c r="V1008" s="186">
        <f t="shared" si="53"/>
        <v>0</v>
      </c>
      <c r="X1008" s="191" t="str">
        <f>IFERROR(INDEX('ITC-3B'!$C$21:$C$1020,MATCH(E1008,'ITC-3B'!$E$21:$E$1020,0)),"Not in 3B")</f>
        <v>Not in 3B</v>
      </c>
      <c r="Y1008" s="191" t="str">
        <f>IFERROR(INDEX('2A-2B'!$C$21:$C$1020,MATCH(E1008,'2A-2B'!$F$21:$F$1020,0)),"Not in 2A-2B")</f>
        <v>Not in 2A-2B</v>
      </c>
    </row>
    <row r="1009" spans="1:25">
      <c r="B1009" s="176" t="s">
        <v>1388</v>
      </c>
      <c r="C1009" s="121"/>
      <c r="D1009" s="119"/>
      <c r="E1009" s="192"/>
      <c r="F1009" s="117"/>
      <c r="G1009" s="118"/>
      <c r="H1009" s="119"/>
      <c r="I1009" s="119"/>
      <c r="J1009" s="123"/>
      <c r="K1009" s="195"/>
      <c r="L1009" s="120">
        <v>0</v>
      </c>
      <c r="M1009" s="120">
        <v>0</v>
      </c>
      <c r="N1009" s="120">
        <v>0</v>
      </c>
      <c r="O1009" s="112">
        <f t="shared" si="51"/>
        <v>0</v>
      </c>
      <c r="P1009" s="115">
        <f t="shared" si="52"/>
        <v>0</v>
      </c>
      <c r="Q1009" s="120"/>
      <c r="R1009" s="117"/>
      <c r="S1009" s="197"/>
      <c r="T1009" s="179" t="str">
        <f>IFERROR(INDEX('ITC-3B'!$B$21:$B$1020,MATCH(E1009,'ITC-3B'!$E$21:$E$1020,0)),"-")</f>
        <v>-</v>
      </c>
      <c r="U1009" s="179" t="str">
        <f>IFERROR(INDEX('2A-2B'!$B$21:$B$1020,MATCH(E1009,'2A-2B'!$F$21:$F$1020,0)),"-")</f>
        <v>-</v>
      </c>
      <c r="V1009" s="186">
        <f t="shared" si="53"/>
        <v>0</v>
      </c>
      <c r="X1009" s="191" t="str">
        <f>IFERROR(INDEX('ITC-3B'!$C$21:$C$1020,MATCH(E1009,'ITC-3B'!$E$21:$E$1020,0)),"Not in 3B")</f>
        <v>Not in 3B</v>
      </c>
      <c r="Y1009" s="191" t="str">
        <f>IFERROR(INDEX('2A-2B'!$C$21:$C$1020,MATCH(E1009,'2A-2B'!$F$21:$F$1020,0)),"Not in 2A-2B")</f>
        <v>Not in 2A-2B</v>
      </c>
    </row>
    <row r="1010" spans="1:25">
      <c r="B1010" s="176" t="s">
        <v>1389</v>
      </c>
      <c r="C1010" s="121"/>
      <c r="D1010" s="119"/>
      <c r="E1010" s="192"/>
      <c r="F1010" s="117"/>
      <c r="G1010" s="118"/>
      <c r="H1010" s="119"/>
      <c r="I1010" s="119"/>
      <c r="J1010" s="123"/>
      <c r="K1010" s="195"/>
      <c r="L1010" s="120">
        <v>0</v>
      </c>
      <c r="M1010" s="120">
        <v>0</v>
      </c>
      <c r="N1010" s="120">
        <v>0</v>
      </c>
      <c r="O1010" s="112">
        <f t="shared" si="51"/>
        <v>0</v>
      </c>
      <c r="P1010" s="115">
        <f t="shared" si="52"/>
        <v>0</v>
      </c>
      <c r="Q1010" s="120"/>
      <c r="R1010" s="117"/>
      <c r="S1010" s="197"/>
      <c r="T1010" s="179" t="str">
        <f>IFERROR(INDEX('ITC-3B'!$B$21:$B$1020,MATCH(E1010,'ITC-3B'!$E$21:$E$1020,0)),"-")</f>
        <v>-</v>
      </c>
      <c r="U1010" s="179" t="str">
        <f>IFERROR(INDEX('2A-2B'!$B$21:$B$1020,MATCH(E1010,'2A-2B'!$F$21:$F$1020,0)),"-")</f>
        <v>-</v>
      </c>
      <c r="V1010" s="186">
        <f t="shared" si="53"/>
        <v>0</v>
      </c>
      <c r="X1010" s="191" t="str">
        <f>IFERROR(INDEX('ITC-3B'!$C$21:$C$1020,MATCH(E1010,'ITC-3B'!$E$21:$E$1020,0)),"Not in 3B")</f>
        <v>Not in 3B</v>
      </c>
      <c r="Y1010" s="191" t="str">
        <f>IFERROR(INDEX('2A-2B'!$C$21:$C$1020,MATCH(E1010,'2A-2B'!$F$21:$F$1020,0)),"Not in 2A-2B")</f>
        <v>Not in 2A-2B</v>
      </c>
    </row>
    <row r="1011" spans="1:25">
      <c r="B1011" s="176" t="s">
        <v>1390</v>
      </c>
      <c r="C1011" s="121"/>
      <c r="D1011" s="119"/>
      <c r="E1011" s="192"/>
      <c r="F1011" s="117"/>
      <c r="G1011" s="118"/>
      <c r="H1011" s="119"/>
      <c r="I1011" s="119"/>
      <c r="J1011" s="123"/>
      <c r="K1011" s="195"/>
      <c r="L1011" s="120">
        <v>0</v>
      </c>
      <c r="M1011" s="120">
        <v>0</v>
      </c>
      <c r="N1011" s="120">
        <v>0</v>
      </c>
      <c r="O1011" s="112">
        <f t="shared" si="51"/>
        <v>0</v>
      </c>
      <c r="P1011" s="115">
        <f t="shared" si="52"/>
        <v>0</v>
      </c>
      <c r="Q1011" s="120"/>
      <c r="R1011" s="117"/>
      <c r="S1011" s="197"/>
      <c r="T1011" s="179" t="str">
        <f>IFERROR(INDEX('ITC-3B'!$B$21:$B$1020,MATCH(E1011,'ITC-3B'!$E$21:$E$1020,0)),"-")</f>
        <v>-</v>
      </c>
      <c r="U1011" s="179" t="str">
        <f>IFERROR(INDEX('2A-2B'!$B$21:$B$1020,MATCH(E1011,'2A-2B'!$F$21:$F$1020,0)),"-")</f>
        <v>-</v>
      </c>
      <c r="V1011" s="186">
        <f t="shared" si="53"/>
        <v>0</v>
      </c>
      <c r="X1011" s="191" t="str">
        <f>IFERROR(INDEX('ITC-3B'!$C$21:$C$1020,MATCH(E1011,'ITC-3B'!$E$21:$E$1020,0)),"Not in 3B")</f>
        <v>Not in 3B</v>
      </c>
      <c r="Y1011" s="191" t="str">
        <f>IFERROR(INDEX('2A-2B'!$C$21:$C$1020,MATCH(E1011,'2A-2B'!$F$21:$F$1020,0)),"Not in 2A-2B")</f>
        <v>Not in 2A-2B</v>
      </c>
    </row>
    <row r="1012" spans="1:25">
      <c r="B1012" s="176" t="s">
        <v>1391</v>
      </c>
      <c r="C1012" s="121"/>
      <c r="D1012" s="119"/>
      <c r="E1012" s="192"/>
      <c r="F1012" s="117"/>
      <c r="G1012" s="118"/>
      <c r="H1012" s="119"/>
      <c r="I1012" s="119"/>
      <c r="J1012" s="123"/>
      <c r="K1012" s="195"/>
      <c r="L1012" s="120">
        <v>0</v>
      </c>
      <c r="M1012" s="120">
        <v>0</v>
      </c>
      <c r="N1012" s="120">
        <v>0</v>
      </c>
      <c r="O1012" s="112">
        <f t="shared" si="51"/>
        <v>0</v>
      </c>
      <c r="P1012" s="115">
        <f t="shared" si="52"/>
        <v>0</v>
      </c>
      <c r="Q1012" s="120"/>
      <c r="R1012" s="117"/>
      <c r="S1012" s="197"/>
      <c r="T1012" s="179" t="str">
        <f>IFERROR(INDEX('ITC-3B'!$B$21:$B$1020,MATCH(E1012,'ITC-3B'!$E$21:$E$1020,0)),"-")</f>
        <v>-</v>
      </c>
      <c r="U1012" s="179" t="str">
        <f>IFERROR(INDEX('2A-2B'!$B$21:$B$1020,MATCH(E1012,'2A-2B'!$F$21:$F$1020,0)),"-")</f>
        <v>-</v>
      </c>
      <c r="V1012" s="186">
        <f t="shared" si="53"/>
        <v>0</v>
      </c>
      <c r="X1012" s="191" t="str">
        <f>IFERROR(INDEX('ITC-3B'!$C$21:$C$1020,MATCH(E1012,'ITC-3B'!$E$21:$E$1020,0)),"Not in 3B")</f>
        <v>Not in 3B</v>
      </c>
      <c r="Y1012" s="191" t="str">
        <f>IFERROR(INDEX('2A-2B'!$C$21:$C$1020,MATCH(E1012,'2A-2B'!$F$21:$F$1020,0)),"Not in 2A-2B")</f>
        <v>Not in 2A-2B</v>
      </c>
    </row>
    <row r="1013" spans="1:25">
      <c r="B1013" s="176" t="s">
        <v>1392</v>
      </c>
      <c r="C1013" s="121"/>
      <c r="D1013" s="119"/>
      <c r="E1013" s="192"/>
      <c r="F1013" s="117"/>
      <c r="G1013" s="118"/>
      <c r="H1013" s="119"/>
      <c r="I1013" s="119"/>
      <c r="J1013" s="123"/>
      <c r="K1013" s="195"/>
      <c r="L1013" s="120">
        <v>0</v>
      </c>
      <c r="M1013" s="120">
        <v>0</v>
      </c>
      <c r="N1013" s="120">
        <v>0</v>
      </c>
      <c r="O1013" s="112">
        <f t="shared" si="51"/>
        <v>0</v>
      </c>
      <c r="P1013" s="115">
        <f t="shared" si="52"/>
        <v>0</v>
      </c>
      <c r="Q1013" s="120"/>
      <c r="R1013" s="117"/>
      <c r="S1013" s="197"/>
      <c r="T1013" s="179" t="str">
        <f>IFERROR(INDEX('ITC-3B'!$B$21:$B$1020,MATCH(E1013,'ITC-3B'!$E$21:$E$1020,0)),"-")</f>
        <v>-</v>
      </c>
      <c r="U1013" s="179" t="str">
        <f>IFERROR(INDEX('2A-2B'!$B$21:$B$1020,MATCH(E1013,'2A-2B'!$F$21:$F$1020,0)),"-")</f>
        <v>-</v>
      </c>
      <c r="V1013" s="186">
        <f t="shared" si="53"/>
        <v>0</v>
      </c>
      <c r="X1013" s="191" t="str">
        <f>IFERROR(INDEX('ITC-3B'!$C$21:$C$1020,MATCH(E1013,'ITC-3B'!$E$21:$E$1020,0)),"Not in 3B")</f>
        <v>Not in 3B</v>
      </c>
      <c r="Y1013" s="191" t="str">
        <f>IFERROR(INDEX('2A-2B'!$C$21:$C$1020,MATCH(E1013,'2A-2B'!$F$21:$F$1020,0)),"Not in 2A-2B")</f>
        <v>Not in 2A-2B</v>
      </c>
    </row>
    <row r="1014" spans="1:25">
      <c r="B1014" s="176" t="s">
        <v>1393</v>
      </c>
      <c r="C1014" s="121"/>
      <c r="D1014" s="119"/>
      <c r="E1014" s="192"/>
      <c r="F1014" s="117"/>
      <c r="G1014" s="118"/>
      <c r="H1014" s="119"/>
      <c r="I1014" s="119"/>
      <c r="J1014" s="123"/>
      <c r="K1014" s="195"/>
      <c r="L1014" s="120">
        <v>0</v>
      </c>
      <c r="M1014" s="120">
        <v>0</v>
      </c>
      <c r="N1014" s="120">
        <v>0</v>
      </c>
      <c r="O1014" s="112">
        <f t="shared" si="51"/>
        <v>0</v>
      </c>
      <c r="P1014" s="115">
        <f t="shared" si="52"/>
        <v>0</v>
      </c>
      <c r="Q1014" s="120"/>
      <c r="R1014" s="117"/>
      <c r="S1014" s="197"/>
      <c r="T1014" s="179" t="str">
        <f>IFERROR(INDEX('ITC-3B'!$B$21:$B$1020,MATCH(E1014,'ITC-3B'!$E$21:$E$1020,0)),"-")</f>
        <v>-</v>
      </c>
      <c r="U1014" s="179" t="str">
        <f>IFERROR(INDEX('2A-2B'!$B$21:$B$1020,MATCH(E1014,'2A-2B'!$F$21:$F$1020,0)),"-")</f>
        <v>-</v>
      </c>
      <c r="V1014" s="186">
        <f t="shared" si="53"/>
        <v>0</v>
      </c>
      <c r="X1014" s="191" t="str">
        <f>IFERROR(INDEX('ITC-3B'!$C$21:$C$1020,MATCH(E1014,'ITC-3B'!$E$21:$E$1020,0)),"Not in 3B")</f>
        <v>Not in 3B</v>
      </c>
      <c r="Y1014" s="191" t="str">
        <f>IFERROR(INDEX('2A-2B'!$C$21:$C$1020,MATCH(E1014,'2A-2B'!$F$21:$F$1020,0)),"Not in 2A-2B")</f>
        <v>Not in 2A-2B</v>
      </c>
    </row>
    <row r="1015" spans="1:25">
      <c r="B1015" s="176" t="s">
        <v>1394</v>
      </c>
      <c r="C1015" s="121"/>
      <c r="D1015" s="119"/>
      <c r="E1015" s="192"/>
      <c r="F1015" s="117"/>
      <c r="G1015" s="118"/>
      <c r="H1015" s="119"/>
      <c r="I1015" s="119"/>
      <c r="J1015" s="123"/>
      <c r="K1015" s="195"/>
      <c r="L1015" s="120">
        <v>0</v>
      </c>
      <c r="M1015" s="120">
        <v>0</v>
      </c>
      <c r="N1015" s="120">
        <v>0</v>
      </c>
      <c r="O1015" s="112">
        <f t="shared" si="51"/>
        <v>0</v>
      </c>
      <c r="P1015" s="115">
        <f t="shared" si="52"/>
        <v>0</v>
      </c>
      <c r="Q1015" s="120"/>
      <c r="R1015" s="117"/>
      <c r="S1015" s="197"/>
      <c r="T1015" s="179" t="str">
        <f>IFERROR(INDEX('ITC-3B'!$B$21:$B$1020,MATCH(E1015,'ITC-3B'!$E$21:$E$1020,0)),"-")</f>
        <v>-</v>
      </c>
      <c r="U1015" s="179" t="str">
        <f>IFERROR(INDEX('2A-2B'!$B$21:$B$1020,MATCH(E1015,'2A-2B'!$F$21:$F$1020,0)),"-")</f>
        <v>-</v>
      </c>
      <c r="V1015" s="186">
        <f t="shared" si="53"/>
        <v>0</v>
      </c>
      <c r="X1015" s="191" t="str">
        <f>IFERROR(INDEX('ITC-3B'!$C$21:$C$1020,MATCH(E1015,'ITC-3B'!$E$21:$E$1020,0)),"Not in 3B")</f>
        <v>Not in 3B</v>
      </c>
      <c r="Y1015" s="191" t="str">
        <f>IFERROR(INDEX('2A-2B'!$C$21:$C$1020,MATCH(E1015,'2A-2B'!$F$21:$F$1020,0)),"Not in 2A-2B")</f>
        <v>Not in 2A-2B</v>
      </c>
    </row>
    <row r="1016" spans="1:25">
      <c r="B1016" s="176" t="s">
        <v>1395</v>
      </c>
      <c r="C1016" s="121"/>
      <c r="D1016" s="119"/>
      <c r="E1016" s="192"/>
      <c r="F1016" s="117"/>
      <c r="G1016" s="118"/>
      <c r="H1016" s="119"/>
      <c r="I1016" s="119"/>
      <c r="J1016" s="123"/>
      <c r="K1016" s="195"/>
      <c r="L1016" s="120">
        <v>0</v>
      </c>
      <c r="M1016" s="120">
        <v>0</v>
      </c>
      <c r="N1016" s="120">
        <v>0</v>
      </c>
      <c r="O1016" s="112">
        <f t="shared" si="51"/>
        <v>0</v>
      </c>
      <c r="P1016" s="115">
        <f t="shared" si="52"/>
        <v>0</v>
      </c>
      <c r="Q1016" s="120"/>
      <c r="R1016" s="117"/>
      <c r="S1016" s="197"/>
      <c r="T1016" s="179" t="str">
        <f>IFERROR(INDEX('ITC-3B'!$B$21:$B$1020,MATCH(E1016,'ITC-3B'!$E$21:$E$1020,0)),"-")</f>
        <v>-</v>
      </c>
      <c r="U1016" s="179" t="str">
        <f>IFERROR(INDEX('2A-2B'!$B$21:$B$1020,MATCH(E1016,'2A-2B'!$F$21:$F$1020,0)),"-")</f>
        <v>-</v>
      </c>
      <c r="V1016" s="186">
        <f t="shared" si="53"/>
        <v>0</v>
      </c>
      <c r="X1016" s="191" t="str">
        <f>IFERROR(INDEX('ITC-3B'!$C$21:$C$1020,MATCH(E1016,'ITC-3B'!$E$21:$E$1020,0)),"Not in 3B")</f>
        <v>Not in 3B</v>
      </c>
      <c r="Y1016" s="191" t="str">
        <f>IFERROR(INDEX('2A-2B'!$C$21:$C$1020,MATCH(E1016,'2A-2B'!$F$21:$F$1020,0)),"Not in 2A-2B")</f>
        <v>Not in 2A-2B</v>
      </c>
    </row>
    <row r="1017" spans="1:25">
      <c r="B1017" s="176" t="s">
        <v>1396</v>
      </c>
      <c r="C1017" s="121"/>
      <c r="D1017" s="119"/>
      <c r="E1017" s="192"/>
      <c r="F1017" s="117"/>
      <c r="G1017" s="118"/>
      <c r="H1017" s="119"/>
      <c r="I1017" s="119"/>
      <c r="J1017" s="123"/>
      <c r="K1017" s="195"/>
      <c r="L1017" s="120">
        <v>0</v>
      </c>
      <c r="M1017" s="120">
        <v>0</v>
      </c>
      <c r="N1017" s="120">
        <v>0</v>
      </c>
      <c r="O1017" s="112">
        <f t="shared" si="51"/>
        <v>0</v>
      </c>
      <c r="P1017" s="115">
        <f t="shared" si="52"/>
        <v>0</v>
      </c>
      <c r="Q1017" s="120"/>
      <c r="R1017" s="117"/>
      <c r="S1017" s="197"/>
      <c r="T1017" s="179" t="str">
        <f>IFERROR(INDEX('ITC-3B'!$B$21:$B$1020,MATCH(E1017,'ITC-3B'!$E$21:$E$1020,0)),"-")</f>
        <v>-</v>
      </c>
      <c r="U1017" s="179" t="str">
        <f>IFERROR(INDEX('2A-2B'!$B$21:$B$1020,MATCH(E1017,'2A-2B'!$F$21:$F$1020,0)),"-")</f>
        <v>-</v>
      </c>
      <c r="V1017" s="186">
        <f t="shared" si="53"/>
        <v>0</v>
      </c>
      <c r="X1017" s="191" t="str">
        <f>IFERROR(INDEX('ITC-3B'!$C$21:$C$1020,MATCH(E1017,'ITC-3B'!$E$21:$E$1020,0)),"Not in 3B")</f>
        <v>Not in 3B</v>
      </c>
      <c r="Y1017" s="191" t="str">
        <f>IFERROR(INDEX('2A-2B'!$C$21:$C$1020,MATCH(E1017,'2A-2B'!$F$21:$F$1020,0)),"Not in 2A-2B")</f>
        <v>Not in 2A-2B</v>
      </c>
    </row>
    <row r="1018" spans="1:25">
      <c r="B1018" s="176" t="s">
        <v>1397</v>
      </c>
      <c r="C1018" s="121"/>
      <c r="D1018" s="119"/>
      <c r="E1018" s="192"/>
      <c r="F1018" s="117"/>
      <c r="G1018" s="118"/>
      <c r="H1018" s="119"/>
      <c r="I1018" s="119"/>
      <c r="J1018" s="123"/>
      <c r="K1018" s="195"/>
      <c r="L1018" s="120">
        <v>0</v>
      </c>
      <c r="M1018" s="120">
        <v>0</v>
      </c>
      <c r="N1018" s="120">
        <v>0</v>
      </c>
      <c r="O1018" s="112">
        <f t="shared" si="51"/>
        <v>0</v>
      </c>
      <c r="P1018" s="115">
        <f t="shared" si="52"/>
        <v>0</v>
      </c>
      <c r="Q1018" s="120"/>
      <c r="R1018" s="117"/>
      <c r="S1018" s="197"/>
      <c r="T1018" s="179" t="str">
        <f>IFERROR(INDEX('ITC-3B'!$B$21:$B$1020,MATCH(E1018,'ITC-3B'!$E$21:$E$1020,0)),"-")</f>
        <v>-</v>
      </c>
      <c r="U1018" s="179" t="str">
        <f>IFERROR(INDEX('2A-2B'!$B$21:$B$1020,MATCH(E1018,'2A-2B'!$F$21:$F$1020,0)),"-")</f>
        <v>-</v>
      </c>
      <c r="V1018" s="186">
        <f t="shared" si="53"/>
        <v>0</v>
      </c>
      <c r="X1018" s="191" t="str">
        <f>IFERROR(INDEX('ITC-3B'!$C$21:$C$1020,MATCH(E1018,'ITC-3B'!$E$21:$E$1020,0)),"Not in 3B")</f>
        <v>Not in 3B</v>
      </c>
      <c r="Y1018" s="191" t="str">
        <f>IFERROR(INDEX('2A-2B'!$C$21:$C$1020,MATCH(E1018,'2A-2B'!$F$21:$F$1020,0)),"Not in 2A-2B")</f>
        <v>Not in 2A-2B</v>
      </c>
    </row>
    <row r="1019" spans="1:25">
      <c r="B1019" s="176" t="s">
        <v>1398</v>
      </c>
      <c r="C1019" s="121"/>
      <c r="D1019" s="119"/>
      <c r="E1019" s="192"/>
      <c r="F1019" s="117"/>
      <c r="G1019" s="118"/>
      <c r="H1019" s="119"/>
      <c r="I1019" s="119"/>
      <c r="J1019" s="123"/>
      <c r="K1019" s="195"/>
      <c r="L1019" s="120">
        <v>0</v>
      </c>
      <c r="M1019" s="120">
        <v>0</v>
      </c>
      <c r="N1019" s="120">
        <v>0</v>
      </c>
      <c r="O1019" s="112">
        <f t="shared" ref="O1019:O1020" si="54">N1019</f>
        <v>0</v>
      </c>
      <c r="P1019" s="115">
        <f t="shared" ref="P1019:P1020" si="55">SUM(L1019:O1019)</f>
        <v>0</v>
      </c>
      <c r="Q1019" s="120"/>
      <c r="R1019" s="117"/>
      <c r="S1019" s="197"/>
      <c r="T1019" s="179" t="str">
        <f>IFERROR(INDEX('ITC-3B'!$B$21:$B$1020,MATCH(E1019,'ITC-3B'!$E$21:$E$1020,0)),"-")</f>
        <v>-</v>
      </c>
      <c r="U1019" s="179" t="str">
        <f>IFERROR(INDEX('2A-2B'!$B$21:$B$1020,MATCH(E1019,'2A-2B'!$F$21:$F$1020,0)),"-")</f>
        <v>-</v>
      </c>
      <c r="V1019" s="186">
        <f t="shared" si="53"/>
        <v>0</v>
      </c>
      <c r="X1019" s="191" t="str">
        <f>IFERROR(INDEX('ITC-3B'!$C$21:$C$1020,MATCH(E1019,'ITC-3B'!$E$21:$E$1020,0)),"Not in 3B")</f>
        <v>Not in 3B</v>
      </c>
      <c r="Y1019" s="191" t="str">
        <f>IFERROR(INDEX('2A-2B'!$C$21:$C$1020,MATCH(E1019,'2A-2B'!$F$21:$F$1020,0)),"Not in 2A-2B")</f>
        <v>Not in 2A-2B</v>
      </c>
    </row>
    <row r="1020" spans="1:25">
      <c r="B1020" s="176" t="s">
        <v>1399</v>
      </c>
      <c r="C1020" s="121"/>
      <c r="D1020" s="119"/>
      <c r="E1020" s="192"/>
      <c r="F1020" s="117"/>
      <c r="G1020" s="118"/>
      <c r="H1020" s="119"/>
      <c r="I1020" s="119"/>
      <c r="J1020" s="123"/>
      <c r="K1020" s="195"/>
      <c r="L1020" s="120">
        <v>0</v>
      </c>
      <c r="M1020" s="120">
        <v>0</v>
      </c>
      <c r="N1020" s="120">
        <v>0</v>
      </c>
      <c r="O1020" s="112">
        <f t="shared" si="54"/>
        <v>0</v>
      </c>
      <c r="P1020" s="115">
        <f t="shared" si="55"/>
        <v>0</v>
      </c>
      <c r="Q1020" s="120"/>
      <c r="R1020" s="117"/>
      <c r="S1020" s="197">
        <f>IFERROR(VLOOKUP(E1020,'ITC-3B'!$E$21:$P$1020,12,0)-P1020,SUM(M1020:O1020))</f>
        <v>0</v>
      </c>
      <c r="T1020" s="179" t="str">
        <f>IFERROR(INDEX('ITC-3B'!$B$21:$B$1020,MATCH(E1020,'ITC-3B'!$E$21:$E$1020,0)),"-")</f>
        <v>-</v>
      </c>
      <c r="U1020" s="179" t="str">
        <f>IFERROR(INDEX('2A-2B'!$B$21:$B$1020,MATCH(E1020,'2A-2B'!$F$21:$F$1020,0)),"-")</f>
        <v>-</v>
      </c>
      <c r="V1020" s="186">
        <f t="shared" si="53"/>
        <v>0</v>
      </c>
      <c r="X1020" s="191" t="str">
        <f>IFERROR(INDEX('ITC-3B'!$C$21:$C$1020,MATCH(E1020,'ITC-3B'!$E$21:$E$1020,0)),"Not in 3B")</f>
        <v>Not in 3B</v>
      </c>
      <c r="Y1020" s="191" t="str">
        <f>IFERROR(INDEX('2A-2B'!$C$21:$C$1020,MATCH(E1020,'2A-2B'!$F$21:$F$1020,0)),"Not in 2A-2B")</f>
        <v>Not in 2A-2B</v>
      </c>
    </row>
    <row r="1021" spans="1:25">
      <c r="A1021" s="52">
        <v>0</v>
      </c>
      <c r="B1021" s="53">
        <v>0</v>
      </c>
      <c r="C1021" s="53">
        <v>0</v>
      </c>
      <c r="D1021" s="53">
        <f>D17-SUM(L20:L1020)</f>
        <v>0</v>
      </c>
      <c r="E1021" s="53">
        <f>E17-SUM(M20:M1020)</f>
        <v>0</v>
      </c>
      <c r="F1021" s="53">
        <f>F17-SUM(N20:N1020)</f>
        <v>0</v>
      </c>
      <c r="G1021" s="53">
        <f>G17-SUM(O20:O1020)</f>
        <v>0</v>
      </c>
      <c r="H1021" s="53">
        <f>H17-SUM(P20:P1020)</f>
        <v>0</v>
      </c>
      <c r="I1021" s="53"/>
      <c r="J1021" s="53">
        <v>0</v>
      </c>
      <c r="K1021" s="53">
        <v>0</v>
      </c>
      <c r="L1021" s="53">
        <f>L17-SUM(L20:L1020)</f>
        <v>0</v>
      </c>
      <c r="M1021" s="53">
        <f>M17-SUM(M20:M1020)</f>
        <v>0</v>
      </c>
      <c r="N1021" s="53">
        <f>N17-SUM(N20:N1020)</f>
        <v>0</v>
      </c>
      <c r="O1021" s="53">
        <f>O17-SUM(O20:O1020)</f>
        <v>0</v>
      </c>
      <c r="P1021" s="53">
        <f>P17-SUM(P20:P1020)</f>
        <v>0</v>
      </c>
      <c r="Q1021" s="53">
        <v>0</v>
      </c>
      <c r="R1021" s="53">
        <v>0</v>
      </c>
      <c r="S1021" s="53">
        <v>0</v>
      </c>
      <c r="T1021" s="52">
        <v>0</v>
      </c>
      <c r="U1021" s="52">
        <v>0</v>
      </c>
      <c r="V1021" s="52">
        <v>0</v>
      </c>
    </row>
    <row r="1022" spans="1:25">
      <c r="J1022" s="53"/>
      <c r="K1022" s="53"/>
    </row>
  </sheetData>
  <sheetProtection sort="0" autoFilter="0"/>
  <protectedRanges>
    <protectedRange sqref="I6" name="Range2_1_1"/>
    <protectedRange sqref="C21:S1020" name="Range1"/>
  </protectedRanges>
  <autoFilter ref="B20:V1021">
    <filterColumn colId="15"/>
    <filterColumn colId="16"/>
  </autoFilter>
  <mergeCells count="3">
    <mergeCell ref="C2:P2"/>
    <mergeCell ref="C3:P3"/>
    <mergeCell ref="C4:P4"/>
  </mergeCells>
  <conditionalFormatting sqref="W21:X21 D18:I18 D1021:I1021 T1021:U1021 T18:U18 V21:V1020 L1021:R1021 L18:R18 C20:U20">
    <cfRule type="cellIs" dxfId="903" priority="754" stopIfTrue="1" operator="equal">
      <formula>0</formula>
    </cfRule>
    <cfRule type="cellIs" dxfId="902" priority="755" stopIfTrue="1" operator="notEqual">
      <formula>0</formula>
    </cfRule>
  </conditionalFormatting>
  <conditionalFormatting sqref="W21:X21 D18:I18 D1021:I1021 T1021:U1021 T18:U18 V21:V1020 L1021:R1021 L18:R18 C20:U20">
    <cfRule type="cellIs" dxfId="901" priority="753" stopIfTrue="1" operator="greaterThan">
      <formula>0.1</formula>
    </cfRule>
  </conditionalFormatting>
  <conditionalFormatting sqref="Y1021 Y20 Y18">
    <cfRule type="cellIs" dxfId="900" priority="643" stopIfTrue="1" operator="equal">
      <formula>0</formula>
    </cfRule>
    <cfRule type="cellIs" dxfId="899" priority="644" stopIfTrue="1" operator="notEqual">
      <formula>0</formula>
    </cfRule>
  </conditionalFormatting>
  <conditionalFormatting sqref="Y1021 Y20 Y18">
    <cfRule type="cellIs" dxfId="898" priority="642" stopIfTrue="1" operator="greaterThan">
      <formula>0.1</formula>
    </cfRule>
  </conditionalFormatting>
  <conditionalFormatting sqref="E21:E1020">
    <cfRule type="duplicateValues" dxfId="897" priority="640"/>
    <cfRule type="duplicateValues" dxfId="896" priority="641"/>
  </conditionalFormatting>
  <conditionalFormatting sqref="E21">
    <cfRule type="duplicateValues" dxfId="895" priority="639"/>
  </conditionalFormatting>
  <conditionalFormatting sqref="B20">
    <cfRule type="cellIs" dxfId="894" priority="637" stopIfTrue="1" operator="equal">
      <formula>0</formula>
    </cfRule>
    <cfRule type="cellIs" dxfId="893" priority="638" stopIfTrue="1" operator="notEqual">
      <formula>0</formula>
    </cfRule>
  </conditionalFormatting>
  <conditionalFormatting sqref="B20">
    <cfRule type="cellIs" dxfId="892" priority="636" stopIfTrue="1" operator="greaterThan">
      <formula>0.1</formula>
    </cfRule>
  </conditionalFormatting>
  <conditionalFormatting sqref="X1021 X20 X18">
    <cfRule type="cellIs" dxfId="891" priority="634" stopIfTrue="1" operator="equal">
      <formula>0</formula>
    </cfRule>
    <cfRule type="cellIs" dxfId="890" priority="635" stopIfTrue="1" operator="notEqual">
      <formula>0</formula>
    </cfRule>
  </conditionalFormatting>
  <conditionalFormatting sqref="X1021 X20 X18">
    <cfRule type="cellIs" dxfId="889" priority="633" stopIfTrue="1" operator="greaterThan">
      <formula>0.1</formula>
    </cfRule>
  </conditionalFormatting>
  <conditionalFormatting sqref="X22:X1020">
    <cfRule type="cellIs" dxfId="888" priority="631" stopIfTrue="1" operator="equal">
      <formula>0</formula>
    </cfRule>
    <cfRule type="cellIs" dxfId="887" priority="632" stopIfTrue="1" operator="notEqual">
      <formula>0</formula>
    </cfRule>
  </conditionalFormatting>
  <conditionalFormatting sqref="X22:X1020">
    <cfRule type="cellIs" dxfId="886" priority="630" stopIfTrue="1" operator="greaterThan">
      <formula>0.1</formula>
    </cfRule>
  </conditionalFormatting>
  <conditionalFormatting sqref="C1021">
    <cfRule type="cellIs" dxfId="885" priority="628" stopIfTrue="1" operator="equal">
      <formula>0</formula>
    </cfRule>
    <cfRule type="cellIs" dxfId="884" priority="629" stopIfTrue="1" operator="notEqual">
      <formula>0</formula>
    </cfRule>
  </conditionalFormatting>
  <conditionalFormatting sqref="C1021">
    <cfRule type="cellIs" dxfId="883" priority="627" stopIfTrue="1" operator="greaterThan">
      <formula>0.1</formula>
    </cfRule>
  </conditionalFormatting>
  <conditionalFormatting sqref="J1021:K1022">
    <cfRule type="cellIs" dxfId="882" priority="625" stopIfTrue="1" operator="equal">
      <formula>0</formula>
    </cfRule>
    <cfRule type="cellIs" dxfId="881" priority="626" stopIfTrue="1" operator="notEqual">
      <formula>0</formula>
    </cfRule>
  </conditionalFormatting>
  <conditionalFormatting sqref="J1021:K1022">
    <cfRule type="cellIs" dxfId="880" priority="624" stopIfTrue="1" operator="greaterThan">
      <formula>0.1</formula>
    </cfRule>
  </conditionalFormatting>
  <conditionalFormatting sqref="B1021">
    <cfRule type="cellIs" dxfId="879" priority="622" stopIfTrue="1" operator="equal">
      <formula>0</formula>
    </cfRule>
    <cfRule type="cellIs" dxfId="878" priority="623" stopIfTrue="1" operator="notEqual">
      <formula>0</formula>
    </cfRule>
  </conditionalFormatting>
  <conditionalFormatting sqref="B1021">
    <cfRule type="cellIs" dxfId="877" priority="621" stopIfTrue="1" operator="greaterThan">
      <formula>0.1</formula>
    </cfRule>
  </conditionalFormatting>
  <conditionalFormatting sqref="S1021">
    <cfRule type="cellIs" dxfId="876" priority="619" stopIfTrue="1" operator="equal">
      <formula>0</formula>
    </cfRule>
    <cfRule type="cellIs" dxfId="875" priority="620" stopIfTrue="1" operator="notEqual">
      <formula>0</formula>
    </cfRule>
  </conditionalFormatting>
  <conditionalFormatting sqref="S1021">
    <cfRule type="cellIs" dxfId="874" priority="618" stopIfTrue="1" operator="greaterThan">
      <formula>0.1</formula>
    </cfRule>
  </conditionalFormatting>
  <conditionalFormatting sqref="V21">
    <cfRule type="cellIs" dxfId="873" priority="616" stopIfTrue="1" operator="equal">
      <formula>0</formula>
    </cfRule>
    <cfRule type="cellIs" dxfId="872" priority="617" stopIfTrue="1" operator="notEqual">
      <formula>0</formula>
    </cfRule>
  </conditionalFormatting>
  <conditionalFormatting sqref="V21">
    <cfRule type="cellIs" dxfId="871" priority="615" stopIfTrue="1" operator="greaterThan">
      <formula>0.1</formula>
    </cfRule>
  </conditionalFormatting>
  <conditionalFormatting sqref="V21">
    <cfRule type="cellIs" dxfId="870" priority="613" stopIfTrue="1" operator="equal">
      <formula>0</formula>
    </cfRule>
    <cfRule type="cellIs" dxfId="869" priority="614" stopIfTrue="1" operator="notEqual">
      <formula>0</formula>
    </cfRule>
  </conditionalFormatting>
  <conditionalFormatting sqref="V21">
    <cfRule type="cellIs" dxfId="868" priority="612" stopIfTrue="1" operator="greaterThan">
      <formula>0.1</formula>
    </cfRule>
  </conditionalFormatting>
  <conditionalFormatting sqref="V21">
    <cfRule type="cellIs" dxfId="867" priority="610" stopIfTrue="1" operator="equal">
      <formula>0</formula>
    </cfRule>
    <cfRule type="cellIs" dxfId="866" priority="611" stopIfTrue="1" operator="notEqual">
      <formula>0</formula>
    </cfRule>
  </conditionalFormatting>
  <conditionalFormatting sqref="V21">
    <cfRule type="cellIs" dxfId="865" priority="609" stopIfTrue="1" operator="greaterThan">
      <formula>0.1</formula>
    </cfRule>
  </conditionalFormatting>
  <conditionalFormatting sqref="V21">
    <cfRule type="cellIs" dxfId="864" priority="607" stopIfTrue="1" operator="equal">
      <formula>0</formula>
    </cfRule>
    <cfRule type="cellIs" dxfId="863" priority="608" stopIfTrue="1" operator="notEqual">
      <formula>0</formula>
    </cfRule>
  </conditionalFormatting>
  <conditionalFormatting sqref="V21">
    <cfRule type="cellIs" dxfId="862" priority="606" stopIfTrue="1" operator="greaterThan">
      <formula>0.1</formula>
    </cfRule>
  </conditionalFormatting>
  <conditionalFormatting sqref="V21">
    <cfRule type="cellIs" dxfId="861" priority="604" stopIfTrue="1" operator="equal">
      <formula>0</formula>
    </cfRule>
    <cfRule type="cellIs" dxfId="860" priority="605" stopIfTrue="1" operator="notEqual">
      <formula>0</formula>
    </cfRule>
  </conditionalFormatting>
  <conditionalFormatting sqref="V21">
    <cfRule type="cellIs" dxfId="859" priority="603" stopIfTrue="1" operator="greaterThan">
      <formula>0.1</formula>
    </cfRule>
  </conditionalFormatting>
  <conditionalFormatting sqref="V21">
    <cfRule type="cellIs" dxfId="858" priority="601" stopIfTrue="1" operator="equal">
      <formula>0</formula>
    </cfRule>
    <cfRule type="cellIs" dxfId="857" priority="602" stopIfTrue="1" operator="notEqual">
      <formula>0</formula>
    </cfRule>
  </conditionalFormatting>
  <conditionalFormatting sqref="V21">
    <cfRule type="cellIs" dxfId="856" priority="600" stopIfTrue="1" operator="greaterThan">
      <formula>0.1</formula>
    </cfRule>
  </conditionalFormatting>
  <conditionalFormatting sqref="V21">
    <cfRule type="cellIs" dxfId="855" priority="598" stopIfTrue="1" operator="equal">
      <formula>0</formula>
    </cfRule>
    <cfRule type="cellIs" dxfId="854" priority="599" stopIfTrue="1" operator="notEqual">
      <formula>0</formula>
    </cfRule>
  </conditionalFormatting>
  <conditionalFormatting sqref="V21">
    <cfRule type="cellIs" dxfId="853" priority="597" stopIfTrue="1" operator="greaterThan">
      <formula>0.1</formula>
    </cfRule>
  </conditionalFormatting>
  <conditionalFormatting sqref="V21">
    <cfRule type="cellIs" dxfId="852" priority="595" stopIfTrue="1" operator="equal">
      <formula>0</formula>
    </cfRule>
    <cfRule type="cellIs" dxfId="851" priority="596" stopIfTrue="1" operator="notEqual">
      <formula>0</formula>
    </cfRule>
  </conditionalFormatting>
  <conditionalFormatting sqref="V21">
    <cfRule type="cellIs" dxfId="850" priority="594" stopIfTrue="1" operator="greaterThan">
      <formula>0.1</formula>
    </cfRule>
  </conditionalFormatting>
  <conditionalFormatting sqref="V21">
    <cfRule type="cellIs" dxfId="849" priority="592" stopIfTrue="1" operator="equal">
      <formula>0</formula>
    </cfRule>
    <cfRule type="cellIs" dxfId="848" priority="593" stopIfTrue="1" operator="notEqual">
      <formula>0</formula>
    </cfRule>
  </conditionalFormatting>
  <conditionalFormatting sqref="V21">
    <cfRule type="cellIs" dxfId="847" priority="591" stopIfTrue="1" operator="greaterThan">
      <formula>0.1</formula>
    </cfRule>
  </conditionalFormatting>
  <conditionalFormatting sqref="V21">
    <cfRule type="cellIs" dxfId="846" priority="589" stopIfTrue="1" operator="equal">
      <formula>0</formula>
    </cfRule>
    <cfRule type="cellIs" dxfId="845" priority="590" stopIfTrue="1" operator="notEqual">
      <formula>0</formula>
    </cfRule>
  </conditionalFormatting>
  <conditionalFormatting sqref="V21">
    <cfRule type="cellIs" dxfId="844" priority="588" stopIfTrue="1" operator="greaterThan">
      <formula>0.1</formula>
    </cfRule>
  </conditionalFormatting>
  <conditionalFormatting sqref="V22:V1020">
    <cfRule type="cellIs" dxfId="843" priority="586" stopIfTrue="1" operator="equal">
      <formula>0</formula>
    </cfRule>
    <cfRule type="cellIs" dxfId="842" priority="587" stopIfTrue="1" operator="notEqual">
      <formula>0</formula>
    </cfRule>
  </conditionalFormatting>
  <conditionalFormatting sqref="V22:V1020">
    <cfRule type="cellIs" dxfId="841" priority="585" stopIfTrue="1" operator="greaterThan">
      <formula>0.1</formula>
    </cfRule>
  </conditionalFormatting>
  <conditionalFormatting sqref="V22:V1020">
    <cfRule type="cellIs" dxfId="840" priority="583" stopIfTrue="1" operator="equal">
      <formula>0</formula>
    </cfRule>
    <cfRule type="cellIs" dxfId="839" priority="584" stopIfTrue="1" operator="notEqual">
      <formula>0</formula>
    </cfRule>
  </conditionalFormatting>
  <conditionalFormatting sqref="V22:V1020">
    <cfRule type="cellIs" dxfId="838" priority="582" stopIfTrue="1" operator="greaterThan">
      <formula>0.1</formula>
    </cfRule>
  </conditionalFormatting>
  <conditionalFormatting sqref="V22:V1020">
    <cfRule type="cellIs" dxfId="837" priority="580" stopIfTrue="1" operator="equal">
      <formula>0</formula>
    </cfRule>
    <cfRule type="cellIs" dxfId="836" priority="581" stopIfTrue="1" operator="notEqual">
      <formula>0</formula>
    </cfRule>
  </conditionalFormatting>
  <conditionalFormatting sqref="V22:V1020">
    <cfRule type="cellIs" dxfId="835" priority="579" stopIfTrue="1" operator="greaterThan">
      <formula>0.1</formula>
    </cfRule>
  </conditionalFormatting>
  <conditionalFormatting sqref="V22:V1020">
    <cfRule type="cellIs" dxfId="834" priority="577" stopIfTrue="1" operator="equal">
      <formula>0</formula>
    </cfRule>
    <cfRule type="cellIs" dxfId="833" priority="578" stopIfTrue="1" operator="notEqual">
      <formula>0</formula>
    </cfRule>
  </conditionalFormatting>
  <conditionalFormatting sqref="V22:V1020">
    <cfRule type="cellIs" dxfId="832" priority="576" stopIfTrue="1" operator="greaterThan">
      <formula>0.1</formula>
    </cfRule>
  </conditionalFormatting>
  <conditionalFormatting sqref="V22:V1020">
    <cfRule type="cellIs" dxfId="831" priority="574" stopIfTrue="1" operator="equal">
      <formula>0</formula>
    </cfRule>
    <cfRule type="cellIs" dxfId="830" priority="575" stopIfTrue="1" operator="notEqual">
      <formula>0</formula>
    </cfRule>
  </conditionalFormatting>
  <conditionalFormatting sqref="V22:V1020">
    <cfRule type="cellIs" dxfId="829" priority="573" stopIfTrue="1" operator="greaterThan">
      <formula>0.1</formula>
    </cfRule>
  </conditionalFormatting>
  <conditionalFormatting sqref="V22:V1020">
    <cfRule type="cellIs" dxfId="828" priority="571" stopIfTrue="1" operator="equal">
      <formula>0</formula>
    </cfRule>
    <cfRule type="cellIs" dxfId="827" priority="572" stopIfTrue="1" operator="notEqual">
      <formula>0</formula>
    </cfRule>
  </conditionalFormatting>
  <conditionalFormatting sqref="V22:V1020">
    <cfRule type="cellIs" dxfId="826" priority="570" stopIfTrue="1" operator="greaterThan">
      <formula>0.1</formula>
    </cfRule>
  </conditionalFormatting>
  <conditionalFormatting sqref="V22:V1020">
    <cfRule type="cellIs" dxfId="825" priority="568" stopIfTrue="1" operator="equal">
      <formula>0</formula>
    </cfRule>
    <cfRule type="cellIs" dxfId="824" priority="569" stopIfTrue="1" operator="notEqual">
      <formula>0</formula>
    </cfRule>
  </conditionalFormatting>
  <conditionalFormatting sqref="V22:V1020">
    <cfRule type="cellIs" dxfId="823" priority="567" stopIfTrue="1" operator="greaterThan">
      <formula>0.1</formula>
    </cfRule>
  </conditionalFormatting>
  <conditionalFormatting sqref="V22:V1020">
    <cfRule type="cellIs" dxfId="822" priority="565" stopIfTrue="1" operator="equal">
      <formula>0</formula>
    </cfRule>
    <cfRule type="cellIs" dxfId="821" priority="566" stopIfTrue="1" operator="notEqual">
      <formula>0</formula>
    </cfRule>
  </conditionalFormatting>
  <conditionalFormatting sqref="V22:V1020">
    <cfRule type="cellIs" dxfId="820" priority="564" stopIfTrue="1" operator="greaterThan">
      <formula>0.1</formula>
    </cfRule>
  </conditionalFormatting>
  <conditionalFormatting sqref="V22:V1020">
    <cfRule type="cellIs" dxfId="819" priority="562" stopIfTrue="1" operator="equal">
      <formula>0</formula>
    </cfRule>
    <cfRule type="cellIs" dxfId="818" priority="563" stopIfTrue="1" operator="notEqual">
      <formula>0</formula>
    </cfRule>
  </conditionalFormatting>
  <conditionalFormatting sqref="V22:V1020">
    <cfRule type="cellIs" dxfId="817" priority="561" stopIfTrue="1" operator="greaterThan">
      <formula>0.1</formula>
    </cfRule>
  </conditionalFormatting>
  <conditionalFormatting sqref="V22:V1020">
    <cfRule type="cellIs" dxfId="816" priority="559" stopIfTrue="1" operator="equal">
      <formula>0</formula>
    </cfRule>
    <cfRule type="cellIs" dxfId="815" priority="560" stopIfTrue="1" operator="notEqual">
      <formula>0</formula>
    </cfRule>
  </conditionalFormatting>
  <conditionalFormatting sqref="V22:V1020">
    <cfRule type="cellIs" dxfId="814" priority="558" stopIfTrue="1" operator="greaterThan">
      <formula>0.1</formula>
    </cfRule>
  </conditionalFormatting>
  <conditionalFormatting sqref="E22:E1020">
    <cfRule type="duplicateValues" dxfId="813" priority="557"/>
  </conditionalFormatting>
  <conditionalFormatting sqref="X22:X74">
    <cfRule type="cellIs" dxfId="812" priority="555" stopIfTrue="1" operator="equal">
      <formula>0</formula>
    </cfRule>
    <cfRule type="cellIs" dxfId="811" priority="556" stopIfTrue="1" operator="notEqual">
      <formula>0</formula>
    </cfRule>
  </conditionalFormatting>
  <conditionalFormatting sqref="X22:X74">
    <cfRule type="cellIs" dxfId="810" priority="554" stopIfTrue="1" operator="greaterThan">
      <formula>0.1</formula>
    </cfRule>
  </conditionalFormatting>
  <conditionalFormatting sqref="X22:X1020">
    <cfRule type="cellIs" dxfId="809" priority="552" stopIfTrue="1" operator="equal">
      <formula>0</formula>
    </cfRule>
    <cfRule type="cellIs" dxfId="808" priority="553" stopIfTrue="1" operator="notEqual">
      <formula>0</formula>
    </cfRule>
  </conditionalFormatting>
  <conditionalFormatting sqref="X22:X1020">
    <cfRule type="cellIs" dxfId="807" priority="551" stopIfTrue="1" operator="greaterThan">
      <formula>0.1</formula>
    </cfRule>
  </conditionalFormatting>
  <conditionalFormatting sqref="X22:X1020">
    <cfRule type="cellIs" dxfId="806" priority="549" stopIfTrue="1" operator="equal">
      <formula>0</formula>
    </cfRule>
    <cfRule type="cellIs" dxfId="805" priority="550" stopIfTrue="1" operator="notEqual">
      <formula>0</formula>
    </cfRule>
  </conditionalFormatting>
  <conditionalFormatting sqref="X22:X1020">
    <cfRule type="cellIs" dxfId="804" priority="548" stopIfTrue="1" operator="greaterThan">
      <formula>0.1</formula>
    </cfRule>
  </conditionalFormatting>
  <conditionalFormatting sqref="X22:X1020">
    <cfRule type="cellIs" dxfId="803" priority="546" stopIfTrue="1" operator="equal">
      <formula>0</formula>
    </cfRule>
    <cfRule type="cellIs" dxfId="802" priority="547" stopIfTrue="1" operator="notEqual">
      <formula>0</formula>
    </cfRule>
  </conditionalFormatting>
  <conditionalFormatting sqref="X22:X1020">
    <cfRule type="cellIs" dxfId="801" priority="545" stopIfTrue="1" operator="greaterThan">
      <formula>0.1</formula>
    </cfRule>
  </conditionalFormatting>
  <conditionalFormatting sqref="L5:P6">
    <cfRule type="cellIs" dxfId="800" priority="543" stopIfTrue="1" operator="equal">
      <formula>0</formula>
    </cfRule>
    <cfRule type="cellIs" dxfId="799" priority="544" stopIfTrue="1" operator="notEqual">
      <formula>0</formula>
    </cfRule>
  </conditionalFormatting>
  <conditionalFormatting sqref="L5:P6">
    <cfRule type="cellIs" dxfId="798" priority="542" stopIfTrue="1" operator="greaterThan">
      <formula>0.1</formula>
    </cfRule>
  </conditionalFormatting>
  <conditionalFormatting sqref="L5:P6">
    <cfRule type="cellIs" dxfId="797" priority="540" stopIfTrue="1" operator="equal">
      <formula>0</formula>
    </cfRule>
    <cfRule type="cellIs" dxfId="796" priority="541" stopIfTrue="1" operator="notEqual">
      <formula>0</formula>
    </cfRule>
  </conditionalFormatting>
  <conditionalFormatting sqref="L5:P6">
    <cfRule type="cellIs" dxfId="795" priority="539" stopIfTrue="1" operator="greaterThan">
      <formula>0.1</formula>
    </cfRule>
  </conditionalFormatting>
  <conditionalFormatting sqref="L5:P6">
    <cfRule type="cellIs" dxfId="794" priority="537" stopIfTrue="1" operator="equal">
      <formula>0</formula>
    </cfRule>
    <cfRule type="cellIs" dxfId="793" priority="538" stopIfTrue="1" operator="notEqual">
      <formula>0</formula>
    </cfRule>
  </conditionalFormatting>
  <conditionalFormatting sqref="L5:P6">
    <cfRule type="cellIs" dxfId="792" priority="536" stopIfTrue="1" operator="greaterThan">
      <formula>0.1</formula>
    </cfRule>
  </conditionalFormatting>
  <conditionalFormatting sqref="L5:P6">
    <cfRule type="cellIs" dxfId="791" priority="534" stopIfTrue="1" operator="equal">
      <formula>0</formula>
    </cfRule>
    <cfRule type="cellIs" dxfId="790" priority="535" stopIfTrue="1" operator="notEqual">
      <formula>0</formula>
    </cfRule>
  </conditionalFormatting>
  <conditionalFormatting sqref="L5:P6">
    <cfRule type="cellIs" dxfId="789" priority="533" stopIfTrue="1" operator="greaterThan">
      <formula>0.1</formula>
    </cfRule>
  </conditionalFormatting>
  <conditionalFormatting sqref="M5:R5">
    <cfRule type="cellIs" dxfId="788" priority="531" stopIfTrue="1" operator="equal">
      <formula>0</formula>
    </cfRule>
    <cfRule type="cellIs" dxfId="787" priority="532" stopIfTrue="1" operator="notEqual">
      <formula>0</formula>
    </cfRule>
  </conditionalFormatting>
  <conditionalFormatting sqref="M5:R5">
    <cfRule type="cellIs" dxfId="786" priority="530" stopIfTrue="1" operator="greaterThan">
      <formula>0.1</formula>
    </cfRule>
  </conditionalFormatting>
  <conditionalFormatting sqref="M5:R5">
    <cfRule type="cellIs" dxfId="785" priority="528" stopIfTrue="1" operator="equal">
      <formula>0</formula>
    </cfRule>
    <cfRule type="cellIs" dxfId="784" priority="529" stopIfTrue="1" operator="notEqual">
      <formula>0</formula>
    </cfRule>
  </conditionalFormatting>
  <conditionalFormatting sqref="M5:R5">
    <cfRule type="cellIs" dxfId="783" priority="527" stopIfTrue="1" operator="greaterThan">
      <formula>0.1</formula>
    </cfRule>
  </conditionalFormatting>
  <conditionalFormatting sqref="M5:R5">
    <cfRule type="cellIs" dxfId="782" priority="525" stopIfTrue="1" operator="equal">
      <formula>0</formula>
    </cfRule>
    <cfRule type="cellIs" dxfId="781" priority="526" stopIfTrue="1" operator="notEqual">
      <formula>0</formula>
    </cfRule>
  </conditionalFormatting>
  <conditionalFormatting sqref="M5:R5">
    <cfRule type="cellIs" dxfId="780" priority="524" stopIfTrue="1" operator="greaterThan">
      <formula>0.1</formula>
    </cfRule>
  </conditionalFormatting>
  <conditionalFormatting sqref="M5:R5">
    <cfRule type="cellIs" dxfId="779" priority="522" stopIfTrue="1" operator="equal">
      <formula>0</formula>
    </cfRule>
    <cfRule type="cellIs" dxfId="778" priority="523" stopIfTrue="1" operator="notEqual">
      <formula>0</formula>
    </cfRule>
  </conditionalFormatting>
  <conditionalFormatting sqref="M5:R5">
    <cfRule type="cellIs" dxfId="777" priority="521" stopIfTrue="1" operator="greaterThan">
      <formula>0.1</formula>
    </cfRule>
  </conditionalFormatting>
  <conditionalFormatting sqref="L6">
    <cfRule type="cellIs" dxfId="776" priority="462" stopIfTrue="1" operator="equal">
      <formula>0</formula>
    </cfRule>
    <cfRule type="cellIs" dxfId="775" priority="519" stopIfTrue="1" operator="equal">
      <formula>0</formula>
    </cfRule>
    <cfRule type="cellIs" dxfId="774" priority="520" stopIfTrue="1" operator="notEqual">
      <formula>0</formula>
    </cfRule>
  </conditionalFormatting>
  <conditionalFormatting sqref="L6">
    <cfRule type="cellIs" dxfId="773" priority="518" stopIfTrue="1" operator="greaterThan">
      <formula>0.1</formula>
    </cfRule>
  </conditionalFormatting>
  <conditionalFormatting sqref="L6">
    <cfRule type="cellIs" dxfId="772" priority="516" stopIfTrue="1" operator="equal">
      <formula>0</formula>
    </cfRule>
    <cfRule type="cellIs" dxfId="771" priority="517" stopIfTrue="1" operator="notEqual">
      <formula>0</formula>
    </cfRule>
  </conditionalFormatting>
  <conditionalFormatting sqref="L6">
    <cfRule type="cellIs" dxfId="770" priority="515" stopIfTrue="1" operator="greaterThan">
      <formula>0.1</formula>
    </cfRule>
  </conditionalFormatting>
  <conditionalFormatting sqref="L6">
    <cfRule type="cellIs" dxfId="769" priority="513" stopIfTrue="1" operator="equal">
      <formula>0</formula>
    </cfRule>
    <cfRule type="cellIs" dxfId="768" priority="514" stopIfTrue="1" operator="notEqual">
      <formula>0</formula>
    </cfRule>
  </conditionalFormatting>
  <conditionalFormatting sqref="L6">
    <cfRule type="cellIs" dxfId="767" priority="512" stopIfTrue="1" operator="greaterThan">
      <formula>0.1</formula>
    </cfRule>
  </conditionalFormatting>
  <conditionalFormatting sqref="L6">
    <cfRule type="cellIs" dxfId="766" priority="510" stopIfTrue="1" operator="equal">
      <formula>0</formula>
    </cfRule>
    <cfRule type="cellIs" dxfId="765" priority="511" stopIfTrue="1" operator="notEqual">
      <formula>0</formula>
    </cfRule>
  </conditionalFormatting>
  <conditionalFormatting sqref="L6">
    <cfRule type="cellIs" dxfId="764" priority="509" stopIfTrue="1" operator="greaterThan">
      <formula>0.1</formula>
    </cfRule>
  </conditionalFormatting>
  <conditionalFormatting sqref="M6:R6">
    <cfRule type="cellIs" dxfId="763" priority="507" stopIfTrue="1" operator="equal">
      <formula>0</formula>
    </cfRule>
    <cfRule type="cellIs" dxfId="762" priority="508" stopIfTrue="1" operator="notEqual">
      <formula>0</formula>
    </cfRule>
  </conditionalFormatting>
  <conditionalFormatting sqref="M6:R6">
    <cfRule type="cellIs" dxfId="761" priority="506" stopIfTrue="1" operator="greaterThan">
      <formula>0.1</formula>
    </cfRule>
  </conditionalFormatting>
  <conditionalFormatting sqref="M6:R6">
    <cfRule type="cellIs" dxfId="760" priority="504" stopIfTrue="1" operator="equal">
      <formula>0</formula>
    </cfRule>
    <cfRule type="cellIs" dxfId="759" priority="505" stopIfTrue="1" operator="notEqual">
      <formula>0</formula>
    </cfRule>
  </conditionalFormatting>
  <conditionalFormatting sqref="M6:R6">
    <cfRule type="cellIs" dxfId="758" priority="503" stopIfTrue="1" operator="greaterThan">
      <formula>0.1</formula>
    </cfRule>
  </conditionalFormatting>
  <conditionalFormatting sqref="M6:R6">
    <cfRule type="cellIs" dxfId="757" priority="501" stopIfTrue="1" operator="equal">
      <formula>0</formula>
    </cfRule>
    <cfRule type="cellIs" dxfId="756" priority="502" stopIfTrue="1" operator="notEqual">
      <formula>0</formula>
    </cfRule>
  </conditionalFormatting>
  <conditionalFormatting sqref="M6:R6">
    <cfRule type="cellIs" dxfId="755" priority="500" stopIfTrue="1" operator="greaterThan">
      <formula>0.1</formula>
    </cfRule>
  </conditionalFormatting>
  <conditionalFormatting sqref="M6:R6">
    <cfRule type="cellIs" dxfId="754" priority="498" stopIfTrue="1" operator="equal">
      <formula>0</formula>
    </cfRule>
    <cfRule type="cellIs" dxfId="753" priority="499" stopIfTrue="1" operator="notEqual">
      <formula>0</formula>
    </cfRule>
  </conditionalFormatting>
  <conditionalFormatting sqref="M6:R6">
    <cfRule type="cellIs" dxfId="752" priority="497" stopIfTrue="1" operator="greaterThan">
      <formula>0.1</formula>
    </cfRule>
  </conditionalFormatting>
  <conditionalFormatting sqref="M5:O5">
    <cfRule type="cellIs" dxfId="751" priority="495" stopIfTrue="1" operator="equal">
      <formula>0</formula>
    </cfRule>
    <cfRule type="cellIs" dxfId="750" priority="496" stopIfTrue="1" operator="notEqual">
      <formula>0</formula>
    </cfRule>
  </conditionalFormatting>
  <conditionalFormatting sqref="M5:O5">
    <cfRule type="cellIs" dxfId="749" priority="494" stopIfTrue="1" operator="greaterThan">
      <formula>0.1</formula>
    </cfRule>
  </conditionalFormatting>
  <conditionalFormatting sqref="M5:O5">
    <cfRule type="cellIs" dxfId="748" priority="492" stopIfTrue="1" operator="equal">
      <formula>0</formula>
    </cfRule>
    <cfRule type="cellIs" dxfId="747" priority="493" stopIfTrue="1" operator="notEqual">
      <formula>0</formula>
    </cfRule>
  </conditionalFormatting>
  <conditionalFormatting sqref="M5:O5">
    <cfRule type="cellIs" dxfId="746" priority="491" stopIfTrue="1" operator="greaterThan">
      <formula>0.1</formula>
    </cfRule>
  </conditionalFormatting>
  <conditionalFormatting sqref="M5:O5">
    <cfRule type="cellIs" dxfId="745" priority="489" stopIfTrue="1" operator="equal">
      <formula>0</formula>
    </cfRule>
    <cfRule type="cellIs" dxfId="744" priority="490" stopIfTrue="1" operator="notEqual">
      <formula>0</formula>
    </cfRule>
  </conditionalFormatting>
  <conditionalFormatting sqref="M5:O5">
    <cfRule type="cellIs" dxfId="743" priority="488" stopIfTrue="1" operator="greaterThan">
      <formula>0.1</formula>
    </cfRule>
  </conditionalFormatting>
  <conditionalFormatting sqref="M5:O5">
    <cfRule type="cellIs" dxfId="742" priority="486" stopIfTrue="1" operator="equal">
      <formula>0</formula>
    </cfRule>
    <cfRule type="cellIs" dxfId="741" priority="487" stopIfTrue="1" operator="notEqual">
      <formula>0</formula>
    </cfRule>
  </conditionalFormatting>
  <conditionalFormatting sqref="M5:O5">
    <cfRule type="cellIs" dxfId="740" priority="485" stopIfTrue="1" operator="greaterThan">
      <formula>0.1</formula>
    </cfRule>
  </conditionalFormatting>
  <conditionalFormatting sqref="P5:R5">
    <cfRule type="cellIs" dxfId="739" priority="483" stopIfTrue="1" operator="equal">
      <formula>0</formula>
    </cfRule>
    <cfRule type="cellIs" dxfId="738" priority="484" stopIfTrue="1" operator="notEqual">
      <formula>0</formula>
    </cfRule>
  </conditionalFormatting>
  <conditionalFormatting sqref="P5:R5">
    <cfRule type="cellIs" dxfId="737" priority="482" stopIfTrue="1" operator="greaterThan">
      <formula>0.1</formula>
    </cfRule>
  </conditionalFormatting>
  <conditionalFormatting sqref="P5:R5">
    <cfRule type="cellIs" dxfId="736" priority="480" stopIfTrue="1" operator="equal">
      <formula>0</formula>
    </cfRule>
    <cfRule type="cellIs" dxfId="735" priority="481" stopIfTrue="1" operator="notEqual">
      <formula>0</formula>
    </cfRule>
  </conditionalFormatting>
  <conditionalFormatting sqref="P5:R5">
    <cfRule type="cellIs" dxfId="734" priority="479" stopIfTrue="1" operator="greaterThan">
      <formula>0.1</formula>
    </cfRule>
  </conditionalFormatting>
  <conditionalFormatting sqref="P5:R5">
    <cfRule type="cellIs" dxfId="733" priority="477" stopIfTrue="1" operator="equal">
      <formula>0</formula>
    </cfRule>
    <cfRule type="cellIs" dxfId="732" priority="478" stopIfTrue="1" operator="notEqual">
      <formula>0</formula>
    </cfRule>
  </conditionalFormatting>
  <conditionalFormatting sqref="P5:R5">
    <cfRule type="cellIs" dxfId="731" priority="476" stopIfTrue="1" operator="greaterThan">
      <formula>0.1</formula>
    </cfRule>
  </conditionalFormatting>
  <conditionalFormatting sqref="P5:R5">
    <cfRule type="cellIs" dxfId="730" priority="474" stopIfTrue="1" operator="equal">
      <formula>0</formula>
    </cfRule>
    <cfRule type="cellIs" dxfId="729" priority="475" stopIfTrue="1" operator="notEqual">
      <formula>0</formula>
    </cfRule>
  </conditionalFormatting>
  <conditionalFormatting sqref="P5:R5">
    <cfRule type="cellIs" dxfId="728" priority="473" stopIfTrue="1" operator="greaterThan">
      <formula>0.1</formula>
    </cfRule>
  </conditionalFormatting>
  <conditionalFormatting sqref="L6">
    <cfRule type="cellIs" dxfId="727" priority="471" stopIfTrue="1" operator="equal">
      <formula>0</formula>
    </cfRule>
    <cfRule type="cellIs" dxfId="726" priority="472" stopIfTrue="1" operator="notEqual">
      <formula>0</formula>
    </cfRule>
  </conditionalFormatting>
  <conditionalFormatting sqref="L6">
    <cfRule type="cellIs" dxfId="725" priority="470" stopIfTrue="1" operator="greaterThan">
      <formula>0.1</formula>
    </cfRule>
  </conditionalFormatting>
  <conditionalFormatting sqref="L6">
    <cfRule type="cellIs" dxfId="724" priority="468" stopIfTrue="1" operator="equal">
      <formula>0</formula>
    </cfRule>
    <cfRule type="cellIs" dxfId="723" priority="469" stopIfTrue="1" operator="notEqual">
      <formula>0</formula>
    </cfRule>
  </conditionalFormatting>
  <conditionalFormatting sqref="L6">
    <cfRule type="cellIs" dxfId="722" priority="467" stopIfTrue="1" operator="greaterThan">
      <formula>0.1</formula>
    </cfRule>
  </conditionalFormatting>
  <conditionalFormatting sqref="L6">
    <cfRule type="cellIs" dxfId="721" priority="465" stopIfTrue="1" operator="equal">
      <formula>0</formula>
    </cfRule>
    <cfRule type="cellIs" dxfId="720" priority="466" stopIfTrue="1" operator="notEqual">
      <formula>0</formula>
    </cfRule>
  </conditionalFormatting>
  <conditionalFormatting sqref="L6">
    <cfRule type="cellIs" dxfId="719" priority="464" stopIfTrue="1" operator="greaterThan">
      <formula>0.1</formula>
    </cfRule>
  </conditionalFormatting>
  <conditionalFormatting sqref="L6">
    <cfRule type="cellIs" dxfId="718" priority="463" stopIfTrue="1" operator="notEqual">
      <formula>0</formula>
    </cfRule>
  </conditionalFormatting>
  <conditionalFormatting sqref="L6">
    <cfRule type="cellIs" dxfId="717" priority="461" stopIfTrue="1" operator="greaterThan">
      <formula>0.1</formula>
    </cfRule>
  </conditionalFormatting>
  <conditionalFormatting sqref="M6:R6">
    <cfRule type="cellIs" dxfId="716" priority="459" stopIfTrue="1" operator="equal">
      <formula>0</formula>
    </cfRule>
    <cfRule type="cellIs" dxfId="715" priority="460" stopIfTrue="1" operator="notEqual">
      <formula>0</formula>
    </cfRule>
  </conditionalFormatting>
  <conditionalFormatting sqref="M6:R6">
    <cfRule type="cellIs" dxfId="714" priority="458" stopIfTrue="1" operator="greaterThan">
      <formula>0.1</formula>
    </cfRule>
  </conditionalFormatting>
  <conditionalFormatting sqref="M6:R6">
    <cfRule type="cellIs" dxfId="713" priority="456" stopIfTrue="1" operator="equal">
      <formula>0</formula>
    </cfRule>
    <cfRule type="cellIs" dxfId="712" priority="457" stopIfTrue="1" operator="notEqual">
      <formula>0</formula>
    </cfRule>
  </conditionalFormatting>
  <conditionalFormatting sqref="M6:R6">
    <cfRule type="cellIs" dxfId="711" priority="455" stopIfTrue="1" operator="greaterThan">
      <formula>0.1</formula>
    </cfRule>
  </conditionalFormatting>
  <conditionalFormatting sqref="M6:R6">
    <cfRule type="cellIs" dxfId="710" priority="453" stopIfTrue="1" operator="equal">
      <formula>0</formula>
    </cfRule>
    <cfRule type="cellIs" dxfId="709" priority="454" stopIfTrue="1" operator="notEqual">
      <formula>0</formula>
    </cfRule>
  </conditionalFormatting>
  <conditionalFormatting sqref="M6:R6">
    <cfRule type="cellIs" dxfId="708" priority="452" stopIfTrue="1" operator="greaterThan">
      <formula>0.1</formula>
    </cfRule>
  </conditionalFormatting>
  <conditionalFormatting sqref="M6:R6">
    <cfRule type="cellIs" dxfId="707" priority="450" stopIfTrue="1" operator="equal">
      <formula>0</formula>
    </cfRule>
    <cfRule type="cellIs" dxfId="706" priority="451" stopIfTrue="1" operator="notEqual">
      <formula>0</formula>
    </cfRule>
  </conditionalFormatting>
  <conditionalFormatting sqref="M6:R6">
    <cfRule type="cellIs" dxfId="705" priority="449" stopIfTrue="1" operator="greaterThan">
      <formula>0.1</formula>
    </cfRule>
  </conditionalFormatting>
  <conditionalFormatting sqref="M6:O6">
    <cfRule type="cellIs" dxfId="704" priority="447" stopIfTrue="1" operator="equal">
      <formula>0</formula>
    </cfRule>
    <cfRule type="cellIs" dxfId="703" priority="448" stopIfTrue="1" operator="notEqual">
      <formula>0</formula>
    </cfRule>
  </conditionalFormatting>
  <conditionalFormatting sqref="M6:O6">
    <cfRule type="cellIs" dxfId="702" priority="446" stopIfTrue="1" operator="greaterThan">
      <formula>0.1</formula>
    </cfRule>
  </conditionalFormatting>
  <conditionalFormatting sqref="M6:O6">
    <cfRule type="cellIs" dxfId="701" priority="444" stopIfTrue="1" operator="equal">
      <formula>0</formula>
    </cfRule>
    <cfRule type="cellIs" dxfId="700" priority="445" stopIfTrue="1" operator="notEqual">
      <formula>0</formula>
    </cfRule>
  </conditionalFormatting>
  <conditionalFormatting sqref="M6:O6">
    <cfRule type="cellIs" dxfId="699" priority="443" stopIfTrue="1" operator="greaterThan">
      <formula>0.1</formula>
    </cfRule>
  </conditionalFormatting>
  <conditionalFormatting sqref="M6:O6">
    <cfRule type="cellIs" dxfId="698" priority="441" stopIfTrue="1" operator="equal">
      <formula>0</formula>
    </cfRule>
    <cfRule type="cellIs" dxfId="697" priority="442" stopIfTrue="1" operator="notEqual">
      <formula>0</formula>
    </cfRule>
  </conditionalFormatting>
  <conditionalFormatting sqref="M6:O6">
    <cfRule type="cellIs" dxfId="696" priority="440" stopIfTrue="1" operator="greaterThan">
      <formula>0.1</formula>
    </cfRule>
  </conditionalFormatting>
  <conditionalFormatting sqref="M6:O6">
    <cfRule type="cellIs" dxfId="695" priority="438" stopIfTrue="1" operator="equal">
      <formula>0</formula>
    </cfRule>
    <cfRule type="cellIs" dxfId="694" priority="439" stopIfTrue="1" operator="notEqual">
      <formula>0</formula>
    </cfRule>
  </conditionalFormatting>
  <conditionalFormatting sqref="M6:O6">
    <cfRule type="cellIs" dxfId="693" priority="437" stopIfTrue="1" operator="greaterThan">
      <formula>0.1</formula>
    </cfRule>
  </conditionalFormatting>
  <conditionalFormatting sqref="P6:R6">
    <cfRule type="cellIs" dxfId="692" priority="435" stopIfTrue="1" operator="equal">
      <formula>0</formula>
    </cfRule>
    <cfRule type="cellIs" dxfId="691" priority="436" stopIfTrue="1" operator="notEqual">
      <formula>0</formula>
    </cfRule>
  </conditionalFormatting>
  <conditionalFormatting sqref="P6:R6">
    <cfRule type="cellIs" dxfId="690" priority="434" stopIfTrue="1" operator="greaterThan">
      <formula>0.1</formula>
    </cfRule>
  </conditionalFormatting>
  <conditionalFormatting sqref="P6:R6">
    <cfRule type="cellIs" dxfId="689" priority="432" stopIfTrue="1" operator="equal">
      <formula>0</formula>
    </cfRule>
    <cfRule type="cellIs" dxfId="688" priority="433" stopIfTrue="1" operator="notEqual">
      <formula>0</formula>
    </cfRule>
  </conditionalFormatting>
  <conditionalFormatting sqref="P6:R6">
    <cfRule type="cellIs" dxfId="687" priority="431" stopIfTrue="1" operator="greaterThan">
      <formula>0.1</formula>
    </cfRule>
  </conditionalFormatting>
  <conditionalFormatting sqref="P6:R6">
    <cfRule type="cellIs" dxfId="686" priority="429" stopIfTrue="1" operator="equal">
      <formula>0</formula>
    </cfRule>
    <cfRule type="cellIs" dxfId="685" priority="430" stopIfTrue="1" operator="notEqual">
      <formula>0</formula>
    </cfRule>
  </conditionalFormatting>
  <conditionalFormatting sqref="P6:R6">
    <cfRule type="cellIs" dxfId="684" priority="428" stopIfTrue="1" operator="greaterThan">
      <formula>0.1</formula>
    </cfRule>
  </conditionalFormatting>
  <conditionalFormatting sqref="P6:R6">
    <cfRule type="cellIs" dxfId="683" priority="426" stopIfTrue="1" operator="equal">
      <formula>0</formula>
    </cfRule>
    <cfRule type="cellIs" dxfId="682" priority="427" stopIfTrue="1" operator="notEqual">
      <formula>0</formula>
    </cfRule>
  </conditionalFormatting>
  <conditionalFormatting sqref="P6:R6">
    <cfRule type="cellIs" dxfId="681" priority="425" stopIfTrue="1" operator="greaterThan">
      <formula>0.1</formula>
    </cfRule>
  </conditionalFormatting>
  <conditionalFormatting sqref="M6:R6">
    <cfRule type="cellIs" dxfId="680" priority="423" stopIfTrue="1" operator="equal">
      <formula>0</formula>
    </cfRule>
    <cfRule type="cellIs" dxfId="679" priority="424" stopIfTrue="1" operator="notEqual">
      <formula>0</formula>
    </cfRule>
  </conditionalFormatting>
  <conditionalFormatting sqref="M6:R6">
    <cfRule type="cellIs" dxfId="678" priority="422" stopIfTrue="1" operator="greaterThan">
      <formula>0.1</formula>
    </cfRule>
  </conditionalFormatting>
  <conditionalFormatting sqref="M6:R6">
    <cfRule type="cellIs" dxfId="677" priority="420" stopIfTrue="1" operator="equal">
      <formula>0</formula>
    </cfRule>
    <cfRule type="cellIs" dxfId="676" priority="421" stopIfTrue="1" operator="notEqual">
      <formula>0</formula>
    </cfRule>
  </conditionalFormatting>
  <conditionalFormatting sqref="M6:R6">
    <cfRule type="cellIs" dxfId="675" priority="419" stopIfTrue="1" operator="greaterThan">
      <formula>0.1</formula>
    </cfRule>
  </conditionalFormatting>
  <conditionalFormatting sqref="M6:R6">
    <cfRule type="cellIs" dxfId="674" priority="417" stopIfTrue="1" operator="equal">
      <formula>0</formula>
    </cfRule>
    <cfRule type="cellIs" dxfId="673" priority="418" stopIfTrue="1" operator="notEqual">
      <formula>0</formula>
    </cfRule>
  </conditionalFormatting>
  <conditionalFormatting sqref="M6:R6">
    <cfRule type="cellIs" dxfId="672" priority="416" stopIfTrue="1" operator="greaterThan">
      <formula>0.1</formula>
    </cfRule>
  </conditionalFormatting>
  <conditionalFormatting sqref="M6:R6">
    <cfRule type="cellIs" dxfId="671" priority="414" stopIfTrue="1" operator="equal">
      <formula>0</formula>
    </cfRule>
    <cfRule type="cellIs" dxfId="670" priority="415" stopIfTrue="1" operator="notEqual">
      <formula>0</formula>
    </cfRule>
  </conditionalFormatting>
  <conditionalFormatting sqref="M6:R6">
    <cfRule type="cellIs" dxfId="669" priority="413" stopIfTrue="1" operator="greaterThan">
      <formula>0.1</formula>
    </cfRule>
  </conditionalFormatting>
  <conditionalFormatting sqref="M6:R6">
    <cfRule type="cellIs" dxfId="668" priority="411" stopIfTrue="1" operator="equal">
      <formula>0</formula>
    </cfRule>
    <cfRule type="cellIs" dxfId="667" priority="412" stopIfTrue="1" operator="notEqual">
      <formula>0</formula>
    </cfRule>
  </conditionalFormatting>
  <conditionalFormatting sqref="M6:R6">
    <cfRule type="cellIs" dxfId="666" priority="410" stopIfTrue="1" operator="greaterThan">
      <formula>0.1</formula>
    </cfRule>
  </conditionalFormatting>
  <conditionalFormatting sqref="M6:R6">
    <cfRule type="cellIs" dxfId="665" priority="408" stopIfTrue="1" operator="equal">
      <formula>0</formula>
    </cfRule>
    <cfRule type="cellIs" dxfId="664" priority="409" stopIfTrue="1" operator="notEqual">
      <formula>0</formula>
    </cfRule>
  </conditionalFormatting>
  <conditionalFormatting sqref="M6:R6">
    <cfRule type="cellIs" dxfId="663" priority="407" stopIfTrue="1" operator="greaterThan">
      <formula>0.1</formula>
    </cfRule>
  </conditionalFormatting>
  <conditionalFormatting sqref="M6:R6">
    <cfRule type="cellIs" dxfId="662" priority="405" stopIfTrue="1" operator="equal">
      <formula>0</formula>
    </cfRule>
    <cfRule type="cellIs" dxfId="661" priority="406" stopIfTrue="1" operator="notEqual">
      <formula>0</formula>
    </cfRule>
  </conditionalFormatting>
  <conditionalFormatting sqref="M6:R6">
    <cfRule type="cellIs" dxfId="660" priority="404" stopIfTrue="1" operator="greaterThan">
      <formula>0.1</formula>
    </cfRule>
  </conditionalFormatting>
  <conditionalFormatting sqref="M6:R6">
    <cfRule type="cellIs" dxfId="659" priority="402" stopIfTrue="1" operator="equal">
      <formula>0</formula>
    </cfRule>
    <cfRule type="cellIs" dxfId="658" priority="403" stopIfTrue="1" operator="notEqual">
      <formula>0</formula>
    </cfRule>
  </conditionalFormatting>
  <conditionalFormatting sqref="M6:R6">
    <cfRule type="cellIs" dxfId="657" priority="401" stopIfTrue="1" operator="greaterThan">
      <formula>0.1</formula>
    </cfRule>
  </conditionalFormatting>
  <conditionalFormatting sqref="M5">
    <cfRule type="cellIs" dxfId="656" priority="399" stopIfTrue="1" operator="equal">
      <formula>0</formula>
    </cfRule>
    <cfRule type="cellIs" dxfId="655" priority="400" stopIfTrue="1" operator="notEqual">
      <formula>0</formula>
    </cfRule>
  </conditionalFormatting>
  <conditionalFormatting sqref="M5">
    <cfRule type="cellIs" dxfId="654" priority="398" stopIfTrue="1" operator="greaterThan">
      <formula>0.1</formula>
    </cfRule>
  </conditionalFormatting>
  <conditionalFormatting sqref="M5">
    <cfRule type="cellIs" dxfId="653" priority="396" stopIfTrue="1" operator="equal">
      <formula>0</formula>
    </cfRule>
    <cfRule type="cellIs" dxfId="652" priority="397" stopIfTrue="1" operator="notEqual">
      <formula>0</formula>
    </cfRule>
  </conditionalFormatting>
  <conditionalFormatting sqref="M5">
    <cfRule type="cellIs" dxfId="651" priority="395" stopIfTrue="1" operator="greaterThan">
      <formula>0.1</formula>
    </cfRule>
  </conditionalFormatting>
  <conditionalFormatting sqref="M5">
    <cfRule type="cellIs" dxfId="650" priority="393" stopIfTrue="1" operator="equal">
      <formula>0</formula>
    </cfRule>
    <cfRule type="cellIs" dxfId="649" priority="394" stopIfTrue="1" operator="notEqual">
      <formula>0</formula>
    </cfRule>
  </conditionalFormatting>
  <conditionalFormatting sqref="M5">
    <cfRule type="cellIs" dxfId="648" priority="392" stopIfTrue="1" operator="greaterThan">
      <formula>0.1</formula>
    </cfRule>
  </conditionalFormatting>
  <conditionalFormatting sqref="M5">
    <cfRule type="cellIs" dxfId="647" priority="390" stopIfTrue="1" operator="equal">
      <formula>0</formula>
    </cfRule>
    <cfRule type="cellIs" dxfId="646" priority="391" stopIfTrue="1" operator="notEqual">
      <formula>0</formula>
    </cfRule>
  </conditionalFormatting>
  <conditionalFormatting sqref="M5">
    <cfRule type="cellIs" dxfId="645" priority="389" stopIfTrue="1" operator="greaterThan">
      <formula>0.1</formula>
    </cfRule>
  </conditionalFormatting>
  <conditionalFormatting sqref="N5">
    <cfRule type="cellIs" dxfId="644" priority="387" stopIfTrue="1" operator="equal">
      <formula>0</formula>
    </cfRule>
    <cfRule type="cellIs" dxfId="643" priority="388" stopIfTrue="1" operator="notEqual">
      <formula>0</formula>
    </cfRule>
  </conditionalFormatting>
  <conditionalFormatting sqref="N5">
    <cfRule type="cellIs" dxfId="642" priority="386" stopIfTrue="1" operator="greaterThan">
      <formula>0.1</formula>
    </cfRule>
  </conditionalFormatting>
  <conditionalFormatting sqref="N5">
    <cfRule type="cellIs" dxfId="641" priority="384" stopIfTrue="1" operator="equal">
      <formula>0</formula>
    </cfRule>
    <cfRule type="cellIs" dxfId="640" priority="385" stopIfTrue="1" operator="notEqual">
      <formula>0</formula>
    </cfRule>
  </conditionalFormatting>
  <conditionalFormatting sqref="N5">
    <cfRule type="cellIs" dxfId="639" priority="383" stopIfTrue="1" operator="greaterThan">
      <formula>0.1</formula>
    </cfRule>
  </conditionalFormatting>
  <conditionalFormatting sqref="N5">
    <cfRule type="cellIs" dxfId="638" priority="381" stopIfTrue="1" operator="equal">
      <formula>0</formula>
    </cfRule>
    <cfRule type="cellIs" dxfId="637" priority="382" stopIfTrue="1" operator="notEqual">
      <formula>0</formula>
    </cfRule>
  </conditionalFormatting>
  <conditionalFormatting sqref="N5">
    <cfRule type="cellIs" dxfId="636" priority="380" stopIfTrue="1" operator="greaterThan">
      <formula>0.1</formula>
    </cfRule>
  </conditionalFormatting>
  <conditionalFormatting sqref="N5">
    <cfRule type="cellIs" dxfId="635" priority="378" stopIfTrue="1" operator="equal">
      <formula>0</formula>
    </cfRule>
    <cfRule type="cellIs" dxfId="634" priority="379" stopIfTrue="1" operator="notEqual">
      <formula>0</formula>
    </cfRule>
  </conditionalFormatting>
  <conditionalFormatting sqref="N5">
    <cfRule type="cellIs" dxfId="633" priority="377" stopIfTrue="1" operator="greaterThan">
      <formula>0.1</formula>
    </cfRule>
  </conditionalFormatting>
  <conditionalFormatting sqref="O5">
    <cfRule type="cellIs" dxfId="632" priority="375" stopIfTrue="1" operator="equal">
      <formula>0</formula>
    </cfRule>
    <cfRule type="cellIs" dxfId="631" priority="376" stopIfTrue="1" operator="notEqual">
      <formula>0</formula>
    </cfRule>
  </conditionalFormatting>
  <conditionalFormatting sqref="O5">
    <cfRule type="cellIs" dxfId="630" priority="374" stopIfTrue="1" operator="greaterThan">
      <formula>0.1</formula>
    </cfRule>
  </conditionalFormatting>
  <conditionalFormatting sqref="O5">
    <cfRule type="cellIs" dxfId="629" priority="372" stopIfTrue="1" operator="equal">
      <formula>0</formula>
    </cfRule>
    <cfRule type="cellIs" dxfId="628" priority="373" stopIfTrue="1" operator="notEqual">
      <formula>0</formula>
    </cfRule>
  </conditionalFormatting>
  <conditionalFormatting sqref="O5">
    <cfRule type="cellIs" dxfId="627" priority="371" stopIfTrue="1" operator="greaterThan">
      <formula>0.1</formula>
    </cfRule>
  </conditionalFormatting>
  <conditionalFormatting sqref="O5">
    <cfRule type="cellIs" dxfId="626" priority="369" stopIfTrue="1" operator="equal">
      <formula>0</formula>
    </cfRule>
    <cfRule type="cellIs" dxfId="625" priority="370" stopIfTrue="1" operator="notEqual">
      <formula>0</formula>
    </cfRule>
  </conditionalFormatting>
  <conditionalFormatting sqref="O5">
    <cfRule type="cellIs" dxfId="624" priority="368" stopIfTrue="1" operator="greaterThan">
      <formula>0.1</formula>
    </cfRule>
  </conditionalFormatting>
  <conditionalFormatting sqref="O5">
    <cfRule type="cellIs" dxfId="623" priority="366" stopIfTrue="1" operator="equal">
      <formula>0</formula>
    </cfRule>
    <cfRule type="cellIs" dxfId="622" priority="367" stopIfTrue="1" operator="notEqual">
      <formula>0</formula>
    </cfRule>
  </conditionalFormatting>
  <conditionalFormatting sqref="O5">
    <cfRule type="cellIs" dxfId="621" priority="365" stopIfTrue="1" operator="greaterThan">
      <formula>0.1</formula>
    </cfRule>
  </conditionalFormatting>
  <conditionalFormatting sqref="P5:R5">
    <cfRule type="cellIs" dxfId="620" priority="363" stopIfTrue="1" operator="equal">
      <formula>0</formula>
    </cfRule>
    <cfRule type="cellIs" dxfId="619" priority="364" stopIfTrue="1" operator="notEqual">
      <formula>0</formula>
    </cfRule>
  </conditionalFormatting>
  <conditionalFormatting sqref="P5:R5">
    <cfRule type="cellIs" dxfId="618" priority="362" stopIfTrue="1" operator="greaterThan">
      <formula>0.1</formula>
    </cfRule>
  </conditionalFormatting>
  <conditionalFormatting sqref="P5:R5">
    <cfRule type="cellIs" dxfId="617" priority="360" stopIfTrue="1" operator="equal">
      <formula>0</formula>
    </cfRule>
    <cfRule type="cellIs" dxfId="616" priority="361" stopIfTrue="1" operator="notEqual">
      <formula>0</formula>
    </cfRule>
  </conditionalFormatting>
  <conditionalFormatting sqref="P5:R5">
    <cfRule type="cellIs" dxfId="615" priority="359" stopIfTrue="1" operator="greaterThan">
      <formula>0.1</formula>
    </cfRule>
  </conditionalFormatting>
  <conditionalFormatting sqref="P5:R5">
    <cfRule type="cellIs" dxfId="614" priority="357" stopIfTrue="1" operator="equal">
      <formula>0</formula>
    </cfRule>
    <cfRule type="cellIs" dxfId="613" priority="358" stopIfTrue="1" operator="notEqual">
      <formula>0</formula>
    </cfRule>
  </conditionalFormatting>
  <conditionalFormatting sqref="P5:R5">
    <cfRule type="cellIs" dxfId="612" priority="356" stopIfTrue="1" operator="greaterThan">
      <formula>0.1</formula>
    </cfRule>
  </conditionalFormatting>
  <conditionalFormatting sqref="P5:R5">
    <cfRule type="cellIs" dxfId="611" priority="354" stopIfTrue="1" operator="equal">
      <formula>0</formula>
    </cfRule>
    <cfRule type="cellIs" dxfId="610" priority="355" stopIfTrue="1" operator="notEqual">
      <formula>0</formula>
    </cfRule>
  </conditionalFormatting>
  <conditionalFormatting sqref="P5:R5">
    <cfRule type="cellIs" dxfId="609" priority="353" stopIfTrue="1" operator="greaterThan">
      <formula>0.1</formula>
    </cfRule>
  </conditionalFormatting>
  <conditionalFormatting sqref="P5:R5">
    <cfRule type="cellIs" dxfId="608" priority="351" stopIfTrue="1" operator="equal">
      <formula>0</formula>
    </cfRule>
    <cfRule type="cellIs" dxfId="607" priority="352" stopIfTrue="1" operator="notEqual">
      <formula>0</formula>
    </cfRule>
  </conditionalFormatting>
  <conditionalFormatting sqref="P5:R5">
    <cfRule type="cellIs" dxfId="606" priority="350" stopIfTrue="1" operator="greaterThan">
      <formula>0.1</formula>
    </cfRule>
  </conditionalFormatting>
  <conditionalFormatting sqref="P5:R5">
    <cfRule type="cellIs" dxfId="605" priority="348" stopIfTrue="1" operator="equal">
      <formula>0</formula>
    </cfRule>
    <cfRule type="cellIs" dxfId="604" priority="349" stopIfTrue="1" operator="notEqual">
      <formula>0</formula>
    </cfRule>
  </conditionalFormatting>
  <conditionalFormatting sqref="P5:R5">
    <cfRule type="cellIs" dxfId="603" priority="347" stopIfTrue="1" operator="greaterThan">
      <formula>0.1</formula>
    </cfRule>
  </conditionalFormatting>
  <conditionalFormatting sqref="P5:R5">
    <cfRule type="cellIs" dxfId="602" priority="345" stopIfTrue="1" operator="equal">
      <formula>0</formula>
    </cfRule>
    <cfRule type="cellIs" dxfId="601" priority="346" stopIfTrue="1" operator="notEqual">
      <formula>0</formula>
    </cfRule>
  </conditionalFormatting>
  <conditionalFormatting sqref="P5:R5">
    <cfRule type="cellIs" dxfId="600" priority="344" stopIfTrue="1" operator="greaterThan">
      <formula>0.1</formula>
    </cfRule>
  </conditionalFormatting>
  <conditionalFormatting sqref="P5:R5">
    <cfRule type="cellIs" dxfId="599" priority="342" stopIfTrue="1" operator="equal">
      <formula>0</formula>
    </cfRule>
    <cfRule type="cellIs" dxfId="598" priority="343" stopIfTrue="1" operator="notEqual">
      <formula>0</formula>
    </cfRule>
  </conditionalFormatting>
  <conditionalFormatting sqref="P5:R5">
    <cfRule type="cellIs" dxfId="597" priority="341" stopIfTrue="1" operator="greaterThan">
      <formula>0.1</formula>
    </cfRule>
  </conditionalFormatting>
  <conditionalFormatting sqref="M6:R6">
    <cfRule type="cellIs" dxfId="596" priority="339" stopIfTrue="1" operator="equal">
      <formula>0</formula>
    </cfRule>
    <cfRule type="cellIs" dxfId="595" priority="340" stopIfTrue="1" operator="notEqual">
      <formula>0</formula>
    </cfRule>
  </conditionalFormatting>
  <conditionalFormatting sqref="M6:R6">
    <cfRule type="cellIs" dxfId="594" priority="338" stopIfTrue="1" operator="greaterThan">
      <formula>0.1</formula>
    </cfRule>
  </conditionalFormatting>
  <conditionalFormatting sqref="M6:R6">
    <cfRule type="cellIs" dxfId="593" priority="336" stopIfTrue="1" operator="equal">
      <formula>0</formula>
    </cfRule>
    <cfRule type="cellIs" dxfId="592" priority="337" stopIfTrue="1" operator="notEqual">
      <formula>0</formula>
    </cfRule>
  </conditionalFormatting>
  <conditionalFormatting sqref="M6:R6">
    <cfRule type="cellIs" dxfId="591" priority="335" stopIfTrue="1" operator="greaterThan">
      <formula>0.1</formula>
    </cfRule>
  </conditionalFormatting>
  <conditionalFormatting sqref="M6:R6">
    <cfRule type="cellIs" dxfId="590" priority="333" stopIfTrue="1" operator="equal">
      <formula>0</formula>
    </cfRule>
    <cfRule type="cellIs" dxfId="589" priority="334" stopIfTrue="1" operator="notEqual">
      <formula>0</formula>
    </cfRule>
  </conditionalFormatting>
  <conditionalFormatting sqref="M6:R6">
    <cfRule type="cellIs" dxfId="588" priority="332" stopIfTrue="1" operator="greaterThan">
      <formula>0.1</formula>
    </cfRule>
  </conditionalFormatting>
  <conditionalFormatting sqref="M6:R6">
    <cfRule type="cellIs" dxfId="587" priority="330" stopIfTrue="1" operator="equal">
      <formula>0</formula>
    </cfRule>
    <cfRule type="cellIs" dxfId="586" priority="331" stopIfTrue="1" operator="notEqual">
      <formula>0</formula>
    </cfRule>
  </conditionalFormatting>
  <conditionalFormatting sqref="M6:R6">
    <cfRule type="cellIs" dxfId="585" priority="329" stopIfTrue="1" operator="greaterThan">
      <formula>0.1</formula>
    </cfRule>
  </conditionalFormatting>
  <conditionalFormatting sqref="M6:R6">
    <cfRule type="cellIs" dxfId="584" priority="327" stopIfTrue="1" operator="equal">
      <formula>0</formula>
    </cfRule>
    <cfRule type="cellIs" dxfId="583" priority="328" stopIfTrue="1" operator="notEqual">
      <formula>0</formula>
    </cfRule>
  </conditionalFormatting>
  <conditionalFormatting sqref="M6:R6">
    <cfRule type="cellIs" dxfId="582" priority="326" stopIfTrue="1" operator="greaterThan">
      <formula>0.1</formula>
    </cfRule>
  </conditionalFormatting>
  <conditionalFormatting sqref="M6:R6">
    <cfRule type="cellIs" dxfId="581" priority="324" stopIfTrue="1" operator="equal">
      <formula>0</formula>
    </cfRule>
    <cfRule type="cellIs" dxfId="580" priority="325" stopIfTrue="1" operator="notEqual">
      <formula>0</formula>
    </cfRule>
  </conditionalFormatting>
  <conditionalFormatting sqref="M6:R6">
    <cfRule type="cellIs" dxfId="579" priority="323" stopIfTrue="1" operator="greaterThan">
      <formula>0.1</formula>
    </cfRule>
  </conditionalFormatting>
  <conditionalFormatting sqref="M6:R6">
    <cfRule type="cellIs" dxfId="578" priority="321" stopIfTrue="1" operator="equal">
      <formula>0</formula>
    </cfRule>
    <cfRule type="cellIs" dxfId="577" priority="322" stopIfTrue="1" operator="notEqual">
      <formula>0</formula>
    </cfRule>
  </conditionalFormatting>
  <conditionalFormatting sqref="M6:R6">
    <cfRule type="cellIs" dxfId="576" priority="320" stopIfTrue="1" operator="greaterThan">
      <formula>0.1</formula>
    </cfRule>
  </conditionalFormatting>
  <conditionalFormatting sqref="M6:R6">
    <cfRule type="cellIs" dxfId="575" priority="318" stopIfTrue="1" operator="equal">
      <formula>0</formula>
    </cfRule>
    <cfRule type="cellIs" dxfId="574" priority="319" stopIfTrue="1" operator="notEqual">
      <formula>0</formula>
    </cfRule>
  </conditionalFormatting>
  <conditionalFormatting sqref="M6:R6">
    <cfRule type="cellIs" dxfId="573" priority="317" stopIfTrue="1" operator="greaterThan">
      <formula>0.1</formula>
    </cfRule>
  </conditionalFormatting>
  <conditionalFormatting sqref="M5:R5">
    <cfRule type="cellIs" dxfId="572" priority="315" stopIfTrue="1" operator="equal">
      <formula>0</formula>
    </cfRule>
    <cfRule type="cellIs" dxfId="571" priority="316" stopIfTrue="1" operator="notEqual">
      <formula>0</formula>
    </cfRule>
  </conditionalFormatting>
  <conditionalFormatting sqref="M5:R5">
    <cfRule type="cellIs" dxfId="570" priority="314" stopIfTrue="1" operator="greaterThan">
      <formula>0.1</formula>
    </cfRule>
  </conditionalFormatting>
  <conditionalFormatting sqref="M5:R5">
    <cfRule type="cellIs" dxfId="569" priority="312" stopIfTrue="1" operator="equal">
      <formula>0</formula>
    </cfRule>
    <cfRule type="cellIs" dxfId="568" priority="313" stopIfTrue="1" operator="notEqual">
      <formula>0</formula>
    </cfRule>
  </conditionalFormatting>
  <conditionalFormatting sqref="M5:R5">
    <cfRule type="cellIs" dxfId="567" priority="311" stopIfTrue="1" operator="greaterThan">
      <formula>0.1</formula>
    </cfRule>
  </conditionalFormatting>
  <conditionalFormatting sqref="M5:R5">
    <cfRule type="cellIs" dxfId="566" priority="309" stopIfTrue="1" operator="equal">
      <formula>0</formula>
    </cfRule>
    <cfRule type="cellIs" dxfId="565" priority="310" stopIfTrue="1" operator="notEqual">
      <formula>0</formula>
    </cfRule>
  </conditionalFormatting>
  <conditionalFormatting sqref="M5:R5">
    <cfRule type="cellIs" dxfId="564" priority="308" stopIfTrue="1" operator="greaterThan">
      <formula>0.1</formula>
    </cfRule>
  </conditionalFormatting>
  <conditionalFormatting sqref="M5:R5">
    <cfRule type="cellIs" dxfId="563" priority="306" stopIfTrue="1" operator="equal">
      <formula>0</formula>
    </cfRule>
    <cfRule type="cellIs" dxfId="562" priority="307" stopIfTrue="1" operator="notEqual">
      <formula>0</formula>
    </cfRule>
  </conditionalFormatting>
  <conditionalFormatting sqref="M5:R5">
    <cfRule type="cellIs" dxfId="561" priority="305" stopIfTrue="1" operator="greaterThan">
      <formula>0.1</formula>
    </cfRule>
  </conditionalFormatting>
  <conditionalFormatting sqref="M6:R6">
    <cfRule type="cellIs" dxfId="560" priority="303" stopIfTrue="1" operator="equal">
      <formula>0</formula>
    </cfRule>
    <cfRule type="cellIs" dxfId="559" priority="304" stopIfTrue="1" operator="notEqual">
      <formula>0</formula>
    </cfRule>
  </conditionalFormatting>
  <conditionalFormatting sqref="M6:R6">
    <cfRule type="cellIs" dxfId="558" priority="302" stopIfTrue="1" operator="greaterThan">
      <formula>0.1</formula>
    </cfRule>
  </conditionalFormatting>
  <conditionalFormatting sqref="M6:R6">
    <cfRule type="cellIs" dxfId="557" priority="300" stopIfTrue="1" operator="equal">
      <formula>0</formula>
    </cfRule>
    <cfRule type="cellIs" dxfId="556" priority="301" stopIfTrue="1" operator="notEqual">
      <formula>0</formula>
    </cfRule>
  </conditionalFormatting>
  <conditionalFormatting sqref="M6:R6">
    <cfRule type="cellIs" dxfId="555" priority="299" stopIfTrue="1" operator="greaterThan">
      <formula>0.1</formula>
    </cfRule>
  </conditionalFormatting>
  <conditionalFormatting sqref="M6:R6">
    <cfRule type="cellIs" dxfId="554" priority="297" stopIfTrue="1" operator="equal">
      <formula>0</formula>
    </cfRule>
    <cfRule type="cellIs" dxfId="553" priority="298" stopIfTrue="1" operator="notEqual">
      <formula>0</formula>
    </cfRule>
  </conditionalFormatting>
  <conditionalFormatting sqref="M6:R6">
    <cfRule type="cellIs" dxfId="552" priority="296" stopIfTrue="1" operator="greaterThan">
      <formula>0.1</formula>
    </cfRule>
  </conditionalFormatting>
  <conditionalFormatting sqref="M6:R6">
    <cfRule type="cellIs" dxfId="551" priority="294" stopIfTrue="1" operator="equal">
      <formula>0</formula>
    </cfRule>
    <cfRule type="cellIs" dxfId="550" priority="295" stopIfTrue="1" operator="notEqual">
      <formula>0</formula>
    </cfRule>
  </conditionalFormatting>
  <conditionalFormatting sqref="M6:R6">
    <cfRule type="cellIs" dxfId="549" priority="293" stopIfTrue="1" operator="greaterThan">
      <formula>0.1</formula>
    </cfRule>
  </conditionalFormatting>
  <conditionalFormatting sqref="M6:R6">
    <cfRule type="cellIs" dxfId="548" priority="291" stopIfTrue="1" operator="equal">
      <formula>0</formula>
    </cfRule>
    <cfRule type="cellIs" dxfId="547" priority="292" stopIfTrue="1" operator="notEqual">
      <formula>0</formula>
    </cfRule>
  </conditionalFormatting>
  <conditionalFormatting sqref="M6:R6">
    <cfRule type="cellIs" dxfId="546" priority="290" stopIfTrue="1" operator="greaterThan">
      <formula>0.1</formula>
    </cfRule>
  </conditionalFormatting>
  <conditionalFormatting sqref="M6:R6">
    <cfRule type="cellIs" dxfId="545" priority="288" stopIfTrue="1" operator="equal">
      <formula>0</formula>
    </cfRule>
    <cfRule type="cellIs" dxfId="544" priority="289" stopIfTrue="1" operator="notEqual">
      <formula>0</formula>
    </cfRule>
  </conditionalFormatting>
  <conditionalFormatting sqref="M6:R6">
    <cfRule type="cellIs" dxfId="543" priority="287" stopIfTrue="1" operator="greaterThan">
      <formula>0.1</formula>
    </cfRule>
  </conditionalFormatting>
  <conditionalFormatting sqref="M6:R6">
    <cfRule type="cellIs" dxfId="542" priority="285" stopIfTrue="1" operator="equal">
      <formula>0</formula>
    </cfRule>
    <cfRule type="cellIs" dxfId="541" priority="286" stopIfTrue="1" operator="notEqual">
      <formula>0</formula>
    </cfRule>
  </conditionalFormatting>
  <conditionalFormatting sqref="M6:R6">
    <cfRule type="cellIs" dxfId="540" priority="284" stopIfTrue="1" operator="greaterThan">
      <formula>0.1</formula>
    </cfRule>
  </conditionalFormatting>
  <conditionalFormatting sqref="M6:R6">
    <cfRule type="cellIs" dxfId="539" priority="282" stopIfTrue="1" operator="equal">
      <formula>0</formula>
    </cfRule>
    <cfRule type="cellIs" dxfId="538" priority="283" stopIfTrue="1" operator="notEqual">
      <formula>0</formula>
    </cfRule>
  </conditionalFormatting>
  <conditionalFormatting sqref="M6:R6">
    <cfRule type="cellIs" dxfId="537" priority="281" stopIfTrue="1" operator="greaterThan">
      <formula>0.1</formula>
    </cfRule>
  </conditionalFormatting>
  <conditionalFormatting sqref="M5:R5">
    <cfRule type="cellIs" dxfId="536" priority="279" stopIfTrue="1" operator="equal">
      <formula>0</formula>
    </cfRule>
    <cfRule type="cellIs" dxfId="535" priority="280" stopIfTrue="1" operator="notEqual">
      <formula>0</formula>
    </cfRule>
  </conditionalFormatting>
  <conditionalFormatting sqref="M5:R5">
    <cfRule type="cellIs" dxfId="534" priority="278" stopIfTrue="1" operator="greaterThan">
      <formula>0.1</formula>
    </cfRule>
  </conditionalFormatting>
  <conditionalFormatting sqref="M5:R5">
    <cfRule type="cellIs" dxfId="533" priority="276" stopIfTrue="1" operator="equal">
      <formula>0</formula>
    </cfRule>
    <cfRule type="cellIs" dxfId="532" priority="277" stopIfTrue="1" operator="notEqual">
      <formula>0</formula>
    </cfRule>
  </conditionalFormatting>
  <conditionalFormatting sqref="M5:R5">
    <cfRule type="cellIs" dxfId="531" priority="275" stopIfTrue="1" operator="greaterThan">
      <formula>0.1</formula>
    </cfRule>
  </conditionalFormatting>
  <conditionalFormatting sqref="M5:R5">
    <cfRule type="cellIs" dxfId="530" priority="273" stopIfTrue="1" operator="equal">
      <formula>0</formula>
    </cfRule>
    <cfRule type="cellIs" dxfId="529" priority="274" stopIfTrue="1" operator="notEqual">
      <formula>0</formula>
    </cfRule>
  </conditionalFormatting>
  <conditionalFormatting sqref="M5:R5">
    <cfRule type="cellIs" dxfId="528" priority="272" stopIfTrue="1" operator="greaterThan">
      <formula>0.1</formula>
    </cfRule>
  </conditionalFormatting>
  <conditionalFormatting sqref="M5:R5">
    <cfRule type="cellIs" dxfId="527" priority="270" stopIfTrue="1" operator="equal">
      <formula>0</formula>
    </cfRule>
    <cfRule type="cellIs" dxfId="526" priority="271" stopIfTrue="1" operator="notEqual">
      <formula>0</formula>
    </cfRule>
  </conditionalFormatting>
  <conditionalFormatting sqref="M5:R5">
    <cfRule type="cellIs" dxfId="525" priority="269" stopIfTrue="1" operator="greaterThan">
      <formula>0.1</formula>
    </cfRule>
  </conditionalFormatting>
  <conditionalFormatting sqref="M6:R6">
    <cfRule type="cellIs" dxfId="524" priority="267" stopIfTrue="1" operator="equal">
      <formula>0</formula>
    </cfRule>
    <cfRule type="cellIs" dxfId="523" priority="268" stopIfTrue="1" operator="notEqual">
      <formula>0</formula>
    </cfRule>
  </conditionalFormatting>
  <conditionalFormatting sqref="M6:R6">
    <cfRule type="cellIs" dxfId="522" priority="266" stopIfTrue="1" operator="greaterThan">
      <formula>0.1</formula>
    </cfRule>
  </conditionalFormatting>
  <conditionalFormatting sqref="M6:R6">
    <cfRule type="cellIs" dxfId="521" priority="264" stopIfTrue="1" operator="equal">
      <formula>0</formula>
    </cfRule>
    <cfRule type="cellIs" dxfId="520" priority="265" stopIfTrue="1" operator="notEqual">
      <formula>0</formula>
    </cfRule>
  </conditionalFormatting>
  <conditionalFormatting sqref="M6:R6">
    <cfRule type="cellIs" dxfId="519" priority="263" stopIfTrue="1" operator="greaterThan">
      <formula>0.1</formula>
    </cfRule>
  </conditionalFormatting>
  <conditionalFormatting sqref="M6:R6">
    <cfRule type="cellIs" dxfId="518" priority="261" stopIfTrue="1" operator="equal">
      <formula>0</formula>
    </cfRule>
    <cfRule type="cellIs" dxfId="517" priority="262" stopIfTrue="1" operator="notEqual">
      <formula>0</formula>
    </cfRule>
  </conditionalFormatting>
  <conditionalFormatting sqref="M6:R6">
    <cfRule type="cellIs" dxfId="516" priority="260" stopIfTrue="1" operator="greaterThan">
      <formula>0.1</formula>
    </cfRule>
  </conditionalFormatting>
  <conditionalFormatting sqref="M6:R6">
    <cfRule type="cellIs" dxfId="515" priority="258" stopIfTrue="1" operator="equal">
      <formula>0</formula>
    </cfRule>
    <cfRule type="cellIs" dxfId="514" priority="259" stopIfTrue="1" operator="notEqual">
      <formula>0</formula>
    </cfRule>
  </conditionalFormatting>
  <conditionalFormatting sqref="M6:R6">
    <cfRule type="cellIs" dxfId="513" priority="257" stopIfTrue="1" operator="greaterThan">
      <formula>0.1</formula>
    </cfRule>
  </conditionalFormatting>
  <conditionalFormatting sqref="M6:R6">
    <cfRule type="cellIs" dxfId="512" priority="255" stopIfTrue="1" operator="equal">
      <formula>0</formula>
    </cfRule>
    <cfRule type="cellIs" dxfId="511" priority="256" stopIfTrue="1" operator="notEqual">
      <formula>0</formula>
    </cfRule>
  </conditionalFormatting>
  <conditionalFormatting sqref="M6:R6">
    <cfRule type="cellIs" dxfId="510" priority="254" stopIfTrue="1" operator="greaterThan">
      <formula>0.1</formula>
    </cfRule>
  </conditionalFormatting>
  <conditionalFormatting sqref="M6:R6">
    <cfRule type="cellIs" dxfId="509" priority="252" stopIfTrue="1" operator="equal">
      <formula>0</formula>
    </cfRule>
    <cfRule type="cellIs" dxfId="508" priority="253" stopIfTrue="1" operator="notEqual">
      <formula>0</formula>
    </cfRule>
  </conditionalFormatting>
  <conditionalFormatting sqref="M6:R6">
    <cfRule type="cellIs" dxfId="507" priority="251" stopIfTrue="1" operator="greaterThan">
      <formula>0.1</formula>
    </cfRule>
  </conditionalFormatting>
  <conditionalFormatting sqref="M6:R6">
    <cfRule type="cellIs" dxfId="506" priority="249" stopIfTrue="1" operator="equal">
      <formula>0</formula>
    </cfRule>
    <cfRule type="cellIs" dxfId="505" priority="250" stopIfTrue="1" operator="notEqual">
      <formula>0</formula>
    </cfRule>
  </conditionalFormatting>
  <conditionalFormatting sqref="M6:R6">
    <cfRule type="cellIs" dxfId="504" priority="248" stopIfTrue="1" operator="greaterThan">
      <formula>0.1</formula>
    </cfRule>
  </conditionalFormatting>
  <conditionalFormatting sqref="M6:R6">
    <cfRule type="cellIs" dxfId="503" priority="246" stopIfTrue="1" operator="equal">
      <formula>0</formula>
    </cfRule>
    <cfRule type="cellIs" dxfId="502" priority="247" stopIfTrue="1" operator="notEqual">
      <formula>0</formula>
    </cfRule>
  </conditionalFormatting>
  <conditionalFormatting sqref="M6:R6">
    <cfRule type="cellIs" dxfId="501" priority="245" stopIfTrue="1" operator="greaterThan">
      <formula>0.1</formula>
    </cfRule>
  </conditionalFormatting>
  <conditionalFormatting sqref="Q1021:R1021">
    <cfRule type="cellIs" dxfId="500" priority="243" stopIfTrue="1" operator="equal">
      <formula>0</formula>
    </cfRule>
    <cfRule type="cellIs" dxfId="499" priority="244" stopIfTrue="1" operator="notEqual">
      <formula>0</formula>
    </cfRule>
  </conditionalFormatting>
  <conditionalFormatting sqref="Q1021:R1021">
    <cfRule type="cellIs" dxfId="498" priority="242" stopIfTrue="1" operator="greaterThan">
      <formula>0.1</formula>
    </cfRule>
  </conditionalFormatting>
  <conditionalFormatting sqref="E22:E1020">
    <cfRule type="duplicateValues" dxfId="497" priority="241"/>
  </conditionalFormatting>
  <conditionalFormatting sqref="M6:P6">
    <cfRule type="cellIs" dxfId="496" priority="238" stopIfTrue="1" operator="equal">
      <formula>0</formula>
    </cfRule>
    <cfRule type="cellIs" dxfId="495" priority="239" stopIfTrue="1" operator="equal">
      <formula>0</formula>
    </cfRule>
    <cfRule type="cellIs" dxfId="494" priority="240" stopIfTrue="1" operator="notEqual">
      <formula>0</formula>
    </cfRule>
  </conditionalFormatting>
  <conditionalFormatting sqref="M6:P6">
    <cfRule type="cellIs" dxfId="493" priority="237" stopIfTrue="1" operator="greaterThan">
      <formula>0.1</formula>
    </cfRule>
  </conditionalFormatting>
  <conditionalFormatting sqref="M6:P6">
    <cfRule type="cellIs" dxfId="492" priority="235" stopIfTrue="1" operator="equal">
      <formula>0</formula>
    </cfRule>
    <cfRule type="cellIs" dxfId="491" priority="236" stopIfTrue="1" operator="notEqual">
      <formula>0</formula>
    </cfRule>
  </conditionalFormatting>
  <conditionalFormatting sqref="M6:P6">
    <cfRule type="cellIs" dxfId="490" priority="234" stopIfTrue="1" operator="greaterThan">
      <formula>0.1</formula>
    </cfRule>
  </conditionalFormatting>
  <conditionalFormatting sqref="M6:P6">
    <cfRule type="cellIs" dxfId="489" priority="232" stopIfTrue="1" operator="equal">
      <formula>0</formula>
    </cfRule>
    <cfRule type="cellIs" dxfId="488" priority="233" stopIfTrue="1" operator="notEqual">
      <formula>0</formula>
    </cfRule>
  </conditionalFormatting>
  <conditionalFormatting sqref="M6:P6">
    <cfRule type="cellIs" dxfId="487" priority="231" stopIfTrue="1" operator="greaterThan">
      <formula>0.1</formula>
    </cfRule>
  </conditionalFormatting>
  <conditionalFormatting sqref="M6:P6">
    <cfRule type="cellIs" dxfId="486" priority="229" stopIfTrue="1" operator="equal">
      <formula>0</formula>
    </cfRule>
    <cfRule type="cellIs" dxfId="485" priority="230" stopIfTrue="1" operator="notEqual">
      <formula>0</formula>
    </cfRule>
  </conditionalFormatting>
  <conditionalFormatting sqref="M6:P6">
    <cfRule type="cellIs" dxfId="484" priority="228" stopIfTrue="1" operator="greaterThan">
      <formula>0.1</formula>
    </cfRule>
  </conditionalFormatting>
  <conditionalFormatting sqref="M6:P6">
    <cfRule type="cellIs" dxfId="483" priority="226" stopIfTrue="1" operator="equal">
      <formula>0</formula>
    </cfRule>
    <cfRule type="cellIs" dxfId="482" priority="227" stopIfTrue="1" operator="notEqual">
      <formula>0</formula>
    </cfRule>
  </conditionalFormatting>
  <conditionalFormatting sqref="M6:P6">
    <cfRule type="cellIs" dxfId="481" priority="225" stopIfTrue="1" operator="greaterThan">
      <formula>0.1</formula>
    </cfRule>
  </conditionalFormatting>
  <conditionalFormatting sqref="M6:P6">
    <cfRule type="cellIs" dxfId="480" priority="223" stopIfTrue="1" operator="equal">
      <formula>0</formula>
    </cfRule>
    <cfRule type="cellIs" dxfId="479" priority="224" stopIfTrue="1" operator="notEqual">
      <formula>0</formula>
    </cfRule>
  </conditionalFormatting>
  <conditionalFormatting sqref="M6:P6">
    <cfRule type="cellIs" dxfId="478" priority="222" stopIfTrue="1" operator="greaterThan">
      <formula>0.1</formula>
    </cfRule>
  </conditionalFormatting>
  <conditionalFormatting sqref="M6:P6">
    <cfRule type="cellIs" dxfId="477" priority="220" stopIfTrue="1" operator="equal">
      <formula>0</formula>
    </cfRule>
    <cfRule type="cellIs" dxfId="476" priority="221" stopIfTrue="1" operator="notEqual">
      <formula>0</formula>
    </cfRule>
  </conditionalFormatting>
  <conditionalFormatting sqref="M6:P6">
    <cfRule type="cellIs" dxfId="475" priority="219" stopIfTrue="1" operator="greaterThan">
      <formula>0.1</formula>
    </cfRule>
  </conditionalFormatting>
  <conditionalFormatting sqref="M6:P6">
    <cfRule type="cellIs" dxfId="474" priority="218" stopIfTrue="1" operator="notEqual">
      <formula>0</formula>
    </cfRule>
  </conditionalFormatting>
  <conditionalFormatting sqref="M6:P6">
    <cfRule type="cellIs" dxfId="473" priority="217" stopIfTrue="1" operator="greaterThan">
      <formula>0.1</formula>
    </cfRule>
  </conditionalFormatting>
  <conditionalFormatting sqref="L5:P6">
    <cfRule type="cellIs" dxfId="472" priority="214" stopIfTrue="1" operator="equal">
      <formula>0</formula>
    </cfRule>
    <cfRule type="cellIs" dxfId="471" priority="215" stopIfTrue="1" operator="equal">
      <formula>0</formula>
    </cfRule>
    <cfRule type="cellIs" dxfId="470" priority="216" stopIfTrue="1" operator="notEqual">
      <formula>0</formula>
    </cfRule>
  </conditionalFormatting>
  <conditionalFormatting sqref="L5:P6">
    <cfRule type="cellIs" dxfId="469" priority="213" stopIfTrue="1" operator="greaterThan">
      <formula>0.1</formula>
    </cfRule>
  </conditionalFormatting>
  <conditionalFormatting sqref="L5:P6">
    <cfRule type="cellIs" dxfId="468" priority="211" stopIfTrue="1" operator="equal">
      <formula>0</formula>
    </cfRule>
    <cfRule type="cellIs" dxfId="467" priority="212" stopIfTrue="1" operator="notEqual">
      <formula>0</formula>
    </cfRule>
  </conditionalFormatting>
  <conditionalFormatting sqref="L5:P6">
    <cfRule type="cellIs" dxfId="466" priority="210" stopIfTrue="1" operator="greaterThan">
      <formula>0.1</formula>
    </cfRule>
  </conditionalFormatting>
  <conditionalFormatting sqref="L5:P6">
    <cfRule type="cellIs" dxfId="465" priority="208" stopIfTrue="1" operator="equal">
      <formula>0</formula>
    </cfRule>
    <cfRule type="cellIs" dxfId="464" priority="209" stopIfTrue="1" operator="notEqual">
      <formula>0</formula>
    </cfRule>
  </conditionalFormatting>
  <conditionalFormatting sqref="L5:P6">
    <cfRule type="cellIs" dxfId="463" priority="207" stopIfTrue="1" operator="greaterThan">
      <formula>0.1</formula>
    </cfRule>
  </conditionalFormatting>
  <conditionalFormatting sqref="L5:P6">
    <cfRule type="cellIs" dxfId="462" priority="205" stopIfTrue="1" operator="equal">
      <formula>0</formula>
    </cfRule>
    <cfRule type="cellIs" dxfId="461" priority="206" stopIfTrue="1" operator="notEqual">
      <formula>0</formula>
    </cfRule>
  </conditionalFormatting>
  <conditionalFormatting sqref="L5:P6">
    <cfRule type="cellIs" dxfId="460" priority="204" stopIfTrue="1" operator="greaterThan">
      <formula>0.1</formula>
    </cfRule>
  </conditionalFormatting>
  <conditionalFormatting sqref="L5:P6">
    <cfRule type="cellIs" dxfId="459" priority="202" stopIfTrue="1" operator="equal">
      <formula>0</formula>
    </cfRule>
    <cfRule type="cellIs" dxfId="458" priority="203" stopIfTrue="1" operator="notEqual">
      <formula>0</formula>
    </cfRule>
  </conditionalFormatting>
  <conditionalFormatting sqref="L5:P6">
    <cfRule type="cellIs" dxfId="457" priority="201" stopIfTrue="1" operator="greaterThan">
      <formula>0.1</formula>
    </cfRule>
  </conditionalFormatting>
  <conditionalFormatting sqref="L5:P6">
    <cfRule type="cellIs" dxfId="456" priority="199" stopIfTrue="1" operator="equal">
      <formula>0</formula>
    </cfRule>
    <cfRule type="cellIs" dxfId="455" priority="200" stopIfTrue="1" operator="notEqual">
      <formula>0</formula>
    </cfRule>
  </conditionalFormatting>
  <conditionalFormatting sqref="L5:P6">
    <cfRule type="cellIs" dxfId="454" priority="198" stopIfTrue="1" operator="greaterThan">
      <formula>0.1</formula>
    </cfRule>
  </conditionalFormatting>
  <conditionalFormatting sqref="L5:P6">
    <cfRule type="cellIs" dxfId="453" priority="196" stopIfTrue="1" operator="equal">
      <formula>0</formula>
    </cfRule>
    <cfRule type="cellIs" dxfId="452" priority="197" stopIfTrue="1" operator="notEqual">
      <formula>0</formula>
    </cfRule>
  </conditionalFormatting>
  <conditionalFormatting sqref="L5:P6">
    <cfRule type="cellIs" dxfId="451" priority="195" stopIfTrue="1" operator="greaterThan">
      <formula>0.1</formula>
    </cfRule>
  </conditionalFormatting>
  <conditionalFormatting sqref="L5:P6">
    <cfRule type="cellIs" dxfId="450" priority="194" stopIfTrue="1" operator="notEqual">
      <formula>0</formula>
    </cfRule>
  </conditionalFormatting>
  <conditionalFormatting sqref="L5:P6">
    <cfRule type="cellIs" dxfId="449" priority="193" stopIfTrue="1" operator="greaterThan">
      <formula>0.1</formula>
    </cfRule>
  </conditionalFormatting>
  <conditionalFormatting sqref="M5:P5">
    <cfRule type="cellIs" dxfId="448" priority="191" stopIfTrue="1" operator="equal">
      <formula>0</formula>
    </cfRule>
    <cfRule type="cellIs" dxfId="447" priority="192" stopIfTrue="1" operator="notEqual">
      <formula>0</formula>
    </cfRule>
  </conditionalFormatting>
  <conditionalFormatting sqref="M5:P5">
    <cfRule type="cellIs" dxfId="446" priority="190" stopIfTrue="1" operator="greaterThan">
      <formula>0.1</formula>
    </cfRule>
  </conditionalFormatting>
  <conditionalFormatting sqref="M5:P5">
    <cfRule type="cellIs" dxfId="445" priority="188" stopIfTrue="1" operator="equal">
      <formula>0</formula>
    </cfRule>
    <cfRule type="cellIs" dxfId="444" priority="189" stopIfTrue="1" operator="notEqual">
      <formula>0</formula>
    </cfRule>
  </conditionalFormatting>
  <conditionalFormatting sqref="M5:P5">
    <cfRule type="cellIs" dxfId="443" priority="187" stopIfTrue="1" operator="greaterThan">
      <formula>0.1</formula>
    </cfRule>
  </conditionalFormatting>
  <conditionalFormatting sqref="M5:P5">
    <cfRule type="cellIs" dxfId="442" priority="185" stopIfTrue="1" operator="equal">
      <formula>0</formula>
    </cfRule>
    <cfRule type="cellIs" dxfId="441" priority="186" stopIfTrue="1" operator="notEqual">
      <formula>0</formula>
    </cfRule>
  </conditionalFormatting>
  <conditionalFormatting sqref="M5:P5">
    <cfRule type="cellIs" dxfId="440" priority="184" stopIfTrue="1" operator="greaterThan">
      <formula>0.1</formula>
    </cfRule>
  </conditionalFormatting>
  <conditionalFormatting sqref="M5:P5">
    <cfRule type="cellIs" dxfId="439" priority="182" stopIfTrue="1" operator="equal">
      <formula>0</formula>
    </cfRule>
    <cfRule type="cellIs" dxfId="438" priority="183" stopIfTrue="1" operator="notEqual">
      <formula>0</formula>
    </cfRule>
  </conditionalFormatting>
  <conditionalFormatting sqref="M5:P5">
    <cfRule type="cellIs" dxfId="437" priority="181" stopIfTrue="1" operator="greaterThan">
      <formula>0.1</formula>
    </cfRule>
  </conditionalFormatting>
  <conditionalFormatting sqref="M5:P5">
    <cfRule type="cellIs" dxfId="436" priority="178" stopIfTrue="1" operator="equal">
      <formula>0</formula>
    </cfRule>
    <cfRule type="cellIs" dxfId="435" priority="179" stopIfTrue="1" operator="equal">
      <formula>0</formula>
    </cfRule>
    <cfRule type="cellIs" dxfId="434" priority="180" stopIfTrue="1" operator="notEqual">
      <formula>0</formula>
    </cfRule>
  </conditionalFormatting>
  <conditionalFormatting sqref="M5:P5">
    <cfRule type="cellIs" dxfId="433" priority="177" stopIfTrue="1" operator="greaterThan">
      <formula>0.1</formula>
    </cfRule>
  </conditionalFormatting>
  <conditionalFormatting sqref="M5:P5">
    <cfRule type="cellIs" dxfId="432" priority="175" stopIfTrue="1" operator="equal">
      <formula>0</formula>
    </cfRule>
    <cfRule type="cellIs" dxfId="431" priority="176" stopIfTrue="1" operator="notEqual">
      <formula>0</formula>
    </cfRule>
  </conditionalFormatting>
  <conditionalFormatting sqref="M5:P5">
    <cfRule type="cellIs" dxfId="430" priority="174" stopIfTrue="1" operator="greaterThan">
      <formula>0.1</formula>
    </cfRule>
  </conditionalFormatting>
  <conditionalFormatting sqref="M5:P5">
    <cfRule type="cellIs" dxfId="429" priority="172" stopIfTrue="1" operator="equal">
      <formula>0</formula>
    </cfRule>
    <cfRule type="cellIs" dxfId="428" priority="173" stopIfTrue="1" operator="notEqual">
      <formula>0</formula>
    </cfRule>
  </conditionalFormatting>
  <conditionalFormatting sqref="M5:P5">
    <cfRule type="cellIs" dxfId="427" priority="171" stopIfTrue="1" operator="greaterThan">
      <formula>0.1</formula>
    </cfRule>
  </conditionalFormatting>
  <conditionalFormatting sqref="M5:P5">
    <cfRule type="cellIs" dxfId="426" priority="169" stopIfTrue="1" operator="equal">
      <formula>0</formula>
    </cfRule>
    <cfRule type="cellIs" dxfId="425" priority="170" stopIfTrue="1" operator="notEqual">
      <formula>0</formula>
    </cfRule>
  </conditionalFormatting>
  <conditionalFormatting sqref="M5:P5">
    <cfRule type="cellIs" dxfId="424" priority="168" stopIfTrue="1" operator="greaterThan">
      <formula>0.1</formula>
    </cfRule>
  </conditionalFormatting>
  <conditionalFormatting sqref="M5:P5">
    <cfRule type="cellIs" dxfId="423" priority="166" stopIfTrue="1" operator="equal">
      <formula>0</formula>
    </cfRule>
    <cfRule type="cellIs" dxfId="422" priority="167" stopIfTrue="1" operator="notEqual">
      <formula>0</formula>
    </cfRule>
  </conditionalFormatting>
  <conditionalFormatting sqref="M5:P5">
    <cfRule type="cellIs" dxfId="421" priority="165" stopIfTrue="1" operator="greaterThan">
      <formula>0.1</formula>
    </cfRule>
  </conditionalFormatting>
  <conditionalFormatting sqref="M5:P5">
    <cfRule type="cellIs" dxfId="420" priority="163" stopIfTrue="1" operator="equal">
      <formula>0</formula>
    </cfRule>
    <cfRule type="cellIs" dxfId="419" priority="164" stopIfTrue="1" operator="notEqual">
      <formula>0</formula>
    </cfRule>
  </conditionalFormatting>
  <conditionalFormatting sqref="M5:P5">
    <cfRule type="cellIs" dxfId="418" priority="162" stopIfTrue="1" operator="greaterThan">
      <formula>0.1</formula>
    </cfRule>
  </conditionalFormatting>
  <conditionalFormatting sqref="M5:P5">
    <cfRule type="cellIs" dxfId="417" priority="160" stopIfTrue="1" operator="equal">
      <formula>0</formula>
    </cfRule>
    <cfRule type="cellIs" dxfId="416" priority="161" stopIfTrue="1" operator="notEqual">
      <formula>0</formula>
    </cfRule>
  </conditionalFormatting>
  <conditionalFormatting sqref="M5:P5">
    <cfRule type="cellIs" dxfId="415" priority="159" stopIfTrue="1" operator="greaterThan">
      <formula>0.1</formula>
    </cfRule>
  </conditionalFormatting>
  <conditionalFormatting sqref="M5:P5">
    <cfRule type="cellIs" dxfId="414" priority="158" stopIfTrue="1" operator="notEqual">
      <formula>0</formula>
    </cfRule>
  </conditionalFormatting>
  <conditionalFormatting sqref="M5:P5">
    <cfRule type="cellIs" dxfId="413" priority="157" stopIfTrue="1" operator="greaterThan">
      <formula>0.1</formula>
    </cfRule>
  </conditionalFormatting>
  <conditionalFormatting sqref="M6:P6">
    <cfRule type="cellIs" dxfId="412" priority="155" stopIfTrue="1" operator="equal">
      <formula>0</formula>
    </cfRule>
    <cfRule type="cellIs" dxfId="411" priority="156" stopIfTrue="1" operator="notEqual">
      <formula>0</formula>
    </cfRule>
  </conditionalFormatting>
  <conditionalFormatting sqref="M6:P6">
    <cfRule type="cellIs" dxfId="410" priority="154" stopIfTrue="1" operator="greaterThan">
      <formula>0.1</formula>
    </cfRule>
  </conditionalFormatting>
  <conditionalFormatting sqref="M6:P6">
    <cfRule type="cellIs" dxfId="409" priority="152" stopIfTrue="1" operator="equal">
      <formula>0</formula>
    </cfRule>
    <cfRule type="cellIs" dxfId="408" priority="153" stopIfTrue="1" operator="notEqual">
      <formula>0</formula>
    </cfRule>
  </conditionalFormatting>
  <conditionalFormatting sqref="M6:P6">
    <cfRule type="cellIs" dxfId="407" priority="151" stopIfTrue="1" operator="greaterThan">
      <formula>0.1</formula>
    </cfRule>
  </conditionalFormatting>
  <conditionalFormatting sqref="M6:P6">
    <cfRule type="cellIs" dxfId="406" priority="149" stopIfTrue="1" operator="equal">
      <formula>0</formula>
    </cfRule>
    <cfRule type="cellIs" dxfId="405" priority="150" stopIfTrue="1" operator="notEqual">
      <formula>0</formula>
    </cfRule>
  </conditionalFormatting>
  <conditionalFormatting sqref="M6:P6">
    <cfRule type="cellIs" dxfId="404" priority="148" stopIfTrue="1" operator="greaterThan">
      <formula>0.1</formula>
    </cfRule>
  </conditionalFormatting>
  <conditionalFormatting sqref="M6:P6">
    <cfRule type="cellIs" dxfId="403" priority="146" stopIfTrue="1" operator="equal">
      <formula>0</formula>
    </cfRule>
    <cfRule type="cellIs" dxfId="402" priority="147" stopIfTrue="1" operator="notEqual">
      <formula>0</formula>
    </cfRule>
  </conditionalFormatting>
  <conditionalFormatting sqref="M6:P6">
    <cfRule type="cellIs" dxfId="401" priority="145" stopIfTrue="1" operator="greaterThan">
      <formula>0.1</formula>
    </cfRule>
  </conditionalFormatting>
  <conditionalFormatting sqref="M6:O6">
    <cfRule type="cellIs" dxfId="400" priority="143" stopIfTrue="1" operator="equal">
      <formula>0</formula>
    </cfRule>
    <cfRule type="cellIs" dxfId="399" priority="144" stopIfTrue="1" operator="notEqual">
      <formula>0</formula>
    </cfRule>
  </conditionalFormatting>
  <conditionalFormatting sqref="M6:O6">
    <cfRule type="cellIs" dxfId="398" priority="142" stopIfTrue="1" operator="greaterThan">
      <formula>0.1</formula>
    </cfRule>
  </conditionalFormatting>
  <conditionalFormatting sqref="M6:O6">
    <cfRule type="cellIs" dxfId="397" priority="140" stopIfTrue="1" operator="equal">
      <formula>0</formula>
    </cfRule>
    <cfRule type="cellIs" dxfId="396" priority="141" stopIfTrue="1" operator="notEqual">
      <formula>0</formula>
    </cfRule>
  </conditionalFormatting>
  <conditionalFormatting sqref="M6:O6">
    <cfRule type="cellIs" dxfId="395" priority="139" stopIfTrue="1" operator="greaterThan">
      <formula>0.1</formula>
    </cfRule>
  </conditionalFormatting>
  <conditionalFormatting sqref="M6:O6">
    <cfRule type="cellIs" dxfId="394" priority="137" stopIfTrue="1" operator="equal">
      <formula>0</formula>
    </cfRule>
    <cfRule type="cellIs" dxfId="393" priority="138" stopIfTrue="1" operator="notEqual">
      <formula>0</formula>
    </cfRule>
  </conditionalFormatting>
  <conditionalFormatting sqref="M6:O6">
    <cfRule type="cellIs" dxfId="392" priority="136" stopIfTrue="1" operator="greaterThan">
      <formula>0.1</formula>
    </cfRule>
  </conditionalFormatting>
  <conditionalFormatting sqref="M6:O6">
    <cfRule type="cellIs" dxfId="391" priority="134" stopIfTrue="1" operator="equal">
      <formula>0</formula>
    </cfRule>
    <cfRule type="cellIs" dxfId="390" priority="135" stopIfTrue="1" operator="notEqual">
      <formula>0</formula>
    </cfRule>
  </conditionalFormatting>
  <conditionalFormatting sqref="M6:O6">
    <cfRule type="cellIs" dxfId="389" priority="133" stopIfTrue="1" operator="greaterThan">
      <formula>0.1</formula>
    </cfRule>
  </conditionalFormatting>
  <conditionalFormatting sqref="P6">
    <cfRule type="cellIs" dxfId="388" priority="131" stopIfTrue="1" operator="equal">
      <formula>0</formula>
    </cfRule>
    <cfRule type="cellIs" dxfId="387" priority="132" stopIfTrue="1" operator="notEqual">
      <formula>0</formula>
    </cfRule>
  </conditionalFormatting>
  <conditionalFormatting sqref="P6">
    <cfRule type="cellIs" dxfId="386" priority="130" stopIfTrue="1" operator="greaterThan">
      <formula>0.1</formula>
    </cfRule>
  </conditionalFormatting>
  <conditionalFormatting sqref="P6">
    <cfRule type="cellIs" dxfId="385" priority="128" stopIfTrue="1" operator="equal">
      <formula>0</formula>
    </cfRule>
    <cfRule type="cellIs" dxfId="384" priority="129" stopIfTrue="1" operator="notEqual">
      <formula>0</formula>
    </cfRule>
  </conditionalFormatting>
  <conditionalFormatting sqref="P6">
    <cfRule type="cellIs" dxfId="383" priority="127" stopIfTrue="1" operator="greaterThan">
      <formula>0.1</formula>
    </cfRule>
  </conditionalFormatting>
  <conditionalFormatting sqref="P6">
    <cfRule type="cellIs" dxfId="382" priority="125" stopIfTrue="1" operator="equal">
      <formula>0</formula>
    </cfRule>
    <cfRule type="cellIs" dxfId="381" priority="126" stopIfTrue="1" operator="notEqual">
      <formula>0</formula>
    </cfRule>
  </conditionalFormatting>
  <conditionalFormatting sqref="P6">
    <cfRule type="cellIs" dxfId="380" priority="124" stopIfTrue="1" operator="greaterThan">
      <formula>0.1</formula>
    </cfRule>
  </conditionalFormatting>
  <conditionalFormatting sqref="P6">
    <cfRule type="cellIs" dxfId="379" priority="122" stopIfTrue="1" operator="equal">
      <formula>0</formula>
    </cfRule>
    <cfRule type="cellIs" dxfId="378" priority="123" stopIfTrue="1" operator="notEqual">
      <formula>0</formula>
    </cfRule>
  </conditionalFormatting>
  <conditionalFormatting sqref="P6">
    <cfRule type="cellIs" dxfId="377" priority="121" stopIfTrue="1" operator="greaterThan">
      <formula>0.1</formula>
    </cfRule>
  </conditionalFormatting>
  <conditionalFormatting sqref="M6">
    <cfRule type="cellIs" dxfId="376" priority="119" stopIfTrue="1" operator="equal">
      <formula>0</formula>
    </cfRule>
    <cfRule type="cellIs" dxfId="375" priority="120" stopIfTrue="1" operator="notEqual">
      <formula>0</formula>
    </cfRule>
  </conditionalFormatting>
  <conditionalFormatting sqref="M6">
    <cfRule type="cellIs" dxfId="374" priority="118" stopIfTrue="1" operator="greaterThan">
      <formula>0.1</formula>
    </cfRule>
  </conditionalFormatting>
  <conditionalFormatting sqref="M6">
    <cfRule type="cellIs" dxfId="373" priority="116" stopIfTrue="1" operator="equal">
      <formula>0</formula>
    </cfRule>
    <cfRule type="cellIs" dxfId="372" priority="117" stopIfTrue="1" operator="notEqual">
      <formula>0</formula>
    </cfRule>
  </conditionalFormatting>
  <conditionalFormatting sqref="M6">
    <cfRule type="cellIs" dxfId="371" priority="115" stopIfTrue="1" operator="greaterThan">
      <formula>0.1</formula>
    </cfRule>
  </conditionalFormatting>
  <conditionalFormatting sqref="M6">
    <cfRule type="cellIs" dxfId="370" priority="113" stopIfTrue="1" operator="equal">
      <formula>0</formula>
    </cfRule>
    <cfRule type="cellIs" dxfId="369" priority="114" stopIfTrue="1" operator="notEqual">
      <formula>0</formula>
    </cfRule>
  </conditionalFormatting>
  <conditionalFormatting sqref="M6">
    <cfRule type="cellIs" dxfId="368" priority="112" stopIfTrue="1" operator="greaterThan">
      <formula>0.1</formula>
    </cfRule>
  </conditionalFormatting>
  <conditionalFormatting sqref="M6">
    <cfRule type="cellIs" dxfId="367" priority="110" stopIfTrue="1" operator="equal">
      <formula>0</formula>
    </cfRule>
    <cfRule type="cellIs" dxfId="366" priority="111" stopIfTrue="1" operator="notEqual">
      <formula>0</formula>
    </cfRule>
  </conditionalFormatting>
  <conditionalFormatting sqref="M6">
    <cfRule type="cellIs" dxfId="365" priority="109" stopIfTrue="1" operator="greaterThan">
      <formula>0.1</formula>
    </cfRule>
  </conditionalFormatting>
  <conditionalFormatting sqref="N6">
    <cfRule type="cellIs" dxfId="364" priority="107" stopIfTrue="1" operator="equal">
      <formula>0</formula>
    </cfRule>
    <cfRule type="cellIs" dxfId="363" priority="108" stopIfTrue="1" operator="notEqual">
      <formula>0</formula>
    </cfRule>
  </conditionalFormatting>
  <conditionalFormatting sqref="N6">
    <cfRule type="cellIs" dxfId="362" priority="106" stopIfTrue="1" operator="greaterThan">
      <formula>0.1</formula>
    </cfRule>
  </conditionalFormatting>
  <conditionalFormatting sqref="N6">
    <cfRule type="cellIs" dxfId="361" priority="104" stopIfTrue="1" operator="equal">
      <formula>0</formula>
    </cfRule>
    <cfRule type="cellIs" dxfId="360" priority="105" stopIfTrue="1" operator="notEqual">
      <formula>0</formula>
    </cfRule>
  </conditionalFormatting>
  <conditionalFormatting sqref="N6">
    <cfRule type="cellIs" dxfId="359" priority="103" stopIfTrue="1" operator="greaterThan">
      <formula>0.1</formula>
    </cfRule>
  </conditionalFormatting>
  <conditionalFormatting sqref="N6">
    <cfRule type="cellIs" dxfId="358" priority="101" stopIfTrue="1" operator="equal">
      <formula>0</formula>
    </cfRule>
    <cfRule type="cellIs" dxfId="357" priority="102" stopIfTrue="1" operator="notEqual">
      <formula>0</formula>
    </cfRule>
  </conditionalFormatting>
  <conditionalFormatting sqref="N6">
    <cfRule type="cellIs" dxfId="356" priority="100" stopIfTrue="1" operator="greaterThan">
      <formula>0.1</formula>
    </cfRule>
  </conditionalFormatting>
  <conditionalFormatting sqref="N6">
    <cfRule type="cellIs" dxfId="355" priority="98" stopIfTrue="1" operator="equal">
      <formula>0</formula>
    </cfRule>
    <cfRule type="cellIs" dxfId="354" priority="99" stopIfTrue="1" operator="notEqual">
      <formula>0</formula>
    </cfRule>
  </conditionalFormatting>
  <conditionalFormatting sqref="N6">
    <cfRule type="cellIs" dxfId="353" priority="97" stopIfTrue="1" operator="greaterThan">
      <formula>0.1</formula>
    </cfRule>
  </conditionalFormatting>
  <conditionalFormatting sqref="O6">
    <cfRule type="cellIs" dxfId="352" priority="95" stopIfTrue="1" operator="equal">
      <formula>0</formula>
    </cfRule>
    <cfRule type="cellIs" dxfId="351" priority="96" stopIfTrue="1" operator="notEqual">
      <formula>0</formula>
    </cfRule>
  </conditionalFormatting>
  <conditionalFormatting sqref="O6">
    <cfRule type="cellIs" dxfId="350" priority="94" stopIfTrue="1" operator="greaterThan">
      <formula>0.1</formula>
    </cfRule>
  </conditionalFormatting>
  <conditionalFormatting sqref="O6">
    <cfRule type="cellIs" dxfId="349" priority="92" stopIfTrue="1" operator="equal">
      <formula>0</formula>
    </cfRule>
    <cfRule type="cellIs" dxfId="348" priority="93" stopIfTrue="1" operator="notEqual">
      <formula>0</formula>
    </cfRule>
  </conditionalFormatting>
  <conditionalFormatting sqref="O6">
    <cfRule type="cellIs" dxfId="347" priority="91" stopIfTrue="1" operator="greaterThan">
      <formula>0.1</formula>
    </cfRule>
  </conditionalFormatting>
  <conditionalFormatting sqref="O6">
    <cfRule type="cellIs" dxfId="346" priority="89" stopIfTrue="1" operator="equal">
      <formula>0</formula>
    </cfRule>
    <cfRule type="cellIs" dxfId="345" priority="90" stopIfTrue="1" operator="notEqual">
      <formula>0</formula>
    </cfRule>
  </conditionalFormatting>
  <conditionalFormatting sqref="O6">
    <cfRule type="cellIs" dxfId="344" priority="88" stopIfTrue="1" operator="greaterThan">
      <formula>0.1</formula>
    </cfRule>
  </conditionalFormatting>
  <conditionalFormatting sqref="O6">
    <cfRule type="cellIs" dxfId="343" priority="86" stopIfTrue="1" operator="equal">
      <formula>0</formula>
    </cfRule>
    <cfRule type="cellIs" dxfId="342" priority="87" stopIfTrue="1" operator="notEqual">
      <formula>0</formula>
    </cfRule>
  </conditionalFormatting>
  <conditionalFormatting sqref="O6">
    <cfRule type="cellIs" dxfId="341" priority="85" stopIfTrue="1" operator="greaterThan">
      <formula>0.1</formula>
    </cfRule>
  </conditionalFormatting>
  <conditionalFormatting sqref="P6">
    <cfRule type="cellIs" dxfId="340" priority="83" stopIfTrue="1" operator="equal">
      <formula>0</formula>
    </cfRule>
    <cfRule type="cellIs" dxfId="339" priority="84" stopIfTrue="1" operator="notEqual">
      <formula>0</formula>
    </cfRule>
  </conditionalFormatting>
  <conditionalFormatting sqref="P6">
    <cfRule type="cellIs" dxfId="338" priority="82" stopIfTrue="1" operator="greaterThan">
      <formula>0.1</formula>
    </cfRule>
  </conditionalFormatting>
  <conditionalFormatting sqref="P6">
    <cfRule type="cellIs" dxfId="337" priority="80" stopIfTrue="1" operator="equal">
      <formula>0</formula>
    </cfRule>
    <cfRule type="cellIs" dxfId="336" priority="81" stopIfTrue="1" operator="notEqual">
      <formula>0</formula>
    </cfRule>
  </conditionalFormatting>
  <conditionalFormatting sqref="P6">
    <cfRule type="cellIs" dxfId="335" priority="79" stopIfTrue="1" operator="greaterThan">
      <formula>0.1</formula>
    </cfRule>
  </conditionalFormatting>
  <conditionalFormatting sqref="P6">
    <cfRule type="cellIs" dxfId="334" priority="77" stopIfTrue="1" operator="equal">
      <formula>0</formula>
    </cfRule>
    <cfRule type="cellIs" dxfId="333" priority="78" stopIfTrue="1" operator="notEqual">
      <formula>0</formula>
    </cfRule>
  </conditionalFormatting>
  <conditionalFormatting sqref="P6">
    <cfRule type="cellIs" dxfId="332" priority="76" stopIfTrue="1" operator="greaterThan">
      <formula>0.1</formula>
    </cfRule>
  </conditionalFormatting>
  <conditionalFormatting sqref="P6">
    <cfRule type="cellIs" dxfId="331" priority="74" stopIfTrue="1" operator="equal">
      <formula>0</formula>
    </cfRule>
    <cfRule type="cellIs" dxfId="330" priority="75" stopIfTrue="1" operator="notEqual">
      <formula>0</formula>
    </cfRule>
  </conditionalFormatting>
  <conditionalFormatting sqref="P6">
    <cfRule type="cellIs" dxfId="329" priority="73" stopIfTrue="1" operator="greaterThan">
      <formula>0.1</formula>
    </cfRule>
  </conditionalFormatting>
  <conditionalFormatting sqref="P6">
    <cfRule type="cellIs" dxfId="328" priority="71" stopIfTrue="1" operator="equal">
      <formula>0</formula>
    </cfRule>
    <cfRule type="cellIs" dxfId="327" priority="72" stopIfTrue="1" operator="notEqual">
      <formula>0</formula>
    </cfRule>
  </conditionalFormatting>
  <conditionalFormatting sqref="P6">
    <cfRule type="cellIs" dxfId="326" priority="70" stopIfTrue="1" operator="greaterThan">
      <formula>0.1</formula>
    </cfRule>
  </conditionalFormatting>
  <conditionalFormatting sqref="P6">
    <cfRule type="cellIs" dxfId="325" priority="68" stopIfTrue="1" operator="equal">
      <formula>0</formula>
    </cfRule>
    <cfRule type="cellIs" dxfId="324" priority="69" stopIfTrue="1" operator="notEqual">
      <formula>0</formula>
    </cfRule>
  </conditionalFormatting>
  <conditionalFormatting sqref="P6">
    <cfRule type="cellIs" dxfId="323" priority="67" stopIfTrue="1" operator="greaterThan">
      <formula>0.1</formula>
    </cfRule>
  </conditionalFormatting>
  <conditionalFormatting sqref="P6">
    <cfRule type="cellIs" dxfId="322" priority="65" stopIfTrue="1" operator="equal">
      <formula>0</formula>
    </cfRule>
    <cfRule type="cellIs" dxfId="321" priority="66" stopIfTrue="1" operator="notEqual">
      <formula>0</formula>
    </cfRule>
  </conditionalFormatting>
  <conditionalFormatting sqref="P6">
    <cfRule type="cellIs" dxfId="320" priority="64" stopIfTrue="1" operator="greaterThan">
      <formula>0.1</formula>
    </cfRule>
  </conditionalFormatting>
  <conditionalFormatting sqref="P6">
    <cfRule type="cellIs" dxfId="319" priority="62" stopIfTrue="1" operator="equal">
      <formula>0</formula>
    </cfRule>
    <cfRule type="cellIs" dxfId="318" priority="63" stopIfTrue="1" operator="notEqual">
      <formula>0</formula>
    </cfRule>
  </conditionalFormatting>
  <conditionalFormatting sqref="P6">
    <cfRule type="cellIs" dxfId="317" priority="61" stopIfTrue="1" operator="greaterThan">
      <formula>0.1</formula>
    </cfRule>
  </conditionalFormatting>
  <conditionalFormatting sqref="M6:P6">
    <cfRule type="cellIs" dxfId="316" priority="59" stopIfTrue="1" operator="equal">
      <formula>0</formula>
    </cfRule>
    <cfRule type="cellIs" dxfId="315" priority="60" stopIfTrue="1" operator="notEqual">
      <formula>0</formula>
    </cfRule>
  </conditionalFormatting>
  <conditionalFormatting sqref="M6:P6">
    <cfRule type="cellIs" dxfId="314" priority="58" stopIfTrue="1" operator="greaterThan">
      <formula>0.1</formula>
    </cfRule>
  </conditionalFormatting>
  <conditionalFormatting sqref="M6:P6">
    <cfRule type="cellIs" dxfId="313" priority="56" stopIfTrue="1" operator="equal">
      <formula>0</formula>
    </cfRule>
    <cfRule type="cellIs" dxfId="312" priority="57" stopIfTrue="1" operator="notEqual">
      <formula>0</formula>
    </cfRule>
  </conditionalFormatting>
  <conditionalFormatting sqref="M6:P6">
    <cfRule type="cellIs" dxfId="311" priority="55" stopIfTrue="1" operator="greaterThan">
      <formula>0.1</formula>
    </cfRule>
  </conditionalFormatting>
  <conditionalFormatting sqref="M6:P6">
    <cfRule type="cellIs" dxfId="310" priority="53" stopIfTrue="1" operator="equal">
      <formula>0</formula>
    </cfRule>
    <cfRule type="cellIs" dxfId="309" priority="54" stopIfTrue="1" operator="notEqual">
      <formula>0</formula>
    </cfRule>
  </conditionalFormatting>
  <conditionalFormatting sqref="M6:P6">
    <cfRule type="cellIs" dxfId="308" priority="52" stopIfTrue="1" operator="greaterThan">
      <formula>0.1</formula>
    </cfRule>
  </conditionalFormatting>
  <conditionalFormatting sqref="M6:P6">
    <cfRule type="cellIs" dxfId="307" priority="50" stopIfTrue="1" operator="equal">
      <formula>0</formula>
    </cfRule>
    <cfRule type="cellIs" dxfId="306" priority="51" stopIfTrue="1" operator="notEqual">
      <formula>0</formula>
    </cfRule>
  </conditionalFormatting>
  <conditionalFormatting sqref="M6:P6">
    <cfRule type="cellIs" dxfId="305" priority="49" stopIfTrue="1" operator="greaterThan">
      <formula>0.1</formula>
    </cfRule>
  </conditionalFormatting>
  <conditionalFormatting sqref="M6:P6">
    <cfRule type="cellIs" dxfId="304" priority="47" stopIfTrue="1" operator="equal">
      <formula>0</formula>
    </cfRule>
    <cfRule type="cellIs" dxfId="303" priority="48" stopIfTrue="1" operator="notEqual">
      <formula>0</formula>
    </cfRule>
  </conditionalFormatting>
  <conditionalFormatting sqref="M6:P6">
    <cfRule type="cellIs" dxfId="302" priority="46" stopIfTrue="1" operator="greaterThan">
      <formula>0.1</formula>
    </cfRule>
  </conditionalFormatting>
  <conditionalFormatting sqref="M6:P6">
    <cfRule type="cellIs" dxfId="301" priority="44" stopIfTrue="1" operator="equal">
      <formula>0</formula>
    </cfRule>
    <cfRule type="cellIs" dxfId="300" priority="45" stopIfTrue="1" operator="notEqual">
      <formula>0</formula>
    </cfRule>
  </conditionalFormatting>
  <conditionalFormatting sqref="M6:P6">
    <cfRule type="cellIs" dxfId="299" priority="43" stopIfTrue="1" operator="greaterThan">
      <formula>0.1</formula>
    </cfRule>
  </conditionalFormatting>
  <conditionalFormatting sqref="M6:P6">
    <cfRule type="cellIs" dxfId="298" priority="41" stopIfTrue="1" operator="equal">
      <formula>0</formula>
    </cfRule>
    <cfRule type="cellIs" dxfId="297" priority="42" stopIfTrue="1" operator="notEqual">
      <formula>0</formula>
    </cfRule>
  </conditionalFormatting>
  <conditionalFormatting sqref="M6:P6">
    <cfRule type="cellIs" dxfId="296" priority="40" stopIfTrue="1" operator="greaterThan">
      <formula>0.1</formula>
    </cfRule>
  </conditionalFormatting>
  <conditionalFormatting sqref="M6:P6">
    <cfRule type="cellIs" dxfId="295" priority="38" stopIfTrue="1" operator="equal">
      <formula>0</formula>
    </cfRule>
    <cfRule type="cellIs" dxfId="294" priority="39" stopIfTrue="1" operator="notEqual">
      <formula>0</formula>
    </cfRule>
  </conditionalFormatting>
  <conditionalFormatting sqref="M6:P6">
    <cfRule type="cellIs" dxfId="293" priority="37" stopIfTrue="1" operator="greaterThan">
      <formula>0.1</formula>
    </cfRule>
  </conditionalFormatting>
  <conditionalFormatting sqref="M6:P6">
    <cfRule type="cellIs" dxfId="292" priority="35" stopIfTrue="1" operator="equal">
      <formula>0</formula>
    </cfRule>
    <cfRule type="cellIs" dxfId="291" priority="36" stopIfTrue="1" operator="notEqual">
      <formula>0</formula>
    </cfRule>
  </conditionalFormatting>
  <conditionalFormatting sqref="M6:P6">
    <cfRule type="cellIs" dxfId="290" priority="34" stopIfTrue="1" operator="greaterThan">
      <formula>0.1</formula>
    </cfRule>
  </conditionalFormatting>
  <conditionalFormatting sqref="M6:P6">
    <cfRule type="cellIs" dxfId="289" priority="32" stopIfTrue="1" operator="equal">
      <formula>0</formula>
    </cfRule>
    <cfRule type="cellIs" dxfId="288" priority="33" stopIfTrue="1" operator="notEqual">
      <formula>0</formula>
    </cfRule>
  </conditionalFormatting>
  <conditionalFormatting sqref="M6:P6">
    <cfRule type="cellIs" dxfId="287" priority="31" stopIfTrue="1" operator="greaterThan">
      <formula>0.1</formula>
    </cfRule>
  </conditionalFormatting>
  <conditionalFormatting sqref="M6:P6">
    <cfRule type="cellIs" dxfId="286" priority="29" stopIfTrue="1" operator="equal">
      <formula>0</formula>
    </cfRule>
    <cfRule type="cellIs" dxfId="285" priority="30" stopIfTrue="1" operator="notEqual">
      <formula>0</formula>
    </cfRule>
  </conditionalFormatting>
  <conditionalFormatting sqref="M6:P6">
    <cfRule type="cellIs" dxfId="284" priority="28" stopIfTrue="1" operator="greaterThan">
      <formula>0.1</formula>
    </cfRule>
  </conditionalFormatting>
  <conditionalFormatting sqref="M6:P6">
    <cfRule type="cellIs" dxfId="283" priority="26" stopIfTrue="1" operator="equal">
      <formula>0</formula>
    </cfRule>
    <cfRule type="cellIs" dxfId="282" priority="27" stopIfTrue="1" operator="notEqual">
      <formula>0</formula>
    </cfRule>
  </conditionalFormatting>
  <conditionalFormatting sqref="M6:P6">
    <cfRule type="cellIs" dxfId="281" priority="25" stopIfTrue="1" operator="greaterThan">
      <formula>0.1</formula>
    </cfRule>
  </conditionalFormatting>
  <conditionalFormatting sqref="M6:P6">
    <cfRule type="cellIs" dxfId="280" priority="22" stopIfTrue="1" operator="equal">
      <formula>0</formula>
    </cfRule>
    <cfRule type="cellIs" dxfId="279" priority="23" stopIfTrue="1" operator="equal">
      <formula>0</formula>
    </cfRule>
    <cfRule type="cellIs" dxfId="278" priority="24" stopIfTrue="1" operator="notEqual">
      <formula>0</formula>
    </cfRule>
  </conditionalFormatting>
  <conditionalFormatting sqref="M6:P6">
    <cfRule type="cellIs" dxfId="277" priority="21" stopIfTrue="1" operator="greaterThan">
      <formula>0.1</formula>
    </cfRule>
  </conditionalFormatting>
  <conditionalFormatting sqref="M6:P6">
    <cfRule type="cellIs" dxfId="276" priority="19" stopIfTrue="1" operator="equal">
      <formula>0</formula>
    </cfRule>
    <cfRule type="cellIs" dxfId="275" priority="20" stopIfTrue="1" operator="notEqual">
      <formula>0</formula>
    </cfRule>
  </conditionalFormatting>
  <conditionalFormatting sqref="M6:P6">
    <cfRule type="cellIs" dxfId="274" priority="18" stopIfTrue="1" operator="greaterThan">
      <formula>0.1</formula>
    </cfRule>
  </conditionalFormatting>
  <conditionalFormatting sqref="M6:P6">
    <cfRule type="cellIs" dxfId="273" priority="16" stopIfTrue="1" operator="equal">
      <formula>0</formula>
    </cfRule>
    <cfRule type="cellIs" dxfId="272" priority="17" stopIfTrue="1" operator="notEqual">
      <formula>0</formula>
    </cfRule>
  </conditionalFormatting>
  <conditionalFormatting sqref="M6:P6">
    <cfRule type="cellIs" dxfId="271" priority="15" stopIfTrue="1" operator="greaterThan">
      <formula>0.1</formula>
    </cfRule>
  </conditionalFormatting>
  <conditionalFormatting sqref="M6:P6">
    <cfRule type="cellIs" dxfId="270" priority="13" stopIfTrue="1" operator="equal">
      <formula>0</formula>
    </cfRule>
    <cfRule type="cellIs" dxfId="269" priority="14" stopIfTrue="1" operator="notEqual">
      <formula>0</formula>
    </cfRule>
  </conditionalFormatting>
  <conditionalFormatting sqref="M6:P6">
    <cfRule type="cellIs" dxfId="268" priority="12" stopIfTrue="1" operator="greaterThan">
      <formula>0.1</formula>
    </cfRule>
  </conditionalFormatting>
  <conditionalFormatting sqref="M6:P6">
    <cfRule type="cellIs" dxfId="267" priority="10" stopIfTrue="1" operator="equal">
      <formula>0</formula>
    </cfRule>
    <cfRule type="cellIs" dxfId="266" priority="11" stopIfTrue="1" operator="notEqual">
      <formula>0</formula>
    </cfRule>
  </conditionalFormatting>
  <conditionalFormatting sqref="M6:P6">
    <cfRule type="cellIs" dxfId="265" priority="9" stopIfTrue="1" operator="greaterThan">
      <formula>0.1</formula>
    </cfRule>
  </conditionalFormatting>
  <conditionalFormatting sqref="M6:P6">
    <cfRule type="cellIs" dxfId="264" priority="7" stopIfTrue="1" operator="equal">
      <formula>0</formula>
    </cfRule>
    <cfRule type="cellIs" dxfId="263" priority="8" stopIfTrue="1" operator="notEqual">
      <formula>0</formula>
    </cfRule>
  </conditionalFormatting>
  <conditionalFormatting sqref="M6:P6">
    <cfRule type="cellIs" dxfId="262" priority="6" stopIfTrue="1" operator="greaterThan">
      <formula>0.1</formula>
    </cfRule>
  </conditionalFormatting>
  <conditionalFormatting sqref="M6:P6">
    <cfRule type="cellIs" dxfId="261" priority="4" stopIfTrue="1" operator="equal">
      <formula>0</formula>
    </cfRule>
    <cfRule type="cellIs" dxfId="260" priority="5" stopIfTrue="1" operator="notEqual">
      <formula>0</formula>
    </cfRule>
  </conditionalFormatting>
  <conditionalFormatting sqref="M6:P6">
    <cfRule type="cellIs" dxfId="259" priority="3" stopIfTrue="1" operator="greaterThan">
      <formula>0.1</formula>
    </cfRule>
  </conditionalFormatting>
  <conditionalFormatting sqref="M6:P6">
    <cfRule type="cellIs" dxfId="258" priority="2" stopIfTrue="1" operator="notEqual">
      <formula>0</formula>
    </cfRule>
  </conditionalFormatting>
  <conditionalFormatting sqref="M6:P6">
    <cfRule type="cellIs" dxfId="257" priority="1" stopIfTrue="1" operator="greaterThan">
      <formula>0.1</formula>
    </cfRule>
  </conditionalFormatting>
  <dataValidations count="6">
    <dataValidation type="list" allowBlank="1" showInputMessage="1" showErrorMessage="1" sqref="I6">
      <formula1>Months_3B</formula1>
    </dataValidation>
    <dataValidation type="list" allowBlank="1" showInputMessage="1" showErrorMessage="1" sqref="K21:K1020">
      <formula1>ITC_Transaction_Type</formula1>
    </dataValidation>
    <dataValidation type="list" allowBlank="1" showInputMessage="1" showErrorMessage="1" sqref="C21:C1020">
      <formula1>Months</formula1>
    </dataValidation>
    <dataValidation type="list" allowBlank="1" showInputMessage="1" showErrorMessage="1" sqref="J21:J1020">
      <formula1>Rate</formula1>
    </dataValidation>
    <dataValidation type="textLength" allowBlank="1" showInputMessage="1" showErrorMessage="1" sqref="E21:E1020">
      <formula1>0</formula1>
      <formula2>16</formula2>
    </dataValidation>
    <dataValidation type="list" allowBlank="1" showInputMessage="1" showErrorMessage="1" sqref="S21:S1020">
      <formula1>Remark</formula1>
    </dataValidation>
  </dataValidations>
  <pageMargins left="0" right="0" top="0" bottom="0" header="0" footer="0"/>
  <pageSetup paperSize="9" scale="50" orientation="landscape" r:id="rId1"/>
  <ignoredErrors>
    <ignoredError sqref="V1021" evalError="1"/>
  </ignoredErrors>
</worksheet>
</file>

<file path=xl/worksheets/sheet7.xml><?xml version="1.0" encoding="utf-8"?>
<worksheet xmlns="http://schemas.openxmlformats.org/spreadsheetml/2006/main" xmlns:r="http://schemas.openxmlformats.org/officeDocument/2006/relationships">
  <dimension ref="A1:AA1021"/>
  <sheetViews>
    <sheetView view="pageBreakPreview" zoomScale="75" zoomScaleNormal="75" zoomScaleSheetLayoutView="75" workbookViewId="0">
      <pane ySplit="19" topLeftCell="A20" activePane="bottomLeft" state="frozen"/>
      <selection activeCell="B3" sqref="B3:N3"/>
      <selection pane="bottomLeft" activeCell="B21" sqref="B21"/>
    </sheetView>
  </sheetViews>
  <sheetFormatPr defaultRowHeight="15"/>
  <cols>
    <col min="1" max="1" width="1.7109375" style="14" customWidth="1"/>
    <col min="2" max="2" width="6.7109375" style="14" customWidth="1"/>
    <col min="3" max="3" width="13.7109375" style="18" customWidth="1"/>
    <col min="4" max="4" width="17.7109375" style="17" customWidth="1"/>
    <col min="5" max="5" width="15.7109375" style="17" customWidth="1"/>
    <col min="6" max="6" width="15.140625" style="19" bestFit="1" customWidth="1"/>
    <col min="7" max="7" width="27.7109375" style="14" customWidth="1"/>
    <col min="8" max="8" width="16.7109375" style="17" customWidth="1"/>
    <col min="9" max="9" width="13.7109375" style="17" customWidth="1"/>
    <col min="10" max="10" width="8.5703125" style="20" bestFit="1" customWidth="1"/>
    <col min="11" max="11" width="20" style="21" bestFit="1" customWidth="1"/>
    <col min="12" max="12" width="17.42578125" style="13" bestFit="1" customWidth="1"/>
    <col min="13" max="13" width="16.28515625" style="13" bestFit="1" customWidth="1"/>
    <col min="14" max="15" width="14.42578125" style="13" bestFit="1" customWidth="1"/>
    <col min="16" max="16" width="17.28515625" style="13" customWidth="1"/>
    <col min="17" max="17" width="15.7109375" style="13" customWidth="1"/>
    <col min="18" max="18" width="6.7109375" style="52" customWidth="1"/>
    <col min="19" max="19" width="6.7109375" style="13" customWidth="1"/>
    <col min="20" max="20" width="1.7109375" style="14" customWidth="1"/>
    <col min="21" max="21" width="7.7109375" style="14" customWidth="1"/>
    <col min="22" max="22" width="14" style="52" customWidth="1"/>
    <col min="23" max="23" width="14.28515625" style="13" bestFit="1" customWidth="1"/>
    <col min="24" max="24" width="14.28515625" style="13" customWidth="1"/>
    <col min="25" max="25" width="12.140625" style="13" bestFit="1" customWidth="1"/>
    <col min="26" max="26" width="12.5703125" style="14" bestFit="1" customWidth="1"/>
    <col min="27" max="27" width="15.28515625" style="14" bestFit="1" customWidth="1"/>
    <col min="28" max="16384" width="9.140625" style="14"/>
  </cols>
  <sheetData>
    <row r="1" spans="1:25" ht="11.1" customHeight="1">
      <c r="A1" s="58"/>
      <c r="B1" s="58"/>
      <c r="C1" s="55"/>
      <c r="D1" s="56"/>
      <c r="E1" s="56"/>
      <c r="F1" s="57"/>
      <c r="G1" s="58"/>
      <c r="H1" s="56"/>
      <c r="I1" s="56"/>
      <c r="J1" s="59"/>
      <c r="K1" s="60"/>
      <c r="L1" s="52"/>
      <c r="M1" s="52"/>
      <c r="N1" s="52"/>
      <c r="O1" s="52"/>
      <c r="P1" s="52"/>
      <c r="Q1" s="52"/>
      <c r="S1" s="52"/>
      <c r="W1" s="52"/>
      <c r="X1" s="52"/>
      <c r="Y1" s="52"/>
    </row>
    <row r="2" spans="1:25">
      <c r="A2" s="58"/>
      <c r="B2" s="208">
        <f>Summary!C6</f>
        <v>0</v>
      </c>
      <c r="C2" s="208"/>
      <c r="D2" s="208"/>
      <c r="E2" s="208"/>
      <c r="F2" s="208"/>
      <c r="G2" s="208"/>
      <c r="H2" s="208"/>
      <c r="I2" s="208"/>
      <c r="J2" s="208"/>
      <c r="K2" s="208"/>
      <c r="L2" s="208"/>
      <c r="M2" s="208"/>
      <c r="N2" s="208"/>
      <c r="O2" s="208"/>
      <c r="P2" s="208"/>
      <c r="Q2" s="208"/>
      <c r="R2" s="208"/>
      <c r="S2" s="208"/>
      <c r="V2" s="61"/>
      <c r="W2" s="61"/>
      <c r="X2" s="61"/>
      <c r="Y2" s="61"/>
    </row>
    <row r="3" spans="1:25">
      <c r="A3" s="58"/>
      <c r="B3" s="208">
        <f>Summary!C7</f>
        <v>0</v>
      </c>
      <c r="C3" s="208"/>
      <c r="D3" s="208"/>
      <c r="E3" s="208"/>
      <c r="F3" s="208"/>
      <c r="G3" s="208"/>
      <c r="H3" s="208"/>
      <c r="I3" s="208"/>
      <c r="J3" s="208"/>
      <c r="K3" s="208"/>
      <c r="L3" s="208"/>
      <c r="M3" s="208"/>
      <c r="N3" s="208"/>
      <c r="O3" s="208"/>
      <c r="P3" s="208"/>
      <c r="Q3" s="208"/>
      <c r="R3" s="208"/>
      <c r="S3" s="208"/>
      <c r="T3" s="15"/>
      <c r="V3" s="62"/>
      <c r="W3" s="62"/>
      <c r="X3" s="62"/>
      <c r="Y3" s="62"/>
    </row>
    <row r="4" spans="1:25">
      <c r="A4" s="58"/>
      <c r="B4" s="209" t="str">
        <f>"GST Input Credit Register 3B - "&amp;Summary!C8</f>
        <v>GST Input Credit Register 3B - 2021-2022</v>
      </c>
      <c r="C4" s="209"/>
      <c r="D4" s="209"/>
      <c r="E4" s="209"/>
      <c r="F4" s="209"/>
      <c r="G4" s="209"/>
      <c r="H4" s="209"/>
      <c r="I4" s="209"/>
      <c r="J4" s="209"/>
      <c r="K4" s="209"/>
      <c r="L4" s="209"/>
      <c r="M4" s="209"/>
      <c r="N4" s="209"/>
      <c r="O4" s="209"/>
      <c r="P4" s="209"/>
      <c r="Q4" s="209"/>
      <c r="R4" s="209"/>
      <c r="S4" s="209"/>
      <c r="T4" s="16"/>
      <c r="V4" s="63"/>
      <c r="W4" s="63"/>
      <c r="X4" s="63"/>
      <c r="Y4" s="63"/>
    </row>
    <row r="5" spans="1:25">
      <c r="A5" s="58"/>
      <c r="B5" s="58"/>
      <c r="C5" s="85"/>
      <c r="D5" s="85"/>
      <c r="E5" s="85"/>
      <c r="F5" s="85"/>
      <c r="G5" s="85"/>
      <c r="H5" s="85"/>
      <c r="I5" s="110"/>
      <c r="J5" s="85"/>
      <c r="K5" s="190" t="s">
        <v>3407</v>
      </c>
      <c r="L5" s="186">
        <f>-((SUMIF($R$21:$R$1020,"-",L$21:L$1020)-L13-L14)-SUMIF($Q$21:$Q$1020,"Ignore - Last Year ITC",L$21:L$1020))</f>
        <v>0</v>
      </c>
      <c r="M5" s="186">
        <f t="shared" ref="M5:P5" si="0">-((SUMIF($R$21:$R$1020,"-",M$21:M$1020)-M13-M14)-SUMIF($Q$21:$Q$1020,"Ignore - Last Year ITC",M$21:M$1020))</f>
        <v>0</v>
      </c>
      <c r="N5" s="186">
        <f t="shared" si="0"/>
        <v>0</v>
      </c>
      <c r="O5" s="186">
        <f t="shared" si="0"/>
        <v>0</v>
      </c>
      <c r="P5" s="186">
        <f t="shared" si="0"/>
        <v>0</v>
      </c>
      <c r="Q5" s="65"/>
      <c r="R5" s="65"/>
      <c r="S5" s="65"/>
      <c r="T5" s="16"/>
      <c r="V5" s="65"/>
      <c r="W5" s="65"/>
      <c r="X5" s="65"/>
      <c r="Y5" s="65"/>
    </row>
    <row r="6" spans="1:25">
      <c r="A6" s="58"/>
      <c r="B6" s="58"/>
      <c r="C6" s="66"/>
      <c r="D6" s="67" t="s">
        <v>210</v>
      </c>
      <c r="E6" s="56"/>
      <c r="F6" s="57"/>
      <c r="G6" s="58"/>
      <c r="I6" s="175">
        <v>44287</v>
      </c>
      <c r="J6" s="59"/>
      <c r="K6" s="190" t="s">
        <v>3406</v>
      </c>
      <c r="L6" s="186">
        <f>-(SUMIF($S$21:$S$1020,"-",L$21:L$1020))</f>
        <v>0</v>
      </c>
      <c r="M6" s="186">
        <f t="shared" ref="M6:P6" si="1">-(SUMIF($S$21:$S$1020,"-",M$21:M$1020))</f>
        <v>0</v>
      </c>
      <c r="N6" s="186">
        <f t="shared" si="1"/>
        <v>0</v>
      </c>
      <c r="O6" s="186">
        <f t="shared" si="1"/>
        <v>0</v>
      </c>
      <c r="P6" s="186">
        <f t="shared" si="1"/>
        <v>0</v>
      </c>
      <c r="Q6" s="52"/>
      <c r="S6" s="52"/>
      <c r="W6" s="52"/>
      <c r="X6" s="52"/>
      <c r="Y6" s="52"/>
    </row>
    <row r="7" spans="1:25">
      <c r="A7" s="58"/>
      <c r="B7" s="58"/>
      <c r="C7" s="125"/>
      <c r="D7" s="67" t="s">
        <v>209</v>
      </c>
      <c r="E7" s="56"/>
      <c r="F7" s="57"/>
      <c r="G7" s="58"/>
      <c r="H7" s="56"/>
      <c r="I7" s="56"/>
      <c r="J7" s="59"/>
      <c r="K7" s="60"/>
      <c r="L7" s="68"/>
      <c r="M7" s="68"/>
      <c r="N7" s="68"/>
      <c r="O7" s="68"/>
      <c r="P7" s="68"/>
      <c r="Q7" s="52"/>
      <c r="S7" s="52"/>
      <c r="W7" s="52"/>
      <c r="X7" s="52"/>
      <c r="Y7" s="52"/>
    </row>
    <row r="8" spans="1:25">
      <c r="A8" s="58"/>
      <c r="B8" s="58"/>
      <c r="C8" s="128"/>
      <c r="D8" s="67" t="s">
        <v>211</v>
      </c>
      <c r="E8" s="56"/>
      <c r="F8" s="57"/>
      <c r="G8" s="58"/>
      <c r="H8" s="56"/>
      <c r="I8" s="56"/>
      <c r="J8" s="59"/>
      <c r="K8" s="60" t="s">
        <v>79</v>
      </c>
      <c r="L8" s="68">
        <f t="shared" ref="L8:P15" si="2">ROUND(IF($I$6="Annual",SUMIF($K$21:$K$1020,$K8,L$21:L$1020),SUMIFS(L$21:L$1020,$K$21:$K$1020,$K8,$C$21:$C$1020,$I$6)),0)</f>
        <v>0</v>
      </c>
      <c r="M8" s="68">
        <f t="shared" si="2"/>
        <v>0</v>
      </c>
      <c r="N8" s="68">
        <f t="shared" si="2"/>
        <v>0</v>
      </c>
      <c r="O8" s="68">
        <f t="shared" si="2"/>
        <v>0</v>
      </c>
      <c r="P8" s="68">
        <f t="shared" si="2"/>
        <v>0</v>
      </c>
      <c r="Q8" s="52"/>
      <c r="S8" s="52"/>
      <c r="W8" s="52"/>
      <c r="X8" s="52"/>
      <c r="Y8" s="52"/>
    </row>
    <row r="9" spans="1:25">
      <c r="A9" s="58"/>
      <c r="B9" s="58"/>
      <c r="C9" s="56"/>
      <c r="D9" s="56"/>
      <c r="E9" s="56"/>
      <c r="F9" s="57"/>
      <c r="G9" s="58"/>
      <c r="H9" s="56"/>
      <c r="I9" s="56"/>
      <c r="J9" s="59"/>
      <c r="K9" s="60" t="s">
        <v>80</v>
      </c>
      <c r="L9" s="68">
        <f t="shared" si="2"/>
        <v>0</v>
      </c>
      <c r="M9" s="68">
        <f t="shared" si="2"/>
        <v>0</v>
      </c>
      <c r="N9" s="68">
        <f t="shared" si="2"/>
        <v>0</v>
      </c>
      <c r="O9" s="68">
        <f t="shared" si="2"/>
        <v>0</v>
      </c>
      <c r="P9" s="68">
        <f t="shared" si="2"/>
        <v>0</v>
      </c>
      <c r="Q9" s="52"/>
      <c r="S9" s="52"/>
      <c r="W9" s="52"/>
      <c r="X9" s="52"/>
      <c r="Y9" s="52"/>
    </row>
    <row r="10" spans="1:25">
      <c r="A10" s="58"/>
      <c r="B10" s="58"/>
      <c r="C10" s="55"/>
      <c r="D10" s="54" t="s">
        <v>9</v>
      </c>
      <c r="E10" s="54" t="s">
        <v>3</v>
      </c>
      <c r="F10" s="54" t="s">
        <v>10</v>
      </c>
      <c r="G10" s="54" t="s">
        <v>2</v>
      </c>
      <c r="H10" s="54" t="s">
        <v>167</v>
      </c>
      <c r="I10" s="54"/>
      <c r="J10" s="54" t="s">
        <v>168</v>
      </c>
      <c r="K10" s="60" t="s">
        <v>20</v>
      </c>
      <c r="L10" s="68">
        <f t="shared" si="2"/>
        <v>0</v>
      </c>
      <c r="M10" s="68">
        <f t="shared" si="2"/>
        <v>0</v>
      </c>
      <c r="N10" s="68">
        <f t="shared" si="2"/>
        <v>0</v>
      </c>
      <c r="O10" s="68">
        <f t="shared" si="2"/>
        <v>0</v>
      </c>
      <c r="P10" s="68">
        <f t="shared" si="2"/>
        <v>0</v>
      </c>
      <c r="Q10" s="52"/>
      <c r="S10" s="52"/>
      <c r="W10" s="52"/>
      <c r="X10" s="52"/>
      <c r="Y10" s="52"/>
    </row>
    <row r="11" spans="1:25">
      <c r="A11" s="58"/>
      <c r="B11" s="58"/>
      <c r="C11" s="55"/>
      <c r="D11" s="56"/>
      <c r="E11" s="56"/>
      <c r="F11" s="57"/>
      <c r="G11" s="58"/>
      <c r="H11" s="56"/>
      <c r="I11" s="56"/>
      <c r="J11" s="59"/>
      <c r="K11" s="60" t="s">
        <v>223</v>
      </c>
      <c r="L11" s="68">
        <f t="shared" si="2"/>
        <v>0</v>
      </c>
      <c r="M11" s="68">
        <f t="shared" si="2"/>
        <v>0</v>
      </c>
      <c r="N11" s="68">
        <f t="shared" si="2"/>
        <v>0</v>
      </c>
      <c r="O11" s="68">
        <f t="shared" si="2"/>
        <v>0</v>
      </c>
      <c r="P11" s="68">
        <f t="shared" si="2"/>
        <v>0</v>
      </c>
      <c r="Q11" s="52"/>
      <c r="S11" s="52"/>
      <c r="W11" s="52"/>
      <c r="X11" s="52"/>
      <c r="Y11" s="52"/>
    </row>
    <row r="12" spans="1:25">
      <c r="A12" s="58"/>
      <c r="B12" s="58"/>
      <c r="C12" s="55"/>
      <c r="D12" s="68">
        <f t="shared" ref="D12:H15" si="3">ROUND(IF($I$6="Annual",SUMIF($J$21:$J$1020,$J12,L$21:L$1020),SUMIFS(L$21:L$1020,$J$21:$J$1020,$J12,$C$21:$C$1020,$I$6)),0)</f>
        <v>0</v>
      </c>
      <c r="E12" s="68">
        <f t="shared" si="3"/>
        <v>0</v>
      </c>
      <c r="F12" s="68">
        <f t="shared" si="3"/>
        <v>0</v>
      </c>
      <c r="G12" s="68">
        <f t="shared" si="3"/>
        <v>0</v>
      </c>
      <c r="H12" s="68">
        <f t="shared" si="3"/>
        <v>0</v>
      </c>
      <c r="I12" s="68"/>
      <c r="J12" s="59">
        <v>0.05</v>
      </c>
      <c r="K12" s="60" t="s">
        <v>225</v>
      </c>
      <c r="L12" s="68">
        <f t="shared" si="2"/>
        <v>0</v>
      </c>
      <c r="M12" s="68">
        <f t="shared" si="2"/>
        <v>0</v>
      </c>
      <c r="N12" s="68">
        <f t="shared" si="2"/>
        <v>0</v>
      </c>
      <c r="O12" s="68">
        <f t="shared" si="2"/>
        <v>0</v>
      </c>
      <c r="P12" s="68">
        <f t="shared" si="2"/>
        <v>0</v>
      </c>
      <c r="Q12" s="52"/>
      <c r="S12" s="52"/>
      <c r="W12" s="52"/>
      <c r="X12" s="52"/>
      <c r="Y12" s="52"/>
    </row>
    <row r="13" spans="1:25">
      <c r="A13" s="58"/>
      <c r="B13" s="58"/>
      <c r="C13" s="55"/>
      <c r="D13" s="68">
        <f t="shared" si="3"/>
        <v>0</v>
      </c>
      <c r="E13" s="68">
        <f t="shared" si="3"/>
        <v>0</v>
      </c>
      <c r="F13" s="68">
        <f t="shared" si="3"/>
        <v>0</v>
      </c>
      <c r="G13" s="68">
        <f t="shared" si="3"/>
        <v>0</v>
      </c>
      <c r="H13" s="68">
        <f t="shared" si="3"/>
        <v>0</v>
      </c>
      <c r="I13" s="68"/>
      <c r="J13" s="59">
        <v>0.12</v>
      </c>
      <c r="K13" s="60" t="s">
        <v>221</v>
      </c>
      <c r="L13" s="68">
        <f t="shared" si="2"/>
        <v>0</v>
      </c>
      <c r="M13" s="68">
        <f t="shared" si="2"/>
        <v>0</v>
      </c>
      <c r="N13" s="68">
        <f t="shared" si="2"/>
        <v>0</v>
      </c>
      <c r="O13" s="68">
        <f t="shared" si="2"/>
        <v>0</v>
      </c>
      <c r="P13" s="68">
        <f t="shared" si="2"/>
        <v>0</v>
      </c>
      <c r="Q13" s="52"/>
      <c r="S13" s="52"/>
      <c r="W13" s="52"/>
      <c r="X13" s="52"/>
      <c r="Y13" s="52"/>
    </row>
    <row r="14" spans="1:25">
      <c r="A14" s="58"/>
      <c r="B14" s="58"/>
      <c r="C14" s="55"/>
      <c r="D14" s="68">
        <f t="shared" si="3"/>
        <v>0</v>
      </c>
      <c r="E14" s="68">
        <f t="shared" si="3"/>
        <v>0</v>
      </c>
      <c r="F14" s="68">
        <f t="shared" si="3"/>
        <v>0</v>
      </c>
      <c r="G14" s="68">
        <f t="shared" si="3"/>
        <v>0</v>
      </c>
      <c r="H14" s="68">
        <f t="shared" si="3"/>
        <v>0</v>
      </c>
      <c r="I14" s="68"/>
      <c r="J14" s="59">
        <v>0.18</v>
      </c>
      <c r="K14" s="60" t="s">
        <v>222</v>
      </c>
      <c r="L14" s="68">
        <f t="shared" si="2"/>
        <v>0</v>
      </c>
      <c r="M14" s="68">
        <f t="shared" si="2"/>
        <v>0</v>
      </c>
      <c r="N14" s="68">
        <f t="shared" si="2"/>
        <v>0</v>
      </c>
      <c r="O14" s="68">
        <f t="shared" si="2"/>
        <v>0</v>
      </c>
      <c r="P14" s="68">
        <f t="shared" si="2"/>
        <v>0</v>
      </c>
      <c r="Q14" s="52"/>
      <c r="S14" s="52"/>
      <c r="W14" s="52"/>
      <c r="X14" s="52"/>
      <c r="Y14" s="52"/>
    </row>
    <row r="15" spans="1:25">
      <c r="A15" s="58"/>
      <c r="B15" s="58"/>
      <c r="C15" s="55"/>
      <c r="D15" s="68">
        <f t="shared" si="3"/>
        <v>0</v>
      </c>
      <c r="E15" s="68">
        <f t="shared" si="3"/>
        <v>0</v>
      </c>
      <c r="F15" s="68">
        <f t="shared" si="3"/>
        <v>0</v>
      </c>
      <c r="G15" s="68">
        <f t="shared" si="3"/>
        <v>0</v>
      </c>
      <c r="H15" s="68">
        <f t="shared" si="3"/>
        <v>0</v>
      </c>
      <c r="I15" s="68"/>
      <c r="J15" s="59">
        <v>0.28000000000000003</v>
      </c>
      <c r="K15" s="60" t="s">
        <v>224</v>
      </c>
      <c r="L15" s="68">
        <f t="shared" si="2"/>
        <v>0</v>
      </c>
      <c r="M15" s="68">
        <f t="shared" si="2"/>
        <v>0</v>
      </c>
      <c r="N15" s="68">
        <f t="shared" si="2"/>
        <v>0</v>
      </c>
      <c r="O15" s="68">
        <f t="shared" si="2"/>
        <v>0</v>
      </c>
      <c r="P15" s="68">
        <f t="shared" si="2"/>
        <v>0</v>
      </c>
      <c r="Q15" s="52"/>
      <c r="S15" s="52"/>
      <c r="W15" s="52"/>
      <c r="X15" s="52"/>
      <c r="Y15" s="52"/>
    </row>
    <row r="16" spans="1:25" ht="11.1" customHeight="1">
      <c r="A16" s="58"/>
      <c r="B16" s="58"/>
      <c r="C16" s="55"/>
      <c r="D16" s="56"/>
      <c r="E16" s="56"/>
      <c r="F16" s="57"/>
      <c r="G16" s="58"/>
      <c r="H16" s="56"/>
      <c r="I16" s="56"/>
      <c r="J16" s="59"/>
      <c r="K16" s="60"/>
      <c r="L16" s="52"/>
      <c r="M16" s="52"/>
      <c r="N16" s="52"/>
      <c r="O16" s="52"/>
      <c r="P16" s="52"/>
      <c r="Q16" s="52"/>
      <c r="S16" s="52"/>
      <c r="W16" s="52"/>
      <c r="X16" s="52"/>
      <c r="Y16" s="52"/>
    </row>
    <row r="17" spans="1:27" ht="15.75" thickBot="1">
      <c r="A17" s="58"/>
      <c r="B17" s="58"/>
      <c r="C17" s="55"/>
      <c r="D17" s="69">
        <f>ROUND(SUM(D12:D15),0)</f>
        <v>0</v>
      </c>
      <c r="E17" s="69">
        <f t="shared" ref="E17:H17" si="4">ROUND(SUM(E12:E15),0)</f>
        <v>0</v>
      </c>
      <c r="F17" s="69">
        <f t="shared" si="4"/>
        <v>0</v>
      </c>
      <c r="G17" s="69">
        <f t="shared" si="4"/>
        <v>0</v>
      </c>
      <c r="H17" s="69">
        <f t="shared" si="4"/>
        <v>0</v>
      </c>
      <c r="I17" s="133"/>
      <c r="J17" s="59"/>
      <c r="K17" s="70" t="s">
        <v>18</v>
      </c>
      <c r="L17" s="69">
        <f>ROUND(SUM(L8:L15),0)</f>
        <v>0</v>
      </c>
      <c r="M17" s="69">
        <f t="shared" ref="M17:P17" si="5">ROUND(SUM(M8:M15),0)</f>
        <v>0</v>
      </c>
      <c r="N17" s="69">
        <f t="shared" si="5"/>
        <v>0</v>
      </c>
      <c r="O17" s="69">
        <f t="shared" si="5"/>
        <v>0</v>
      </c>
      <c r="P17" s="69">
        <f t="shared" si="5"/>
        <v>0</v>
      </c>
      <c r="Q17" s="52"/>
      <c r="S17" s="52"/>
      <c r="W17" s="52"/>
      <c r="X17" s="52"/>
      <c r="Y17" s="52"/>
    </row>
    <row r="18" spans="1:27" ht="11.1" customHeight="1" thickTop="1">
      <c r="A18" s="58"/>
      <c r="B18" s="58"/>
      <c r="C18" s="55"/>
      <c r="D18" s="71"/>
      <c r="E18" s="71"/>
      <c r="F18" s="71"/>
      <c r="G18" s="71"/>
      <c r="H18" s="71"/>
      <c r="I18" s="71"/>
      <c r="J18" s="59"/>
      <c r="K18" s="60"/>
      <c r="L18" s="71"/>
      <c r="M18" s="71"/>
      <c r="N18" s="71"/>
      <c r="O18" s="71"/>
      <c r="P18" s="71"/>
      <c r="Q18" s="52"/>
      <c r="S18" s="52"/>
      <c r="W18" s="52"/>
      <c r="X18" s="52"/>
      <c r="Y18" s="52"/>
    </row>
    <row r="19" spans="1:27" s="17" customFormat="1">
      <c r="A19" s="56"/>
      <c r="B19" s="130" t="s">
        <v>398</v>
      </c>
      <c r="C19" s="84" t="s">
        <v>4</v>
      </c>
      <c r="D19" s="73" t="s">
        <v>5</v>
      </c>
      <c r="E19" s="73" t="s">
        <v>6</v>
      </c>
      <c r="F19" s="74" t="s">
        <v>7</v>
      </c>
      <c r="G19" s="73" t="s">
        <v>0</v>
      </c>
      <c r="H19" s="73" t="s">
        <v>28</v>
      </c>
      <c r="I19" s="73" t="s">
        <v>378</v>
      </c>
      <c r="J19" s="75" t="s">
        <v>8</v>
      </c>
      <c r="K19" s="76" t="s">
        <v>13</v>
      </c>
      <c r="L19" s="54" t="s">
        <v>9</v>
      </c>
      <c r="M19" s="54" t="s">
        <v>3</v>
      </c>
      <c r="N19" s="54" t="s">
        <v>10</v>
      </c>
      <c r="O19" s="54" t="s">
        <v>2</v>
      </c>
      <c r="P19" s="54" t="s">
        <v>369</v>
      </c>
      <c r="Q19" s="54" t="s">
        <v>12</v>
      </c>
      <c r="R19" s="54" t="s">
        <v>3403</v>
      </c>
      <c r="S19" s="54" t="s">
        <v>399</v>
      </c>
      <c r="V19" s="54" t="s">
        <v>226</v>
      </c>
      <c r="W19" s="54" t="s">
        <v>395</v>
      </c>
      <c r="X19" s="74" t="s">
        <v>3432</v>
      </c>
      <c r="Y19" s="54" t="s">
        <v>396</v>
      </c>
      <c r="Z19" s="54" t="s">
        <v>397</v>
      </c>
      <c r="AA19" s="54" t="s">
        <v>3433</v>
      </c>
    </row>
    <row r="20" spans="1:27" ht="11.1" customHeight="1">
      <c r="B20" s="53">
        <v>0</v>
      </c>
      <c r="C20" s="53">
        <v>0</v>
      </c>
      <c r="D20" s="53">
        <v>0</v>
      </c>
      <c r="E20" s="53">
        <v>0</v>
      </c>
      <c r="F20" s="53">
        <v>0</v>
      </c>
      <c r="G20" s="53">
        <v>0</v>
      </c>
      <c r="H20" s="53">
        <v>0</v>
      </c>
      <c r="I20" s="53">
        <v>0</v>
      </c>
      <c r="J20" s="53">
        <v>0</v>
      </c>
      <c r="K20" s="53">
        <v>0</v>
      </c>
      <c r="L20" s="53">
        <v>0</v>
      </c>
      <c r="M20" s="53">
        <v>0</v>
      </c>
      <c r="N20" s="53">
        <v>0</v>
      </c>
      <c r="O20" s="53">
        <v>0</v>
      </c>
      <c r="P20" s="53">
        <v>0</v>
      </c>
      <c r="Q20" s="53">
        <v>0</v>
      </c>
      <c r="R20" s="53">
        <v>0</v>
      </c>
      <c r="S20" s="53">
        <v>0</v>
      </c>
      <c r="T20" s="14">
        <v>0</v>
      </c>
      <c r="V20" s="52">
        <v>0</v>
      </c>
      <c r="W20" s="52">
        <v>0</v>
      </c>
      <c r="X20" s="53"/>
      <c r="Y20" s="52">
        <v>0</v>
      </c>
      <c r="Z20" s="52">
        <v>0</v>
      </c>
      <c r="AA20" s="52">
        <v>0</v>
      </c>
    </row>
    <row r="21" spans="1:27">
      <c r="B21" s="176" t="s">
        <v>1400</v>
      </c>
      <c r="C21" s="121"/>
      <c r="D21" s="116"/>
      <c r="E21" s="192"/>
      <c r="F21" s="117"/>
      <c r="G21" s="118"/>
      <c r="H21" s="119"/>
      <c r="I21" s="119"/>
      <c r="J21" s="123"/>
      <c r="K21" s="195"/>
      <c r="L21" s="120">
        <v>0</v>
      </c>
      <c r="M21" s="120">
        <v>0</v>
      </c>
      <c r="N21" s="120">
        <v>0</v>
      </c>
      <c r="O21" s="112">
        <f t="shared" ref="O21:O84" si="6">N21</f>
        <v>0</v>
      </c>
      <c r="P21" s="115">
        <f t="shared" ref="P21:P84" si="7">SUM(L21:O21)</f>
        <v>0</v>
      </c>
      <c r="Q21" s="197"/>
      <c r="R21" s="177" t="str">
        <f>IFERROR(INDEX('2A-2B'!$B$21:$B$1020,MATCH(E21,'2A-2B'!$F$21:$F$1020,0)),"-")</f>
        <v>-</v>
      </c>
      <c r="S21" s="177" t="str">
        <f>IFERROR(INDEX('ITC-Books'!$B$21:$B$1020,MATCH(E21,'ITC-Books'!$E$21:$E$1020,0)),"-")</f>
        <v>-</v>
      </c>
      <c r="T21" s="186">
        <f>IF(((L21*J21)-SUM(M21:O21))&gt;0.51,0,((L21*J21)-SUM(M21:O21)))</f>
        <v>0</v>
      </c>
      <c r="U21" s="53"/>
      <c r="V21" s="131" t="str">
        <f>IFERROR(INDEX('2A-2B'!$C$21:$C$1020,MATCH(E21,'2A-2B'!$F$21:$F$1020,0)),"Not in 2A-2B")</f>
        <v>Not in 2A-2B</v>
      </c>
      <c r="W21" s="131" t="str">
        <f>IFERROR(INDEX('ITC-Books'!$C$21:$C$1020,MATCH(E21,'ITC-Books'!$E$21:$E$1020,0)),"Not in Books")</f>
        <v>Not in Books</v>
      </c>
      <c r="X21" s="117" t="str">
        <f>IFERROR(INDEX('ITC-Books'!$R$21:$R$1020,MATCH(E21,'ITC-Books'!$E$21:$E$1020,0)),"Not in Books")</f>
        <v>Not in Books</v>
      </c>
      <c r="Y21" s="120">
        <f>IFERROR(VLOOKUP(E21,'2A-2B'!$F$21:$H$1020,3,0)-P21,SUM(M21:O21))</f>
        <v>0</v>
      </c>
      <c r="Z21" s="53">
        <f>IFERROR(VLOOKUP(E21,'ITC-Books'!$E$21:$P$1020,12,0)-P21,SUM(M21:O21))</f>
        <v>0</v>
      </c>
      <c r="AA21" s="186" t="str">
        <f>IFERROR((X21-F21)&lt;180,"-")</f>
        <v>-</v>
      </c>
    </row>
    <row r="22" spans="1:27">
      <c r="B22" s="176" t="s">
        <v>1401</v>
      </c>
      <c r="C22" s="121"/>
      <c r="D22" s="116"/>
      <c r="E22" s="192"/>
      <c r="F22" s="117"/>
      <c r="G22" s="118"/>
      <c r="H22" s="119"/>
      <c r="I22" s="119"/>
      <c r="J22" s="123"/>
      <c r="K22" s="195"/>
      <c r="L22" s="120">
        <v>0</v>
      </c>
      <c r="M22" s="120">
        <v>0</v>
      </c>
      <c r="N22" s="120">
        <v>0</v>
      </c>
      <c r="O22" s="112">
        <f t="shared" si="6"/>
        <v>0</v>
      </c>
      <c r="P22" s="115">
        <f t="shared" si="7"/>
        <v>0</v>
      </c>
      <c r="Q22" s="197"/>
      <c r="R22" s="177" t="str">
        <f>IFERROR(INDEX('2A-2B'!$B$21:$B$1020,MATCH(E22,'2A-2B'!$F$21:$F$1020,0)),"-")</f>
        <v>-</v>
      </c>
      <c r="S22" s="177" t="str">
        <f>IFERROR(INDEX('ITC-Books'!$B$21:$B$1020,MATCH(E22,'ITC-Books'!$E$21:$E$1020,0)),"-")</f>
        <v>-</v>
      </c>
      <c r="T22" s="186">
        <f t="shared" ref="T22:T85" si="8">IF(((L22*J22)-SUM(M22:O22))&gt;0.51,0,((L22*J22)-SUM(M22:O22)))</f>
        <v>0</v>
      </c>
      <c r="V22" s="131" t="str">
        <f>IFERROR(INDEX('2A-2B'!$C$21:$C$1020,MATCH(E22,'2A-2B'!$F$21:$F$1020,0)),"Not in 2A-2B")</f>
        <v>Not in 2A-2B</v>
      </c>
      <c r="W22" s="131" t="str">
        <f>IFERROR(INDEX('ITC-Books'!$C$21:$C$1020,MATCH(E22,'ITC-Books'!$E$21:$E$1020,0)),"Not in Books")</f>
        <v>Not in Books</v>
      </c>
      <c r="X22" s="117" t="str">
        <f>IFERROR(INDEX('ITC-Books'!$R$21:$R$1020,MATCH(E22,'ITC-Books'!$E$21:$E$1020,0)),"Not in Books")</f>
        <v>Not in Books</v>
      </c>
      <c r="Y22" s="120">
        <f>IFERROR(VLOOKUP(E22,'2A-2B'!$F$21:$H$1020,3,0)-P22,SUM(M22:O22))</f>
        <v>0</v>
      </c>
      <c r="Z22" s="53">
        <f>IFERROR(VLOOKUP(E22,'ITC-Books'!$E$21:$P$1020,12,0)-P22,SUM(M22:O22))</f>
        <v>0</v>
      </c>
      <c r="AA22" s="186" t="str">
        <f t="shared" ref="AA22:AA85" si="9">IFERROR((X22-F22)&lt;180,"-")</f>
        <v>-</v>
      </c>
    </row>
    <row r="23" spans="1:27">
      <c r="B23" s="176" t="s">
        <v>1402</v>
      </c>
      <c r="C23" s="121"/>
      <c r="D23" s="116"/>
      <c r="E23" s="192"/>
      <c r="F23" s="117"/>
      <c r="G23" s="118"/>
      <c r="H23" s="119"/>
      <c r="I23" s="119"/>
      <c r="J23" s="123"/>
      <c r="K23" s="195"/>
      <c r="L23" s="120">
        <v>0</v>
      </c>
      <c r="M23" s="120">
        <v>0</v>
      </c>
      <c r="N23" s="120">
        <v>0</v>
      </c>
      <c r="O23" s="112">
        <f t="shared" si="6"/>
        <v>0</v>
      </c>
      <c r="P23" s="115">
        <f t="shared" si="7"/>
        <v>0</v>
      </c>
      <c r="Q23" s="197"/>
      <c r="R23" s="177" t="str">
        <f>IFERROR(INDEX('2A-2B'!$B$21:$B$1020,MATCH(E23,'2A-2B'!$F$21:$F$1020,0)),"-")</f>
        <v>-</v>
      </c>
      <c r="S23" s="177" t="str">
        <f>IFERROR(INDEX('ITC-Books'!$B$21:$B$1020,MATCH(E23,'ITC-Books'!$E$21:$E$1020,0)),"-")</f>
        <v>-</v>
      </c>
      <c r="T23" s="186">
        <f t="shared" si="8"/>
        <v>0</v>
      </c>
      <c r="V23" s="131" t="str">
        <f>IFERROR(INDEX('2A-2B'!$C$21:$C$1020,MATCH(E23,'2A-2B'!$F$21:$F$1020,0)),"Not in 2A-2B")</f>
        <v>Not in 2A-2B</v>
      </c>
      <c r="W23" s="131" t="str">
        <f>IFERROR(INDEX('ITC-Books'!$C$21:$C$1020,MATCH(E23,'ITC-Books'!$E$21:$E$1020,0)),"Not in Books")</f>
        <v>Not in Books</v>
      </c>
      <c r="X23" s="117" t="str">
        <f>IFERROR(INDEX('ITC-Books'!$R$21:$R$1020,MATCH(E23,'ITC-Books'!$E$21:$E$1020,0)),"Not in Books")</f>
        <v>Not in Books</v>
      </c>
      <c r="Y23" s="120">
        <f>IFERROR(VLOOKUP(E23,'2A-2B'!$F$21:$H$1020,3,0)-P23,SUM(M23:O23))</f>
        <v>0</v>
      </c>
      <c r="Z23" s="53">
        <f>IFERROR(VLOOKUP(E23,'ITC-Books'!$E$21:$P$1020,12,0)-P23,SUM(M23:O23))</f>
        <v>0</v>
      </c>
      <c r="AA23" s="186" t="str">
        <f t="shared" si="9"/>
        <v>-</v>
      </c>
    </row>
    <row r="24" spans="1:27">
      <c r="B24" s="176" t="s">
        <v>1403</v>
      </c>
      <c r="C24" s="121"/>
      <c r="D24" s="116"/>
      <c r="E24" s="192"/>
      <c r="F24" s="117"/>
      <c r="G24" s="118"/>
      <c r="H24" s="119"/>
      <c r="I24" s="119"/>
      <c r="J24" s="123"/>
      <c r="K24" s="195"/>
      <c r="L24" s="120">
        <v>0</v>
      </c>
      <c r="M24" s="120">
        <v>0</v>
      </c>
      <c r="N24" s="120">
        <v>0</v>
      </c>
      <c r="O24" s="112">
        <f t="shared" si="6"/>
        <v>0</v>
      </c>
      <c r="P24" s="115">
        <f t="shared" si="7"/>
        <v>0</v>
      </c>
      <c r="Q24" s="197"/>
      <c r="R24" s="177" t="str">
        <f>IFERROR(INDEX('2A-2B'!$B$21:$B$1020,MATCH(E24,'2A-2B'!$F$21:$F$1020,0)),"-")</f>
        <v>-</v>
      </c>
      <c r="S24" s="177" t="str">
        <f>IFERROR(INDEX('ITC-Books'!$B$21:$B$1020,MATCH(E24,'ITC-Books'!$E$21:$E$1020,0)),"-")</f>
        <v>-</v>
      </c>
      <c r="T24" s="186">
        <f t="shared" si="8"/>
        <v>0</v>
      </c>
      <c r="V24" s="131" t="str">
        <f>IFERROR(INDEX('2A-2B'!$C$21:$C$1020,MATCH(E24,'2A-2B'!$F$21:$F$1020,0)),"Not in 2A-2B")</f>
        <v>Not in 2A-2B</v>
      </c>
      <c r="W24" s="131" t="str">
        <f>IFERROR(INDEX('ITC-Books'!$C$21:$C$1020,MATCH(E24,'ITC-Books'!$E$21:$E$1020,0)),"Not in Books")</f>
        <v>Not in Books</v>
      </c>
      <c r="X24" s="117" t="str">
        <f>IFERROR(INDEX('ITC-Books'!$R$21:$R$1020,MATCH(E24,'ITC-Books'!$E$21:$E$1020,0)),"Not in Books")</f>
        <v>Not in Books</v>
      </c>
      <c r="Y24" s="120">
        <f>IFERROR(VLOOKUP(E24,'2A-2B'!$F$21:$H$1020,3,0)-P24,SUM(M24:O24))</f>
        <v>0</v>
      </c>
      <c r="Z24" s="53">
        <f>IFERROR(VLOOKUP(E24,'ITC-Books'!$E$21:$P$1020,12,0)-P24,SUM(M24:O24))</f>
        <v>0</v>
      </c>
      <c r="AA24" s="186" t="str">
        <f t="shared" si="9"/>
        <v>-</v>
      </c>
    </row>
    <row r="25" spans="1:27">
      <c r="B25" s="176" t="s">
        <v>1404</v>
      </c>
      <c r="C25" s="121"/>
      <c r="D25" s="119"/>
      <c r="E25" s="192"/>
      <c r="F25" s="117"/>
      <c r="G25" s="118"/>
      <c r="H25" s="119"/>
      <c r="I25" s="119"/>
      <c r="J25" s="123"/>
      <c r="K25" s="195"/>
      <c r="L25" s="120">
        <v>0</v>
      </c>
      <c r="M25" s="120">
        <v>0</v>
      </c>
      <c r="N25" s="120">
        <v>0</v>
      </c>
      <c r="O25" s="112">
        <f t="shared" si="6"/>
        <v>0</v>
      </c>
      <c r="P25" s="115">
        <f t="shared" si="7"/>
        <v>0</v>
      </c>
      <c r="Q25" s="197"/>
      <c r="R25" s="177" t="str">
        <f>IFERROR(INDEX('2A-2B'!$B$21:$B$1020,MATCH(E25,'2A-2B'!$F$21:$F$1020,0)),"-")</f>
        <v>-</v>
      </c>
      <c r="S25" s="177" t="str">
        <f>IFERROR(INDEX('ITC-Books'!$B$21:$B$1020,MATCH(E25,'ITC-Books'!$E$21:$E$1020,0)),"-")</f>
        <v>-</v>
      </c>
      <c r="T25" s="186">
        <f t="shared" si="8"/>
        <v>0</v>
      </c>
      <c r="V25" s="131" t="str">
        <f>IFERROR(INDEX('2A-2B'!$C$21:$C$1020,MATCH(E25,'2A-2B'!$F$21:$F$1020,0)),"Not in 2A-2B")</f>
        <v>Not in 2A-2B</v>
      </c>
      <c r="W25" s="131" t="str">
        <f>IFERROR(INDEX('ITC-Books'!$C$21:$C$1020,MATCH(E25,'ITC-Books'!$E$21:$E$1020,0)),"Not in Books")</f>
        <v>Not in Books</v>
      </c>
      <c r="X25" s="117" t="str">
        <f>IFERROR(INDEX('ITC-Books'!$R$21:$R$1020,MATCH(E25,'ITC-Books'!$E$21:$E$1020,0)),"Not in Books")</f>
        <v>Not in Books</v>
      </c>
      <c r="Y25" s="120">
        <f>IFERROR(VLOOKUP(E25,'2A-2B'!$F$21:$H$1020,3,0)-P25,SUM(M25:O25))</f>
        <v>0</v>
      </c>
      <c r="Z25" s="53">
        <f>IFERROR(VLOOKUP(E25,'ITC-Books'!$E$21:$P$1020,12,0)-P25,SUM(M25:O25))</f>
        <v>0</v>
      </c>
      <c r="AA25" s="186" t="str">
        <f t="shared" si="9"/>
        <v>-</v>
      </c>
    </row>
    <row r="26" spans="1:27">
      <c r="B26" s="176" t="s">
        <v>1405</v>
      </c>
      <c r="C26" s="121"/>
      <c r="D26" s="119"/>
      <c r="E26" s="192"/>
      <c r="F26" s="117"/>
      <c r="G26" s="118"/>
      <c r="H26" s="119"/>
      <c r="I26" s="119"/>
      <c r="J26" s="123"/>
      <c r="K26" s="195"/>
      <c r="L26" s="120">
        <v>0</v>
      </c>
      <c r="M26" s="120">
        <v>0</v>
      </c>
      <c r="N26" s="120">
        <v>0</v>
      </c>
      <c r="O26" s="112">
        <f t="shared" si="6"/>
        <v>0</v>
      </c>
      <c r="P26" s="115">
        <f t="shared" si="7"/>
        <v>0</v>
      </c>
      <c r="Q26" s="197"/>
      <c r="R26" s="177" t="str">
        <f>IFERROR(INDEX('2A-2B'!$B$21:$B$1020,MATCH(E26,'2A-2B'!$F$21:$F$1020,0)),"-")</f>
        <v>-</v>
      </c>
      <c r="S26" s="177" t="str">
        <f>IFERROR(INDEX('ITC-Books'!$B$21:$B$1020,MATCH(E26,'ITC-Books'!$E$21:$E$1020,0)),"-")</f>
        <v>-</v>
      </c>
      <c r="T26" s="186">
        <f t="shared" si="8"/>
        <v>0</v>
      </c>
      <c r="V26" s="131" t="str">
        <f>IFERROR(INDEX('2A-2B'!$C$21:$C$1020,MATCH(E26,'2A-2B'!$F$21:$F$1020,0)),"Not in 2A-2B")</f>
        <v>Not in 2A-2B</v>
      </c>
      <c r="W26" s="131" t="str">
        <f>IFERROR(INDEX('ITC-Books'!$C$21:$C$1020,MATCH(E26,'ITC-Books'!$E$21:$E$1020,0)),"Not in Books")</f>
        <v>Not in Books</v>
      </c>
      <c r="X26" s="117" t="str">
        <f>IFERROR(INDEX('ITC-Books'!$R$21:$R$1020,MATCH(E26,'ITC-Books'!$E$21:$E$1020,0)),"Not in Books")</f>
        <v>Not in Books</v>
      </c>
      <c r="Y26" s="120">
        <f>IFERROR(VLOOKUP(E26,'2A-2B'!$F$21:$H$1020,3,0)-P26,SUM(M26:O26))</f>
        <v>0</v>
      </c>
      <c r="Z26" s="53">
        <f>IFERROR(VLOOKUP(E26,'ITC-Books'!$E$21:$P$1020,12,0)-P26,SUM(M26:O26))</f>
        <v>0</v>
      </c>
      <c r="AA26" s="186" t="str">
        <f t="shared" si="9"/>
        <v>-</v>
      </c>
    </row>
    <row r="27" spans="1:27">
      <c r="B27" s="176" t="s">
        <v>1406</v>
      </c>
      <c r="C27" s="121"/>
      <c r="D27" s="119"/>
      <c r="E27" s="192"/>
      <c r="F27" s="117"/>
      <c r="G27" s="118"/>
      <c r="H27" s="119"/>
      <c r="I27" s="119"/>
      <c r="J27" s="123"/>
      <c r="K27" s="195"/>
      <c r="L27" s="120">
        <v>0</v>
      </c>
      <c r="M27" s="120">
        <v>0</v>
      </c>
      <c r="N27" s="120">
        <v>0</v>
      </c>
      <c r="O27" s="112">
        <f t="shared" si="6"/>
        <v>0</v>
      </c>
      <c r="P27" s="115">
        <f t="shared" si="7"/>
        <v>0</v>
      </c>
      <c r="Q27" s="197"/>
      <c r="R27" s="177" t="str">
        <f>IFERROR(INDEX('2A-2B'!$B$21:$B$1020,MATCH(E27,'2A-2B'!$F$21:$F$1020,0)),"-")</f>
        <v>-</v>
      </c>
      <c r="S27" s="177" t="str">
        <f>IFERROR(INDEX('ITC-Books'!$B$21:$B$1020,MATCH(E27,'ITC-Books'!$E$21:$E$1020,0)),"-")</f>
        <v>-</v>
      </c>
      <c r="T27" s="186">
        <f t="shared" si="8"/>
        <v>0</v>
      </c>
      <c r="V27" s="131" t="str">
        <f>IFERROR(INDEX('2A-2B'!$C$21:$C$1020,MATCH(E27,'2A-2B'!$F$21:$F$1020,0)),"Not in 2A-2B")</f>
        <v>Not in 2A-2B</v>
      </c>
      <c r="W27" s="131" t="str">
        <f>IFERROR(INDEX('ITC-Books'!$C$21:$C$1020,MATCH(E27,'ITC-Books'!$E$21:$E$1020,0)),"Not in Books")</f>
        <v>Not in Books</v>
      </c>
      <c r="X27" s="117" t="str">
        <f>IFERROR(INDEX('ITC-Books'!$R$21:$R$1020,MATCH(E27,'ITC-Books'!$E$21:$E$1020,0)),"Not in Books")</f>
        <v>Not in Books</v>
      </c>
      <c r="Y27" s="120">
        <f>IFERROR(VLOOKUP(E27,'2A-2B'!$F$21:$H$1020,3,0)-P27,SUM(M27:O27))</f>
        <v>0</v>
      </c>
      <c r="Z27" s="53">
        <f>IFERROR(VLOOKUP(E27,'ITC-Books'!$E$21:$P$1020,12,0)-P27,SUM(M27:O27))</f>
        <v>0</v>
      </c>
      <c r="AA27" s="186" t="str">
        <f t="shared" si="9"/>
        <v>-</v>
      </c>
    </row>
    <row r="28" spans="1:27">
      <c r="B28" s="176" t="s">
        <v>1407</v>
      </c>
      <c r="C28" s="121"/>
      <c r="D28" s="119"/>
      <c r="E28" s="192"/>
      <c r="F28" s="117"/>
      <c r="G28" s="118"/>
      <c r="H28" s="119"/>
      <c r="I28" s="119"/>
      <c r="J28" s="123"/>
      <c r="K28" s="195"/>
      <c r="L28" s="120">
        <v>0</v>
      </c>
      <c r="M28" s="120">
        <v>0</v>
      </c>
      <c r="N28" s="120">
        <v>0</v>
      </c>
      <c r="O28" s="112">
        <f t="shared" si="6"/>
        <v>0</v>
      </c>
      <c r="P28" s="115">
        <f t="shared" si="7"/>
        <v>0</v>
      </c>
      <c r="Q28" s="197"/>
      <c r="R28" s="177" t="str">
        <f>IFERROR(INDEX('2A-2B'!$B$21:$B$1020,MATCH(E28,'2A-2B'!$F$21:$F$1020,0)),"-")</f>
        <v>-</v>
      </c>
      <c r="S28" s="177" t="str">
        <f>IFERROR(INDEX('ITC-Books'!$B$21:$B$1020,MATCH(E28,'ITC-Books'!$E$21:$E$1020,0)),"-")</f>
        <v>-</v>
      </c>
      <c r="T28" s="186">
        <f t="shared" si="8"/>
        <v>0</v>
      </c>
      <c r="V28" s="131" t="str">
        <f>IFERROR(INDEX('2A-2B'!$C$21:$C$1020,MATCH(E28,'2A-2B'!$F$21:$F$1020,0)),"Not in 2A-2B")</f>
        <v>Not in 2A-2B</v>
      </c>
      <c r="W28" s="131" t="str">
        <f>IFERROR(INDEX('ITC-Books'!$C$21:$C$1020,MATCH(E28,'ITC-Books'!$E$21:$E$1020,0)),"Not in Books")</f>
        <v>Not in Books</v>
      </c>
      <c r="X28" s="117" t="str">
        <f>IFERROR(INDEX('ITC-Books'!$R$21:$R$1020,MATCH(E28,'ITC-Books'!$E$21:$E$1020,0)),"Not in Books")</f>
        <v>Not in Books</v>
      </c>
      <c r="Y28" s="120">
        <f>IFERROR(VLOOKUP(E28,'2A-2B'!$F$21:$H$1020,3,0)-P28,SUM(M28:O28))</f>
        <v>0</v>
      </c>
      <c r="Z28" s="53">
        <f>IFERROR(VLOOKUP(E28,'ITC-Books'!$E$21:$P$1020,12,0)-P28,SUM(M28:O28))</f>
        <v>0</v>
      </c>
      <c r="AA28" s="186" t="str">
        <f t="shared" si="9"/>
        <v>-</v>
      </c>
    </row>
    <row r="29" spans="1:27">
      <c r="B29" s="176" t="s">
        <v>1408</v>
      </c>
      <c r="C29" s="121"/>
      <c r="D29" s="119"/>
      <c r="E29" s="192"/>
      <c r="F29" s="117"/>
      <c r="G29" s="118"/>
      <c r="H29" s="119"/>
      <c r="I29" s="119"/>
      <c r="J29" s="123"/>
      <c r="K29" s="195"/>
      <c r="L29" s="120">
        <v>0</v>
      </c>
      <c r="M29" s="120">
        <v>0</v>
      </c>
      <c r="N29" s="120">
        <v>0</v>
      </c>
      <c r="O29" s="112">
        <f t="shared" si="6"/>
        <v>0</v>
      </c>
      <c r="P29" s="115">
        <f t="shared" si="7"/>
        <v>0</v>
      </c>
      <c r="Q29" s="197"/>
      <c r="R29" s="177" t="str">
        <f>IFERROR(INDEX('2A-2B'!$B$21:$B$1020,MATCH(E29,'2A-2B'!$F$21:$F$1020,0)),"-")</f>
        <v>-</v>
      </c>
      <c r="S29" s="177" t="str">
        <f>IFERROR(INDEX('ITC-Books'!$B$21:$B$1020,MATCH(E29,'ITC-Books'!$E$21:$E$1020,0)),"-")</f>
        <v>-</v>
      </c>
      <c r="T29" s="186">
        <f t="shared" si="8"/>
        <v>0</v>
      </c>
      <c r="V29" s="131" t="str">
        <f>IFERROR(INDEX('2A-2B'!$C$21:$C$1020,MATCH(E29,'2A-2B'!$F$21:$F$1020,0)),"Not in 2A-2B")</f>
        <v>Not in 2A-2B</v>
      </c>
      <c r="W29" s="131" t="str">
        <f>IFERROR(INDEX('ITC-Books'!$C$21:$C$1020,MATCH(E29,'ITC-Books'!$E$21:$E$1020,0)),"Not in Books")</f>
        <v>Not in Books</v>
      </c>
      <c r="X29" s="117" t="str">
        <f>IFERROR(INDEX('ITC-Books'!$R$21:$R$1020,MATCH(E29,'ITC-Books'!$E$21:$E$1020,0)),"Not in Books")</f>
        <v>Not in Books</v>
      </c>
      <c r="Y29" s="120">
        <f>IFERROR(VLOOKUP(E29,'2A-2B'!$F$21:$H$1020,3,0)-P29,SUM(M29:O29))</f>
        <v>0</v>
      </c>
      <c r="Z29" s="53">
        <f>IFERROR(VLOOKUP(E29,'ITC-Books'!$E$21:$P$1020,12,0)-P29,SUM(M29:O29))</f>
        <v>0</v>
      </c>
      <c r="AA29" s="186" t="str">
        <f t="shared" si="9"/>
        <v>-</v>
      </c>
    </row>
    <row r="30" spans="1:27">
      <c r="B30" s="176" t="s">
        <v>1409</v>
      </c>
      <c r="C30" s="121"/>
      <c r="D30" s="119"/>
      <c r="E30" s="192"/>
      <c r="F30" s="117"/>
      <c r="G30" s="118"/>
      <c r="H30" s="119"/>
      <c r="I30" s="119"/>
      <c r="J30" s="123"/>
      <c r="K30" s="195"/>
      <c r="L30" s="120">
        <v>0</v>
      </c>
      <c r="M30" s="120">
        <v>0</v>
      </c>
      <c r="N30" s="120">
        <v>0</v>
      </c>
      <c r="O30" s="112">
        <f t="shared" si="6"/>
        <v>0</v>
      </c>
      <c r="P30" s="115">
        <f t="shared" si="7"/>
        <v>0</v>
      </c>
      <c r="Q30" s="197"/>
      <c r="R30" s="177" t="str">
        <f>IFERROR(INDEX('2A-2B'!$B$21:$B$1020,MATCH(E30,'2A-2B'!$F$21:$F$1020,0)),"-")</f>
        <v>-</v>
      </c>
      <c r="S30" s="177" t="str">
        <f>IFERROR(INDEX('ITC-Books'!$B$21:$B$1020,MATCH(E30,'ITC-Books'!$E$21:$E$1020,0)),"-")</f>
        <v>-</v>
      </c>
      <c r="T30" s="186">
        <f t="shared" si="8"/>
        <v>0</v>
      </c>
      <c r="V30" s="131" t="str">
        <f>IFERROR(INDEX('2A-2B'!$C$21:$C$1020,MATCH(E30,'2A-2B'!$F$21:$F$1020,0)),"Not in 2A-2B")</f>
        <v>Not in 2A-2B</v>
      </c>
      <c r="W30" s="131" t="str">
        <f>IFERROR(INDEX('ITC-Books'!$C$21:$C$1020,MATCH(E30,'ITC-Books'!$E$21:$E$1020,0)),"Not in Books")</f>
        <v>Not in Books</v>
      </c>
      <c r="X30" s="117" t="str">
        <f>IFERROR(INDEX('ITC-Books'!$R$21:$R$1020,MATCH(E30,'ITC-Books'!$E$21:$E$1020,0)),"Not in Books")</f>
        <v>Not in Books</v>
      </c>
      <c r="Y30" s="120">
        <f>IFERROR(VLOOKUP(E30,'2A-2B'!$F$21:$H$1020,3,0)-P30,SUM(M30:O30))</f>
        <v>0</v>
      </c>
      <c r="Z30" s="53">
        <f>IFERROR(VLOOKUP(E30,'ITC-Books'!$E$21:$P$1020,12,0)-P30,SUM(M30:O30))</f>
        <v>0</v>
      </c>
      <c r="AA30" s="186" t="str">
        <f t="shared" si="9"/>
        <v>-</v>
      </c>
    </row>
    <row r="31" spans="1:27">
      <c r="B31" s="176" t="s">
        <v>1410</v>
      </c>
      <c r="C31" s="121"/>
      <c r="D31" s="119"/>
      <c r="E31" s="192"/>
      <c r="F31" s="117"/>
      <c r="G31" s="118"/>
      <c r="H31" s="119"/>
      <c r="I31" s="119"/>
      <c r="J31" s="123"/>
      <c r="K31" s="195"/>
      <c r="L31" s="120">
        <v>0</v>
      </c>
      <c r="M31" s="120">
        <v>0</v>
      </c>
      <c r="N31" s="120">
        <v>0</v>
      </c>
      <c r="O31" s="112">
        <f t="shared" si="6"/>
        <v>0</v>
      </c>
      <c r="P31" s="115">
        <f t="shared" si="7"/>
        <v>0</v>
      </c>
      <c r="Q31" s="197"/>
      <c r="R31" s="177" t="str">
        <f>IFERROR(INDEX('2A-2B'!$B$21:$B$1020,MATCH(E31,'2A-2B'!$F$21:$F$1020,0)),"-")</f>
        <v>-</v>
      </c>
      <c r="S31" s="177" t="str">
        <f>IFERROR(INDEX('ITC-Books'!$B$21:$B$1020,MATCH(E31,'ITC-Books'!$E$21:$E$1020,0)),"-")</f>
        <v>-</v>
      </c>
      <c r="T31" s="186">
        <f t="shared" si="8"/>
        <v>0</v>
      </c>
      <c r="V31" s="131" t="str">
        <f>IFERROR(INDEX('2A-2B'!$C$21:$C$1020,MATCH(E31,'2A-2B'!$F$21:$F$1020,0)),"Not in 2A-2B")</f>
        <v>Not in 2A-2B</v>
      </c>
      <c r="W31" s="131" t="str">
        <f>IFERROR(INDEX('ITC-Books'!$C$21:$C$1020,MATCH(E31,'ITC-Books'!$E$21:$E$1020,0)),"Not in Books")</f>
        <v>Not in Books</v>
      </c>
      <c r="X31" s="117" t="str">
        <f>IFERROR(INDEX('ITC-Books'!$R$21:$R$1020,MATCH(E31,'ITC-Books'!$E$21:$E$1020,0)),"Not in Books")</f>
        <v>Not in Books</v>
      </c>
      <c r="Y31" s="120">
        <f>IFERROR(VLOOKUP(E31,'2A-2B'!$F$21:$H$1020,3,0)-P31,SUM(M31:O31))</f>
        <v>0</v>
      </c>
      <c r="Z31" s="53">
        <f>IFERROR(VLOOKUP(E31,'ITC-Books'!$E$21:$P$1020,12,0)-P31,SUM(M31:O31))</f>
        <v>0</v>
      </c>
      <c r="AA31" s="186" t="str">
        <f t="shared" si="9"/>
        <v>-</v>
      </c>
    </row>
    <row r="32" spans="1:27">
      <c r="B32" s="176" t="s">
        <v>1411</v>
      </c>
      <c r="C32" s="121"/>
      <c r="D32" s="116"/>
      <c r="E32" s="192"/>
      <c r="F32" s="117"/>
      <c r="G32" s="118"/>
      <c r="H32" s="119"/>
      <c r="I32" s="119"/>
      <c r="J32" s="123"/>
      <c r="K32" s="195"/>
      <c r="L32" s="120">
        <v>0</v>
      </c>
      <c r="M32" s="120">
        <v>0</v>
      </c>
      <c r="N32" s="120">
        <v>0</v>
      </c>
      <c r="O32" s="112">
        <f t="shared" si="6"/>
        <v>0</v>
      </c>
      <c r="P32" s="115">
        <f t="shared" si="7"/>
        <v>0</v>
      </c>
      <c r="Q32" s="197"/>
      <c r="R32" s="177" t="str">
        <f>IFERROR(INDEX('2A-2B'!$B$21:$B$1020,MATCH(E32,'2A-2B'!$F$21:$F$1020,0)),"-")</f>
        <v>-</v>
      </c>
      <c r="S32" s="177" t="str">
        <f>IFERROR(INDEX('ITC-Books'!$B$21:$B$1020,MATCH(E32,'ITC-Books'!$E$21:$E$1020,0)),"-")</f>
        <v>-</v>
      </c>
      <c r="T32" s="186">
        <f t="shared" si="8"/>
        <v>0</v>
      </c>
      <c r="V32" s="131" t="str">
        <f>IFERROR(INDEX('2A-2B'!$C$21:$C$1020,MATCH(E32,'2A-2B'!$F$21:$F$1020,0)),"Not in 2A-2B")</f>
        <v>Not in 2A-2B</v>
      </c>
      <c r="W32" s="131" t="str">
        <f>IFERROR(INDEX('ITC-Books'!$C$21:$C$1020,MATCH(E32,'ITC-Books'!$E$21:$E$1020,0)),"Not in Books")</f>
        <v>Not in Books</v>
      </c>
      <c r="X32" s="117" t="str">
        <f>IFERROR(INDEX('ITC-Books'!$R$21:$R$1020,MATCH(E32,'ITC-Books'!$E$21:$E$1020,0)),"Not in Books")</f>
        <v>Not in Books</v>
      </c>
      <c r="Y32" s="120">
        <f>IFERROR(VLOOKUP(E32,'2A-2B'!$F$21:$H$1020,3,0)-P32,SUM(M32:O32))</f>
        <v>0</v>
      </c>
      <c r="Z32" s="53">
        <f>IFERROR(VLOOKUP(E32,'ITC-Books'!$E$21:$P$1020,12,0)-P32,SUM(M32:O32))</f>
        <v>0</v>
      </c>
      <c r="AA32" s="186" t="str">
        <f t="shared" si="9"/>
        <v>-</v>
      </c>
    </row>
    <row r="33" spans="2:27">
      <c r="B33" s="176" t="s">
        <v>1412</v>
      </c>
      <c r="C33" s="121"/>
      <c r="D33" s="119"/>
      <c r="E33" s="192"/>
      <c r="F33" s="117"/>
      <c r="G33" s="118"/>
      <c r="H33" s="119"/>
      <c r="I33" s="119"/>
      <c r="J33" s="123"/>
      <c r="K33" s="195"/>
      <c r="L33" s="120">
        <v>0</v>
      </c>
      <c r="M33" s="120">
        <v>0</v>
      </c>
      <c r="N33" s="120">
        <v>0</v>
      </c>
      <c r="O33" s="112">
        <f t="shared" si="6"/>
        <v>0</v>
      </c>
      <c r="P33" s="115">
        <f t="shared" si="7"/>
        <v>0</v>
      </c>
      <c r="Q33" s="197"/>
      <c r="R33" s="177" t="str">
        <f>IFERROR(INDEX('2A-2B'!$B$21:$B$1020,MATCH(E33,'2A-2B'!$F$21:$F$1020,0)),"-")</f>
        <v>-</v>
      </c>
      <c r="S33" s="177" t="str">
        <f>IFERROR(INDEX('ITC-Books'!$B$21:$B$1020,MATCH(E33,'ITC-Books'!$E$21:$E$1020,0)),"-")</f>
        <v>-</v>
      </c>
      <c r="T33" s="186">
        <f t="shared" si="8"/>
        <v>0</v>
      </c>
      <c r="V33" s="131" t="str">
        <f>IFERROR(INDEX('2A-2B'!$C$21:$C$1020,MATCH(E33,'2A-2B'!$F$21:$F$1020,0)),"Not in 2A-2B")</f>
        <v>Not in 2A-2B</v>
      </c>
      <c r="W33" s="131" t="str">
        <f>IFERROR(INDEX('ITC-Books'!$C$21:$C$1020,MATCH(E33,'ITC-Books'!$E$21:$E$1020,0)),"Not in Books")</f>
        <v>Not in Books</v>
      </c>
      <c r="X33" s="117" t="str">
        <f>IFERROR(INDEX('ITC-Books'!$R$21:$R$1020,MATCH(E33,'ITC-Books'!$E$21:$E$1020,0)),"Not in Books")</f>
        <v>Not in Books</v>
      </c>
      <c r="Y33" s="120">
        <f>IFERROR(VLOOKUP(E33,'2A-2B'!$F$21:$H$1020,3,0)-P33,SUM(M33:O33))</f>
        <v>0</v>
      </c>
      <c r="Z33" s="53">
        <f>IFERROR(VLOOKUP(E33,'ITC-Books'!$E$21:$P$1020,12,0)-P33,SUM(M33:O33))</f>
        <v>0</v>
      </c>
      <c r="AA33" s="186" t="str">
        <f t="shared" si="9"/>
        <v>-</v>
      </c>
    </row>
    <row r="34" spans="2:27">
      <c r="B34" s="176" t="s">
        <v>1413</v>
      </c>
      <c r="C34" s="121"/>
      <c r="D34" s="119"/>
      <c r="E34" s="192"/>
      <c r="F34" s="117"/>
      <c r="G34" s="118"/>
      <c r="H34" s="119"/>
      <c r="I34" s="119"/>
      <c r="J34" s="123"/>
      <c r="K34" s="195"/>
      <c r="L34" s="120">
        <v>0</v>
      </c>
      <c r="M34" s="120">
        <v>0</v>
      </c>
      <c r="N34" s="120">
        <v>0</v>
      </c>
      <c r="O34" s="112">
        <f t="shared" si="6"/>
        <v>0</v>
      </c>
      <c r="P34" s="115">
        <f t="shared" si="7"/>
        <v>0</v>
      </c>
      <c r="Q34" s="197"/>
      <c r="R34" s="177" t="str">
        <f>IFERROR(INDEX('2A-2B'!$B$21:$B$1020,MATCH(E34,'2A-2B'!$F$21:$F$1020,0)),"-")</f>
        <v>-</v>
      </c>
      <c r="S34" s="177" t="str">
        <f>IFERROR(INDEX('ITC-Books'!$B$21:$B$1020,MATCH(E34,'ITC-Books'!$E$21:$E$1020,0)),"-")</f>
        <v>-</v>
      </c>
      <c r="T34" s="186">
        <f t="shared" si="8"/>
        <v>0</v>
      </c>
      <c r="V34" s="131" t="str">
        <f>IFERROR(INDEX('2A-2B'!$C$21:$C$1020,MATCH(E34,'2A-2B'!$F$21:$F$1020,0)),"Not in 2A-2B")</f>
        <v>Not in 2A-2B</v>
      </c>
      <c r="W34" s="131" t="str">
        <f>IFERROR(INDEX('ITC-Books'!$C$21:$C$1020,MATCH(E34,'ITC-Books'!$E$21:$E$1020,0)),"Not in Books")</f>
        <v>Not in Books</v>
      </c>
      <c r="X34" s="117" t="str">
        <f>IFERROR(INDEX('ITC-Books'!$R$21:$R$1020,MATCH(E34,'ITC-Books'!$E$21:$E$1020,0)),"Not in Books")</f>
        <v>Not in Books</v>
      </c>
      <c r="Y34" s="120">
        <f>IFERROR(VLOOKUP(E34,'2A-2B'!$F$21:$H$1020,3,0)-P34,SUM(M34:O34))</f>
        <v>0</v>
      </c>
      <c r="Z34" s="53">
        <f>IFERROR(VLOOKUP(E34,'ITC-Books'!$E$21:$P$1020,12,0)-P34,SUM(M34:O34))</f>
        <v>0</v>
      </c>
      <c r="AA34" s="186" t="str">
        <f t="shared" si="9"/>
        <v>-</v>
      </c>
    </row>
    <row r="35" spans="2:27">
      <c r="B35" s="176" t="s">
        <v>1414</v>
      </c>
      <c r="C35" s="121"/>
      <c r="D35" s="119"/>
      <c r="E35" s="192"/>
      <c r="F35" s="117"/>
      <c r="G35" s="118"/>
      <c r="H35" s="119"/>
      <c r="I35" s="119"/>
      <c r="J35" s="123"/>
      <c r="K35" s="195"/>
      <c r="L35" s="120">
        <v>0</v>
      </c>
      <c r="M35" s="120">
        <v>0</v>
      </c>
      <c r="N35" s="120">
        <v>0</v>
      </c>
      <c r="O35" s="112">
        <f t="shared" si="6"/>
        <v>0</v>
      </c>
      <c r="P35" s="115">
        <f t="shared" si="7"/>
        <v>0</v>
      </c>
      <c r="Q35" s="197"/>
      <c r="R35" s="177" t="str">
        <f>IFERROR(INDEX('2A-2B'!$B$21:$B$1020,MATCH(E35,'2A-2B'!$F$21:$F$1020,0)),"-")</f>
        <v>-</v>
      </c>
      <c r="S35" s="177" t="str">
        <f>IFERROR(INDEX('ITC-Books'!$B$21:$B$1020,MATCH(E35,'ITC-Books'!$E$21:$E$1020,0)),"-")</f>
        <v>-</v>
      </c>
      <c r="T35" s="186">
        <f t="shared" si="8"/>
        <v>0</v>
      </c>
      <c r="V35" s="131" t="str">
        <f>IFERROR(INDEX('2A-2B'!$C$21:$C$1020,MATCH(E35,'2A-2B'!$F$21:$F$1020,0)),"Not in 2A-2B")</f>
        <v>Not in 2A-2B</v>
      </c>
      <c r="W35" s="131" t="str">
        <f>IFERROR(INDEX('ITC-Books'!$C$21:$C$1020,MATCH(E35,'ITC-Books'!$E$21:$E$1020,0)),"Not in Books")</f>
        <v>Not in Books</v>
      </c>
      <c r="X35" s="117" t="str">
        <f>IFERROR(INDEX('ITC-Books'!$R$21:$R$1020,MATCH(E35,'ITC-Books'!$E$21:$E$1020,0)),"Not in Books")</f>
        <v>Not in Books</v>
      </c>
      <c r="Y35" s="120">
        <f>IFERROR(VLOOKUP(E35,'2A-2B'!$F$21:$H$1020,3,0)-P35,SUM(M35:O35))</f>
        <v>0</v>
      </c>
      <c r="Z35" s="53">
        <f>IFERROR(VLOOKUP(E35,'ITC-Books'!$E$21:$P$1020,12,0)-P35,SUM(M35:O35))</f>
        <v>0</v>
      </c>
      <c r="AA35" s="186" t="str">
        <f t="shared" si="9"/>
        <v>-</v>
      </c>
    </row>
    <row r="36" spans="2:27">
      <c r="B36" s="176" t="s">
        <v>1415</v>
      </c>
      <c r="C36" s="121"/>
      <c r="D36" s="119"/>
      <c r="E36" s="192"/>
      <c r="F36" s="117"/>
      <c r="G36" s="118"/>
      <c r="H36" s="119"/>
      <c r="I36" s="119"/>
      <c r="J36" s="123"/>
      <c r="K36" s="195"/>
      <c r="L36" s="120">
        <v>0</v>
      </c>
      <c r="M36" s="120">
        <v>0</v>
      </c>
      <c r="N36" s="120">
        <v>0</v>
      </c>
      <c r="O36" s="112">
        <f t="shared" si="6"/>
        <v>0</v>
      </c>
      <c r="P36" s="115">
        <f t="shared" si="7"/>
        <v>0</v>
      </c>
      <c r="Q36" s="197"/>
      <c r="R36" s="177" t="str">
        <f>IFERROR(INDEX('2A-2B'!$B$21:$B$1020,MATCH(E36,'2A-2B'!$F$21:$F$1020,0)),"-")</f>
        <v>-</v>
      </c>
      <c r="S36" s="177" t="str">
        <f>IFERROR(INDEX('ITC-Books'!$B$21:$B$1020,MATCH(E36,'ITC-Books'!$E$21:$E$1020,0)),"-")</f>
        <v>-</v>
      </c>
      <c r="T36" s="186">
        <f t="shared" si="8"/>
        <v>0</v>
      </c>
      <c r="V36" s="131" t="str">
        <f>IFERROR(INDEX('2A-2B'!$C$21:$C$1020,MATCH(E36,'2A-2B'!$F$21:$F$1020,0)),"Not in 2A-2B")</f>
        <v>Not in 2A-2B</v>
      </c>
      <c r="W36" s="131" t="str">
        <f>IFERROR(INDEX('ITC-Books'!$C$21:$C$1020,MATCH(E36,'ITC-Books'!$E$21:$E$1020,0)),"Not in Books")</f>
        <v>Not in Books</v>
      </c>
      <c r="X36" s="117" t="str">
        <f>IFERROR(INDEX('ITC-Books'!$R$21:$R$1020,MATCH(E36,'ITC-Books'!$E$21:$E$1020,0)),"Not in Books")</f>
        <v>Not in Books</v>
      </c>
      <c r="Y36" s="120">
        <f>IFERROR(VLOOKUP(E36,'2A-2B'!$F$21:$H$1020,3,0)-P36,SUM(M36:O36))</f>
        <v>0</v>
      </c>
      <c r="Z36" s="53">
        <f>IFERROR(VLOOKUP(E36,'ITC-Books'!$E$21:$P$1020,12,0)-P36,SUM(M36:O36))</f>
        <v>0</v>
      </c>
      <c r="AA36" s="186" t="str">
        <f t="shared" si="9"/>
        <v>-</v>
      </c>
    </row>
    <row r="37" spans="2:27">
      <c r="B37" s="176" t="s">
        <v>1416</v>
      </c>
      <c r="C37" s="121"/>
      <c r="D37" s="119"/>
      <c r="E37" s="192"/>
      <c r="F37" s="117"/>
      <c r="G37" s="118"/>
      <c r="H37" s="119"/>
      <c r="I37" s="119"/>
      <c r="J37" s="123"/>
      <c r="K37" s="195"/>
      <c r="L37" s="120">
        <v>0</v>
      </c>
      <c r="M37" s="120">
        <v>0</v>
      </c>
      <c r="N37" s="120">
        <v>0</v>
      </c>
      <c r="O37" s="112">
        <f t="shared" si="6"/>
        <v>0</v>
      </c>
      <c r="P37" s="115">
        <f t="shared" si="7"/>
        <v>0</v>
      </c>
      <c r="Q37" s="197"/>
      <c r="R37" s="177" t="str">
        <f>IFERROR(INDEX('2A-2B'!$B$21:$B$1020,MATCH(E37,'2A-2B'!$F$21:$F$1020,0)),"-")</f>
        <v>-</v>
      </c>
      <c r="S37" s="177" t="str">
        <f>IFERROR(INDEX('ITC-Books'!$B$21:$B$1020,MATCH(E37,'ITC-Books'!$E$21:$E$1020,0)),"-")</f>
        <v>-</v>
      </c>
      <c r="T37" s="186">
        <f t="shared" si="8"/>
        <v>0</v>
      </c>
      <c r="V37" s="131" t="str">
        <f>IFERROR(INDEX('2A-2B'!$C$21:$C$1020,MATCH(E37,'2A-2B'!$F$21:$F$1020,0)),"Not in 2A-2B")</f>
        <v>Not in 2A-2B</v>
      </c>
      <c r="W37" s="131" t="str">
        <f>IFERROR(INDEX('ITC-Books'!$C$21:$C$1020,MATCH(E37,'ITC-Books'!$E$21:$E$1020,0)),"Not in Books")</f>
        <v>Not in Books</v>
      </c>
      <c r="X37" s="117" t="str">
        <f>IFERROR(INDEX('ITC-Books'!$R$21:$R$1020,MATCH(E37,'ITC-Books'!$E$21:$E$1020,0)),"Not in Books")</f>
        <v>Not in Books</v>
      </c>
      <c r="Y37" s="120">
        <f>IFERROR(VLOOKUP(E37,'2A-2B'!$F$21:$H$1020,3,0)-P37,SUM(M37:O37))</f>
        <v>0</v>
      </c>
      <c r="Z37" s="53">
        <f>IFERROR(VLOOKUP(E37,'ITC-Books'!$E$21:$P$1020,12,0)-P37,SUM(M37:O37))</f>
        <v>0</v>
      </c>
      <c r="AA37" s="186" t="str">
        <f t="shared" si="9"/>
        <v>-</v>
      </c>
    </row>
    <row r="38" spans="2:27">
      <c r="B38" s="176" t="s">
        <v>1417</v>
      </c>
      <c r="C38" s="121"/>
      <c r="D38" s="119"/>
      <c r="E38" s="192"/>
      <c r="F38" s="117"/>
      <c r="G38" s="118"/>
      <c r="H38" s="119"/>
      <c r="I38" s="119"/>
      <c r="J38" s="123"/>
      <c r="K38" s="195"/>
      <c r="L38" s="120">
        <v>0</v>
      </c>
      <c r="M38" s="120">
        <v>0</v>
      </c>
      <c r="N38" s="120">
        <v>0</v>
      </c>
      <c r="O38" s="112">
        <f t="shared" si="6"/>
        <v>0</v>
      </c>
      <c r="P38" s="115">
        <f t="shared" si="7"/>
        <v>0</v>
      </c>
      <c r="Q38" s="197"/>
      <c r="R38" s="177" t="str">
        <f>IFERROR(INDEX('2A-2B'!$B$21:$B$1020,MATCH(E38,'2A-2B'!$F$21:$F$1020,0)),"-")</f>
        <v>-</v>
      </c>
      <c r="S38" s="177" t="str">
        <f>IFERROR(INDEX('ITC-Books'!$B$21:$B$1020,MATCH(E38,'ITC-Books'!$E$21:$E$1020,0)),"-")</f>
        <v>-</v>
      </c>
      <c r="T38" s="186">
        <f t="shared" si="8"/>
        <v>0</v>
      </c>
      <c r="V38" s="131" t="str">
        <f>IFERROR(INDEX('2A-2B'!$C$21:$C$1020,MATCH(E38,'2A-2B'!$F$21:$F$1020,0)),"Not in 2A-2B")</f>
        <v>Not in 2A-2B</v>
      </c>
      <c r="W38" s="131" t="str">
        <f>IFERROR(INDEX('ITC-Books'!$C$21:$C$1020,MATCH(E38,'ITC-Books'!$E$21:$E$1020,0)),"Not in Books")</f>
        <v>Not in Books</v>
      </c>
      <c r="X38" s="117" t="str">
        <f>IFERROR(INDEX('ITC-Books'!$R$21:$R$1020,MATCH(E38,'ITC-Books'!$E$21:$E$1020,0)),"Not in Books")</f>
        <v>Not in Books</v>
      </c>
      <c r="Y38" s="120">
        <f>IFERROR(VLOOKUP(E38,'2A-2B'!$F$21:$H$1020,3,0)-P38,SUM(M38:O38))</f>
        <v>0</v>
      </c>
      <c r="Z38" s="53">
        <f>IFERROR(VLOOKUP(E38,'ITC-Books'!$E$21:$P$1020,12,0)-P38,SUM(M38:O38))</f>
        <v>0</v>
      </c>
      <c r="AA38" s="186" t="str">
        <f t="shared" si="9"/>
        <v>-</v>
      </c>
    </row>
    <row r="39" spans="2:27">
      <c r="B39" s="176" t="s">
        <v>1418</v>
      </c>
      <c r="C39" s="121"/>
      <c r="D39" s="119"/>
      <c r="E39" s="192"/>
      <c r="F39" s="117"/>
      <c r="G39" s="118"/>
      <c r="H39" s="119"/>
      <c r="I39" s="119"/>
      <c r="J39" s="123"/>
      <c r="K39" s="195"/>
      <c r="L39" s="120">
        <v>0</v>
      </c>
      <c r="M39" s="120">
        <v>0</v>
      </c>
      <c r="N39" s="120">
        <v>0</v>
      </c>
      <c r="O39" s="112">
        <f t="shared" si="6"/>
        <v>0</v>
      </c>
      <c r="P39" s="115">
        <f t="shared" si="7"/>
        <v>0</v>
      </c>
      <c r="Q39" s="197"/>
      <c r="R39" s="177" t="str">
        <f>IFERROR(INDEX('2A-2B'!$B$21:$B$1020,MATCH(E39,'2A-2B'!$F$21:$F$1020,0)),"-")</f>
        <v>-</v>
      </c>
      <c r="S39" s="177" t="str">
        <f>IFERROR(INDEX('ITC-Books'!$B$21:$B$1020,MATCH(E39,'ITC-Books'!$E$21:$E$1020,0)),"-")</f>
        <v>-</v>
      </c>
      <c r="T39" s="186">
        <f t="shared" si="8"/>
        <v>0</v>
      </c>
      <c r="V39" s="131" t="str">
        <f>IFERROR(INDEX('2A-2B'!$C$21:$C$1020,MATCH(E39,'2A-2B'!$F$21:$F$1020,0)),"Not in 2A-2B")</f>
        <v>Not in 2A-2B</v>
      </c>
      <c r="W39" s="131" t="str">
        <f>IFERROR(INDEX('ITC-Books'!$C$21:$C$1020,MATCH(E39,'ITC-Books'!$E$21:$E$1020,0)),"Not in Books")</f>
        <v>Not in Books</v>
      </c>
      <c r="X39" s="117" t="str">
        <f>IFERROR(INDEX('ITC-Books'!$R$21:$R$1020,MATCH(E39,'ITC-Books'!$E$21:$E$1020,0)),"Not in Books")</f>
        <v>Not in Books</v>
      </c>
      <c r="Y39" s="120">
        <f>IFERROR(VLOOKUP(E39,'2A-2B'!$F$21:$H$1020,3,0)-P39,SUM(M39:O39))</f>
        <v>0</v>
      </c>
      <c r="Z39" s="53">
        <f>IFERROR(VLOOKUP(E39,'ITC-Books'!$E$21:$P$1020,12,0)-P39,SUM(M39:O39))</f>
        <v>0</v>
      </c>
      <c r="AA39" s="186" t="str">
        <f t="shared" si="9"/>
        <v>-</v>
      </c>
    </row>
    <row r="40" spans="2:27">
      <c r="B40" s="176" t="s">
        <v>1419</v>
      </c>
      <c r="C40" s="121"/>
      <c r="D40" s="119"/>
      <c r="E40" s="192"/>
      <c r="F40" s="117"/>
      <c r="G40" s="118"/>
      <c r="H40" s="119"/>
      <c r="I40" s="119"/>
      <c r="J40" s="123"/>
      <c r="K40" s="195"/>
      <c r="L40" s="120">
        <v>0</v>
      </c>
      <c r="M40" s="120">
        <v>0</v>
      </c>
      <c r="N40" s="120">
        <v>0</v>
      </c>
      <c r="O40" s="112">
        <f t="shared" si="6"/>
        <v>0</v>
      </c>
      <c r="P40" s="115">
        <f t="shared" si="7"/>
        <v>0</v>
      </c>
      <c r="Q40" s="197"/>
      <c r="R40" s="177" t="str">
        <f>IFERROR(INDEX('2A-2B'!$B$21:$B$1020,MATCH(E40,'2A-2B'!$F$21:$F$1020,0)),"-")</f>
        <v>-</v>
      </c>
      <c r="S40" s="177" t="str">
        <f>IFERROR(INDEX('ITC-Books'!$B$21:$B$1020,MATCH(E40,'ITC-Books'!$E$21:$E$1020,0)),"-")</f>
        <v>-</v>
      </c>
      <c r="T40" s="186">
        <f t="shared" si="8"/>
        <v>0</v>
      </c>
      <c r="V40" s="131" t="str">
        <f>IFERROR(INDEX('2A-2B'!$C$21:$C$1020,MATCH(E40,'2A-2B'!$F$21:$F$1020,0)),"Not in 2A-2B")</f>
        <v>Not in 2A-2B</v>
      </c>
      <c r="W40" s="131" t="str">
        <f>IFERROR(INDEX('ITC-Books'!$C$21:$C$1020,MATCH(E40,'ITC-Books'!$E$21:$E$1020,0)),"Not in Books")</f>
        <v>Not in Books</v>
      </c>
      <c r="X40" s="117" t="str">
        <f>IFERROR(INDEX('ITC-Books'!$R$21:$R$1020,MATCH(E40,'ITC-Books'!$E$21:$E$1020,0)),"Not in Books")</f>
        <v>Not in Books</v>
      </c>
      <c r="Y40" s="120">
        <f>IFERROR(VLOOKUP(E40,'2A-2B'!$F$21:$H$1020,3,0)-P40,SUM(M40:O40))</f>
        <v>0</v>
      </c>
      <c r="Z40" s="53">
        <f>IFERROR(VLOOKUP(E40,'ITC-Books'!$E$21:$P$1020,12,0)-P40,SUM(M40:O40))</f>
        <v>0</v>
      </c>
      <c r="AA40" s="186" t="str">
        <f t="shared" si="9"/>
        <v>-</v>
      </c>
    </row>
    <row r="41" spans="2:27">
      <c r="B41" s="176" t="s">
        <v>1420</v>
      </c>
      <c r="C41" s="121"/>
      <c r="D41" s="119"/>
      <c r="E41" s="192"/>
      <c r="F41" s="117"/>
      <c r="G41" s="118"/>
      <c r="H41" s="119"/>
      <c r="I41" s="119"/>
      <c r="J41" s="123"/>
      <c r="K41" s="195"/>
      <c r="L41" s="120">
        <v>0</v>
      </c>
      <c r="M41" s="120">
        <v>0</v>
      </c>
      <c r="N41" s="120">
        <v>0</v>
      </c>
      <c r="O41" s="112">
        <f t="shared" si="6"/>
        <v>0</v>
      </c>
      <c r="P41" s="115">
        <f t="shared" si="7"/>
        <v>0</v>
      </c>
      <c r="Q41" s="197"/>
      <c r="R41" s="177" t="str">
        <f>IFERROR(INDEX('2A-2B'!$B$21:$B$1020,MATCH(E41,'2A-2B'!$F$21:$F$1020,0)),"-")</f>
        <v>-</v>
      </c>
      <c r="S41" s="177" t="str">
        <f>IFERROR(INDEX('ITC-Books'!$B$21:$B$1020,MATCH(E41,'ITC-Books'!$E$21:$E$1020,0)),"-")</f>
        <v>-</v>
      </c>
      <c r="T41" s="186">
        <f t="shared" si="8"/>
        <v>0</v>
      </c>
      <c r="V41" s="131" t="str">
        <f>IFERROR(INDEX('2A-2B'!$C$21:$C$1020,MATCH(E41,'2A-2B'!$F$21:$F$1020,0)),"Not in 2A-2B")</f>
        <v>Not in 2A-2B</v>
      </c>
      <c r="W41" s="131" t="str">
        <f>IFERROR(INDEX('ITC-Books'!$C$21:$C$1020,MATCH(E41,'ITC-Books'!$E$21:$E$1020,0)),"Not in Books")</f>
        <v>Not in Books</v>
      </c>
      <c r="X41" s="117" t="str">
        <f>IFERROR(INDEX('ITC-Books'!$R$21:$R$1020,MATCH(E41,'ITC-Books'!$E$21:$E$1020,0)),"Not in Books")</f>
        <v>Not in Books</v>
      </c>
      <c r="Y41" s="120">
        <f>IFERROR(VLOOKUP(E41,'2A-2B'!$F$21:$H$1020,3,0)-P41,SUM(M41:O41))</f>
        <v>0</v>
      </c>
      <c r="Z41" s="53">
        <f>IFERROR(VLOOKUP(E41,'ITC-Books'!$E$21:$P$1020,12,0)-P41,SUM(M41:O41))</f>
        <v>0</v>
      </c>
      <c r="AA41" s="186" t="str">
        <f t="shared" si="9"/>
        <v>-</v>
      </c>
    </row>
    <row r="42" spans="2:27">
      <c r="B42" s="176" t="s">
        <v>1421</v>
      </c>
      <c r="C42" s="121"/>
      <c r="D42" s="119"/>
      <c r="E42" s="192"/>
      <c r="F42" s="117"/>
      <c r="G42" s="118"/>
      <c r="H42" s="119"/>
      <c r="I42" s="119"/>
      <c r="J42" s="123"/>
      <c r="K42" s="195"/>
      <c r="L42" s="120">
        <v>0</v>
      </c>
      <c r="M42" s="120">
        <v>0</v>
      </c>
      <c r="N42" s="120">
        <v>0</v>
      </c>
      <c r="O42" s="112">
        <f t="shared" si="6"/>
        <v>0</v>
      </c>
      <c r="P42" s="115">
        <f t="shared" si="7"/>
        <v>0</v>
      </c>
      <c r="Q42" s="197"/>
      <c r="R42" s="177" t="str">
        <f>IFERROR(INDEX('2A-2B'!$B$21:$B$1020,MATCH(E42,'2A-2B'!$F$21:$F$1020,0)),"-")</f>
        <v>-</v>
      </c>
      <c r="S42" s="177" t="str">
        <f>IFERROR(INDEX('ITC-Books'!$B$21:$B$1020,MATCH(E42,'ITC-Books'!$E$21:$E$1020,0)),"-")</f>
        <v>-</v>
      </c>
      <c r="T42" s="186">
        <f t="shared" si="8"/>
        <v>0</v>
      </c>
      <c r="V42" s="131" t="str">
        <f>IFERROR(INDEX('2A-2B'!$C$21:$C$1020,MATCH(E42,'2A-2B'!$F$21:$F$1020,0)),"Not in 2A-2B")</f>
        <v>Not in 2A-2B</v>
      </c>
      <c r="W42" s="131" t="str">
        <f>IFERROR(INDEX('ITC-Books'!$C$21:$C$1020,MATCH(E42,'ITC-Books'!$E$21:$E$1020,0)),"Not in Books")</f>
        <v>Not in Books</v>
      </c>
      <c r="X42" s="117" t="str">
        <f>IFERROR(INDEX('ITC-Books'!$R$21:$R$1020,MATCH(E42,'ITC-Books'!$E$21:$E$1020,0)),"Not in Books")</f>
        <v>Not in Books</v>
      </c>
      <c r="Y42" s="120">
        <f>IFERROR(VLOOKUP(E42,'2A-2B'!$F$21:$H$1020,3,0)-P42,SUM(M42:O42))</f>
        <v>0</v>
      </c>
      <c r="Z42" s="53">
        <f>IFERROR(VLOOKUP(E42,'ITC-Books'!$E$21:$P$1020,12,0)-P42,SUM(M42:O42))</f>
        <v>0</v>
      </c>
      <c r="AA42" s="186" t="str">
        <f t="shared" si="9"/>
        <v>-</v>
      </c>
    </row>
    <row r="43" spans="2:27">
      <c r="B43" s="176" t="s">
        <v>1422</v>
      </c>
      <c r="C43" s="121"/>
      <c r="D43" s="119"/>
      <c r="E43" s="192"/>
      <c r="F43" s="117"/>
      <c r="G43" s="118"/>
      <c r="H43" s="119"/>
      <c r="I43" s="119"/>
      <c r="J43" s="123"/>
      <c r="K43" s="195"/>
      <c r="L43" s="120">
        <v>0</v>
      </c>
      <c r="M43" s="120">
        <v>0</v>
      </c>
      <c r="N43" s="120">
        <v>0</v>
      </c>
      <c r="O43" s="112">
        <f t="shared" si="6"/>
        <v>0</v>
      </c>
      <c r="P43" s="115">
        <f t="shared" si="7"/>
        <v>0</v>
      </c>
      <c r="Q43" s="197"/>
      <c r="R43" s="177" t="str">
        <f>IFERROR(INDEX('2A-2B'!$B$21:$B$1020,MATCH(E43,'2A-2B'!$F$21:$F$1020,0)),"-")</f>
        <v>-</v>
      </c>
      <c r="S43" s="177" t="str">
        <f>IFERROR(INDEX('ITC-Books'!$B$21:$B$1020,MATCH(E43,'ITC-Books'!$E$21:$E$1020,0)),"-")</f>
        <v>-</v>
      </c>
      <c r="T43" s="186">
        <f t="shared" si="8"/>
        <v>0</v>
      </c>
      <c r="V43" s="131" t="str">
        <f>IFERROR(INDEX('2A-2B'!$C$21:$C$1020,MATCH(E43,'2A-2B'!$F$21:$F$1020,0)),"Not in 2A-2B")</f>
        <v>Not in 2A-2B</v>
      </c>
      <c r="W43" s="131" t="str">
        <f>IFERROR(INDEX('ITC-Books'!$C$21:$C$1020,MATCH(E43,'ITC-Books'!$E$21:$E$1020,0)),"Not in Books")</f>
        <v>Not in Books</v>
      </c>
      <c r="X43" s="117" t="str">
        <f>IFERROR(INDEX('ITC-Books'!$R$21:$R$1020,MATCH(E43,'ITC-Books'!$E$21:$E$1020,0)),"Not in Books")</f>
        <v>Not in Books</v>
      </c>
      <c r="Y43" s="120">
        <f>IFERROR(VLOOKUP(E43,'2A-2B'!$F$21:$H$1020,3,0)-P43,SUM(M43:O43))</f>
        <v>0</v>
      </c>
      <c r="Z43" s="53">
        <f>IFERROR(VLOOKUP(E43,'ITC-Books'!$E$21:$P$1020,12,0)-P43,SUM(M43:O43))</f>
        <v>0</v>
      </c>
      <c r="AA43" s="186" t="str">
        <f t="shared" si="9"/>
        <v>-</v>
      </c>
    </row>
    <row r="44" spans="2:27">
      <c r="B44" s="176" t="s">
        <v>1423</v>
      </c>
      <c r="C44" s="121"/>
      <c r="D44" s="119"/>
      <c r="E44" s="192"/>
      <c r="F44" s="117"/>
      <c r="G44" s="118"/>
      <c r="H44" s="119"/>
      <c r="I44" s="119"/>
      <c r="J44" s="123"/>
      <c r="K44" s="195"/>
      <c r="L44" s="120">
        <v>0</v>
      </c>
      <c r="M44" s="120">
        <v>0</v>
      </c>
      <c r="N44" s="120">
        <v>0</v>
      </c>
      <c r="O44" s="112">
        <f t="shared" si="6"/>
        <v>0</v>
      </c>
      <c r="P44" s="115">
        <f t="shared" si="7"/>
        <v>0</v>
      </c>
      <c r="Q44" s="197"/>
      <c r="R44" s="177" t="str">
        <f>IFERROR(INDEX('2A-2B'!$B$21:$B$1020,MATCH(E44,'2A-2B'!$F$21:$F$1020,0)),"-")</f>
        <v>-</v>
      </c>
      <c r="S44" s="177" t="str">
        <f>IFERROR(INDEX('ITC-Books'!$B$21:$B$1020,MATCH(E44,'ITC-Books'!$E$21:$E$1020,0)),"-")</f>
        <v>-</v>
      </c>
      <c r="T44" s="186">
        <f t="shared" si="8"/>
        <v>0</v>
      </c>
      <c r="V44" s="131" t="str">
        <f>IFERROR(INDEX('2A-2B'!$C$21:$C$1020,MATCH(E44,'2A-2B'!$F$21:$F$1020,0)),"Not in 2A-2B")</f>
        <v>Not in 2A-2B</v>
      </c>
      <c r="W44" s="131" t="str">
        <f>IFERROR(INDEX('ITC-Books'!$C$21:$C$1020,MATCH(E44,'ITC-Books'!$E$21:$E$1020,0)),"Not in Books")</f>
        <v>Not in Books</v>
      </c>
      <c r="X44" s="117" t="str">
        <f>IFERROR(INDEX('ITC-Books'!$R$21:$R$1020,MATCH(E44,'ITC-Books'!$E$21:$E$1020,0)),"Not in Books")</f>
        <v>Not in Books</v>
      </c>
      <c r="Y44" s="120">
        <f>IFERROR(VLOOKUP(E44,'2A-2B'!$F$21:$H$1020,3,0)-P44,SUM(M44:O44))</f>
        <v>0</v>
      </c>
      <c r="Z44" s="53">
        <f>IFERROR(VLOOKUP(E44,'ITC-Books'!$E$21:$P$1020,12,0)-P44,SUM(M44:O44))</f>
        <v>0</v>
      </c>
      <c r="AA44" s="186" t="str">
        <f t="shared" si="9"/>
        <v>-</v>
      </c>
    </row>
    <row r="45" spans="2:27">
      <c r="B45" s="176" t="s">
        <v>1424</v>
      </c>
      <c r="C45" s="121"/>
      <c r="D45" s="119"/>
      <c r="E45" s="192"/>
      <c r="F45" s="117"/>
      <c r="G45" s="118"/>
      <c r="H45" s="119"/>
      <c r="I45" s="119"/>
      <c r="J45" s="123"/>
      <c r="K45" s="195"/>
      <c r="L45" s="120">
        <v>0</v>
      </c>
      <c r="M45" s="120">
        <v>0</v>
      </c>
      <c r="N45" s="120">
        <v>0</v>
      </c>
      <c r="O45" s="112">
        <f t="shared" si="6"/>
        <v>0</v>
      </c>
      <c r="P45" s="115">
        <f t="shared" si="7"/>
        <v>0</v>
      </c>
      <c r="Q45" s="197"/>
      <c r="R45" s="177" t="str">
        <f>IFERROR(INDEX('2A-2B'!$B$21:$B$1020,MATCH(E45,'2A-2B'!$F$21:$F$1020,0)),"-")</f>
        <v>-</v>
      </c>
      <c r="S45" s="177" t="str">
        <f>IFERROR(INDEX('ITC-Books'!$B$21:$B$1020,MATCH(E45,'ITC-Books'!$E$21:$E$1020,0)),"-")</f>
        <v>-</v>
      </c>
      <c r="T45" s="186">
        <f t="shared" si="8"/>
        <v>0</v>
      </c>
      <c r="V45" s="131" t="str">
        <f>IFERROR(INDEX('2A-2B'!$C$21:$C$1020,MATCH(E45,'2A-2B'!$F$21:$F$1020,0)),"Not in 2A-2B")</f>
        <v>Not in 2A-2B</v>
      </c>
      <c r="W45" s="131" t="str">
        <f>IFERROR(INDEX('ITC-Books'!$C$21:$C$1020,MATCH(E45,'ITC-Books'!$E$21:$E$1020,0)),"Not in Books")</f>
        <v>Not in Books</v>
      </c>
      <c r="X45" s="117" t="str">
        <f>IFERROR(INDEX('ITC-Books'!$R$21:$R$1020,MATCH(E45,'ITC-Books'!$E$21:$E$1020,0)),"Not in Books")</f>
        <v>Not in Books</v>
      </c>
      <c r="Y45" s="120">
        <f>IFERROR(VLOOKUP(E45,'2A-2B'!$F$21:$H$1020,3,0)-P45,SUM(M45:O45))</f>
        <v>0</v>
      </c>
      <c r="Z45" s="53">
        <f>IFERROR(VLOOKUP(E45,'ITC-Books'!$E$21:$P$1020,12,0)-P45,SUM(M45:O45))</f>
        <v>0</v>
      </c>
      <c r="AA45" s="186" t="str">
        <f t="shared" si="9"/>
        <v>-</v>
      </c>
    </row>
    <row r="46" spans="2:27">
      <c r="B46" s="176" t="s">
        <v>1425</v>
      </c>
      <c r="C46" s="121"/>
      <c r="D46" s="119"/>
      <c r="E46" s="192"/>
      <c r="F46" s="117"/>
      <c r="G46" s="118"/>
      <c r="H46" s="119"/>
      <c r="I46" s="119"/>
      <c r="J46" s="123"/>
      <c r="K46" s="195"/>
      <c r="L46" s="120">
        <v>0</v>
      </c>
      <c r="M46" s="120">
        <v>0</v>
      </c>
      <c r="N46" s="120">
        <v>0</v>
      </c>
      <c r="O46" s="112">
        <f t="shared" si="6"/>
        <v>0</v>
      </c>
      <c r="P46" s="115">
        <f t="shared" si="7"/>
        <v>0</v>
      </c>
      <c r="Q46" s="197"/>
      <c r="R46" s="177" t="str">
        <f>IFERROR(INDEX('2A-2B'!$B$21:$B$1020,MATCH(E46,'2A-2B'!$F$21:$F$1020,0)),"-")</f>
        <v>-</v>
      </c>
      <c r="S46" s="177" t="str">
        <f>IFERROR(INDEX('ITC-Books'!$B$21:$B$1020,MATCH(E46,'ITC-Books'!$E$21:$E$1020,0)),"-")</f>
        <v>-</v>
      </c>
      <c r="T46" s="186">
        <f t="shared" si="8"/>
        <v>0</v>
      </c>
      <c r="V46" s="131" t="str">
        <f>IFERROR(INDEX('2A-2B'!$C$21:$C$1020,MATCH(E46,'2A-2B'!$F$21:$F$1020,0)),"Not in 2A-2B")</f>
        <v>Not in 2A-2B</v>
      </c>
      <c r="W46" s="131" t="str">
        <f>IFERROR(INDEX('ITC-Books'!$C$21:$C$1020,MATCH(E46,'ITC-Books'!$E$21:$E$1020,0)),"Not in Books")</f>
        <v>Not in Books</v>
      </c>
      <c r="X46" s="117" t="str">
        <f>IFERROR(INDEX('ITC-Books'!$R$21:$R$1020,MATCH(E46,'ITC-Books'!$E$21:$E$1020,0)),"Not in Books")</f>
        <v>Not in Books</v>
      </c>
      <c r="Y46" s="120">
        <f>IFERROR(VLOOKUP(E46,'2A-2B'!$F$21:$H$1020,3,0)-P46,SUM(M46:O46))</f>
        <v>0</v>
      </c>
      <c r="Z46" s="53">
        <f>IFERROR(VLOOKUP(E46,'ITC-Books'!$E$21:$P$1020,12,0)-P46,SUM(M46:O46))</f>
        <v>0</v>
      </c>
      <c r="AA46" s="186" t="str">
        <f t="shared" si="9"/>
        <v>-</v>
      </c>
    </row>
    <row r="47" spans="2:27">
      <c r="B47" s="176" t="s">
        <v>1426</v>
      </c>
      <c r="C47" s="121"/>
      <c r="D47" s="119"/>
      <c r="E47" s="192"/>
      <c r="F47" s="117"/>
      <c r="G47" s="118"/>
      <c r="H47" s="119"/>
      <c r="I47" s="119"/>
      <c r="J47" s="123"/>
      <c r="K47" s="195"/>
      <c r="L47" s="120">
        <v>0</v>
      </c>
      <c r="M47" s="120">
        <v>0</v>
      </c>
      <c r="N47" s="120">
        <v>0</v>
      </c>
      <c r="O47" s="112">
        <f t="shared" si="6"/>
        <v>0</v>
      </c>
      <c r="P47" s="115">
        <f t="shared" si="7"/>
        <v>0</v>
      </c>
      <c r="Q47" s="197"/>
      <c r="R47" s="177" t="str">
        <f>IFERROR(INDEX('2A-2B'!$B$21:$B$1020,MATCH(E47,'2A-2B'!$F$21:$F$1020,0)),"-")</f>
        <v>-</v>
      </c>
      <c r="S47" s="177" t="str">
        <f>IFERROR(INDEX('ITC-Books'!$B$21:$B$1020,MATCH(E47,'ITC-Books'!$E$21:$E$1020,0)),"-")</f>
        <v>-</v>
      </c>
      <c r="T47" s="186">
        <f t="shared" si="8"/>
        <v>0</v>
      </c>
      <c r="V47" s="131" t="str">
        <f>IFERROR(INDEX('2A-2B'!$C$21:$C$1020,MATCH(E47,'2A-2B'!$F$21:$F$1020,0)),"Not in 2A-2B")</f>
        <v>Not in 2A-2B</v>
      </c>
      <c r="W47" s="131" t="str">
        <f>IFERROR(INDEX('ITC-Books'!$C$21:$C$1020,MATCH(E47,'ITC-Books'!$E$21:$E$1020,0)),"Not in Books")</f>
        <v>Not in Books</v>
      </c>
      <c r="X47" s="117" t="str">
        <f>IFERROR(INDEX('ITC-Books'!$R$21:$R$1020,MATCH(E47,'ITC-Books'!$E$21:$E$1020,0)),"Not in Books")</f>
        <v>Not in Books</v>
      </c>
      <c r="Y47" s="120">
        <f>IFERROR(VLOOKUP(E47,'2A-2B'!$F$21:$H$1020,3,0)-P47,SUM(M47:O47))</f>
        <v>0</v>
      </c>
      <c r="Z47" s="53">
        <f>IFERROR(VLOOKUP(E47,'ITC-Books'!$E$21:$P$1020,12,0)-P47,SUM(M47:O47))</f>
        <v>0</v>
      </c>
      <c r="AA47" s="186" t="str">
        <f t="shared" si="9"/>
        <v>-</v>
      </c>
    </row>
    <row r="48" spans="2:27">
      <c r="B48" s="176" t="s">
        <v>1427</v>
      </c>
      <c r="C48" s="121"/>
      <c r="D48" s="119"/>
      <c r="E48" s="192"/>
      <c r="F48" s="117"/>
      <c r="G48" s="118"/>
      <c r="H48" s="119"/>
      <c r="I48" s="119"/>
      <c r="J48" s="123"/>
      <c r="K48" s="195"/>
      <c r="L48" s="120">
        <v>0</v>
      </c>
      <c r="M48" s="120">
        <v>0</v>
      </c>
      <c r="N48" s="120">
        <v>0</v>
      </c>
      <c r="O48" s="112">
        <f t="shared" si="6"/>
        <v>0</v>
      </c>
      <c r="P48" s="115">
        <f t="shared" si="7"/>
        <v>0</v>
      </c>
      <c r="Q48" s="197"/>
      <c r="R48" s="177" t="str">
        <f>IFERROR(INDEX('2A-2B'!$B$21:$B$1020,MATCH(E48,'2A-2B'!$F$21:$F$1020,0)),"-")</f>
        <v>-</v>
      </c>
      <c r="S48" s="177" t="str">
        <f>IFERROR(INDEX('ITC-Books'!$B$21:$B$1020,MATCH(E48,'ITC-Books'!$E$21:$E$1020,0)),"-")</f>
        <v>-</v>
      </c>
      <c r="T48" s="186">
        <f t="shared" si="8"/>
        <v>0</v>
      </c>
      <c r="V48" s="131" t="str">
        <f>IFERROR(INDEX('2A-2B'!$C$21:$C$1020,MATCH(E48,'2A-2B'!$F$21:$F$1020,0)),"Not in 2A-2B")</f>
        <v>Not in 2A-2B</v>
      </c>
      <c r="W48" s="131" t="str">
        <f>IFERROR(INDEX('ITC-Books'!$C$21:$C$1020,MATCH(E48,'ITC-Books'!$E$21:$E$1020,0)),"Not in Books")</f>
        <v>Not in Books</v>
      </c>
      <c r="X48" s="117" t="str">
        <f>IFERROR(INDEX('ITC-Books'!$R$21:$R$1020,MATCH(E48,'ITC-Books'!$E$21:$E$1020,0)),"Not in Books")</f>
        <v>Not in Books</v>
      </c>
      <c r="Y48" s="120">
        <f>IFERROR(VLOOKUP(E48,'2A-2B'!$F$21:$H$1020,3,0)-P48,SUM(M48:O48))</f>
        <v>0</v>
      </c>
      <c r="Z48" s="53">
        <f>IFERROR(VLOOKUP(E48,'ITC-Books'!$E$21:$P$1020,12,0)-P48,SUM(M48:O48))</f>
        <v>0</v>
      </c>
      <c r="AA48" s="186" t="str">
        <f t="shared" si="9"/>
        <v>-</v>
      </c>
    </row>
    <row r="49" spans="2:27">
      <c r="B49" s="176" t="s">
        <v>1428</v>
      </c>
      <c r="C49" s="121"/>
      <c r="D49" s="119"/>
      <c r="E49" s="192"/>
      <c r="F49" s="117"/>
      <c r="G49" s="118"/>
      <c r="H49" s="119"/>
      <c r="I49" s="119"/>
      <c r="J49" s="123"/>
      <c r="K49" s="195"/>
      <c r="L49" s="120">
        <v>0</v>
      </c>
      <c r="M49" s="120">
        <v>0</v>
      </c>
      <c r="N49" s="120">
        <v>0</v>
      </c>
      <c r="O49" s="112">
        <f t="shared" si="6"/>
        <v>0</v>
      </c>
      <c r="P49" s="115">
        <f t="shared" si="7"/>
        <v>0</v>
      </c>
      <c r="Q49" s="197"/>
      <c r="R49" s="177" t="str">
        <f>IFERROR(INDEX('2A-2B'!$B$21:$B$1020,MATCH(E49,'2A-2B'!$F$21:$F$1020,0)),"-")</f>
        <v>-</v>
      </c>
      <c r="S49" s="177" t="str">
        <f>IFERROR(INDEX('ITC-Books'!$B$21:$B$1020,MATCH(E49,'ITC-Books'!$E$21:$E$1020,0)),"-")</f>
        <v>-</v>
      </c>
      <c r="T49" s="186">
        <f t="shared" si="8"/>
        <v>0</v>
      </c>
      <c r="V49" s="131" t="str">
        <f>IFERROR(INDEX('2A-2B'!$C$21:$C$1020,MATCH(E49,'2A-2B'!$F$21:$F$1020,0)),"Not in 2A-2B")</f>
        <v>Not in 2A-2B</v>
      </c>
      <c r="W49" s="131" t="str">
        <f>IFERROR(INDEX('ITC-Books'!$C$21:$C$1020,MATCH(E49,'ITC-Books'!$E$21:$E$1020,0)),"Not in Books")</f>
        <v>Not in Books</v>
      </c>
      <c r="X49" s="117" t="str">
        <f>IFERROR(INDEX('ITC-Books'!$R$21:$R$1020,MATCH(E49,'ITC-Books'!$E$21:$E$1020,0)),"Not in Books")</f>
        <v>Not in Books</v>
      </c>
      <c r="Y49" s="120">
        <f>IFERROR(VLOOKUP(E49,'2A-2B'!$F$21:$H$1020,3,0)-P49,SUM(M49:O49))</f>
        <v>0</v>
      </c>
      <c r="Z49" s="53">
        <f>IFERROR(VLOOKUP(E49,'ITC-Books'!$E$21:$P$1020,12,0)-P49,SUM(M49:O49))</f>
        <v>0</v>
      </c>
      <c r="AA49" s="186" t="str">
        <f t="shared" si="9"/>
        <v>-</v>
      </c>
    </row>
    <row r="50" spans="2:27">
      <c r="B50" s="176" t="s">
        <v>1429</v>
      </c>
      <c r="C50" s="121"/>
      <c r="D50" s="119"/>
      <c r="E50" s="192"/>
      <c r="F50" s="117"/>
      <c r="G50" s="118"/>
      <c r="H50" s="119"/>
      <c r="I50" s="119"/>
      <c r="J50" s="123"/>
      <c r="K50" s="195"/>
      <c r="L50" s="120">
        <v>0</v>
      </c>
      <c r="M50" s="120">
        <v>0</v>
      </c>
      <c r="N50" s="120">
        <v>0</v>
      </c>
      <c r="O50" s="112">
        <f t="shared" si="6"/>
        <v>0</v>
      </c>
      <c r="P50" s="115">
        <f t="shared" si="7"/>
        <v>0</v>
      </c>
      <c r="Q50" s="197"/>
      <c r="R50" s="177" t="str">
        <f>IFERROR(INDEX('2A-2B'!$B$21:$B$1020,MATCH(E50,'2A-2B'!$F$21:$F$1020,0)),"-")</f>
        <v>-</v>
      </c>
      <c r="S50" s="177" t="str">
        <f>IFERROR(INDEX('ITC-Books'!$B$21:$B$1020,MATCH(E50,'ITC-Books'!$E$21:$E$1020,0)),"-")</f>
        <v>-</v>
      </c>
      <c r="T50" s="186">
        <f t="shared" si="8"/>
        <v>0</v>
      </c>
      <c r="V50" s="131" t="str">
        <f>IFERROR(INDEX('2A-2B'!$C$21:$C$1020,MATCH(E50,'2A-2B'!$F$21:$F$1020,0)),"Not in 2A-2B")</f>
        <v>Not in 2A-2B</v>
      </c>
      <c r="W50" s="131" t="str">
        <f>IFERROR(INDEX('ITC-Books'!$C$21:$C$1020,MATCH(E50,'ITC-Books'!$E$21:$E$1020,0)),"Not in Books")</f>
        <v>Not in Books</v>
      </c>
      <c r="X50" s="117" t="str">
        <f>IFERROR(INDEX('ITC-Books'!$R$21:$R$1020,MATCH(E50,'ITC-Books'!$E$21:$E$1020,0)),"Not in Books")</f>
        <v>Not in Books</v>
      </c>
      <c r="Y50" s="120">
        <f>IFERROR(VLOOKUP(E50,'2A-2B'!$F$21:$H$1020,3,0)-P50,SUM(M50:O50))</f>
        <v>0</v>
      </c>
      <c r="Z50" s="53">
        <f>IFERROR(VLOOKUP(E50,'ITC-Books'!$E$21:$P$1020,12,0)-P50,SUM(M50:O50))</f>
        <v>0</v>
      </c>
      <c r="AA50" s="186" t="str">
        <f t="shared" si="9"/>
        <v>-</v>
      </c>
    </row>
    <row r="51" spans="2:27">
      <c r="B51" s="176" t="s">
        <v>1430</v>
      </c>
      <c r="C51" s="121"/>
      <c r="D51" s="119"/>
      <c r="E51" s="192"/>
      <c r="F51" s="117"/>
      <c r="G51" s="118"/>
      <c r="H51" s="119"/>
      <c r="I51" s="119"/>
      <c r="J51" s="123"/>
      <c r="K51" s="195"/>
      <c r="L51" s="120">
        <v>0</v>
      </c>
      <c r="M51" s="120">
        <v>0</v>
      </c>
      <c r="N51" s="120">
        <v>0</v>
      </c>
      <c r="O51" s="112">
        <f t="shared" si="6"/>
        <v>0</v>
      </c>
      <c r="P51" s="115">
        <f t="shared" si="7"/>
        <v>0</v>
      </c>
      <c r="Q51" s="197"/>
      <c r="R51" s="177" t="str">
        <f>IFERROR(INDEX('2A-2B'!$B$21:$B$1020,MATCH(E51,'2A-2B'!$F$21:$F$1020,0)),"-")</f>
        <v>-</v>
      </c>
      <c r="S51" s="177" t="str">
        <f>IFERROR(INDEX('ITC-Books'!$B$21:$B$1020,MATCH(E51,'ITC-Books'!$E$21:$E$1020,0)),"-")</f>
        <v>-</v>
      </c>
      <c r="T51" s="186">
        <f t="shared" si="8"/>
        <v>0</v>
      </c>
      <c r="V51" s="131" t="str">
        <f>IFERROR(INDEX('2A-2B'!$C$21:$C$1020,MATCH(E51,'2A-2B'!$F$21:$F$1020,0)),"Not in 2A-2B")</f>
        <v>Not in 2A-2B</v>
      </c>
      <c r="W51" s="131" t="str">
        <f>IFERROR(INDEX('ITC-Books'!$C$21:$C$1020,MATCH(E51,'ITC-Books'!$E$21:$E$1020,0)),"Not in Books")</f>
        <v>Not in Books</v>
      </c>
      <c r="X51" s="117" t="str">
        <f>IFERROR(INDEX('ITC-Books'!$R$21:$R$1020,MATCH(E51,'ITC-Books'!$E$21:$E$1020,0)),"Not in Books")</f>
        <v>Not in Books</v>
      </c>
      <c r="Y51" s="120">
        <f>IFERROR(VLOOKUP(E51,'2A-2B'!$F$21:$H$1020,3,0)-P51,SUM(M51:O51))</f>
        <v>0</v>
      </c>
      <c r="Z51" s="53">
        <f>IFERROR(VLOOKUP(E51,'ITC-Books'!$E$21:$P$1020,12,0)-P51,SUM(M51:O51))</f>
        <v>0</v>
      </c>
      <c r="AA51" s="186" t="str">
        <f t="shared" si="9"/>
        <v>-</v>
      </c>
    </row>
    <row r="52" spans="2:27">
      <c r="B52" s="176" t="s">
        <v>1431</v>
      </c>
      <c r="C52" s="121"/>
      <c r="D52" s="119"/>
      <c r="E52" s="192"/>
      <c r="F52" s="117"/>
      <c r="G52" s="118"/>
      <c r="H52" s="119"/>
      <c r="I52" s="119"/>
      <c r="J52" s="123"/>
      <c r="K52" s="195"/>
      <c r="L52" s="120">
        <v>0</v>
      </c>
      <c r="M52" s="120">
        <v>0</v>
      </c>
      <c r="N52" s="120">
        <v>0</v>
      </c>
      <c r="O52" s="112">
        <f t="shared" si="6"/>
        <v>0</v>
      </c>
      <c r="P52" s="115">
        <f t="shared" si="7"/>
        <v>0</v>
      </c>
      <c r="Q52" s="197"/>
      <c r="R52" s="177" t="str">
        <f>IFERROR(INDEX('2A-2B'!$B$21:$B$1020,MATCH(E52,'2A-2B'!$F$21:$F$1020,0)),"-")</f>
        <v>-</v>
      </c>
      <c r="S52" s="177" t="str">
        <f>IFERROR(INDEX('ITC-Books'!$B$21:$B$1020,MATCH(E52,'ITC-Books'!$E$21:$E$1020,0)),"-")</f>
        <v>-</v>
      </c>
      <c r="T52" s="186">
        <f t="shared" si="8"/>
        <v>0</v>
      </c>
      <c r="V52" s="131" t="str">
        <f>IFERROR(INDEX('2A-2B'!$C$21:$C$1020,MATCH(E52,'2A-2B'!$F$21:$F$1020,0)),"Not in 2A-2B")</f>
        <v>Not in 2A-2B</v>
      </c>
      <c r="W52" s="131" t="str">
        <f>IFERROR(INDEX('ITC-Books'!$C$21:$C$1020,MATCH(E52,'ITC-Books'!$E$21:$E$1020,0)),"Not in Books")</f>
        <v>Not in Books</v>
      </c>
      <c r="X52" s="117" t="str">
        <f>IFERROR(INDEX('ITC-Books'!$R$21:$R$1020,MATCH(E52,'ITC-Books'!$E$21:$E$1020,0)),"Not in Books")</f>
        <v>Not in Books</v>
      </c>
      <c r="Y52" s="120">
        <f>IFERROR(VLOOKUP(E52,'2A-2B'!$F$21:$H$1020,3,0)-P52,SUM(M52:O52))</f>
        <v>0</v>
      </c>
      <c r="Z52" s="53">
        <f>IFERROR(VLOOKUP(E52,'ITC-Books'!$E$21:$P$1020,12,0)-P52,SUM(M52:O52))</f>
        <v>0</v>
      </c>
      <c r="AA52" s="186" t="str">
        <f t="shared" si="9"/>
        <v>-</v>
      </c>
    </row>
    <row r="53" spans="2:27">
      <c r="B53" s="176" t="s">
        <v>1432</v>
      </c>
      <c r="C53" s="121"/>
      <c r="D53" s="119"/>
      <c r="E53" s="192"/>
      <c r="F53" s="117"/>
      <c r="G53" s="118"/>
      <c r="H53" s="119"/>
      <c r="I53" s="119"/>
      <c r="J53" s="123"/>
      <c r="K53" s="195"/>
      <c r="L53" s="120">
        <v>0</v>
      </c>
      <c r="M53" s="120">
        <v>0</v>
      </c>
      <c r="N53" s="120">
        <v>0</v>
      </c>
      <c r="O53" s="112">
        <f t="shared" si="6"/>
        <v>0</v>
      </c>
      <c r="P53" s="115">
        <f t="shared" si="7"/>
        <v>0</v>
      </c>
      <c r="Q53" s="197"/>
      <c r="R53" s="177" t="str">
        <f>IFERROR(INDEX('2A-2B'!$B$21:$B$1020,MATCH(E53,'2A-2B'!$F$21:$F$1020,0)),"-")</f>
        <v>-</v>
      </c>
      <c r="S53" s="177" t="str">
        <f>IFERROR(INDEX('ITC-Books'!$B$21:$B$1020,MATCH(E53,'ITC-Books'!$E$21:$E$1020,0)),"-")</f>
        <v>-</v>
      </c>
      <c r="T53" s="186">
        <f t="shared" si="8"/>
        <v>0</v>
      </c>
      <c r="V53" s="131" t="str">
        <f>IFERROR(INDEX('2A-2B'!$C$21:$C$1020,MATCH(E53,'2A-2B'!$F$21:$F$1020,0)),"Not in 2A-2B")</f>
        <v>Not in 2A-2B</v>
      </c>
      <c r="W53" s="131" t="str">
        <f>IFERROR(INDEX('ITC-Books'!$C$21:$C$1020,MATCH(E53,'ITC-Books'!$E$21:$E$1020,0)),"Not in Books")</f>
        <v>Not in Books</v>
      </c>
      <c r="X53" s="117" t="str">
        <f>IFERROR(INDEX('ITC-Books'!$R$21:$R$1020,MATCH(E53,'ITC-Books'!$E$21:$E$1020,0)),"Not in Books")</f>
        <v>Not in Books</v>
      </c>
      <c r="Y53" s="120">
        <f>IFERROR(VLOOKUP(E53,'2A-2B'!$F$21:$H$1020,3,0)-P53,SUM(M53:O53))</f>
        <v>0</v>
      </c>
      <c r="Z53" s="53">
        <f>IFERROR(VLOOKUP(E53,'ITC-Books'!$E$21:$P$1020,12,0)-P53,SUM(M53:O53))</f>
        <v>0</v>
      </c>
      <c r="AA53" s="186" t="str">
        <f t="shared" si="9"/>
        <v>-</v>
      </c>
    </row>
    <row r="54" spans="2:27">
      <c r="B54" s="176" t="s">
        <v>1433</v>
      </c>
      <c r="C54" s="121"/>
      <c r="D54" s="119"/>
      <c r="E54" s="192"/>
      <c r="F54" s="117"/>
      <c r="G54" s="118"/>
      <c r="H54" s="119"/>
      <c r="I54" s="119"/>
      <c r="J54" s="123"/>
      <c r="K54" s="195"/>
      <c r="L54" s="120">
        <v>0</v>
      </c>
      <c r="M54" s="120">
        <v>0</v>
      </c>
      <c r="N54" s="120">
        <v>0</v>
      </c>
      <c r="O54" s="112">
        <f t="shared" si="6"/>
        <v>0</v>
      </c>
      <c r="P54" s="115">
        <f t="shared" si="7"/>
        <v>0</v>
      </c>
      <c r="Q54" s="197"/>
      <c r="R54" s="177" t="str">
        <f>IFERROR(INDEX('2A-2B'!$B$21:$B$1020,MATCH(E54,'2A-2B'!$F$21:$F$1020,0)),"-")</f>
        <v>-</v>
      </c>
      <c r="S54" s="177" t="str">
        <f>IFERROR(INDEX('ITC-Books'!$B$21:$B$1020,MATCH(E54,'ITC-Books'!$E$21:$E$1020,0)),"-")</f>
        <v>-</v>
      </c>
      <c r="T54" s="186">
        <f t="shared" si="8"/>
        <v>0</v>
      </c>
      <c r="V54" s="131" t="str">
        <f>IFERROR(INDEX('2A-2B'!$C$21:$C$1020,MATCH(E54,'2A-2B'!$F$21:$F$1020,0)),"Not in 2A-2B")</f>
        <v>Not in 2A-2B</v>
      </c>
      <c r="W54" s="131" t="str">
        <f>IFERROR(INDEX('ITC-Books'!$C$21:$C$1020,MATCH(E54,'ITC-Books'!$E$21:$E$1020,0)),"Not in Books")</f>
        <v>Not in Books</v>
      </c>
      <c r="X54" s="117" t="str">
        <f>IFERROR(INDEX('ITC-Books'!$R$21:$R$1020,MATCH(E54,'ITC-Books'!$E$21:$E$1020,0)),"Not in Books")</f>
        <v>Not in Books</v>
      </c>
      <c r="Y54" s="120">
        <f>IFERROR(VLOOKUP(E54,'2A-2B'!$F$21:$H$1020,3,0)-P54,SUM(M54:O54))</f>
        <v>0</v>
      </c>
      <c r="Z54" s="53">
        <f>IFERROR(VLOOKUP(E54,'ITC-Books'!$E$21:$P$1020,12,0)-P54,SUM(M54:O54))</f>
        <v>0</v>
      </c>
      <c r="AA54" s="186" t="str">
        <f t="shared" si="9"/>
        <v>-</v>
      </c>
    </row>
    <row r="55" spans="2:27">
      <c r="B55" s="176" t="s">
        <v>1434</v>
      </c>
      <c r="C55" s="121"/>
      <c r="D55" s="119"/>
      <c r="E55" s="192"/>
      <c r="F55" s="117"/>
      <c r="G55" s="118"/>
      <c r="H55" s="119"/>
      <c r="I55" s="119"/>
      <c r="J55" s="123"/>
      <c r="K55" s="195"/>
      <c r="L55" s="120">
        <v>0</v>
      </c>
      <c r="M55" s="120">
        <v>0</v>
      </c>
      <c r="N55" s="120">
        <v>0</v>
      </c>
      <c r="O55" s="112">
        <f t="shared" si="6"/>
        <v>0</v>
      </c>
      <c r="P55" s="115">
        <f t="shared" si="7"/>
        <v>0</v>
      </c>
      <c r="Q55" s="197"/>
      <c r="R55" s="177" t="str">
        <f>IFERROR(INDEX('2A-2B'!$B$21:$B$1020,MATCH(E55,'2A-2B'!$F$21:$F$1020,0)),"-")</f>
        <v>-</v>
      </c>
      <c r="S55" s="177" t="str">
        <f>IFERROR(INDEX('ITC-Books'!$B$21:$B$1020,MATCH(E55,'ITC-Books'!$E$21:$E$1020,0)),"-")</f>
        <v>-</v>
      </c>
      <c r="T55" s="186">
        <f t="shared" si="8"/>
        <v>0</v>
      </c>
      <c r="V55" s="131" t="str">
        <f>IFERROR(INDEX('2A-2B'!$C$21:$C$1020,MATCH(E55,'2A-2B'!$F$21:$F$1020,0)),"Not in 2A-2B")</f>
        <v>Not in 2A-2B</v>
      </c>
      <c r="W55" s="131" t="str">
        <f>IFERROR(INDEX('ITC-Books'!$C$21:$C$1020,MATCH(E55,'ITC-Books'!$E$21:$E$1020,0)),"Not in Books")</f>
        <v>Not in Books</v>
      </c>
      <c r="X55" s="117" t="str">
        <f>IFERROR(INDEX('ITC-Books'!$R$21:$R$1020,MATCH(E55,'ITC-Books'!$E$21:$E$1020,0)),"Not in Books")</f>
        <v>Not in Books</v>
      </c>
      <c r="Y55" s="120">
        <f>IFERROR(VLOOKUP(E55,'2A-2B'!$F$21:$H$1020,3,0)-P55,SUM(M55:O55))</f>
        <v>0</v>
      </c>
      <c r="Z55" s="53">
        <f>IFERROR(VLOOKUP(E55,'ITC-Books'!$E$21:$P$1020,12,0)-P55,SUM(M55:O55))</f>
        <v>0</v>
      </c>
      <c r="AA55" s="186" t="str">
        <f t="shared" si="9"/>
        <v>-</v>
      </c>
    </row>
    <row r="56" spans="2:27">
      <c r="B56" s="176" t="s">
        <v>1435</v>
      </c>
      <c r="C56" s="121"/>
      <c r="D56" s="119"/>
      <c r="E56" s="192"/>
      <c r="F56" s="117"/>
      <c r="G56" s="118"/>
      <c r="H56" s="119"/>
      <c r="I56" s="119"/>
      <c r="J56" s="123"/>
      <c r="K56" s="195"/>
      <c r="L56" s="120">
        <v>0</v>
      </c>
      <c r="M56" s="120">
        <v>0</v>
      </c>
      <c r="N56" s="120">
        <v>0</v>
      </c>
      <c r="O56" s="112">
        <f t="shared" si="6"/>
        <v>0</v>
      </c>
      <c r="P56" s="115">
        <f t="shared" si="7"/>
        <v>0</v>
      </c>
      <c r="Q56" s="197"/>
      <c r="R56" s="177" t="str">
        <f>IFERROR(INDEX('2A-2B'!$B$21:$B$1020,MATCH(E56,'2A-2B'!$F$21:$F$1020,0)),"-")</f>
        <v>-</v>
      </c>
      <c r="S56" s="177" t="str">
        <f>IFERROR(INDEX('ITC-Books'!$B$21:$B$1020,MATCH(E56,'ITC-Books'!$E$21:$E$1020,0)),"-")</f>
        <v>-</v>
      </c>
      <c r="T56" s="186">
        <f t="shared" si="8"/>
        <v>0</v>
      </c>
      <c r="V56" s="131" t="str">
        <f>IFERROR(INDEX('2A-2B'!$C$21:$C$1020,MATCH(E56,'2A-2B'!$F$21:$F$1020,0)),"Not in 2A-2B")</f>
        <v>Not in 2A-2B</v>
      </c>
      <c r="W56" s="131" t="str">
        <f>IFERROR(INDEX('ITC-Books'!$C$21:$C$1020,MATCH(E56,'ITC-Books'!$E$21:$E$1020,0)),"Not in Books")</f>
        <v>Not in Books</v>
      </c>
      <c r="X56" s="117" t="str">
        <f>IFERROR(INDEX('ITC-Books'!$R$21:$R$1020,MATCH(E56,'ITC-Books'!$E$21:$E$1020,0)),"Not in Books")</f>
        <v>Not in Books</v>
      </c>
      <c r="Y56" s="120">
        <f>IFERROR(VLOOKUP(E56,'2A-2B'!$F$21:$H$1020,3,0)-P56,SUM(M56:O56))</f>
        <v>0</v>
      </c>
      <c r="Z56" s="53">
        <f>IFERROR(VLOOKUP(E56,'ITC-Books'!$E$21:$P$1020,12,0)-P56,SUM(M56:O56))</f>
        <v>0</v>
      </c>
      <c r="AA56" s="186" t="str">
        <f t="shared" si="9"/>
        <v>-</v>
      </c>
    </row>
    <row r="57" spans="2:27">
      <c r="B57" s="176" t="s">
        <v>1436</v>
      </c>
      <c r="C57" s="121"/>
      <c r="D57" s="119"/>
      <c r="E57" s="192"/>
      <c r="F57" s="117"/>
      <c r="G57" s="118"/>
      <c r="H57" s="119"/>
      <c r="I57" s="119"/>
      <c r="J57" s="123"/>
      <c r="K57" s="195"/>
      <c r="L57" s="120">
        <v>0</v>
      </c>
      <c r="M57" s="120">
        <v>0</v>
      </c>
      <c r="N57" s="120">
        <v>0</v>
      </c>
      <c r="O57" s="112">
        <f t="shared" si="6"/>
        <v>0</v>
      </c>
      <c r="P57" s="115">
        <f t="shared" si="7"/>
        <v>0</v>
      </c>
      <c r="Q57" s="197"/>
      <c r="R57" s="177" t="str">
        <f>IFERROR(INDEX('2A-2B'!$B$21:$B$1020,MATCH(E57,'2A-2B'!$F$21:$F$1020,0)),"-")</f>
        <v>-</v>
      </c>
      <c r="S57" s="177" t="str">
        <f>IFERROR(INDEX('ITC-Books'!$B$21:$B$1020,MATCH(E57,'ITC-Books'!$E$21:$E$1020,0)),"-")</f>
        <v>-</v>
      </c>
      <c r="T57" s="186">
        <f t="shared" si="8"/>
        <v>0</v>
      </c>
      <c r="V57" s="131" t="str">
        <f>IFERROR(INDEX('2A-2B'!$C$21:$C$1020,MATCH(E57,'2A-2B'!$F$21:$F$1020,0)),"Not in 2A-2B")</f>
        <v>Not in 2A-2B</v>
      </c>
      <c r="W57" s="131" t="str">
        <f>IFERROR(INDEX('ITC-Books'!$C$21:$C$1020,MATCH(E57,'ITC-Books'!$E$21:$E$1020,0)),"Not in Books")</f>
        <v>Not in Books</v>
      </c>
      <c r="X57" s="117" t="str">
        <f>IFERROR(INDEX('ITC-Books'!$R$21:$R$1020,MATCH(E57,'ITC-Books'!$E$21:$E$1020,0)),"Not in Books")</f>
        <v>Not in Books</v>
      </c>
      <c r="Y57" s="120">
        <f>IFERROR(VLOOKUP(E57,'2A-2B'!$F$21:$H$1020,3,0)-P57,SUM(M57:O57))</f>
        <v>0</v>
      </c>
      <c r="Z57" s="53">
        <f>IFERROR(VLOOKUP(E57,'ITC-Books'!$E$21:$P$1020,12,0)-P57,SUM(M57:O57))</f>
        <v>0</v>
      </c>
      <c r="AA57" s="186" t="str">
        <f t="shared" si="9"/>
        <v>-</v>
      </c>
    </row>
    <row r="58" spans="2:27">
      <c r="B58" s="176" t="s">
        <v>1437</v>
      </c>
      <c r="C58" s="121"/>
      <c r="D58" s="119"/>
      <c r="E58" s="192"/>
      <c r="F58" s="117"/>
      <c r="G58" s="118"/>
      <c r="H58" s="119"/>
      <c r="I58" s="119"/>
      <c r="J58" s="123"/>
      <c r="K58" s="195"/>
      <c r="L58" s="120">
        <v>0</v>
      </c>
      <c r="M58" s="120">
        <v>0</v>
      </c>
      <c r="N58" s="120">
        <v>0</v>
      </c>
      <c r="O58" s="112">
        <f t="shared" si="6"/>
        <v>0</v>
      </c>
      <c r="P58" s="115">
        <f t="shared" si="7"/>
        <v>0</v>
      </c>
      <c r="Q58" s="197"/>
      <c r="R58" s="177" t="str">
        <f>IFERROR(INDEX('2A-2B'!$B$21:$B$1020,MATCH(E58,'2A-2B'!$F$21:$F$1020,0)),"-")</f>
        <v>-</v>
      </c>
      <c r="S58" s="177" t="str">
        <f>IFERROR(INDEX('ITC-Books'!$B$21:$B$1020,MATCH(E58,'ITC-Books'!$E$21:$E$1020,0)),"-")</f>
        <v>-</v>
      </c>
      <c r="T58" s="186">
        <f t="shared" si="8"/>
        <v>0</v>
      </c>
      <c r="V58" s="131" t="str">
        <f>IFERROR(INDEX('2A-2B'!$C$21:$C$1020,MATCH(E58,'2A-2B'!$F$21:$F$1020,0)),"Not in 2A-2B")</f>
        <v>Not in 2A-2B</v>
      </c>
      <c r="W58" s="131" t="str">
        <f>IFERROR(INDEX('ITC-Books'!$C$21:$C$1020,MATCH(E58,'ITC-Books'!$E$21:$E$1020,0)),"Not in Books")</f>
        <v>Not in Books</v>
      </c>
      <c r="X58" s="117" t="str">
        <f>IFERROR(INDEX('ITC-Books'!$R$21:$R$1020,MATCH(E58,'ITC-Books'!$E$21:$E$1020,0)),"Not in Books")</f>
        <v>Not in Books</v>
      </c>
      <c r="Y58" s="120">
        <f>IFERROR(VLOOKUP(E58,'2A-2B'!$F$21:$H$1020,3,0)-P58,SUM(M58:O58))</f>
        <v>0</v>
      </c>
      <c r="Z58" s="53">
        <f>IFERROR(VLOOKUP(E58,'ITC-Books'!$E$21:$P$1020,12,0)-P58,SUM(M58:O58))</f>
        <v>0</v>
      </c>
      <c r="AA58" s="186" t="str">
        <f t="shared" si="9"/>
        <v>-</v>
      </c>
    </row>
    <row r="59" spans="2:27">
      <c r="B59" s="176" t="s">
        <v>1438</v>
      </c>
      <c r="C59" s="121"/>
      <c r="D59" s="119"/>
      <c r="E59" s="192"/>
      <c r="F59" s="117"/>
      <c r="G59" s="118"/>
      <c r="H59" s="119"/>
      <c r="I59" s="119"/>
      <c r="J59" s="123"/>
      <c r="K59" s="195"/>
      <c r="L59" s="120">
        <v>0</v>
      </c>
      <c r="M59" s="120">
        <v>0</v>
      </c>
      <c r="N59" s="120">
        <v>0</v>
      </c>
      <c r="O59" s="112">
        <f t="shared" si="6"/>
        <v>0</v>
      </c>
      <c r="P59" s="115">
        <f t="shared" si="7"/>
        <v>0</v>
      </c>
      <c r="Q59" s="197"/>
      <c r="R59" s="177" t="str">
        <f>IFERROR(INDEX('2A-2B'!$B$21:$B$1020,MATCH(E59,'2A-2B'!$F$21:$F$1020,0)),"-")</f>
        <v>-</v>
      </c>
      <c r="S59" s="177" t="str">
        <f>IFERROR(INDEX('ITC-Books'!$B$21:$B$1020,MATCH(E59,'ITC-Books'!$E$21:$E$1020,0)),"-")</f>
        <v>-</v>
      </c>
      <c r="T59" s="186">
        <f t="shared" si="8"/>
        <v>0</v>
      </c>
      <c r="V59" s="131" t="str">
        <f>IFERROR(INDEX('2A-2B'!$C$21:$C$1020,MATCH(E59,'2A-2B'!$F$21:$F$1020,0)),"Not in 2A-2B")</f>
        <v>Not in 2A-2B</v>
      </c>
      <c r="W59" s="131" t="str">
        <f>IFERROR(INDEX('ITC-Books'!$C$21:$C$1020,MATCH(E59,'ITC-Books'!$E$21:$E$1020,0)),"Not in Books")</f>
        <v>Not in Books</v>
      </c>
      <c r="X59" s="117" t="str">
        <f>IFERROR(INDEX('ITC-Books'!$R$21:$R$1020,MATCH(E59,'ITC-Books'!$E$21:$E$1020,0)),"Not in Books")</f>
        <v>Not in Books</v>
      </c>
      <c r="Y59" s="120">
        <f>IFERROR(VLOOKUP(E59,'2A-2B'!$F$21:$H$1020,3,0)-P59,SUM(M59:O59))</f>
        <v>0</v>
      </c>
      <c r="Z59" s="53">
        <f>IFERROR(VLOOKUP(E59,'ITC-Books'!$E$21:$P$1020,12,0)-P59,SUM(M59:O59))</f>
        <v>0</v>
      </c>
      <c r="AA59" s="186" t="str">
        <f t="shared" si="9"/>
        <v>-</v>
      </c>
    </row>
    <row r="60" spans="2:27">
      <c r="B60" s="176" t="s">
        <v>1439</v>
      </c>
      <c r="C60" s="121"/>
      <c r="D60" s="119"/>
      <c r="E60" s="192"/>
      <c r="F60" s="117"/>
      <c r="G60" s="118"/>
      <c r="H60" s="119"/>
      <c r="I60" s="119"/>
      <c r="J60" s="123"/>
      <c r="K60" s="195"/>
      <c r="L60" s="120">
        <v>0</v>
      </c>
      <c r="M60" s="120">
        <v>0</v>
      </c>
      <c r="N60" s="120">
        <v>0</v>
      </c>
      <c r="O60" s="112">
        <f t="shared" si="6"/>
        <v>0</v>
      </c>
      <c r="P60" s="115">
        <f t="shared" si="7"/>
        <v>0</v>
      </c>
      <c r="Q60" s="197"/>
      <c r="R60" s="177" t="str">
        <f>IFERROR(INDEX('2A-2B'!$B$21:$B$1020,MATCH(E60,'2A-2B'!$F$21:$F$1020,0)),"-")</f>
        <v>-</v>
      </c>
      <c r="S60" s="177" t="str">
        <f>IFERROR(INDEX('ITC-Books'!$B$21:$B$1020,MATCH(E60,'ITC-Books'!$E$21:$E$1020,0)),"-")</f>
        <v>-</v>
      </c>
      <c r="T60" s="186">
        <f t="shared" si="8"/>
        <v>0</v>
      </c>
      <c r="V60" s="131" t="str">
        <f>IFERROR(INDEX('2A-2B'!$C$21:$C$1020,MATCH(E60,'2A-2B'!$F$21:$F$1020,0)),"Not in 2A-2B")</f>
        <v>Not in 2A-2B</v>
      </c>
      <c r="W60" s="131" t="str">
        <f>IFERROR(INDEX('ITC-Books'!$C$21:$C$1020,MATCH(E60,'ITC-Books'!$E$21:$E$1020,0)),"Not in Books")</f>
        <v>Not in Books</v>
      </c>
      <c r="X60" s="117" t="str">
        <f>IFERROR(INDEX('ITC-Books'!$R$21:$R$1020,MATCH(E60,'ITC-Books'!$E$21:$E$1020,0)),"Not in Books")</f>
        <v>Not in Books</v>
      </c>
      <c r="Y60" s="120">
        <f>IFERROR(VLOOKUP(E60,'2A-2B'!$F$21:$H$1020,3,0)-P60,SUM(M60:O60))</f>
        <v>0</v>
      </c>
      <c r="Z60" s="53">
        <f>IFERROR(VLOOKUP(E60,'ITC-Books'!$E$21:$P$1020,12,0)-P60,SUM(M60:O60))</f>
        <v>0</v>
      </c>
      <c r="AA60" s="186" t="str">
        <f t="shared" si="9"/>
        <v>-</v>
      </c>
    </row>
    <row r="61" spans="2:27">
      <c r="B61" s="176" t="s">
        <v>1440</v>
      </c>
      <c r="C61" s="121"/>
      <c r="D61" s="119"/>
      <c r="E61" s="192"/>
      <c r="F61" s="117"/>
      <c r="G61" s="118"/>
      <c r="H61" s="119"/>
      <c r="I61" s="119"/>
      <c r="J61" s="123"/>
      <c r="K61" s="195"/>
      <c r="L61" s="120">
        <v>0</v>
      </c>
      <c r="M61" s="120">
        <v>0</v>
      </c>
      <c r="N61" s="120">
        <v>0</v>
      </c>
      <c r="O61" s="112">
        <f t="shared" si="6"/>
        <v>0</v>
      </c>
      <c r="P61" s="115">
        <f t="shared" si="7"/>
        <v>0</v>
      </c>
      <c r="Q61" s="197"/>
      <c r="R61" s="177" t="str">
        <f>IFERROR(INDEX('2A-2B'!$B$21:$B$1020,MATCH(E61,'2A-2B'!$F$21:$F$1020,0)),"-")</f>
        <v>-</v>
      </c>
      <c r="S61" s="177" t="str">
        <f>IFERROR(INDEX('ITC-Books'!$B$21:$B$1020,MATCH(E61,'ITC-Books'!$E$21:$E$1020,0)),"-")</f>
        <v>-</v>
      </c>
      <c r="T61" s="186">
        <f t="shared" si="8"/>
        <v>0</v>
      </c>
      <c r="V61" s="131" t="str">
        <f>IFERROR(INDEX('2A-2B'!$C$21:$C$1020,MATCH(E61,'2A-2B'!$F$21:$F$1020,0)),"Not in 2A-2B")</f>
        <v>Not in 2A-2B</v>
      </c>
      <c r="W61" s="131" t="str">
        <f>IFERROR(INDEX('ITC-Books'!$C$21:$C$1020,MATCH(E61,'ITC-Books'!$E$21:$E$1020,0)),"Not in Books")</f>
        <v>Not in Books</v>
      </c>
      <c r="X61" s="117" t="str">
        <f>IFERROR(INDEX('ITC-Books'!$R$21:$R$1020,MATCH(E61,'ITC-Books'!$E$21:$E$1020,0)),"Not in Books")</f>
        <v>Not in Books</v>
      </c>
      <c r="Y61" s="120">
        <f>IFERROR(VLOOKUP(E61,'2A-2B'!$F$21:$H$1020,3,0)-P61,SUM(M61:O61))</f>
        <v>0</v>
      </c>
      <c r="Z61" s="53">
        <f>IFERROR(VLOOKUP(E61,'ITC-Books'!$E$21:$P$1020,12,0)-P61,SUM(M61:O61))</f>
        <v>0</v>
      </c>
      <c r="AA61" s="186" t="str">
        <f t="shared" si="9"/>
        <v>-</v>
      </c>
    </row>
    <row r="62" spans="2:27">
      <c r="B62" s="176" t="s">
        <v>1441</v>
      </c>
      <c r="C62" s="121"/>
      <c r="D62" s="119"/>
      <c r="E62" s="192"/>
      <c r="F62" s="117"/>
      <c r="G62" s="118"/>
      <c r="H62" s="119"/>
      <c r="I62" s="119"/>
      <c r="J62" s="123"/>
      <c r="K62" s="195"/>
      <c r="L62" s="120">
        <v>0</v>
      </c>
      <c r="M62" s="120">
        <v>0</v>
      </c>
      <c r="N62" s="120">
        <v>0</v>
      </c>
      <c r="O62" s="112">
        <f t="shared" si="6"/>
        <v>0</v>
      </c>
      <c r="P62" s="115">
        <f t="shared" si="7"/>
        <v>0</v>
      </c>
      <c r="Q62" s="197"/>
      <c r="R62" s="177" t="str">
        <f>IFERROR(INDEX('2A-2B'!$B$21:$B$1020,MATCH(E62,'2A-2B'!$F$21:$F$1020,0)),"-")</f>
        <v>-</v>
      </c>
      <c r="S62" s="177" t="str">
        <f>IFERROR(INDEX('ITC-Books'!$B$21:$B$1020,MATCH(E62,'ITC-Books'!$E$21:$E$1020,0)),"-")</f>
        <v>-</v>
      </c>
      <c r="T62" s="186">
        <f t="shared" si="8"/>
        <v>0</v>
      </c>
      <c r="V62" s="131" t="str">
        <f>IFERROR(INDEX('2A-2B'!$C$21:$C$1020,MATCH(E62,'2A-2B'!$F$21:$F$1020,0)),"Not in 2A-2B")</f>
        <v>Not in 2A-2B</v>
      </c>
      <c r="W62" s="131" t="str">
        <f>IFERROR(INDEX('ITC-Books'!$C$21:$C$1020,MATCH(E62,'ITC-Books'!$E$21:$E$1020,0)),"Not in Books")</f>
        <v>Not in Books</v>
      </c>
      <c r="X62" s="117" t="str">
        <f>IFERROR(INDEX('ITC-Books'!$R$21:$R$1020,MATCH(E62,'ITC-Books'!$E$21:$E$1020,0)),"Not in Books")</f>
        <v>Not in Books</v>
      </c>
      <c r="Y62" s="120">
        <f>IFERROR(VLOOKUP(E62,'2A-2B'!$F$21:$H$1020,3,0)-P62,SUM(M62:O62))</f>
        <v>0</v>
      </c>
      <c r="Z62" s="53">
        <f>IFERROR(VLOOKUP(E62,'ITC-Books'!$E$21:$P$1020,12,0)-P62,SUM(M62:O62))</f>
        <v>0</v>
      </c>
      <c r="AA62" s="186" t="str">
        <f t="shared" si="9"/>
        <v>-</v>
      </c>
    </row>
    <row r="63" spans="2:27">
      <c r="B63" s="176" t="s">
        <v>1442</v>
      </c>
      <c r="C63" s="121"/>
      <c r="D63" s="119"/>
      <c r="E63" s="192"/>
      <c r="F63" s="117"/>
      <c r="G63" s="118"/>
      <c r="H63" s="119"/>
      <c r="I63" s="119"/>
      <c r="J63" s="123"/>
      <c r="K63" s="195"/>
      <c r="L63" s="120">
        <v>0</v>
      </c>
      <c r="M63" s="120">
        <v>0</v>
      </c>
      <c r="N63" s="120">
        <v>0</v>
      </c>
      <c r="O63" s="112">
        <f t="shared" si="6"/>
        <v>0</v>
      </c>
      <c r="P63" s="115">
        <f t="shared" si="7"/>
        <v>0</v>
      </c>
      <c r="Q63" s="197"/>
      <c r="R63" s="177" t="str">
        <f>IFERROR(INDEX('2A-2B'!$B$21:$B$1020,MATCH(E63,'2A-2B'!$F$21:$F$1020,0)),"-")</f>
        <v>-</v>
      </c>
      <c r="S63" s="177" t="str">
        <f>IFERROR(INDEX('ITC-Books'!$B$21:$B$1020,MATCH(E63,'ITC-Books'!$E$21:$E$1020,0)),"-")</f>
        <v>-</v>
      </c>
      <c r="T63" s="186">
        <f t="shared" si="8"/>
        <v>0</v>
      </c>
      <c r="V63" s="131" t="str">
        <f>IFERROR(INDEX('2A-2B'!$C$21:$C$1020,MATCH(E63,'2A-2B'!$F$21:$F$1020,0)),"Not in 2A-2B")</f>
        <v>Not in 2A-2B</v>
      </c>
      <c r="W63" s="131" t="str">
        <f>IFERROR(INDEX('ITC-Books'!$C$21:$C$1020,MATCH(E63,'ITC-Books'!$E$21:$E$1020,0)),"Not in Books")</f>
        <v>Not in Books</v>
      </c>
      <c r="X63" s="117" t="str">
        <f>IFERROR(INDEX('ITC-Books'!$R$21:$R$1020,MATCH(E63,'ITC-Books'!$E$21:$E$1020,0)),"Not in Books")</f>
        <v>Not in Books</v>
      </c>
      <c r="Y63" s="120">
        <f>IFERROR(VLOOKUP(E63,'2A-2B'!$F$21:$H$1020,3,0)-P63,SUM(M63:O63))</f>
        <v>0</v>
      </c>
      <c r="Z63" s="53">
        <f>IFERROR(VLOOKUP(E63,'ITC-Books'!$E$21:$P$1020,12,0)-P63,SUM(M63:O63))</f>
        <v>0</v>
      </c>
      <c r="AA63" s="186" t="str">
        <f t="shared" si="9"/>
        <v>-</v>
      </c>
    </row>
    <row r="64" spans="2:27">
      <c r="B64" s="176" t="s">
        <v>1443</v>
      </c>
      <c r="C64" s="121"/>
      <c r="D64" s="119"/>
      <c r="E64" s="192"/>
      <c r="F64" s="117"/>
      <c r="G64" s="118"/>
      <c r="H64" s="119"/>
      <c r="I64" s="119"/>
      <c r="J64" s="123"/>
      <c r="K64" s="195"/>
      <c r="L64" s="120">
        <v>0</v>
      </c>
      <c r="M64" s="120">
        <v>0</v>
      </c>
      <c r="N64" s="120">
        <v>0</v>
      </c>
      <c r="O64" s="112">
        <f t="shared" si="6"/>
        <v>0</v>
      </c>
      <c r="P64" s="115">
        <f t="shared" si="7"/>
        <v>0</v>
      </c>
      <c r="Q64" s="197"/>
      <c r="R64" s="177" t="str">
        <f>IFERROR(INDEX('2A-2B'!$B$21:$B$1020,MATCH(E64,'2A-2B'!$F$21:$F$1020,0)),"-")</f>
        <v>-</v>
      </c>
      <c r="S64" s="177" t="str">
        <f>IFERROR(INDEX('ITC-Books'!$B$21:$B$1020,MATCH(E64,'ITC-Books'!$E$21:$E$1020,0)),"-")</f>
        <v>-</v>
      </c>
      <c r="T64" s="186">
        <f t="shared" si="8"/>
        <v>0</v>
      </c>
      <c r="V64" s="131" t="str">
        <f>IFERROR(INDEX('2A-2B'!$C$21:$C$1020,MATCH(E64,'2A-2B'!$F$21:$F$1020,0)),"Not in 2A-2B")</f>
        <v>Not in 2A-2B</v>
      </c>
      <c r="W64" s="131" t="str">
        <f>IFERROR(INDEX('ITC-Books'!$C$21:$C$1020,MATCH(E64,'ITC-Books'!$E$21:$E$1020,0)),"Not in Books")</f>
        <v>Not in Books</v>
      </c>
      <c r="X64" s="117" t="str">
        <f>IFERROR(INDEX('ITC-Books'!$R$21:$R$1020,MATCH(E64,'ITC-Books'!$E$21:$E$1020,0)),"Not in Books")</f>
        <v>Not in Books</v>
      </c>
      <c r="Y64" s="120">
        <f>IFERROR(VLOOKUP(E64,'2A-2B'!$F$21:$H$1020,3,0)-P64,SUM(M64:O64))</f>
        <v>0</v>
      </c>
      <c r="Z64" s="53">
        <f>IFERROR(VLOOKUP(E64,'ITC-Books'!$E$21:$P$1020,12,0)-P64,SUM(M64:O64))</f>
        <v>0</v>
      </c>
      <c r="AA64" s="186" t="str">
        <f t="shared" si="9"/>
        <v>-</v>
      </c>
    </row>
    <row r="65" spans="2:27">
      <c r="B65" s="176" t="s">
        <v>1444</v>
      </c>
      <c r="C65" s="121"/>
      <c r="D65" s="119"/>
      <c r="E65" s="192"/>
      <c r="F65" s="117"/>
      <c r="G65" s="118"/>
      <c r="H65" s="119"/>
      <c r="I65" s="119"/>
      <c r="J65" s="123"/>
      <c r="K65" s="195"/>
      <c r="L65" s="120">
        <v>0</v>
      </c>
      <c r="M65" s="120">
        <v>0</v>
      </c>
      <c r="N65" s="120">
        <v>0</v>
      </c>
      <c r="O65" s="112">
        <f t="shared" si="6"/>
        <v>0</v>
      </c>
      <c r="P65" s="115">
        <f t="shared" si="7"/>
        <v>0</v>
      </c>
      <c r="Q65" s="197"/>
      <c r="R65" s="177" t="str">
        <f>IFERROR(INDEX('2A-2B'!$B$21:$B$1020,MATCH(E65,'2A-2B'!$F$21:$F$1020,0)),"-")</f>
        <v>-</v>
      </c>
      <c r="S65" s="177" t="str">
        <f>IFERROR(INDEX('ITC-Books'!$B$21:$B$1020,MATCH(E65,'ITC-Books'!$E$21:$E$1020,0)),"-")</f>
        <v>-</v>
      </c>
      <c r="T65" s="186">
        <f t="shared" si="8"/>
        <v>0</v>
      </c>
      <c r="V65" s="131" t="str">
        <f>IFERROR(INDEX('2A-2B'!$C$21:$C$1020,MATCH(E65,'2A-2B'!$F$21:$F$1020,0)),"Not in 2A-2B")</f>
        <v>Not in 2A-2B</v>
      </c>
      <c r="W65" s="131" t="str">
        <f>IFERROR(INDEX('ITC-Books'!$C$21:$C$1020,MATCH(E65,'ITC-Books'!$E$21:$E$1020,0)),"Not in Books")</f>
        <v>Not in Books</v>
      </c>
      <c r="X65" s="117" t="str">
        <f>IFERROR(INDEX('ITC-Books'!$R$21:$R$1020,MATCH(E65,'ITC-Books'!$E$21:$E$1020,0)),"Not in Books")</f>
        <v>Not in Books</v>
      </c>
      <c r="Y65" s="120">
        <f>IFERROR(VLOOKUP(E65,'2A-2B'!$F$21:$H$1020,3,0)-P65,SUM(M65:O65))</f>
        <v>0</v>
      </c>
      <c r="Z65" s="53">
        <f>IFERROR(VLOOKUP(E65,'ITC-Books'!$E$21:$P$1020,12,0)-P65,SUM(M65:O65))</f>
        <v>0</v>
      </c>
      <c r="AA65" s="186" t="str">
        <f t="shared" si="9"/>
        <v>-</v>
      </c>
    </row>
    <row r="66" spans="2:27">
      <c r="B66" s="176" t="s">
        <v>1445</v>
      </c>
      <c r="C66" s="121"/>
      <c r="D66" s="119"/>
      <c r="E66" s="192"/>
      <c r="F66" s="117"/>
      <c r="G66" s="118"/>
      <c r="H66" s="119"/>
      <c r="I66" s="119"/>
      <c r="J66" s="123"/>
      <c r="K66" s="195"/>
      <c r="L66" s="120">
        <v>0</v>
      </c>
      <c r="M66" s="120">
        <v>0</v>
      </c>
      <c r="N66" s="120">
        <v>0</v>
      </c>
      <c r="O66" s="112">
        <f t="shared" si="6"/>
        <v>0</v>
      </c>
      <c r="P66" s="115">
        <f t="shared" si="7"/>
        <v>0</v>
      </c>
      <c r="Q66" s="197"/>
      <c r="R66" s="177" t="str">
        <f>IFERROR(INDEX('2A-2B'!$B$21:$B$1020,MATCH(E66,'2A-2B'!$F$21:$F$1020,0)),"-")</f>
        <v>-</v>
      </c>
      <c r="S66" s="177" t="str">
        <f>IFERROR(INDEX('ITC-Books'!$B$21:$B$1020,MATCH(E66,'ITC-Books'!$E$21:$E$1020,0)),"-")</f>
        <v>-</v>
      </c>
      <c r="T66" s="186">
        <f t="shared" si="8"/>
        <v>0</v>
      </c>
      <c r="V66" s="131" t="str">
        <f>IFERROR(INDEX('2A-2B'!$C$21:$C$1020,MATCH(E66,'2A-2B'!$F$21:$F$1020,0)),"Not in 2A-2B")</f>
        <v>Not in 2A-2B</v>
      </c>
      <c r="W66" s="131" t="str">
        <f>IFERROR(INDEX('ITC-Books'!$C$21:$C$1020,MATCH(E66,'ITC-Books'!$E$21:$E$1020,0)),"Not in Books")</f>
        <v>Not in Books</v>
      </c>
      <c r="X66" s="117" t="str">
        <f>IFERROR(INDEX('ITC-Books'!$R$21:$R$1020,MATCH(E66,'ITC-Books'!$E$21:$E$1020,0)),"Not in Books")</f>
        <v>Not in Books</v>
      </c>
      <c r="Y66" s="120">
        <f>IFERROR(VLOOKUP(E66,'2A-2B'!$F$21:$H$1020,3,0)-P66,SUM(M66:O66))</f>
        <v>0</v>
      </c>
      <c r="Z66" s="53">
        <f>IFERROR(VLOOKUP(E66,'ITC-Books'!$E$21:$P$1020,12,0)-P66,SUM(M66:O66))</f>
        <v>0</v>
      </c>
      <c r="AA66" s="186" t="str">
        <f t="shared" si="9"/>
        <v>-</v>
      </c>
    </row>
    <row r="67" spans="2:27">
      <c r="B67" s="176" t="s">
        <v>1446</v>
      </c>
      <c r="C67" s="121"/>
      <c r="D67" s="119"/>
      <c r="E67" s="192"/>
      <c r="F67" s="117"/>
      <c r="G67" s="118"/>
      <c r="H67" s="119"/>
      <c r="I67" s="119"/>
      <c r="J67" s="123"/>
      <c r="K67" s="195"/>
      <c r="L67" s="120">
        <v>0</v>
      </c>
      <c r="M67" s="120">
        <v>0</v>
      </c>
      <c r="N67" s="120">
        <v>0</v>
      </c>
      <c r="O67" s="112">
        <f t="shared" si="6"/>
        <v>0</v>
      </c>
      <c r="P67" s="115">
        <f t="shared" si="7"/>
        <v>0</v>
      </c>
      <c r="Q67" s="197"/>
      <c r="R67" s="177" t="str">
        <f>IFERROR(INDEX('2A-2B'!$B$21:$B$1020,MATCH(E67,'2A-2B'!$F$21:$F$1020,0)),"-")</f>
        <v>-</v>
      </c>
      <c r="S67" s="177" t="str">
        <f>IFERROR(INDEX('ITC-Books'!$B$21:$B$1020,MATCH(E67,'ITC-Books'!$E$21:$E$1020,0)),"-")</f>
        <v>-</v>
      </c>
      <c r="T67" s="186">
        <f t="shared" si="8"/>
        <v>0</v>
      </c>
      <c r="V67" s="131" t="str">
        <f>IFERROR(INDEX('2A-2B'!$C$21:$C$1020,MATCH(E67,'2A-2B'!$F$21:$F$1020,0)),"Not in 2A-2B")</f>
        <v>Not in 2A-2B</v>
      </c>
      <c r="W67" s="131" t="str">
        <f>IFERROR(INDEX('ITC-Books'!$C$21:$C$1020,MATCH(E67,'ITC-Books'!$E$21:$E$1020,0)),"Not in Books")</f>
        <v>Not in Books</v>
      </c>
      <c r="X67" s="117" t="str">
        <f>IFERROR(INDEX('ITC-Books'!$R$21:$R$1020,MATCH(E67,'ITC-Books'!$E$21:$E$1020,0)),"Not in Books")</f>
        <v>Not in Books</v>
      </c>
      <c r="Y67" s="120">
        <f>IFERROR(VLOOKUP(E67,'2A-2B'!$F$21:$H$1020,3,0)-P67,SUM(M67:O67))</f>
        <v>0</v>
      </c>
      <c r="Z67" s="53">
        <f>IFERROR(VLOOKUP(E67,'ITC-Books'!$E$21:$P$1020,12,0)-P67,SUM(M67:O67))</f>
        <v>0</v>
      </c>
      <c r="AA67" s="186" t="str">
        <f t="shared" si="9"/>
        <v>-</v>
      </c>
    </row>
    <row r="68" spans="2:27">
      <c r="B68" s="176" t="s">
        <v>1447</v>
      </c>
      <c r="C68" s="121"/>
      <c r="D68" s="119"/>
      <c r="E68" s="192"/>
      <c r="F68" s="117"/>
      <c r="G68" s="118"/>
      <c r="H68" s="119"/>
      <c r="I68" s="119"/>
      <c r="J68" s="123"/>
      <c r="K68" s="195"/>
      <c r="L68" s="120">
        <v>0</v>
      </c>
      <c r="M68" s="120">
        <v>0</v>
      </c>
      <c r="N68" s="120">
        <v>0</v>
      </c>
      <c r="O68" s="112">
        <f t="shared" si="6"/>
        <v>0</v>
      </c>
      <c r="P68" s="115">
        <f t="shared" si="7"/>
        <v>0</v>
      </c>
      <c r="Q68" s="197"/>
      <c r="R68" s="177" t="str">
        <f>IFERROR(INDEX('2A-2B'!$B$21:$B$1020,MATCH(E68,'2A-2B'!$F$21:$F$1020,0)),"-")</f>
        <v>-</v>
      </c>
      <c r="S68" s="177" t="str">
        <f>IFERROR(INDEX('ITC-Books'!$B$21:$B$1020,MATCH(E68,'ITC-Books'!$E$21:$E$1020,0)),"-")</f>
        <v>-</v>
      </c>
      <c r="T68" s="186">
        <f t="shared" si="8"/>
        <v>0</v>
      </c>
      <c r="V68" s="131" t="str">
        <f>IFERROR(INDEX('2A-2B'!$C$21:$C$1020,MATCH(E68,'2A-2B'!$F$21:$F$1020,0)),"Not in 2A-2B")</f>
        <v>Not in 2A-2B</v>
      </c>
      <c r="W68" s="131" t="str">
        <f>IFERROR(INDEX('ITC-Books'!$C$21:$C$1020,MATCH(E68,'ITC-Books'!$E$21:$E$1020,0)),"Not in Books")</f>
        <v>Not in Books</v>
      </c>
      <c r="X68" s="117" t="str">
        <f>IFERROR(INDEX('ITC-Books'!$R$21:$R$1020,MATCH(E68,'ITC-Books'!$E$21:$E$1020,0)),"Not in Books")</f>
        <v>Not in Books</v>
      </c>
      <c r="Y68" s="120">
        <f>IFERROR(VLOOKUP(E68,'2A-2B'!$F$21:$H$1020,3,0)-P68,SUM(M68:O68))</f>
        <v>0</v>
      </c>
      <c r="Z68" s="53">
        <f>IFERROR(VLOOKUP(E68,'ITC-Books'!$E$21:$P$1020,12,0)-P68,SUM(M68:O68))</f>
        <v>0</v>
      </c>
      <c r="AA68" s="186" t="str">
        <f t="shared" si="9"/>
        <v>-</v>
      </c>
    </row>
    <row r="69" spans="2:27">
      <c r="B69" s="176" t="s">
        <v>1448</v>
      </c>
      <c r="C69" s="121"/>
      <c r="D69" s="119"/>
      <c r="E69" s="192"/>
      <c r="F69" s="117"/>
      <c r="G69" s="118"/>
      <c r="H69" s="119"/>
      <c r="I69" s="119"/>
      <c r="J69" s="123"/>
      <c r="K69" s="195"/>
      <c r="L69" s="120">
        <v>0</v>
      </c>
      <c r="M69" s="120">
        <v>0</v>
      </c>
      <c r="N69" s="120">
        <v>0</v>
      </c>
      <c r="O69" s="112">
        <f t="shared" si="6"/>
        <v>0</v>
      </c>
      <c r="P69" s="115">
        <f t="shared" si="7"/>
        <v>0</v>
      </c>
      <c r="Q69" s="197"/>
      <c r="R69" s="177" t="str">
        <f>IFERROR(INDEX('2A-2B'!$B$21:$B$1020,MATCH(E69,'2A-2B'!$F$21:$F$1020,0)),"-")</f>
        <v>-</v>
      </c>
      <c r="S69" s="177" t="str">
        <f>IFERROR(INDEX('ITC-Books'!$B$21:$B$1020,MATCH(E69,'ITC-Books'!$E$21:$E$1020,0)),"-")</f>
        <v>-</v>
      </c>
      <c r="T69" s="186">
        <f t="shared" si="8"/>
        <v>0</v>
      </c>
      <c r="V69" s="131" t="str">
        <f>IFERROR(INDEX('2A-2B'!$C$21:$C$1020,MATCH(E69,'2A-2B'!$F$21:$F$1020,0)),"Not in 2A-2B")</f>
        <v>Not in 2A-2B</v>
      </c>
      <c r="W69" s="131" t="str">
        <f>IFERROR(INDEX('ITC-Books'!$C$21:$C$1020,MATCH(E69,'ITC-Books'!$E$21:$E$1020,0)),"Not in Books")</f>
        <v>Not in Books</v>
      </c>
      <c r="X69" s="117" t="str">
        <f>IFERROR(INDEX('ITC-Books'!$R$21:$R$1020,MATCH(E69,'ITC-Books'!$E$21:$E$1020,0)),"Not in Books")</f>
        <v>Not in Books</v>
      </c>
      <c r="Y69" s="120">
        <f>IFERROR(VLOOKUP(E69,'2A-2B'!$F$21:$H$1020,3,0)-P69,SUM(M69:O69))</f>
        <v>0</v>
      </c>
      <c r="Z69" s="53">
        <f>IFERROR(VLOOKUP(E69,'ITC-Books'!$E$21:$P$1020,12,0)-P69,SUM(M69:O69))</f>
        <v>0</v>
      </c>
      <c r="AA69" s="186" t="str">
        <f t="shared" si="9"/>
        <v>-</v>
      </c>
    </row>
    <row r="70" spans="2:27">
      <c r="B70" s="176" t="s">
        <v>1449</v>
      </c>
      <c r="C70" s="121"/>
      <c r="D70" s="119"/>
      <c r="E70" s="192"/>
      <c r="F70" s="117"/>
      <c r="G70" s="118"/>
      <c r="H70" s="119"/>
      <c r="I70" s="119"/>
      <c r="J70" s="123"/>
      <c r="K70" s="195"/>
      <c r="L70" s="120">
        <v>0</v>
      </c>
      <c r="M70" s="120">
        <v>0</v>
      </c>
      <c r="N70" s="120">
        <v>0</v>
      </c>
      <c r="O70" s="112">
        <f t="shared" si="6"/>
        <v>0</v>
      </c>
      <c r="P70" s="115">
        <f t="shared" si="7"/>
        <v>0</v>
      </c>
      <c r="Q70" s="197"/>
      <c r="R70" s="177" t="str">
        <f>IFERROR(INDEX('2A-2B'!$B$21:$B$1020,MATCH(E70,'2A-2B'!$F$21:$F$1020,0)),"-")</f>
        <v>-</v>
      </c>
      <c r="S70" s="177" t="str">
        <f>IFERROR(INDEX('ITC-Books'!$B$21:$B$1020,MATCH(E70,'ITC-Books'!$E$21:$E$1020,0)),"-")</f>
        <v>-</v>
      </c>
      <c r="T70" s="186">
        <f t="shared" si="8"/>
        <v>0</v>
      </c>
      <c r="V70" s="131" t="str">
        <f>IFERROR(INDEX('2A-2B'!$C$21:$C$1020,MATCH(E70,'2A-2B'!$F$21:$F$1020,0)),"Not in 2A-2B")</f>
        <v>Not in 2A-2B</v>
      </c>
      <c r="W70" s="131" t="str">
        <f>IFERROR(INDEX('ITC-Books'!$C$21:$C$1020,MATCH(E70,'ITC-Books'!$E$21:$E$1020,0)),"Not in Books")</f>
        <v>Not in Books</v>
      </c>
      <c r="X70" s="117" t="str">
        <f>IFERROR(INDEX('ITC-Books'!$R$21:$R$1020,MATCH(E70,'ITC-Books'!$E$21:$E$1020,0)),"Not in Books")</f>
        <v>Not in Books</v>
      </c>
      <c r="Y70" s="120">
        <f>IFERROR(VLOOKUP(E70,'2A-2B'!$F$21:$H$1020,3,0)-P70,SUM(M70:O70))</f>
        <v>0</v>
      </c>
      <c r="Z70" s="53">
        <f>IFERROR(VLOOKUP(E70,'ITC-Books'!$E$21:$P$1020,12,0)-P70,SUM(M70:O70))</f>
        <v>0</v>
      </c>
      <c r="AA70" s="186" t="str">
        <f t="shared" si="9"/>
        <v>-</v>
      </c>
    </row>
    <row r="71" spans="2:27">
      <c r="B71" s="176" t="s">
        <v>1450</v>
      </c>
      <c r="C71" s="121"/>
      <c r="D71" s="119"/>
      <c r="E71" s="192"/>
      <c r="F71" s="117"/>
      <c r="G71" s="118"/>
      <c r="H71" s="119"/>
      <c r="I71" s="119"/>
      <c r="J71" s="123"/>
      <c r="K71" s="195"/>
      <c r="L71" s="120">
        <v>0</v>
      </c>
      <c r="M71" s="120">
        <v>0</v>
      </c>
      <c r="N71" s="120">
        <v>0</v>
      </c>
      <c r="O71" s="112">
        <f t="shared" si="6"/>
        <v>0</v>
      </c>
      <c r="P71" s="115">
        <f t="shared" si="7"/>
        <v>0</v>
      </c>
      <c r="Q71" s="197"/>
      <c r="R71" s="177" t="str">
        <f>IFERROR(INDEX('2A-2B'!$B$21:$B$1020,MATCH(E71,'2A-2B'!$F$21:$F$1020,0)),"-")</f>
        <v>-</v>
      </c>
      <c r="S71" s="177" t="str">
        <f>IFERROR(INDEX('ITC-Books'!$B$21:$B$1020,MATCH(E71,'ITC-Books'!$E$21:$E$1020,0)),"-")</f>
        <v>-</v>
      </c>
      <c r="T71" s="186">
        <f t="shared" si="8"/>
        <v>0</v>
      </c>
      <c r="V71" s="131" t="str">
        <f>IFERROR(INDEX('2A-2B'!$C$21:$C$1020,MATCH(E71,'2A-2B'!$F$21:$F$1020,0)),"Not in 2A-2B")</f>
        <v>Not in 2A-2B</v>
      </c>
      <c r="W71" s="131" t="str">
        <f>IFERROR(INDEX('ITC-Books'!$C$21:$C$1020,MATCH(E71,'ITC-Books'!$E$21:$E$1020,0)),"Not in Books")</f>
        <v>Not in Books</v>
      </c>
      <c r="X71" s="117" t="str">
        <f>IFERROR(INDEX('ITC-Books'!$R$21:$R$1020,MATCH(E71,'ITC-Books'!$E$21:$E$1020,0)),"Not in Books")</f>
        <v>Not in Books</v>
      </c>
      <c r="Y71" s="120">
        <f>IFERROR(VLOOKUP(E71,'2A-2B'!$F$21:$H$1020,3,0)-P71,SUM(M71:O71))</f>
        <v>0</v>
      </c>
      <c r="Z71" s="53">
        <f>IFERROR(VLOOKUP(E71,'ITC-Books'!$E$21:$P$1020,12,0)-P71,SUM(M71:O71))</f>
        <v>0</v>
      </c>
      <c r="AA71" s="186" t="str">
        <f t="shared" si="9"/>
        <v>-</v>
      </c>
    </row>
    <row r="72" spans="2:27">
      <c r="B72" s="176" t="s">
        <v>1451</v>
      </c>
      <c r="C72" s="121"/>
      <c r="D72" s="119"/>
      <c r="E72" s="192"/>
      <c r="F72" s="117"/>
      <c r="G72" s="118"/>
      <c r="H72" s="119"/>
      <c r="I72" s="119"/>
      <c r="J72" s="123"/>
      <c r="K72" s="195"/>
      <c r="L72" s="120">
        <v>0</v>
      </c>
      <c r="M72" s="120">
        <v>0</v>
      </c>
      <c r="N72" s="120">
        <v>0</v>
      </c>
      <c r="O72" s="112">
        <f t="shared" si="6"/>
        <v>0</v>
      </c>
      <c r="P72" s="115">
        <f t="shared" si="7"/>
        <v>0</v>
      </c>
      <c r="Q72" s="197"/>
      <c r="R72" s="177" t="str">
        <f>IFERROR(INDEX('2A-2B'!$B$21:$B$1020,MATCH(E72,'2A-2B'!$F$21:$F$1020,0)),"-")</f>
        <v>-</v>
      </c>
      <c r="S72" s="177" t="str">
        <f>IFERROR(INDEX('ITC-Books'!$B$21:$B$1020,MATCH(E72,'ITC-Books'!$E$21:$E$1020,0)),"-")</f>
        <v>-</v>
      </c>
      <c r="T72" s="186">
        <f t="shared" si="8"/>
        <v>0</v>
      </c>
      <c r="V72" s="131" t="str">
        <f>IFERROR(INDEX('2A-2B'!$C$21:$C$1020,MATCH(E72,'2A-2B'!$F$21:$F$1020,0)),"Not in 2A-2B")</f>
        <v>Not in 2A-2B</v>
      </c>
      <c r="W72" s="131" t="str">
        <f>IFERROR(INDEX('ITC-Books'!$C$21:$C$1020,MATCH(E72,'ITC-Books'!$E$21:$E$1020,0)),"Not in Books")</f>
        <v>Not in Books</v>
      </c>
      <c r="X72" s="117" t="str">
        <f>IFERROR(INDEX('ITC-Books'!$R$21:$R$1020,MATCH(E72,'ITC-Books'!$E$21:$E$1020,0)),"Not in Books")</f>
        <v>Not in Books</v>
      </c>
      <c r="Y72" s="120">
        <f>IFERROR(VLOOKUP(E72,'2A-2B'!$F$21:$H$1020,3,0)-P72,SUM(M72:O72))</f>
        <v>0</v>
      </c>
      <c r="Z72" s="53">
        <f>IFERROR(VLOOKUP(E72,'ITC-Books'!$E$21:$P$1020,12,0)-P72,SUM(M72:O72))</f>
        <v>0</v>
      </c>
      <c r="AA72" s="186" t="str">
        <f t="shared" si="9"/>
        <v>-</v>
      </c>
    </row>
    <row r="73" spans="2:27">
      <c r="B73" s="176" t="s">
        <v>1452</v>
      </c>
      <c r="C73" s="121"/>
      <c r="D73" s="119"/>
      <c r="E73" s="192"/>
      <c r="F73" s="117"/>
      <c r="G73" s="118"/>
      <c r="H73" s="119"/>
      <c r="I73" s="119"/>
      <c r="J73" s="123"/>
      <c r="K73" s="195"/>
      <c r="L73" s="120">
        <v>0</v>
      </c>
      <c r="M73" s="120">
        <v>0</v>
      </c>
      <c r="N73" s="120">
        <v>0</v>
      </c>
      <c r="O73" s="112">
        <f t="shared" si="6"/>
        <v>0</v>
      </c>
      <c r="P73" s="115">
        <f t="shared" si="7"/>
        <v>0</v>
      </c>
      <c r="Q73" s="197"/>
      <c r="R73" s="177" t="str">
        <f>IFERROR(INDEX('2A-2B'!$B$21:$B$1020,MATCH(E73,'2A-2B'!$F$21:$F$1020,0)),"-")</f>
        <v>-</v>
      </c>
      <c r="S73" s="177" t="str">
        <f>IFERROR(INDEX('ITC-Books'!$B$21:$B$1020,MATCH(E73,'ITC-Books'!$E$21:$E$1020,0)),"-")</f>
        <v>-</v>
      </c>
      <c r="T73" s="186">
        <f t="shared" si="8"/>
        <v>0</v>
      </c>
      <c r="V73" s="131" t="str">
        <f>IFERROR(INDEX('2A-2B'!$C$21:$C$1020,MATCH(E73,'2A-2B'!$F$21:$F$1020,0)),"Not in 2A-2B")</f>
        <v>Not in 2A-2B</v>
      </c>
      <c r="W73" s="131" t="str">
        <f>IFERROR(INDEX('ITC-Books'!$C$21:$C$1020,MATCH(E73,'ITC-Books'!$E$21:$E$1020,0)),"Not in Books")</f>
        <v>Not in Books</v>
      </c>
      <c r="X73" s="117" t="str">
        <f>IFERROR(INDEX('ITC-Books'!$R$21:$R$1020,MATCH(E73,'ITC-Books'!$E$21:$E$1020,0)),"Not in Books")</f>
        <v>Not in Books</v>
      </c>
      <c r="Y73" s="120">
        <f>IFERROR(VLOOKUP(E73,'2A-2B'!$F$21:$H$1020,3,0)-P73,SUM(M73:O73))</f>
        <v>0</v>
      </c>
      <c r="Z73" s="53">
        <f>IFERROR(VLOOKUP(E73,'ITC-Books'!$E$21:$P$1020,12,0)-P73,SUM(M73:O73))</f>
        <v>0</v>
      </c>
      <c r="AA73" s="186" t="str">
        <f t="shared" si="9"/>
        <v>-</v>
      </c>
    </row>
    <row r="74" spans="2:27">
      <c r="B74" s="176" t="s">
        <v>1453</v>
      </c>
      <c r="C74" s="121"/>
      <c r="D74" s="119"/>
      <c r="E74" s="192"/>
      <c r="F74" s="117"/>
      <c r="G74" s="118"/>
      <c r="H74" s="119"/>
      <c r="I74" s="119"/>
      <c r="J74" s="123"/>
      <c r="K74" s="195"/>
      <c r="L74" s="120">
        <v>0</v>
      </c>
      <c r="M74" s="120">
        <v>0</v>
      </c>
      <c r="N74" s="120">
        <v>0</v>
      </c>
      <c r="O74" s="112">
        <f t="shared" si="6"/>
        <v>0</v>
      </c>
      <c r="P74" s="115">
        <f t="shared" si="7"/>
        <v>0</v>
      </c>
      <c r="Q74" s="197"/>
      <c r="R74" s="177" t="str">
        <f>IFERROR(INDEX('2A-2B'!$B$21:$B$1020,MATCH(E74,'2A-2B'!$F$21:$F$1020,0)),"-")</f>
        <v>-</v>
      </c>
      <c r="S74" s="177" t="str">
        <f>IFERROR(INDEX('ITC-Books'!$B$21:$B$1020,MATCH(E74,'ITC-Books'!$E$21:$E$1020,0)),"-")</f>
        <v>-</v>
      </c>
      <c r="T74" s="186">
        <f t="shared" si="8"/>
        <v>0</v>
      </c>
      <c r="V74" s="131" t="str">
        <f>IFERROR(INDEX('2A-2B'!$C$21:$C$1020,MATCH(E74,'2A-2B'!$F$21:$F$1020,0)),"Not in 2A-2B")</f>
        <v>Not in 2A-2B</v>
      </c>
      <c r="W74" s="131" t="str">
        <f>IFERROR(INDEX('ITC-Books'!$C$21:$C$1020,MATCH(E74,'ITC-Books'!$E$21:$E$1020,0)),"Not in Books")</f>
        <v>Not in Books</v>
      </c>
      <c r="X74" s="117" t="str">
        <f>IFERROR(INDEX('ITC-Books'!$R$21:$R$1020,MATCH(E74,'ITC-Books'!$E$21:$E$1020,0)),"Not in Books")</f>
        <v>Not in Books</v>
      </c>
      <c r="Y74" s="120">
        <f>IFERROR(VLOOKUP(E74,'2A-2B'!$F$21:$H$1020,3,0)-P74,SUM(M74:O74))</f>
        <v>0</v>
      </c>
      <c r="Z74" s="53">
        <f>IFERROR(VLOOKUP(E74,'ITC-Books'!$E$21:$P$1020,12,0)-P74,SUM(M74:O74))</f>
        <v>0</v>
      </c>
      <c r="AA74" s="186" t="str">
        <f t="shared" si="9"/>
        <v>-</v>
      </c>
    </row>
    <row r="75" spans="2:27">
      <c r="B75" s="176" t="s">
        <v>1454</v>
      </c>
      <c r="C75" s="121"/>
      <c r="D75" s="119"/>
      <c r="E75" s="192"/>
      <c r="F75" s="117"/>
      <c r="G75" s="118"/>
      <c r="H75" s="119"/>
      <c r="I75" s="119"/>
      <c r="J75" s="123"/>
      <c r="K75" s="195"/>
      <c r="L75" s="120">
        <v>0</v>
      </c>
      <c r="M75" s="120">
        <v>0</v>
      </c>
      <c r="N75" s="120">
        <v>0</v>
      </c>
      <c r="O75" s="112">
        <f t="shared" si="6"/>
        <v>0</v>
      </c>
      <c r="P75" s="115">
        <f t="shared" si="7"/>
        <v>0</v>
      </c>
      <c r="Q75" s="197"/>
      <c r="R75" s="177" t="str">
        <f>IFERROR(INDEX('2A-2B'!$B$21:$B$1020,MATCH(E75,'2A-2B'!$F$21:$F$1020,0)),"-")</f>
        <v>-</v>
      </c>
      <c r="S75" s="177" t="str">
        <f>IFERROR(INDEX('ITC-Books'!$B$21:$B$1020,MATCH(E75,'ITC-Books'!$E$21:$E$1020,0)),"-")</f>
        <v>-</v>
      </c>
      <c r="T75" s="186">
        <f t="shared" si="8"/>
        <v>0</v>
      </c>
      <c r="V75" s="131" t="str">
        <f>IFERROR(INDEX('2A-2B'!$C$21:$C$1020,MATCH(E75,'2A-2B'!$F$21:$F$1020,0)),"Not in 2A-2B")</f>
        <v>Not in 2A-2B</v>
      </c>
      <c r="W75" s="131" t="str">
        <f>IFERROR(INDEX('ITC-Books'!$C$21:$C$1020,MATCH(E75,'ITC-Books'!$E$21:$E$1020,0)),"Not in Books")</f>
        <v>Not in Books</v>
      </c>
      <c r="X75" s="117" t="str">
        <f>IFERROR(INDEX('ITC-Books'!$R$21:$R$1020,MATCH(E75,'ITC-Books'!$E$21:$E$1020,0)),"Not in Books")</f>
        <v>Not in Books</v>
      </c>
      <c r="Y75" s="120">
        <f>IFERROR(VLOOKUP(E75,'2A-2B'!$F$21:$H$1020,3,0)-P75,SUM(M75:O75))</f>
        <v>0</v>
      </c>
      <c r="Z75" s="53">
        <f>IFERROR(VLOOKUP(E75,'ITC-Books'!$E$21:$P$1020,12,0)-P75,SUM(M75:O75))</f>
        <v>0</v>
      </c>
      <c r="AA75" s="186" t="str">
        <f t="shared" si="9"/>
        <v>-</v>
      </c>
    </row>
    <row r="76" spans="2:27">
      <c r="B76" s="176" t="s">
        <v>1455</v>
      </c>
      <c r="C76" s="121"/>
      <c r="D76" s="119"/>
      <c r="E76" s="192"/>
      <c r="F76" s="117"/>
      <c r="G76" s="118"/>
      <c r="H76" s="119"/>
      <c r="I76" s="119"/>
      <c r="J76" s="123"/>
      <c r="K76" s="195"/>
      <c r="L76" s="120">
        <v>0</v>
      </c>
      <c r="M76" s="120">
        <v>0</v>
      </c>
      <c r="N76" s="120">
        <v>0</v>
      </c>
      <c r="O76" s="112">
        <f t="shared" si="6"/>
        <v>0</v>
      </c>
      <c r="P76" s="115">
        <f t="shared" si="7"/>
        <v>0</v>
      </c>
      <c r="Q76" s="197"/>
      <c r="R76" s="177" t="str">
        <f>IFERROR(INDEX('2A-2B'!$B$21:$B$1020,MATCH(E76,'2A-2B'!$F$21:$F$1020,0)),"-")</f>
        <v>-</v>
      </c>
      <c r="S76" s="177" t="str">
        <f>IFERROR(INDEX('ITC-Books'!$B$21:$B$1020,MATCH(E76,'ITC-Books'!$E$21:$E$1020,0)),"-")</f>
        <v>-</v>
      </c>
      <c r="T76" s="186">
        <f t="shared" si="8"/>
        <v>0</v>
      </c>
      <c r="V76" s="131" t="str">
        <f>IFERROR(INDEX('2A-2B'!$C$21:$C$1020,MATCH(E76,'2A-2B'!$F$21:$F$1020,0)),"Not in 2A-2B")</f>
        <v>Not in 2A-2B</v>
      </c>
      <c r="W76" s="131" t="str">
        <f>IFERROR(INDEX('ITC-Books'!$C$21:$C$1020,MATCH(E76,'ITC-Books'!$E$21:$E$1020,0)),"Not in Books")</f>
        <v>Not in Books</v>
      </c>
      <c r="X76" s="117" t="str">
        <f>IFERROR(INDEX('ITC-Books'!$R$21:$R$1020,MATCH(E76,'ITC-Books'!$E$21:$E$1020,0)),"Not in Books")</f>
        <v>Not in Books</v>
      </c>
      <c r="Y76" s="120">
        <f>IFERROR(VLOOKUP(E76,'2A-2B'!$F$21:$H$1020,3,0)-P76,SUM(M76:O76))</f>
        <v>0</v>
      </c>
      <c r="Z76" s="53">
        <f>IFERROR(VLOOKUP(E76,'ITC-Books'!$E$21:$P$1020,12,0)-P76,SUM(M76:O76))</f>
        <v>0</v>
      </c>
      <c r="AA76" s="186" t="str">
        <f t="shared" si="9"/>
        <v>-</v>
      </c>
    </row>
    <row r="77" spans="2:27">
      <c r="B77" s="176" t="s">
        <v>1456</v>
      </c>
      <c r="C77" s="121"/>
      <c r="D77" s="119"/>
      <c r="E77" s="192"/>
      <c r="F77" s="117"/>
      <c r="G77" s="118"/>
      <c r="H77" s="119"/>
      <c r="I77" s="119"/>
      <c r="J77" s="123"/>
      <c r="K77" s="195"/>
      <c r="L77" s="120">
        <v>0</v>
      </c>
      <c r="M77" s="120">
        <v>0</v>
      </c>
      <c r="N77" s="120">
        <v>0</v>
      </c>
      <c r="O77" s="112">
        <f t="shared" si="6"/>
        <v>0</v>
      </c>
      <c r="P77" s="115">
        <f t="shared" si="7"/>
        <v>0</v>
      </c>
      <c r="Q77" s="197"/>
      <c r="R77" s="177" t="str">
        <f>IFERROR(INDEX('2A-2B'!$B$21:$B$1020,MATCH(E77,'2A-2B'!$F$21:$F$1020,0)),"-")</f>
        <v>-</v>
      </c>
      <c r="S77" s="177" t="str">
        <f>IFERROR(INDEX('ITC-Books'!$B$21:$B$1020,MATCH(E77,'ITC-Books'!$E$21:$E$1020,0)),"-")</f>
        <v>-</v>
      </c>
      <c r="T77" s="186">
        <f t="shared" si="8"/>
        <v>0</v>
      </c>
      <c r="V77" s="131" t="str">
        <f>IFERROR(INDEX('2A-2B'!$C$21:$C$1020,MATCH(E77,'2A-2B'!$F$21:$F$1020,0)),"Not in 2A-2B")</f>
        <v>Not in 2A-2B</v>
      </c>
      <c r="W77" s="131" t="str">
        <f>IFERROR(INDEX('ITC-Books'!$C$21:$C$1020,MATCH(E77,'ITC-Books'!$E$21:$E$1020,0)),"Not in Books")</f>
        <v>Not in Books</v>
      </c>
      <c r="X77" s="117" t="str">
        <f>IFERROR(INDEX('ITC-Books'!$R$21:$R$1020,MATCH(E77,'ITC-Books'!$E$21:$E$1020,0)),"Not in Books")</f>
        <v>Not in Books</v>
      </c>
      <c r="Y77" s="120">
        <f>IFERROR(VLOOKUP(E77,'2A-2B'!$F$21:$H$1020,3,0)-P77,SUM(M77:O77))</f>
        <v>0</v>
      </c>
      <c r="Z77" s="53">
        <f>IFERROR(VLOOKUP(E77,'ITC-Books'!$E$21:$P$1020,12,0)-P77,SUM(M77:O77))</f>
        <v>0</v>
      </c>
      <c r="AA77" s="186" t="str">
        <f t="shared" si="9"/>
        <v>-</v>
      </c>
    </row>
    <row r="78" spans="2:27">
      <c r="B78" s="176" t="s">
        <v>1457</v>
      </c>
      <c r="C78" s="121"/>
      <c r="D78" s="119"/>
      <c r="E78" s="192"/>
      <c r="F78" s="117"/>
      <c r="G78" s="118"/>
      <c r="H78" s="119"/>
      <c r="I78" s="119"/>
      <c r="J78" s="123"/>
      <c r="K78" s="195"/>
      <c r="L78" s="120">
        <v>0</v>
      </c>
      <c r="M78" s="120">
        <v>0</v>
      </c>
      <c r="N78" s="120">
        <v>0</v>
      </c>
      <c r="O78" s="112">
        <f t="shared" si="6"/>
        <v>0</v>
      </c>
      <c r="P78" s="115">
        <f t="shared" si="7"/>
        <v>0</v>
      </c>
      <c r="Q78" s="197"/>
      <c r="R78" s="177" t="str">
        <f>IFERROR(INDEX('2A-2B'!$B$21:$B$1020,MATCH(E78,'2A-2B'!$F$21:$F$1020,0)),"-")</f>
        <v>-</v>
      </c>
      <c r="S78" s="177" t="str">
        <f>IFERROR(INDEX('ITC-Books'!$B$21:$B$1020,MATCH(E78,'ITC-Books'!$E$21:$E$1020,0)),"-")</f>
        <v>-</v>
      </c>
      <c r="T78" s="186">
        <f t="shared" si="8"/>
        <v>0</v>
      </c>
      <c r="V78" s="131" t="str">
        <f>IFERROR(INDEX('2A-2B'!$C$21:$C$1020,MATCH(E78,'2A-2B'!$F$21:$F$1020,0)),"Not in 2A-2B")</f>
        <v>Not in 2A-2B</v>
      </c>
      <c r="W78" s="131" t="str">
        <f>IFERROR(INDEX('ITC-Books'!$C$21:$C$1020,MATCH(E78,'ITC-Books'!$E$21:$E$1020,0)),"Not in Books")</f>
        <v>Not in Books</v>
      </c>
      <c r="X78" s="117" t="str">
        <f>IFERROR(INDEX('ITC-Books'!$R$21:$R$1020,MATCH(E78,'ITC-Books'!$E$21:$E$1020,0)),"Not in Books")</f>
        <v>Not in Books</v>
      </c>
      <c r="Y78" s="120">
        <f>IFERROR(VLOOKUP(E78,'2A-2B'!$F$21:$H$1020,3,0)-P78,SUM(M78:O78))</f>
        <v>0</v>
      </c>
      <c r="Z78" s="53">
        <f>IFERROR(VLOOKUP(E78,'ITC-Books'!$E$21:$P$1020,12,0)-P78,SUM(M78:O78))</f>
        <v>0</v>
      </c>
      <c r="AA78" s="186" t="str">
        <f t="shared" si="9"/>
        <v>-</v>
      </c>
    </row>
    <row r="79" spans="2:27">
      <c r="B79" s="176" t="s">
        <v>1458</v>
      </c>
      <c r="C79" s="121"/>
      <c r="D79" s="119"/>
      <c r="E79" s="192"/>
      <c r="F79" s="117"/>
      <c r="G79" s="118"/>
      <c r="H79" s="119"/>
      <c r="I79" s="119"/>
      <c r="J79" s="123"/>
      <c r="K79" s="195"/>
      <c r="L79" s="120">
        <v>0</v>
      </c>
      <c r="M79" s="120">
        <v>0</v>
      </c>
      <c r="N79" s="120">
        <v>0</v>
      </c>
      <c r="O79" s="112">
        <f t="shared" si="6"/>
        <v>0</v>
      </c>
      <c r="P79" s="115">
        <f t="shared" si="7"/>
        <v>0</v>
      </c>
      <c r="Q79" s="197"/>
      <c r="R79" s="177" t="str">
        <f>IFERROR(INDEX('2A-2B'!$B$21:$B$1020,MATCH(E79,'2A-2B'!$F$21:$F$1020,0)),"-")</f>
        <v>-</v>
      </c>
      <c r="S79" s="177" t="str">
        <f>IFERROR(INDEX('ITC-Books'!$B$21:$B$1020,MATCH(E79,'ITC-Books'!$E$21:$E$1020,0)),"-")</f>
        <v>-</v>
      </c>
      <c r="T79" s="186">
        <f t="shared" si="8"/>
        <v>0</v>
      </c>
      <c r="V79" s="131" t="str">
        <f>IFERROR(INDEX('2A-2B'!$C$21:$C$1020,MATCH(E79,'2A-2B'!$F$21:$F$1020,0)),"Not in 2A-2B")</f>
        <v>Not in 2A-2B</v>
      </c>
      <c r="W79" s="131" t="str">
        <f>IFERROR(INDEX('ITC-Books'!$C$21:$C$1020,MATCH(E79,'ITC-Books'!$E$21:$E$1020,0)),"Not in Books")</f>
        <v>Not in Books</v>
      </c>
      <c r="X79" s="117" t="str">
        <f>IFERROR(INDEX('ITC-Books'!$R$21:$R$1020,MATCH(E79,'ITC-Books'!$E$21:$E$1020,0)),"Not in Books")</f>
        <v>Not in Books</v>
      </c>
      <c r="Y79" s="120">
        <f>IFERROR(VLOOKUP(E79,'2A-2B'!$F$21:$H$1020,3,0)-P79,SUM(M79:O79))</f>
        <v>0</v>
      </c>
      <c r="Z79" s="53">
        <f>IFERROR(VLOOKUP(E79,'ITC-Books'!$E$21:$P$1020,12,0)-P79,SUM(M79:O79))</f>
        <v>0</v>
      </c>
      <c r="AA79" s="186" t="str">
        <f t="shared" si="9"/>
        <v>-</v>
      </c>
    </row>
    <row r="80" spans="2:27">
      <c r="B80" s="176" t="s">
        <v>1459</v>
      </c>
      <c r="C80" s="121"/>
      <c r="D80" s="119"/>
      <c r="E80" s="192"/>
      <c r="F80" s="117"/>
      <c r="G80" s="118"/>
      <c r="H80" s="119"/>
      <c r="I80" s="119"/>
      <c r="J80" s="123"/>
      <c r="K80" s="195"/>
      <c r="L80" s="120">
        <v>0</v>
      </c>
      <c r="M80" s="120">
        <v>0</v>
      </c>
      <c r="N80" s="120">
        <v>0</v>
      </c>
      <c r="O80" s="112">
        <f t="shared" si="6"/>
        <v>0</v>
      </c>
      <c r="P80" s="115">
        <f t="shared" si="7"/>
        <v>0</v>
      </c>
      <c r="Q80" s="197"/>
      <c r="R80" s="177" t="str">
        <f>IFERROR(INDEX('2A-2B'!$B$21:$B$1020,MATCH(E80,'2A-2B'!$F$21:$F$1020,0)),"-")</f>
        <v>-</v>
      </c>
      <c r="S80" s="177" t="str">
        <f>IFERROR(INDEX('ITC-Books'!$B$21:$B$1020,MATCH(E80,'ITC-Books'!$E$21:$E$1020,0)),"-")</f>
        <v>-</v>
      </c>
      <c r="T80" s="186">
        <f t="shared" si="8"/>
        <v>0</v>
      </c>
      <c r="V80" s="131" t="str">
        <f>IFERROR(INDEX('2A-2B'!$C$21:$C$1020,MATCH(E80,'2A-2B'!$F$21:$F$1020,0)),"Not in 2A-2B")</f>
        <v>Not in 2A-2B</v>
      </c>
      <c r="W80" s="131" t="str">
        <f>IFERROR(INDEX('ITC-Books'!$C$21:$C$1020,MATCH(E80,'ITC-Books'!$E$21:$E$1020,0)),"Not in Books")</f>
        <v>Not in Books</v>
      </c>
      <c r="X80" s="117" t="str">
        <f>IFERROR(INDEX('ITC-Books'!$R$21:$R$1020,MATCH(E80,'ITC-Books'!$E$21:$E$1020,0)),"Not in Books")</f>
        <v>Not in Books</v>
      </c>
      <c r="Y80" s="120">
        <f>IFERROR(VLOOKUP(E80,'2A-2B'!$F$21:$H$1020,3,0)-P80,SUM(M80:O80))</f>
        <v>0</v>
      </c>
      <c r="Z80" s="53">
        <f>IFERROR(VLOOKUP(E80,'ITC-Books'!$E$21:$P$1020,12,0)-P80,SUM(M80:O80))</f>
        <v>0</v>
      </c>
      <c r="AA80" s="186" t="str">
        <f t="shared" si="9"/>
        <v>-</v>
      </c>
    </row>
    <row r="81" spans="2:27">
      <c r="B81" s="176" t="s">
        <v>1460</v>
      </c>
      <c r="C81" s="121"/>
      <c r="D81" s="119"/>
      <c r="E81" s="192"/>
      <c r="F81" s="117"/>
      <c r="G81" s="118"/>
      <c r="H81" s="119"/>
      <c r="I81" s="119"/>
      <c r="J81" s="123"/>
      <c r="K81" s="195"/>
      <c r="L81" s="120">
        <v>0</v>
      </c>
      <c r="M81" s="120">
        <v>0</v>
      </c>
      <c r="N81" s="120">
        <v>0</v>
      </c>
      <c r="O81" s="112">
        <f t="shared" si="6"/>
        <v>0</v>
      </c>
      <c r="P81" s="115">
        <f t="shared" si="7"/>
        <v>0</v>
      </c>
      <c r="Q81" s="197"/>
      <c r="R81" s="177" t="str">
        <f>IFERROR(INDEX('2A-2B'!$B$21:$B$1020,MATCH(E81,'2A-2B'!$F$21:$F$1020,0)),"-")</f>
        <v>-</v>
      </c>
      <c r="S81" s="177" t="str">
        <f>IFERROR(INDEX('ITC-Books'!$B$21:$B$1020,MATCH(E81,'ITC-Books'!$E$21:$E$1020,0)),"-")</f>
        <v>-</v>
      </c>
      <c r="T81" s="186">
        <f t="shared" si="8"/>
        <v>0</v>
      </c>
      <c r="V81" s="131" t="str">
        <f>IFERROR(INDEX('2A-2B'!$C$21:$C$1020,MATCH(E81,'2A-2B'!$F$21:$F$1020,0)),"Not in 2A-2B")</f>
        <v>Not in 2A-2B</v>
      </c>
      <c r="W81" s="131" t="str">
        <f>IFERROR(INDEX('ITC-Books'!$C$21:$C$1020,MATCH(E81,'ITC-Books'!$E$21:$E$1020,0)),"Not in Books")</f>
        <v>Not in Books</v>
      </c>
      <c r="X81" s="117" t="str">
        <f>IFERROR(INDEX('ITC-Books'!$R$21:$R$1020,MATCH(E81,'ITC-Books'!$E$21:$E$1020,0)),"Not in Books")</f>
        <v>Not in Books</v>
      </c>
      <c r="Y81" s="120">
        <f>IFERROR(VLOOKUP(E81,'2A-2B'!$F$21:$H$1020,3,0)-P81,SUM(M81:O81))</f>
        <v>0</v>
      </c>
      <c r="Z81" s="53">
        <f>IFERROR(VLOOKUP(E81,'ITC-Books'!$E$21:$P$1020,12,0)-P81,SUM(M81:O81))</f>
        <v>0</v>
      </c>
      <c r="AA81" s="186" t="str">
        <f t="shared" si="9"/>
        <v>-</v>
      </c>
    </row>
    <row r="82" spans="2:27">
      <c r="B82" s="176" t="s">
        <v>1461</v>
      </c>
      <c r="C82" s="121"/>
      <c r="D82" s="119"/>
      <c r="E82" s="192"/>
      <c r="F82" s="117"/>
      <c r="G82" s="118"/>
      <c r="H82" s="119"/>
      <c r="I82" s="119"/>
      <c r="J82" s="123"/>
      <c r="K82" s="195"/>
      <c r="L82" s="120">
        <v>0</v>
      </c>
      <c r="M82" s="120">
        <v>0</v>
      </c>
      <c r="N82" s="120">
        <v>0</v>
      </c>
      <c r="O82" s="112">
        <f t="shared" si="6"/>
        <v>0</v>
      </c>
      <c r="P82" s="115">
        <f t="shared" si="7"/>
        <v>0</v>
      </c>
      <c r="Q82" s="197"/>
      <c r="R82" s="177" t="str">
        <f>IFERROR(INDEX('2A-2B'!$B$21:$B$1020,MATCH(E82,'2A-2B'!$F$21:$F$1020,0)),"-")</f>
        <v>-</v>
      </c>
      <c r="S82" s="177" t="str">
        <f>IFERROR(INDEX('ITC-Books'!$B$21:$B$1020,MATCH(E82,'ITC-Books'!$E$21:$E$1020,0)),"-")</f>
        <v>-</v>
      </c>
      <c r="T82" s="186">
        <f t="shared" si="8"/>
        <v>0</v>
      </c>
      <c r="V82" s="131" t="str">
        <f>IFERROR(INDEX('2A-2B'!$C$21:$C$1020,MATCH(E82,'2A-2B'!$F$21:$F$1020,0)),"Not in 2A-2B")</f>
        <v>Not in 2A-2B</v>
      </c>
      <c r="W82" s="131" t="str">
        <f>IFERROR(INDEX('ITC-Books'!$C$21:$C$1020,MATCH(E82,'ITC-Books'!$E$21:$E$1020,0)),"Not in Books")</f>
        <v>Not in Books</v>
      </c>
      <c r="X82" s="117" t="str">
        <f>IFERROR(INDEX('ITC-Books'!$R$21:$R$1020,MATCH(E82,'ITC-Books'!$E$21:$E$1020,0)),"Not in Books")</f>
        <v>Not in Books</v>
      </c>
      <c r="Y82" s="120">
        <f>IFERROR(VLOOKUP(E82,'2A-2B'!$F$21:$H$1020,3,0)-P82,SUM(M82:O82))</f>
        <v>0</v>
      </c>
      <c r="Z82" s="53">
        <f>IFERROR(VLOOKUP(E82,'ITC-Books'!$E$21:$P$1020,12,0)-P82,SUM(M82:O82))</f>
        <v>0</v>
      </c>
      <c r="AA82" s="186" t="str">
        <f t="shared" si="9"/>
        <v>-</v>
      </c>
    </row>
    <row r="83" spans="2:27">
      <c r="B83" s="176" t="s">
        <v>1462</v>
      </c>
      <c r="C83" s="121"/>
      <c r="D83" s="119"/>
      <c r="E83" s="192"/>
      <c r="F83" s="117"/>
      <c r="G83" s="118"/>
      <c r="H83" s="119"/>
      <c r="I83" s="119"/>
      <c r="J83" s="123"/>
      <c r="K83" s="195"/>
      <c r="L83" s="120">
        <v>0</v>
      </c>
      <c r="M83" s="120">
        <v>0</v>
      </c>
      <c r="N83" s="120">
        <v>0</v>
      </c>
      <c r="O83" s="112">
        <f t="shared" si="6"/>
        <v>0</v>
      </c>
      <c r="P83" s="115">
        <f t="shared" si="7"/>
        <v>0</v>
      </c>
      <c r="Q83" s="197"/>
      <c r="R83" s="177" t="str">
        <f>IFERROR(INDEX('2A-2B'!$B$21:$B$1020,MATCH(E83,'2A-2B'!$F$21:$F$1020,0)),"-")</f>
        <v>-</v>
      </c>
      <c r="S83" s="177" t="str">
        <f>IFERROR(INDEX('ITC-Books'!$B$21:$B$1020,MATCH(E83,'ITC-Books'!$E$21:$E$1020,0)),"-")</f>
        <v>-</v>
      </c>
      <c r="T83" s="186">
        <f t="shared" si="8"/>
        <v>0</v>
      </c>
      <c r="V83" s="131" t="str">
        <f>IFERROR(INDEX('2A-2B'!$C$21:$C$1020,MATCH(E83,'2A-2B'!$F$21:$F$1020,0)),"Not in 2A-2B")</f>
        <v>Not in 2A-2B</v>
      </c>
      <c r="W83" s="131" t="str">
        <f>IFERROR(INDEX('ITC-Books'!$C$21:$C$1020,MATCH(E83,'ITC-Books'!$E$21:$E$1020,0)),"Not in Books")</f>
        <v>Not in Books</v>
      </c>
      <c r="X83" s="117" t="str">
        <f>IFERROR(INDEX('ITC-Books'!$R$21:$R$1020,MATCH(E83,'ITC-Books'!$E$21:$E$1020,0)),"Not in Books")</f>
        <v>Not in Books</v>
      </c>
      <c r="Y83" s="120">
        <f>IFERROR(VLOOKUP(E83,'2A-2B'!$F$21:$H$1020,3,0)-P83,SUM(M83:O83))</f>
        <v>0</v>
      </c>
      <c r="Z83" s="53">
        <f>IFERROR(VLOOKUP(E83,'ITC-Books'!$E$21:$P$1020,12,0)-P83,SUM(M83:O83))</f>
        <v>0</v>
      </c>
      <c r="AA83" s="186" t="str">
        <f t="shared" si="9"/>
        <v>-</v>
      </c>
    </row>
    <row r="84" spans="2:27">
      <c r="B84" s="176" t="s">
        <v>1463</v>
      </c>
      <c r="C84" s="121"/>
      <c r="D84" s="119"/>
      <c r="E84" s="192"/>
      <c r="F84" s="117"/>
      <c r="G84" s="118"/>
      <c r="H84" s="119"/>
      <c r="I84" s="119"/>
      <c r="J84" s="123"/>
      <c r="K84" s="195"/>
      <c r="L84" s="120">
        <v>0</v>
      </c>
      <c r="M84" s="120">
        <v>0</v>
      </c>
      <c r="N84" s="120">
        <v>0</v>
      </c>
      <c r="O84" s="112">
        <f t="shared" si="6"/>
        <v>0</v>
      </c>
      <c r="P84" s="115">
        <f t="shared" si="7"/>
        <v>0</v>
      </c>
      <c r="Q84" s="197"/>
      <c r="R84" s="177" t="str">
        <f>IFERROR(INDEX('2A-2B'!$B$21:$B$1020,MATCH(E84,'2A-2B'!$F$21:$F$1020,0)),"-")</f>
        <v>-</v>
      </c>
      <c r="S84" s="177" t="str">
        <f>IFERROR(INDEX('ITC-Books'!$B$21:$B$1020,MATCH(E84,'ITC-Books'!$E$21:$E$1020,0)),"-")</f>
        <v>-</v>
      </c>
      <c r="T84" s="186">
        <f t="shared" si="8"/>
        <v>0</v>
      </c>
      <c r="V84" s="131" t="str">
        <f>IFERROR(INDEX('2A-2B'!$C$21:$C$1020,MATCH(E84,'2A-2B'!$F$21:$F$1020,0)),"Not in 2A-2B")</f>
        <v>Not in 2A-2B</v>
      </c>
      <c r="W84" s="131" t="str">
        <f>IFERROR(INDEX('ITC-Books'!$C$21:$C$1020,MATCH(E84,'ITC-Books'!$E$21:$E$1020,0)),"Not in Books")</f>
        <v>Not in Books</v>
      </c>
      <c r="X84" s="117" t="str">
        <f>IFERROR(INDEX('ITC-Books'!$R$21:$R$1020,MATCH(E84,'ITC-Books'!$E$21:$E$1020,0)),"Not in Books")</f>
        <v>Not in Books</v>
      </c>
      <c r="Y84" s="120">
        <f>IFERROR(VLOOKUP(E84,'2A-2B'!$F$21:$H$1020,3,0)-P84,SUM(M84:O84))</f>
        <v>0</v>
      </c>
      <c r="Z84" s="53">
        <f>IFERROR(VLOOKUP(E84,'ITC-Books'!$E$21:$P$1020,12,0)-P84,SUM(M84:O84))</f>
        <v>0</v>
      </c>
      <c r="AA84" s="186" t="str">
        <f t="shared" si="9"/>
        <v>-</v>
      </c>
    </row>
    <row r="85" spans="2:27">
      <c r="B85" s="176" t="s">
        <v>1464</v>
      </c>
      <c r="C85" s="121"/>
      <c r="D85" s="119"/>
      <c r="E85" s="192"/>
      <c r="F85" s="117"/>
      <c r="G85" s="118"/>
      <c r="H85" s="119"/>
      <c r="I85" s="119"/>
      <c r="J85" s="123"/>
      <c r="K85" s="195"/>
      <c r="L85" s="120">
        <v>0</v>
      </c>
      <c r="M85" s="120">
        <v>0</v>
      </c>
      <c r="N85" s="120">
        <v>0</v>
      </c>
      <c r="O85" s="112">
        <f t="shared" ref="O85:O148" si="10">N85</f>
        <v>0</v>
      </c>
      <c r="P85" s="115">
        <f t="shared" ref="P85:P148" si="11">SUM(L85:O85)</f>
        <v>0</v>
      </c>
      <c r="Q85" s="197"/>
      <c r="R85" s="177" t="str">
        <f>IFERROR(INDEX('2A-2B'!$B$21:$B$1020,MATCH(E85,'2A-2B'!$F$21:$F$1020,0)),"-")</f>
        <v>-</v>
      </c>
      <c r="S85" s="177" t="str">
        <f>IFERROR(INDEX('ITC-Books'!$B$21:$B$1020,MATCH(E85,'ITC-Books'!$E$21:$E$1020,0)),"-")</f>
        <v>-</v>
      </c>
      <c r="T85" s="186">
        <f t="shared" si="8"/>
        <v>0</v>
      </c>
      <c r="V85" s="131" t="str">
        <f>IFERROR(INDEX('2A-2B'!$C$21:$C$1020,MATCH(E85,'2A-2B'!$F$21:$F$1020,0)),"Not in 2A-2B")</f>
        <v>Not in 2A-2B</v>
      </c>
      <c r="W85" s="131" t="str">
        <f>IFERROR(INDEX('ITC-Books'!$C$21:$C$1020,MATCH(E85,'ITC-Books'!$E$21:$E$1020,0)),"Not in Books")</f>
        <v>Not in Books</v>
      </c>
      <c r="X85" s="117" t="str">
        <f>IFERROR(INDEX('ITC-Books'!$R$21:$R$1020,MATCH(E85,'ITC-Books'!$E$21:$E$1020,0)),"Not in Books")</f>
        <v>Not in Books</v>
      </c>
      <c r="Y85" s="120">
        <f>IFERROR(VLOOKUP(E85,'2A-2B'!$F$21:$H$1020,3,0)-P85,SUM(M85:O85))</f>
        <v>0</v>
      </c>
      <c r="Z85" s="53">
        <f>IFERROR(VLOOKUP(E85,'ITC-Books'!$E$21:$P$1020,12,0)-P85,SUM(M85:O85))</f>
        <v>0</v>
      </c>
      <c r="AA85" s="186" t="str">
        <f t="shared" si="9"/>
        <v>-</v>
      </c>
    </row>
    <row r="86" spans="2:27">
      <c r="B86" s="176" t="s">
        <v>1465</v>
      </c>
      <c r="C86" s="121"/>
      <c r="D86" s="119"/>
      <c r="E86" s="192"/>
      <c r="F86" s="117"/>
      <c r="G86" s="118"/>
      <c r="H86" s="119"/>
      <c r="I86" s="119"/>
      <c r="J86" s="123"/>
      <c r="K86" s="195"/>
      <c r="L86" s="120">
        <v>0</v>
      </c>
      <c r="M86" s="120">
        <v>0</v>
      </c>
      <c r="N86" s="120">
        <v>0</v>
      </c>
      <c r="O86" s="112">
        <f t="shared" si="10"/>
        <v>0</v>
      </c>
      <c r="P86" s="115">
        <f t="shared" si="11"/>
        <v>0</v>
      </c>
      <c r="Q86" s="197"/>
      <c r="R86" s="177" t="str">
        <f>IFERROR(INDEX('2A-2B'!$B$21:$B$1020,MATCH(E86,'2A-2B'!$F$21:$F$1020,0)),"-")</f>
        <v>-</v>
      </c>
      <c r="S86" s="177" t="str">
        <f>IFERROR(INDEX('ITC-Books'!$B$21:$B$1020,MATCH(E86,'ITC-Books'!$E$21:$E$1020,0)),"-")</f>
        <v>-</v>
      </c>
      <c r="T86" s="186">
        <f t="shared" ref="T86:T149" si="12">IF(((L86*J86)-SUM(M86:O86))&gt;0.51,0,((L86*J86)-SUM(M86:O86)))</f>
        <v>0</v>
      </c>
      <c r="V86" s="131" t="str">
        <f>IFERROR(INDEX('2A-2B'!$C$21:$C$1020,MATCH(E86,'2A-2B'!$F$21:$F$1020,0)),"Not in 2A-2B")</f>
        <v>Not in 2A-2B</v>
      </c>
      <c r="W86" s="131" t="str">
        <f>IFERROR(INDEX('ITC-Books'!$C$21:$C$1020,MATCH(E86,'ITC-Books'!$E$21:$E$1020,0)),"Not in Books")</f>
        <v>Not in Books</v>
      </c>
      <c r="X86" s="117" t="str">
        <f>IFERROR(INDEX('ITC-Books'!$R$21:$R$1020,MATCH(E86,'ITC-Books'!$E$21:$E$1020,0)),"Not in Books")</f>
        <v>Not in Books</v>
      </c>
      <c r="Y86" s="120">
        <f>IFERROR(VLOOKUP(E86,'2A-2B'!$F$21:$H$1020,3,0)-P86,SUM(M86:O86))</f>
        <v>0</v>
      </c>
      <c r="Z86" s="53">
        <f>IFERROR(VLOOKUP(E86,'ITC-Books'!$E$21:$P$1020,12,0)-P86,SUM(M86:O86))</f>
        <v>0</v>
      </c>
      <c r="AA86" s="186" t="str">
        <f t="shared" ref="AA86:AA149" si="13">IFERROR((X86-F86)&lt;180,"-")</f>
        <v>-</v>
      </c>
    </row>
    <row r="87" spans="2:27">
      <c r="B87" s="176" t="s">
        <v>1466</v>
      </c>
      <c r="C87" s="121"/>
      <c r="D87" s="119"/>
      <c r="E87" s="192"/>
      <c r="F87" s="117"/>
      <c r="G87" s="118"/>
      <c r="H87" s="119"/>
      <c r="I87" s="119"/>
      <c r="J87" s="123"/>
      <c r="K87" s="195"/>
      <c r="L87" s="120">
        <v>0</v>
      </c>
      <c r="M87" s="120">
        <v>0</v>
      </c>
      <c r="N87" s="120">
        <v>0</v>
      </c>
      <c r="O87" s="112">
        <f t="shared" si="10"/>
        <v>0</v>
      </c>
      <c r="P87" s="115">
        <f t="shared" si="11"/>
        <v>0</v>
      </c>
      <c r="Q87" s="197"/>
      <c r="R87" s="177" t="str">
        <f>IFERROR(INDEX('2A-2B'!$B$21:$B$1020,MATCH(E87,'2A-2B'!$F$21:$F$1020,0)),"-")</f>
        <v>-</v>
      </c>
      <c r="S87" s="177" t="str">
        <f>IFERROR(INDEX('ITC-Books'!$B$21:$B$1020,MATCH(E87,'ITC-Books'!$E$21:$E$1020,0)),"-")</f>
        <v>-</v>
      </c>
      <c r="T87" s="186">
        <f t="shared" si="12"/>
        <v>0</v>
      </c>
      <c r="V87" s="131" t="str">
        <f>IFERROR(INDEX('2A-2B'!$C$21:$C$1020,MATCH(E87,'2A-2B'!$F$21:$F$1020,0)),"Not in 2A-2B")</f>
        <v>Not in 2A-2B</v>
      </c>
      <c r="W87" s="131" t="str">
        <f>IFERROR(INDEX('ITC-Books'!$C$21:$C$1020,MATCH(E87,'ITC-Books'!$E$21:$E$1020,0)),"Not in Books")</f>
        <v>Not in Books</v>
      </c>
      <c r="X87" s="117" t="str">
        <f>IFERROR(INDEX('ITC-Books'!$R$21:$R$1020,MATCH(E87,'ITC-Books'!$E$21:$E$1020,0)),"Not in Books")</f>
        <v>Not in Books</v>
      </c>
      <c r="Y87" s="120">
        <f>IFERROR(VLOOKUP(E87,'2A-2B'!$F$21:$H$1020,3,0)-P87,SUM(M87:O87))</f>
        <v>0</v>
      </c>
      <c r="Z87" s="53">
        <f>IFERROR(VLOOKUP(E87,'ITC-Books'!$E$21:$P$1020,12,0)-P87,SUM(M87:O87))</f>
        <v>0</v>
      </c>
      <c r="AA87" s="186" t="str">
        <f t="shared" si="13"/>
        <v>-</v>
      </c>
    </row>
    <row r="88" spans="2:27">
      <c r="B88" s="176" t="s">
        <v>1467</v>
      </c>
      <c r="C88" s="121"/>
      <c r="D88" s="119"/>
      <c r="E88" s="192"/>
      <c r="F88" s="117"/>
      <c r="G88" s="118"/>
      <c r="H88" s="119"/>
      <c r="I88" s="119"/>
      <c r="J88" s="123"/>
      <c r="K88" s="195"/>
      <c r="L88" s="120">
        <v>0</v>
      </c>
      <c r="M88" s="120">
        <v>0</v>
      </c>
      <c r="N88" s="120">
        <v>0</v>
      </c>
      <c r="O88" s="112">
        <f t="shared" si="10"/>
        <v>0</v>
      </c>
      <c r="P88" s="115">
        <f t="shared" si="11"/>
        <v>0</v>
      </c>
      <c r="Q88" s="197"/>
      <c r="R88" s="177" t="str">
        <f>IFERROR(INDEX('2A-2B'!$B$21:$B$1020,MATCH(E88,'2A-2B'!$F$21:$F$1020,0)),"-")</f>
        <v>-</v>
      </c>
      <c r="S88" s="177" t="str">
        <f>IFERROR(INDEX('ITC-Books'!$B$21:$B$1020,MATCH(E88,'ITC-Books'!$E$21:$E$1020,0)),"-")</f>
        <v>-</v>
      </c>
      <c r="T88" s="186">
        <f t="shared" si="12"/>
        <v>0</v>
      </c>
      <c r="V88" s="131" t="str">
        <f>IFERROR(INDEX('2A-2B'!$C$21:$C$1020,MATCH(E88,'2A-2B'!$F$21:$F$1020,0)),"Not in 2A-2B")</f>
        <v>Not in 2A-2B</v>
      </c>
      <c r="W88" s="131" t="str">
        <f>IFERROR(INDEX('ITC-Books'!$C$21:$C$1020,MATCH(E88,'ITC-Books'!$E$21:$E$1020,0)),"Not in Books")</f>
        <v>Not in Books</v>
      </c>
      <c r="X88" s="117" t="str">
        <f>IFERROR(INDEX('ITC-Books'!$R$21:$R$1020,MATCH(E88,'ITC-Books'!$E$21:$E$1020,0)),"Not in Books")</f>
        <v>Not in Books</v>
      </c>
      <c r="Y88" s="120">
        <f>IFERROR(VLOOKUP(E88,'2A-2B'!$F$21:$H$1020,3,0)-P88,SUM(M88:O88))</f>
        <v>0</v>
      </c>
      <c r="Z88" s="53">
        <f>IFERROR(VLOOKUP(E88,'ITC-Books'!$E$21:$P$1020,12,0)-P88,SUM(M88:O88))</f>
        <v>0</v>
      </c>
      <c r="AA88" s="186" t="str">
        <f t="shared" si="13"/>
        <v>-</v>
      </c>
    </row>
    <row r="89" spans="2:27">
      <c r="B89" s="176" t="s">
        <v>1468</v>
      </c>
      <c r="C89" s="121"/>
      <c r="D89" s="119"/>
      <c r="E89" s="192"/>
      <c r="F89" s="117"/>
      <c r="G89" s="118"/>
      <c r="H89" s="119"/>
      <c r="I89" s="119"/>
      <c r="J89" s="123"/>
      <c r="K89" s="195"/>
      <c r="L89" s="120">
        <v>0</v>
      </c>
      <c r="M89" s="120">
        <v>0</v>
      </c>
      <c r="N89" s="120">
        <v>0</v>
      </c>
      <c r="O89" s="112">
        <f t="shared" si="10"/>
        <v>0</v>
      </c>
      <c r="P89" s="115">
        <f t="shared" si="11"/>
        <v>0</v>
      </c>
      <c r="Q89" s="197"/>
      <c r="R89" s="177" t="str">
        <f>IFERROR(INDEX('2A-2B'!$B$21:$B$1020,MATCH(E89,'2A-2B'!$F$21:$F$1020,0)),"-")</f>
        <v>-</v>
      </c>
      <c r="S89" s="177" t="str">
        <f>IFERROR(INDEX('ITC-Books'!$B$21:$B$1020,MATCH(E89,'ITC-Books'!$E$21:$E$1020,0)),"-")</f>
        <v>-</v>
      </c>
      <c r="T89" s="186">
        <f t="shared" si="12"/>
        <v>0</v>
      </c>
      <c r="V89" s="131" t="str">
        <f>IFERROR(INDEX('2A-2B'!$C$21:$C$1020,MATCH(E89,'2A-2B'!$F$21:$F$1020,0)),"Not in 2A-2B")</f>
        <v>Not in 2A-2B</v>
      </c>
      <c r="W89" s="131" t="str">
        <f>IFERROR(INDEX('ITC-Books'!$C$21:$C$1020,MATCH(E89,'ITC-Books'!$E$21:$E$1020,0)),"Not in Books")</f>
        <v>Not in Books</v>
      </c>
      <c r="X89" s="117" t="str">
        <f>IFERROR(INDEX('ITC-Books'!$R$21:$R$1020,MATCH(E89,'ITC-Books'!$E$21:$E$1020,0)),"Not in Books")</f>
        <v>Not in Books</v>
      </c>
      <c r="Y89" s="120">
        <f>IFERROR(VLOOKUP(E89,'2A-2B'!$F$21:$H$1020,3,0)-P89,SUM(M89:O89))</f>
        <v>0</v>
      </c>
      <c r="Z89" s="53">
        <f>IFERROR(VLOOKUP(E89,'ITC-Books'!$E$21:$P$1020,12,0)-P89,SUM(M89:O89))</f>
        <v>0</v>
      </c>
      <c r="AA89" s="186" t="str">
        <f t="shared" si="13"/>
        <v>-</v>
      </c>
    </row>
    <row r="90" spans="2:27">
      <c r="B90" s="176" t="s">
        <v>1469</v>
      </c>
      <c r="C90" s="121"/>
      <c r="D90" s="119"/>
      <c r="E90" s="192"/>
      <c r="F90" s="117"/>
      <c r="G90" s="118"/>
      <c r="H90" s="119"/>
      <c r="I90" s="119"/>
      <c r="J90" s="123"/>
      <c r="K90" s="195"/>
      <c r="L90" s="120">
        <v>0</v>
      </c>
      <c r="M90" s="120">
        <v>0</v>
      </c>
      <c r="N90" s="120">
        <v>0</v>
      </c>
      <c r="O90" s="112">
        <f t="shared" si="10"/>
        <v>0</v>
      </c>
      <c r="P90" s="115">
        <f t="shared" si="11"/>
        <v>0</v>
      </c>
      <c r="Q90" s="197"/>
      <c r="R90" s="177" t="str">
        <f>IFERROR(INDEX('2A-2B'!$B$21:$B$1020,MATCH(E90,'2A-2B'!$F$21:$F$1020,0)),"-")</f>
        <v>-</v>
      </c>
      <c r="S90" s="177" t="str">
        <f>IFERROR(INDEX('ITC-Books'!$B$21:$B$1020,MATCH(E90,'ITC-Books'!$E$21:$E$1020,0)),"-")</f>
        <v>-</v>
      </c>
      <c r="T90" s="186">
        <f t="shared" si="12"/>
        <v>0</v>
      </c>
      <c r="V90" s="131" t="str">
        <f>IFERROR(INDEX('2A-2B'!$C$21:$C$1020,MATCH(E90,'2A-2B'!$F$21:$F$1020,0)),"Not in 2A-2B")</f>
        <v>Not in 2A-2B</v>
      </c>
      <c r="W90" s="131" t="str">
        <f>IFERROR(INDEX('ITC-Books'!$C$21:$C$1020,MATCH(E90,'ITC-Books'!$E$21:$E$1020,0)),"Not in Books")</f>
        <v>Not in Books</v>
      </c>
      <c r="X90" s="117" t="str">
        <f>IFERROR(INDEX('ITC-Books'!$R$21:$R$1020,MATCH(E90,'ITC-Books'!$E$21:$E$1020,0)),"Not in Books")</f>
        <v>Not in Books</v>
      </c>
      <c r="Y90" s="120">
        <f>IFERROR(VLOOKUP(E90,'2A-2B'!$F$21:$H$1020,3,0)-P90,SUM(M90:O90))</f>
        <v>0</v>
      </c>
      <c r="Z90" s="53">
        <f>IFERROR(VLOOKUP(E90,'ITC-Books'!$E$21:$P$1020,12,0)-P90,SUM(M90:O90))</f>
        <v>0</v>
      </c>
      <c r="AA90" s="186" t="str">
        <f t="shared" si="13"/>
        <v>-</v>
      </c>
    </row>
    <row r="91" spans="2:27">
      <c r="B91" s="176" t="s">
        <v>1470</v>
      </c>
      <c r="C91" s="121"/>
      <c r="D91" s="119"/>
      <c r="E91" s="192"/>
      <c r="F91" s="117"/>
      <c r="G91" s="118"/>
      <c r="H91" s="119"/>
      <c r="I91" s="119"/>
      <c r="J91" s="123"/>
      <c r="K91" s="195"/>
      <c r="L91" s="120">
        <v>0</v>
      </c>
      <c r="M91" s="120">
        <v>0</v>
      </c>
      <c r="N91" s="120">
        <v>0</v>
      </c>
      <c r="O91" s="112">
        <f t="shared" si="10"/>
        <v>0</v>
      </c>
      <c r="P91" s="115">
        <f t="shared" si="11"/>
        <v>0</v>
      </c>
      <c r="Q91" s="197"/>
      <c r="R91" s="177" t="str">
        <f>IFERROR(INDEX('2A-2B'!$B$21:$B$1020,MATCH(E91,'2A-2B'!$F$21:$F$1020,0)),"-")</f>
        <v>-</v>
      </c>
      <c r="S91" s="177" t="str">
        <f>IFERROR(INDEX('ITC-Books'!$B$21:$B$1020,MATCH(E91,'ITC-Books'!$E$21:$E$1020,0)),"-")</f>
        <v>-</v>
      </c>
      <c r="T91" s="186">
        <f t="shared" si="12"/>
        <v>0</v>
      </c>
      <c r="V91" s="131" t="str">
        <f>IFERROR(INDEX('2A-2B'!$C$21:$C$1020,MATCH(E91,'2A-2B'!$F$21:$F$1020,0)),"Not in 2A-2B")</f>
        <v>Not in 2A-2B</v>
      </c>
      <c r="W91" s="131" t="str">
        <f>IFERROR(INDEX('ITC-Books'!$C$21:$C$1020,MATCH(E91,'ITC-Books'!$E$21:$E$1020,0)),"Not in Books")</f>
        <v>Not in Books</v>
      </c>
      <c r="X91" s="117" t="str">
        <f>IFERROR(INDEX('ITC-Books'!$R$21:$R$1020,MATCH(E91,'ITC-Books'!$E$21:$E$1020,0)),"Not in Books")</f>
        <v>Not in Books</v>
      </c>
      <c r="Y91" s="120">
        <f>IFERROR(VLOOKUP(E91,'2A-2B'!$F$21:$H$1020,3,0)-P91,SUM(M91:O91))</f>
        <v>0</v>
      </c>
      <c r="Z91" s="53">
        <f>IFERROR(VLOOKUP(E91,'ITC-Books'!$E$21:$P$1020,12,0)-P91,SUM(M91:O91))</f>
        <v>0</v>
      </c>
      <c r="AA91" s="186" t="str">
        <f t="shared" si="13"/>
        <v>-</v>
      </c>
    </row>
    <row r="92" spans="2:27">
      <c r="B92" s="176" t="s">
        <v>1471</v>
      </c>
      <c r="C92" s="121"/>
      <c r="D92" s="119"/>
      <c r="E92" s="192"/>
      <c r="F92" s="117"/>
      <c r="G92" s="118"/>
      <c r="H92" s="119"/>
      <c r="I92" s="119"/>
      <c r="J92" s="123"/>
      <c r="K92" s="195"/>
      <c r="L92" s="120">
        <v>0</v>
      </c>
      <c r="M92" s="120">
        <v>0</v>
      </c>
      <c r="N92" s="120">
        <v>0</v>
      </c>
      <c r="O92" s="112">
        <f t="shared" si="10"/>
        <v>0</v>
      </c>
      <c r="P92" s="115">
        <f t="shared" si="11"/>
        <v>0</v>
      </c>
      <c r="Q92" s="197"/>
      <c r="R92" s="177" t="str">
        <f>IFERROR(INDEX('2A-2B'!$B$21:$B$1020,MATCH(E92,'2A-2B'!$F$21:$F$1020,0)),"-")</f>
        <v>-</v>
      </c>
      <c r="S92" s="177" t="str">
        <f>IFERROR(INDEX('ITC-Books'!$B$21:$B$1020,MATCH(E92,'ITC-Books'!$E$21:$E$1020,0)),"-")</f>
        <v>-</v>
      </c>
      <c r="T92" s="186">
        <f t="shared" si="12"/>
        <v>0</v>
      </c>
      <c r="V92" s="131" t="str">
        <f>IFERROR(INDEX('2A-2B'!$C$21:$C$1020,MATCH(E92,'2A-2B'!$F$21:$F$1020,0)),"Not in 2A-2B")</f>
        <v>Not in 2A-2B</v>
      </c>
      <c r="W92" s="131" t="str">
        <f>IFERROR(INDEX('ITC-Books'!$C$21:$C$1020,MATCH(E92,'ITC-Books'!$E$21:$E$1020,0)),"Not in Books")</f>
        <v>Not in Books</v>
      </c>
      <c r="X92" s="117" t="str">
        <f>IFERROR(INDEX('ITC-Books'!$R$21:$R$1020,MATCH(E92,'ITC-Books'!$E$21:$E$1020,0)),"Not in Books")</f>
        <v>Not in Books</v>
      </c>
      <c r="Y92" s="120">
        <f>IFERROR(VLOOKUP(E92,'2A-2B'!$F$21:$H$1020,3,0)-P92,SUM(M92:O92))</f>
        <v>0</v>
      </c>
      <c r="Z92" s="53">
        <f>IFERROR(VLOOKUP(E92,'ITC-Books'!$E$21:$P$1020,12,0)-P92,SUM(M92:O92))</f>
        <v>0</v>
      </c>
      <c r="AA92" s="186" t="str">
        <f t="shared" si="13"/>
        <v>-</v>
      </c>
    </row>
    <row r="93" spans="2:27">
      <c r="B93" s="176" t="s">
        <v>1472</v>
      </c>
      <c r="C93" s="121"/>
      <c r="D93" s="119"/>
      <c r="E93" s="192"/>
      <c r="F93" s="117"/>
      <c r="G93" s="118"/>
      <c r="H93" s="119"/>
      <c r="I93" s="119"/>
      <c r="J93" s="123"/>
      <c r="K93" s="195"/>
      <c r="L93" s="120">
        <v>0</v>
      </c>
      <c r="M93" s="120">
        <v>0</v>
      </c>
      <c r="N93" s="120">
        <v>0</v>
      </c>
      <c r="O93" s="112">
        <f t="shared" si="10"/>
        <v>0</v>
      </c>
      <c r="P93" s="115">
        <f t="shared" si="11"/>
        <v>0</v>
      </c>
      <c r="Q93" s="197"/>
      <c r="R93" s="177" t="str">
        <f>IFERROR(INDEX('2A-2B'!$B$21:$B$1020,MATCH(E93,'2A-2B'!$F$21:$F$1020,0)),"-")</f>
        <v>-</v>
      </c>
      <c r="S93" s="177" t="str">
        <f>IFERROR(INDEX('ITC-Books'!$B$21:$B$1020,MATCH(E93,'ITC-Books'!$E$21:$E$1020,0)),"-")</f>
        <v>-</v>
      </c>
      <c r="T93" s="186">
        <f t="shared" si="12"/>
        <v>0</v>
      </c>
      <c r="V93" s="131" t="str">
        <f>IFERROR(INDEX('2A-2B'!$C$21:$C$1020,MATCH(E93,'2A-2B'!$F$21:$F$1020,0)),"Not in 2A-2B")</f>
        <v>Not in 2A-2B</v>
      </c>
      <c r="W93" s="131" t="str">
        <f>IFERROR(INDEX('ITC-Books'!$C$21:$C$1020,MATCH(E93,'ITC-Books'!$E$21:$E$1020,0)),"Not in Books")</f>
        <v>Not in Books</v>
      </c>
      <c r="X93" s="117" t="str">
        <f>IFERROR(INDEX('ITC-Books'!$R$21:$R$1020,MATCH(E93,'ITC-Books'!$E$21:$E$1020,0)),"Not in Books")</f>
        <v>Not in Books</v>
      </c>
      <c r="Y93" s="120">
        <f>IFERROR(VLOOKUP(E93,'2A-2B'!$F$21:$H$1020,3,0)-P93,SUM(M93:O93))</f>
        <v>0</v>
      </c>
      <c r="Z93" s="53">
        <f>IFERROR(VLOOKUP(E93,'ITC-Books'!$E$21:$P$1020,12,0)-P93,SUM(M93:O93))</f>
        <v>0</v>
      </c>
      <c r="AA93" s="186" t="str">
        <f t="shared" si="13"/>
        <v>-</v>
      </c>
    </row>
    <row r="94" spans="2:27">
      <c r="B94" s="176" t="s">
        <v>1473</v>
      </c>
      <c r="C94" s="121"/>
      <c r="D94" s="119"/>
      <c r="E94" s="192"/>
      <c r="F94" s="117"/>
      <c r="G94" s="118"/>
      <c r="H94" s="119"/>
      <c r="I94" s="119"/>
      <c r="J94" s="123"/>
      <c r="K94" s="195"/>
      <c r="L94" s="120">
        <v>0</v>
      </c>
      <c r="M94" s="120">
        <v>0</v>
      </c>
      <c r="N94" s="120">
        <v>0</v>
      </c>
      <c r="O94" s="112">
        <f t="shared" si="10"/>
        <v>0</v>
      </c>
      <c r="P94" s="115">
        <f t="shared" si="11"/>
        <v>0</v>
      </c>
      <c r="Q94" s="197"/>
      <c r="R94" s="177" t="str">
        <f>IFERROR(INDEX('2A-2B'!$B$21:$B$1020,MATCH(E94,'2A-2B'!$F$21:$F$1020,0)),"-")</f>
        <v>-</v>
      </c>
      <c r="S94" s="177" t="str">
        <f>IFERROR(INDEX('ITC-Books'!$B$21:$B$1020,MATCH(E94,'ITC-Books'!$E$21:$E$1020,0)),"-")</f>
        <v>-</v>
      </c>
      <c r="T94" s="186">
        <f t="shared" si="12"/>
        <v>0</v>
      </c>
      <c r="V94" s="131" t="str">
        <f>IFERROR(INDEX('2A-2B'!$C$21:$C$1020,MATCH(E94,'2A-2B'!$F$21:$F$1020,0)),"Not in 2A-2B")</f>
        <v>Not in 2A-2B</v>
      </c>
      <c r="W94" s="131" t="str">
        <f>IFERROR(INDEX('ITC-Books'!$C$21:$C$1020,MATCH(E94,'ITC-Books'!$E$21:$E$1020,0)),"Not in Books")</f>
        <v>Not in Books</v>
      </c>
      <c r="X94" s="117" t="str">
        <f>IFERROR(INDEX('ITC-Books'!$R$21:$R$1020,MATCH(E94,'ITC-Books'!$E$21:$E$1020,0)),"Not in Books")</f>
        <v>Not in Books</v>
      </c>
      <c r="Y94" s="120">
        <f>IFERROR(VLOOKUP(E94,'2A-2B'!$F$21:$H$1020,3,0)-P94,SUM(M94:O94))</f>
        <v>0</v>
      </c>
      <c r="Z94" s="53">
        <f>IFERROR(VLOOKUP(E94,'ITC-Books'!$E$21:$P$1020,12,0)-P94,SUM(M94:O94))</f>
        <v>0</v>
      </c>
      <c r="AA94" s="186" t="str">
        <f t="shared" si="13"/>
        <v>-</v>
      </c>
    </row>
    <row r="95" spans="2:27">
      <c r="B95" s="176" t="s">
        <v>1474</v>
      </c>
      <c r="C95" s="121"/>
      <c r="D95" s="119"/>
      <c r="E95" s="192"/>
      <c r="F95" s="117"/>
      <c r="G95" s="118"/>
      <c r="H95" s="119"/>
      <c r="I95" s="119"/>
      <c r="J95" s="123"/>
      <c r="K95" s="195"/>
      <c r="L95" s="120">
        <v>0</v>
      </c>
      <c r="M95" s="120">
        <v>0</v>
      </c>
      <c r="N95" s="120">
        <v>0</v>
      </c>
      <c r="O95" s="112">
        <f t="shared" si="10"/>
        <v>0</v>
      </c>
      <c r="P95" s="115">
        <f t="shared" si="11"/>
        <v>0</v>
      </c>
      <c r="Q95" s="197"/>
      <c r="R95" s="177" t="str">
        <f>IFERROR(INDEX('2A-2B'!$B$21:$B$1020,MATCH(E95,'2A-2B'!$F$21:$F$1020,0)),"-")</f>
        <v>-</v>
      </c>
      <c r="S95" s="177" t="str">
        <f>IFERROR(INDEX('ITC-Books'!$B$21:$B$1020,MATCH(E95,'ITC-Books'!$E$21:$E$1020,0)),"-")</f>
        <v>-</v>
      </c>
      <c r="T95" s="186">
        <f t="shared" si="12"/>
        <v>0</v>
      </c>
      <c r="V95" s="131" t="str">
        <f>IFERROR(INDEX('2A-2B'!$C$21:$C$1020,MATCH(E95,'2A-2B'!$F$21:$F$1020,0)),"Not in 2A-2B")</f>
        <v>Not in 2A-2B</v>
      </c>
      <c r="W95" s="131" t="str">
        <f>IFERROR(INDEX('ITC-Books'!$C$21:$C$1020,MATCH(E95,'ITC-Books'!$E$21:$E$1020,0)),"Not in Books")</f>
        <v>Not in Books</v>
      </c>
      <c r="X95" s="117" t="str">
        <f>IFERROR(INDEX('ITC-Books'!$R$21:$R$1020,MATCH(E95,'ITC-Books'!$E$21:$E$1020,0)),"Not in Books")</f>
        <v>Not in Books</v>
      </c>
      <c r="Y95" s="120">
        <f>IFERROR(VLOOKUP(E95,'2A-2B'!$F$21:$H$1020,3,0)-P95,SUM(M95:O95))</f>
        <v>0</v>
      </c>
      <c r="Z95" s="53">
        <f>IFERROR(VLOOKUP(E95,'ITC-Books'!$E$21:$P$1020,12,0)-P95,SUM(M95:O95))</f>
        <v>0</v>
      </c>
      <c r="AA95" s="186" t="str">
        <f t="shared" si="13"/>
        <v>-</v>
      </c>
    </row>
    <row r="96" spans="2:27">
      <c r="B96" s="176" t="s">
        <v>1475</v>
      </c>
      <c r="C96" s="121"/>
      <c r="D96" s="119"/>
      <c r="E96" s="192"/>
      <c r="F96" s="117"/>
      <c r="G96" s="118"/>
      <c r="H96" s="119"/>
      <c r="I96" s="119"/>
      <c r="J96" s="123"/>
      <c r="K96" s="195"/>
      <c r="L96" s="120">
        <v>0</v>
      </c>
      <c r="M96" s="120">
        <v>0</v>
      </c>
      <c r="N96" s="120">
        <v>0</v>
      </c>
      <c r="O96" s="112">
        <f t="shared" si="10"/>
        <v>0</v>
      </c>
      <c r="P96" s="115">
        <f t="shared" si="11"/>
        <v>0</v>
      </c>
      <c r="Q96" s="197"/>
      <c r="R96" s="177" t="str">
        <f>IFERROR(INDEX('2A-2B'!$B$21:$B$1020,MATCH(E96,'2A-2B'!$F$21:$F$1020,0)),"-")</f>
        <v>-</v>
      </c>
      <c r="S96" s="177" t="str">
        <f>IFERROR(INDEX('ITC-Books'!$B$21:$B$1020,MATCH(E96,'ITC-Books'!$E$21:$E$1020,0)),"-")</f>
        <v>-</v>
      </c>
      <c r="T96" s="186">
        <f t="shared" si="12"/>
        <v>0</v>
      </c>
      <c r="V96" s="131" t="str">
        <f>IFERROR(INDEX('2A-2B'!$C$21:$C$1020,MATCH(E96,'2A-2B'!$F$21:$F$1020,0)),"Not in 2A-2B")</f>
        <v>Not in 2A-2B</v>
      </c>
      <c r="W96" s="131" t="str">
        <f>IFERROR(INDEX('ITC-Books'!$C$21:$C$1020,MATCH(E96,'ITC-Books'!$E$21:$E$1020,0)),"Not in Books")</f>
        <v>Not in Books</v>
      </c>
      <c r="X96" s="117" t="str">
        <f>IFERROR(INDEX('ITC-Books'!$R$21:$R$1020,MATCH(E96,'ITC-Books'!$E$21:$E$1020,0)),"Not in Books")</f>
        <v>Not in Books</v>
      </c>
      <c r="Y96" s="120">
        <f>IFERROR(VLOOKUP(E96,'2A-2B'!$F$21:$H$1020,3,0)-P96,SUM(M96:O96))</f>
        <v>0</v>
      </c>
      <c r="Z96" s="53">
        <f>IFERROR(VLOOKUP(E96,'ITC-Books'!$E$21:$P$1020,12,0)-P96,SUM(M96:O96))</f>
        <v>0</v>
      </c>
      <c r="AA96" s="186" t="str">
        <f t="shared" si="13"/>
        <v>-</v>
      </c>
    </row>
    <row r="97" spans="2:27">
      <c r="B97" s="176" t="s">
        <v>1476</v>
      </c>
      <c r="C97" s="121"/>
      <c r="D97" s="119"/>
      <c r="E97" s="192"/>
      <c r="F97" s="117"/>
      <c r="G97" s="118"/>
      <c r="H97" s="119"/>
      <c r="I97" s="119"/>
      <c r="J97" s="123"/>
      <c r="K97" s="195"/>
      <c r="L97" s="120">
        <v>0</v>
      </c>
      <c r="M97" s="120">
        <v>0</v>
      </c>
      <c r="N97" s="120">
        <v>0</v>
      </c>
      <c r="O97" s="112">
        <f t="shared" si="10"/>
        <v>0</v>
      </c>
      <c r="P97" s="115">
        <f t="shared" si="11"/>
        <v>0</v>
      </c>
      <c r="Q97" s="197"/>
      <c r="R97" s="177" t="str">
        <f>IFERROR(INDEX('2A-2B'!$B$21:$B$1020,MATCH(E97,'2A-2B'!$F$21:$F$1020,0)),"-")</f>
        <v>-</v>
      </c>
      <c r="S97" s="177" t="str">
        <f>IFERROR(INDEX('ITC-Books'!$B$21:$B$1020,MATCH(E97,'ITC-Books'!$E$21:$E$1020,0)),"-")</f>
        <v>-</v>
      </c>
      <c r="T97" s="186">
        <f t="shared" si="12"/>
        <v>0</v>
      </c>
      <c r="V97" s="131" t="str">
        <f>IFERROR(INDEX('2A-2B'!$C$21:$C$1020,MATCH(E97,'2A-2B'!$F$21:$F$1020,0)),"Not in 2A-2B")</f>
        <v>Not in 2A-2B</v>
      </c>
      <c r="W97" s="131" t="str">
        <f>IFERROR(INDEX('ITC-Books'!$C$21:$C$1020,MATCH(E97,'ITC-Books'!$E$21:$E$1020,0)),"Not in Books")</f>
        <v>Not in Books</v>
      </c>
      <c r="X97" s="117" t="str">
        <f>IFERROR(INDEX('ITC-Books'!$R$21:$R$1020,MATCH(E97,'ITC-Books'!$E$21:$E$1020,0)),"Not in Books")</f>
        <v>Not in Books</v>
      </c>
      <c r="Y97" s="120">
        <f>IFERROR(VLOOKUP(E97,'2A-2B'!$F$21:$H$1020,3,0)-P97,SUM(M97:O97))</f>
        <v>0</v>
      </c>
      <c r="Z97" s="53">
        <f>IFERROR(VLOOKUP(E97,'ITC-Books'!$E$21:$P$1020,12,0)-P97,SUM(M97:O97))</f>
        <v>0</v>
      </c>
      <c r="AA97" s="186" t="str">
        <f t="shared" si="13"/>
        <v>-</v>
      </c>
    </row>
    <row r="98" spans="2:27">
      <c r="B98" s="176" t="s">
        <v>1477</v>
      </c>
      <c r="C98" s="121"/>
      <c r="D98" s="119"/>
      <c r="E98" s="192"/>
      <c r="F98" s="117"/>
      <c r="G98" s="118"/>
      <c r="H98" s="119"/>
      <c r="I98" s="119"/>
      <c r="J98" s="123"/>
      <c r="K98" s="195"/>
      <c r="L98" s="120">
        <v>0</v>
      </c>
      <c r="M98" s="120">
        <v>0</v>
      </c>
      <c r="N98" s="120">
        <v>0</v>
      </c>
      <c r="O98" s="112">
        <f t="shared" si="10"/>
        <v>0</v>
      </c>
      <c r="P98" s="115">
        <f t="shared" si="11"/>
        <v>0</v>
      </c>
      <c r="Q98" s="197"/>
      <c r="R98" s="177" t="str">
        <f>IFERROR(INDEX('2A-2B'!$B$21:$B$1020,MATCH(E98,'2A-2B'!$F$21:$F$1020,0)),"-")</f>
        <v>-</v>
      </c>
      <c r="S98" s="177" t="str">
        <f>IFERROR(INDEX('ITC-Books'!$B$21:$B$1020,MATCH(E98,'ITC-Books'!$E$21:$E$1020,0)),"-")</f>
        <v>-</v>
      </c>
      <c r="T98" s="186">
        <f t="shared" si="12"/>
        <v>0</v>
      </c>
      <c r="V98" s="131" t="str">
        <f>IFERROR(INDEX('2A-2B'!$C$21:$C$1020,MATCH(E98,'2A-2B'!$F$21:$F$1020,0)),"Not in 2A-2B")</f>
        <v>Not in 2A-2B</v>
      </c>
      <c r="W98" s="131" t="str">
        <f>IFERROR(INDEX('ITC-Books'!$C$21:$C$1020,MATCH(E98,'ITC-Books'!$E$21:$E$1020,0)),"Not in Books")</f>
        <v>Not in Books</v>
      </c>
      <c r="X98" s="117" t="str">
        <f>IFERROR(INDEX('ITC-Books'!$R$21:$R$1020,MATCH(E98,'ITC-Books'!$E$21:$E$1020,0)),"Not in Books")</f>
        <v>Not in Books</v>
      </c>
      <c r="Y98" s="120">
        <f>IFERROR(VLOOKUP(E98,'2A-2B'!$F$21:$H$1020,3,0)-P98,SUM(M98:O98))</f>
        <v>0</v>
      </c>
      <c r="Z98" s="53">
        <f>IFERROR(VLOOKUP(E98,'ITC-Books'!$E$21:$P$1020,12,0)-P98,SUM(M98:O98))</f>
        <v>0</v>
      </c>
      <c r="AA98" s="186" t="str">
        <f t="shared" si="13"/>
        <v>-</v>
      </c>
    </row>
    <row r="99" spans="2:27">
      <c r="B99" s="176" t="s">
        <v>1478</v>
      </c>
      <c r="C99" s="121"/>
      <c r="D99" s="119"/>
      <c r="E99" s="192"/>
      <c r="F99" s="117"/>
      <c r="G99" s="118"/>
      <c r="H99" s="119"/>
      <c r="I99" s="119"/>
      <c r="J99" s="123"/>
      <c r="K99" s="195"/>
      <c r="L99" s="120">
        <v>0</v>
      </c>
      <c r="M99" s="120">
        <v>0</v>
      </c>
      <c r="N99" s="120">
        <v>0</v>
      </c>
      <c r="O99" s="112">
        <f t="shared" si="10"/>
        <v>0</v>
      </c>
      <c r="P99" s="115">
        <f t="shared" si="11"/>
        <v>0</v>
      </c>
      <c r="Q99" s="197"/>
      <c r="R99" s="177" t="str">
        <f>IFERROR(INDEX('2A-2B'!$B$21:$B$1020,MATCH(E99,'2A-2B'!$F$21:$F$1020,0)),"-")</f>
        <v>-</v>
      </c>
      <c r="S99" s="177" t="str">
        <f>IFERROR(INDEX('ITC-Books'!$B$21:$B$1020,MATCH(E99,'ITC-Books'!$E$21:$E$1020,0)),"-")</f>
        <v>-</v>
      </c>
      <c r="T99" s="186">
        <f t="shared" si="12"/>
        <v>0</v>
      </c>
      <c r="V99" s="131" t="str">
        <f>IFERROR(INDEX('2A-2B'!$C$21:$C$1020,MATCH(E99,'2A-2B'!$F$21:$F$1020,0)),"Not in 2A-2B")</f>
        <v>Not in 2A-2B</v>
      </c>
      <c r="W99" s="131" t="str">
        <f>IFERROR(INDEX('ITC-Books'!$C$21:$C$1020,MATCH(E99,'ITC-Books'!$E$21:$E$1020,0)),"Not in Books")</f>
        <v>Not in Books</v>
      </c>
      <c r="X99" s="117" t="str">
        <f>IFERROR(INDEX('ITC-Books'!$R$21:$R$1020,MATCH(E99,'ITC-Books'!$E$21:$E$1020,0)),"Not in Books")</f>
        <v>Not in Books</v>
      </c>
      <c r="Y99" s="120">
        <f>IFERROR(VLOOKUP(E99,'2A-2B'!$F$21:$H$1020,3,0)-P99,SUM(M99:O99))</f>
        <v>0</v>
      </c>
      <c r="Z99" s="53">
        <f>IFERROR(VLOOKUP(E99,'ITC-Books'!$E$21:$P$1020,12,0)-P99,SUM(M99:O99))</f>
        <v>0</v>
      </c>
      <c r="AA99" s="186" t="str">
        <f t="shared" si="13"/>
        <v>-</v>
      </c>
    </row>
    <row r="100" spans="2:27">
      <c r="B100" s="176" t="s">
        <v>1479</v>
      </c>
      <c r="C100" s="121"/>
      <c r="D100" s="119"/>
      <c r="E100" s="192"/>
      <c r="F100" s="117"/>
      <c r="G100" s="118"/>
      <c r="H100" s="119"/>
      <c r="I100" s="119"/>
      <c r="J100" s="123"/>
      <c r="K100" s="195"/>
      <c r="L100" s="120">
        <v>0</v>
      </c>
      <c r="M100" s="120">
        <v>0</v>
      </c>
      <c r="N100" s="120">
        <v>0</v>
      </c>
      <c r="O100" s="112">
        <f t="shared" si="10"/>
        <v>0</v>
      </c>
      <c r="P100" s="115">
        <f t="shared" si="11"/>
        <v>0</v>
      </c>
      <c r="Q100" s="197"/>
      <c r="R100" s="177" t="str">
        <f>IFERROR(INDEX('2A-2B'!$B$21:$B$1020,MATCH(E100,'2A-2B'!$F$21:$F$1020,0)),"-")</f>
        <v>-</v>
      </c>
      <c r="S100" s="177" t="str">
        <f>IFERROR(INDEX('ITC-Books'!$B$21:$B$1020,MATCH(E100,'ITC-Books'!$E$21:$E$1020,0)),"-")</f>
        <v>-</v>
      </c>
      <c r="T100" s="186">
        <f t="shared" si="12"/>
        <v>0</v>
      </c>
      <c r="V100" s="131" t="str">
        <f>IFERROR(INDEX('2A-2B'!$C$21:$C$1020,MATCH(E100,'2A-2B'!$F$21:$F$1020,0)),"Not in 2A-2B")</f>
        <v>Not in 2A-2B</v>
      </c>
      <c r="W100" s="131" t="str">
        <f>IFERROR(INDEX('ITC-Books'!$C$21:$C$1020,MATCH(E100,'ITC-Books'!$E$21:$E$1020,0)),"Not in Books")</f>
        <v>Not in Books</v>
      </c>
      <c r="X100" s="117" t="str">
        <f>IFERROR(INDEX('ITC-Books'!$R$21:$R$1020,MATCH(E100,'ITC-Books'!$E$21:$E$1020,0)),"Not in Books")</f>
        <v>Not in Books</v>
      </c>
      <c r="Y100" s="120">
        <f>IFERROR(VLOOKUP(E100,'2A-2B'!$F$21:$H$1020,3,0)-P100,SUM(M100:O100))</f>
        <v>0</v>
      </c>
      <c r="Z100" s="53">
        <f>IFERROR(VLOOKUP(E100,'ITC-Books'!$E$21:$P$1020,12,0)-P100,SUM(M100:O100))</f>
        <v>0</v>
      </c>
      <c r="AA100" s="186" t="str">
        <f t="shared" si="13"/>
        <v>-</v>
      </c>
    </row>
    <row r="101" spans="2:27">
      <c r="B101" s="176" t="s">
        <v>1480</v>
      </c>
      <c r="C101" s="121"/>
      <c r="D101" s="119"/>
      <c r="E101" s="192"/>
      <c r="F101" s="117"/>
      <c r="G101" s="118"/>
      <c r="H101" s="119"/>
      <c r="I101" s="119"/>
      <c r="J101" s="123"/>
      <c r="K101" s="195"/>
      <c r="L101" s="120">
        <v>0</v>
      </c>
      <c r="M101" s="120">
        <v>0</v>
      </c>
      <c r="N101" s="120">
        <v>0</v>
      </c>
      <c r="O101" s="112">
        <f t="shared" si="10"/>
        <v>0</v>
      </c>
      <c r="P101" s="115">
        <f t="shared" si="11"/>
        <v>0</v>
      </c>
      <c r="Q101" s="197"/>
      <c r="R101" s="177" t="str">
        <f>IFERROR(INDEX('2A-2B'!$B$21:$B$1020,MATCH(E101,'2A-2B'!$F$21:$F$1020,0)),"-")</f>
        <v>-</v>
      </c>
      <c r="S101" s="177" t="str">
        <f>IFERROR(INDEX('ITC-Books'!$B$21:$B$1020,MATCH(E101,'ITC-Books'!$E$21:$E$1020,0)),"-")</f>
        <v>-</v>
      </c>
      <c r="T101" s="186">
        <f t="shared" si="12"/>
        <v>0</v>
      </c>
      <c r="V101" s="131" t="str">
        <f>IFERROR(INDEX('2A-2B'!$C$21:$C$1020,MATCH(E101,'2A-2B'!$F$21:$F$1020,0)),"Not in 2A-2B")</f>
        <v>Not in 2A-2B</v>
      </c>
      <c r="W101" s="131" t="str">
        <f>IFERROR(INDEX('ITC-Books'!$C$21:$C$1020,MATCH(E101,'ITC-Books'!$E$21:$E$1020,0)),"Not in Books")</f>
        <v>Not in Books</v>
      </c>
      <c r="X101" s="117" t="str">
        <f>IFERROR(INDEX('ITC-Books'!$R$21:$R$1020,MATCH(E101,'ITC-Books'!$E$21:$E$1020,0)),"Not in Books")</f>
        <v>Not in Books</v>
      </c>
      <c r="Y101" s="120">
        <f>IFERROR(VLOOKUP(E101,'2A-2B'!$F$21:$H$1020,3,0)-P101,SUM(M101:O101))</f>
        <v>0</v>
      </c>
      <c r="Z101" s="53">
        <f>IFERROR(VLOOKUP(E101,'ITC-Books'!$E$21:$P$1020,12,0)-P101,SUM(M101:O101))</f>
        <v>0</v>
      </c>
      <c r="AA101" s="186" t="str">
        <f t="shared" si="13"/>
        <v>-</v>
      </c>
    </row>
    <row r="102" spans="2:27">
      <c r="B102" s="176" t="s">
        <v>1481</v>
      </c>
      <c r="C102" s="121"/>
      <c r="D102" s="119"/>
      <c r="E102" s="192"/>
      <c r="F102" s="117"/>
      <c r="G102" s="118"/>
      <c r="H102" s="119"/>
      <c r="I102" s="119"/>
      <c r="J102" s="123"/>
      <c r="K102" s="195"/>
      <c r="L102" s="120">
        <v>0</v>
      </c>
      <c r="M102" s="120">
        <v>0</v>
      </c>
      <c r="N102" s="120">
        <v>0</v>
      </c>
      <c r="O102" s="112">
        <f t="shared" si="10"/>
        <v>0</v>
      </c>
      <c r="P102" s="115">
        <f t="shared" si="11"/>
        <v>0</v>
      </c>
      <c r="Q102" s="197"/>
      <c r="R102" s="177" t="str">
        <f>IFERROR(INDEX('2A-2B'!$B$21:$B$1020,MATCH(E102,'2A-2B'!$F$21:$F$1020,0)),"-")</f>
        <v>-</v>
      </c>
      <c r="S102" s="177" t="str">
        <f>IFERROR(INDEX('ITC-Books'!$B$21:$B$1020,MATCH(E102,'ITC-Books'!$E$21:$E$1020,0)),"-")</f>
        <v>-</v>
      </c>
      <c r="T102" s="186">
        <f t="shared" si="12"/>
        <v>0</v>
      </c>
      <c r="V102" s="131" t="str">
        <f>IFERROR(INDEX('2A-2B'!$C$21:$C$1020,MATCH(E102,'2A-2B'!$F$21:$F$1020,0)),"Not in 2A-2B")</f>
        <v>Not in 2A-2B</v>
      </c>
      <c r="W102" s="131" t="str">
        <f>IFERROR(INDEX('ITC-Books'!$C$21:$C$1020,MATCH(E102,'ITC-Books'!$E$21:$E$1020,0)),"Not in Books")</f>
        <v>Not in Books</v>
      </c>
      <c r="X102" s="117" t="str">
        <f>IFERROR(INDEX('ITC-Books'!$R$21:$R$1020,MATCH(E102,'ITC-Books'!$E$21:$E$1020,0)),"Not in Books")</f>
        <v>Not in Books</v>
      </c>
      <c r="Y102" s="120">
        <f>IFERROR(VLOOKUP(E102,'2A-2B'!$F$21:$H$1020,3,0)-P102,SUM(M102:O102))</f>
        <v>0</v>
      </c>
      <c r="Z102" s="53">
        <f>IFERROR(VLOOKUP(E102,'ITC-Books'!$E$21:$P$1020,12,0)-P102,SUM(M102:O102))</f>
        <v>0</v>
      </c>
      <c r="AA102" s="186" t="str">
        <f t="shared" si="13"/>
        <v>-</v>
      </c>
    </row>
    <row r="103" spans="2:27">
      <c r="B103" s="176" t="s">
        <v>1482</v>
      </c>
      <c r="C103" s="121"/>
      <c r="D103" s="119"/>
      <c r="E103" s="192"/>
      <c r="F103" s="117"/>
      <c r="G103" s="118"/>
      <c r="H103" s="119"/>
      <c r="I103" s="119"/>
      <c r="J103" s="123"/>
      <c r="K103" s="195"/>
      <c r="L103" s="120">
        <v>0</v>
      </c>
      <c r="M103" s="120">
        <v>0</v>
      </c>
      <c r="N103" s="120">
        <v>0</v>
      </c>
      <c r="O103" s="112">
        <f t="shared" si="10"/>
        <v>0</v>
      </c>
      <c r="P103" s="115">
        <f t="shared" si="11"/>
        <v>0</v>
      </c>
      <c r="Q103" s="197"/>
      <c r="R103" s="177" t="str">
        <f>IFERROR(INDEX('2A-2B'!$B$21:$B$1020,MATCH(E103,'2A-2B'!$F$21:$F$1020,0)),"-")</f>
        <v>-</v>
      </c>
      <c r="S103" s="177" t="str">
        <f>IFERROR(INDEX('ITC-Books'!$B$21:$B$1020,MATCH(E103,'ITC-Books'!$E$21:$E$1020,0)),"-")</f>
        <v>-</v>
      </c>
      <c r="T103" s="186">
        <f t="shared" si="12"/>
        <v>0</v>
      </c>
      <c r="V103" s="131" t="str">
        <f>IFERROR(INDEX('2A-2B'!$C$21:$C$1020,MATCH(E103,'2A-2B'!$F$21:$F$1020,0)),"Not in 2A-2B")</f>
        <v>Not in 2A-2B</v>
      </c>
      <c r="W103" s="131" t="str">
        <f>IFERROR(INDEX('ITC-Books'!$C$21:$C$1020,MATCH(E103,'ITC-Books'!$E$21:$E$1020,0)),"Not in Books")</f>
        <v>Not in Books</v>
      </c>
      <c r="X103" s="117" t="str">
        <f>IFERROR(INDEX('ITC-Books'!$R$21:$R$1020,MATCH(E103,'ITC-Books'!$E$21:$E$1020,0)),"Not in Books")</f>
        <v>Not in Books</v>
      </c>
      <c r="Y103" s="120">
        <f>IFERROR(VLOOKUP(E103,'2A-2B'!$F$21:$H$1020,3,0)-P103,SUM(M103:O103))</f>
        <v>0</v>
      </c>
      <c r="Z103" s="53">
        <f>IFERROR(VLOOKUP(E103,'ITC-Books'!$E$21:$P$1020,12,0)-P103,SUM(M103:O103))</f>
        <v>0</v>
      </c>
      <c r="AA103" s="186" t="str">
        <f t="shared" si="13"/>
        <v>-</v>
      </c>
    </row>
    <row r="104" spans="2:27">
      <c r="B104" s="176" t="s">
        <v>1483</v>
      </c>
      <c r="C104" s="121"/>
      <c r="D104" s="119"/>
      <c r="E104" s="192"/>
      <c r="F104" s="117"/>
      <c r="G104" s="118"/>
      <c r="H104" s="119"/>
      <c r="I104" s="119"/>
      <c r="J104" s="123"/>
      <c r="K104" s="195"/>
      <c r="L104" s="120">
        <v>0</v>
      </c>
      <c r="M104" s="120">
        <v>0</v>
      </c>
      <c r="N104" s="120">
        <v>0</v>
      </c>
      <c r="O104" s="112">
        <f t="shared" si="10"/>
        <v>0</v>
      </c>
      <c r="P104" s="115">
        <f t="shared" si="11"/>
        <v>0</v>
      </c>
      <c r="Q104" s="197"/>
      <c r="R104" s="177" t="str">
        <f>IFERROR(INDEX('2A-2B'!$B$21:$B$1020,MATCH(E104,'2A-2B'!$F$21:$F$1020,0)),"-")</f>
        <v>-</v>
      </c>
      <c r="S104" s="177" t="str">
        <f>IFERROR(INDEX('ITC-Books'!$B$21:$B$1020,MATCH(E104,'ITC-Books'!$E$21:$E$1020,0)),"-")</f>
        <v>-</v>
      </c>
      <c r="T104" s="186">
        <f t="shared" si="12"/>
        <v>0</v>
      </c>
      <c r="V104" s="131" t="str">
        <f>IFERROR(INDEX('2A-2B'!$C$21:$C$1020,MATCH(E104,'2A-2B'!$F$21:$F$1020,0)),"Not in 2A-2B")</f>
        <v>Not in 2A-2B</v>
      </c>
      <c r="W104" s="131" t="str">
        <f>IFERROR(INDEX('ITC-Books'!$C$21:$C$1020,MATCH(E104,'ITC-Books'!$E$21:$E$1020,0)),"Not in Books")</f>
        <v>Not in Books</v>
      </c>
      <c r="X104" s="117" t="str">
        <f>IFERROR(INDEX('ITC-Books'!$R$21:$R$1020,MATCH(E104,'ITC-Books'!$E$21:$E$1020,0)),"Not in Books")</f>
        <v>Not in Books</v>
      </c>
      <c r="Y104" s="120">
        <f>IFERROR(VLOOKUP(E104,'2A-2B'!$F$21:$H$1020,3,0)-P104,SUM(M104:O104))</f>
        <v>0</v>
      </c>
      <c r="Z104" s="53">
        <f>IFERROR(VLOOKUP(E104,'ITC-Books'!$E$21:$P$1020,12,0)-P104,SUM(M104:O104))</f>
        <v>0</v>
      </c>
      <c r="AA104" s="186" t="str">
        <f t="shared" si="13"/>
        <v>-</v>
      </c>
    </row>
    <row r="105" spans="2:27">
      <c r="B105" s="176" t="s">
        <v>1484</v>
      </c>
      <c r="C105" s="121"/>
      <c r="D105" s="119"/>
      <c r="E105" s="192"/>
      <c r="F105" s="117"/>
      <c r="G105" s="118"/>
      <c r="H105" s="119"/>
      <c r="I105" s="119"/>
      <c r="J105" s="123"/>
      <c r="K105" s="195"/>
      <c r="L105" s="120">
        <v>0</v>
      </c>
      <c r="M105" s="120">
        <v>0</v>
      </c>
      <c r="N105" s="120">
        <v>0</v>
      </c>
      <c r="O105" s="112">
        <f t="shared" si="10"/>
        <v>0</v>
      </c>
      <c r="P105" s="115">
        <f t="shared" si="11"/>
        <v>0</v>
      </c>
      <c r="Q105" s="197"/>
      <c r="R105" s="177" t="str">
        <f>IFERROR(INDEX('2A-2B'!$B$21:$B$1020,MATCH(E105,'2A-2B'!$F$21:$F$1020,0)),"-")</f>
        <v>-</v>
      </c>
      <c r="S105" s="177" t="str">
        <f>IFERROR(INDEX('ITC-Books'!$B$21:$B$1020,MATCH(E105,'ITC-Books'!$E$21:$E$1020,0)),"-")</f>
        <v>-</v>
      </c>
      <c r="T105" s="186">
        <f t="shared" si="12"/>
        <v>0</v>
      </c>
      <c r="V105" s="131" t="str">
        <f>IFERROR(INDEX('2A-2B'!$C$21:$C$1020,MATCH(E105,'2A-2B'!$F$21:$F$1020,0)),"Not in 2A-2B")</f>
        <v>Not in 2A-2B</v>
      </c>
      <c r="W105" s="131" t="str">
        <f>IFERROR(INDEX('ITC-Books'!$C$21:$C$1020,MATCH(E105,'ITC-Books'!$E$21:$E$1020,0)),"Not in Books")</f>
        <v>Not in Books</v>
      </c>
      <c r="X105" s="117" t="str">
        <f>IFERROR(INDEX('ITC-Books'!$R$21:$R$1020,MATCH(E105,'ITC-Books'!$E$21:$E$1020,0)),"Not in Books")</f>
        <v>Not in Books</v>
      </c>
      <c r="Y105" s="120">
        <f>IFERROR(VLOOKUP(E105,'2A-2B'!$F$21:$H$1020,3,0)-P105,SUM(M105:O105))</f>
        <v>0</v>
      </c>
      <c r="Z105" s="53">
        <f>IFERROR(VLOOKUP(E105,'ITC-Books'!$E$21:$P$1020,12,0)-P105,SUM(M105:O105))</f>
        <v>0</v>
      </c>
      <c r="AA105" s="186" t="str">
        <f t="shared" si="13"/>
        <v>-</v>
      </c>
    </row>
    <row r="106" spans="2:27">
      <c r="B106" s="176" t="s">
        <v>1485</v>
      </c>
      <c r="C106" s="121"/>
      <c r="D106" s="119"/>
      <c r="E106" s="192"/>
      <c r="F106" s="117"/>
      <c r="G106" s="118"/>
      <c r="H106" s="119"/>
      <c r="I106" s="119"/>
      <c r="J106" s="123"/>
      <c r="K106" s="195"/>
      <c r="L106" s="120">
        <v>0</v>
      </c>
      <c r="M106" s="120">
        <v>0</v>
      </c>
      <c r="N106" s="120">
        <v>0</v>
      </c>
      <c r="O106" s="112">
        <f t="shared" si="10"/>
        <v>0</v>
      </c>
      <c r="P106" s="115">
        <f t="shared" si="11"/>
        <v>0</v>
      </c>
      <c r="Q106" s="197"/>
      <c r="R106" s="177" t="str">
        <f>IFERROR(INDEX('2A-2B'!$B$21:$B$1020,MATCH(E106,'2A-2B'!$F$21:$F$1020,0)),"-")</f>
        <v>-</v>
      </c>
      <c r="S106" s="177" t="str">
        <f>IFERROR(INDEX('ITC-Books'!$B$21:$B$1020,MATCH(E106,'ITC-Books'!$E$21:$E$1020,0)),"-")</f>
        <v>-</v>
      </c>
      <c r="T106" s="186">
        <f t="shared" si="12"/>
        <v>0</v>
      </c>
      <c r="V106" s="131" t="str">
        <f>IFERROR(INDEX('2A-2B'!$C$21:$C$1020,MATCH(E106,'2A-2B'!$F$21:$F$1020,0)),"Not in 2A-2B")</f>
        <v>Not in 2A-2B</v>
      </c>
      <c r="W106" s="131" t="str">
        <f>IFERROR(INDEX('ITC-Books'!$C$21:$C$1020,MATCH(E106,'ITC-Books'!$E$21:$E$1020,0)),"Not in Books")</f>
        <v>Not in Books</v>
      </c>
      <c r="X106" s="117" t="str">
        <f>IFERROR(INDEX('ITC-Books'!$R$21:$R$1020,MATCH(E106,'ITC-Books'!$E$21:$E$1020,0)),"Not in Books")</f>
        <v>Not in Books</v>
      </c>
      <c r="Y106" s="120">
        <f>IFERROR(VLOOKUP(E106,'2A-2B'!$F$21:$H$1020,3,0)-P106,SUM(M106:O106))</f>
        <v>0</v>
      </c>
      <c r="Z106" s="53">
        <f>IFERROR(VLOOKUP(E106,'ITC-Books'!$E$21:$P$1020,12,0)-P106,SUM(M106:O106))</f>
        <v>0</v>
      </c>
      <c r="AA106" s="186" t="str">
        <f t="shared" si="13"/>
        <v>-</v>
      </c>
    </row>
    <row r="107" spans="2:27">
      <c r="B107" s="176" t="s">
        <v>1486</v>
      </c>
      <c r="C107" s="121"/>
      <c r="D107" s="119"/>
      <c r="E107" s="192"/>
      <c r="F107" s="117"/>
      <c r="G107" s="118"/>
      <c r="H107" s="119"/>
      <c r="I107" s="119"/>
      <c r="J107" s="123"/>
      <c r="K107" s="195"/>
      <c r="L107" s="120">
        <v>0</v>
      </c>
      <c r="M107" s="120">
        <v>0</v>
      </c>
      <c r="N107" s="120">
        <v>0</v>
      </c>
      <c r="O107" s="112">
        <f t="shared" si="10"/>
        <v>0</v>
      </c>
      <c r="P107" s="115">
        <f t="shared" si="11"/>
        <v>0</v>
      </c>
      <c r="Q107" s="197"/>
      <c r="R107" s="177" t="str">
        <f>IFERROR(INDEX('2A-2B'!$B$21:$B$1020,MATCH(E107,'2A-2B'!$F$21:$F$1020,0)),"-")</f>
        <v>-</v>
      </c>
      <c r="S107" s="177" t="str">
        <f>IFERROR(INDEX('ITC-Books'!$B$21:$B$1020,MATCH(E107,'ITC-Books'!$E$21:$E$1020,0)),"-")</f>
        <v>-</v>
      </c>
      <c r="T107" s="186">
        <f t="shared" si="12"/>
        <v>0</v>
      </c>
      <c r="V107" s="131" t="str">
        <f>IFERROR(INDEX('2A-2B'!$C$21:$C$1020,MATCH(E107,'2A-2B'!$F$21:$F$1020,0)),"Not in 2A-2B")</f>
        <v>Not in 2A-2B</v>
      </c>
      <c r="W107" s="131" t="str">
        <f>IFERROR(INDEX('ITC-Books'!$C$21:$C$1020,MATCH(E107,'ITC-Books'!$E$21:$E$1020,0)),"Not in Books")</f>
        <v>Not in Books</v>
      </c>
      <c r="X107" s="117" t="str">
        <f>IFERROR(INDEX('ITC-Books'!$R$21:$R$1020,MATCH(E107,'ITC-Books'!$E$21:$E$1020,0)),"Not in Books")</f>
        <v>Not in Books</v>
      </c>
      <c r="Y107" s="120">
        <f>IFERROR(VLOOKUP(E107,'2A-2B'!$F$21:$H$1020,3,0)-P107,SUM(M107:O107))</f>
        <v>0</v>
      </c>
      <c r="Z107" s="53">
        <f>IFERROR(VLOOKUP(E107,'ITC-Books'!$E$21:$P$1020,12,0)-P107,SUM(M107:O107))</f>
        <v>0</v>
      </c>
      <c r="AA107" s="186" t="str">
        <f t="shared" si="13"/>
        <v>-</v>
      </c>
    </row>
    <row r="108" spans="2:27">
      <c r="B108" s="176" t="s">
        <v>1487</v>
      </c>
      <c r="C108" s="121"/>
      <c r="D108" s="119"/>
      <c r="E108" s="192"/>
      <c r="F108" s="117"/>
      <c r="G108" s="118"/>
      <c r="H108" s="119"/>
      <c r="I108" s="119"/>
      <c r="J108" s="123"/>
      <c r="K108" s="195"/>
      <c r="L108" s="120">
        <v>0</v>
      </c>
      <c r="M108" s="120">
        <v>0</v>
      </c>
      <c r="N108" s="120">
        <v>0</v>
      </c>
      <c r="O108" s="112">
        <f t="shared" si="10"/>
        <v>0</v>
      </c>
      <c r="P108" s="115">
        <f t="shared" si="11"/>
        <v>0</v>
      </c>
      <c r="Q108" s="197"/>
      <c r="R108" s="177" t="str">
        <f>IFERROR(INDEX('2A-2B'!$B$21:$B$1020,MATCH(E108,'2A-2B'!$F$21:$F$1020,0)),"-")</f>
        <v>-</v>
      </c>
      <c r="S108" s="177" t="str">
        <f>IFERROR(INDEX('ITC-Books'!$B$21:$B$1020,MATCH(E108,'ITC-Books'!$E$21:$E$1020,0)),"-")</f>
        <v>-</v>
      </c>
      <c r="T108" s="186">
        <f t="shared" si="12"/>
        <v>0</v>
      </c>
      <c r="V108" s="131" t="str">
        <f>IFERROR(INDEX('2A-2B'!$C$21:$C$1020,MATCH(E108,'2A-2B'!$F$21:$F$1020,0)),"Not in 2A-2B")</f>
        <v>Not in 2A-2B</v>
      </c>
      <c r="W108" s="131" t="str">
        <f>IFERROR(INDEX('ITC-Books'!$C$21:$C$1020,MATCH(E108,'ITC-Books'!$E$21:$E$1020,0)),"Not in Books")</f>
        <v>Not in Books</v>
      </c>
      <c r="X108" s="117" t="str">
        <f>IFERROR(INDEX('ITC-Books'!$R$21:$R$1020,MATCH(E108,'ITC-Books'!$E$21:$E$1020,0)),"Not in Books")</f>
        <v>Not in Books</v>
      </c>
      <c r="Y108" s="120">
        <f>IFERROR(VLOOKUP(E108,'2A-2B'!$F$21:$H$1020,3,0)-P108,SUM(M108:O108))</f>
        <v>0</v>
      </c>
      <c r="Z108" s="53">
        <f>IFERROR(VLOOKUP(E108,'ITC-Books'!$E$21:$P$1020,12,0)-P108,SUM(M108:O108))</f>
        <v>0</v>
      </c>
      <c r="AA108" s="186" t="str">
        <f t="shared" si="13"/>
        <v>-</v>
      </c>
    </row>
    <row r="109" spans="2:27">
      <c r="B109" s="176" t="s">
        <v>1488</v>
      </c>
      <c r="C109" s="121"/>
      <c r="D109" s="119"/>
      <c r="E109" s="192"/>
      <c r="F109" s="117"/>
      <c r="G109" s="118"/>
      <c r="H109" s="119"/>
      <c r="I109" s="119"/>
      <c r="J109" s="123"/>
      <c r="K109" s="195"/>
      <c r="L109" s="120">
        <v>0</v>
      </c>
      <c r="M109" s="120">
        <v>0</v>
      </c>
      <c r="N109" s="120">
        <v>0</v>
      </c>
      <c r="O109" s="112">
        <f t="shared" si="10"/>
        <v>0</v>
      </c>
      <c r="P109" s="115">
        <f t="shared" si="11"/>
        <v>0</v>
      </c>
      <c r="Q109" s="197"/>
      <c r="R109" s="177" t="str">
        <f>IFERROR(INDEX('2A-2B'!$B$21:$B$1020,MATCH(E109,'2A-2B'!$F$21:$F$1020,0)),"-")</f>
        <v>-</v>
      </c>
      <c r="S109" s="177" t="str">
        <f>IFERROR(INDEX('ITC-Books'!$B$21:$B$1020,MATCH(E109,'ITC-Books'!$E$21:$E$1020,0)),"-")</f>
        <v>-</v>
      </c>
      <c r="T109" s="186">
        <f t="shared" si="12"/>
        <v>0</v>
      </c>
      <c r="V109" s="131" t="str">
        <f>IFERROR(INDEX('2A-2B'!$C$21:$C$1020,MATCH(E109,'2A-2B'!$F$21:$F$1020,0)),"Not in 2A-2B")</f>
        <v>Not in 2A-2B</v>
      </c>
      <c r="W109" s="131" t="str">
        <f>IFERROR(INDEX('ITC-Books'!$C$21:$C$1020,MATCH(E109,'ITC-Books'!$E$21:$E$1020,0)),"Not in Books")</f>
        <v>Not in Books</v>
      </c>
      <c r="X109" s="117" t="str">
        <f>IFERROR(INDEX('ITC-Books'!$R$21:$R$1020,MATCH(E109,'ITC-Books'!$E$21:$E$1020,0)),"Not in Books")</f>
        <v>Not in Books</v>
      </c>
      <c r="Y109" s="120">
        <f>IFERROR(VLOOKUP(E109,'2A-2B'!$F$21:$H$1020,3,0)-P109,SUM(M109:O109))</f>
        <v>0</v>
      </c>
      <c r="Z109" s="53">
        <f>IFERROR(VLOOKUP(E109,'ITC-Books'!$E$21:$P$1020,12,0)-P109,SUM(M109:O109))</f>
        <v>0</v>
      </c>
      <c r="AA109" s="186" t="str">
        <f t="shared" si="13"/>
        <v>-</v>
      </c>
    </row>
    <row r="110" spans="2:27">
      <c r="B110" s="176" t="s">
        <v>1489</v>
      </c>
      <c r="C110" s="121"/>
      <c r="D110" s="119"/>
      <c r="E110" s="192"/>
      <c r="F110" s="117"/>
      <c r="G110" s="118"/>
      <c r="H110" s="119"/>
      <c r="I110" s="119"/>
      <c r="J110" s="123"/>
      <c r="K110" s="195"/>
      <c r="L110" s="120">
        <v>0</v>
      </c>
      <c r="M110" s="120">
        <v>0</v>
      </c>
      <c r="N110" s="120">
        <v>0</v>
      </c>
      <c r="O110" s="112">
        <f t="shared" si="10"/>
        <v>0</v>
      </c>
      <c r="P110" s="115">
        <f t="shared" si="11"/>
        <v>0</v>
      </c>
      <c r="Q110" s="197"/>
      <c r="R110" s="177" t="str">
        <f>IFERROR(INDEX('2A-2B'!$B$21:$B$1020,MATCH(E110,'2A-2B'!$F$21:$F$1020,0)),"-")</f>
        <v>-</v>
      </c>
      <c r="S110" s="177" t="str">
        <f>IFERROR(INDEX('ITC-Books'!$B$21:$B$1020,MATCH(E110,'ITC-Books'!$E$21:$E$1020,0)),"-")</f>
        <v>-</v>
      </c>
      <c r="T110" s="186">
        <f t="shared" si="12"/>
        <v>0</v>
      </c>
      <c r="V110" s="131" t="str">
        <f>IFERROR(INDEX('2A-2B'!$C$21:$C$1020,MATCH(E110,'2A-2B'!$F$21:$F$1020,0)),"Not in 2A-2B")</f>
        <v>Not in 2A-2B</v>
      </c>
      <c r="W110" s="131" t="str">
        <f>IFERROR(INDEX('ITC-Books'!$C$21:$C$1020,MATCH(E110,'ITC-Books'!$E$21:$E$1020,0)),"Not in Books")</f>
        <v>Not in Books</v>
      </c>
      <c r="X110" s="117" t="str">
        <f>IFERROR(INDEX('ITC-Books'!$R$21:$R$1020,MATCH(E110,'ITC-Books'!$E$21:$E$1020,0)),"Not in Books")</f>
        <v>Not in Books</v>
      </c>
      <c r="Y110" s="120">
        <f>IFERROR(VLOOKUP(E110,'2A-2B'!$F$21:$H$1020,3,0)-P110,SUM(M110:O110))</f>
        <v>0</v>
      </c>
      <c r="Z110" s="53">
        <f>IFERROR(VLOOKUP(E110,'ITC-Books'!$E$21:$P$1020,12,0)-P110,SUM(M110:O110))</f>
        <v>0</v>
      </c>
      <c r="AA110" s="186" t="str">
        <f t="shared" si="13"/>
        <v>-</v>
      </c>
    </row>
    <row r="111" spans="2:27">
      <c r="B111" s="176" t="s">
        <v>1490</v>
      </c>
      <c r="C111" s="121"/>
      <c r="D111" s="119"/>
      <c r="E111" s="192"/>
      <c r="F111" s="117"/>
      <c r="G111" s="118"/>
      <c r="H111" s="119"/>
      <c r="I111" s="119"/>
      <c r="J111" s="123"/>
      <c r="K111" s="195"/>
      <c r="L111" s="120">
        <v>0</v>
      </c>
      <c r="M111" s="120">
        <v>0</v>
      </c>
      <c r="N111" s="120">
        <v>0</v>
      </c>
      <c r="O111" s="112">
        <f t="shared" si="10"/>
        <v>0</v>
      </c>
      <c r="P111" s="115">
        <f t="shared" si="11"/>
        <v>0</v>
      </c>
      <c r="Q111" s="197"/>
      <c r="R111" s="177" t="str">
        <f>IFERROR(INDEX('2A-2B'!$B$21:$B$1020,MATCH(E111,'2A-2B'!$F$21:$F$1020,0)),"-")</f>
        <v>-</v>
      </c>
      <c r="S111" s="177" t="str">
        <f>IFERROR(INDEX('ITC-Books'!$B$21:$B$1020,MATCH(E111,'ITC-Books'!$E$21:$E$1020,0)),"-")</f>
        <v>-</v>
      </c>
      <c r="T111" s="186">
        <f t="shared" si="12"/>
        <v>0</v>
      </c>
      <c r="V111" s="131" t="str">
        <f>IFERROR(INDEX('2A-2B'!$C$21:$C$1020,MATCH(E111,'2A-2B'!$F$21:$F$1020,0)),"Not in 2A-2B")</f>
        <v>Not in 2A-2B</v>
      </c>
      <c r="W111" s="131" t="str">
        <f>IFERROR(INDEX('ITC-Books'!$C$21:$C$1020,MATCH(E111,'ITC-Books'!$E$21:$E$1020,0)),"Not in Books")</f>
        <v>Not in Books</v>
      </c>
      <c r="X111" s="117" t="str">
        <f>IFERROR(INDEX('ITC-Books'!$R$21:$R$1020,MATCH(E111,'ITC-Books'!$E$21:$E$1020,0)),"Not in Books")</f>
        <v>Not in Books</v>
      </c>
      <c r="Y111" s="120">
        <f>IFERROR(VLOOKUP(E111,'2A-2B'!$F$21:$H$1020,3,0)-P111,SUM(M111:O111))</f>
        <v>0</v>
      </c>
      <c r="Z111" s="53">
        <f>IFERROR(VLOOKUP(E111,'ITC-Books'!$E$21:$P$1020,12,0)-P111,SUM(M111:O111))</f>
        <v>0</v>
      </c>
      <c r="AA111" s="186" t="str">
        <f t="shared" si="13"/>
        <v>-</v>
      </c>
    </row>
    <row r="112" spans="2:27">
      <c r="B112" s="176" t="s">
        <v>1491</v>
      </c>
      <c r="C112" s="121"/>
      <c r="D112" s="119"/>
      <c r="E112" s="192"/>
      <c r="F112" s="117"/>
      <c r="G112" s="118"/>
      <c r="H112" s="119"/>
      <c r="I112" s="119"/>
      <c r="J112" s="123"/>
      <c r="K112" s="195"/>
      <c r="L112" s="120">
        <v>0</v>
      </c>
      <c r="M112" s="120">
        <v>0</v>
      </c>
      <c r="N112" s="120">
        <v>0</v>
      </c>
      <c r="O112" s="112">
        <f t="shared" si="10"/>
        <v>0</v>
      </c>
      <c r="P112" s="115">
        <f t="shared" si="11"/>
        <v>0</v>
      </c>
      <c r="Q112" s="197"/>
      <c r="R112" s="177" t="str">
        <f>IFERROR(INDEX('2A-2B'!$B$21:$B$1020,MATCH(E112,'2A-2B'!$F$21:$F$1020,0)),"-")</f>
        <v>-</v>
      </c>
      <c r="S112" s="177" t="str">
        <f>IFERROR(INDEX('ITC-Books'!$B$21:$B$1020,MATCH(E112,'ITC-Books'!$E$21:$E$1020,0)),"-")</f>
        <v>-</v>
      </c>
      <c r="T112" s="186">
        <f t="shared" si="12"/>
        <v>0</v>
      </c>
      <c r="V112" s="131" t="str">
        <f>IFERROR(INDEX('2A-2B'!$C$21:$C$1020,MATCH(E112,'2A-2B'!$F$21:$F$1020,0)),"Not in 2A-2B")</f>
        <v>Not in 2A-2B</v>
      </c>
      <c r="W112" s="131" t="str">
        <f>IFERROR(INDEX('ITC-Books'!$C$21:$C$1020,MATCH(E112,'ITC-Books'!$E$21:$E$1020,0)),"Not in Books")</f>
        <v>Not in Books</v>
      </c>
      <c r="X112" s="117" t="str">
        <f>IFERROR(INDEX('ITC-Books'!$R$21:$R$1020,MATCH(E112,'ITC-Books'!$E$21:$E$1020,0)),"Not in Books")</f>
        <v>Not in Books</v>
      </c>
      <c r="Y112" s="120">
        <f>IFERROR(VLOOKUP(E112,'2A-2B'!$F$21:$H$1020,3,0)-P112,SUM(M112:O112))</f>
        <v>0</v>
      </c>
      <c r="Z112" s="53">
        <f>IFERROR(VLOOKUP(E112,'ITC-Books'!$E$21:$P$1020,12,0)-P112,SUM(M112:O112))</f>
        <v>0</v>
      </c>
      <c r="AA112" s="186" t="str">
        <f t="shared" si="13"/>
        <v>-</v>
      </c>
    </row>
    <row r="113" spans="2:27">
      <c r="B113" s="176" t="s">
        <v>1492</v>
      </c>
      <c r="C113" s="121"/>
      <c r="D113" s="119"/>
      <c r="E113" s="192"/>
      <c r="F113" s="117"/>
      <c r="G113" s="118"/>
      <c r="H113" s="119"/>
      <c r="I113" s="119"/>
      <c r="J113" s="123"/>
      <c r="K113" s="195"/>
      <c r="L113" s="120">
        <v>0</v>
      </c>
      <c r="M113" s="120">
        <v>0</v>
      </c>
      <c r="N113" s="120">
        <v>0</v>
      </c>
      <c r="O113" s="112">
        <f t="shared" si="10"/>
        <v>0</v>
      </c>
      <c r="P113" s="115">
        <f t="shared" si="11"/>
        <v>0</v>
      </c>
      <c r="Q113" s="197"/>
      <c r="R113" s="177" t="str">
        <f>IFERROR(INDEX('2A-2B'!$B$21:$B$1020,MATCH(E113,'2A-2B'!$F$21:$F$1020,0)),"-")</f>
        <v>-</v>
      </c>
      <c r="S113" s="177" t="str">
        <f>IFERROR(INDEX('ITC-Books'!$B$21:$B$1020,MATCH(E113,'ITC-Books'!$E$21:$E$1020,0)),"-")</f>
        <v>-</v>
      </c>
      <c r="T113" s="186">
        <f t="shared" si="12"/>
        <v>0</v>
      </c>
      <c r="V113" s="131" t="str">
        <f>IFERROR(INDEX('2A-2B'!$C$21:$C$1020,MATCH(E113,'2A-2B'!$F$21:$F$1020,0)),"Not in 2A-2B")</f>
        <v>Not in 2A-2B</v>
      </c>
      <c r="W113" s="131" t="str">
        <f>IFERROR(INDEX('ITC-Books'!$C$21:$C$1020,MATCH(E113,'ITC-Books'!$E$21:$E$1020,0)),"Not in Books")</f>
        <v>Not in Books</v>
      </c>
      <c r="X113" s="117" t="str">
        <f>IFERROR(INDEX('ITC-Books'!$R$21:$R$1020,MATCH(E113,'ITC-Books'!$E$21:$E$1020,0)),"Not in Books")</f>
        <v>Not in Books</v>
      </c>
      <c r="Y113" s="120">
        <f>IFERROR(VLOOKUP(E113,'2A-2B'!$F$21:$H$1020,3,0)-P113,SUM(M113:O113))</f>
        <v>0</v>
      </c>
      <c r="Z113" s="53">
        <f>IFERROR(VLOOKUP(E113,'ITC-Books'!$E$21:$P$1020,12,0)-P113,SUM(M113:O113))</f>
        <v>0</v>
      </c>
      <c r="AA113" s="186" t="str">
        <f t="shared" si="13"/>
        <v>-</v>
      </c>
    </row>
    <row r="114" spans="2:27">
      <c r="B114" s="176" t="s">
        <v>1493</v>
      </c>
      <c r="C114" s="121"/>
      <c r="D114" s="119"/>
      <c r="E114" s="192"/>
      <c r="F114" s="117"/>
      <c r="G114" s="118"/>
      <c r="H114" s="119"/>
      <c r="I114" s="119"/>
      <c r="J114" s="123"/>
      <c r="K114" s="195"/>
      <c r="L114" s="120">
        <v>0</v>
      </c>
      <c r="M114" s="120">
        <v>0</v>
      </c>
      <c r="N114" s="120">
        <v>0</v>
      </c>
      <c r="O114" s="112">
        <f t="shared" si="10"/>
        <v>0</v>
      </c>
      <c r="P114" s="115">
        <f t="shared" si="11"/>
        <v>0</v>
      </c>
      <c r="Q114" s="197"/>
      <c r="R114" s="177" t="str">
        <f>IFERROR(INDEX('2A-2B'!$B$21:$B$1020,MATCH(E114,'2A-2B'!$F$21:$F$1020,0)),"-")</f>
        <v>-</v>
      </c>
      <c r="S114" s="177" t="str">
        <f>IFERROR(INDEX('ITC-Books'!$B$21:$B$1020,MATCH(E114,'ITC-Books'!$E$21:$E$1020,0)),"-")</f>
        <v>-</v>
      </c>
      <c r="T114" s="186">
        <f t="shared" si="12"/>
        <v>0</v>
      </c>
      <c r="V114" s="131" t="str">
        <f>IFERROR(INDEX('2A-2B'!$C$21:$C$1020,MATCH(E114,'2A-2B'!$F$21:$F$1020,0)),"Not in 2A-2B")</f>
        <v>Not in 2A-2B</v>
      </c>
      <c r="W114" s="131" t="str">
        <f>IFERROR(INDEX('ITC-Books'!$C$21:$C$1020,MATCH(E114,'ITC-Books'!$E$21:$E$1020,0)),"Not in Books")</f>
        <v>Not in Books</v>
      </c>
      <c r="X114" s="117" t="str">
        <f>IFERROR(INDEX('ITC-Books'!$R$21:$R$1020,MATCH(E114,'ITC-Books'!$E$21:$E$1020,0)),"Not in Books")</f>
        <v>Not in Books</v>
      </c>
      <c r="Y114" s="120">
        <f>IFERROR(VLOOKUP(E114,'2A-2B'!$F$21:$H$1020,3,0)-P114,SUM(M114:O114))</f>
        <v>0</v>
      </c>
      <c r="Z114" s="53">
        <f>IFERROR(VLOOKUP(E114,'ITC-Books'!$E$21:$P$1020,12,0)-P114,SUM(M114:O114))</f>
        <v>0</v>
      </c>
      <c r="AA114" s="186" t="str">
        <f t="shared" si="13"/>
        <v>-</v>
      </c>
    </row>
    <row r="115" spans="2:27">
      <c r="B115" s="176" t="s">
        <v>1494</v>
      </c>
      <c r="C115" s="121"/>
      <c r="D115" s="119"/>
      <c r="E115" s="192"/>
      <c r="F115" s="117"/>
      <c r="G115" s="118"/>
      <c r="H115" s="119"/>
      <c r="I115" s="119"/>
      <c r="J115" s="123"/>
      <c r="K115" s="195"/>
      <c r="L115" s="120">
        <v>0</v>
      </c>
      <c r="M115" s="120">
        <v>0</v>
      </c>
      <c r="N115" s="120">
        <v>0</v>
      </c>
      <c r="O115" s="112">
        <f t="shared" si="10"/>
        <v>0</v>
      </c>
      <c r="P115" s="115">
        <f t="shared" si="11"/>
        <v>0</v>
      </c>
      <c r="Q115" s="197"/>
      <c r="R115" s="177" t="str">
        <f>IFERROR(INDEX('2A-2B'!$B$21:$B$1020,MATCH(E115,'2A-2B'!$F$21:$F$1020,0)),"-")</f>
        <v>-</v>
      </c>
      <c r="S115" s="177" t="str">
        <f>IFERROR(INDEX('ITC-Books'!$B$21:$B$1020,MATCH(E115,'ITC-Books'!$E$21:$E$1020,0)),"-")</f>
        <v>-</v>
      </c>
      <c r="T115" s="186">
        <f t="shared" si="12"/>
        <v>0</v>
      </c>
      <c r="V115" s="131" t="str">
        <f>IFERROR(INDEX('2A-2B'!$C$21:$C$1020,MATCH(E115,'2A-2B'!$F$21:$F$1020,0)),"Not in 2A-2B")</f>
        <v>Not in 2A-2B</v>
      </c>
      <c r="W115" s="131" t="str">
        <f>IFERROR(INDEX('ITC-Books'!$C$21:$C$1020,MATCH(E115,'ITC-Books'!$E$21:$E$1020,0)),"Not in Books")</f>
        <v>Not in Books</v>
      </c>
      <c r="X115" s="117" t="str">
        <f>IFERROR(INDEX('ITC-Books'!$R$21:$R$1020,MATCH(E115,'ITC-Books'!$E$21:$E$1020,0)),"Not in Books")</f>
        <v>Not in Books</v>
      </c>
      <c r="Y115" s="120">
        <f>IFERROR(VLOOKUP(E115,'2A-2B'!$F$21:$H$1020,3,0)-P115,SUM(M115:O115))</f>
        <v>0</v>
      </c>
      <c r="Z115" s="53">
        <f>IFERROR(VLOOKUP(E115,'ITC-Books'!$E$21:$P$1020,12,0)-P115,SUM(M115:O115))</f>
        <v>0</v>
      </c>
      <c r="AA115" s="186" t="str">
        <f t="shared" si="13"/>
        <v>-</v>
      </c>
    </row>
    <row r="116" spans="2:27">
      <c r="B116" s="176" t="s">
        <v>1495</v>
      </c>
      <c r="C116" s="121"/>
      <c r="D116" s="119"/>
      <c r="E116" s="192"/>
      <c r="F116" s="117"/>
      <c r="G116" s="118"/>
      <c r="H116" s="119"/>
      <c r="I116" s="119"/>
      <c r="J116" s="123"/>
      <c r="K116" s="195"/>
      <c r="L116" s="120">
        <v>0</v>
      </c>
      <c r="M116" s="120">
        <v>0</v>
      </c>
      <c r="N116" s="120">
        <v>0</v>
      </c>
      <c r="O116" s="112">
        <f t="shared" si="10"/>
        <v>0</v>
      </c>
      <c r="P116" s="115">
        <f t="shared" si="11"/>
        <v>0</v>
      </c>
      <c r="Q116" s="197"/>
      <c r="R116" s="177" t="str">
        <f>IFERROR(INDEX('2A-2B'!$B$21:$B$1020,MATCH(E116,'2A-2B'!$F$21:$F$1020,0)),"-")</f>
        <v>-</v>
      </c>
      <c r="S116" s="177" t="str">
        <f>IFERROR(INDEX('ITC-Books'!$B$21:$B$1020,MATCH(E116,'ITC-Books'!$E$21:$E$1020,0)),"-")</f>
        <v>-</v>
      </c>
      <c r="T116" s="186">
        <f t="shared" si="12"/>
        <v>0</v>
      </c>
      <c r="V116" s="131" t="str">
        <f>IFERROR(INDEX('2A-2B'!$C$21:$C$1020,MATCH(E116,'2A-2B'!$F$21:$F$1020,0)),"Not in 2A-2B")</f>
        <v>Not in 2A-2B</v>
      </c>
      <c r="W116" s="131" t="str">
        <f>IFERROR(INDEX('ITC-Books'!$C$21:$C$1020,MATCH(E116,'ITC-Books'!$E$21:$E$1020,0)),"Not in Books")</f>
        <v>Not in Books</v>
      </c>
      <c r="X116" s="117" t="str">
        <f>IFERROR(INDEX('ITC-Books'!$R$21:$R$1020,MATCH(E116,'ITC-Books'!$E$21:$E$1020,0)),"Not in Books")</f>
        <v>Not in Books</v>
      </c>
      <c r="Y116" s="120">
        <f>IFERROR(VLOOKUP(E116,'2A-2B'!$F$21:$H$1020,3,0)-P116,SUM(M116:O116))</f>
        <v>0</v>
      </c>
      <c r="Z116" s="53">
        <f>IFERROR(VLOOKUP(E116,'ITC-Books'!$E$21:$P$1020,12,0)-P116,SUM(M116:O116))</f>
        <v>0</v>
      </c>
      <c r="AA116" s="186" t="str">
        <f t="shared" si="13"/>
        <v>-</v>
      </c>
    </row>
    <row r="117" spans="2:27">
      <c r="B117" s="176" t="s">
        <v>1496</v>
      </c>
      <c r="C117" s="121"/>
      <c r="D117" s="119"/>
      <c r="E117" s="192"/>
      <c r="F117" s="117"/>
      <c r="G117" s="118"/>
      <c r="H117" s="119"/>
      <c r="I117" s="119"/>
      <c r="J117" s="123"/>
      <c r="K117" s="195"/>
      <c r="L117" s="120">
        <v>0</v>
      </c>
      <c r="M117" s="120">
        <v>0</v>
      </c>
      <c r="N117" s="120">
        <v>0</v>
      </c>
      <c r="O117" s="112">
        <f t="shared" si="10"/>
        <v>0</v>
      </c>
      <c r="P117" s="115">
        <f t="shared" si="11"/>
        <v>0</v>
      </c>
      <c r="Q117" s="197"/>
      <c r="R117" s="177" t="str">
        <f>IFERROR(INDEX('2A-2B'!$B$21:$B$1020,MATCH(E117,'2A-2B'!$F$21:$F$1020,0)),"-")</f>
        <v>-</v>
      </c>
      <c r="S117" s="177" t="str">
        <f>IFERROR(INDEX('ITC-Books'!$B$21:$B$1020,MATCH(E117,'ITC-Books'!$E$21:$E$1020,0)),"-")</f>
        <v>-</v>
      </c>
      <c r="T117" s="186">
        <f t="shared" si="12"/>
        <v>0</v>
      </c>
      <c r="V117" s="131" t="str">
        <f>IFERROR(INDEX('2A-2B'!$C$21:$C$1020,MATCH(E117,'2A-2B'!$F$21:$F$1020,0)),"Not in 2A-2B")</f>
        <v>Not in 2A-2B</v>
      </c>
      <c r="W117" s="131" t="str">
        <f>IFERROR(INDEX('ITC-Books'!$C$21:$C$1020,MATCH(E117,'ITC-Books'!$E$21:$E$1020,0)),"Not in Books")</f>
        <v>Not in Books</v>
      </c>
      <c r="X117" s="117" t="str">
        <f>IFERROR(INDEX('ITC-Books'!$R$21:$R$1020,MATCH(E117,'ITC-Books'!$E$21:$E$1020,0)),"Not in Books")</f>
        <v>Not in Books</v>
      </c>
      <c r="Y117" s="120">
        <f>IFERROR(VLOOKUP(E117,'2A-2B'!$F$21:$H$1020,3,0)-P117,SUM(M117:O117))</f>
        <v>0</v>
      </c>
      <c r="Z117" s="53">
        <f>IFERROR(VLOOKUP(E117,'ITC-Books'!$E$21:$P$1020,12,0)-P117,SUM(M117:O117))</f>
        <v>0</v>
      </c>
      <c r="AA117" s="186" t="str">
        <f t="shared" si="13"/>
        <v>-</v>
      </c>
    </row>
    <row r="118" spans="2:27">
      <c r="B118" s="176" t="s">
        <v>1497</v>
      </c>
      <c r="C118" s="121"/>
      <c r="D118" s="119"/>
      <c r="E118" s="192"/>
      <c r="F118" s="117"/>
      <c r="G118" s="118"/>
      <c r="H118" s="119"/>
      <c r="I118" s="119"/>
      <c r="J118" s="123"/>
      <c r="K118" s="195"/>
      <c r="L118" s="120">
        <v>0</v>
      </c>
      <c r="M118" s="120">
        <v>0</v>
      </c>
      <c r="N118" s="120">
        <v>0</v>
      </c>
      <c r="O118" s="112">
        <f t="shared" si="10"/>
        <v>0</v>
      </c>
      <c r="P118" s="115">
        <f t="shared" si="11"/>
        <v>0</v>
      </c>
      <c r="Q118" s="197"/>
      <c r="R118" s="177" t="str">
        <f>IFERROR(INDEX('2A-2B'!$B$21:$B$1020,MATCH(E118,'2A-2B'!$F$21:$F$1020,0)),"-")</f>
        <v>-</v>
      </c>
      <c r="S118" s="177" t="str">
        <f>IFERROR(INDEX('ITC-Books'!$B$21:$B$1020,MATCH(E118,'ITC-Books'!$E$21:$E$1020,0)),"-")</f>
        <v>-</v>
      </c>
      <c r="T118" s="186">
        <f t="shared" si="12"/>
        <v>0</v>
      </c>
      <c r="V118" s="131" t="str">
        <f>IFERROR(INDEX('2A-2B'!$C$21:$C$1020,MATCH(E118,'2A-2B'!$F$21:$F$1020,0)),"Not in 2A-2B")</f>
        <v>Not in 2A-2B</v>
      </c>
      <c r="W118" s="131" t="str">
        <f>IFERROR(INDEX('ITC-Books'!$C$21:$C$1020,MATCH(E118,'ITC-Books'!$E$21:$E$1020,0)),"Not in Books")</f>
        <v>Not in Books</v>
      </c>
      <c r="X118" s="117" t="str">
        <f>IFERROR(INDEX('ITC-Books'!$R$21:$R$1020,MATCH(E118,'ITC-Books'!$E$21:$E$1020,0)),"Not in Books")</f>
        <v>Not in Books</v>
      </c>
      <c r="Y118" s="120">
        <f>IFERROR(VLOOKUP(E118,'2A-2B'!$F$21:$H$1020,3,0)-P118,SUM(M118:O118))</f>
        <v>0</v>
      </c>
      <c r="Z118" s="53">
        <f>IFERROR(VLOOKUP(E118,'ITC-Books'!$E$21:$P$1020,12,0)-P118,SUM(M118:O118))</f>
        <v>0</v>
      </c>
      <c r="AA118" s="186" t="str">
        <f t="shared" si="13"/>
        <v>-</v>
      </c>
    </row>
    <row r="119" spans="2:27">
      <c r="B119" s="176" t="s">
        <v>1498</v>
      </c>
      <c r="C119" s="121"/>
      <c r="D119" s="119"/>
      <c r="E119" s="192"/>
      <c r="F119" s="117"/>
      <c r="G119" s="118"/>
      <c r="H119" s="119"/>
      <c r="I119" s="119"/>
      <c r="J119" s="123"/>
      <c r="K119" s="195"/>
      <c r="L119" s="120">
        <v>0</v>
      </c>
      <c r="M119" s="120">
        <v>0</v>
      </c>
      <c r="N119" s="120">
        <v>0</v>
      </c>
      <c r="O119" s="112">
        <f t="shared" si="10"/>
        <v>0</v>
      </c>
      <c r="P119" s="115">
        <f t="shared" si="11"/>
        <v>0</v>
      </c>
      <c r="Q119" s="197"/>
      <c r="R119" s="177" t="str">
        <f>IFERROR(INDEX('2A-2B'!$B$21:$B$1020,MATCH(E119,'2A-2B'!$F$21:$F$1020,0)),"-")</f>
        <v>-</v>
      </c>
      <c r="S119" s="177" t="str">
        <f>IFERROR(INDEX('ITC-Books'!$B$21:$B$1020,MATCH(E119,'ITC-Books'!$E$21:$E$1020,0)),"-")</f>
        <v>-</v>
      </c>
      <c r="T119" s="186">
        <f t="shared" si="12"/>
        <v>0</v>
      </c>
      <c r="V119" s="131" t="str">
        <f>IFERROR(INDEX('2A-2B'!$C$21:$C$1020,MATCH(E119,'2A-2B'!$F$21:$F$1020,0)),"Not in 2A-2B")</f>
        <v>Not in 2A-2B</v>
      </c>
      <c r="W119" s="131" t="str">
        <f>IFERROR(INDEX('ITC-Books'!$C$21:$C$1020,MATCH(E119,'ITC-Books'!$E$21:$E$1020,0)),"Not in Books")</f>
        <v>Not in Books</v>
      </c>
      <c r="X119" s="117" t="str">
        <f>IFERROR(INDEX('ITC-Books'!$R$21:$R$1020,MATCH(E119,'ITC-Books'!$E$21:$E$1020,0)),"Not in Books")</f>
        <v>Not in Books</v>
      </c>
      <c r="Y119" s="120">
        <f>IFERROR(VLOOKUP(E119,'2A-2B'!$F$21:$H$1020,3,0)-P119,SUM(M119:O119))</f>
        <v>0</v>
      </c>
      <c r="Z119" s="53">
        <f>IFERROR(VLOOKUP(E119,'ITC-Books'!$E$21:$P$1020,12,0)-P119,SUM(M119:O119))</f>
        <v>0</v>
      </c>
      <c r="AA119" s="186" t="str">
        <f t="shared" si="13"/>
        <v>-</v>
      </c>
    </row>
    <row r="120" spans="2:27">
      <c r="B120" s="176" t="s">
        <v>1499</v>
      </c>
      <c r="C120" s="121"/>
      <c r="D120" s="119"/>
      <c r="E120" s="192"/>
      <c r="F120" s="117"/>
      <c r="G120" s="118"/>
      <c r="H120" s="119"/>
      <c r="I120" s="119"/>
      <c r="J120" s="123"/>
      <c r="K120" s="195"/>
      <c r="L120" s="120">
        <v>0</v>
      </c>
      <c r="M120" s="120">
        <v>0</v>
      </c>
      <c r="N120" s="120">
        <v>0</v>
      </c>
      <c r="O120" s="112">
        <f t="shared" si="10"/>
        <v>0</v>
      </c>
      <c r="P120" s="115">
        <f t="shared" si="11"/>
        <v>0</v>
      </c>
      <c r="Q120" s="197"/>
      <c r="R120" s="177" t="str">
        <f>IFERROR(INDEX('2A-2B'!$B$21:$B$1020,MATCH(E120,'2A-2B'!$F$21:$F$1020,0)),"-")</f>
        <v>-</v>
      </c>
      <c r="S120" s="177" t="str">
        <f>IFERROR(INDEX('ITC-Books'!$B$21:$B$1020,MATCH(E120,'ITC-Books'!$E$21:$E$1020,0)),"-")</f>
        <v>-</v>
      </c>
      <c r="T120" s="186">
        <f t="shared" si="12"/>
        <v>0</v>
      </c>
      <c r="V120" s="131" t="str">
        <f>IFERROR(INDEX('2A-2B'!$C$21:$C$1020,MATCH(E120,'2A-2B'!$F$21:$F$1020,0)),"Not in 2A-2B")</f>
        <v>Not in 2A-2B</v>
      </c>
      <c r="W120" s="131" t="str">
        <f>IFERROR(INDEX('ITC-Books'!$C$21:$C$1020,MATCH(E120,'ITC-Books'!$E$21:$E$1020,0)),"Not in Books")</f>
        <v>Not in Books</v>
      </c>
      <c r="X120" s="117" t="str">
        <f>IFERROR(INDEX('ITC-Books'!$R$21:$R$1020,MATCH(E120,'ITC-Books'!$E$21:$E$1020,0)),"Not in Books")</f>
        <v>Not in Books</v>
      </c>
      <c r="Y120" s="120">
        <f>IFERROR(VLOOKUP(E120,'2A-2B'!$F$21:$H$1020,3,0)-P120,SUM(M120:O120))</f>
        <v>0</v>
      </c>
      <c r="Z120" s="53">
        <f>IFERROR(VLOOKUP(E120,'ITC-Books'!$E$21:$P$1020,12,0)-P120,SUM(M120:O120))</f>
        <v>0</v>
      </c>
      <c r="AA120" s="186" t="str">
        <f t="shared" si="13"/>
        <v>-</v>
      </c>
    </row>
    <row r="121" spans="2:27">
      <c r="B121" s="176" t="s">
        <v>1500</v>
      </c>
      <c r="C121" s="121"/>
      <c r="D121" s="119"/>
      <c r="E121" s="192"/>
      <c r="F121" s="117"/>
      <c r="G121" s="118"/>
      <c r="H121" s="119"/>
      <c r="I121" s="119"/>
      <c r="J121" s="123"/>
      <c r="K121" s="195"/>
      <c r="L121" s="120">
        <v>0</v>
      </c>
      <c r="M121" s="120">
        <v>0</v>
      </c>
      <c r="N121" s="120">
        <v>0</v>
      </c>
      <c r="O121" s="112">
        <f t="shared" si="10"/>
        <v>0</v>
      </c>
      <c r="P121" s="115">
        <f t="shared" si="11"/>
        <v>0</v>
      </c>
      <c r="Q121" s="197"/>
      <c r="R121" s="177" t="str">
        <f>IFERROR(INDEX('2A-2B'!$B$21:$B$1020,MATCH(E121,'2A-2B'!$F$21:$F$1020,0)),"-")</f>
        <v>-</v>
      </c>
      <c r="S121" s="177" t="str">
        <f>IFERROR(INDEX('ITC-Books'!$B$21:$B$1020,MATCH(E121,'ITC-Books'!$E$21:$E$1020,0)),"-")</f>
        <v>-</v>
      </c>
      <c r="T121" s="186">
        <f t="shared" si="12"/>
        <v>0</v>
      </c>
      <c r="V121" s="131" t="str">
        <f>IFERROR(INDEX('2A-2B'!$C$21:$C$1020,MATCH(E121,'2A-2B'!$F$21:$F$1020,0)),"Not in 2A-2B")</f>
        <v>Not in 2A-2B</v>
      </c>
      <c r="W121" s="131" t="str">
        <f>IFERROR(INDEX('ITC-Books'!$C$21:$C$1020,MATCH(E121,'ITC-Books'!$E$21:$E$1020,0)),"Not in Books")</f>
        <v>Not in Books</v>
      </c>
      <c r="X121" s="117" t="str">
        <f>IFERROR(INDEX('ITC-Books'!$R$21:$R$1020,MATCH(E121,'ITC-Books'!$E$21:$E$1020,0)),"Not in Books")</f>
        <v>Not in Books</v>
      </c>
      <c r="Y121" s="120">
        <f>IFERROR(VLOOKUP(E121,'2A-2B'!$F$21:$H$1020,3,0)-P121,SUM(M121:O121))</f>
        <v>0</v>
      </c>
      <c r="Z121" s="53">
        <f>IFERROR(VLOOKUP(E121,'ITC-Books'!$E$21:$P$1020,12,0)-P121,SUM(M121:O121))</f>
        <v>0</v>
      </c>
      <c r="AA121" s="186" t="str">
        <f t="shared" si="13"/>
        <v>-</v>
      </c>
    </row>
    <row r="122" spans="2:27">
      <c r="B122" s="176" t="s">
        <v>1501</v>
      </c>
      <c r="C122" s="121"/>
      <c r="D122" s="119"/>
      <c r="E122" s="192"/>
      <c r="F122" s="117"/>
      <c r="G122" s="118"/>
      <c r="H122" s="119"/>
      <c r="I122" s="119"/>
      <c r="J122" s="123"/>
      <c r="K122" s="195"/>
      <c r="L122" s="120">
        <v>0</v>
      </c>
      <c r="M122" s="120">
        <v>0</v>
      </c>
      <c r="N122" s="120">
        <v>0</v>
      </c>
      <c r="O122" s="112">
        <f t="shared" si="10"/>
        <v>0</v>
      </c>
      <c r="P122" s="115">
        <f t="shared" si="11"/>
        <v>0</v>
      </c>
      <c r="Q122" s="197"/>
      <c r="R122" s="177" t="str">
        <f>IFERROR(INDEX('2A-2B'!$B$21:$B$1020,MATCH(E122,'2A-2B'!$F$21:$F$1020,0)),"-")</f>
        <v>-</v>
      </c>
      <c r="S122" s="177" t="str">
        <f>IFERROR(INDEX('ITC-Books'!$B$21:$B$1020,MATCH(E122,'ITC-Books'!$E$21:$E$1020,0)),"-")</f>
        <v>-</v>
      </c>
      <c r="T122" s="186">
        <f t="shared" si="12"/>
        <v>0</v>
      </c>
      <c r="V122" s="131" t="str">
        <f>IFERROR(INDEX('2A-2B'!$C$21:$C$1020,MATCH(E122,'2A-2B'!$F$21:$F$1020,0)),"Not in 2A-2B")</f>
        <v>Not in 2A-2B</v>
      </c>
      <c r="W122" s="131" t="str">
        <f>IFERROR(INDEX('ITC-Books'!$C$21:$C$1020,MATCH(E122,'ITC-Books'!$E$21:$E$1020,0)),"Not in Books")</f>
        <v>Not in Books</v>
      </c>
      <c r="X122" s="117" t="str">
        <f>IFERROR(INDEX('ITC-Books'!$R$21:$R$1020,MATCH(E122,'ITC-Books'!$E$21:$E$1020,0)),"Not in Books")</f>
        <v>Not in Books</v>
      </c>
      <c r="Y122" s="120">
        <f>IFERROR(VLOOKUP(E122,'2A-2B'!$F$21:$H$1020,3,0)-P122,SUM(M122:O122))</f>
        <v>0</v>
      </c>
      <c r="Z122" s="53">
        <f>IFERROR(VLOOKUP(E122,'ITC-Books'!$E$21:$P$1020,12,0)-P122,SUM(M122:O122))</f>
        <v>0</v>
      </c>
      <c r="AA122" s="186" t="str">
        <f t="shared" si="13"/>
        <v>-</v>
      </c>
    </row>
    <row r="123" spans="2:27">
      <c r="B123" s="176" t="s">
        <v>1502</v>
      </c>
      <c r="C123" s="121"/>
      <c r="D123" s="119"/>
      <c r="E123" s="192"/>
      <c r="F123" s="117"/>
      <c r="G123" s="118"/>
      <c r="H123" s="119"/>
      <c r="I123" s="119"/>
      <c r="J123" s="123"/>
      <c r="K123" s="195"/>
      <c r="L123" s="120">
        <v>0</v>
      </c>
      <c r="M123" s="120">
        <v>0</v>
      </c>
      <c r="N123" s="120">
        <v>0</v>
      </c>
      <c r="O123" s="112">
        <f t="shared" si="10"/>
        <v>0</v>
      </c>
      <c r="P123" s="115">
        <f t="shared" si="11"/>
        <v>0</v>
      </c>
      <c r="Q123" s="197"/>
      <c r="R123" s="177" t="str">
        <f>IFERROR(INDEX('2A-2B'!$B$21:$B$1020,MATCH(E123,'2A-2B'!$F$21:$F$1020,0)),"-")</f>
        <v>-</v>
      </c>
      <c r="S123" s="177" t="str">
        <f>IFERROR(INDEX('ITC-Books'!$B$21:$B$1020,MATCH(E123,'ITC-Books'!$E$21:$E$1020,0)),"-")</f>
        <v>-</v>
      </c>
      <c r="T123" s="186">
        <f t="shared" si="12"/>
        <v>0</v>
      </c>
      <c r="V123" s="131" t="str">
        <f>IFERROR(INDEX('2A-2B'!$C$21:$C$1020,MATCH(E123,'2A-2B'!$F$21:$F$1020,0)),"Not in 2A-2B")</f>
        <v>Not in 2A-2B</v>
      </c>
      <c r="W123" s="131" t="str">
        <f>IFERROR(INDEX('ITC-Books'!$C$21:$C$1020,MATCH(E123,'ITC-Books'!$E$21:$E$1020,0)),"Not in Books")</f>
        <v>Not in Books</v>
      </c>
      <c r="X123" s="117" t="str">
        <f>IFERROR(INDEX('ITC-Books'!$R$21:$R$1020,MATCH(E123,'ITC-Books'!$E$21:$E$1020,0)),"Not in Books")</f>
        <v>Not in Books</v>
      </c>
      <c r="Y123" s="120">
        <f>IFERROR(VLOOKUP(E123,'2A-2B'!$F$21:$H$1020,3,0)-P123,SUM(M123:O123))</f>
        <v>0</v>
      </c>
      <c r="Z123" s="53">
        <f>IFERROR(VLOOKUP(E123,'ITC-Books'!$E$21:$P$1020,12,0)-P123,SUM(M123:O123))</f>
        <v>0</v>
      </c>
      <c r="AA123" s="186" t="str">
        <f t="shared" si="13"/>
        <v>-</v>
      </c>
    </row>
    <row r="124" spans="2:27">
      <c r="B124" s="176" t="s">
        <v>1503</v>
      </c>
      <c r="C124" s="121"/>
      <c r="D124" s="119"/>
      <c r="E124" s="192"/>
      <c r="F124" s="117"/>
      <c r="G124" s="118"/>
      <c r="H124" s="119"/>
      <c r="I124" s="119"/>
      <c r="J124" s="123"/>
      <c r="K124" s="195"/>
      <c r="L124" s="120">
        <v>0</v>
      </c>
      <c r="M124" s="120">
        <v>0</v>
      </c>
      <c r="N124" s="120">
        <v>0</v>
      </c>
      <c r="O124" s="112">
        <f t="shared" si="10"/>
        <v>0</v>
      </c>
      <c r="P124" s="115">
        <f t="shared" si="11"/>
        <v>0</v>
      </c>
      <c r="Q124" s="197"/>
      <c r="R124" s="177" t="str">
        <f>IFERROR(INDEX('2A-2B'!$B$21:$B$1020,MATCH(E124,'2A-2B'!$F$21:$F$1020,0)),"-")</f>
        <v>-</v>
      </c>
      <c r="S124" s="177" t="str">
        <f>IFERROR(INDEX('ITC-Books'!$B$21:$B$1020,MATCH(E124,'ITC-Books'!$E$21:$E$1020,0)),"-")</f>
        <v>-</v>
      </c>
      <c r="T124" s="186">
        <f t="shared" si="12"/>
        <v>0</v>
      </c>
      <c r="V124" s="131" t="str">
        <f>IFERROR(INDEX('2A-2B'!$C$21:$C$1020,MATCH(E124,'2A-2B'!$F$21:$F$1020,0)),"Not in 2A-2B")</f>
        <v>Not in 2A-2B</v>
      </c>
      <c r="W124" s="131" t="str">
        <f>IFERROR(INDEX('ITC-Books'!$C$21:$C$1020,MATCH(E124,'ITC-Books'!$E$21:$E$1020,0)),"Not in Books")</f>
        <v>Not in Books</v>
      </c>
      <c r="X124" s="117" t="str">
        <f>IFERROR(INDEX('ITC-Books'!$R$21:$R$1020,MATCH(E124,'ITC-Books'!$E$21:$E$1020,0)),"Not in Books")</f>
        <v>Not in Books</v>
      </c>
      <c r="Y124" s="120">
        <f>IFERROR(VLOOKUP(E124,'2A-2B'!$F$21:$H$1020,3,0)-P124,SUM(M124:O124))</f>
        <v>0</v>
      </c>
      <c r="Z124" s="53">
        <f>IFERROR(VLOOKUP(E124,'ITC-Books'!$E$21:$P$1020,12,0)-P124,SUM(M124:O124))</f>
        <v>0</v>
      </c>
      <c r="AA124" s="186" t="str">
        <f t="shared" si="13"/>
        <v>-</v>
      </c>
    </row>
    <row r="125" spans="2:27">
      <c r="B125" s="176" t="s">
        <v>1504</v>
      </c>
      <c r="C125" s="121"/>
      <c r="D125" s="119"/>
      <c r="E125" s="192"/>
      <c r="F125" s="117"/>
      <c r="G125" s="118"/>
      <c r="H125" s="119"/>
      <c r="I125" s="119"/>
      <c r="J125" s="123"/>
      <c r="K125" s="195"/>
      <c r="L125" s="120">
        <v>0</v>
      </c>
      <c r="M125" s="120">
        <v>0</v>
      </c>
      <c r="N125" s="120">
        <v>0</v>
      </c>
      <c r="O125" s="112">
        <f t="shared" si="10"/>
        <v>0</v>
      </c>
      <c r="P125" s="115">
        <f t="shared" si="11"/>
        <v>0</v>
      </c>
      <c r="Q125" s="197"/>
      <c r="R125" s="177" t="str">
        <f>IFERROR(INDEX('2A-2B'!$B$21:$B$1020,MATCH(E125,'2A-2B'!$F$21:$F$1020,0)),"-")</f>
        <v>-</v>
      </c>
      <c r="S125" s="177" t="str">
        <f>IFERROR(INDEX('ITC-Books'!$B$21:$B$1020,MATCH(E125,'ITC-Books'!$E$21:$E$1020,0)),"-")</f>
        <v>-</v>
      </c>
      <c r="T125" s="186">
        <f t="shared" si="12"/>
        <v>0</v>
      </c>
      <c r="V125" s="131" t="str">
        <f>IFERROR(INDEX('2A-2B'!$C$21:$C$1020,MATCH(E125,'2A-2B'!$F$21:$F$1020,0)),"Not in 2A-2B")</f>
        <v>Not in 2A-2B</v>
      </c>
      <c r="W125" s="131" t="str">
        <f>IFERROR(INDEX('ITC-Books'!$C$21:$C$1020,MATCH(E125,'ITC-Books'!$E$21:$E$1020,0)),"Not in Books")</f>
        <v>Not in Books</v>
      </c>
      <c r="X125" s="117" t="str">
        <f>IFERROR(INDEX('ITC-Books'!$R$21:$R$1020,MATCH(E125,'ITC-Books'!$E$21:$E$1020,0)),"Not in Books")</f>
        <v>Not in Books</v>
      </c>
      <c r="Y125" s="120">
        <f>IFERROR(VLOOKUP(E125,'2A-2B'!$F$21:$H$1020,3,0)-P125,SUM(M125:O125))</f>
        <v>0</v>
      </c>
      <c r="Z125" s="53">
        <f>IFERROR(VLOOKUP(E125,'ITC-Books'!$E$21:$P$1020,12,0)-P125,SUM(M125:O125))</f>
        <v>0</v>
      </c>
      <c r="AA125" s="186" t="str">
        <f t="shared" si="13"/>
        <v>-</v>
      </c>
    </row>
    <row r="126" spans="2:27">
      <c r="B126" s="176" t="s">
        <v>1505</v>
      </c>
      <c r="C126" s="121"/>
      <c r="D126" s="119"/>
      <c r="E126" s="192"/>
      <c r="F126" s="117"/>
      <c r="G126" s="118"/>
      <c r="H126" s="119"/>
      <c r="I126" s="119"/>
      <c r="J126" s="123"/>
      <c r="K126" s="195"/>
      <c r="L126" s="120">
        <v>0</v>
      </c>
      <c r="M126" s="120">
        <v>0</v>
      </c>
      <c r="N126" s="120">
        <v>0</v>
      </c>
      <c r="O126" s="112">
        <f t="shared" si="10"/>
        <v>0</v>
      </c>
      <c r="P126" s="115">
        <f t="shared" si="11"/>
        <v>0</v>
      </c>
      <c r="Q126" s="197"/>
      <c r="R126" s="177" t="str">
        <f>IFERROR(INDEX('2A-2B'!$B$21:$B$1020,MATCH(E126,'2A-2B'!$F$21:$F$1020,0)),"-")</f>
        <v>-</v>
      </c>
      <c r="S126" s="177" t="str">
        <f>IFERROR(INDEX('ITC-Books'!$B$21:$B$1020,MATCH(E126,'ITC-Books'!$E$21:$E$1020,0)),"-")</f>
        <v>-</v>
      </c>
      <c r="T126" s="186">
        <f t="shared" si="12"/>
        <v>0</v>
      </c>
      <c r="V126" s="131" t="str">
        <f>IFERROR(INDEX('2A-2B'!$C$21:$C$1020,MATCH(E126,'2A-2B'!$F$21:$F$1020,0)),"Not in 2A-2B")</f>
        <v>Not in 2A-2B</v>
      </c>
      <c r="W126" s="131" t="str">
        <f>IFERROR(INDEX('ITC-Books'!$C$21:$C$1020,MATCH(E126,'ITC-Books'!$E$21:$E$1020,0)),"Not in Books")</f>
        <v>Not in Books</v>
      </c>
      <c r="X126" s="117" t="str">
        <f>IFERROR(INDEX('ITC-Books'!$R$21:$R$1020,MATCH(E126,'ITC-Books'!$E$21:$E$1020,0)),"Not in Books")</f>
        <v>Not in Books</v>
      </c>
      <c r="Y126" s="120">
        <f>IFERROR(VLOOKUP(E126,'2A-2B'!$F$21:$H$1020,3,0)-P126,SUM(M126:O126))</f>
        <v>0</v>
      </c>
      <c r="Z126" s="53">
        <f>IFERROR(VLOOKUP(E126,'ITC-Books'!$E$21:$P$1020,12,0)-P126,SUM(M126:O126))</f>
        <v>0</v>
      </c>
      <c r="AA126" s="186" t="str">
        <f t="shared" si="13"/>
        <v>-</v>
      </c>
    </row>
    <row r="127" spans="2:27">
      <c r="B127" s="176" t="s">
        <v>1506</v>
      </c>
      <c r="C127" s="121"/>
      <c r="D127" s="119"/>
      <c r="E127" s="192"/>
      <c r="F127" s="117"/>
      <c r="G127" s="118"/>
      <c r="H127" s="119"/>
      <c r="I127" s="119"/>
      <c r="J127" s="123"/>
      <c r="K127" s="195"/>
      <c r="L127" s="120">
        <v>0</v>
      </c>
      <c r="M127" s="120">
        <v>0</v>
      </c>
      <c r="N127" s="120">
        <v>0</v>
      </c>
      <c r="O127" s="112">
        <f t="shared" si="10"/>
        <v>0</v>
      </c>
      <c r="P127" s="115">
        <f t="shared" si="11"/>
        <v>0</v>
      </c>
      <c r="Q127" s="197"/>
      <c r="R127" s="177" t="str">
        <f>IFERROR(INDEX('2A-2B'!$B$21:$B$1020,MATCH(E127,'2A-2B'!$F$21:$F$1020,0)),"-")</f>
        <v>-</v>
      </c>
      <c r="S127" s="177" t="str">
        <f>IFERROR(INDEX('ITC-Books'!$B$21:$B$1020,MATCH(E127,'ITC-Books'!$E$21:$E$1020,0)),"-")</f>
        <v>-</v>
      </c>
      <c r="T127" s="186">
        <f t="shared" si="12"/>
        <v>0</v>
      </c>
      <c r="V127" s="131" t="str">
        <f>IFERROR(INDEX('2A-2B'!$C$21:$C$1020,MATCH(E127,'2A-2B'!$F$21:$F$1020,0)),"Not in 2A-2B")</f>
        <v>Not in 2A-2B</v>
      </c>
      <c r="W127" s="131" t="str">
        <f>IFERROR(INDEX('ITC-Books'!$C$21:$C$1020,MATCH(E127,'ITC-Books'!$E$21:$E$1020,0)),"Not in Books")</f>
        <v>Not in Books</v>
      </c>
      <c r="X127" s="117" t="str">
        <f>IFERROR(INDEX('ITC-Books'!$R$21:$R$1020,MATCH(E127,'ITC-Books'!$E$21:$E$1020,0)),"Not in Books")</f>
        <v>Not in Books</v>
      </c>
      <c r="Y127" s="120">
        <f>IFERROR(VLOOKUP(E127,'2A-2B'!$F$21:$H$1020,3,0)-P127,SUM(M127:O127))</f>
        <v>0</v>
      </c>
      <c r="Z127" s="53">
        <f>IFERROR(VLOOKUP(E127,'ITC-Books'!$E$21:$P$1020,12,0)-P127,SUM(M127:O127))</f>
        <v>0</v>
      </c>
      <c r="AA127" s="186" t="str">
        <f t="shared" si="13"/>
        <v>-</v>
      </c>
    </row>
    <row r="128" spans="2:27">
      <c r="B128" s="176" t="s">
        <v>1507</v>
      </c>
      <c r="C128" s="121"/>
      <c r="D128" s="119"/>
      <c r="E128" s="192"/>
      <c r="F128" s="117"/>
      <c r="G128" s="118"/>
      <c r="H128" s="119"/>
      <c r="I128" s="119"/>
      <c r="J128" s="123"/>
      <c r="K128" s="195"/>
      <c r="L128" s="120">
        <v>0</v>
      </c>
      <c r="M128" s="120">
        <v>0</v>
      </c>
      <c r="N128" s="120">
        <v>0</v>
      </c>
      <c r="O128" s="112">
        <f t="shared" si="10"/>
        <v>0</v>
      </c>
      <c r="P128" s="115">
        <f t="shared" si="11"/>
        <v>0</v>
      </c>
      <c r="Q128" s="197"/>
      <c r="R128" s="177" t="str">
        <f>IFERROR(INDEX('2A-2B'!$B$21:$B$1020,MATCH(E128,'2A-2B'!$F$21:$F$1020,0)),"-")</f>
        <v>-</v>
      </c>
      <c r="S128" s="177" t="str">
        <f>IFERROR(INDEX('ITC-Books'!$B$21:$B$1020,MATCH(E128,'ITC-Books'!$E$21:$E$1020,0)),"-")</f>
        <v>-</v>
      </c>
      <c r="T128" s="186">
        <f t="shared" si="12"/>
        <v>0</v>
      </c>
      <c r="V128" s="131" t="str">
        <f>IFERROR(INDEX('2A-2B'!$C$21:$C$1020,MATCH(E128,'2A-2B'!$F$21:$F$1020,0)),"Not in 2A-2B")</f>
        <v>Not in 2A-2B</v>
      </c>
      <c r="W128" s="131" t="str">
        <f>IFERROR(INDEX('ITC-Books'!$C$21:$C$1020,MATCH(E128,'ITC-Books'!$E$21:$E$1020,0)),"Not in Books")</f>
        <v>Not in Books</v>
      </c>
      <c r="X128" s="117" t="str">
        <f>IFERROR(INDEX('ITC-Books'!$R$21:$R$1020,MATCH(E128,'ITC-Books'!$E$21:$E$1020,0)),"Not in Books")</f>
        <v>Not in Books</v>
      </c>
      <c r="Y128" s="120">
        <f>IFERROR(VLOOKUP(E128,'2A-2B'!$F$21:$H$1020,3,0)-P128,SUM(M128:O128))</f>
        <v>0</v>
      </c>
      <c r="Z128" s="53">
        <f>IFERROR(VLOOKUP(E128,'ITC-Books'!$E$21:$P$1020,12,0)-P128,SUM(M128:O128))</f>
        <v>0</v>
      </c>
      <c r="AA128" s="186" t="str">
        <f t="shared" si="13"/>
        <v>-</v>
      </c>
    </row>
    <row r="129" spans="2:27">
      <c r="B129" s="176" t="s">
        <v>1508</v>
      </c>
      <c r="C129" s="121"/>
      <c r="D129" s="119"/>
      <c r="E129" s="192"/>
      <c r="F129" s="117"/>
      <c r="G129" s="118"/>
      <c r="H129" s="119"/>
      <c r="I129" s="119"/>
      <c r="J129" s="123"/>
      <c r="K129" s="195"/>
      <c r="L129" s="120">
        <v>0</v>
      </c>
      <c r="M129" s="120">
        <v>0</v>
      </c>
      <c r="N129" s="120">
        <v>0</v>
      </c>
      <c r="O129" s="112">
        <f t="shared" si="10"/>
        <v>0</v>
      </c>
      <c r="P129" s="115">
        <f t="shared" si="11"/>
        <v>0</v>
      </c>
      <c r="Q129" s="197"/>
      <c r="R129" s="177" t="str">
        <f>IFERROR(INDEX('2A-2B'!$B$21:$B$1020,MATCH(E129,'2A-2B'!$F$21:$F$1020,0)),"-")</f>
        <v>-</v>
      </c>
      <c r="S129" s="177" t="str">
        <f>IFERROR(INDEX('ITC-Books'!$B$21:$B$1020,MATCH(E129,'ITC-Books'!$E$21:$E$1020,0)),"-")</f>
        <v>-</v>
      </c>
      <c r="T129" s="186">
        <f t="shared" si="12"/>
        <v>0</v>
      </c>
      <c r="V129" s="131" t="str">
        <f>IFERROR(INDEX('2A-2B'!$C$21:$C$1020,MATCH(E129,'2A-2B'!$F$21:$F$1020,0)),"Not in 2A-2B")</f>
        <v>Not in 2A-2B</v>
      </c>
      <c r="W129" s="131" t="str">
        <f>IFERROR(INDEX('ITC-Books'!$C$21:$C$1020,MATCH(E129,'ITC-Books'!$E$21:$E$1020,0)),"Not in Books")</f>
        <v>Not in Books</v>
      </c>
      <c r="X129" s="117" t="str">
        <f>IFERROR(INDEX('ITC-Books'!$R$21:$R$1020,MATCH(E129,'ITC-Books'!$E$21:$E$1020,0)),"Not in Books")</f>
        <v>Not in Books</v>
      </c>
      <c r="Y129" s="120">
        <f>IFERROR(VLOOKUP(E129,'2A-2B'!$F$21:$H$1020,3,0)-P129,SUM(M129:O129))</f>
        <v>0</v>
      </c>
      <c r="Z129" s="53">
        <f>IFERROR(VLOOKUP(E129,'ITC-Books'!$E$21:$P$1020,12,0)-P129,SUM(M129:O129))</f>
        <v>0</v>
      </c>
      <c r="AA129" s="186" t="str">
        <f t="shared" si="13"/>
        <v>-</v>
      </c>
    </row>
    <row r="130" spans="2:27">
      <c r="B130" s="176" t="s">
        <v>1509</v>
      </c>
      <c r="C130" s="121"/>
      <c r="D130" s="119"/>
      <c r="E130" s="192"/>
      <c r="F130" s="117"/>
      <c r="G130" s="118"/>
      <c r="H130" s="119"/>
      <c r="I130" s="119"/>
      <c r="J130" s="123"/>
      <c r="K130" s="195"/>
      <c r="L130" s="120">
        <v>0</v>
      </c>
      <c r="M130" s="120">
        <v>0</v>
      </c>
      <c r="N130" s="120">
        <v>0</v>
      </c>
      <c r="O130" s="112">
        <f t="shared" si="10"/>
        <v>0</v>
      </c>
      <c r="P130" s="115">
        <f t="shared" si="11"/>
        <v>0</v>
      </c>
      <c r="Q130" s="197"/>
      <c r="R130" s="177" t="str">
        <f>IFERROR(INDEX('2A-2B'!$B$21:$B$1020,MATCH(E130,'2A-2B'!$F$21:$F$1020,0)),"-")</f>
        <v>-</v>
      </c>
      <c r="S130" s="177" t="str">
        <f>IFERROR(INDEX('ITC-Books'!$B$21:$B$1020,MATCH(E130,'ITC-Books'!$E$21:$E$1020,0)),"-")</f>
        <v>-</v>
      </c>
      <c r="T130" s="186">
        <f t="shared" si="12"/>
        <v>0</v>
      </c>
      <c r="V130" s="131" t="str">
        <f>IFERROR(INDEX('2A-2B'!$C$21:$C$1020,MATCH(E130,'2A-2B'!$F$21:$F$1020,0)),"Not in 2A-2B")</f>
        <v>Not in 2A-2B</v>
      </c>
      <c r="W130" s="131" t="str">
        <f>IFERROR(INDEX('ITC-Books'!$C$21:$C$1020,MATCH(E130,'ITC-Books'!$E$21:$E$1020,0)),"Not in Books")</f>
        <v>Not in Books</v>
      </c>
      <c r="X130" s="117" t="str">
        <f>IFERROR(INDEX('ITC-Books'!$R$21:$R$1020,MATCH(E130,'ITC-Books'!$E$21:$E$1020,0)),"Not in Books")</f>
        <v>Not in Books</v>
      </c>
      <c r="Y130" s="120">
        <f>IFERROR(VLOOKUP(E130,'2A-2B'!$F$21:$H$1020,3,0)-P130,SUM(M130:O130))</f>
        <v>0</v>
      </c>
      <c r="Z130" s="53">
        <f>IFERROR(VLOOKUP(E130,'ITC-Books'!$E$21:$P$1020,12,0)-P130,SUM(M130:O130))</f>
        <v>0</v>
      </c>
      <c r="AA130" s="186" t="str">
        <f t="shared" si="13"/>
        <v>-</v>
      </c>
    </row>
    <row r="131" spans="2:27">
      <c r="B131" s="176" t="s">
        <v>1510</v>
      </c>
      <c r="C131" s="121"/>
      <c r="D131" s="119"/>
      <c r="E131" s="192"/>
      <c r="F131" s="117"/>
      <c r="G131" s="118"/>
      <c r="H131" s="119"/>
      <c r="I131" s="119"/>
      <c r="J131" s="123"/>
      <c r="K131" s="195"/>
      <c r="L131" s="120">
        <v>0</v>
      </c>
      <c r="M131" s="120">
        <v>0</v>
      </c>
      <c r="N131" s="120">
        <v>0</v>
      </c>
      <c r="O131" s="112">
        <f t="shared" si="10"/>
        <v>0</v>
      </c>
      <c r="P131" s="115">
        <f t="shared" si="11"/>
        <v>0</v>
      </c>
      <c r="Q131" s="197"/>
      <c r="R131" s="177" t="str">
        <f>IFERROR(INDEX('2A-2B'!$B$21:$B$1020,MATCH(E131,'2A-2B'!$F$21:$F$1020,0)),"-")</f>
        <v>-</v>
      </c>
      <c r="S131" s="177" t="str">
        <f>IFERROR(INDEX('ITC-Books'!$B$21:$B$1020,MATCH(E131,'ITC-Books'!$E$21:$E$1020,0)),"-")</f>
        <v>-</v>
      </c>
      <c r="T131" s="186">
        <f t="shared" si="12"/>
        <v>0</v>
      </c>
      <c r="V131" s="131" t="str">
        <f>IFERROR(INDEX('2A-2B'!$C$21:$C$1020,MATCH(E131,'2A-2B'!$F$21:$F$1020,0)),"Not in 2A-2B")</f>
        <v>Not in 2A-2B</v>
      </c>
      <c r="W131" s="131" t="str">
        <f>IFERROR(INDEX('ITC-Books'!$C$21:$C$1020,MATCH(E131,'ITC-Books'!$E$21:$E$1020,0)),"Not in Books")</f>
        <v>Not in Books</v>
      </c>
      <c r="X131" s="117" t="str">
        <f>IFERROR(INDEX('ITC-Books'!$R$21:$R$1020,MATCH(E131,'ITC-Books'!$E$21:$E$1020,0)),"Not in Books")</f>
        <v>Not in Books</v>
      </c>
      <c r="Y131" s="120">
        <f>IFERROR(VLOOKUP(E131,'2A-2B'!$F$21:$H$1020,3,0)-P131,SUM(M131:O131))</f>
        <v>0</v>
      </c>
      <c r="Z131" s="53">
        <f>IFERROR(VLOOKUP(E131,'ITC-Books'!$E$21:$P$1020,12,0)-P131,SUM(M131:O131))</f>
        <v>0</v>
      </c>
      <c r="AA131" s="186" t="str">
        <f t="shared" si="13"/>
        <v>-</v>
      </c>
    </row>
    <row r="132" spans="2:27">
      <c r="B132" s="176" t="s">
        <v>1511</v>
      </c>
      <c r="C132" s="121"/>
      <c r="D132" s="119"/>
      <c r="E132" s="192"/>
      <c r="F132" s="117"/>
      <c r="G132" s="118"/>
      <c r="H132" s="119"/>
      <c r="I132" s="119"/>
      <c r="J132" s="123"/>
      <c r="K132" s="195"/>
      <c r="L132" s="120">
        <v>0</v>
      </c>
      <c r="M132" s="120">
        <v>0</v>
      </c>
      <c r="N132" s="120">
        <v>0</v>
      </c>
      <c r="O132" s="112">
        <f t="shared" si="10"/>
        <v>0</v>
      </c>
      <c r="P132" s="115">
        <f t="shared" si="11"/>
        <v>0</v>
      </c>
      <c r="Q132" s="197"/>
      <c r="R132" s="177" t="str">
        <f>IFERROR(INDEX('2A-2B'!$B$21:$B$1020,MATCH(E132,'2A-2B'!$F$21:$F$1020,0)),"-")</f>
        <v>-</v>
      </c>
      <c r="S132" s="177" t="str">
        <f>IFERROR(INDEX('ITC-Books'!$B$21:$B$1020,MATCH(E132,'ITC-Books'!$E$21:$E$1020,0)),"-")</f>
        <v>-</v>
      </c>
      <c r="T132" s="186">
        <f t="shared" si="12"/>
        <v>0</v>
      </c>
      <c r="V132" s="131" t="str">
        <f>IFERROR(INDEX('2A-2B'!$C$21:$C$1020,MATCH(E132,'2A-2B'!$F$21:$F$1020,0)),"Not in 2A-2B")</f>
        <v>Not in 2A-2B</v>
      </c>
      <c r="W132" s="131" t="str">
        <f>IFERROR(INDEX('ITC-Books'!$C$21:$C$1020,MATCH(E132,'ITC-Books'!$E$21:$E$1020,0)),"Not in Books")</f>
        <v>Not in Books</v>
      </c>
      <c r="X132" s="117" t="str">
        <f>IFERROR(INDEX('ITC-Books'!$R$21:$R$1020,MATCH(E132,'ITC-Books'!$E$21:$E$1020,0)),"Not in Books")</f>
        <v>Not in Books</v>
      </c>
      <c r="Y132" s="120">
        <f>IFERROR(VLOOKUP(E132,'2A-2B'!$F$21:$H$1020,3,0)-P132,SUM(M132:O132))</f>
        <v>0</v>
      </c>
      <c r="Z132" s="53">
        <f>IFERROR(VLOOKUP(E132,'ITC-Books'!$E$21:$P$1020,12,0)-P132,SUM(M132:O132))</f>
        <v>0</v>
      </c>
      <c r="AA132" s="186" t="str">
        <f t="shared" si="13"/>
        <v>-</v>
      </c>
    </row>
    <row r="133" spans="2:27">
      <c r="B133" s="176" t="s">
        <v>1512</v>
      </c>
      <c r="C133" s="121"/>
      <c r="D133" s="119"/>
      <c r="E133" s="192"/>
      <c r="F133" s="117"/>
      <c r="G133" s="118"/>
      <c r="H133" s="119"/>
      <c r="I133" s="119"/>
      <c r="J133" s="123"/>
      <c r="K133" s="195"/>
      <c r="L133" s="120">
        <v>0</v>
      </c>
      <c r="M133" s="120">
        <v>0</v>
      </c>
      <c r="N133" s="120">
        <v>0</v>
      </c>
      <c r="O133" s="112">
        <f t="shared" si="10"/>
        <v>0</v>
      </c>
      <c r="P133" s="115">
        <f t="shared" si="11"/>
        <v>0</v>
      </c>
      <c r="Q133" s="197"/>
      <c r="R133" s="177" t="str">
        <f>IFERROR(INDEX('2A-2B'!$B$21:$B$1020,MATCH(E133,'2A-2B'!$F$21:$F$1020,0)),"-")</f>
        <v>-</v>
      </c>
      <c r="S133" s="177" t="str">
        <f>IFERROR(INDEX('ITC-Books'!$B$21:$B$1020,MATCH(E133,'ITC-Books'!$E$21:$E$1020,0)),"-")</f>
        <v>-</v>
      </c>
      <c r="T133" s="186">
        <f t="shared" si="12"/>
        <v>0</v>
      </c>
      <c r="V133" s="131" t="str">
        <f>IFERROR(INDEX('2A-2B'!$C$21:$C$1020,MATCH(E133,'2A-2B'!$F$21:$F$1020,0)),"Not in 2A-2B")</f>
        <v>Not in 2A-2B</v>
      </c>
      <c r="W133" s="131" t="str">
        <f>IFERROR(INDEX('ITC-Books'!$C$21:$C$1020,MATCH(E133,'ITC-Books'!$E$21:$E$1020,0)),"Not in Books")</f>
        <v>Not in Books</v>
      </c>
      <c r="X133" s="117" t="str">
        <f>IFERROR(INDEX('ITC-Books'!$R$21:$R$1020,MATCH(E133,'ITC-Books'!$E$21:$E$1020,0)),"Not in Books")</f>
        <v>Not in Books</v>
      </c>
      <c r="Y133" s="120">
        <f>IFERROR(VLOOKUP(E133,'2A-2B'!$F$21:$H$1020,3,0)-P133,SUM(M133:O133))</f>
        <v>0</v>
      </c>
      <c r="Z133" s="53">
        <f>IFERROR(VLOOKUP(E133,'ITC-Books'!$E$21:$P$1020,12,0)-P133,SUM(M133:O133))</f>
        <v>0</v>
      </c>
      <c r="AA133" s="186" t="str">
        <f t="shared" si="13"/>
        <v>-</v>
      </c>
    </row>
    <row r="134" spans="2:27">
      <c r="B134" s="176" t="s">
        <v>1513</v>
      </c>
      <c r="C134" s="121"/>
      <c r="D134" s="119"/>
      <c r="E134" s="192"/>
      <c r="F134" s="117"/>
      <c r="G134" s="118"/>
      <c r="H134" s="119"/>
      <c r="I134" s="119"/>
      <c r="J134" s="123"/>
      <c r="K134" s="195"/>
      <c r="L134" s="120">
        <v>0</v>
      </c>
      <c r="M134" s="120">
        <v>0</v>
      </c>
      <c r="N134" s="120">
        <v>0</v>
      </c>
      <c r="O134" s="112">
        <f t="shared" si="10"/>
        <v>0</v>
      </c>
      <c r="P134" s="115">
        <f t="shared" si="11"/>
        <v>0</v>
      </c>
      <c r="Q134" s="197"/>
      <c r="R134" s="177" t="str">
        <f>IFERROR(INDEX('2A-2B'!$B$21:$B$1020,MATCH(E134,'2A-2B'!$F$21:$F$1020,0)),"-")</f>
        <v>-</v>
      </c>
      <c r="S134" s="177" t="str">
        <f>IFERROR(INDEX('ITC-Books'!$B$21:$B$1020,MATCH(E134,'ITC-Books'!$E$21:$E$1020,0)),"-")</f>
        <v>-</v>
      </c>
      <c r="T134" s="186">
        <f t="shared" si="12"/>
        <v>0</v>
      </c>
      <c r="V134" s="131" t="str">
        <f>IFERROR(INDEX('2A-2B'!$C$21:$C$1020,MATCH(E134,'2A-2B'!$F$21:$F$1020,0)),"Not in 2A-2B")</f>
        <v>Not in 2A-2B</v>
      </c>
      <c r="W134" s="131" t="str">
        <f>IFERROR(INDEX('ITC-Books'!$C$21:$C$1020,MATCH(E134,'ITC-Books'!$E$21:$E$1020,0)),"Not in Books")</f>
        <v>Not in Books</v>
      </c>
      <c r="X134" s="117" t="str">
        <f>IFERROR(INDEX('ITC-Books'!$R$21:$R$1020,MATCH(E134,'ITC-Books'!$E$21:$E$1020,0)),"Not in Books")</f>
        <v>Not in Books</v>
      </c>
      <c r="Y134" s="120">
        <f>IFERROR(VLOOKUP(E134,'2A-2B'!$F$21:$H$1020,3,0)-P134,SUM(M134:O134))</f>
        <v>0</v>
      </c>
      <c r="Z134" s="53">
        <f>IFERROR(VLOOKUP(E134,'ITC-Books'!$E$21:$P$1020,12,0)-P134,SUM(M134:O134))</f>
        <v>0</v>
      </c>
      <c r="AA134" s="186" t="str">
        <f t="shared" si="13"/>
        <v>-</v>
      </c>
    </row>
    <row r="135" spans="2:27">
      <c r="B135" s="176" t="s">
        <v>1514</v>
      </c>
      <c r="C135" s="121"/>
      <c r="D135" s="119"/>
      <c r="E135" s="192"/>
      <c r="F135" s="117"/>
      <c r="G135" s="118"/>
      <c r="H135" s="119"/>
      <c r="I135" s="119"/>
      <c r="J135" s="123"/>
      <c r="K135" s="195"/>
      <c r="L135" s="120">
        <v>0</v>
      </c>
      <c r="M135" s="120">
        <v>0</v>
      </c>
      <c r="N135" s="120">
        <v>0</v>
      </c>
      <c r="O135" s="112">
        <f t="shared" si="10"/>
        <v>0</v>
      </c>
      <c r="P135" s="115">
        <f t="shared" si="11"/>
        <v>0</v>
      </c>
      <c r="Q135" s="197"/>
      <c r="R135" s="177" t="str">
        <f>IFERROR(INDEX('2A-2B'!$B$21:$B$1020,MATCH(E135,'2A-2B'!$F$21:$F$1020,0)),"-")</f>
        <v>-</v>
      </c>
      <c r="S135" s="177" t="str">
        <f>IFERROR(INDEX('ITC-Books'!$B$21:$B$1020,MATCH(E135,'ITC-Books'!$E$21:$E$1020,0)),"-")</f>
        <v>-</v>
      </c>
      <c r="T135" s="186">
        <f t="shared" si="12"/>
        <v>0</v>
      </c>
      <c r="V135" s="131" t="str">
        <f>IFERROR(INDEX('2A-2B'!$C$21:$C$1020,MATCH(E135,'2A-2B'!$F$21:$F$1020,0)),"Not in 2A-2B")</f>
        <v>Not in 2A-2B</v>
      </c>
      <c r="W135" s="131" t="str">
        <f>IFERROR(INDEX('ITC-Books'!$C$21:$C$1020,MATCH(E135,'ITC-Books'!$E$21:$E$1020,0)),"Not in Books")</f>
        <v>Not in Books</v>
      </c>
      <c r="X135" s="117" t="str">
        <f>IFERROR(INDEX('ITC-Books'!$R$21:$R$1020,MATCH(E135,'ITC-Books'!$E$21:$E$1020,0)),"Not in Books")</f>
        <v>Not in Books</v>
      </c>
      <c r="Y135" s="120">
        <f>IFERROR(VLOOKUP(E135,'2A-2B'!$F$21:$H$1020,3,0)-P135,SUM(M135:O135))</f>
        <v>0</v>
      </c>
      <c r="Z135" s="53">
        <f>IFERROR(VLOOKUP(E135,'ITC-Books'!$E$21:$P$1020,12,0)-P135,SUM(M135:O135))</f>
        <v>0</v>
      </c>
      <c r="AA135" s="186" t="str">
        <f t="shared" si="13"/>
        <v>-</v>
      </c>
    </row>
    <row r="136" spans="2:27">
      <c r="B136" s="176" t="s">
        <v>1515</v>
      </c>
      <c r="C136" s="121"/>
      <c r="D136" s="119"/>
      <c r="E136" s="192"/>
      <c r="F136" s="117"/>
      <c r="G136" s="118"/>
      <c r="H136" s="119"/>
      <c r="I136" s="119"/>
      <c r="J136" s="123"/>
      <c r="K136" s="195"/>
      <c r="L136" s="120">
        <v>0</v>
      </c>
      <c r="M136" s="120">
        <v>0</v>
      </c>
      <c r="N136" s="120">
        <v>0</v>
      </c>
      <c r="O136" s="112">
        <f t="shared" si="10"/>
        <v>0</v>
      </c>
      <c r="P136" s="115">
        <f t="shared" si="11"/>
        <v>0</v>
      </c>
      <c r="Q136" s="197"/>
      <c r="R136" s="177" t="str">
        <f>IFERROR(INDEX('2A-2B'!$B$21:$B$1020,MATCH(E136,'2A-2B'!$F$21:$F$1020,0)),"-")</f>
        <v>-</v>
      </c>
      <c r="S136" s="177" t="str">
        <f>IFERROR(INDEX('ITC-Books'!$B$21:$B$1020,MATCH(E136,'ITC-Books'!$E$21:$E$1020,0)),"-")</f>
        <v>-</v>
      </c>
      <c r="T136" s="186">
        <f t="shared" si="12"/>
        <v>0</v>
      </c>
      <c r="V136" s="131" t="str">
        <f>IFERROR(INDEX('2A-2B'!$C$21:$C$1020,MATCH(E136,'2A-2B'!$F$21:$F$1020,0)),"Not in 2A-2B")</f>
        <v>Not in 2A-2B</v>
      </c>
      <c r="W136" s="131" t="str">
        <f>IFERROR(INDEX('ITC-Books'!$C$21:$C$1020,MATCH(E136,'ITC-Books'!$E$21:$E$1020,0)),"Not in Books")</f>
        <v>Not in Books</v>
      </c>
      <c r="X136" s="117" t="str">
        <f>IFERROR(INDEX('ITC-Books'!$R$21:$R$1020,MATCH(E136,'ITC-Books'!$E$21:$E$1020,0)),"Not in Books")</f>
        <v>Not in Books</v>
      </c>
      <c r="Y136" s="120">
        <f>IFERROR(VLOOKUP(E136,'2A-2B'!$F$21:$H$1020,3,0)-P136,SUM(M136:O136))</f>
        <v>0</v>
      </c>
      <c r="Z136" s="53">
        <f>IFERROR(VLOOKUP(E136,'ITC-Books'!$E$21:$P$1020,12,0)-P136,SUM(M136:O136))</f>
        <v>0</v>
      </c>
      <c r="AA136" s="186" t="str">
        <f t="shared" si="13"/>
        <v>-</v>
      </c>
    </row>
    <row r="137" spans="2:27">
      <c r="B137" s="176" t="s">
        <v>1516</v>
      </c>
      <c r="C137" s="121"/>
      <c r="D137" s="119"/>
      <c r="E137" s="192"/>
      <c r="F137" s="117"/>
      <c r="G137" s="118"/>
      <c r="H137" s="119"/>
      <c r="I137" s="119"/>
      <c r="J137" s="123"/>
      <c r="K137" s="195"/>
      <c r="L137" s="120">
        <v>0</v>
      </c>
      <c r="M137" s="120">
        <v>0</v>
      </c>
      <c r="N137" s="120">
        <v>0</v>
      </c>
      <c r="O137" s="112">
        <f t="shared" si="10"/>
        <v>0</v>
      </c>
      <c r="P137" s="115">
        <f t="shared" si="11"/>
        <v>0</v>
      </c>
      <c r="Q137" s="197"/>
      <c r="R137" s="177" t="str">
        <f>IFERROR(INDEX('2A-2B'!$B$21:$B$1020,MATCH(E137,'2A-2B'!$F$21:$F$1020,0)),"-")</f>
        <v>-</v>
      </c>
      <c r="S137" s="177" t="str">
        <f>IFERROR(INDEX('ITC-Books'!$B$21:$B$1020,MATCH(E137,'ITC-Books'!$E$21:$E$1020,0)),"-")</f>
        <v>-</v>
      </c>
      <c r="T137" s="186">
        <f t="shared" si="12"/>
        <v>0</v>
      </c>
      <c r="V137" s="131" t="str">
        <f>IFERROR(INDEX('2A-2B'!$C$21:$C$1020,MATCH(E137,'2A-2B'!$F$21:$F$1020,0)),"Not in 2A-2B")</f>
        <v>Not in 2A-2B</v>
      </c>
      <c r="W137" s="131" t="str">
        <f>IFERROR(INDEX('ITC-Books'!$C$21:$C$1020,MATCH(E137,'ITC-Books'!$E$21:$E$1020,0)),"Not in Books")</f>
        <v>Not in Books</v>
      </c>
      <c r="X137" s="117" t="str">
        <f>IFERROR(INDEX('ITC-Books'!$R$21:$R$1020,MATCH(E137,'ITC-Books'!$E$21:$E$1020,0)),"Not in Books")</f>
        <v>Not in Books</v>
      </c>
      <c r="Y137" s="120">
        <f>IFERROR(VLOOKUP(E137,'2A-2B'!$F$21:$H$1020,3,0)-P137,SUM(M137:O137))</f>
        <v>0</v>
      </c>
      <c r="Z137" s="53">
        <f>IFERROR(VLOOKUP(E137,'ITC-Books'!$E$21:$P$1020,12,0)-P137,SUM(M137:O137))</f>
        <v>0</v>
      </c>
      <c r="AA137" s="186" t="str">
        <f t="shared" si="13"/>
        <v>-</v>
      </c>
    </row>
    <row r="138" spans="2:27">
      <c r="B138" s="176" t="s">
        <v>1517</v>
      </c>
      <c r="C138" s="121"/>
      <c r="D138" s="119"/>
      <c r="E138" s="192"/>
      <c r="F138" s="117"/>
      <c r="G138" s="118"/>
      <c r="H138" s="119"/>
      <c r="I138" s="119"/>
      <c r="J138" s="123"/>
      <c r="K138" s="195"/>
      <c r="L138" s="120">
        <v>0</v>
      </c>
      <c r="M138" s="120">
        <v>0</v>
      </c>
      <c r="N138" s="120">
        <v>0</v>
      </c>
      <c r="O138" s="112">
        <f t="shared" si="10"/>
        <v>0</v>
      </c>
      <c r="P138" s="115">
        <f t="shared" si="11"/>
        <v>0</v>
      </c>
      <c r="Q138" s="197"/>
      <c r="R138" s="177" t="str">
        <f>IFERROR(INDEX('2A-2B'!$B$21:$B$1020,MATCH(E138,'2A-2B'!$F$21:$F$1020,0)),"-")</f>
        <v>-</v>
      </c>
      <c r="S138" s="177" t="str">
        <f>IFERROR(INDEX('ITC-Books'!$B$21:$B$1020,MATCH(E138,'ITC-Books'!$E$21:$E$1020,0)),"-")</f>
        <v>-</v>
      </c>
      <c r="T138" s="186">
        <f t="shared" si="12"/>
        <v>0</v>
      </c>
      <c r="V138" s="131" t="str">
        <f>IFERROR(INDEX('2A-2B'!$C$21:$C$1020,MATCH(E138,'2A-2B'!$F$21:$F$1020,0)),"Not in 2A-2B")</f>
        <v>Not in 2A-2B</v>
      </c>
      <c r="W138" s="131" t="str">
        <f>IFERROR(INDEX('ITC-Books'!$C$21:$C$1020,MATCH(E138,'ITC-Books'!$E$21:$E$1020,0)),"Not in Books")</f>
        <v>Not in Books</v>
      </c>
      <c r="X138" s="117" t="str">
        <f>IFERROR(INDEX('ITC-Books'!$R$21:$R$1020,MATCH(E138,'ITC-Books'!$E$21:$E$1020,0)),"Not in Books")</f>
        <v>Not in Books</v>
      </c>
      <c r="Y138" s="120">
        <f>IFERROR(VLOOKUP(E138,'2A-2B'!$F$21:$H$1020,3,0)-P138,SUM(M138:O138))</f>
        <v>0</v>
      </c>
      <c r="Z138" s="53">
        <f>IFERROR(VLOOKUP(E138,'ITC-Books'!$E$21:$P$1020,12,0)-P138,SUM(M138:O138))</f>
        <v>0</v>
      </c>
      <c r="AA138" s="186" t="str">
        <f t="shared" si="13"/>
        <v>-</v>
      </c>
    </row>
    <row r="139" spans="2:27">
      <c r="B139" s="176" t="s">
        <v>1518</v>
      </c>
      <c r="C139" s="121"/>
      <c r="D139" s="119"/>
      <c r="E139" s="192"/>
      <c r="F139" s="117"/>
      <c r="G139" s="118"/>
      <c r="H139" s="119"/>
      <c r="I139" s="119"/>
      <c r="J139" s="123"/>
      <c r="K139" s="195"/>
      <c r="L139" s="120">
        <v>0</v>
      </c>
      <c r="M139" s="120">
        <v>0</v>
      </c>
      <c r="N139" s="120">
        <v>0</v>
      </c>
      <c r="O139" s="112">
        <f t="shared" si="10"/>
        <v>0</v>
      </c>
      <c r="P139" s="115">
        <f t="shared" si="11"/>
        <v>0</v>
      </c>
      <c r="Q139" s="197"/>
      <c r="R139" s="177" t="str">
        <f>IFERROR(INDEX('2A-2B'!$B$21:$B$1020,MATCH(E139,'2A-2B'!$F$21:$F$1020,0)),"-")</f>
        <v>-</v>
      </c>
      <c r="S139" s="177" t="str">
        <f>IFERROR(INDEX('ITC-Books'!$B$21:$B$1020,MATCH(E139,'ITC-Books'!$E$21:$E$1020,0)),"-")</f>
        <v>-</v>
      </c>
      <c r="T139" s="186">
        <f t="shared" si="12"/>
        <v>0</v>
      </c>
      <c r="V139" s="131" t="str">
        <f>IFERROR(INDEX('2A-2B'!$C$21:$C$1020,MATCH(E139,'2A-2B'!$F$21:$F$1020,0)),"Not in 2A-2B")</f>
        <v>Not in 2A-2B</v>
      </c>
      <c r="W139" s="131" t="str">
        <f>IFERROR(INDEX('ITC-Books'!$C$21:$C$1020,MATCH(E139,'ITC-Books'!$E$21:$E$1020,0)),"Not in Books")</f>
        <v>Not in Books</v>
      </c>
      <c r="X139" s="117" t="str">
        <f>IFERROR(INDEX('ITC-Books'!$R$21:$R$1020,MATCH(E139,'ITC-Books'!$E$21:$E$1020,0)),"Not in Books")</f>
        <v>Not in Books</v>
      </c>
      <c r="Y139" s="120">
        <f>IFERROR(VLOOKUP(E139,'2A-2B'!$F$21:$H$1020,3,0)-P139,SUM(M139:O139))</f>
        <v>0</v>
      </c>
      <c r="Z139" s="53">
        <f>IFERROR(VLOOKUP(E139,'ITC-Books'!$E$21:$P$1020,12,0)-P139,SUM(M139:O139))</f>
        <v>0</v>
      </c>
      <c r="AA139" s="186" t="str">
        <f t="shared" si="13"/>
        <v>-</v>
      </c>
    </row>
    <row r="140" spans="2:27">
      <c r="B140" s="176" t="s">
        <v>1519</v>
      </c>
      <c r="C140" s="121"/>
      <c r="D140" s="119"/>
      <c r="E140" s="192"/>
      <c r="F140" s="117"/>
      <c r="G140" s="118"/>
      <c r="H140" s="119"/>
      <c r="I140" s="119"/>
      <c r="J140" s="123"/>
      <c r="K140" s="195"/>
      <c r="L140" s="120">
        <v>0</v>
      </c>
      <c r="M140" s="120">
        <v>0</v>
      </c>
      <c r="N140" s="120">
        <v>0</v>
      </c>
      <c r="O140" s="112">
        <f t="shared" si="10"/>
        <v>0</v>
      </c>
      <c r="P140" s="115">
        <f t="shared" si="11"/>
        <v>0</v>
      </c>
      <c r="Q140" s="197"/>
      <c r="R140" s="177" t="str">
        <f>IFERROR(INDEX('2A-2B'!$B$21:$B$1020,MATCH(E140,'2A-2B'!$F$21:$F$1020,0)),"-")</f>
        <v>-</v>
      </c>
      <c r="S140" s="177" t="str">
        <f>IFERROR(INDEX('ITC-Books'!$B$21:$B$1020,MATCH(E140,'ITC-Books'!$E$21:$E$1020,0)),"-")</f>
        <v>-</v>
      </c>
      <c r="T140" s="186">
        <f t="shared" si="12"/>
        <v>0</v>
      </c>
      <c r="V140" s="131" t="str">
        <f>IFERROR(INDEX('2A-2B'!$C$21:$C$1020,MATCH(E140,'2A-2B'!$F$21:$F$1020,0)),"Not in 2A-2B")</f>
        <v>Not in 2A-2B</v>
      </c>
      <c r="W140" s="131" t="str">
        <f>IFERROR(INDEX('ITC-Books'!$C$21:$C$1020,MATCH(E140,'ITC-Books'!$E$21:$E$1020,0)),"Not in Books")</f>
        <v>Not in Books</v>
      </c>
      <c r="X140" s="117" t="str">
        <f>IFERROR(INDEX('ITC-Books'!$R$21:$R$1020,MATCH(E140,'ITC-Books'!$E$21:$E$1020,0)),"Not in Books")</f>
        <v>Not in Books</v>
      </c>
      <c r="Y140" s="120">
        <f>IFERROR(VLOOKUP(E140,'2A-2B'!$F$21:$H$1020,3,0)-P140,SUM(M140:O140))</f>
        <v>0</v>
      </c>
      <c r="Z140" s="53">
        <f>IFERROR(VLOOKUP(E140,'ITC-Books'!$E$21:$P$1020,12,0)-P140,SUM(M140:O140))</f>
        <v>0</v>
      </c>
      <c r="AA140" s="186" t="str">
        <f t="shared" si="13"/>
        <v>-</v>
      </c>
    </row>
    <row r="141" spans="2:27">
      <c r="B141" s="176" t="s">
        <v>1520</v>
      </c>
      <c r="C141" s="121"/>
      <c r="D141" s="119"/>
      <c r="E141" s="192"/>
      <c r="F141" s="117"/>
      <c r="G141" s="118"/>
      <c r="H141" s="119"/>
      <c r="I141" s="119"/>
      <c r="J141" s="123"/>
      <c r="K141" s="195"/>
      <c r="L141" s="120">
        <v>0</v>
      </c>
      <c r="M141" s="120">
        <v>0</v>
      </c>
      <c r="N141" s="120">
        <v>0</v>
      </c>
      <c r="O141" s="112">
        <f t="shared" si="10"/>
        <v>0</v>
      </c>
      <c r="P141" s="115">
        <f t="shared" si="11"/>
        <v>0</v>
      </c>
      <c r="Q141" s="197"/>
      <c r="R141" s="177" t="str">
        <f>IFERROR(INDEX('2A-2B'!$B$21:$B$1020,MATCH(E141,'2A-2B'!$F$21:$F$1020,0)),"-")</f>
        <v>-</v>
      </c>
      <c r="S141" s="177" t="str">
        <f>IFERROR(INDEX('ITC-Books'!$B$21:$B$1020,MATCH(E141,'ITC-Books'!$E$21:$E$1020,0)),"-")</f>
        <v>-</v>
      </c>
      <c r="T141" s="186">
        <f t="shared" si="12"/>
        <v>0</v>
      </c>
      <c r="V141" s="131" t="str">
        <f>IFERROR(INDEX('2A-2B'!$C$21:$C$1020,MATCH(E141,'2A-2B'!$F$21:$F$1020,0)),"Not in 2A-2B")</f>
        <v>Not in 2A-2B</v>
      </c>
      <c r="W141" s="131" t="str">
        <f>IFERROR(INDEX('ITC-Books'!$C$21:$C$1020,MATCH(E141,'ITC-Books'!$E$21:$E$1020,0)),"Not in Books")</f>
        <v>Not in Books</v>
      </c>
      <c r="X141" s="117" t="str">
        <f>IFERROR(INDEX('ITC-Books'!$R$21:$R$1020,MATCH(E141,'ITC-Books'!$E$21:$E$1020,0)),"Not in Books")</f>
        <v>Not in Books</v>
      </c>
      <c r="Y141" s="120">
        <f>IFERROR(VLOOKUP(E141,'2A-2B'!$F$21:$H$1020,3,0)-P141,SUM(M141:O141))</f>
        <v>0</v>
      </c>
      <c r="Z141" s="53">
        <f>IFERROR(VLOOKUP(E141,'ITC-Books'!$E$21:$P$1020,12,0)-P141,SUM(M141:O141))</f>
        <v>0</v>
      </c>
      <c r="AA141" s="186" t="str">
        <f t="shared" si="13"/>
        <v>-</v>
      </c>
    </row>
    <row r="142" spans="2:27">
      <c r="B142" s="176" t="s">
        <v>1521</v>
      </c>
      <c r="C142" s="121"/>
      <c r="D142" s="119"/>
      <c r="E142" s="192"/>
      <c r="F142" s="117"/>
      <c r="G142" s="118"/>
      <c r="H142" s="119"/>
      <c r="I142" s="119"/>
      <c r="J142" s="123"/>
      <c r="K142" s="195"/>
      <c r="L142" s="120">
        <v>0</v>
      </c>
      <c r="M142" s="120">
        <v>0</v>
      </c>
      <c r="N142" s="120">
        <v>0</v>
      </c>
      <c r="O142" s="112">
        <f t="shared" si="10"/>
        <v>0</v>
      </c>
      <c r="P142" s="115">
        <f t="shared" si="11"/>
        <v>0</v>
      </c>
      <c r="Q142" s="197"/>
      <c r="R142" s="177" t="str">
        <f>IFERROR(INDEX('2A-2B'!$B$21:$B$1020,MATCH(E142,'2A-2B'!$F$21:$F$1020,0)),"-")</f>
        <v>-</v>
      </c>
      <c r="S142" s="177" t="str">
        <f>IFERROR(INDEX('ITC-Books'!$B$21:$B$1020,MATCH(E142,'ITC-Books'!$E$21:$E$1020,0)),"-")</f>
        <v>-</v>
      </c>
      <c r="T142" s="186">
        <f t="shared" si="12"/>
        <v>0</v>
      </c>
      <c r="V142" s="131" t="str">
        <f>IFERROR(INDEX('2A-2B'!$C$21:$C$1020,MATCH(E142,'2A-2B'!$F$21:$F$1020,0)),"Not in 2A-2B")</f>
        <v>Not in 2A-2B</v>
      </c>
      <c r="W142" s="131" t="str">
        <f>IFERROR(INDEX('ITC-Books'!$C$21:$C$1020,MATCH(E142,'ITC-Books'!$E$21:$E$1020,0)),"Not in Books")</f>
        <v>Not in Books</v>
      </c>
      <c r="X142" s="117" t="str">
        <f>IFERROR(INDEX('ITC-Books'!$R$21:$R$1020,MATCH(E142,'ITC-Books'!$E$21:$E$1020,0)),"Not in Books")</f>
        <v>Not in Books</v>
      </c>
      <c r="Y142" s="120">
        <f>IFERROR(VLOOKUP(E142,'2A-2B'!$F$21:$H$1020,3,0)-P142,SUM(M142:O142))</f>
        <v>0</v>
      </c>
      <c r="Z142" s="53">
        <f>IFERROR(VLOOKUP(E142,'ITC-Books'!$E$21:$P$1020,12,0)-P142,SUM(M142:O142))</f>
        <v>0</v>
      </c>
      <c r="AA142" s="186" t="str">
        <f t="shared" si="13"/>
        <v>-</v>
      </c>
    </row>
    <row r="143" spans="2:27">
      <c r="B143" s="176" t="s">
        <v>1522</v>
      </c>
      <c r="C143" s="121"/>
      <c r="D143" s="119"/>
      <c r="E143" s="192"/>
      <c r="F143" s="117"/>
      <c r="G143" s="118"/>
      <c r="H143" s="119"/>
      <c r="I143" s="119"/>
      <c r="J143" s="123"/>
      <c r="K143" s="195"/>
      <c r="L143" s="120">
        <v>0</v>
      </c>
      <c r="M143" s="120">
        <v>0</v>
      </c>
      <c r="N143" s="120">
        <v>0</v>
      </c>
      <c r="O143" s="112">
        <f t="shared" si="10"/>
        <v>0</v>
      </c>
      <c r="P143" s="115">
        <f t="shared" si="11"/>
        <v>0</v>
      </c>
      <c r="Q143" s="197"/>
      <c r="R143" s="177" t="str">
        <f>IFERROR(INDEX('2A-2B'!$B$21:$B$1020,MATCH(E143,'2A-2B'!$F$21:$F$1020,0)),"-")</f>
        <v>-</v>
      </c>
      <c r="S143" s="177" t="str">
        <f>IFERROR(INDEX('ITC-Books'!$B$21:$B$1020,MATCH(E143,'ITC-Books'!$E$21:$E$1020,0)),"-")</f>
        <v>-</v>
      </c>
      <c r="T143" s="186">
        <f t="shared" si="12"/>
        <v>0</v>
      </c>
      <c r="V143" s="131" t="str">
        <f>IFERROR(INDEX('2A-2B'!$C$21:$C$1020,MATCH(E143,'2A-2B'!$F$21:$F$1020,0)),"Not in 2A-2B")</f>
        <v>Not in 2A-2B</v>
      </c>
      <c r="W143" s="131" t="str">
        <f>IFERROR(INDEX('ITC-Books'!$C$21:$C$1020,MATCH(E143,'ITC-Books'!$E$21:$E$1020,0)),"Not in Books")</f>
        <v>Not in Books</v>
      </c>
      <c r="X143" s="117" t="str">
        <f>IFERROR(INDEX('ITC-Books'!$R$21:$R$1020,MATCH(E143,'ITC-Books'!$E$21:$E$1020,0)),"Not in Books")</f>
        <v>Not in Books</v>
      </c>
      <c r="Y143" s="120">
        <f>IFERROR(VLOOKUP(E143,'2A-2B'!$F$21:$H$1020,3,0)-P143,SUM(M143:O143))</f>
        <v>0</v>
      </c>
      <c r="Z143" s="53">
        <f>IFERROR(VLOOKUP(E143,'ITC-Books'!$E$21:$P$1020,12,0)-P143,SUM(M143:O143))</f>
        <v>0</v>
      </c>
      <c r="AA143" s="186" t="str">
        <f t="shared" si="13"/>
        <v>-</v>
      </c>
    </row>
    <row r="144" spans="2:27">
      <c r="B144" s="176" t="s">
        <v>1523</v>
      </c>
      <c r="C144" s="121"/>
      <c r="D144" s="119"/>
      <c r="E144" s="192"/>
      <c r="F144" s="117"/>
      <c r="G144" s="118"/>
      <c r="H144" s="119"/>
      <c r="I144" s="119"/>
      <c r="J144" s="123"/>
      <c r="K144" s="195"/>
      <c r="L144" s="120">
        <v>0</v>
      </c>
      <c r="M144" s="120">
        <v>0</v>
      </c>
      <c r="N144" s="120">
        <v>0</v>
      </c>
      <c r="O144" s="112">
        <f t="shared" si="10"/>
        <v>0</v>
      </c>
      <c r="P144" s="115">
        <f t="shared" si="11"/>
        <v>0</v>
      </c>
      <c r="Q144" s="197"/>
      <c r="R144" s="177" t="str">
        <f>IFERROR(INDEX('2A-2B'!$B$21:$B$1020,MATCH(E144,'2A-2B'!$F$21:$F$1020,0)),"-")</f>
        <v>-</v>
      </c>
      <c r="S144" s="177" t="str">
        <f>IFERROR(INDEX('ITC-Books'!$B$21:$B$1020,MATCH(E144,'ITC-Books'!$E$21:$E$1020,0)),"-")</f>
        <v>-</v>
      </c>
      <c r="T144" s="186">
        <f t="shared" si="12"/>
        <v>0</v>
      </c>
      <c r="V144" s="131" t="str">
        <f>IFERROR(INDEX('2A-2B'!$C$21:$C$1020,MATCH(E144,'2A-2B'!$F$21:$F$1020,0)),"Not in 2A-2B")</f>
        <v>Not in 2A-2B</v>
      </c>
      <c r="W144" s="131" t="str">
        <f>IFERROR(INDEX('ITC-Books'!$C$21:$C$1020,MATCH(E144,'ITC-Books'!$E$21:$E$1020,0)),"Not in Books")</f>
        <v>Not in Books</v>
      </c>
      <c r="X144" s="117" t="str">
        <f>IFERROR(INDEX('ITC-Books'!$R$21:$R$1020,MATCH(E144,'ITC-Books'!$E$21:$E$1020,0)),"Not in Books")</f>
        <v>Not in Books</v>
      </c>
      <c r="Y144" s="120">
        <f>IFERROR(VLOOKUP(E144,'2A-2B'!$F$21:$H$1020,3,0)-P144,SUM(M144:O144))</f>
        <v>0</v>
      </c>
      <c r="Z144" s="53">
        <f>IFERROR(VLOOKUP(E144,'ITC-Books'!$E$21:$P$1020,12,0)-P144,SUM(M144:O144))</f>
        <v>0</v>
      </c>
      <c r="AA144" s="186" t="str">
        <f t="shared" si="13"/>
        <v>-</v>
      </c>
    </row>
    <row r="145" spans="2:27">
      <c r="B145" s="176" t="s">
        <v>1524</v>
      </c>
      <c r="C145" s="121"/>
      <c r="D145" s="119"/>
      <c r="E145" s="192"/>
      <c r="F145" s="117"/>
      <c r="G145" s="118"/>
      <c r="H145" s="119"/>
      <c r="I145" s="119"/>
      <c r="J145" s="123"/>
      <c r="K145" s="195"/>
      <c r="L145" s="120">
        <v>0</v>
      </c>
      <c r="M145" s="120">
        <v>0</v>
      </c>
      <c r="N145" s="120">
        <v>0</v>
      </c>
      <c r="O145" s="112">
        <f t="shared" si="10"/>
        <v>0</v>
      </c>
      <c r="P145" s="115">
        <f t="shared" si="11"/>
        <v>0</v>
      </c>
      <c r="Q145" s="197"/>
      <c r="R145" s="177" t="str">
        <f>IFERROR(INDEX('2A-2B'!$B$21:$B$1020,MATCH(E145,'2A-2B'!$F$21:$F$1020,0)),"-")</f>
        <v>-</v>
      </c>
      <c r="S145" s="177" t="str">
        <f>IFERROR(INDEX('ITC-Books'!$B$21:$B$1020,MATCH(E145,'ITC-Books'!$E$21:$E$1020,0)),"-")</f>
        <v>-</v>
      </c>
      <c r="T145" s="186">
        <f t="shared" si="12"/>
        <v>0</v>
      </c>
      <c r="V145" s="131" t="str">
        <f>IFERROR(INDEX('2A-2B'!$C$21:$C$1020,MATCH(E145,'2A-2B'!$F$21:$F$1020,0)),"Not in 2A-2B")</f>
        <v>Not in 2A-2B</v>
      </c>
      <c r="W145" s="131" t="str">
        <f>IFERROR(INDEX('ITC-Books'!$C$21:$C$1020,MATCH(E145,'ITC-Books'!$E$21:$E$1020,0)),"Not in Books")</f>
        <v>Not in Books</v>
      </c>
      <c r="X145" s="117" t="str">
        <f>IFERROR(INDEX('ITC-Books'!$R$21:$R$1020,MATCH(E145,'ITC-Books'!$E$21:$E$1020,0)),"Not in Books")</f>
        <v>Not in Books</v>
      </c>
      <c r="Y145" s="120">
        <f>IFERROR(VLOOKUP(E145,'2A-2B'!$F$21:$H$1020,3,0)-P145,SUM(M145:O145))</f>
        <v>0</v>
      </c>
      <c r="Z145" s="53">
        <f>IFERROR(VLOOKUP(E145,'ITC-Books'!$E$21:$P$1020,12,0)-P145,SUM(M145:O145))</f>
        <v>0</v>
      </c>
      <c r="AA145" s="186" t="str">
        <f t="shared" si="13"/>
        <v>-</v>
      </c>
    </row>
    <row r="146" spans="2:27">
      <c r="B146" s="176" t="s">
        <v>1525</v>
      </c>
      <c r="C146" s="121"/>
      <c r="D146" s="119"/>
      <c r="E146" s="192"/>
      <c r="F146" s="117"/>
      <c r="G146" s="118"/>
      <c r="H146" s="119"/>
      <c r="I146" s="119"/>
      <c r="J146" s="123"/>
      <c r="K146" s="195"/>
      <c r="L146" s="120">
        <v>0</v>
      </c>
      <c r="M146" s="120">
        <v>0</v>
      </c>
      <c r="N146" s="120">
        <v>0</v>
      </c>
      <c r="O146" s="112">
        <f t="shared" si="10"/>
        <v>0</v>
      </c>
      <c r="P146" s="115">
        <f t="shared" si="11"/>
        <v>0</v>
      </c>
      <c r="Q146" s="197"/>
      <c r="R146" s="177" t="str">
        <f>IFERROR(INDEX('2A-2B'!$B$21:$B$1020,MATCH(E146,'2A-2B'!$F$21:$F$1020,0)),"-")</f>
        <v>-</v>
      </c>
      <c r="S146" s="177" t="str">
        <f>IFERROR(INDEX('ITC-Books'!$B$21:$B$1020,MATCH(E146,'ITC-Books'!$E$21:$E$1020,0)),"-")</f>
        <v>-</v>
      </c>
      <c r="T146" s="186">
        <f t="shared" si="12"/>
        <v>0</v>
      </c>
      <c r="V146" s="131" t="str">
        <f>IFERROR(INDEX('2A-2B'!$C$21:$C$1020,MATCH(E146,'2A-2B'!$F$21:$F$1020,0)),"Not in 2A-2B")</f>
        <v>Not in 2A-2B</v>
      </c>
      <c r="W146" s="131" t="str">
        <f>IFERROR(INDEX('ITC-Books'!$C$21:$C$1020,MATCH(E146,'ITC-Books'!$E$21:$E$1020,0)),"Not in Books")</f>
        <v>Not in Books</v>
      </c>
      <c r="X146" s="117" t="str">
        <f>IFERROR(INDEX('ITC-Books'!$R$21:$R$1020,MATCH(E146,'ITC-Books'!$E$21:$E$1020,0)),"Not in Books")</f>
        <v>Not in Books</v>
      </c>
      <c r="Y146" s="120">
        <f>IFERROR(VLOOKUP(E146,'2A-2B'!$F$21:$H$1020,3,0)-P146,SUM(M146:O146))</f>
        <v>0</v>
      </c>
      <c r="Z146" s="53">
        <f>IFERROR(VLOOKUP(E146,'ITC-Books'!$E$21:$P$1020,12,0)-P146,SUM(M146:O146))</f>
        <v>0</v>
      </c>
      <c r="AA146" s="186" t="str">
        <f t="shared" si="13"/>
        <v>-</v>
      </c>
    </row>
    <row r="147" spans="2:27">
      <c r="B147" s="176" t="s">
        <v>1526</v>
      </c>
      <c r="C147" s="121"/>
      <c r="D147" s="119"/>
      <c r="E147" s="192"/>
      <c r="F147" s="117"/>
      <c r="G147" s="118"/>
      <c r="H147" s="119"/>
      <c r="I147" s="119"/>
      <c r="J147" s="123"/>
      <c r="K147" s="195"/>
      <c r="L147" s="120">
        <v>0</v>
      </c>
      <c r="M147" s="120">
        <v>0</v>
      </c>
      <c r="N147" s="120">
        <v>0</v>
      </c>
      <c r="O147" s="112">
        <f t="shared" si="10"/>
        <v>0</v>
      </c>
      <c r="P147" s="115">
        <f t="shared" si="11"/>
        <v>0</v>
      </c>
      <c r="Q147" s="197"/>
      <c r="R147" s="177" t="str">
        <f>IFERROR(INDEX('2A-2B'!$B$21:$B$1020,MATCH(E147,'2A-2B'!$F$21:$F$1020,0)),"-")</f>
        <v>-</v>
      </c>
      <c r="S147" s="177" t="str">
        <f>IFERROR(INDEX('ITC-Books'!$B$21:$B$1020,MATCH(E147,'ITC-Books'!$E$21:$E$1020,0)),"-")</f>
        <v>-</v>
      </c>
      <c r="T147" s="186">
        <f t="shared" si="12"/>
        <v>0</v>
      </c>
      <c r="V147" s="131" t="str">
        <f>IFERROR(INDEX('2A-2B'!$C$21:$C$1020,MATCH(E147,'2A-2B'!$F$21:$F$1020,0)),"Not in 2A-2B")</f>
        <v>Not in 2A-2B</v>
      </c>
      <c r="W147" s="131" t="str">
        <f>IFERROR(INDEX('ITC-Books'!$C$21:$C$1020,MATCH(E147,'ITC-Books'!$E$21:$E$1020,0)),"Not in Books")</f>
        <v>Not in Books</v>
      </c>
      <c r="X147" s="117" t="str">
        <f>IFERROR(INDEX('ITC-Books'!$R$21:$R$1020,MATCH(E147,'ITC-Books'!$E$21:$E$1020,0)),"Not in Books")</f>
        <v>Not in Books</v>
      </c>
      <c r="Y147" s="120">
        <f>IFERROR(VLOOKUP(E147,'2A-2B'!$F$21:$H$1020,3,0)-P147,SUM(M147:O147))</f>
        <v>0</v>
      </c>
      <c r="Z147" s="53">
        <f>IFERROR(VLOOKUP(E147,'ITC-Books'!$E$21:$P$1020,12,0)-P147,SUM(M147:O147))</f>
        <v>0</v>
      </c>
      <c r="AA147" s="186" t="str">
        <f t="shared" si="13"/>
        <v>-</v>
      </c>
    </row>
    <row r="148" spans="2:27">
      <c r="B148" s="176" t="s">
        <v>1527</v>
      </c>
      <c r="C148" s="121"/>
      <c r="D148" s="119"/>
      <c r="E148" s="192"/>
      <c r="F148" s="117"/>
      <c r="G148" s="118"/>
      <c r="H148" s="119"/>
      <c r="I148" s="119"/>
      <c r="J148" s="123"/>
      <c r="K148" s="195"/>
      <c r="L148" s="120">
        <v>0</v>
      </c>
      <c r="M148" s="120">
        <v>0</v>
      </c>
      <c r="N148" s="120">
        <v>0</v>
      </c>
      <c r="O148" s="112">
        <f t="shared" si="10"/>
        <v>0</v>
      </c>
      <c r="P148" s="115">
        <f t="shared" si="11"/>
        <v>0</v>
      </c>
      <c r="Q148" s="197"/>
      <c r="R148" s="177" t="str">
        <f>IFERROR(INDEX('2A-2B'!$B$21:$B$1020,MATCH(E148,'2A-2B'!$F$21:$F$1020,0)),"-")</f>
        <v>-</v>
      </c>
      <c r="S148" s="177" t="str">
        <f>IFERROR(INDEX('ITC-Books'!$B$21:$B$1020,MATCH(E148,'ITC-Books'!$E$21:$E$1020,0)),"-")</f>
        <v>-</v>
      </c>
      <c r="T148" s="186">
        <f t="shared" si="12"/>
        <v>0</v>
      </c>
      <c r="V148" s="131" t="str">
        <f>IFERROR(INDEX('2A-2B'!$C$21:$C$1020,MATCH(E148,'2A-2B'!$F$21:$F$1020,0)),"Not in 2A-2B")</f>
        <v>Not in 2A-2B</v>
      </c>
      <c r="W148" s="131" t="str">
        <f>IFERROR(INDEX('ITC-Books'!$C$21:$C$1020,MATCH(E148,'ITC-Books'!$E$21:$E$1020,0)),"Not in Books")</f>
        <v>Not in Books</v>
      </c>
      <c r="X148" s="117" t="str">
        <f>IFERROR(INDEX('ITC-Books'!$R$21:$R$1020,MATCH(E148,'ITC-Books'!$E$21:$E$1020,0)),"Not in Books")</f>
        <v>Not in Books</v>
      </c>
      <c r="Y148" s="120">
        <f>IFERROR(VLOOKUP(E148,'2A-2B'!$F$21:$H$1020,3,0)-P148,SUM(M148:O148))</f>
        <v>0</v>
      </c>
      <c r="Z148" s="53">
        <f>IFERROR(VLOOKUP(E148,'ITC-Books'!$E$21:$P$1020,12,0)-P148,SUM(M148:O148))</f>
        <v>0</v>
      </c>
      <c r="AA148" s="186" t="str">
        <f t="shared" si="13"/>
        <v>-</v>
      </c>
    </row>
    <row r="149" spans="2:27">
      <c r="B149" s="176" t="s">
        <v>1528</v>
      </c>
      <c r="C149" s="121"/>
      <c r="D149" s="119"/>
      <c r="E149" s="192"/>
      <c r="F149" s="117"/>
      <c r="G149" s="118"/>
      <c r="H149" s="119"/>
      <c r="I149" s="119"/>
      <c r="J149" s="123"/>
      <c r="K149" s="195"/>
      <c r="L149" s="120">
        <v>0</v>
      </c>
      <c r="M149" s="120">
        <v>0</v>
      </c>
      <c r="N149" s="120">
        <v>0</v>
      </c>
      <c r="O149" s="112">
        <f t="shared" ref="O149:O212" si="14">N149</f>
        <v>0</v>
      </c>
      <c r="P149" s="115">
        <f t="shared" ref="P149:P212" si="15">SUM(L149:O149)</f>
        <v>0</v>
      </c>
      <c r="Q149" s="197"/>
      <c r="R149" s="177" t="str">
        <f>IFERROR(INDEX('2A-2B'!$B$21:$B$1020,MATCH(E149,'2A-2B'!$F$21:$F$1020,0)),"-")</f>
        <v>-</v>
      </c>
      <c r="S149" s="177" t="str">
        <f>IFERROR(INDEX('ITC-Books'!$B$21:$B$1020,MATCH(E149,'ITC-Books'!$E$21:$E$1020,0)),"-")</f>
        <v>-</v>
      </c>
      <c r="T149" s="186">
        <f t="shared" si="12"/>
        <v>0</v>
      </c>
      <c r="V149" s="131" t="str">
        <f>IFERROR(INDEX('2A-2B'!$C$21:$C$1020,MATCH(E149,'2A-2B'!$F$21:$F$1020,0)),"Not in 2A-2B")</f>
        <v>Not in 2A-2B</v>
      </c>
      <c r="W149" s="131" t="str">
        <f>IFERROR(INDEX('ITC-Books'!$C$21:$C$1020,MATCH(E149,'ITC-Books'!$E$21:$E$1020,0)),"Not in Books")</f>
        <v>Not in Books</v>
      </c>
      <c r="X149" s="117" t="str">
        <f>IFERROR(INDEX('ITC-Books'!$R$21:$R$1020,MATCH(E149,'ITC-Books'!$E$21:$E$1020,0)),"Not in Books")</f>
        <v>Not in Books</v>
      </c>
      <c r="Y149" s="120">
        <f>IFERROR(VLOOKUP(E149,'2A-2B'!$F$21:$H$1020,3,0)-P149,SUM(M149:O149))</f>
        <v>0</v>
      </c>
      <c r="Z149" s="53">
        <f>IFERROR(VLOOKUP(E149,'ITC-Books'!$E$21:$P$1020,12,0)-P149,SUM(M149:O149))</f>
        <v>0</v>
      </c>
      <c r="AA149" s="186" t="str">
        <f t="shared" si="13"/>
        <v>-</v>
      </c>
    </row>
    <row r="150" spans="2:27">
      <c r="B150" s="176" t="s">
        <v>1529</v>
      </c>
      <c r="C150" s="121"/>
      <c r="D150" s="119"/>
      <c r="E150" s="192"/>
      <c r="F150" s="117"/>
      <c r="G150" s="118"/>
      <c r="H150" s="119"/>
      <c r="I150" s="119"/>
      <c r="J150" s="123"/>
      <c r="K150" s="195"/>
      <c r="L150" s="120">
        <v>0</v>
      </c>
      <c r="M150" s="120">
        <v>0</v>
      </c>
      <c r="N150" s="120">
        <v>0</v>
      </c>
      <c r="O150" s="112">
        <f t="shared" si="14"/>
        <v>0</v>
      </c>
      <c r="P150" s="115">
        <f t="shared" si="15"/>
        <v>0</v>
      </c>
      <c r="Q150" s="197"/>
      <c r="R150" s="177" t="str">
        <f>IFERROR(INDEX('2A-2B'!$B$21:$B$1020,MATCH(E150,'2A-2B'!$F$21:$F$1020,0)),"-")</f>
        <v>-</v>
      </c>
      <c r="S150" s="177" t="str">
        <f>IFERROR(INDEX('ITC-Books'!$B$21:$B$1020,MATCH(E150,'ITC-Books'!$E$21:$E$1020,0)),"-")</f>
        <v>-</v>
      </c>
      <c r="T150" s="186">
        <f t="shared" ref="T150:T213" si="16">IF(((L150*J150)-SUM(M150:O150))&gt;0.51,0,((L150*J150)-SUM(M150:O150)))</f>
        <v>0</v>
      </c>
      <c r="V150" s="131" t="str">
        <f>IFERROR(INDEX('2A-2B'!$C$21:$C$1020,MATCH(E150,'2A-2B'!$F$21:$F$1020,0)),"Not in 2A-2B")</f>
        <v>Not in 2A-2B</v>
      </c>
      <c r="W150" s="131" t="str">
        <f>IFERROR(INDEX('ITC-Books'!$C$21:$C$1020,MATCH(E150,'ITC-Books'!$E$21:$E$1020,0)),"Not in Books")</f>
        <v>Not in Books</v>
      </c>
      <c r="X150" s="117" t="str">
        <f>IFERROR(INDEX('ITC-Books'!$R$21:$R$1020,MATCH(E150,'ITC-Books'!$E$21:$E$1020,0)),"Not in Books")</f>
        <v>Not in Books</v>
      </c>
      <c r="Y150" s="120">
        <f>IFERROR(VLOOKUP(E150,'2A-2B'!$F$21:$H$1020,3,0)-P150,SUM(M150:O150))</f>
        <v>0</v>
      </c>
      <c r="Z150" s="53">
        <f>IFERROR(VLOOKUP(E150,'ITC-Books'!$E$21:$P$1020,12,0)-P150,SUM(M150:O150))</f>
        <v>0</v>
      </c>
      <c r="AA150" s="186" t="str">
        <f t="shared" ref="AA150:AA213" si="17">IFERROR((X150-F150)&lt;180,"-")</f>
        <v>-</v>
      </c>
    </row>
    <row r="151" spans="2:27">
      <c r="B151" s="176" t="s">
        <v>1530</v>
      </c>
      <c r="C151" s="121"/>
      <c r="D151" s="119"/>
      <c r="E151" s="192"/>
      <c r="F151" s="117"/>
      <c r="G151" s="118"/>
      <c r="H151" s="119"/>
      <c r="I151" s="119"/>
      <c r="J151" s="123"/>
      <c r="K151" s="195"/>
      <c r="L151" s="120">
        <v>0</v>
      </c>
      <c r="M151" s="120">
        <v>0</v>
      </c>
      <c r="N151" s="120">
        <v>0</v>
      </c>
      <c r="O151" s="112">
        <f t="shared" si="14"/>
        <v>0</v>
      </c>
      <c r="P151" s="115">
        <f t="shared" si="15"/>
        <v>0</v>
      </c>
      <c r="Q151" s="197"/>
      <c r="R151" s="177" t="str">
        <f>IFERROR(INDEX('2A-2B'!$B$21:$B$1020,MATCH(E151,'2A-2B'!$F$21:$F$1020,0)),"-")</f>
        <v>-</v>
      </c>
      <c r="S151" s="177" t="str">
        <f>IFERROR(INDEX('ITC-Books'!$B$21:$B$1020,MATCH(E151,'ITC-Books'!$E$21:$E$1020,0)),"-")</f>
        <v>-</v>
      </c>
      <c r="T151" s="186">
        <f t="shared" si="16"/>
        <v>0</v>
      </c>
      <c r="V151" s="131" t="str">
        <f>IFERROR(INDEX('2A-2B'!$C$21:$C$1020,MATCH(E151,'2A-2B'!$F$21:$F$1020,0)),"Not in 2A-2B")</f>
        <v>Not in 2A-2B</v>
      </c>
      <c r="W151" s="131" t="str">
        <f>IFERROR(INDEX('ITC-Books'!$C$21:$C$1020,MATCH(E151,'ITC-Books'!$E$21:$E$1020,0)),"Not in Books")</f>
        <v>Not in Books</v>
      </c>
      <c r="X151" s="117" t="str">
        <f>IFERROR(INDEX('ITC-Books'!$R$21:$R$1020,MATCH(E151,'ITC-Books'!$E$21:$E$1020,0)),"Not in Books")</f>
        <v>Not in Books</v>
      </c>
      <c r="Y151" s="120">
        <f>IFERROR(VLOOKUP(E151,'2A-2B'!$F$21:$H$1020,3,0)-P151,SUM(M151:O151))</f>
        <v>0</v>
      </c>
      <c r="Z151" s="53">
        <f>IFERROR(VLOOKUP(E151,'ITC-Books'!$E$21:$P$1020,12,0)-P151,SUM(M151:O151))</f>
        <v>0</v>
      </c>
      <c r="AA151" s="186" t="str">
        <f t="shared" si="17"/>
        <v>-</v>
      </c>
    </row>
    <row r="152" spans="2:27">
      <c r="B152" s="176" t="s">
        <v>1531</v>
      </c>
      <c r="C152" s="121"/>
      <c r="D152" s="119"/>
      <c r="E152" s="192"/>
      <c r="F152" s="117"/>
      <c r="G152" s="118"/>
      <c r="H152" s="119"/>
      <c r="I152" s="119"/>
      <c r="J152" s="123"/>
      <c r="K152" s="195"/>
      <c r="L152" s="120">
        <v>0</v>
      </c>
      <c r="M152" s="120">
        <v>0</v>
      </c>
      <c r="N152" s="120">
        <v>0</v>
      </c>
      <c r="O152" s="112">
        <f t="shared" si="14"/>
        <v>0</v>
      </c>
      <c r="P152" s="115">
        <f t="shared" si="15"/>
        <v>0</v>
      </c>
      <c r="Q152" s="197"/>
      <c r="R152" s="177" t="str">
        <f>IFERROR(INDEX('2A-2B'!$B$21:$B$1020,MATCH(E152,'2A-2B'!$F$21:$F$1020,0)),"-")</f>
        <v>-</v>
      </c>
      <c r="S152" s="177" t="str">
        <f>IFERROR(INDEX('ITC-Books'!$B$21:$B$1020,MATCH(E152,'ITC-Books'!$E$21:$E$1020,0)),"-")</f>
        <v>-</v>
      </c>
      <c r="T152" s="186">
        <f t="shared" si="16"/>
        <v>0</v>
      </c>
      <c r="V152" s="131" t="str">
        <f>IFERROR(INDEX('2A-2B'!$C$21:$C$1020,MATCH(E152,'2A-2B'!$F$21:$F$1020,0)),"Not in 2A-2B")</f>
        <v>Not in 2A-2B</v>
      </c>
      <c r="W152" s="131" t="str">
        <f>IFERROR(INDEX('ITC-Books'!$C$21:$C$1020,MATCH(E152,'ITC-Books'!$E$21:$E$1020,0)),"Not in Books")</f>
        <v>Not in Books</v>
      </c>
      <c r="X152" s="117" t="str">
        <f>IFERROR(INDEX('ITC-Books'!$R$21:$R$1020,MATCH(E152,'ITC-Books'!$E$21:$E$1020,0)),"Not in Books")</f>
        <v>Not in Books</v>
      </c>
      <c r="Y152" s="120">
        <f>IFERROR(VLOOKUP(E152,'2A-2B'!$F$21:$H$1020,3,0)-P152,SUM(M152:O152))</f>
        <v>0</v>
      </c>
      <c r="Z152" s="53">
        <f>IFERROR(VLOOKUP(E152,'ITC-Books'!$E$21:$P$1020,12,0)-P152,SUM(M152:O152))</f>
        <v>0</v>
      </c>
      <c r="AA152" s="186" t="str">
        <f t="shared" si="17"/>
        <v>-</v>
      </c>
    </row>
    <row r="153" spans="2:27">
      <c r="B153" s="176" t="s">
        <v>1532</v>
      </c>
      <c r="C153" s="121"/>
      <c r="D153" s="119"/>
      <c r="E153" s="192"/>
      <c r="F153" s="117"/>
      <c r="G153" s="118"/>
      <c r="H153" s="119"/>
      <c r="I153" s="119"/>
      <c r="J153" s="123"/>
      <c r="K153" s="195"/>
      <c r="L153" s="120">
        <v>0</v>
      </c>
      <c r="M153" s="120">
        <v>0</v>
      </c>
      <c r="N153" s="120">
        <v>0</v>
      </c>
      <c r="O153" s="112">
        <f t="shared" si="14"/>
        <v>0</v>
      </c>
      <c r="P153" s="115">
        <f t="shared" si="15"/>
        <v>0</v>
      </c>
      <c r="Q153" s="197"/>
      <c r="R153" s="177" t="str">
        <f>IFERROR(INDEX('2A-2B'!$B$21:$B$1020,MATCH(E153,'2A-2B'!$F$21:$F$1020,0)),"-")</f>
        <v>-</v>
      </c>
      <c r="S153" s="177" t="str">
        <f>IFERROR(INDEX('ITC-Books'!$B$21:$B$1020,MATCH(E153,'ITC-Books'!$E$21:$E$1020,0)),"-")</f>
        <v>-</v>
      </c>
      <c r="T153" s="186">
        <f t="shared" si="16"/>
        <v>0</v>
      </c>
      <c r="V153" s="131" t="str">
        <f>IFERROR(INDEX('2A-2B'!$C$21:$C$1020,MATCH(E153,'2A-2B'!$F$21:$F$1020,0)),"Not in 2A-2B")</f>
        <v>Not in 2A-2B</v>
      </c>
      <c r="W153" s="131" t="str">
        <f>IFERROR(INDEX('ITC-Books'!$C$21:$C$1020,MATCH(E153,'ITC-Books'!$E$21:$E$1020,0)),"Not in Books")</f>
        <v>Not in Books</v>
      </c>
      <c r="X153" s="117" t="str">
        <f>IFERROR(INDEX('ITC-Books'!$R$21:$R$1020,MATCH(E153,'ITC-Books'!$E$21:$E$1020,0)),"Not in Books")</f>
        <v>Not in Books</v>
      </c>
      <c r="Y153" s="120">
        <f>IFERROR(VLOOKUP(E153,'2A-2B'!$F$21:$H$1020,3,0)-P153,SUM(M153:O153))</f>
        <v>0</v>
      </c>
      <c r="Z153" s="53">
        <f>IFERROR(VLOOKUP(E153,'ITC-Books'!$E$21:$P$1020,12,0)-P153,SUM(M153:O153))</f>
        <v>0</v>
      </c>
      <c r="AA153" s="186" t="str">
        <f t="shared" si="17"/>
        <v>-</v>
      </c>
    </row>
    <row r="154" spans="2:27">
      <c r="B154" s="176" t="s">
        <v>1533</v>
      </c>
      <c r="C154" s="121"/>
      <c r="D154" s="119"/>
      <c r="E154" s="192"/>
      <c r="F154" s="117"/>
      <c r="G154" s="118"/>
      <c r="H154" s="119"/>
      <c r="I154" s="119"/>
      <c r="J154" s="123"/>
      <c r="K154" s="195"/>
      <c r="L154" s="120">
        <v>0</v>
      </c>
      <c r="M154" s="120">
        <v>0</v>
      </c>
      <c r="N154" s="120">
        <v>0</v>
      </c>
      <c r="O154" s="112">
        <f t="shared" si="14"/>
        <v>0</v>
      </c>
      <c r="P154" s="115">
        <f t="shared" si="15"/>
        <v>0</v>
      </c>
      <c r="Q154" s="197"/>
      <c r="R154" s="177" t="str">
        <f>IFERROR(INDEX('2A-2B'!$B$21:$B$1020,MATCH(E154,'2A-2B'!$F$21:$F$1020,0)),"-")</f>
        <v>-</v>
      </c>
      <c r="S154" s="177" t="str">
        <f>IFERROR(INDEX('ITC-Books'!$B$21:$B$1020,MATCH(E154,'ITC-Books'!$E$21:$E$1020,0)),"-")</f>
        <v>-</v>
      </c>
      <c r="T154" s="186">
        <f t="shared" si="16"/>
        <v>0</v>
      </c>
      <c r="V154" s="131" t="str">
        <f>IFERROR(INDEX('2A-2B'!$C$21:$C$1020,MATCH(E154,'2A-2B'!$F$21:$F$1020,0)),"Not in 2A-2B")</f>
        <v>Not in 2A-2B</v>
      </c>
      <c r="W154" s="131" t="str">
        <f>IFERROR(INDEX('ITC-Books'!$C$21:$C$1020,MATCH(E154,'ITC-Books'!$E$21:$E$1020,0)),"Not in Books")</f>
        <v>Not in Books</v>
      </c>
      <c r="X154" s="117" t="str">
        <f>IFERROR(INDEX('ITC-Books'!$R$21:$R$1020,MATCH(E154,'ITC-Books'!$E$21:$E$1020,0)),"Not in Books")</f>
        <v>Not in Books</v>
      </c>
      <c r="Y154" s="120">
        <f>IFERROR(VLOOKUP(E154,'2A-2B'!$F$21:$H$1020,3,0)-P154,SUM(M154:O154))</f>
        <v>0</v>
      </c>
      <c r="Z154" s="53">
        <f>IFERROR(VLOOKUP(E154,'ITC-Books'!$E$21:$P$1020,12,0)-P154,SUM(M154:O154))</f>
        <v>0</v>
      </c>
      <c r="AA154" s="186" t="str">
        <f t="shared" si="17"/>
        <v>-</v>
      </c>
    </row>
    <row r="155" spans="2:27">
      <c r="B155" s="176" t="s">
        <v>1534</v>
      </c>
      <c r="C155" s="121"/>
      <c r="D155" s="119"/>
      <c r="E155" s="192"/>
      <c r="F155" s="117"/>
      <c r="G155" s="118"/>
      <c r="H155" s="119"/>
      <c r="I155" s="119"/>
      <c r="J155" s="123"/>
      <c r="K155" s="195"/>
      <c r="L155" s="120">
        <v>0</v>
      </c>
      <c r="M155" s="120">
        <v>0</v>
      </c>
      <c r="N155" s="120">
        <v>0</v>
      </c>
      <c r="O155" s="112">
        <f t="shared" si="14"/>
        <v>0</v>
      </c>
      <c r="P155" s="115">
        <f t="shared" si="15"/>
        <v>0</v>
      </c>
      <c r="Q155" s="197"/>
      <c r="R155" s="177" t="str">
        <f>IFERROR(INDEX('2A-2B'!$B$21:$B$1020,MATCH(E155,'2A-2B'!$F$21:$F$1020,0)),"-")</f>
        <v>-</v>
      </c>
      <c r="S155" s="177" t="str">
        <f>IFERROR(INDEX('ITC-Books'!$B$21:$B$1020,MATCH(E155,'ITC-Books'!$E$21:$E$1020,0)),"-")</f>
        <v>-</v>
      </c>
      <c r="T155" s="186">
        <f t="shared" si="16"/>
        <v>0</v>
      </c>
      <c r="V155" s="131" t="str">
        <f>IFERROR(INDEX('2A-2B'!$C$21:$C$1020,MATCH(E155,'2A-2B'!$F$21:$F$1020,0)),"Not in 2A-2B")</f>
        <v>Not in 2A-2B</v>
      </c>
      <c r="W155" s="131" t="str">
        <f>IFERROR(INDEX('ITC-Books'!$C$21:$C$1020,MATCH(E155,'ITC-Books'!$E$21:$E$1020,0)),"Not in Books")</f>
        <v>Not in Books</v>
      </c>
      <c r="X155" s="117" t="str">
        <f>IFERROR(INDEX('ITC-Books'!$R$21:$R$1020,MATCH(E155,'ITC-Books'!$E$21:$E$1020,0)),"Not in Books")</f>
        <v>Not in Books</v>
      </c>
      <c r="Y155" s="120">
        <f>IFERROR(VLOOKUP(E155,'2A-2B'!$F$21:$H$1020,3,0)-P155,SUM(M155:O155))</f>
        <v>0</v>
      </c>
      <c r="Z155" s="53">
        <f>IFERROR(VLOOKUP(E155,'ITC-Books'!$E$21:$P$1020,12,0)-P155,SUM(M155:O155))</f>
        <v>0</v>
      </c>
      <c r="AA155" s="186" t="str">
        <f t="shared" si="17"/>
        <v>-</v>
      </c>
    </row>
    <row r="156" spans="2:27">
      <c r="B156" s="176" t="s">
        <v>1535</v>
      </c>
      <c r="C156" s="121"/>
      <c r="D156" s="119"/>
      <c r="E156" s="192"/>
      <c r="F156" s="117"/>
      <c r="G156" s="118"/>
      <c r="H156" s="119"/>
      <c r="I156" s="119"/>
      <c r="J156" s="123"/>
      <c r="K156" s="195"/>
      <c r="L156" s="120">
        <v>0</v>
      </c>
      <c r="M156" s="120">
        <v>0</v>
      </c>
      <c r="N156" s="120">
        <v>0</v>
      </c>
      <c r="O156" s="112">
        <f t="shared" si="14"/>
        <v>0</v>
      </c>
      <c r="P156" s="115">
        <f t="shared" si="15"/>
        <v>0</v>
      </c>
      <c r="Q156" s="197"/>
      <c r="R156" s="177" t="str">
        <f>IFERROR(INDEX('2A-2B'!$B$21:$B$1020,MATCH(E156,'2A-2B'!$F$21:$F$1020,0)),"-")</f>
        <v>-</v>
      </c>
      <c r="S156" s="177" t="str">
        <f>IFERROR(INDEX('ITC-Books'!$B$21:$B$1020,MATCH(E156,'ITC-Books'!$E$21:$E$1020,0)),"-")</f>
        <v>-</v>
      </c>
      <c r="T156" s="186">
        <f t="shared" si="16"/>
        <v>0</v>
      </c>
      <c r="V156" s="131" t="str">
        <f>IFERROR(INDEX('2A-2B'!$C$21:$C$1020,MATCH(E156,'2A-2B'!$F$21:$F$1020,0)),"Not in 2A-2B")</f>
        <v>Not in 2A-2B</v>
      </c>
      <c r="W156" s="131" t="str">
        <f>IFERROR(INDEX('ITC-Books'!$C$21:$C$1020,MATCH(E156,'ITC-Books'!$E$21:$E$1020,0)),"Not in Books")</f>
        <v>Not in Books</v>
      </c>
      <c r="X156" s="117" t="str">
        <f>IFERROR(INDEX('ITC-Books'!$R$21:$R$1020,MATCH(E156,'ITC-Books'!$E$21:$E$1020,0)),"Not in Books")</f>
        <v>Not in Books</v>
      </c>
      <c r="Y156" s="120">
        <f>IFERROR(VLOOKUP(E156,'2A-2B'!$F$21:$H$1020,3,0)-P156,SUM(M156:O156))</f>
        <v>0</v>
      </c>
      <c r="Z156" s="53">
        <f>IFERROR(VLOOKUP(E156,'ITC-Books'!$E$21:$P$1020,12,0)-P156,SUM(M156:O156))</f>
        <v>0</v>
      </c>
      <c r="AA156" s="186" t="str">
        <f t="shared" si="17"/>
        <v>-</v>
      </c>
    </row>
    <row r="157" spans="2:27">
      <c r="B157" s="176" t="s">
        <v>1536</v>
      </c>
      <c r="C157" s="121"/>
      <c r="D157" s="119"/>
      <c r="E157" s="192"/>
      <c r="F157" s="117"/>
      <c r="G157" s="118"/>
      <c r="H157" s="119"/>
      <c r="I157" s="119"/>
      <c r="J157" s="123"/>
      <c r="K157" s="195"/>
      <c r="L157" s="120">
        <v>0</v>
      </c>
      <c r="M157" s="120">
        <v>0</v>
      </c>
      <c r="N157" s="120">
        <v>0</v>
      </c>
      <c r="O157" s="112">
        <f t="shared" si="14"/>
        <v>0</v>
      </c>
      <c r="P157" s="115">
        <f t="shared" si="15"/>
        <v>0</v>
      </c>
      <c r="Q157" s="197"/>
      <c r="R157" s="177" t="str">
        <f>IFERROR(INDEX('2A-2B'!$B$21:$B$1020,MATCH(E157,'2A-2B'!$F$21:$F$1020,0)),"-")</f>
        <v>-</v>
      </c>
      <c r="S157" s="177" t="str">
        <f>IFERROR(INDEX('ITC-Books'!$B$21:$B$1020,MATCH(E157,'ITC-Books'!$E$21:$E$1020,0)),"-")</f>
        <v>-</v>
      </c>
      <c r="T157" s="186">
        <f t="shared" si="16"/>
        <v>0</v>
      </c>
      <c r="V157" s="131" t="str">
        <f>IFERROR(INDEX('2A-2B'!$C$21:$C$1020,MATCH(E157,'2A-2B'!$F$21:$F$1020,0)),"Not in 2A-2B")</f>
        <v>Not in 2A-2B</v>
      </c>
      <c r="W157" s="131" t="str">
        <f>IFERROR(INDEX('ITC-Books'!$C$21:$C$1020,MATCH(E157,'ITC-Books'!$E$21:$E$1020,0)),"Not in Books")</f>
        <v>Not in Books</v>
      </c>
      <c r="X157" s="117" t="str">
        <f>IFERROR(INDEX('ITC-Books'!$R$21:$R$1020,MATCH(E157,'ITC-Books'!$E$21:$E$1020,0)),"Not in Books")</f>
        <v>Not in Books</v>
      </c>
      <c r="Y157" s="120">
        <f>IFERROR(VLOOKUP(E157,'2A-2B'!$F$21:$H$1020,3,0)-P157,SUM(M157:O157))</f>
        <v>0</v>
      </c>
      <c r="Z157" s="53">
        <f>IFERROR(VLOOKUP(E157,'ITC-Books'!$E$21:$P$1020,12,0)-P157,SUM(M157:O157))</f>
        <v>0</v>
      </c>
      <c r="AA157" s="186" t="str">
        <f t="shared" si="17"/>
        <v>-</v>
      </c>
    </row>
    <row r="158" spans="2:27">
      <c r="B158" s="176" t="s">
        <v>1537</v>
      </c>
      <c r="C158" s="121"/>
      <c r="D158" s="119"/>
      <c r="E158" s="192"/>
      <c r="F158" s="117"/>
      <c r="G158" s="118"/>
      <c r="H158" s="119"/>
      <c r="I158" s="119"/>
      <c r="J158" s="123"/>
      <c r="K158" s="195"/>
      <c r="L158" s="120">
        <v>0</v>
      </c>
      <c r="M158" s="120">
        <v>0</v>
      </c>
      <c r="N158" s="120">
        <v>0</v>
      </c>
      <c r="O158" s="112">
        <f t="shared" si="14"/>
        <v>0</v>
      </c>
      <c r="P158" s="115">
        <f t="shared" si="15"/>
        <v>0</v>
      </c>
      <c r="Q158" s="197"/>
      <c r="R158" s="177" t="str">
        <f>IFERROR(INDEX('2A-2B'!$B$21:$B$1020,MATCH(E158,'2A-2B'!$F$21:$F$1020,0)),"-")</f>
        <v>-</v>
      </c>
      <c r="S158" s="177" t="str">
        <f>IFERROR(INDEX('ITC-Books'!$B$21:$B$1020,MATCH(E158,'ITC-Books'!$E$21:$E$1020,0)),"-")</f>
        <v>-</v>
      </c>
      <c r="T158" s="186">
        <f t="shared" si="16"/>
        <v>0</v>
      </c>
      <c r="V158" s="131" t="str">
        <f>IFERROR(INDEX('2A-2B'!$C$21:$C$1020,MATCH(E158,'2A-2B'!$F$21:$F$1020,0)),"Not in 2A-2B")</f>
        <v>Not in 2A-2B</v>
      </c>
      <c r="W158" s="131" t="str">
        <f>IFERROR(INDEX('ITC-Books'!$C$21:$C$1020,MATCH(E158,'ITC-Books'!$E$21:$E$1020,0)),"Not in Books")</f>
        <v>Not in Books</v>
      </c>
      <c r="X158" s="117" t="str">
        <f>IFERROR(INDEX('ITC-Books'!$R$21:$R$1020,MATCH(E158,'ITC-Books'!$E$21:$E$1020,0)),"Not in Books")</f>
        <v>Not in Books</v>
      </c>
      <c r="Y158" s="120">
        <f>IFERROR(VLOOKUP(E158,'2A-2B'!$F$21:$H$1020,3,0)-P158,SUM(M158:O158))</f>
        <v>0</v>
      </c>
      <c r="Z158" s="53">
        <f>IFERROR(VLOOKUP(E158,'ITC-Books'!$E$21:$P$1020,12,0)-P158,SUM(M158:O158))</f>
        <v>0</v>
      </c>
      <c r="AA158" s="186" t="str">
        <f t="shared" si="17"/>
        <v>-</v>
      </c>
    </row>
    <row r="159" spans="2:27">
      <c r="B159" s="176" t="s">
        <v>1538</v>
      </c>
      <c r="C159" s="121"/>
      <c r="D159" s="119"/>
      <c r="E159" s="192"/>
      <c r="F159" s="117"/>
      <c r="G159" s="118"/>
      <c r="H159" s="119"/>
      <c r="I159" s="119"/>
      <c r="J159" s="123"/>
      <c r="K159" s="195"/>
      <c r="L159" s="120">
        <v>0</v>
      </c>
      <c r="M159" s="120">
        <v>0</v>
      </c>
      <c r="N159" s="120">
        <v>0</v>
      </c>
      <c r="O159" s="112">
        <f t="shared" si="14"/>
        <v>0</v>
      </c>
      <c r="P159" s="115">
        <f t="shared" si="15"/>
        <v>0</v>
      </c>
      <c r="Q159" s="197"/>
      <c r="R159" s="177" t="str">
        <f>IFERROR(INDEX('2A-2B'!$B$21:$B$1020,MATCH(E159,'2A-2B'!$F$21:$F$1020,0)),"-")</f>
        <v>-</v>
      </c>
      <c r="S159" s="177" t="str">
        <f>IFERROR(INDEX('ITC-Books'!$B$21:$B$1020,MATCH(E159,'ITC-Books'!$E$21:$E$1020,0)),"-")</f>
        <v>-</v>
      </c>
      <c r="T159" s="186">
        <f t="shared" si="16"/>
        <v>0</v>
      </c>
      <c r="V159" s="131" t="str">
        <f>IFERROR(INDEX('2A-2B'!$C$21:$C$1020,MATCH(E159,'2A-2B'!$F$21:$F$1020,0)),"Not in 2A-2B")</f>
        <v>Not in 2A-2B</v>
      </c>
      <c r="W159" s="131" t="str">
        <f>IFERROR(INDEX('ITC-Books'!$C$21:$C$1020,MATCH(E159,'ITC-Books'!$E$21:$E$1020,0)),"Not in Books")</f>
        <v>Not in Books</v>
      </c>
      <c r="X159" s="117" t="str">
        <f>IFERROR(INDEX('ITC-Books'!$R$21:$R$1020,MATCH(E159,'ITC-Books'!$E$21:$E$1020,0)),"Not in Books")</f>
        <v>Not in Books</v>
      </c>
      <c r="Y159" s="120">
        <f>IFERROR(VLOOKUP(E159,'2A-2B'!$F$21:$H$1020,3,0)-P159,SUM(M159:O159))</f>
        <v>0</v>
      </c>
      <c r="Z159" s="53">
        <f>IFERROR(VLOOKUP(E159,'ITC-Books'!$E$21:$P$1020,12,0)-P159,SUM(M159:O159))</f>
        <v>0</v>
      </c>
      <c r="AA159" s="186" t="str">
        <f t="shared" si="17"/>
        <v>-</v>
      </c>
    </row>
    <row r="160" spans="2:27">
      <c r="B160" s="176" t="s">
        <v>1539</v>
      </c>
      <c r="C160" s="121"/>
      <c r="D160" s="119"/>
      <c r="E160" s="192"/>
      <c r="F160" s="117"/>
      <c r="G160" s="118"/>
      <c r="H160" s="119"/>
      <c r="I160" s="119"/>
      <c r="J160" s="123"/>
      <c r="K160" s="195"/>
      <c r="L160" s="120">
        <v>0</v>
      </c>
      <c r="M160" s="120">
        <v>0</v>
      </c>
      <c r="N160" s="120">
        <v>0</v>
      </c>
      <c r="O160" s="112">
        <f t="shared" si="14"/>
        <v>0</v>
      </c>
      <c r="P160" s="115">
        <f t="shared" si="15"/>
        <v>0</v>
      </c>
      <c r="Q160" s="197"/>
      <c r="R160" s="177" t="str">
        <f>IFERROR(INDEX('2A-2B'!$B$21:$B$1020,MATCH(E160,'2A-2B'!$F$21:$F$1020,0)),"-")</f>
        <v>-</v>
      </c>
      <c r="S160" s="177" t="str">
        <f>IFERROR(INDEX('ITC-Books'!$B$21:$B$1020,MATCH(E160,'ITC-Books'!$E$21:$E$1020,0)),"-")</f>
        <v>-</v>
      </c>
      <c r="T160" s="186">
        <f t="shared" si="16"/>
        <v>0</v>
      </c>
      <c r="V160" s="131" t="str">
        <f>IFERROR(INDEX('2A-2B'!$C$21:$C$1020,MATCH(E160,'2A-2B'!$F$21:$F$1020,0)),"Not in 2A-2B")</f>
        <v>Not in 2A-2B</v>
      </c>
      <c r="W160" s="131" t="str">
        <f>IFERROR(INDEX('ITC-Books'!$C$21:$C$1020,MATCH(E160,'ITC-Books'!$E$21:$E$1020,0)),"Not in Books")</f>
        <v>Not in Books</v>
      </c>
      <c r="X160" s="117" t="str">
        <f>IFERROR(INDEX('ITC-Books'!$R$21:$R$1020,MATCH(E160,'ITC-Books'!$E$21:$E$1020,0)),"Not in Books")</f>
        <v>Not in Books</v>
      </c>
      <c r="Y160" s="120">
        <f>IFERROR(VLOOKUP(E160,'2A-2B'!$F$21:$H$1020,3,0)-P160,SUM(M160:O160))</f>
        <v>0</v>
      </c>
      <c r="Z160" s="53">
        <f>IFERROR(VLOOKUP(E160,'ITC-Books'!$E$21:$P$1020,12,0)-P160,SUM(M160:O160))</f>
        <v>0</v>
      </c>
      <c r="AA160" s="186" t="str">
        <f t="shared" si="17"/>
        <v>-</v>
      </c>
    </row>
    <row r="161" spans="2:27">
      <c r="B161" s="176" t="s">
        <v>1540</v>
      </c>
      <c r="C161" s="121"/>
      <c r="D161" s="119"/>
      <c r="E161" s="192"/>
      <c r="F161" s="117"/>
      <c r="G161" s="118"/>
      <c r="H161" s="119"/>
      <c r="I161" s="119"/>
      <c r="J161" s="123"/>
      <c r="K161" s="195"/>
      <c r="L161" s="120">
        <v>0</v>
      </c>
      <c r="M161" s="120">
        <v>0</v>
      </c>
      <c r="N161" s="120">
        <v>0</v>
      </c>
      <c r="O161" s="112">
        <f t="shared" si="14"/>
        <v>0</v>
      </c>
      <c r="P161" s="115">
        <f t="shared" si="15"/>
        <v>0</v>
      </c>
      <c r="Q161" s="197"/>
      <c r="R161" s="177" t="str">
        <f>IFERROR(INDEX('2A-2B'!$B$21:$B$1020,MATCH(E161,'2A-2B'!$F$21:$F$1020,0)),"-")</f>
        <v>-</v>
      </c>
      <c r="S161" s="177" t="str">
        <f>IFERROR(INDEX('ITC-Books'!$B$21:$B$1020,MATCH(E161,'ITC-Books'!$E$21:$E$1020,0)),"-")</f>
        <v>-</v>
      </c>
      <c r="T161" s="186">
        <f t="shared" si="16"/>
        <v>0</v>
      </c>
      <c r="V161" s="131" t="str">
        <f>IFERROR(INDEX('2A-2B'!$C$21:$C$1020,MATCH(E161,'2A-2B'!$F$21:$F$1020,0)),"Not in 2A-2B")</f>
        <v>Not in 2A-2B</v>
      </c>
      <c r="W161" s="131" t="str">
        <f>IFERROR(INDEX('ITC-Books'!$C$21:$C$1020,MATCH(E161,'ITC-Books'!$E$21:$E$1020,0)),"Not in Books")</f>
        <v>Not in Books</v>
      </c>
      <c r="X161" s="117" t="str">
        <f>IFERROR(INDEX('ITC-Books'!$R$21:$R$1020,MATCH(E161,'ITC-Books'!$E$21:$E$1020,0)),"Not in Books")</f>
        <v>Not in Books</v>
      </c>
      <c r="Y161" s="120">
        <f>IFERROR(VLOOKUP(E161,'2A-2B'!$F$21:$H$1020,3,0)-P161,SUM(M161:O161))</f>
        <v>0</v>
      </c>
      <c r="Z161" s="53">
        <f>IFERROR(VLOOKUP(E161,'ITC-Books'!$E$21:$P$1020,12,0)-P161,SUM(M161:O161))</f>
        <v>0</v>
      </c>
      <c r="AA161" s="186" t="str">
        <f t="shared" si="17"/>
        <v>-</v>
      </c>
    </row>
    <row r="162" spans="2:27">
      <c r="B162" s="176" t="s">
        <v>1541</v>
      </c>
      <c r="C162" s="121"/>
      <c r="D162" s="119"/>
      <c r="E162" s="192"/>
      <c r="F162" s="117"/>
      <c r="G162" s="118"/>
      <c r="H162" s="119"/>
      <c r="I162" s="119"/>
      <c r="J162" s="123"/>
      <c r="K162" s="195"/>
      <c r="L162" s="120">
        <v>0</v>
      </c>
      <c r="M162" s="120">
        <v>0</v>
      </c>
      <c r="N162" s="120">
        <v>0</v>
      </c>
      <c r="O162" s="112">
        <f t="shared" si="14"/>
        <v>0</v>
      </c>
      <c r="P162" s="115">
        <f t="shared" si="15"/>
        <v>0</v>
      </c>
      <c r="Q162" s="197"/>
      <c r="R162" s="177" t="str">
        <f>IFERROR(INDEX('2A-2B'!$B$21:$B$1020,MATCH(E162,'2A-2B'!$F$21:$F$1020,0)),"-")</f>
        <v>-</v>
      </c>
      <c r="S162" s="177" t="str">
        <f>IFERROR(INDEX('ITC-Books'!$B$21:$B$1020,MATCH(E162,'ITC-Books'!$E$21:$E$1020,0)),"-")</f>
        <v>-</v>
      </c>
      <c r="T162" s="186">
        <f t="shared" si="16"/>
        <v>0</v>
      </c>
      <c r="V162" s="131" t="str">
        <f>IFERROR(INDEX('2A-2B'!$C$21:$C$1020,MATCH(E162,'2A-2B'!$F$21:$F$1020,0)),"Not in 2A-2B")</f>
        <v>Not in 2A-2B</v>
      </c>
      <c r="W162" s="131" t="str">
        <f>IFERROR(INDEX('ITC-Books'!$C$21:$C$1020,MATCH(E162,'ITC-Books'!$E$21:$E$1020,0)),"Not in Books")</f>
        <v>Not in Books</v>
      </c>
      <c r="X162" s="117" t="str">
        <f>IFERROR(INDEX('ITC-Books'!$R$21:$R$1020,MATCH(E162,'ITC-Books'!$E$21:$E$1020,0)),"Not in Books")</f>
        <v>Not in Books</v>
      </c>
      <c r="Y162" s="120">
        <f>IFERROR(VLOOKUP(E162,'2A-2B'!$F$21:$H$1020,3,0)-P162,SUM(M162:O162))</f>
        <v>0</v>
      </c>
      <c r="Z162" s="53">
        <f>IFERROR(VLOOKUP(E162,'ITC-Books'!$E$21:$P$1020,12,0)-P162,SUM(M162:O162))</f>
        <v>0</v>
      </c>
      <c r="AA162" s="186" t="str">
        <f t="shared" si="17"/>
        <v>-</v>
      </c>
    </row>
    <row r="163" spans="2:27">
      <c r="B163" s="176" t="s">
        <v>1542</v>
      </c>
      <c r="C163" s="121"/>
      <c r="D163" s="119"/>
      <c r="E163" s="192"/>
      <c r="F163" s="117"/>
      <c r="G163" s="118"/>
      <c r="H163" s="119"/>
      <c r="I163" s="119"/>
      <c r="J163" s="123"/>
      <c r="K163" s="195"/>
      <c r="L163" s="120">
        <v>0</v>
      </c>
      <c r="M163" s="120">
        <v>0</v>
      </c>
      <c r="N163" s="120">
        <v>0</v>
      </c>
      <c r="O163" s="112">
        <f t="shared" si="14"/>
        <v>0</v>
      </c>
      <c r="P163" s="115">
        <f t="shared" si="15"/>
        <v>0</v>
      </c>
      <c r="Q163" s="197"/>
      <c r="R163" s="177" t="str">
        <f>IFERROR(INDEX('2A-2B'!$B$21:$B$1020,MATCH(E163,'2A-2B'!$F$21:$F$1020,0)),"-")</f>
        <v>-</v>
      </c>
      <c r="S163" s="177" t="str">
        <f>IFERROR(INDEX('ITC-Books'!$B$21:$B$1020,MATCH(E163,'ITC-Books'!$E$21:$E$1020,0)),"-")</f>
        <v>-</v>
      </c>
      <c r="T163" s="186">
        <f t="shared" si="16"/>
        <v>0</v>
      </c>
      <c r="V163" s="131" t="str">
        <f>IFERROR(INDEX('2A-2B'!$C$21:$C$1020,MATCH(E163,'2A-2B'!$F$21:$F$1020,0)),"Not in 2A-2B")</f>
        <v>Not in 2A-2B</v>
      </c>
      <c r="W163" s="131" t="str">
        <f>IFERROR(INDEX('ITC-Books'!$C$21:$C$1020,MATCH(E163,'ITC-Books'!$E$21:$E$1020,0)),"Not in Books")</f>
        <v>Not in Books</v>
      </c>
      <c r="X163" s="117" t="str">
        <f>IFERROR(INDEX('ITC-Books'!$R$21:$R$1020,MATCH(E163,'ITC-Books'!$E$21:$E$1020,0)),"Not in Books")</f>
        <v>Not in Books</v>
      </c>
      <c r="Y163" s="120">
        <f>IFERROR(VLOOKUP(E163,'2A-2B'!$F$21:$H$1020,3,0)-P163,SUM(M163:O163))</f>
        <v>0</v>
      </c>
      <c r="Z163" s="53">
        <f>IFERROR(VLOOKUP(E163,'ITC-Books'!$E$21:$P$1020,12,0)-P163,SUM(M163:O163))</f>
        <v>0</v>
      </c>
      <c r="AA163" s="186" t="str">
        <f t="shared" si="17"/>
        <v>-</v>
      </c>
    </row>
    <row r="164" spans="2:27">
      <c r="B164" s="176" t="s">
        <v>1543</v>
      </c>
      <c r="C164" s="121"/>
      <c r="D164" s="119"/>
      <c r="E164" s="192"/>
      <c r="F164" s="117"/>
      <c r="G164" s="118"/>
      <c r="H164" s="119"/>
      <c r="I164" s="119"/>
      <c r="J164" s="123"/>
      <c r="K164" s="195"/>
      <c r="L164" s="120">
        <v>0</v>
      </c>
      <c r="M164" s="120">
        <v>0</v>
      </c>
      <c r="N164" s="120">
        <v>0</v>
      </c>
      <c r="O164" s="112">
        <f t="shared" si="14"/>
        <v>0</v>
      </c>
      <c r="P164" s="115">
        <f t="shared" si="15"/>
        <v>0</v>
      </c>
      <c r="Q164" s="197"/>
      <c r="R164" s="177" t="str">
        <f>IFERROR(INDEX('2A-2B'!$B$21:$B$1020,MATCH(E164,'2A-2B'!$F$21:$F$1020,0)),"-")</f>
        <v>-</v>
      </c>
      <c r="S164" s="177" t="str">
        <f>IFERROR(INDEX('ITC-Books'!$B$21:$B$1020,MATCH(E164,'ITC-Books'!$E$21:$E$1020,0)),"-")</f>
        <v>-</v>
      </c>
      <c r="T164" s="186">
        <f t="shared" si="16"/>
        <v>0</v>
      </c>
      <c r="V164" s="131" t="str">
        <f>IFERROR(INDEX('2A-2B'!$C$21:$C$1020,MATCH(E164,'2A-2B'!$F$21:$F$1020,0)),"Not in 2A-2B")</f>
        <v>Not in 2A-2B</v>
      </c>
      <c r="W164" s="131" t="str">
        <f>IFERROR(INDEX('ITC-Books'!$C$21:$C$1020,MATCH(E164,'ITC-Books'!$E$21:$E$1020,0)),"Not in Books")</f>
        <v>Not in Books</v>
      </c>
      <c r="X164" s="117" t="str">
        <f>IFERROR(INDEX('ITC-Books'!$R$21:$R$1020,MATCH(E164,'ITC-Books'!$E$21:$E$1020,0)),"Not in Books")</f>
        <v>Not in Books</v>
      </c>
      <c r="Y164" s="120">
        <f>IFERROR(VLOOKUP(E164,'2A-2B'!$F$21:$H$1020,3,0)-P164,SUM(M164:O164))</f>
        <v>0</v>
      </c>
      <c r="Z164" s="53">
        <f>IFERROR(VLOOKUP(E164,'ITC-Books'!$E$21:$P$1020,12,0)-P164,SUM(M164:O164))</f>
        <v>0</v>
      </c>
      <c r="AA164" s="186" t="str">
        <f t="shared" si="17"/>
        <v>-</v>
      </c>
    </row>
    <row r="165" spans="2:27">
      <c r="B165" s="176" t="s">
        <v>1544</v>
      </c>
      <c r="C165" s="121"/>
      <c r="D165" s="119"/>
      <c r="E165" s="192"/>
      <c r="F165" s="117"/>
      <c r="G165" s="118"/>
      <c r="H165" s="119"/>
      <c r="I165" s="119"/>
      <c r="J165" s="123"/>
      <c r="K165" s="195"/>
      <c r="L165" s="120">
        <v>0</v>
      </c>
      <c r="M165" s="120">
        <v>0</v>
      </c>
      <c r="N165" s="120">
        <v>0</v>
      </c>
      <c r="O165" s="112">
        <f t="shared" si="14"/>
        <v>0</v>
      </c>
      <c r="P165" s="115">
        <f t="shared" si="15"/>
        <v>0</v>
      </c>
      <c r="Q165" s="197"/>
      <c r="R165" s="177" t="str">
        <f>IFERROR(INDEX('2A-2B'!$B$21:$B$1020,MATCH(E165,'2A-2B'!$F$21:$F$1020,0)),"-")</f>
        <v>-</v>
      </c>
      <c r="S165" s="177" t="str">
        <f>IFERROR(INDEX('ITC-Books'!$B$21:$B$1020,MATCH(E165,'ITC-Books'!$E$21:$E$1020,0)),"-")</f>
        <v>-</v>
      </c>
      <c r="T165" s="186">
        <f t="shared" si="16"/>
        <v>0</v>
      </c>
      <c r="V165" s="131" t="str">
        <f>IFERROR(INDEX('2A-2B'!$C$21:$C$1020,MATCH(E165,'2A-2B'!$F$21:$F$1020,0)),"Not in 2A-2B")</f>
        <v>Not in 2A-2B</v>
      </c>
      <c r="W165" s="131" t="str">
        <f>IFERROR(INDEX('ITC-Books'!$C$21:$C$1020,MATCH(E165,'ITC-Books'!$E$21:$E$1020,0)),"Not in Books")</f>
        <v>Not in Books</v>
      </c>
      <c r="X165" s="117" t="str">
        <f>IFERROR(INDEX('ITC-Books'!$R$21:$R$1020,MATCH(E165,'ITC-Books'!$E$21:$E$1020,0)),"Not in Books")</f>
        <v>Not in Books</v>
      </c>
      <c r="Y165" s="120">
        <f>IFERROR(VLOOKUP(E165,'2A-2B'!$F$21:$H$1020,3,0)-P165,SUM(M165:O165))</f>
        <v>0</v>
      </c>
      <c r="Z165" s="53">
        <f>IFERROR(VLOOKUP(E165,'ITC-Books'!$E$21:$P$1020,12,0)-P165,SUM(M165:O165))</f>
        <v>0</v>
      </c>
      <c r="AA165" s="186" t="str">
        <f t="shared" si="17"/>
        <v>-</v>
      </c>
    </row>
    <row r="166" spans="2:27">
      <c r="B166" s="176" t="s">
        <v>1545</v>
      </c>
      <c r="C166" s="121"/>
      <c r="D166" s="119"/>
      <c r="E166" s="192"/>
      <c r="F166" s="117"/>
      <c r="G166" s="118"/>
      <c r="H166" s="119"/>
      <c r="I166" s="119"/>
      <c r="J166" s="123"/>
      <c r="K166" s="195"/>
      <c r="L166" s="120">
        <v>0</v>
      </c>
      <c r="M166" s="120">
        <v>0</v>
      </c>
      <c r="N166" s="120">
        <v>0</v>
      </c>
      <c r="O166" s="112">
        <f t="shared" si="14"/>
        <v>0</v>
      </c>
      <c r="P166" s="115">
        <f t="shared" si="15"/>
        <v>0</v>
      </c>
      <c r="Q166" s="197"/>
      <c r="R166" s="177" t="str">
        <f>IFERROR(INDEX('2A-2B'!$B$21:$B$1020,MATCH(E166,'2A-2B'!$F$21:$F$1020,0)),"-")</f>
        <v>-</v>
      </c>
      <c r="S166" s="177" t="str">
        <f>IFERROR(INDEX('ITC-Books'!$B$21:$B$1020,MATCH(E166,'ITC-Books'!$E$21:$E$1020,0)),"-")</f>
        <v>-</v>
      </c>
      <c r="T166" s="186">
        <f t="shared" si="16"/>
        <v>0</v>
      </c>
      <c r="V166" s="131" t="str">
        <f>IFERROR(INDEX('2A-2B'!$C$21:$C$1020,MATCH(E166,'2A-2B'!$F$21:$F$1020,0)),"Not in 2A-2B")</f>
        <v>Not in 2A-2B</v>
      </c>
      <c r="W166" s="131" t="str">
        <f>IFERROR(INDEX('ITC-Books'!$C$21:$C$1020,MATCH(E166,'ITC-Books'!$E$21:$E$1020,0)),"Not in Books")</f>
        <v>Not in Books</v>
      </c>
      <c r="X166" s="117" t="str">
        <f>IFERROR(INDEX('ITC-Books'!$R$21:$R$1020,MATCH(E166,'ITC-Books'!$E$21:$E$1020,0)),"Not in Books")</f>
        <v>Not in Books</v>
      </c>
      <c r="Y166" s="120">
        <f>IFERROR(VLOOKUP(E166,'2A-2B'!$F$21:$H$1020,3,0)-P166,SUM(M166:O166))</f>
        <v>0</v>
      </c>
      <c r="Z166" s="53">
        <f>IFERROR(VLOOKUP(E166,'ITC-Books'!$E$21:$P$1020,12,0)-P166,SUM(M166:O166))</f>
        <v>0</v>
      </c>
      <c r="AA166" s="186" t="str">
        <f t="shared" si="17"/>
        <v>-</v>
      </c>
    </row>
    <row r="167" spans="2:27">
      <c r="B167" s="176" t="s">
        <v>1546</v>
      </c>
      <c r="C167" s="121"/>
      <c r="D167" s="119"/>
      <c r="E167" s="192"/>
      <c r="F167" s="117"/>
      <c r="G167" s="118"/>
      <c r="H167" s="119"/>
      <c r="I167" s="119"/>
      <c r="J167" s="123"/>
      <c r="K167" s="195"/>
      <c r="L167" s="120">
        <v>0</v>
      </c>
      <c r="M167" s="120">
        <v>0</v>
      </c>
      <c r="N167" s="120">
        <v>0</v>
      </c>
      <c r="O167" s="112">
        <f t="shared" si="14"/>
        <v>0</v>
      </c>
      <c r="P167" s="115">
        <f t="shared" si="15"/>
        <v>0</v>
      </c>
      <c r="Q167" s="197"/>
      <c r="R167" s="177" t="str">
        <f>IFERROR(INDEX('2A-2B'!$B$21:$B$1020,MATCH(E167,'2A-2B'!$F$21:$F$1020,0)),"-")</f>
        <v>-</v>
      </c>
      <c r="S167" s="177" t="str">
        <f>IFERROR(INDEX('ITC-Books'!$B$21:$B$1020,MATCH(E167,'ITC-Books'!$E$21:$E$1020,0)),"-")</f>
        <v>-</v>
      </c>
      <c r="T167" s="186">
        <f t="shared" si="16"/>
        <v>0</v>
      </c>
      <c r="V167" s="131" t="str">
        <f>IFERROR(INDEX('2A-2B'!$C$21:$C$1020,MATCH(E167,'2A-2B'!$F$21:$F$1020,0)),"Not in 2A-2B")</f>
        <v>Not in 2A-2B</v>
      </c>
      <c r="W167" s="131" t="str">
        <f>IFERROR(INDEX('ITC-Books'!$C$21:$C$1020,MATCH(E167,'ITC-Books'!$E$21:$E$1020,0)),"Not in Books")</f>
        <v>Not in Books</v>
      </c>
      <c r="X167" s="117" t="str">
        <f>IFERROR(INDEX('ITC-Books'!$R$21:$R$1020,MATCH(E167,'ITC-Books'!$E$21:$E$1020,0)),"Not in Books")</f>
        <v>Not in Books</v>
      </c>
      <c r="Y167" s="120">
        <f>IFERROR(VLOOKUP(E167,'2A-2B'!$F$21:$H$1020,3,0)-P167,SUM(M167:O167))</f>
        <v>0</v>
      </c>
      <c r="Z167" s="53">
        <f>IFERROR(VLOOKUP(E167,'ITC-Books'!$E$21:$P$1020,12,0)-P167,SUM(M167:O167))</f>
        <v>0</v>
      </c>
      <c r="AA167" s="186" t="str">
        <f t="shared" si="17"/>
        <v>-</v>
      </c>
    </row>
    <row r="168" spans="2:27">
      <c r="B168" s="176" t="s">
        <v>1547</v>
      </c>
      <c r="C168" s="121"/>
      <c r="D168" s="119"/>
      <c r="E168" s="192"/>
      <c r="F168" s="117"/>
      <c r="G168" s="118"/>
      <c r="H168" s="119"/>
      <c r="I168" s="119"/>
      <c r="J168" s="123"/>
      <c r="K168" s="195"/>
      <c r="L168" s="120">
        <v>0</v>
      </c>
      <c r="M168" s="120">
        <v>0</v>
      </c>
      <c r="N168" s="120">
        <v>0</v>
      </c>
      <c r="O168" s="112">
        <f t="shared" si="14"/>
        <v>0</v>
      </c>
      <c r="P168" s="115">
        <f t="shared" si="15"/>
        <v>0</v>
      </c>
      <c r="Q168" s="197"/>
      <c r="R168" s="177" t="str">
        <f>IFERROR(INDEX('2A-2B'!$B$21:$B$1020,MATCH(E168,'2A-2B'!$F$21:$F$1020,0)),"-")</f>
        <v>-</v>
      </c>
      <c r="S168" s="177" t="str">
        <f>IFERROR(INDEX('ITC-Books'!$B$21:$B$1020,MATCH(E168,'ITC-Books'!$E$21:$E$1020,0)),"-")</f>
        <v>-</v>
      </c>
      <c r="T168" s="186">
        <f t="shared" si="16"/>
        <v>0</v>
      </c>
      <c r="V168" s="131" t="str">
        <f>IFERROR(INDEX('2A-2B'!$C$21:$C$1020,MATCH(E168,'2A-2B'!$F$21:$F$1020,0)),"Not in 2A-2B")</f>
        <v>Not in 2A-2B</v>
      </c>
      <c r="W168" s="131" t="str">
        <f>IFERROR(INDEX('ITC-Books'!$C$21:$C$1020,MATCH(E168,'ITC-Books'!$E$21:$E$1020,0)),"Not in Books")</f>
        <v>Not in Books</v>
      </c>
      <c r="X168" s="117" t="str">
        <f>IFERROR(INDEX('ITC-Books'!$R$21:$R$1020,MATCH(E168,'ITC-Books'!$E$21:$E$1020,0)),"Not in Books")</f>
        <v>Not in Books</v>
      </c>
      <c r="Y168" s="120">
        <f>IFERROR(VLOOKUP(E168,'2A-2B'!$F$21:$H$1020,3,0)-P168,SUM(M168:O168))</f>
        <v>0</v>
      </c>
      <c r="Z168" s="53">
        <f>IFERROR(VLOOKUP(E168,'ITC-Books'!$E$21:$P$1020,12,0)-P168,SUM(M168:O168))</f>
        <v>0</v>
      </c>
      <c r="AA168" s="186" t="str">
        <f t="shared" si="17"/>
        <v>-</v>
      </c>
    </row>
    <row r="169" spans="2:27">
      <c r="B169" s="176" t="s">
        <v>1548</v>
      </c>
      <c r="C169" s="121"/>
      <c r="D169" s="119"/>
      <c r="E169" s="192"/>
      <c r="F169" s="117"/>
      <c r="G169" s="118"/>
      <c r="H169" s="119"/>
      <c r="I169" s="119"/>
      <c r="J169" s="123"/>
      <c r="K169" s="195"/>
      <c r="L169" s="120">
        <v>0</v>
      </c>
      <c r="M169" s="120">
        <v>0</v>
      </c>
      <c r="N169" s="120">
        <v>0</v>
      </c>
      <c r="O169" s="112">
        <f t="shared" si="14"/>
        <v>0</v>
      </c>
      <c r="P169" s="115">
        <f t="shared" si="15"/>
        <v>0</v>
      </c>
      <c r="Q169" s="197"/>
      <c r="R169" s="177" t="str">
        <f>IFERROR(INDEX('2A-2B'!$B$21:$B$1020,MATCH(E169,'2A-2B'!$F$21:$F$1020,0)),"-")</f>
        <v>-</v>
      </c>
      <c r="S169" s="177" t="str">
        <f>IFERROR(INDEX('ITC-Books'!$B$21:$B$1020,MATCH(E169,'ITC-Books'!$E$21:$E$1020,0)),"-")</f>
        <v>-</v>
      </c>
      <c r="T169" s="186">
        <f t="shared" si="16"/>
        <v>0</v>
      </c>
      <c r="V169" s="131" t="str">
        <f>IFERROR(INDEX('2A-2B'!$C$21:$C$1020,MATCH(E169,'2A-2B'!$F$21:$F$1020,0)),"Not in 2A-2B")</f>
        <v>Not in 2A-2B</v>
      </c>
      <c r="W169" s="131" t="str">
        <f>IFERROR(INDEX('ITC-Books'!$C$21:$C$1020,MATCH(E169,'ITC-Books'!$E$21:$E$1020,0)),"Not in Books")</f>
        <v>Not in Books</v>
      </c>
      <c r="X169" s="117" t="str">
        <f>IFERROR(INDEX('ITC-Books'!$R$21:$R$1020,MATCH(E169,'ITC-Books'!$E$21:$E$1020,0)),"Not in Books")</f>
        <v>Not in Books</v>
      </c>
      <c r="Y169" s="120">
        <f>IFERROR(VLOOKUP(E169,'2A-2B'!$F$21:$H$1020,3,0)-P169,SUM(M169:O169))</f>
        <v>0</v>
      </c>
      <c r="Z169" s="53">
        <f>IFERROR(VLOOKUP(E169,'ITC-Books'!$E$21:$P$1020,12,0)-P169,SUM(M169:O169))</f>
        <v>0</v>
      </c>
      <c r="AA169" s="186" t="str">
        <f t="shared" si="17"/>
        <v>-</v>
      </c>
    </row>
    <row r="170" spans="2:27">
      <c r="B170" s="176" t="s">
        <v>1549</v>
      </c>
      <c r="C170" s="121"/>
      <c r="D170" s="119"/>
      <c r="E170" s="192"/>
      <c r="F170" s="117"/>
      <c r="G170" s="118"/>
      <c r="H170" s="119"/>
      <c r="I170" s="119"/>
      <c r="J170" s="123"/>
      <c r="K170" s="195"/>
      <c r="L170" s="120">
        <v>0</v>
      </c>
      <c r="M170" s="120">
        <v>0</v>
      </c>
      <c r="N170" s="120">
        <v>0</v>
      </c>
      <c r="O170" s="112">
        <f t="shared" si="14"/>
        <v>0</v>
      </c>
      <c r="P170" s="115">
        <f t="shared" si="15"/>
        <v>0</v>
      </c>
      <c r="Q170" s="197"/>
      <c r="R170" s="177" t="str">
        <f>IFERROR(INDEX('2A-2B'!$B$21:$B$1020,MATCH(E170,'2A-2B'!$F$21:$F$1020,0)),"-")</f>
        <v>-</v>
      </c>
      <c r="S170" s="177" t="str">
        <f>IFERROR(INDEX('ITC-Books'!$B$21:$B$1020,MATCH(E170,'ITC-Books'!$E$21:$E$1020,0)),"-")</f>
        <v>-</v>
      </c>
      <c r="T170" s="186">
        <f t="shared" si="16"/>
        <v>0</v>
      </c>
      <c r="V170" s="131" t="str">
        <f>IFERROR(INDEX('2A-2B'!$C$21:$C$1020,MATCH(E170,'2A-2B'!$F$21:$F$1020,0)),"Not in 2A-2B")</f>
        <v>Not in 2A-2B</v>
      </c>
      <c r="W170" s="131" t="str">
        <f>IFERROR(INDEX('ITC-Books'!$C$21:$C$1020,MATCH(E170,'ITC-Books'!$E$21:$E$1020,0)),"Not in Books")</f>
        <v>Not in Books</v>
      </c>
      <c r="X170" s="117" t="str">
        <f>IFERROR(INDEX('ITC-Books'!$R$21:$R$1020,MATCH(E170,'ITC-Books'!$E$21:$E$1020,0)),"Not in Books")</f>
        <v>Not in Books</v>
      </c>
      <c r="Y170" s="120">
        <f>IFERROR(VLOOKUP(E170,'2A-2B'!$F$21:$H$1020,3,0)-P170,SUM(M170:O170))</f>
        <v>0</v>
      </c>
      <c r="Z170" s="53">
        <f>IFERROR(VLOOKUP(E170,'ITC-Books'!$E$21:$P$1020,12,0)-P170,SUM(M170:O170))</f>
        <v>0</v>
      </c>
      <c r="AA170" s="186" t="str">
        <f t="shared" si="17"/>
        <v>-</v>
      </c>
    </row>
    <row r="171" spans="2:27">
      <c r="B171" s="176" t="s">
        <v>1550</v>
      </c>
      <c r="C171" s="121"/>
      <c r="D171" s="119"/>
      <c r="E171" s="192"/>
      <c r="F171" s="117"/>
      <c r="G171" s="118"/>
      <c r="H171" s="119"/>
      <c r="I171" s="119"/>
      <c r="J171" s="123"/>
      <c r="K171" s="195"/>
      <c r="L171" s="120">
        <v>0</v>
      </c>
      <c r="M171" s="120">
        <v>0</v>
      </c>
      <c r="N171" s="120">
        <v>0</v>
      </c>
      <c r="O171" s="112">
        <f t="shared" si="14"/>
        <v>0</v>
      </c>
      <c r="P171" s="115">
        <f t="shared" si="15"/>
        <v>0</v>
      </c>
      <c r="Q171" s="197"/>
      <c r="R171" s="177" t="str">
        <f>IFERROR(INDEX('2A-2B'!$B$21:$B$1020,MATCH(E171,'2A-2B'!$F$21:$F$1020,0)),"-")</f>
        <v>-</v>
      </c>
      <c r="S171" s="177" t="str">
        <f>IFERROR(INDEX('ITC-Books'!$B$21:$B$1020,MATCH(E171,'ITC-Books'!$E$21:$E$1020,0)),"-")</f>
        <v>-</v>
      </c>
      <c r="T171" s="186">
        <f t="shared" si="16"/>
        <v>0</v>
      </c>
      <c r="V171" s="131" t="str">
        <f>IFERROR(INDEX('2A-2B'!$C$21:$C$1020,MATCH(E171,'2A-2B'!$F$21:$F$1020,0)),"Not in 2A-2B")</f>
        <v>Not in 2A-2B</v>
      </c>
      <c r="W171" s="131" t="str">
        <f>IFERROR(INDEX('ITC-Books'!$C$21:$C$1020,MATCH(E171,'ITC-Books'!$E$21:$E$1020,0)),"Not in Books")</f>
        <v>Not in Books</v>
      </c>
      <c r="X171" s="117" t="str">
        <f>IFERROR(INDEX('ITC-Books'!$R$21:$R$1020,MATCH(E171,'ITC-Books'!$E$21:$E$1020,0)),"Not in Books")</f>
        <v>Not in Books</v>
      </c>
      <c r="Y171" s="120">
        <f>IFERROR(VLOOKUP(E171,'2A-2B'!$F$21:$H$1020,3,0)-P171,SUM(M171:O171))</f>
        <v>0</v>
      </c>
      <c r="Z171" s="53">
        <f>IFERROR(VLOOKUP(E171,'ITC-Books'!$E$21:$P$1020,12,0)-P171,SUM(M171:O171))</f>
        <v>0</v>
      </c>
      <c r="AA171" s="186" t="str">
        <f t="shared" si="17"/>
        <v>-</v>
      </c>
    </row>
    <row r="172" spans="2:27">
      <c r="B172" s="176" t="s">
        <v>1551</v>
      </c>
      <c r="C172" s="121"/>
      <c r="D172" s="119"/>
      <c r="E172" s="192"/>
      <c r="F172" s="117"/>
      <c r="G172" s="118"/>
      <c r="H172" s="119"/>
      <c r="I172" s="119"/>
      <c r="J172" s="123"/>
      <c r="K172" s="195"/>
      <c r="L172" s="120">
        <v>0</v>
      </c>
      <c r="M172" s="120">
        <v>0</v>
      </c>
      <c r="N172" s="120">
        <v>0</v>
      </c>
      <c r="O172" s="112">
        <f t="shared" si="14"/>
        <v>0</v>
      </c>
      <c r="P172" s="115">
        <f t="shared" si="15"/>
        <v>0</v>
      </c>
      <c r="Q172" s="197"/>
      <c r="R172" s="177" t="str">
        <f>IFERROR(INDEX('2A-2B'!$B$21:$B$1020,MATCH(E172,'2A-2B'!$F$21:$F$1020,0)),"-")</f>
        <v>-</v>
      </c>
      <c r="S172" s="177" t="str">
        <f>IFERROR(INDEX('ITC-Books'!$B$21:$B$1020,MATCH(E172,'ITC-Books'!$E$21:$E$1020,0)),"-")</f>
        <v>-</v>
      </c>
      <c r="T172" s="186">
        <f t="shared" si="16"/>
        <v>0</v>
      </c>
      <c r="V172" s="131" t="str">
        <f>IFERROR(INDEX('2A-2B'!$C$21:$C$1020,MATCH(E172,'2A-2B'!$F$21:$F$1020,0)),"Not in 2A-2B")</f>
        <v>Not in 2A-2B</v>
      </c>
      <c r="W172" s="131" t="str">
        <f>IFERROR(INDEX('ITC-Books'!$C$21:$C$1020,MATCH(E172,'ITC-Books'!$E$21:$E$1020,0)),"Not in Books")</f>
        <v>Not in Books</v>
      </c>
      <c r="X172" s="117" t="str">
        <f>IFERROR(INDEX('ITC-Books'!$R$21:$R$1020,MATCH(E172,'ITC-Books'!$E$21:$E$1020,0)),"Not in Books")</f>
        <v>Not in Books</v>
      </c>
      <c r="Y172" s="120">
        <f>IFERROR(VLOOKUP(E172,'2A-2B'!$F$21:$H$1020,3,0)-P172,SUM(M172:O172))</f>
        <v>0</v>
      </c>
      <c r="Z172" s="53">
        <f>IFERROR(VLOOKUP(E172,'ITC-Books'!$E$21:$P$1020,12,0)-P172,SUM(M172:O172))</f>
        <v>0</v>
      </c>
      <c r="AA172" s="186" t="str">
        <f t="shared" si="17"/>
        <v>-</v>
      </c>
    </row>
    <row r="173" spans="2:27">
      <c r="B173" s="176" t="s">
        <v>1552</v>
      </c>
      <c r="C173" s="121"/>
      <c r="D173" s="119"/>
      <c r="E173" s="192"/>
      <c r="F173" s="117"/>
      <c r="G173" s="118"/>
      <c r="H173" s="119"/>
      <c r="I173" s="119"/>
      <c r="J173" s="123"/>
      <c r="K173" s="195"/>
      <c r="L173" s="120">
        <v>0</v>
      </c>
      <c r="M173" s="120">
        <v>0</v>
      </c>
      <c r="N173" s="120">
        <v>0</v>
      </c>
      <c r="O173" s="112">
        <f t="shared" si="14"/>
        <v>0</v>
      </c>
      <c r="P173" s="115">
        <f t="shared" si="15"/>
        <v>0</v>
      </c>
      <c r="Q173" s="197"/>
      <c r="R173" s="177" t="str">
        <f>IFERROR(INDEX('2A-2B'!$B$21:$B$1020,MATCH(E173,'2A-2B'!$F$21:$F$1020,0)),"-")</f>
        <v>-</v>
      </c>
      <c r="S173" s="177" t="str">
        <f>IFERROR(INDEX('ITC-Books'!$B$21:$B$1020,MATCH(E173,'ITC-Books'!$E$21:$E$1020,0)),"-")</f>
        <v>-</v>
      </c>
      <c r="T173" s="186">
        <f t="shared" si="16"/>
        <v>0</v>
      </c>
      <c r="V173" s="131" t="str">
        <f>IFERROR(INDEX('2A-2B'!$C$21:$C$1020,MATCH(E173,'2A-2B'!$F$21:$F$1020,0)),"Not in 2A-2B")</f>
        <v>Not in 2A-2B</v>
      </c>
      <c r="W173" s="131" t="str">
        <f>IFERROR(INDEX('ITC-Books'!$C$21:$C$1020,MATCH(E173,'ITC-Books'!$E$21:$E$1020,0)),"Not in Books")</f>
        <v>Not in Books</v>
      </c>
      <c r="X173" s="117" t="str">
        <f>IFERROR(INDEX('ITC-Books'!$R$21:$R$1020,MATCH(E173,'ITC-Books'!$E$21:$E$1020,0)),"Not in Books")</f>
        <v>Not in Books</v>
      </c>
      <c r="Y173" s="120">
        <f>IFERROR(VLOOKUP(E173,'2A-2B'!$F$21:$H$1020,3,0)-P173,SUM(M173:O173))</f>
        <v>0</v>
      </c>
      <c r="Z173" s="53">
        <f>IFERROR(VLOOKUP(E173,'ITC-Books'!$E$21:$P$1020,12,0)-P173,SUM(M173:O173))</f>
        <v>0</v>
      </c>
      <c r="AA173" s="186" t="str">
        <f t="shared" si="17"/>
        <v>-</v>
      </c>
    </row>
    <row r="174" spans="2:27">
      <c r="B174" s="176" t="s">
        <v>1553</v>
      </c>
      <c r="C174" s="121"/>
      <c r="D174" s="119"/>
      <c r="E174" s="192"/>
      <c r="F174" s="117"/>
      <c r="G174" s="118"/>
      <c r="H174" s="119"/>
      <c r="I174" s="119"/>
      <c r="J174" s="123"/>
      <c r="K174" s="195"/>
      <c r="L174" s="120">
        <v>0</v>
      </c>
      <c r="M174" s="120">
        <v>0</v>
      </c>
      <c r="N174" s="120">
        <v>0</v>
      </c>
      <c r="O174" s="112">
        <f t="shared" si="14"/>
        <v>0</v>
      </c>
      <c r="P174" s="115">
        <f t="shared" si="15"/>
        <v>0</v>
      </c>
      <c r="Q174" s="197"/>
      <c r="R174" s="177" t="str">
        <f>IFERROR(INDEX('2A-2B'!$B$21:$B$1020,MATCH(E174,'2A-2B'!$F$21:$F$1020,0)),"-")</f>
        <v>-</v>
      </c>
      <c r="S174" s="177" t="str">
        <f>IFERROR(INDEX('ITC-Books'!$B$21:$B$1020,MATCH(E174,'ITC-Books'!$E$21:$E$1020,0)),"-")</f>
        <v>-</v>
      </c>
      <c r="T174" s="186">
        <f t="shared" si="16"/>
        <v>0</v>
      </c>
      <c r="V174" s="131" t="str">
        <f>IFERROR(INDEX('2A-2B'!$C$21:$C$1020,MATCH(E174,'2A-2B'!$F$21:$F$1020,0)),"Not in 2A-2B")</f>
        <v>Not in 2A-2B</v>
      </c>
      <c r="W174" s="131" t="str">
        <f>IFERROR(INDEX('ITC-Books'!$C$21:$C$1020,MATCH(E174,'ITC-Books'!$E$21:$E$1020,0)),"Not in Books")</f>
        <v>Not in Books</v>
      </c>
      <c r="X174" s="117" t="str">
        <f>IFERROR(INDEX('ITC-Books'!$R$21:$R$1020,MATCH(E174,'ITC-Books'!$E$21:$E$1020,0)),"Not in Books")</f>
        <v>Not in Books</v>
      </c>
      <c r="Y174" s="120">
        <f>IFERROR(VLOOKUP(E174,'2A-2B'!$F$21:$H$1020,3,0)-P174,SUM(M174:O174))</f>
        <v>0</v>
      </c>
      <c r="Z174" s="53">
        <f>IFERROR(VLOOKUP(E174,'ITC-Books'!$E$21:$P$1020,12,0)-P174,SUM(M174:O174))</f>
        <v>0</v>
      </c>
      <c r="AA174" s="186" t="str">
        <f t="shared" si="17"/>
        <v>-</v>
      </c>
    </row>
    <row r="175" spans="2:27">
      <c r="B175" s="176" t="s">
        <v>1554</v>
      </c>
      <c r="C175" s="121"/>
      <c r="D175" s="119"/>
      <c r="E175" s="192"/>
      <c r="F175" s="117"/>
      <c r="G175" s="118"/>
      <c r="H175" s="119"/>
      <c r="I175" s="119"/>
      <c r="J175" s="123"/>
      <c r="K175" s="195"/>
      <c r="L175" s="120">
        <v>0</v>
      </c>
      <c r="M175" s="120">
        <v>0</v>
      </c>
      <c r="N175" s="120">
        <v>0</v>
      </c>
      <c r="O175" s="112">
        <f t="shared" si="14"/>
        <v>0</v>
      </c>
      <c r="P175" s="115">
        <f t="shared" si="15"/>
        <v>0</v>
      </c>
      <c r="Q175" s="197"/>
      <c r="R175" s="177" t="str">
        <f>IFERROR(INDEX('2A-2B'!$B$21:$B$1020,MATCH(E175,'2A-2B'!$F$21:$F$1020,0)),"-")</f>
        <v>-</v>
      </c>
      <c r="S175" s="177" t="str">
        <f>IFERROR(INDEX('ITC-Books'!$B$21:$B$1020,MATCH(E175,'ITC-Books'!$E$21:$E$1020,0)),"-")</f>
        <v>-</v>
      </c>
      <c r="T175" s="186">
        <f t="shared" si="16"/>
        <v>0</v>
      </c>
      <c r="V175" s="131" t="str">
        <f>IFERROR(INDEX('2A-2B'!$C$21:$C$1020,MATCH(E175,'2A-2B'!$F$21:$F$1020,0)),"Not in 2A-2B")</f>
        <v>Not in 2A-2B</v>
      </c>
      <c r="W175" s="131" t="str">
        <f>IFERROR(INDEX('ITC-Books'!$C$21:$C$1020,MATCH(E175,'ITC-Books'!$E$21:$E$1020,0)),"Not in Books")</f>
        <v>Not in Books</v>
      </c>
      <c r="X175" s="117" t="str">
        <f>IFERROR(INDEX('ITC-Books'!$R$21:$R$1020,MATCH(E175,'ITC-Books'!$E$21:$E$1020,0)),"Not in Books")</f>
        <v>Not in Books</v>
      </c>
      <c r="Y175" s="120">
        <f>IFERROR(VLOOKUP(E175,'2A-2B'!$F$21:$H$1020,3,0)-P175,SUM(M175:O175))</f>
        <v>0</v>
      </c>
      <c r="Z175" s="53">
        <f>IFERROR(VLOOKUP(E175,'ITC-Books'!$E$21:$P$1020,12,0)-P175,SUM(M175:O175))</f>
        <v>0</v>
      </c>
      <c r="AA175" s="186" t="str">
        <f t="shared" si="17"/>
        <v>-</v>
      </c>
    </row>
    <row r="176" spans="2:27">
      <c r="B176" s="176" t="s">
        <v>1555</v>
      </c>
      <c r="C176" s="121"/>
      <c r="D176" s="119"/>
      <c r="E176" s="192"/>
      <c r="F176" s="117"/>
      <c r="G176" s="118"/>
      <c r="H176" s="119"/>
      <c r="I176" s="119"/>
      <c r="J176" s="123"/>
      <c r="K176" s="195"/>
      <c r="L176" s="120">
        <v>0</v>
      </c>
      <c r="M176" s="120">
        <v>0</v>
      </c>
      <c r="N176" s="120">
        <v>0</v>
      </c>
      <c r="O176" s="112">
        <f t="shared" si="14"/>
        <v>0</v>
      </c>
      <c r="P176" s="115">
        <f t="shared" si="15"/>
        <v>0</v>
      </c>
      <c r="Q176" s="197"/>
      <c r="R176" s="177" t="str">
        <f>IFERROR(INDEX('2A-2B'!$B$21:$B$1020,MATCH(E176,'2A-2B'!$F$21:$F$1020,0)),"-")</f>
        <v>-</v>
      </c>
      <c r="S176" s="177" t="str">
        <f>IFERROR(INDEX('ITC-Books'!$B$21:$B$1020,MATCH(E176,'ITC-Books'!$E$21:$E$1020,0)),"-")</f>
        <v>-</v>
      </c>
      <c r="T176" s="186">
        <f t="shared" si="16"/>
        <v>0</v>
      </c>
      <c r="V176" s="131" t="str">
        <f>IFERROR(INDEX('2A-2B'!$C$21:$C$1020,MATCH(E176,'2A-2B'!$F$21:$F$1020,0)),"Not in 2A-2B")</f>
        <v>Not in 2A-2B</v>
      </c>
      <c r="W176" s="131" t="str">
        <f>IFERROR(INDEX('ITC-Books'!$C$21:$C$1020,MATCH(E176,'ITC-Books'!$E$21:$E$1020,0)),"Not in Books")</f>
        <v>Not in Books</v>
      </c>
      <c r="X176" s="117" t="str">
        <f>IFERROR(INDEX('ITC-Books'!$R$21:$R$1020,MATCH(E176,'ITC-Books'!$E$21:$E$1020,0)),"Not in Books")</f>
        <v>Not in Books</v>
      </c>
      <c r="Y176" s="120">
        <f>IFERROR(VLOOKUP(E176,'2A-2B'!$F$21:$H$1020,3,0)-P176,SUM(M176:O176))</f>
        <v>0</v>
      </c>
      <c r="Z176" s="53">
        <f>IFERROR(VLOOKUP(E176,'ITC-Books'!$E$21:$P$1020,12,0)-P176,SUM(M176:O176))</f>
        <v>0</v>
      </c>
      <c r="AA176" s="186" t="str">
        <f t="shared" si="17"/>
        <v>-</v>
      </c>
    </row>
    <row r="177" spans="2:27">
      <c r="B177" s="176" t="s">
        <v>1556</v>
      </c>
      <c r="C177" s="121"/>
      <c r="D177" s="119"/>
      <c r="E177" s="192"/>
      <c r="F177" s="117"/>
      <c r="G177" s="118"/>
      <c r="H177" s="119"/>
      <c r="I177" s="119"/>
      <c r="J177" s="123"/>
      <c r="K177" s="195"/>
      <c r="L177" s="120">
        <v>0</v>
      </c>
      <c r="M177" s="120">
        <v>0</v>
      </c>
      <c r="N177" s="120">
        <v>0</v>
      </c>
      <c r="O177" s="112">
        <f t="shared" si="14"/>
        <v>0</v>
      </c>
      <c r="P177" s="115">
        <f t="shared" si="15"/>
        <v>0</v>
      </c>
      <c r="Q177" s="197"/>
      <c r="R177" s="177" t="str">
        <f>IFERROR(INDEX('2A-2B'!$B$21:$B$1020,MATCH(E177,'2A-2B'!$F$21:$F$1020,0)),"-")</f>
        <v>-</v>
      </c>
      <c r="S177" s="177" t="str">
        <f>IFERROR(INDEX('ITC-Books'!$B$21:$B$1020,MATCH(E177,'ITC-Books'!$E$21:$E$1020,0)),"-")</f>
        <v>-</v>
      </c>
      <c r="T177" s="186">
        <f t="shared" si="16"/>
        <v>0</v>
      </c>
      <c r="V177" s="131" t="str">
        <f>IFERROR(INDEX('2A-2B'!$C$21:$C$1020,MATCH(E177,'2A-2B'!$F$21:$F$1020,0)),"Not in 2A-2B")</f>
        <v>Not in 2A-2B</v>
      </c>
      <c r="W177" s="131" t="str">
        <f>IFERROR(INDEX('ITC-Books'!$C$21:$C$1020,MATCH(E177,'ITC-Books'!$E$21:$E$1020,0)),"Not in Books")</f>
        <v>Not in Books</v>
      </c>
      <c r="X177" s="117" t="str">
        <f>IFERROR(INDEX('ITC-Books'!$R$21:$R$1020,MATCH(E177,'ITC-Books'!$E$21:$E$1020,0)),"Not in Books")</f>
        <v>Not in Books</v>
      </c>
      <c r="Y177" s="120">
        <f>IFERROR(VLOOKUP(E177,'2A-2B'!$F$21:$H$1020,3,0)-P177,SUM(M177:O177))</f>
        <v>0</v>
      </c>
      <c r="Z177" s="53">
        <f>IFERROR(VLOOKUP(E177,'ITC-Books'!$E$21:$P$1020,12,0)-P177,SUM(M177:O177))</f>
        <v>0</v>
      </c>
      <c r="AA177" s="186" t="str">
        <f t="shared" si="17"/>
        <v>-</v>
      </c>
    </row>
    <row r="178" spans="2:27">
      <c r="B178" s="176" t="s">
        <v>1557</v>
      </c>
      <c r="C178" s="121"/>
      <c r="D178" s="119"/>
      <c r="E178" s="192"/>
      <c r="F178" s="117"/>
      <c r="G178" s="118"/>
      <c r="H178" s="119"/>
      <c r="I178" s="119"/>
      <c r="J178" s="123"/>
      <c r="K178" s="195"/>
      <c r="L178" s="120">
        <v>0</v>
      </c>
      <c r="M178" s="120">
        <v>0</v>
      </c>
      <c r="N178" s="120">
        <v>0</v>
      </c>
      <c r="O178" s="112">
        <f t="shared" si="14"/>
        <v>0</v>
      </c>
      <c r="P178" s="115">
        <f t="shared" si="15"/>
        <v>0</v>
      </c>
      <c r="Q178" s="197"/>
      <c r="R178" s="177" t="str">
        <f>IFERROR(INDEX('2A-2B'!$B$21:$B$1020,MATCH(E178,'2A-2B'!$F$21:$F$1020,0)),"-")</f>
        <v>-</v>
      </c>
      <c r="S178" s="177" t="str">
        <f>IFERROR(INDEX('ITC-Books'!$B$21:$B$1020,MATCH(E178,'ITC-Books'!$E$21:$E$1020,0)),"-")</f>
        <v>-</v>
      </c>
      <c r="T178" s="186">
        <f t="shared" si="16"/>
        <v>0</v>
      </c>
      <c r="V178" s="131" t="str">
        <f>IFERROR(INDEX('2A-2B'!$C$21:$C$1020,MATCH(E178,'2A-2B'!$F$21:$F$1020,0)),"Not in 2A-2B")</f>
        <v>Not in 2A-2B</v>
      </c>
      <c r="W178" s="131" t="str">
        <f>IFERROR(INDEX('ITC-Books'!$C$21:$C$1020,MATCH(E178,'ITC-Books'!$E$21:$E$1020,0)),"Not in Books")</f>
        <v>Not in Books</v>
      </c>
      <c r="X178" s="117" t="str">
        <f>IFERROR(INDEX('ITC-Books'!$R$21:$R$1020,MATCH(E178,'ITC-Books'!$E$21:$E$1020,0)),"Not in Books")</f>
        <v>Not in Books</v>
      </c>
      <c r="Y178" s="120">
        <f>IFERROR(VLOOKUP(E178,'2A-2B'!$F$21:$H$1020,3,0)-P178,SUM(M178:O178))</f>
        <v>0</v>
      </c>
      <c r="Z178" s="53">
        <f>IFERROR(VLOOKUP(E178,'ITC-Books'!$E$21:$P$1020,12,0)-P178,SUM(M178:O178))</f>
        <v>0</v>
      </c>
      <c r="AA178" s="186" t="str">
        <f t="shared" si="17"/>
        <v>-</v>
      </c>
    </row>
    <row r="179" spans="2:27">
      <c r="B179" s="176" t="s">
        <v>1558</v>
      </c>
      <c r="C179" s="121"/>
      <c r="D179" s="119"/>
      <c r="E179" s="192"/>
      <c r="F179" s="117"/>
      <c r="G179" s="118"/>
      <c r="H179" s="119"/>
      <c r="I179" s="119"/>
      <c r="J179" s="123"/>
      <c r="K179" s="195"/>
      <c r="L179" s="120">
        <v>0</v>
      </c>
      <c r="M179" s="120">
        <v>0</v>
      </c>
      <c r="N179" s="120">
        <v>0</v>
      </c>
      <c r="O179" s="112">
        <f t="shared" si="14"/>
        <v>0</v>
      </c>
      <c r="P179" s="115">
        <f t="shared" si="15"/>
        <v>0</v>
      </c>
      <c r="Q179" s="197"/>
      <c r="R179" s="177" t="str">
        <f>IFERROR(INDEX('2A-2B'!$B$21:$B$1020,MATCH(E179,'2A-2B'!$F$21:$F$1020,0)),"-")</f>
        <v>-</v>
      </c>
      <c r="S179" s="177" t="str">
        <f>IFERROR(INDEX('ITC-Books'!$B$21:$B$1020,MATCH(E179,'ITC-Books'!$E$21:$E$1020,0)),"-")</f>
        <v>-</v>
      </c>
      <c r="T179" s="186">
        <f t="shared" si="16"/>
        <v>0</v>
      </c>
      <c r="V179" s="131" t="str">
        <f>IFERROR(INDEX('2A-2B'!$C$21:$C$1020,MATCH(E179,'2A-2B'!$F$21:$F$1020,0)),"Not in 2A-2B")</f>
        <v>Not in 2A-2B</v>
      </c>
      <c r="W179" s="131" t="str">
        <f>IFERROR(INDEX('ITC-Books'!$C$21:$C$1020,MATCH(E179,'ITC-Books'!$E$21:$E$1020,0)),"Not in Books")</f>
        <v>Not in Books</v>
      </c>
      <c r="X179" s="117" t="str">
        <f>IFERROR(INDEX('ITC-Books'!$R$21:$R$1020,MATCH(E179,'ITC-Books'!$E$21:$E$1020,0)),"Not in Books")</f>
        <v>Not in Books</v>
      </c>
      <c r="Y179" s="120">
        <f>IFERROR(VLOOKUP(E179,'2A-2B'!$F$21:$H$1020,3,0)-P179,SUM(M179:O179))</f>
        <v>0</v>
      </c>
      <c r="Z179" s="53">
        <f>IFERROR(VLOOKUP(E179,'ITC-Books'!$E$21:$P$1020,12,0)-P179,SUM(M179:O179))</f>
        <v>0</v>
      </c>
      <c r="AA179" s="186" t="str">
        <f t="shared" si="17"/>
        <v>-</v>
      </c>
    </row>
    <row r="180" spans="2:27">
      <c r="B180" s="176" t="s">
        <v>1559</v>
      </c>
      <c r="C180" s="121"/>
      <c r="D180" s="119"/>
      <c r="E180" s="192"/>
      <c r="F180" s="117"/>
      <c r="G180" s="118"/>
      <c r="H180" s="119"/>
      <c r="I180" s="119"/>
      <c r="J180" s="123"/>
      <c r="K180" s="195"/>
      <c r="L180" s="120">
        <v>0</v>
      </c>
      <c r="M180" s="120">
        <v>0</v>
      </c>
      <c r="N180" s="120">
        <v>0</v>
      </c>
      <c r="O180" s="112">
        <f t="shared" si="14"/>
        <v>0</v>
      </c>
      <c r="P180" s="115">
        <f t="shared" si="15"/>
        <v>0</v>
      </c>
      <c r="Q180" s="197"/>
      <c r="R180" s="177" t="str">
        <f>IFERROR(INDEX('2A-2B'!$B$21:$B$1020,MATCH(E180,'2A-2B'!$F$21:$F$1020,0)),"-")</f>
        <v>-</v>
      </c>
      <c r="S180" s="177" t="str">
        <f>IFERROR(INDEX('ITC-Books'!$B$21:$B$1020,MATCH(E180,'ITC-Books'!$E$21:$E$1020,0)),"-")</f>
        <v>-</v>
      </c>
      <c r="T180" s="186">
        <f t="shared" si="16"/>
        <v>0</v>
      </c>
      <c r="V180" s="131" t="str">
        <f>IFERROR(INDEX('2A-2B'!$C$21:$C$1020,MATCH(E180,'2A-2B'!$F$21:$F$1020,0)),"Not in 2A-2B")</f>
        <v>Not in 2A-2B</v>
      </c>
      <c r="W180" s="131" t="str">
        <f>IFERROR(INDEX('ITC-Books'!$C$21:$C$1020,MATCH(E180,'ITC-Books'!$E$21:$E$1020,0)),"Not in Books")</f>
        <v>Not in Books</v>
      </c>
      <c r="X180" s="117" t="str">
        <f>IFERROR(INDEX('ITC-Books'!$R$21:$R$1020,MATCH(E180,'ITC-Books'!$E$21:$E$1020,0)),"Not in Books")</f>
        <v>Not in Books</v>
      </c>
      <c r="Y180" s="120">
        <f>IFERROR(VLOOKUP(E180,'2A-2B'!$F$21:$H$1020,3,0)-P180,SUM(M180:O180))</f>
        <v>0</v>
      </c>
      <c r="Z180" s="53">
        <f>IFERROR(VLOOKUP(E180,'ITC-Books'!$E$21:$P$1020,12,0)-P180,SUM(M180:O180))</f>
        <v>0</v>
      </c>
      <c r="AA180" s="186" t="str">
        <f t="shared" si="17"/>
        <v>-</v>
      </c>
    </row>
    <row r="181" spans="2:27">
      <c r="B181" s="176" t="s">
        <v>1560</v>
      </c>
      <c r="C181" s="121"/>
      <c r="D181" s="119"/>
      <c r="E181" s="192"/>
      <c r="F181" s="117"/>
      <c r="G181" s="118"/>
      <c r="H181" s="119"/>
      <c r="I181" s="119"/>
      <c r="J181" s="123"/>
      <c r="K181" s="195"/>
      <c r="L181" s="120">
        <v>0</v>
      </c>
      <c r="M181" s="120">
        <v>0</v>
      </c>
      <c r="N181" s="120">
        <v>0</v>
      </c>
      <c r="O181" s="112">
        <f t="shared" si="14"/>
        <v>0</v>
      </c>
      <c r="P181" s="115">
        <f t="shared" si="15"/>
        <v>0</v>
      </c>
      <c r="Q181" s="197"/>
      <c r="R181" s="177" t="str">
        <f>IFERROR(INDEX('2A-2B'!$B$21:$B$1020,MATCH(E181,'2A-2B'!$F$21:$F$1020,0)),"-")</f>
        <v>-</v>
      </c>
      <c r="S181" s="177" t="str">
        <f>IFERROR(INDEX('ITC-Books'!$B$21:$B$1020,MATCH(E181,'ITC-Books'!$E$21:$E$1020,0)),"-")</f>
        <v>-</v>
      </c>
      <c r="T181" s="186">
        <f t="shared" si="16"/>
        <v>0</v>
      </c>
      <c r="V181" s="131" t="str">
        <f>IFERROR(INDEX('2A-2B'!$C$21:$C$1020,MATCH(E181,'2A-2B'!$F$21:$F$1020,0)),"Not in 2A-2B")</f>
        <v>Not in 2A-2B</v>
      </c>
      <c r="W181" s="131" t="str">
        <f>IFERROR(INDEX('ITC-Books'!$C$21:$C$1020,MATCH(E181,'ITC-Books'!$E$21:$E$1020,0)),"Not in Books")</f>
        <v>Not in Books</v>
      </c>
      <c r="X181" s="117" t="str">
        <f>IFERROR(INDEX('ITC-Books'!$R$21:$R$1020,MATCH(E181,'ITC-Books'!$E$21:$E$1020,0)),"Not in Books")</f>
        <v>Not in Books</v>
      </c>
      <c r="Y181" s="120">
        <f>IFERROR(VLOOKUP(E181,'2A-2B'!$F$21:$H$1020,3,0)-P181,SUM(M181:O181))</f>
        <v>0</v>
      </c>
      <c r="Z181" s="53">
        <f>IFERROR(VLOOKUP(E181,'ITC-Books'!$E$21:$P$1020,12,0)-P181,SUM(M181:O181))</f>
        <v>0</v>
      </c>
      <c r="AA181" s="186" t="str">
        <f t="shared" si="17"/>
        <v>-</v>
      </c>
    </row>
    <row r="182" spans="2:27">
      <c r="B182" s="176" t="s">
        <v>1561</v>
      </c>
      <c r="C182" s="121"/>
      <c r="D182" s="119"/>
      <c r="E182" s="192"/>
      <c r="F182" s="117"/>
      <c r="G182" s="118"/>
      <c r="H182" s="119"/>
      <c r="I182" s="119"/>
      <c r="J182" s="123"/>
      <c r="K182" s="195"/>
      <c r="L182" s="120">
        <v>0</v>
      </c>
      <c r="M182" s="120">
        <v>0</v>
      </c>
      <c r="N182" s="120">
        <v>0</v>
      </c>
      <c r="O182" s="112">
        <f t="shared" si="14"/>
        <v>0</v>
      </c>
      <c r="P182" s="115">
        <f t="shared" si="15"/>
        <v>0</v>
      </c>
      <c r="Q182" s="197"/>
      <c r="R182" s="177" t="str">
        <f>IFERROR(INDEX('2A-2B'!$B$21:$B$1020,MATCH(E182,'2A-2B'!$F$21:$F$1020,0)),"-")</f>
        <v>-</v>
      </c>
      <c r="S182" s="177" t="str">
        <f>IFERROR(INDEX('ITC-Books'!$B$21:$B$1020,MATCH(E182,'ITC-Books'!$E$21:$E$1020,0)),"-")</f>
        <v>-</v>
      </c>
      <c r="T182" s="186">
        <f t="shared" si="16"/>
        <v>0</v>
      </c>
      <c r="V182" s="131" t="str">
        <f>IFERROR(INDEX('2A-2B'!$C$21:$C$1020,MATCH(E182,'2A-2B'!$F$21:$F$1020,0)),"Not in 2A-2B")</f>
        <v>Not in 2A-2B</v>
      </c>
      <c r="W182" s="131" t="str">
        <f>IFERROR(INDEX('ITC-Books'!$C$21:$C$1020,MATCH(E182,'ITC-Books'!$E$21:$E$1020,0)),"Not in Books")</f>
        <v>Not in Books</v>
      </c>
      <c r="X182" s="117" t="str">
        <f>IFERROR(INDEX('ITC-Books'!$R$21:$R$1020,MATCH(E182,'ITC-Books'!$E$21:$E$1020,0)),"Not in Books")</f>
        <v>Not in Books</v>
      </c>
      <c r="Y182" s="120">
        <f>IFERROR(VLOOKUP(E182,'2A-2B'!$F$21:$H$1020,3,0)-P182,SUM(M182:O182))</f>
        <v>0</v>
      </c>
      <c r="Z182" s="53">
        <f>IFERROR(VLOOKUP(E182,'ITC-Books'!$E$21:$P$1020,12,0)-P182,SUM(M182:O182))</f>
        <v>0</v>
      </c>
      <c r="AA182" s="186" t="str">
        <f t="shared" si="17"/>
        <v>-</v>
      </c>
    </row>
    <row r="183" spans="2:27">
      <c r="B183" s="176" t="s">
        <v>1562</v>
      </c>
      <c r="C183" s="121"/>
      <c r="D183" s="119"/>
      <c r="E183" s="192"/>
      <c r="F183" s="117"/>
      <c r="G183" s="118"/>
      <c r="H183" s="119"/>
      <c r="I183" s="119"/>
      <c r="J183" s="123"/>
      <c r="K183" s="195"/>
      <c r="L183" s="120">
        <v>0</v>
      </c>
      <c r="M183" s="120">
        <v>0</v>
      </c>
      <c r="N183" s="120">
        <v>0</v>
      </c>
      <c r="O183" s="112">
        <f t="shared" si="14"/>
        <v>0</v>
      </c>
      <c r="P183" s="115">
        <f t="shared" si="15"/>
        <v>0</v>
      </c>
      <c r="Q183" s="197"/>
      <c r="R183" s="177" t="str">
        <f>IFERROR(INDEX('2A-2B'!$B$21:$B$1020,MATCH(E183,'2A-2B'!$F$21:$F$1020,0)),"-")</f>
        <v>-</v>
      </c>
      <c r="S183" s="177" t="str">
        <f>IFERROR(INDEX('ITC-Books'!$B$21:$B$1020,MATCH(E183,'ITC-Books'!$E$21:$E$1020,0)),"-")</f>
        <v>-</v>
      </c>
      <c r="T183" s="186">
        <f t="shared" si="16"/>
        <v>0</v>
      </c>
      <c r="V183" s="131" t="str">
        <f>IFERROR(INDEX('2A-2B'!$C$21:$C$1020,MATCH(E183,'2A-2B'!$F$21:$F$1020,0)),"Not in 2A-2B")</f>
        <v>Not in 2A-2B</v>
      </c>
      <c r="W183" s="131" t="str">
        <f>IFERROR(INDEX('ITC-Books'!$C$21:$C$1020,MATCH(E183,'ITC-Books'!$E$21:$E$1020,0)),"Not in Books")</f>
        <v>Not in Books</v>
      </c>
      <c r="X183" s="117" t="str">
        <f>IFERROR(INDEX('ITC-Books'!$R$21:$R$1020,MATCH(E183,'ITC-Books'!$E$21:$E$1020,0)),"Not in Books")</f>
        <v>Not in Books</v>
      </c>
      <c r="Y183" s="120">
        <f>IFERROR(VLOOKUP(E183,'2A-2B'!$F$21:$H$1020,3,0)-P183,SUM(M183:O183))</f>
        <v>0</v>
      </c>
      <c r="Z183" s="53">
        <f>IFERROR(VLOOKUP(E183,'ITC-Books'!$E$21:$P$1020,12,0)-P183,SUM(M183:O183))</f>
        <v>0</v>
      </c>
      <c r="AA183" s="186" t="str">
        <f t="shared" si="17"/>
        <v>-</v>
      </c>
    </row>
    <row r="184" spans="2:27">
      <c r="B184" s="176" t="s">
        <v>1563</v>
      </c>
      <c r="C184" s="121"/>
      <c r="D184" s="119"/>
      <c r="E184" s="192"/>
      <c r="F184" s="117"/>
      <c r="G184" s="118"/>
      <c r="H184" s="119"/>
      <c r="I184" s="119"/>
      <c r="J184" s="123"/>
      <c r="K184" s="195"/>
      <c r="L184" s="120">
        <v>0</v>
      </c>
      <c r="M184" s="120">
        <v>0</v>
      </c>
      <c r="N184" s="120">
        <v>0</v>
      </c>
      <c r="O184" s="112">
        <f t="shared" si="14"/>
        <v>0</v>
      </c>
      <c r="P184" s="115">
        <f t="shared" si="15"/>
        <v>0</v>
      </c>
      <c r="Q184" s="197"/>
      <c r="R184" s="177" t="str">
        <f>IFERROR(INDEX('2A-2B'!$B$21:$B$1020,MATCH(E184,'2A-2B'!$F$21:$F$1020,0)),"-")</f>
        <v>-</v>
      </c>
      <c r="S184" s="177" t="str">
        <f>IFERROR(INDEX('ITC-Books'!$B$21:$B$1020,MATCH(E184,'ITC-Books'!$E$21:$E$1020,0)),"-")</f>
        <v>-</v>
      </c>
      <c r="T184" s="186">
        <f t="shared" si="16"/>
        <v>0</v>
      </c>
      <c r="V184" s="131" t="str">
        <f>IFERROR(INDEX('2A-2B'!$C$21:$C$1020,MATCH(E184,'2A-2B'!$F$21:$F$1020,0)),"Not in 2A-2B")</f>
        <v>Not in 2A-2B</v>
      </c>
      <c r="W184" s="131" t="str">
        <f>IFERROR(INDEX('ITC-Books'!$C$21:$C$1020,MATCH(E184,'ITC-Books'!$E$21:$E$1020,0)),"Not in Books")</f>
        <v>Not in Books</v>
      </c>
      <c r="X184" s="117" t="str">
        <f>IFERROR(INDEX('ITC-Books'!$R$21:$R$1020,MATCH(E184,'ITC-Books'!$E$21:$E$1020,0)),"Not in Books")</f>
        <v>Not in Books</v>
      </c>
      <c r="Y184" s="120">
        <f>IFERROR(VLOOKUP(E184,'2A-2B'!$F$21:$H$1020,3,0)-P184,SUM(M184:O184))</f>
        <v>0</v>
      </c>
      <c r="Z184" s="53">
        <f>IFERROR(VLOOKUP(E184,'ITC-Books'!$E$21:$P$1020,12,0)-P184,SUM(M184:O184))</f>
        <v>0</v>
      </c>
      <c r="AA184" s="186" t="str">
        <f t="shared" si="17"/>
        <v>-</v>
      </c>
    </row>
    <row r="185" spans="2:27">
      <c r="B185" s="176" t="s">
        <v>1564</v>
      </c>
      <c r="C185" s="121"/>
      <c r="D185" s="119"/>
      <c r="E185" s="192"/>
      <c r="F185" s="117"/>
      <c r="G185" s="118"/>
      <c r="H185" s="119"/>
      <c r="I185" s="119"/>
      <c r="J185" s="123"/>
      <c r="K185" s="195"/>
      <c r="L185" s="120">
        <v>0</v>
      </c>
      <c r="M185" s="120">
        <v>0</v>
      </c>
      <c r="N185" s="120">
        <v>0</v>
      </c>
      <c r="O185" s="112">
        <f t="shared" si="14"/>
        <v>0</v>
      </c>
      <c r="P185" s="115">
        <f t="shared" si="15"/>
        <v>0</v>
      </c>
      <c r="Q185" s="197"/>
      <c r="R185" s="177" t="str">
        <f>IFERROR(INDEX('2A-2B'!$B$21:$B$1020,MATCH(E185,'2A-2B'!$F$21:$F$1020,0)),"-")</f>
        <v>-</v>
      </c>
      <c r="S185" s="177" t="str">
        <f>IFERROR(INDEX('ITC-Books'!$B$21:$B$1020,MATCH(E185,'ITC-Books'!$E$21:$E$1020,0)),"-")</f>
        <v>-</v>
      </c>
      <c r="T185" s="186">
        <f t="shared" si="16"/>
        <v>0</v>
      </c>
      <c r="V185" s="131" t="str">
        <f>IFERROR(INDEX('2A-2B'!$C$21:$C$1020,MATCH(E185,'2A-2B'!$F$21:$F$1020,0)),"Not in 2A-2B")</f>
        <v>Not in 2A-2B</v>
      </c>
      <c r="W185" s="131" t="str">
        <f>IFERROR(INDEX('ITC-Books'!$C$21:$C$1020,MATCH(E185,'ITC-Books'!$E$21:$E$1020,0)),"Not in Books")</f>
        <v>Not in Books</v>
      </c>
      <c r="X185" s="117" t="str">
        <f>IFERROR(INDEX('ITC-Books'!$R$21:$R$1020,MATCH(E185,'ITC-Books'!$E$21:$E$1020,0)),"Not in Books")</f>
        <v>Not in Books</v>
      </c>
      <c r="Y185" s="120">
        <f>IFERROR(VLOOKUP(E185,'2A-2B'!$F$21:$H$1020,3,0)-P185,SUM(M185:O185))</f>
        <v>0</v>
      </c>
      <c r="Z185" s="53">
        <f>IFERROR(VLOOKUP(E185,'ITC-Books'!$E$21:$P$1020,12,0)-P185,SUM(M185:O185))</f>
        <v>0</v>
      </c>
      <c r="AA185" s="186" t="str">
        <f t="shared" si="17"/>
        <v>-</v>
      </c>
    </row>
    <row r="186" spans="2:27">
      <c r="B186" s="176" t="s">
        <v>1565</v>
      </c>
      <c r="C186" s="121"/>
      <c r="D186" s="119"/>
      <c r="E186" s="192"/>
      <c r="F186" s="117"/>
      <c r="G186" s="118"/>
      <c r="H186" s="119"/>
      <c r="I186" s="119"/>
      <c r="J186" s="123"/>
      <c r="K186" s="195"/>
      <c r="L186" s="120">
        <v>0</v>
      </c>
      <c r="M186" s="120">
        <v>0</v>
      </c>
      <c r="N186" s="120">
        <v>0</v>
      </c>
      <c r="O186" s="112">
        <f t="shared" si="14"/>
        <v>0</v>
      </c>
      <c r="P186" s="115">
        <f t="shared" si="15"/>
        <v>0</v>
      </c>
      <c r="Q186" s="197"/>
      <c r="R186" s="177" t="str">
        <f>IFERROR(INDEX('2A-2B'!$B$21:$B$1020,MATCH(E186,'2A-2B'!$F$21:$F$1020,0)),"-")</f>
        <v>-</v>
      </c>
      <c r="S186" s="177" t="str">
        <f>IFERROR(INDEX('ITC-Books'!$B$21:$B$1020,MATCH(E186,'ITC-Books'!$E$21:$E$1020,0)),"-")</f>
        <v>-</v>
      </c>
      <c r="T186" s="186">
        <f t="shared" si="16"/>
        <v>0</v>
      </c>
      <c r="V186" s="131" t="str">
        <f>IFERROR(INDEX('2A-2B'!$C$21:$C$1020,MATCH(E186,'2A-2B'!$F$21:$F$1020,0)),"Not in 2A-2B")</f>
        <v>Not in 2A-2B</v>
      </c>
      <c r="W186" s="131" t="str">
        <f>IFERROR(INDEX('ITC-Books'!$C$21:$C$1020,MATCH(E186,'ITC-Books'!$E$21:$E$1020,0)),"Not in Books")</f>
        <v>Not in Books</v>
      </c>
      <c r="X186" s="117" t="str">
        <f>IFERROR(INDEX('ITC-Books'!$R$21:$R$1020,MATCH(E186,'ITC-Books'!$E$21:$E$1020,0)),"Not in Books")</f>
        <v>Not in Books</v>
      </c>
      <c r="Y186" s="120">
        <f>IFERROR(VLOOKUP(E186,'2A-2B'!$F$21:$H$1020,3,0)-P186,SUM(M186:O186))</f>
        <v>0</v>
      </c>
      <c r="Z186" s="53">
        <f>IFERROR(VLOOKUP(E186,'ITC-Books'!$E$21:$P$1020,12,0)-P186,SUM(M186:O186))</f>
        <v>0</v>
      </c>
      <c r="AA186" s="186" t="str">
        <f t="shared" si="17"/>
        <v>-</v>
      </c>
    </row>
    <row r="187" spans="2:27">
      <c r="B187" s="176" t="s">
        <v>1566</v>
      </c>
      <c r="C187" s="121"/>
      <c r="D187" s="119"/>
      <c r="E187" s="192"/>
      <c r="F187" s="117"/>
      <c r="G187" s="118"/>
      <c r="H187" s="119"/>
      <c r="I187" s="119"/>
      <c r="J187" s="123"/>
      <c r="K187" s="195"/>
      <c r="L187" s="120">
        <v>0</v>
      </c>
      <c r="M187" s="120">
        <v>0</v>
      </c>
      <c r="N187" s="120">
        <v>0</v>
      </c>
      <c r="O187" s="112">
        <f t="shared" si="14"/>
        <v>0</v>
      </c>
      <c r="P187" s="115">
        <f t="shared" si="15"/>
        <v>0</v>
      </c>
      <c r="Q187" s="197"/>
      <c r="R187" s="177" t="str">
        <f>IFERROR(INDEX('2A-2B'!$B$21:$B$1020,MATCH(E187,'2A-2B'!$F$21:$F$1020,0)),"-")</f>
        <v>-</v>
      </c>
      <c r="S187" s="177" t="str">
        <f>IFERROR(INDEX('ITC-Books'!$B$21:$B$1020,MATCH(E187,'ITC-Books'!$E$21:$E$1020,0)),"-")</f>
        <v>-</v>
      </c>
      <c r="T187" s="186">
        <f t="shared" si="16"/>
        <v>0</v>
      </c>
      <c r="V187" s="131" t="str">
        <f>IFERROR(INDEX('2A-2B'!$C$21:$C$1020,MATCH(E187,'2A-2B'!$F$21:$F$1020,0)),"Not in 2A-2B")</f>
        <v>Not in 2A-2B</v>
      </c>
      <c r="W187" s="131" t="str">
        <f>IFERROR(INDEX('ITC-Books'!$C$21:$C$1020,MATCH(E187,'ITC-Books'!$E$21:$E$1020,0)),"Not in Books")</f>
        <v>Not in Books</v>
      </c>
      <c r="X187" s="117" t="str">
        <f>IFERROR(INDEX('ITC-Books'!$R$21:$R$1020,MATCH(E187,'ITC-Books'!$E$21:$E$1020,0)),"Not in Books")</f>
        <v>Not in Books</v>
      </c>
      <c r="Y187" s="120">
        <f>IFERROR(VLOOKUP(E187,'2A-2B'!$F$21:$H$1020,3,0)-P187,SUM(M187:O187))</f>
        <v>0</v>
      </c>
      <c r="Z187" s="53">
        <f>IFERROR(VLOOKUP(E187,'ITC-Books'!$E$21:$P$1020,12,0)-P187,SUM(M187:O187))</f>
        <v>0</v>
      </c>
      <c r="AA187" s="186" t="str">
        <f t="shared" si="17"/>
        <v>-</v>
      </c>
    </row>
    <row r="188" spans="2:27">
      <c r="B188" s="176" t="s">
        <v>1567</v>
      </c>
      <c r="C188" s="121"/>
      <c r="D188" s="119"/>
      <c r="E188" s="192"/>
      <c r="F188" s="117"/>
      <c r="G188" s="118"/>
      <c r="H188" s="119"/>
      <c r="I188" s="119"/>
      <c r="J188" s="123"/>
      <c r="K188" s="195"/>
      <c r="L188" s="120">
        <v>0</v>
      </c>
      <c r="M188" s="120">
        <v>0</v>
      </c>
      <c r="N188" s="120">
        <v>0</v>
      </c>
      <c r="O188" s="112">
        <f t="shared" si="14"/>
        <v>0</v>
      </c>
      <c r="P188" s="115">
        <f t="shared" si="15"/>
        <v>0</v>
      </c>
      <c r="Q188" s="197"/>
      <c r="R188" s="177" t="str">
        <f>IFERROR(INDEX('2A-2B'!$B$21:$B$1020,MATCH(E188,'2A-2B'!$F$21:$F$1020,0)),"-")</f>
        <v>-</v>
      </c>
      <c r="S188" s="177" t="str">
        <f>IFERROR(INDEX('ITC-Books'!$B$21:$B$1020,MATCH(E188,'ITC-Books'!$E$21:$E$1020,0)),"-")</f>
        <v>-</v>
      </c>
      <c r="T188" s="186">
        <f t="shared" si="16"/>
        <v>0</v>
      </c>
      <c r="V188" s="131" t="str">
        <f>IFERROR(INDEX('2A-2B'!$C$21:$C$1020,MATCH(E188,'2A-2B'!$F$21:$F$1020,0)),"Not in 2A-2B")</f>
        <v>Not in 2A-2B</v>
      </c>
      <c r="W188" s="131" t="str">
        <f>IFERROR(INDEX('ITC-Books'!$C$21:$C$1020,MATCH(E188,'ITC-Books'!$E$21:$E$1020,0)),"Not in Books")</f>
        <v>Not in Books</v>
      </c>
      <c r="X188" s="117" t="str">
        <f>IFERROR(INDEX('ITC-Books'!$R$21:$R$1020,MATCH(E188,'ITC-Books'!$E$21:$E$1020,0)),"Not in Books")</f>
        <v>Not in Books</v>
      </c>
      <c r="Y188" s="120">
        <f>IFERROR(VLOOKUP(E188,'2A-2B'!$F$21:$H$1020,3,0)-P188,SUM(M188:O188))</f>
        <v>0</v>
      </c>
      <c r="Z188" s="53">
        <f>IFERROR(VLOOKUP(E188,'ITC-Books'!$E$21:$P$1020,12,0)-P188,SUM(M188:O188))</f>
        <v>0</v>
      </c>
      <c r="AA188" s="186" t="str">
        <f t="shared" si="17"/>
        <v>-</v>
      </c>
    </row>
    <row r="189" spans="2:27">
      <c r="B189" s="176" t="s">
        <v>1568</v>
      </c>
      <c r="C189" s="121"/>
      <c r="D189" s="119"/>
      <c r="E189" s="192"/>
      <c r="F189" s="117"/>
      <c r="G189" s="118"/>
      <c r="H189" s="119"/>
      <c r="I189" s="119"/>
      <c r="J189" s="123"/>
      <c r="K189" s="195"/>
      <c r="L189" s="120">
        <v>0</v>
      </c>
      <c r="M189" s="120">
        <v>0</v>
      </c>
      <c r="N189" s="120">
        <v>0</v>
      </c>
      <c r="O189" s="112">
        <f t="shared" si="14"/>
        <v>0</v>
      </c>
      <c r="P189" s="115">
        <f t="shared" si="15"/>
        <v>0</v>
      </c>
      <c r="Q189" s="197"/>
      <c r="R189" s="177" t="str">
        <f>IFERROR(INDEX('2A-2B'!$B$21:$B$1020,MATCH(E189,'2A-2B'!$F$21:$F$1020,0)),"-")</f>
        <v>-</v>
      </c>
      <c r="S189" s="177" t="str">
        <f>IFERROR(INDEX('ITC-Books'!$B$21:$B$1020,MATCH(E189,'ITC-Books'!$E$21:$E$1020,0)),"-")</f>
        <v>-</v>
      </c>
      <c r="T189" s="186">
        <f t="shared" si="16"/>
        <v>0</v>
      </c>
      <c r="V189" s="131" t="str">
        <f>IFERROR(INDEX('2A-2B'!$C$21:$C$1020,MATCH(E189,'2A-2B'!$F$21:$F$1020,0)),"Not in 2A-2B")</f>
        <v>Not in 2A-2B</v>
      </c>
      <c r="W189" s="131" t="str">
        <f>IFERROR(INDEX('ITC-Books'!$C$21:$C$1020,MATCH(E189,'ITC-Books'!$E$21:$E$1020,0)),"Not in Books")</f>
        <v>Not in Books</v>
      </c>
      <c r="X189" s="117" t="str">
        <f>IFERROR(INDEX('ITC-Books'!$R$21:$R$1020,MATCH(E189,'ITC-Books'!$E$21:$E$1020,0)),"Not in Books")</f>
        <v>Not in Books</v>
      </c>
      <c r="Y189" s="120">
        <f>IFERROR(VLOOKUP(E189,'2A-2B'!$F$21:$H$1020,3,0)-P189,SUM(M189:O189))</f>
        <v>0</v>
      </c>
      <c r="Z189" s="53">
        <f>IFERROR(VLOOKUP(E189,'ITC-Books'!$E$21:$P$1020,12,0)-P189,SUM(M189:O189))</f>
        <v>0</v>
      </c>
      <c r="AA189" s="186" t="str">
        <f t="shared" si="17"/>
        <v>-</v>
      </c>
    </row>
    <row r="190" spans="2:27">
      <c r="B190" s="176" t="s">
        <v>1569</v>
      </c>
      <c r="C190" s="121"/>
      <c r="D190" s="119"/>
      <c r="E190" s="192"/>
      <c r="F190" s="117"/>
      <c r="G190" s="118"/>
      <c r="H190" s="119"/>
      <c r="I190" s="119"/>
      <c r="J190" s="123"/>
      <c r="K190" s="195"/>
      <c r="L190" s="120">
        <v>0</v>
      </c>
      <c r="M190" s="120">
        <v>0</v>
      </c>
      <c r="N190" s="120">
        <v>0</v>
      </c>
      <c r="O190" s="112">
        <f t="shared" si="14"/>
        <v>0</v>
      </c>
      <c r="P190" s="115">
        <f t="shared" si="15"/>
        <v>0</v>
      </c>
      <c r="Q190" s="197"/>
      <c r="R190" s="177" t="str">
        <f>IFERROR(INDEX('2A-2B'!$B$21:$B$1020,MATCH(E190,'2A-2B'!$F$21:$F$1020,0)),"-")</f>
        <v>-</v>
      </c>
      <c r="S190" s="177" t="str">
        <f>IFERROR(INDEX('ITC-Books'!$B$21:$B$1020,MATCH(E190,'ITC-Books'!$E$21:$E$1020,0)),"-")</f>
        <v>-</v>
      </c>
      <c r="T190" s="186">
        <f t="shared" si="16"/>
        <v>0</v>
      </c>
      <c r="V190" s="131" t="str">
        <f>IFERROR(INDEX('2A-2B'!$C$21:$C$1020,MATCH(E190,'2A-2B'!$F$21:$F$1020,0)),"Not in 2A-2B")</f>
        <v>Not in 2A-2B</v>
      </c>
      <c r="W190" s="131" t="str">
        <f>IFERROR(INDEX('ITC-Books'!$C$21:$C$1020,MATCH(E190,'ITC-Books'!$E$21:$E$1020,0)),"Not in Books")</f>
        <v>Not in Books</v>
      </c>
      <c r="X190" s="117" t="str">
        <f>IFERROR(INDEX('ITC-Books'!$R$21:$R$1020,MATCH(E190,'ITC-Books'!$E$21:$E$1020,0)),"Not in Books")</f>
        <v>Not in Books</v>
      </c>
      <c r="Y190" s="120">
        <f>IFERROR(VLOOKUP(E190,'2A-2B'!$F$21:$H$1020,3,0)-P190,SUM(M190:O190))</f>
        <v>0</v>
      </c>
      <c r="Z190" s="53">
        <f>IFERROR(VLOOKUP(E190,'ITC-Books'!$E$21:$P$1020,12,0)-P190,SUM(M190:O190))</f>
        <v>0</v>
      </c>
      <c r="AA190" s="186" t="str">
        <f t="shared" si="17"/>
        <v>-</v>
      </c>
    </row>
    <row r="191" spans="2:27">
      <c r="B191" s="176" t="s">
        <v>1570</v>
      </c>
      <c r="C191" s="121"/>
      <c r="D191" s="119"/>
      <c r="E191" s="192"/>
      <c r="F191" s="117"/>
      <c r="G191" s="118"/>
      <c r="H191" s="119"/>
      <c r="I191" s="119"/>
      <c r="J191" s="123"/>
      <c r="K191" s="195"/>
      <c r="L191" s="120">
        <v>0</v>
      </c>
      <c r="M191" s="120">
        <v>0</v>
      </c>
      <c r="N191" s="120">
        <v>0</v>
      </c>
      <c r="O191" s="112">
        <f t="shared" si="14"/>
        <v>0</v>
      </c>
      <c r="P191" s="115">
        <f t="shared" si="15"/>
        <v>0</v>
      </c>
      <c r="Q191" s="197"/>
      <c r="R191" s="177" t="str">
        <f>IFERROR(INDEX('2A-2B'!$B$21:$B$1020,MATCH(E191,'2A-2B'!$F$21:$F$1020,0)),"-")</f>
        <v>-</v>
      </c>
      <c r="S191" s="177" t="str">
        <f>IFERROR(INDEX('ITC-Books'!$B$21:$B$1020,MATCH(E191,'ITC-Books'!$E$21:$E$1020,0)),"-")</f>
        <v>-</v>
      </c>
      <c r="T191" s="186">
        <f t="shared" si="16"/>
        <v>0</v>
      </c>
      <c r="V191" s="131" t="str">
        <f>IFERROR(INDEX('2A-2B'!$C$21:$C$1020,MATCH(E191,'2A-2B'!$F$21:$F$1020,0)),"Not in 2A-2B")</f>
        <v>Not in 2A-2B</v>
      </c>
      <c r="W191" s="131" t="str">
        <f>IFERROR(INDEX('ITC-Books'!$C$21:$C$1020,MATCH(E191,'ITC-Books'!$E$21:$E$1020,0)),"Not in Books")</f>
        <v>Not in Books</v>
      </c>
      <c r="X191" s="117" t="str">
        <f>IFERROR(INDEX('ITC-Books'!$R$21:$R$1020,MATCH(E191,'ITC-Books'!$E$21:$E$1020,0)),"Not in Books")</f>
        <v>Not in Books</v>
      </c>
      <c r="Y191" s="120">
        <f>IFERROR(VLOOKUP(E191,'2A-2B'!$F$21:$H$1020,3,0)-P191,SUM(M191:O191))</f>
        <v>0</v>
      </c>
      <c r="Z191" s="53">
        <f>IFERROR(VLOOKUP(E191,'ITC-Books'!$E$21:$P$1020,12,0)-P191,SUM(M191:O191))</f>
        <v>0</v>
      </c>
      <c r="AA191" s="186" t="str">
        <f t="shared" si="17"/>
        <v>-</v>
      </c>
    </row>
    <row r="192" spans="2:27">
      <c r="B192" s="176" t="s">
        <v>1571</v>
      </c>
      <c r="C192" s="121"/>
      <c r="D192" s="119"/>
      <c r="E192" s="192"/>
      <c r="F192" s="117"/>
      <c r="G192" s="118"/>
      <c r="H192" s="119"/>
      <c r="I192" s="119"/>
      <c r="J192" s="123"/>
      <c r="K192" s="195"/>
      <c r="L192" s="120">
        <v>0</v>
      </c>
      <c r="M192" s="120">
        <v>0</v>
      </c>
      <c r="N192" s="120">
        <v>0</v>
      </c>
      <c r="O192" s="112">
        <f t="shared" si="14"/>
        <v>0</v>
      </c>
      <c r="P192" s="115">
        <f t="shared" si="15"/>
        <v>0</v>
      </c>
      <c r="Q192" s="197"/>
      <c r="R192" s="177" t="str">
        <f>IFERROR(INDEX('2A-2B'!$B$21:$B$1020,MATCH(E192,'2A-2B'!$F$21:$F$1020,0)),"-")</f>
        <v>-</v>
      </c>
      <c r="S192" s="177" t="str">
        <f>IFERROR(INDEX('ITC-Books'!$B$21:$B$1020,MATCH(E192,'ITC-Books'!$E$21:$E$1020,0)),"-")</f>
        <v>-</v>
      </c>
      <c r="T192" s="186">
        <f t="shared" si="16"/>
        <v>0</v>
      </c>
      <c r="V192" s="131" t="str">
        <f>IFERROR(INDEX('2A-2B'!$C$21:$C$1020,MATCH(E192,'2A-2B'!$F$21:$F$1020,0)),"Not in 2A-2B")</f>
        <v>Not in 2A-2B</v>
      </c>
      <c r="W192" s="131" t="str">
        <f>IFERROR(INDEX('ITC-Books'!$C$21:$C$1020,MATCH(E192,'ITC-Books'!$E$21:$E$1020,0)),"Not in Books")</f>
        <v>Not in Books</v>
      </c>
      <c r="X192" s="117" t="str">
        <f>IFERROR(INDEX('ITC-Books'!$R$21:$R$1020,MATCH(E192,'ITC-Books'!$E$21:$E$1020,0)),"Not in Books")</f>
        <v>Not in Books</v>
      </c>
      <c r="Y192" s="120">
        <f>IFERROR(VLOOKUP(E192,'2A-2B'!$F$21:$H$1020,3,0)-P192,SUM(M192:O192))</f>
        <v>0</v>
      </c>
      <c r="Z192" s="53">
        <f>IFERROR(VLOOKUP(E192,'ITC-Books'!$E$21:$P$1020,12,0)-P192,SUM(M192:O192))</f>
        <v>0</v>
      </c>
      <c r="AA192" s="186" t="str">
        <f t="shared" si="17"/>
        <v>-</v>
      </c>
    </row>
    <row r="193" spans="2:27">
      <c r="B193" s="176" t="s">
        <v>1572</v>
      </c>
      <c r="C193" s="121"/>
      <c r="D193" s="119"/>
      <c r="E193" s="192"/>
      <c r="F193" s="117"/>
      <c r="G193" s="118"/>
      <c r="H193" s="119"/>
      <c r="I193" s="119"/>
      <c r="J193" s="123"/>
      <c r="K193" s="195"/>
      <c r="L193" s="120">
        <v>0</v>
      </c>
      <c r="M193" s="120">
        <v>0</v>
      </c>
      <c r="N193" s="120">
        <v>0</v>
      </c>
      <c r="O193" s="112">
        <f t="shared" si="14"/>
        <v>0</v>
      </c>
      <c r="P193" s="115">
        <f t="shared" si="15"/>
        <v>0</v>
      </c>
      <c r="Q193" s="197"/>
      <c r="R193" s="177" t="str">
        <f>IFERROR(INDEX('2A-2B'!$B$21:$B$1020,MATCH(E193,'2A-2B'!$F$21:$F$1020,0)),"-")</f>
        <v>-</v>
      </c>
      <c r="S193" s="177" t="str">
        <f>IFERROR(INDEX('ITC-Books'!$B$21:$B$1020,MATCH(E193,'ITC-Books'!$E$21:$E$1020,0)),"-")</f>
        <v>-</v>
      </c>
      <c r="T193" s="186">
        <f t="shared" si="16"/>
        <v>0</v>
      </c>
      <c r="V193" s="131" t="str">
        <f>IFERROR(INDEX('2A-2B'!$C$21:$C$1020,MATCH(E193,'2A-2B'!$F$21:$F$1020,0)),"Not in 2A-2B")</f>
        <v>Not in 2A-2B</v>
      </c>
      <c r="W193" s="131" t="str">
        <f>IFERROR(INDEX('ITC-Books'!$C$21:$C$1020,MATCH(E193,'ITC-Books'!$E$21:$E$1020,0)),"Not in Books")</f>
        <v>Not in Books</v>
      </c>
      <c r="X193" s="117" t="str">
        <f>IFERROR(INDEX('ITC-Books'!$R$21:$R$1020,MATCH(E193,'ITC-Books'!$E$21:$E$1020,0)),"Not in Books")</f>
        <v>Not in Books</v>
      </c>
      <c r="Y193" s="120">
        <f>IFERROR(VLOOKUP(E193,'2A-2B'!$F$21:$H$1020,3,0)-P193,SUM(M193:O193))</f>
        <v>0</v>
      </c>
      <c r="Z193" s="53">
        <f>IFERROR(VLOOKUP(E193,'ITC-Books'!$E$21:$P$1020,12,0)-P193,SUM(M193:O193))</f>
        <v>0</v>
      </c>
      <c r="AA193" s="186" t="str">
        <f t="shared" si="17"/>
        <v>-</v>
      </c>
    </row>
    <row r="194" spans="2:27">
      <c r="B194" s="176" t="s">
        <v>1573</v>
      </c>
      <c r="C194" s="121"/>
      <c r="D194" s="119"/>
      <c r="E194" s="192"/>
      <c r="F194" s="117"/>
      <c r="G194" s="118"/>
      <c r="H194" s="119"/>
      <c r="I194" s="119"/>
      <c r="J194" s="123"/>
      <c r="K194" s="195"/>
      <c r="L194" s="120">
        <v>0</v>
      </c>
      <c r="M194" s="120">
        <v>0</v>
      </c>
      <c r="N194" s="120">
        <v>0</v>
      </c>
      <c r="O194" s="112">
        <f t="shared" si="14"/>
        <v>0</v>
      </c>
      <c r="P194" s="115">
        <f t="shared" si="15"/>
        <v>0</v>
      </c>
      <c r="Q194" s="197"/>
      <c r="R194" s="177" t="str">
        <f>IFERROR(INDEX('2A-2B'!$B$21:$B$1020,MATCH(E194,'2A-2B'!$F$21:$F$1020,0)),"-")</f>
        <v>-</v>
      </c>
      <c r="S194" s="177" t="str">
        <f>IFERROR(INDEX('ITC-Books'!$B$21:$B$1020,MATCH(E194,'ITC-Books'!$E$21:$E$1020,0)),"-")</f>
        <v>-</v>
      </c>
      <c r="T194" s="186">
        <f t="shared" si="16"/>
        <v>0</v>
      </c>
      <c r="V194" s="131" t="str">
        <f>IFERROR(INDEX('2A-2B'!$C$21:$C$1020,MATCH(E194,'2A-2B'!$F$21:$F$1020,0)),"Not in 2A-2B")</f>
        <v>Not in 2A-2B</v>
      </c>
      <c r="W194" s="131" t="str">
        <f>IFERROR(INDEX('ITC-Books'!$C$21:$C$1020,MATCH(E194,'ITC-Books'!$E$21:$E$1020,0)),"Not in Books")</f>
        <v>Not in Books</v>
      </c>
      <c r="X194" s="117" t="str">
        <f>IFERROR(INDEX('ITC-Books'!$R$21:$R$1020,MATCH(E194,'ITC-Books'!$E$21:$E$1020,0)),"Not in Books")</f>
        <v>Not in Books</v>
      </c>
      <c r="Y194" s="120">
        <f>IFERROR(VLOOKUP(E194,'2A-2B'!$F$21:$H$1020,3,0)-P194,SUM(M194:O194))</f>
        <v>0</v>
      </c>
      <c r="Z194" s="53">
        <f>IFERROR(VLOOKUP(E194,'ITC-Books'!$E$21:$P$1020,12,0)-P194,SUM(M194:O194))</f>
        <v>0</v>
      </c>
      <c r="AA194" s="186" t="str">
        <f t="shared" si="17"/>
        <v>-</v>
      </c>
    </row>
    <row r="195" spans="2:27">
      <c r="B195" s="176" t="s">
        <v>1574</v>
      </c>
      <c r="C195" s="121"/>
      <c r="D195" s="119"/>
      <c r="E195" s="192"/>
      <c r="F195" s="117"/>
      <c r="G195" s="118"/>
      <c r="H195" s="119"/>
      <c r="I195" s="119"/>
      <c r="J195" s="123"/>
      <c r="K195" s="195"/>
      <c r="L195" s="120">
        <v>0</v>
      </c>
      <c r="M195" s="120">
        <v>0</v>
      </c>
      <c r="N195" s="120">
        <v>0</v>
      </c>
      <c r="O195" s="112">
        <f t="shared" si="14"/>
        <v>0</v>
      </c>
      <c r="P195" s="115">
        <f t="shared" si="15"/>
        <v>0</v>
      </c>
      <c r="Q195" s="197"/>
      <c r="R195" s="177" t="str">
        <f>IFERROR(INDEX('2A-2B'!$B$21:$B$1020,MATCH(E195,'2A-2B'!$F$21:$F$1020,0)),"-")</f>
        <v>-</v>
      </c>
      <c r="S195" s="177" t="str">
        <f>IFERROR(INDEX('ITC-Books'!$B$21:$B$1020,MATCH(E195,'ITC-Books'!$E$21:$E$1020,0)),"-")</f>
        <v>-</v>
      </c>
      <c r="T195" s="186">
        <f t="shared" si="16"/>
        <v>0</v>
      </c>
      <c r="V195" s="131" t="str">
        <f>IFERROR(INDEX('2A-2B'!$C$21:$C$1020,MATCH(E195,'2A-2B'!$F$21:$F$1020,0)),"Not in 2A-2B")</f>
        <v>Not in 2A-2B</v>
      </c>
      <c r="W195" s="131" t="str">
        <f>IFERROR(INDEX('ITC-Books'!$C$21:$C$1020,MATCH(E195,'ITC-Books'!$E$21:$E$1020,0)),"Not in Books")</f>
        <v>Not in Books</v>
      </c>
      <c r="X195" s="117" t="str">
        <f>IFERROR(INDEX('ITC-Books'!$R$21:$R$1020,MATCH(E195,'ITC-Books'!$E$21:$E$1020,0)),"Not in Books")</f>
        <v>Not in Books</v>
      </c>
      <c r="Y195" s="120">
        <f>IFERROR(VLOOKUP(E195,'2A-2B'!$F$21:$H$1020,3,0)-P195,SUM(M195:O195))</f>
        <v>0</v>
      </c>
      <c r="Z195" s="53">
        <f>IFERROR(VLOOKUP(E195,'ITC-Books'!$E$21:$P$1020,12,0)-P195,SUM(M195:O195))</f>
        <v>0</v>
      </c>
      <c r="AA195" s="186" t="str">
        <f t="shared" si="17"/>
        <v>-</v>
      </c>
    </row>
    <row r="196" spans="2:27">
      <c r="B196" s="176" t="s">
        <v>1575</v>
      </c>
      <c r="C196" s="121"/>
      <c r="D196" s="119"/>
      <c r="E196" s="192"/>
      <c r="F196" s="117"/>
      <c r="G196" s="118"/>
      <c r="H196" s="119"/>
      <c r="I196" s="119"/>
      <c r="J196" s="123"/>
      <c r="K196" s="195"/>
      <c r="L196" s="120">
        <v>0</v>
      </c>
      <c r="M196" s="120">
        <v>0</v>
      </c>
      <c r="N196" s="120">
        <v>0</v>
      </c>
      <c r="O196" s="112">
        <f t="shared" si="14"/>
        <v>0</v>
      </c>
      <c r="P196" s="115">
        <f t="shared" si="15"/>
        <v>0</v>
      </c>
      <c r="Q196" s="197"/>
      <c r="R196" s="177" t="str">
        <f>IFERROR(INDEX('2A-2B'!$B$21:$B$1020,MATCH(E196,'2A-2B'!$F$21:$F$1020,0)),"-")</f>
        <v>-</v>
      </c>
      <c r="S196" s="177" t="str">
        <f>IFERROR(INDEX('ITC-Books'!$B$21:$B$1020,MATCH(E196,'ITC-Books'!$E$21:$E$1020,0)),"-")</f>
        <v>-</v>
      </c>
      <c r="T196" s="186">
        <f t="shared" si="16"/>
        <v>0</v>
      </c>
      <c r="V196" s="131" t="str">
        <f>IFERROR(INDEX('2A-2B'!$C$21:$C$1020,MATCH(E196,'2A-2B'!$F$21:$F$1020,0)),"Not in 2A-2B")</f>
        <v>Not in 2A-2B</v>
      </c>
      <c r="W196" s="131" t="str">
        <f>IFERROR(INDEX('ITC-Books'!$C$21:$C$1020,MATCH(E196,'ITC-Books'!$E$21:$E$1020,0)),"Not in Books")</f>
        <v>Not in Books</v>
      </c>
      <c r="X196" s="117" t="str">
        <f>IFERROR(INDEX('ITC-Books'!$R$21:$R$1020,MATCH(E196,'ITC-Books'!$E$21:$E$1020,0)),"Not in Books")</f>
        <v>Not in Books</v>
      </c>
      <c r="Y196" s="120">
        <f>IFERROR(VLOOKUP(E196,'2A-2B'!$F$21:$H$1020,3,0)-P196,SUM(M196:O196))</f>
        <v>0</v>
      </c>
      <c r="Z196" s="53">
        <f>IFERROR(VLOOKUP(E196,'ITC-Books'!$E$21:$P$1020,12,0)-P196,SUM(M196:O196))</f>
        <v>0</v>
      </c>
      <c r="AA196" s="186" t="str">
        <f t="shared" si="17"/>
        <v>-</v>
      </c>
    </row>
    <row r="197" spans="2:27">
      <c r="B197" s="176" t="s">
        <v>1576</v>
      </c>
      <c r="C197" s="121"/>
      <c r="D197" s="119"/>
      <c r="E197" s="192"/>
      <c r="F197" s="117"/>
      <c r="G197" s="118"/>
      <c r="H197" s="119"/>
      <c r="I197" s="119"/>
      <c r="J197" s="123"/>
      <c r="K197" s="195"/>
      <c r="L197" s="120">
        <v>0</v>
      </c>
      <c r="M197" s="120">
        <v>0</v>
      </c>
      <c r="N197" s="120">
        <v>0</v>
      </c>
      <c r="O197" s="112">
        <f t="shared" si="14"/>
        <v>0</v>
      </c>
      <c r="P197" s="115">
        <f t="shared" si="15"/>
        <v>0</v>
      </c>
      <c r="Q197" s="197"/>
      <c r="R197" s="177" t="str">
        <f>IFERROR(INDEX('2A-2B'!$B$21:$B$1020,MATCH(E197,'2A-2B'!$F$21:$F$1020,0)),"-")</f>
        <v>-</v>
      </c>
      <c r="S197" s="177" t="str">
        <f>IFERROR(INDEX('ITC-Books'!$B$21:$B$1020,MATCH(E197,'ITC-Books'!$E$21:$E$1020,0)),"-")</f>
        <v>-</v>
      </c>
      <c r="T197" s="186">
        <f t="shared" si="16"/>
        <v>0</v>
      </c>
      <c r="V197" s="131" t="str">
        <f>IFERROR(INDEX('2A-2B'!$C$21:$C$1020,MATCH(E197,'2A-2B'!$F$21:$F$1020,0)),"Not in 2A-2B")</f>
        <v>Not in 2A-2B</v>
      </c>
      <c r="W197" s="131" t="str">
        <f>IFERROR(INDEX('ITC-Books'!$C$21:$C$1020,MATCH(E197,'ITC-Books'!$E$21:$E$1020,0)),"Not in Books")</f>
        <v>Not in Books</v>
      </c>
      <c r="X197" s="117" t="str">
        <f>IFERROR(INDEX('ITC-Books'!$R$21:$R$1020,MATCH(E197,'ITC-Books'!$E$21:$E$1020,0)),"Not in Books")</f>
        <v>Not in Books</v>
      </c>
      <c r="Y197" s="120">
        <f>IFERROR(VLOOKUP(E197,'2A-2B'!$F$21:$H$1020,3,0)-P197,SUM(M197:O197))</f>
        <v>0</v>
      </c>
      <c r="Z197" s="53">
        <f>IFERROR(VLOOKUP(E197,'ITC-Books'!$E$21:$P$1020,12,0)-P197,SUM(M197:O197))</f>
        <v>0</v>
      </c>
      <c r="AA197" s="186" t="str">
        <f t="shared" si="17"/>
        <v>-</v>
      </c>
    </row>
    <row r="198" spans="2:27">
      <c r="B198" s="176" t="s">
        <v>1577</v>
      </c>
      <c r="C198" s="121"/>
      <c r="D198" s="119"/>
      <c r="E198" s="192"/>
      <c r="F198" s="117"/>
      <c r="G198" s="118"/>
      <c r="H198" s="119"/>
      <c r="I198" s="119"/>
      <c r="J198" s="123"/>
      <c r="K198" s="195"/>
      <c r="L198" s="120">
        <v>0</v>
      </c>
      <c r="M198" s="120">
        <v>0</v>
      </c>
      <c r="N198" s="120">
        <v>0</v>
      </c>
      <c r="O198" s="112">
        <f t="shared" si="14"/>
        <v>0</v>
      </c>
      <c r="P198" s="115">
        <f t="shared" si="15"/>
        <v>0</v>
      </c>
      <c r="Q198" s="197"/>
      <c r="R198" s="177" t="str">
        <f>IFERROR(INDEX('2A-2B'!$B$21:$B$1020,MATCH(E198,'2A-2B'!$F$21:$F$1020,0)),"-")</f>
        <v>-</v>
      </c>
      <c r="S198" s="177" t="str">
        <f>IFERROR(INDEX('ITC-Books'!$B$21:$B$1020,MATCH(E198,'ITC-Books'!$E$21:$E$1020,0)),"-")</f>
        <v>-</v>
      </c>
      <c r="T198" s="186">
        <f t="shared" si="16"/>
        <v>0</v>
      </c>
      <c r="V198" s="131" t="str">
        <f>IFERROR(INDEX('2A-2B'!$C$21:$C$1020,MATCH(E198,'2A-2B'!$F$21:$F$1020,0)),"Not in 2A-2B")</f>
        <v>Not in 2A-2B</v>
      </c>
      <c r="W198" s="131" t="str">
        <f>IFERROR(INDEX('ITC-Books'!$C$21:$C$1020,MATCH(E198,'ITC-Books'!$E$21:$E$1020,0)),"Not in Books")</f>
        <v>Not in Books</v>
      </c>
      <c r="X198" s="117" t="str">
        <f>IFERROR(INDEX('ITC-Books'!$R$21:$R$1020,MATCH(E198,'ITC-Books'!$E$21:$E$1020,0)),"Not in Books")</f>
        <v>Not in Books</v>
      </c>
      <c r="Y198" s="120">
        <f>IFERROR(VLOOKUP(E198,'2A-2B'!$F$21:$H$1020,3,0)-P198,SUM(M198:O198))</f>
        <v>0</v>
      </c>
      <c r="Z198" s="53">
        <f>IFERROR(VLOOKUP(E198,'ITC-Books'!$E$21:$P$1020,12,0)-P198,SUM(M198:O198))</f>
        <v>0</v>
      </c>
      <c r="AA198" s="186" t="str">
        <f t="shared" si="17"/>
        <v>-</v>
      </c>
    </row>
    <row r="199" spans="2:27">
      <c r="B199" s="176" t="s">
        <v>1578</v>
      </c>
      <c r="C199" s="121"/>
      <c r="D199" s="119"/>
      <c r="E199" s="192"/>
      <c r="F199" s="117"/>
      <c r="G199" s="118"/>
      <c r="H199" s="119"/>
      <c r="I199" s="119"/>
      <c r="J199" s="123"/>
      <c r="K199" s="195"/>
      <c r="L199" s="120">
        <v>0</v>
      </c>
      <c r="M199" s="120">
        <v>0</v>
      </c>
      <c r="N199" s="120">
        <v>0</v>
      </c>
      <c r="O199" s="112">
        <f t="shared" si="14"/>
        <v>0</v>
      </c>
      <c r="P199" s="115">
        <f t="shared" si="15"/>
        <v>0</v>
      </c>
      <c r="Q199" s="197"/>
      <c r="R199" s="177" t="str">
        <f>IFERROR(INDEX('2A-2B'!$B$21:$B$1020,MATCH(E199,'2A-2B'!$F$21:$F$1020,0)),"-")</f>
        <v>-</v>
      </c>
      <c r="S199" s="177" t="str">
        <f>IFERROR(INDEX('ITC-Books'!$B$21:$B$1020,MATCH(E199,'ITC-Books'!$E$21:$E$1020,0)),"-")</f>
        <v>-</v>
      </c>
      <c r="T199" s="186">
        <f t="shared" si="16"/>
        <v>0</v>
      </c>
      <c r="V199" s="131" t="str">
        <f>IFERROR(INDEX('2A-2B'!$C$21:$C$1020,MATCH(E199,'2A-2B'!$F$21:$F$1020,0)),"Not in 2A-2B")</f>
        <v>Not in 2A-2B</v>
      </c>
      <c r="W199" s="131" t="str">
        <f>IFERROR(INDEX('ITC-Books'!$C$21:$C$1020,MATCH(E199,'ITC-Books'!$E$21:$E$1020,0)),"Not in Books")</f>
        <v>Not in Books</v>
      </c>
      <c r="X199" s="117" t="str">
        <f>IFERROR(INDEX('ITC-Books'!$R$21:$R$1020,MATCH(E199,'ITC-Books'!$E$21:$E$1020,0)),"Not in Books")</f>
        <v>Not in Books</v>
      </c>
      <c r="Y199" s="120">
        <f>IFERROR(VLOOKUP(E199,'2A-2B'!$F$21:$H$1020,3,0)-P199,SUM(M199:O199))</f>
        <v>0</v>
      </c>
      <c r="Z199" s="53">
        <f>IFERROR(VLOOKUP(E199,'ITC-Books'!$E$21:$P$1020,12,0)-P199,SUM(M199:O199))</f>
        <v>0</v>
      </c>
      <c r="AA199" s="186" t="str">
        <f t="shared" si="17"/>
        <v>-</v>
      </c>
    </row>
    <row r="200" spans="2:27">
      <c r="B200" s="176" t="s">
        <v>1579</v>
      </c>
      <c r="C200" s="121"/>
      <c r="D200" s="119"/>
      <c r="E200" s="192"/>
      <c r="F200" s="117"/>
      <c r="G200" s="118"/>
      <c r="H200" s="119"/>
      <c r="I200" s="119"/>
      <c r="J200" s="123"/>
      <c r="K200" s="195"/>
      <c r="L200" s="120">
        <v>0</v>
      </c>
      <c r="M200" s="120">
        <v>0</v>
      </c>
      <c r="N200" s="120">
        <v>0</v>
      </c>
      <c r="O200" s="112">
        <f t="shared" si="14"/>
        <v>0</v>
      </c>
      <c r="P200" s="115">
        <f t="shared" si="15"/>
        <v>0</v>
      </c>
      <c r="Q200" s="197"/>
      <c r="R200" s="177" t="str">
        <f>IFERROR(INDEX('2A-2B'!$B$21:$B$1020,MATCH(E200,'2A-2B'!$F$21:$F$1020,0)),"-")</f>
        <v>-</v>
      </c>
      <c r="S200" s="177" t="str">
        <f>IFERROR(INDEX('ITC-Books'!$B$21:$B$1020,MATCH(E200,'ITC-Books'!$E$21:$E$1020,0)),"-")</f>
        <v>-</v>
      </c>
      <c r="T200" s="186">
        <f t="shared" si="16"/>
        <v>0</v>
      </c>
      <c r="V200" s="131" t="str">
        <f>IFERROR(INDEX('2A-2B'!$C$21:$C$1020,MATCH(E200,'2A-2B'!$F$21:$F$1020,0)),"Not in 2A-2B")</f>
        <v>Not in 2A-2B</v>
      </c>
      <c r="W200" s="131" t="str">
        <f>IFERROR(INDEX('ITC-Books'!$C$21:$C$1020,MATCH(E200,'ITC-Books'!$E$21:$E$1020,0)),"Not in Books")</f>
        <v>Not in Books</v>
      </c>
      <c r="X200" s="117" t="str">
        <f>IFERROR(INDEX('ITC-Books'!$R$21:$R$1020,MATCH(E200,'ITC-Books'!$E$21:$E$1020,0)),"Not in Books")</f>
        <v>Not in Books</v>
      </c>
      <c r="Y200" s="120">
        <f>IFERROR(VLOOKUP(E200,'2A-2B'!$F$21:$H$1020,3,0)-P200,SUM(M200:O200))</f>
        <v>0</v>
      </c>
      <c r="Z200" s="53">
        <f>IFERROR(VLOOKUP(E200,'ITC-Books'!$E$21:$P$1020,12,0)-P200,SUM(M200:O200))</f>
        <v>0</v>
      </c>
      <c r="AA200" s="186" t="str">
        <f t="shared" si="17"/>
        <v>-</v>
      </c>
    </row>
    <row r="201" spans="2:27">
      <c r="B201" s="176" t="s">
        <v>1580</v>
      </c>
      <c r="C201" s="121"/>
      <c r="D201" s="119"/>
      <c r="E201" s="192"/>
      <c r="F201" s="117"/>
      <c r="G201" s="118"/>
      <c r="H201" s="119"/>
      <c r="I201" s="119"/>
      <c r="J201" s="123"/>
      <c r="K201" s="195"/>
      <c r="L201" s="120">
        <v>0</v>
      </c>
      <c r="M201" s="120">
        <v>0</v>
      </c>
      <c r="N201" s="120">
        <v>0</v>
      </c>
      <c r="O201" s="112">
        <f t="shared" si="14"/>
        <v>0</v>
      </c>
      <c r="P201" s="115">
        <f t="shared" si="15"/>
        <v>0</v>
      </c>
      <c r="Q201" s="197"/>
      <c r="R201" s="177" t="str">
        <f>IFERROR(INDEX('2A-2B'!$B$21:$B$1020,MATCH(E201,'2A-2B'!$F$21:$F$1020,0)),"-")</f>
        <v>-</v>
      </c>
      <c r="S201" s="177" t="str">
        <f>IFERROR(INDEX('ITC-Books'!$B$21:$B$1020,MATCH(E201,'ITC-Books'!$E$21:$E$1020,0)),"-")</f>
        <v>-</v>
      </c>
      <c r="T201" s="186">
        <f t="shared" si="16"/>
        <v>0</v>
      </c>
      <c r="V201" s="131" t="str">
        <f>IFERROR(INDEX('2A-2B'!$C$21:$C$1020,MATCH(E201,'2A-2B'!$F$21:$F$1020,0)),"Not in 2A-2B")</f>
        <v>Not in 2A-2B</v>
      </c>
      <c r="W201" s="131" t="str">
        <f>IFERROR(INDEX('ITC-Books'!$C$21:$C$1020,MATCH(E201,'ITC-Books'!$E$21:$E$1020,0)),"Not in Books")</f>
        <v>Not in Books</v>
      </c>
      <c r="X201" s="117" t="str">
        <f>IFERROR(INDEX('ITC-Books'!$R$21:$R$1020,MATCH(E201,'ITC-Books'!$E$21:$E$1020,0)),"Not in Books")</f>
        <v>Not in Books</v>
      </c>
      <c r="Y201" s="120">
        <f>IFERROR(VLOOKUP(E201,'2A-2B'!$F$21:$H$1020,3,0)-P201,SUM(M201:O201))</f>
        <v>0</v>
      </c>
      <c r="Z201" s="53">
        <f>IFERROR(VLOOKUP(E201,'ITC-Books'!$E$21:$P$1020,12,0)-P201,SUM(M201:O201))</f>
        <v>0</v>
      </c>
      <c r="AA201" s="186" t="str">
        <f t="shared" si="17"/>
        <v>-</v>
      </c>
    </row>
    <row r="202" spans="2:27">
      <c r="B202" s="176" t="s">
        <v>1581</v>
      </c>
      <c r="C202" s="121"/>
      <c r="D202" s="119"/>
      <c r="E202" s="192"/>
      <c r="F202" s="117"/>
      <c r="G202" s="118"/>
      <c r="H202" s="119"/>
      <c r="I202" s="119"/>
      <c r="J202" s="123"/>
      <c r="K202" s="195"/>
      <c r="L202" s="120">
        <v>0</v>
      </c>
      <c r="M202" s="120">
        <v>0</v>
      </c>
      <c r="N202" s="120">
        <v>0</v>
      </c>
      <c r="O202" s="112">
        <f t="shared" si="14"/>
        <v>0</v>
      </c>
      <c r="P202" s="115">
        <f t="shared" si="15"/>
        <v>0</v>
      </c>
      <c r="Q202" s="197"/>
      <c r="R202" s="177" t="str">
        <f>IFERROR(INDEX('2A-2B'!$B$21:$B$1020,MATCH(E202,'2A-2B'!$F$21:$F$1020,0)),"-")</f>
        <v>-</v>
      </c>
      <c r="S202" s="177" t="str">
        <f>IFERROR(INDEX('ITC-Books'!$B$21:$B$1020,MATCH(E202,'ITC-Books'!$E$21:$E$1020,0)),"-")</f>
        <v>-</v>
      </c>
      <c r="T202" s="186">
        <f t="shared" si="16"/>
        <v>0</v>
      </c>
      <c r="V202" s="131" t="str">
        <f>IFERROR(INDEX('2A-2B'!$C$21:$C$1020,MATCH(E202,'2A-2B'!$F$21:$F$1020,0)),"Not in 2A-2B")</f>
        <v>Not in 2A-2B</v>
      </c>
      <c r="W202" s="131" t="str">
        <f>IFERROR(INDEX('ITC-Books'!$C$21:$C$1020,MATCH(E202,'ITC-Books'!$E$21:$E$1020,0)),"Not in Books")</f>
        <v>Not in Books</v>
      </c>
      <c r="X202" s="117" t="str">
        <f>IFERROR(INDEX('ITC-Books'!$R$21:$R$1020,MATCH(E202,'ITC-Books'!$E$21:$E$1020,0)),"Not in Books")</f>
        <v>Not in Books</v>
      </c>
      <c r="Y202" s="120">
        <f>IFERROR(VLOOKUP(E202,'2A-2B'!$F$21:$H$1020,3,0)-P202,SUM(M202:O202))</f>
        <v>0</v>
      </c>
      <c r="Z202" s="53">
        <f>IFERROR(VLOOKUP(E202,'ITC-Books'!$E$21:$P$1020,12,0)-P202,SUM(M202:O202))</f>
        <v>0</v>
      </c>
      <c r="AA202" s="186" t="str">
        <f t="shared" si="17"/>
        <v>-</v>
      </c>
    </row>
    <row r="203" spans="2:27">
      <c r="B203" s="176" t="s">
        <v>1582</v>
      </c>
      <c r="C203" s="121"/>
      <c r="D203" s="119"/>
      <c r="E203" s="192"/>
      <c r="F203" s="117"/>
      <c r="G203" s="118"/>
      <c r="H203" s="119"/>
      <c r="I203" s="119"/>
      <c r="J203" s="123"/>
      <c r="K203" s="195"/>
      <c r="L203" s="120">
        <v>0</v>
      </c>
      <c r="M203" s="120">
        <v>0</v>
      </c>
      <c r="N203" s="120">
        <v>0</v>
      </c>
      <c r="O203" s="112">
        <f t="shared" si="14"/>
        <v>0</v>
      </c>
      <c r="P203" s="115">
        <f t="shared" si="15"/>
        <v>0</v>
      </c>
      <c r="Q203" s="197"/>
      <c r="R203" s="177" t="str">
        <f>IFERROR(INDEX('2A-2B'!$B$21:$B$1020,MATCH(E203,'2A-2B'!$F$21:$F$1020,0)),"-")</f>
        <v>-</v>
      </c>
      <c r="S203" s="177" t="str">
        <f>IFERROR(INDEX('ITC-Books'!$B$21:$B$1020,MATCH(E203,'ITC-Books'!$E$21:$E$1020,0)),"-")</f>
        <v>-</v>
      </c>
      <c r="T203" s="186">
        <f t="shared" si="16"/>
        <v>0</v>
      </c>
      <c r="V203" s="131" t="str">
        <f>IFERROR(INDEX('2A-2B'!$C$21:$C$1020,MATCH(E203,'2A-2B'!$F$21:$F$1020,0)),"Not in 2A-2B")</f>
        <v>Not in 2A-2B</v>
      </c>
      <c r="W203" s="131" t="str">
        <f>IFERROR(INDEX('ITC-Books'!$C$21:$C$1020,MATCH(E203,'ITC-Books'!$E$21:$E$1020,0)),"Not in Books")</f>
        <v>Not in Books</v>
      </c>
      <c r="X203" s="117" t="str">
        <f>IFERROR(INDEX('ITC-Books'!$R$21:$R$1020,MATCH(E203,'ITC-Books'!$E$21:$E$1020,0)),"Not in Books")</f>
        <v>Not in Books</v>
      </c>
      <c r="Y203" s="120">
        <f>IFERROR(VLOOKUP(E203,'2A-2B'!$F$21:$H$1020,3,0)-P203,SUM(M203:O203))</f>
        <v>0</v>
      </c>
      <c r="Z203" s="53">
        <f>IFERROR(VLOOKUP(E203,'ITC-Books'!$E$21:$P$1020,12,0)-P203,SUM(M203:O203))</f>
        <v>0</v>
      </c>
      <c r="AA203" s="186" t="str">
        <f t="shared" si="17"/>
        <v>-</v>
      </c>
    </row>
    <row r="204" spans="2:27">
      <c r="B204" s="176" t="s">
        <v>1583</v>
      </c>
      <c r="C204" s="121"/>
      <c r="D204" s="119"/>
      <c r="E204" s="192"/>
      <c r="F204" s="117"/>
      <c r="G204" s="118"/>
      <c r="H204" s="119"/>
      <c r="I204" s="119"/>
      <c r="J204" s="123"/>
      <c r="K204" s="195"/>
      <c r="L204" s="120">
        <v>0</v>
      </c>
      <c r="M204" s="120">
        <v>0</v>
      </c>
      <c r="N204" s="120">
        <v>0</v>
      </c>
      <c r="O204" s="112">
        <f t="shared" si="14"/>
        <v>0</v>
      </c>
      <c r="P204" s="115">
        <f t="shared" si="15"/>
        <v>0</v>
      </c>
      <c r="Q204" s="197"/>
      <c r="R204" s="177" t="str">
        <f>IFERROR(INDEX('2A-2B'!$B$21:$B$1020,MATCH(E204,'2A-2B'!$F$21:$F$1020,0)),"-")</f>
        <v>-</v>
      </c>
      <c r="S204" s="177" t="str">
        <f>IFERROR(INDEX('ITC-Books'!$B$21:$B$1020,MATCH(E204,'ITC-Books'!$E$21:$E$1020,0)),"-")</f>
        <v>-</v>
      </c>
      <c r="T204" s="186">
        <f t="shared" si="16"/>
        <v>0</v>
      </c>
      <c r="V204" s="131" t="str">
        <f>IFERROR(INDEX('2A-2B'!$C$21:$C$1020,MATCH(E204,'2A-2B'!$F$21:$F$1020,0)),"Not in 2A-2B")</f>
        <v>Not in 2A-2B</v>
      </c>
      <c r="W204" s="131" t="str">
        <f>IFERROR(INDEX('ITC-Books'!$C$21:$C$1020,MATCH(E204,'ITC-Books'!$E$21:$E$1020,0)),"Not in Books")</f>
        <v>Not in Books</v>
      </c>
      <c r="X204" s="117" t="str">
        <f>IFERROR(INDEX('ITC-Books'!$R$21:$R$1020,MATCH(E204,'ITC-Books'!$E$21:$E$1020,0)),"Not in Books")</f>
        <v>Not in Books</v>
      </c>
      <c r="Y204" s="120">
        <f>IFERROR(VLOOKUP(E204,'2A-2B'!$F$21:$H$1020,3,0)-P204,SUM(M204:O204))</f>
        <v>0</v>
      </c>
      <c r="Z204" s="53">
        <f>IFERROR(VLOOKUP(E204,'ITC-Books'!$E$21:$P$1020,12,0)-P204,SUM(M204:O204))</f>
        <v>0</v>
      </c>
      <c r="AA204" s="186" t="str">
        <f t="shared" si="17"/>
        <v>-</v>
      </c>
    </row>
    <row r="205" spans="2:27">
      <c r="B205" s="176" t="s">
        <v>1584</v>
      </c>
      <c r="C205" s="121"/>
      <c r="D205" s="119"/>
      <c r="E205" s="192"/>
      <c r="F205" s="117"/>
      <c r="G205" s="118"/>
      <c r="H205" s="119"/>
      <c r="I205" s="119"/>
      <c r="J205" s="123"/>
      <c r="K205" s="195"/>
      <c r="L205" s="120">
        <v>0</v>
      </c>
      <c r="M205" s="120">
        <v>0</v>
      </c>
      <c r="N205" s="120">
        <v>0</v>
      </c>
      <c r="O205" s="112">
        <f t="shared" si="14"/>
        <v>0</v>
      </c>
      <c r="P205" s="115">
        <f t="shared" si="15"/>
        <v>0</v>
      </c>
      <c r="Q205" s="197"/>
      <c r="R205" s="177" t="str">
        <f>IFERROR(INDEX('2A-2B'!$B$21:$B$1020,MATCH(E205,'2A-2B'!$F$21:$F$1020,0)),"-")</f>
        <v>-</v>
      </c>
      <c r="S205" s="177" t="str">
        <f>IFERROR(INDEX('ITC-Books'!$B$21:$B$1020,MATCH(E205,'ITC-Books'!$E$21:$E$1020,0)),"-")</f>
        <v>-</v>
      </c>
      <c r="T205" s="186">
        <f t="shared" si="16"/>
        <v>0</v>
      </c>
      <c r="V205" s="131" t="str">
        <f>IFERROR(INDEX('2A-2B'!$C$21:$C$1020,MATCH(E205,'2A-2B'!$F$21:$F$1020,0)),"Not in 2A-2B")</f>
        <v>Not in 2A-2B</v>
      </c>
      <c r="W205" s="131" t="str">
        <f>IFERROR(INDEX('ITC-Books'!$C$21:$C$1020,MATCH(E205,'ITC-Books'!$E$21:$E$1020,0)),"Not in Books")</f>
        <v>Not in Books</v>
      </c>
      <c r="X205" s="117" t="str">
        <f>IFERROR(INDEX('ITC-Books'!$R$21:$R$1020,MATCH(E205,'ITC-Books'!$E$21:$E$1020,0)),"Not in Books")</f>
        <v>Not in Books</v>
      </c>
      <c r="Y205" s="120">
        <f>IFERROR(VLOOKUP(E205,'2A-2B'!$F$21:$H$1020,3,0)-P205,SUM(M205:O205))</f>
        <v>0</v>
      </c>
      <c r="Z205" s="53">
        <f>IFERROR(VLOOKUP(E205,'ITC-Books'!$E$21:$P$1020,12,0)-P205,SUM(M205:O205))</f>
        <v>0</v>
      </c>
      <c r="AA205" s="186" t="str">
        <f t="shared" si="17"/>
        <v>-</v>
      </c>
    </row>
    <row r="206" spans="2:27">
      <c r="B206" s="176" t="s">
        <v>1585</v>
      </c>
      <c r="C206" s="121"/>
      <c r="D206" s="119"/>
      <c r="E206" s="192"/>
      <c r="F206" s="117"/>
      <c r="G206" s="118"/>
      <c r="H206" s="119"/>
      <c r="I206" s="119"/>
      <c r="J206" s="123"/>
      <c r="K206" s="195"/>
      <c r="L206" s="120">
        <v>0</v>
      </c>
      <c r="M206" s="120">
        <v>0</v>
      </c>
      <c r="N206" s="120">
        <v>0</v>
      </c>
      <c r="O206" s="112">
        <f t="shared" si="14"/>
        <v>0</v>
      </c>
      <c r="P206" s="115">
        <f t="shared" si="15"/>
        <v>0</v>
      </c>
      <c r="Q206" s="197"/>
      <c r="R206" s="177" t="str">
        <f>IFERROR(INDEX('2A-2B'!$B$21:$B$1020,MATCH(E206,'2A-2B'!$F$21:$F$1020,0)),"-")</f>
        <v>-</v>
      </c>
      <c r="S206" s="177" t="str">
        <f>IFERROR(INDEX('ITC-Books'!$B$21:$B$1020,MATCH(E206,'ITC-Books'!$E$21:$E$1020,0)),"-")</f>
        <v>-</v>
      </c>
      <c r="T206" s="186">
        <f t="shared" si="16"/>
        <v>0</v>
      </c>
      <c r="V206" s="131" t="str">
        <f>IFERROR(INDEX('2A-2B'!$C$21:$C$1020,MATCH(E206,'2A-2B'!$F$21:$F$1020,0)),"Not in 2A-2B")</f>
        <v>Not in 2A-2B</v>
      </c>
      <c r="W206" s="131" t="str">
        <f>IFERROR(INDEX('ITC-Books'!$C$21:$C$1020,MATCH(E206,'ITC-Books'!$E$21:$E$1020,0)),"Not in Books")</f>
        <v>Not in Books</v>
      </c>
      <c r="X206" s="117" t="str">
        <f>IFERROR(INDEX('ITC-Books'!$R$21:$R$1020,MATCH(E206,'ITC-Books'!$E$21:$E$1020,0)),"Not in Books")</f>
        <v>Not in Books</v>
      </c>
      <c r="Y206" s="120">
        <f>IFERROR(VLOOKUP(E206,'2A-2B'!$F$21:$H$1020,3,0)-P206,SUM(M206:O206))</f>
        <v>0</v>
      </c>
      <c r="Z206" s="53">
        <f>IFERROR(VLOOKUP(E206,'ITC-Books'!$E$21:$P$1020,12,0)-P206,SUM(M206:O206))</f>
        <v>0</v>
      </c>
      <c r="AA206" s="186" t="str">
        <f t="shared" si="17"/>
        <v>-</v>
      </c>
    </row>
    <row r="207" spans="2:27">
      <c r="B207" s="176" t="s">
        <v>1586</v>
      </c>
      <c r="C207" s="121"/>
      <c r="D207" s="119"/>
      <c r="E207" s="192"/>
      <c r="F207" s="117"/>
      <c r="G207" s="118"/>
      <c r="H207" s="119"/>
      <c r="I207" s="119"/>
      <c r="J207" s="123"/>
      <c r="K207" s="195"/>
      <c r="L207" s="120">
        <v>0</v>
      </c>
      <c r="M207" s="120">
        <v>0</v>
      </c>
      <c r="N207" s="120">
        <v>0</v>
      </c>
      <c r="O207" s="112">
        <f t="shared" si="14"/>
        <v>0</v>
      </c>
      <c r="P207" s="115">
        <f t="shared" si="15"/>
        <v>0</v>
      </c>
      <c r="Q207" s="197"/>
      <c r="R207" s="177" t="str">
        <f>IFERROR(INDEX('2A-2B'!$B$21:$B$1020,MATCH(E207,'2A-2B'!$F$21:$F$1020,0)),"-")</f>
        <v>-</v>
      </c>
      <c r="S207" s="177" t="str">
        <f>IFERROR(INDEX('ITC-Books'!$B$21:$B$1020,MATCH(E207,'ITC-Books'!$E$21:$E$1020,0)),"-")</f>
        <v>-</v>
      </c>
      <c r="T207" s="186">
        <f t="shared" si="16"/>
        <v>0</v>
      </c>
      <c r="V207" s="131" t="str">
        <f>IFERROR(INDEX('2A-2B'!$C$21:$C$1020,MATCH(E207,'2A-2B'!$F$21:$F$1020,0)),"Not in 2A-2B")</f>
        <v>Not in 2A-2B</v>
      </c>
      <c r="W207" s="131" t="str">
        <f>IFERROR(INDEX('ITC-Books'!$C$21:$C$1020,MATCH(E207,'ITC-Books'!$E$21:$E$1020,0)),"Not in Books")</f>
        <v>Not in Books</v>
      </c>
      <c r="X207" s="117" t="str">
        <f>IFERROR(INDEX('ITC-Books'!$R$21:$R$1020,MATCH(E207,'ITC-Books'!$E$21:$E$1020,0)),"Not in Books")</f>
        <v>Not in Books</v>
      </c>
      <c r="Y207" s="120">
        <f>IFERROR(VLOOKUP(E207,'2A-2B'!$F$21:$H$1020,3,0)-P207,SUM(M207:O207))</f>
        <v>0</v>
      </c>
      <c r="Z207" s="53">
        <f>IFERROR(VLOOKUP(E207,'ITC-Books'!$E$21:$P$1020,12,0)-P207,SUM(M207:O207))</f>
        <v>0</v>
      </c>
      <c r="AA207" s="186" t="str">
        <f t="shared" si="17"/>
        <v>-</v>
      </c>
    </row>
    <row r="208" spans="2:27">
      <c r="B208" s="176" t="s">
        <v>1587</v>
      </c>
      <c r="C208" s="121"/>
      <c r="D208" s="119"/>
      <c r="E208" s="192"/>
      <c r="F208" s="117"/>
      <c r="G208" s="118"/>
      <c r="H208" s="119"/>
      <c r="I208" s="119"/>
      <c r="J208" s="123"/>
      <c r="K208" s="195"/>
      <c r="L208" s="120">
        <v>0</v>
      </c>
      <c r="M208" s="120">
        <v>0</v>
      </c>
      <c r="N208" s="120">
        <v>0</v>
      </c>
      <c r="O208" s="112">
        <f t="shared" si="14"/>
        <v>0</v>
      </c>
      <c r="P208" s="115">
        <f t="shared" si="15"/>
        <v>0</v>
      </c>
      <c r="Q208" s="197"/>
      <c r="R208" s="177" t="str">
        <f>IFERROR(INDEX('2A-2B'!$B$21:$B$1020,MATCH(E208,'2A-2B'!$F$21:$F$1020,0)),"-")</f>
        <v>-</v>
      </c>
      <c r="S208" s="177" t="str">
        <f>IFERROR(INDEX('ITC-Books'!$B$21:$B$1020,MATCH(E208,'ITC-Books'!$E$21:$E$1020,0)),"-")</f>
        <v>-</v>
      </c>
      <c r="T208" s="186">
        <f t="shared" si="16"/>
        <v>0</v>
      </c>
      <c r="V208" s="131" t="str">
        <f>IFERROR(INDEX('2A-2B'!$C$21:$C$1020,MATCH(E208,'2A-2B'!$F$21:$F$1020,0)),"Not in 2A-2B")</f>
        <v>Not in 2A-2B</v>
      </c>
      <c r="W208" s="131" t="str">
        <f>IFERROR(INDEX('ITC-Books'!$C$21:$C$1020,MATCH(E208,'ITC-Books'!$E$21:$E$1020,0)),"Not in Books")</f>
        <v>Not in Books</v>
      </c>
      <c r="X208" s="117" t="str">
        <f>IFERROR(INDEX('ITC-Books'!$R$21:$R$1020,MATCH(E208,'ITC-Books'!$E$21:$E$1020,0)),"Not in Books")</f>
        <v>Not in Books</v>
      </c>
      <c r="Y208" s="120">
        <f>IFERROR(VLOOKUP(E208,'2A-2B'!$F$21:$H$1020,3,0)-P208,SUM(M208:O208))</f>
        <v>0</v>
      </c>
      <c r="Z208" s="53">
        <f>IFERROR(VLOOKUP(E208,'ITC-Books'!$E$21:$P$1020,12,0)-P208,SUM(M208:O208))</f>
        <v>0</v>
      </c>
      <c r="AA208" s="186" t="str">
        <f t="shared" si="17"/>
        <v>-</v>
      </c>
    </row>
    <row r="209" spans="2:27">
      <c r="B209" s="176" t="s">
        <v>1588</v>
      </c>
      <c r="C209" s="121"/>
      <c r="D209" s="119"/>
      <c r="E209" s="192"/>
      <c r="F209" s="117"/>
      <c r="G209" s="118"/>
      <c r="H209" s="119"/>
      <c r="I209" s="119"/>
      <c r="J209" s="123"/>
      <c r="K209" s="195"/>
      <c r="L209" s="120">
        <v>0</v>
      </c>
      <c r="M209" s="120">
        <v>0</v>
      </c>
      <c r="N209" s="120">
        <v>0</v>
      </c>
      <c r="O209" s="112">
        <f t="shared" si="14"/>
        <v>0</v>
      </c>
      <c r="P209" s="115">
        <f t="shared" si="15"/>
        <v>0</v>
      </c>
      <c r="Q209" s="197"/>
      <c r="R209" s="177" t="str">
        <f>IFERROR(INDEX('2A-2B'!$B$21:$B$1020,MATCH(E209,'2A-2B'!$F$21:$F$1020,0)),"-")</f>
        <v>-</v>
      </c>
      <c r="S209" s="177" t="str">
        <f>IFERROR(INDEX('ITC-Books'!$B$21:$B$1020,MATCH(E209,'ITC-Books'!$E$21:$E$1020,0)),"-")</f>
        <v>-</v>
      </c>
      <c r="T209" s="186">
        <f t="shared" si="16"/>
        <v>0</v>
      </c>
      <c r="V209" s="131" t="str">
        <f>IFERROR(INDEX('2A-2B'!$C$21:$C$1020,MATCH(E209,'2A-2B'!$F$21:$F$1020,0)),"Not in 2A-2B")</f>
        <v>Not in 2A-2B</v>
      </c>
      <c r="W209" s="131" t="str">
        <f>IFERROR(INDEX('ITC-Books'!$C$21:$C$1020,MATCH(E209,'ITC-Books'!$E$21:$E$1020,0)),"Not in Books")</f>
        <v>Not in Books</v>
      </c>
      <c r="X209" s="117" t="str">
        <f>IFERROR(INDEX('ITC-Books'!$R$21:$R$1020,MATCH(E209,'ITC-Books'!$E$21:$E$1020,0)),"Not in Books")</f>
        <v>Not in Books</v>
      </c>
      <c r="Y209" s="120">
        <f>IFERROR(VLOOKUP(E209,'2A-2B'!$F$21:$H$1020,3,0)-P209,SUM(M209:O209))</f>
        <v>0</v>
      </c>
      <c r="Z209" s="53">
        <f>IFERROR(VLOOKUP(E209,'ITC-Books'!$E$21:$P$1020,12,0)-P209,SUM(M209:O209))</f>
        <v>0</v>
      </c>
      <c r="AA209" s="186" t="str">
        <f t="shared" si="17"/>
        <v>-</v>
      </c>
    </row>
    <row r="210" spans="2:27">
      <c r="B210" s="176" t="s">
        <v>1589</v>
      </c>
      <c r="C210" s="121"/>
      <c r="D210" s="119"/>
      <c r="E210" s="192"/>
      <c r="F210" s="117"/>
      <c r="G210" s="118"/>
      <c r="H210" s="119"/>
      <c r="I210" s="119"/>
      <c r="J210" s="123"/>
      <c r="K210" s="195"/>
      <c r="L210" s="120">
        <v>0</v>
      </c>
      <c r="M210" s="120">
        <v>0</v>
      </c>
      <c r="N210" s="120">
        <v>0</v>
      </c>
      <c r="O210" s="112">
        <f t="shared" si="14"/>
        <v>0</v>
      </c>
      <c r="P210" s="115">
        <f t="shared" si="15"/>
        <v>0</v>
      </c>
      <c r="Q210" s="197"/>
      <c r="R210" s="177" t="str">
        <f>IFERROR(INDEX('2A-2B'!$B$21:$B$1020,MATCH(E210,'2A-2B'!$F$21:$F$1020,0)),"-")</f>
        <v>-</v>
      </c>
      <c r="S210" s="177" t="str">
        <f>IFERROR(INDEX('ITC-Books'!$B$21:$B$1020,MATCH(E210,'ITC-Books'!$E$21:$E$1020,0)),"-")</f>
        <v>-</v>
      </c>
      <c r="T210" s="186">
        <f t="shared" si="16"/>
        <v>0</v>
      </c>
      <c r="V210" s="131" t="str">
        <f>IFERROR(INDEX('2A-2B'!$C$21:$C$1020,MATCH(E210,'2A-2B'!$F$21:$F$1020,0)),"Not in 2A-2B")</f>
        <v>Not in 2A-2B</v>
      </c>
      <c r="W210" s="131" t="str">
        <f>IFERROR(INDEX('ITC-Books'!$C$21:$C$1020,MATCH(E210,'ITC-Books'!$E$21:$E$1020,0)),"Not in Books")</f>
        <v>Not in Books</v>
      </c>
      <c r="X210" s="117" t="str">
        <f>IFERROR(INDEX('ITC-Books'!$R$21:$R$1020,MATCH(E210,'ITC-Books'!$E$21:$E$1020,0)),"Not in Books")</f>
        <v>Not in Books</v>
      </c>
      <c r="Y210" s="120">
        <f>IFERROR(VLOOKUP(E210,'2A-2B'!$F$21:$H$1020,3,0)-P210,SUM(M210:O210))</f>
        <v>0</v>
      </c>
      <c r="Z210" s="53">
        <f>IFERROR(VLOOKUP(E210,'ITC-Books'!$E$21:$P$1020,12,0)-P210,SUM(M210:O210))</f>
        <v>0</v>
      </c>
      <c r="AA210" s="186" t="str">
        <f t="shared" si="17"/>
        <v>-</v>
      </c>
    </row>
    <row r="211" spans="2:27">
      <c r="B211" s="176" t="s">
        <v>1590</v>
      </c>
      <c r="C211" s="121"/>
      <c r="D211" s="119"/>
      <c r="E211" s="192"/>
      <c r="F211" s="117"/>
      <c r="G211" s="118"/>
      <c r="H211" s="119"/>
      <c r="I211" s="119"/>
      <c r="J211" s="123"/>
      <c r="K211" s="195"/>
      <c r="L211" s="120">
        <v>0</v>
      </c>
      <c r="M211" s="120">
        <v>0</v>
      </c>
      <c r="N211" s="120">
        <v>0</v>
      </c>
      <c r="O211" s="112">
        <f t="shared" si="14"/>
        <v>0</v>
      </c>
      <c r="P211" s="115">
        <f t="shared" si="15"/>
        <v>0</v>
      </c>
      <c r="Q211" s="197"/>
      <c r="R211" s="177" t="str">
        <f>IFERROR(INDEX('2A-2B'!$B$21:$B$1020,MATCH(E211,'2A-2B'!$F$21:$F$1020,0)),"-")</f>
        <v>-</v>
      </c>
      <c r="S211" s="177" t="str">
        <f>IFERROR(INDEX('ITC-Books'!$B$21:$B$1020,MATCH(E211,'ITC-Books'!$E$21:$E$1020,0)),"-")</f>
        <v>-</v>
      </c>
      <c r="T211" s="186">
        <f t="shared" si="16"/>
        <v>0</v>
      </c>
      <c r="V211" s="131" t="str">
        <f>IFERROR(INDEX('2A-2B'!$C$21:$C$1020,MATCH(E211,'2A-2B'!$F$21:$F$1020,0)),"Not in 2A-2B")</f>
        <v>Not in 2A-2B</v>
      </c>
      <c r="W211" s="131" t="str">
        <f>IFERROR(INDEX('ITC-Books'!$C$21:$C$1020,MATCH(E211,'ITC-Books'!$E$21:$E$1020,0)),"Not in Books")</f>
        <v>Not in Books</v>
      </c>
      <c r="X211" s="117" t="str">
        <f>IFERROR(INDEX('ITC-Books'!$R$21:$R$1020,MATCH(E211,'ITC-Books'!$E$21:$E$1020,0)),"Not in Books")</f>
        <v>Not in Books</v>
      </c>
      <c r="Y211" s="120">
        <f>IFERROR(VLOOKUP(E211,'2A-2B'!$F$21:$H$1020,3,0)-P211,SUM(M211:O211))</f>
        <v>0</v>
      </c>
      <c r="Z211" s="53">
        <f>IFERROR(VLOOKUP(E211,'ITC-Books'!$E$21:$P$1020,12,0)-P211,SUM(M211:O211))</f>
        <v>0</v>
      </c>
      <c r="AA211" s="186" t="str">
        <f t="shared" si="17"/>
        <v>-</v>
      </c>
    </row>
    <row r="212" spans="2:27">
      <c r="B212" s="176" t="s">
        <v>1591</v>
      </c>
      <c r="C212" s="121"/>
      <c r="D212" s="119"/>
      <c r="E212" s="192"/>
      <c r="F212" s="117"/>
      <c r="G212" s="118"/>
      <c r="H212" s="119"/>
      <c r="I212" s="119"/>
      <c r="J212" s="123"/>
      <c r="K212" s="195"/>
      <c r="L212" s="120">
        <v>0</v>
      </c>
      <c r="M212" s="120">
        <v>0</v>
      </c>
      <c r="N212" s="120">
        <v>0</v>
      </c>
      <c r="O212" s="112">
        <f t="shared" si="14"/>
        <v>0</v>
      </c>
      <c r="P212" s="115">
        <f t="shared" si="15"/>
        <v>0</v>
      </c>
      <c r="Q212" s="197"/>
      <c r="R212" s="177" t="str">
        <f>IFERROR(INDEX('2A-2B'!$B$21:$B$1020,MATCH(E212,'2A-2B'!$F$21:$F$1020,0)),"-")</f>
        <v>-</v>
      </c>
      <c r="S212" s="177" t="str">
        <f>IFERROR(INDEX('ITC-Books'!$B$21:$B$1020,MATCH(E212,'ITC-Books'!$E$21:$E$1020,0)),"-")</f>
        <v>-</v>
      </c>
      <c r="T212" s="186">
        <f t="shared" si="16"/>
        <v>0</v>
      </c>
      <c r="V212" s="131" t="str">
        <f>IFERROR(INDEX('2A-2B'!$C$21:$C$1020,MATCH(E212,'2A-2B'!$F$21:$F$1020,0)),"Not in 2A-2B")</f>
        <v>Not in 2A-2B</v>
      </c>
      <c r="W212" s="131" t="str">
        <f>IFERROR(INDEX('ITC-Books'!$C$21:$C$1020,MATCH(E212,'ITC-Books'!$E$21:$E$1020,0)),"Not in Books")</f>
        <v>Not in Books</v>
      </c>
      <c r="X212" s="117" t="str">
        <f>IFERROR(INDEX('ITC-Books'!$R$21:$R$1020,MATCH(E212,'ITC-Books'!$E$21:$E$1020,0)),"Not in Books")</f>
        <v>Not in Books</v>
      </c>
      <c r="Y212" s="120">
        <f>IFERROR(VLOOKUP(E212,'2A-2B'!$F$21:$H$1020,3,0)-P212,SUM(M212:O212))</f>
        <v>0</v>
      </c>
      <c r="Z212" s="53">
        <f>IFERROR(VLOOKUP(E212,'ITC-Books'!$E$21:$P$1020,12,0)-P212,SUM(M212:O212))</f>
        <v>0</v>
      </c>
      <c r="AA212" s="186" t="str">
        <f t="shared" si="17"/>
        <v>-</v>
      </c>
    </row>
    <row r="213" spans="2:27">
      <c r="B213" s="176" t="s">
        <v>1592</v>
      </c>
      <c r="C213" s="121"/>
      <c r="D213" s="119"/>
      <c r="E213" s="192"/>
      <c r="F213" s="117"/>
      <c r="G213" s="118"/>
      <c r="H213" s="119"/>
      <c r="I213" s="119"/>
      <c r="J213" s="123"/>
      <c r="K213" s="195"/>
      <c r="L213" s="120">
        <v>0</v>
      </c>
      <c r="M213" s="120">
        <v>0</v>
      </c>
      <c r="N213" s="120">
        <v>0</v>
      </c>
      <c r="O213" s="112">
        <f t="shared" ref="O213:O276" si="18">N213</f>
        <v>0</v>
      </c>
      <c r="P213" s="115">
        <f t="shared" ref="P213:P276" si="19">SUM(L213:O213)</f>
        <v>0</v>
      </c>
      <c r="Q213" s="197"/>
      <c r="R213" s="177" t="str">
        <f>IFERROR(INDEX('2A-2B'!$B$21:$B$1020,MATCH(E213,'2A-2B'!$F$21:$F$1020,0)),"-")</f>
        <v>-</v>
      </c>
      <c r="S213" s="177" t="str">
        <f>IFERROR(INDEX('ITC-Books'!$B$21:$B$1020,MATCH(E213,'ITC-Books'!$E$21:$E$1020,0)),"-")</f>
        <v>-</v>
      </c>
      <c r="T213" s="186">
        <f t="shared" si="16"/>
        <v>0</v>
      </c>
      <c r="V213" s="131" t="str">
        <f>IFERROR(INDEX('2A-2B'!$C$21:$C$1020,MATCH(E213,'2A-2B'!$F$21:$F$1020,0)),"Not in 2A-2B")</f>
        <v>Not in 2A-2B</v>
      </c>
      <c r="W213" s="131" t="str">
        <f>IFERROR(INDEX('ITC-Books'!$C$21:$C$1020,MATCH(E213,'ITC-Books'!$E$21:$E$1020,0)),"Not in Books")</f>
        <v>Not in Books</v>
      </c>
      <c r="X213" s="117" t="str">
        <f>IFERROR(INDEX('ITC-Books'!$R$21:$R$1020,MATCH(E213,'ITC-Books'!$E$21:$E$1020,0)),"Not in Books")</f>
        <v>Not in Books</v>
      </c>
      <c r="Y213" s="120">
        <f>IFERROR(VLOOKUP(E213,'2A-2B'!$F$21:$H$1020,3,0)-P213,SUM(M213:O213))</f>
        <v>0</v>
      </c>
      <c r="Z213" s="53">
        <f>IFERROR(VLOOKUP(E213,'ITC-Books'!$E$21:$P$1020,12,0)-P213,SUM(M213:O213))</f>
        <v>0</v>
      </c>
      <c r="AA213" s="186" t="str">
        <f t="shared" si="17"/>
        <v>-</v>
      </c>
    </row>
    <row r="214" spans="2:27">
      <c r="B214" s="176" t="s">
        <v>1593</v>
      </c>
      <c r="C214" s="121"/>
      <c r="D214" s="119"/>
      <c r="E214" s="192"/>
      <c r="F214" s="117"/>
      <c r="G214" s="118"/>
      <c r="H214" s="119"/>
      <c r="I214" s="119"/>
      <c r="J214" s="123"/>
      <c r="K214" s="195"/>
      <c r="L214" s="120">
        <v>0</v>
      </c>
      <c r="M214" s="120">
        <v>0</v>
      </c>
      <c r="N214" s="120">
        <v>0</v>
      </c>
      <c r="O214" s="112">
        <f t="shared" si="18"/>
        <v>0</v>
      </c>
      <c r="P214" s="115">
        <f t="shared" si="19"/>
        <v>0</v>
      </c>
      <c r="Q214" s="197"/>
      <c r="R214" s="177" t="str">
        <f>IFERROR(INDEX('2A-2B'!$B$21:$B$1020,MATCH(E214,'2A-2B'!$F$21:$F$1020,0)),"-")</f>
        <v>-</v>
      </c>
      <c r="S214" s="177" t="str">
        <f>IFERROR(INDEX('ITC-Books'!$B$21:$B$1020,MATCH(E214,'ITC-Books'!$E$21:$E$1020,0)),"-")</f>
        <v>-</v>
      </c>
      <c r="T214" s="186">
        <f t="shared" ref="T214:T277" si="20">IF(((L214*J214)-SUM(M214:O214))&gt;0.51,0,((L214*J214)-SUM(M214:O214)))</f>
        <v>0</v>
      </c>
      <c r="V214" s="131" t="str">
        <f>IFERROR(INDEX('2A-2B'!$C$21:$C$1020,MATCH(E214,'2A-2B'!$F$21:$F$1020,0)),"Not in 2A-2B")</f>
        <v>Not in 2A-2B</v>
      </c>
      <c r="W214" s="131" t="str">
        <f>IFERROR(INDEX('ITC-Books'!$C$21:$C$1020,MATCH(E214,'ITC-Books'!$E$21:$E$1020,0)),"Not in Books")</f>
        <v>Not in Books</v>
      </c>
      <c r="X214" s="117" t="str">
        <f>IFERROR(INDEX('ITC-Books'!$R$21:$R$1020,MATCH(E214,'ITC-Books'!$E$21:$E$1020,0)),"Not in Books")</f>
        <v>Not in Books</v>
      </c>
      <c r="Y214" s="120">
        <f>IFERROR(VLOOKUP(E214,'2A-2B'!$F$21:$H$1020,3,0)-P214,SUM(M214:O214))</f>
        <v>0</v>
      </c>
      <c r="Z214" s="53">
        <f>IFERROR(VLOOKUP(E214,'ITC-Books'!$E$21:$P$1020,12,0)-P214,SUM(M214:O214))</f>
        <v>0</v>
      </c>
      <c r="AA214" s="186" t="str">
        <f t="shared" ref="AA214:AA277" si="21">IFERROR((X214-F214)&lt;180,"-")</f>
        <v>-</v>
      </c>
    </row>
    <row r="215" spans="2:27">
      <c r="B215" s="176" t="s">
        <v>1594</v>
      </c>
      <c r="C215" s="121"/>
      <c r="D215" s="119"/>
      <c r="E215" s="192"/>
      <c r="F215" s="117"/>
      <c r="G215" s="118"/>
      <c r="H215" s="119"/>
      <c r="I215" s="119"/>
      <c r="J215" s="123"/>
      <c r="K215" s="195"/>
      <c r="L215" s="120">
        <v>0</v>
      </c>
      <c r="M215" s="120">
        <v>0</v>
      </c>
      <c r="N215" s="120">
        <v>0</v>
      </c>
      <c r="O215" s="112">
        <f t="shared" si="18"/>
        <v>0</v>
      </c>
      <c r="P215" s="115">
        <f t="shared" si="19"/>
        <v>0</v>
      </c>
      <c r="Q215" s="197"/>
      <c r="R215" s="177" t="str">
        <f>IFERROR(INDEX('2A-2B'!$B$21:$B$1020,MATCH(E215,'2A-2B'!$F$21:$F$1020,0)),"-")</f>
        <v>-</v>
      </c>
      <c r="S215" s="177" t="str">
        <f>IFERROR(INDEX('ITC-Books'!$B$21:$B$1020,MATCH(E215,'ITC-Books'!$E$21:$E$1020,0)),"-")</f>
        <v>-</v>
      </c>
      <c r="T215" s="186">
        <f t="shared" si="20"/>
        <v>0</v>
      </c>
      <c r="V215" s="131" t="str">
        <f>IFERROR(INDEX('2A-2B'!$C$21:$C$1020,MATCH(E215,'2A-2B'!$F$21:$F$1020,0)),"Not in 2A-2B")</f>
        <v>Not in 2A-2B</v>
      </c>
      <c r="W215" s="131" t="str">
        <f>IFERROR(INDEX('ITC-Books'!$C$21:$C$1020,MATCH(E215,'ITC-Books'!$E$21:$E$1020,0)),"Not in Books")</f>
        <v>Not in Books</v>
      </c>
      <c r="X215" s="117" t="str">
        <f>IFERROR(INDEX('ITC-Books'!$R$21:$R$1020,MATCH(E215,'ITC-Books'!$E$21:$E$1020,0)),"Not in Books")</f>
        <v>Not in Books</v>
      </c>
      <c r="Y215" s="120">
        <f>IFERROR(VLOOKUP(E215,'2A-2B'!$F$21:$H$1020,3,0)-P215,SUM(M215:O215))</f>
        <v>0</v>
      </c>
      <c r="Z215" s="53">
        <f>IFERROR(VLOOKUP(E215,'ITC-Books'!$E$21:$P$1020,12,0)-P215,SUM(M215:O215))</f>
        <v>0</v>
      </c>
      <c r="AA215" s="186" t="str">
        <f t="shared" si="21"/>
        <v>-</v>
      </c>
    </row>
    <row r="216" spans="2:27">
      <c r="B216" s="176" t="s">
        <v>1595</v>
      </c>
      <c r="C216" s="121"/>
      <c r="D216" s="119"/>
      <c r="E216" s="192"/>
      <c r="F216" s="117"/>
      <c r="G216" s="118"/>
      <c r="H216" s="119"/>
      <c r="I216" s="119"/>
      <c r="J216" s="123"/>
      <c r="K216" s="195"/>
      <c r="L216" s="120">
        <v>0</v>
      </c>
      <c r="M216" s="120">
        <v>0</v>
      </c>
      <c r="N216" s="120">
        <v>0</v>
      </c>
      <c r="O216" s="112">
        <f t="shared" si="18"/>
        <v>0</v>
      </c>
      <c r="P216" s="115">
        <f t="shared" si="19"/>
        <v>0</v>
      </c>
      <c r="Q216" s="197"/>
      <c r="R216" s="177" t="str">
        <f>IFERROR(INDEX('2A-2B'!$B$21:$B$1020,MATCH(E216,'2A-2B'!$F$21:$F$1020,0)),"-")</f>
        <v>-</v>
      </c>
      <c r="S216" s="177" t="str">
        <f>IFERROR(INDEX('ITC-Books'!$B$21:$B$1020,MATCH(E216,'ITC-Books'!$E$21:$E$1020,0)),"-")</f>
        <v>-</v>
      </c>
      <c r="T216" s="186">
        <f t="shared" si="20"/>
        <v>0</v>
      </c>
      <c r="V216" s="131" t="str">
        <f>IFERROR(INDEX('2A-2B'!$C$21:$C$1020,MATCH(E216,'2A-2B'!$F$21:$F$1020,0)),"Not in 2A-2B")</f>
        <v>Not in 2A-2B</v>
      </c>
      <c r="W216" s="131" t="str">
        <f>IFERROR(INDEX('ITC-Books'!$C$21:$C$1020,MATCH(E216,'ITC-Books'!$E$21:$E$1020,0)),"Not in Books")</f>
        <v>Not in Books</v>
      </c>
      <c r="X216" s="117" t="str">
        <f>IFERROR(INDEX('ITC-Books'!$R$21:$R$1020,MATCH(E216,'ITC-Books'!$E$21:$E$1020,0)),"Not in Books")</f>
        <v>Not in Books</v>
      </c>
      <c r="Y216" s="120">
        <f>IFERROR(VLOOKUP(E216,'2A-2B'!$F$21:$H$1020,3,0)-P216,SUM(M216:O216))</f>
        <v>0</v>
      </c>
      <c r="Z216" s="53">
        <f>IFERROR(VLOOKUP(E216,'ITC-Books'!$E$21:$P$1020,12,0)-P216,SUM(M216:O216))</f>
        <v>0</v>
      </c>
      <c r="AA216" s="186" t="str">
        <f t="shared" si="21"/>
        <v>-</v>
      </c>
    </row>
    <row r="217" spans="2:27">
      <c r="B217" s="176" t="s">
        <v>1596</v>
      </c>
      <c r="C217" s="121"/>
      <c r="D217" s="119"/>
      <c r="E217" s="192"/>
      <c r="F217" s="117"/>
      <c r="G217" s="118"/>
      <c r="H217" s="119"/>
      <c r="I217" s="119"/>
      <c r="J217" s="123"/>
      <c r="K217" s="195"/>
      <c r="L217" s="120">
        <v>0</v>
      </c>
      <c r="M217" s="120">
        <v>0</v>
      </c>
      <c r="N217" s="120">
        <v>0</v>
      </c>
      <c r="O217" s="112">
        <f t="shared" si="18"/>
        <v>0</v>
      </c>
      <c r="P217" s="115">
        <f t="shared" si="19"/>
        <v>0</v>
      </c>
      <c r="Q217" s="197"/>
      <c r="R217" s="177" t="str">
        <f>IFERROR(INDEX('2A-2B'!$B$21:$B$1020,MATCH(E217,'2A-2B'!$F$21:$F$1020,0)),"-")</f>
        <v>-</v>
      </c>
      <c r="S217" s="177" t="str">
        <f>IFERROR(INDEX('ITC-Books'!$B$21:$B$1020,MATCH(E217,'ITC-Books'!$E$21:$E$1020,0)),"-")</f>
        <v>-</v>
      </c>
      <c r="T217" s="186">
        <f t="shared" si="20"/>
        <v>0</v>
      </c>
      <c r="V217" s="131" t="str">
        <f>IFERROR(INDEX('2A-2B'!$C$21:$C$1020,MATCH(E217,'2A-2B'!$F$21:$F$1020,0)),"Not in 2A-2B")</f>
        <v>Not in 2A-2B</v>
      </c>
      <c r="W217" s="131" t="str">
        <f>IFERROR(INDEX('ITC-Books'!$C$21:$C$1020,MATCH(E217,'ITC-Books'!$E$21:$E$1020,0)),"Not in Books")</f>
        <v>Not in Books</v>
      </c>
      <c r="X217" s="117" t="str">
        <f>IFERROR(INDEX('ITC-Books'!$R$21:$R$1020,MATCH(E217,'ITC-Books'!$E$21:$E$1020,0)),"Not in Books")</f>
        <v>Not in Books</v>
      </c>
      <c r="Y217" s="120">
        <f>IFERROR(VLOOKUP(E217,'2A-2B'!$F$21:$H$1020,3,0)-P217,SUM(M217:O217))</f>
        <v>0</v>
      </c>
      <c r="Z217" s="53">
        <f>IFERROR(VLOOKUP(E217,'ITC-Books'!$E$21:$P$1020,12,0)-P217,SUM(M217:O217))</f>
        <v>0</v>
      </c>
      <c r="AA217" s="186" t="str">
        <f t="shared" si="21"/>
        <v>-</v>
      </c>
    </row>
    <row r="218" spans="2:27">
      <c r="B218" s="176" t="s">
        <v>1597</v>
      </c>
      <c r="C218" s="121"/>
      <c r="D218" s="119"/>
      <c r="E218" s="192"/>
      <c r="F218" s="117"/>
      <c r="G218" s="118"/>
      <c r="H218" s="119"/>
      <c r="I218" s="119"/>
      <c r="J218" s="123"/>
      <c r="K218" s="195"/>
      <c r="L218" s="120">
        <v>0</v>
      </c>
      <c r="M218" s="120">
        <v>0</v>
      </c>
      <c r="N218" s="120">
        <v>0</v>
      </c>
      <c r="O218" s="112">
        <f t="shared" si="18"/>
        <v>0</v>
      </c>
      <c r="P218" s="115">
        <f t="shared" si="19"/>
        <v>0</v>
      </c>
      <c r="Q218" s="197"/>
      <c r="R218" s="177" t="str">
        <f>IFERROR(INDEX('2A-2B'!$B$21:$B$1020,MATCH(E218,'2A-2B'!$F$21:$F$1020,0)),"-")</f>
        <v>-</v>
      </c>
      <c r="S218" s="177" t="str">
        <f>IFERROR(INDEX('ITC-Books'!$B$21:$B$1020,MATCH(E218,'ITC-Books'!$E$21:$E$1020,0)),"-")</f>
        <v>-</v>
      </c>
      <c r="T218" s="186">
        <f t="shared" si="20"/>
        <v>0</v>
      </c>
      <c r="V218" s="131" t="str">
        <f>IFERROR(INDEX('2A-2B'!$C$21:$C$1020,MATCH(E218,'2A-2B'!$F$21:$F$1020,0)),"Not in 2A-2B")</f>
        <v>Not in 2A-2B</v>
      </c>
      <c r="W218" s="131" t="str">
        <f>IFERROR(INDEX('ITC-Books'!$C$21:$C$1020,MATCH(E218,'ITC-Books'!$E$21:$E$1020,0)),"Not in Books")</f>
        <v>Not in Books</v>
      </c>
      <c r="X218" s="117" t="str">
        <f>IFERROR(INDEX('ITC-Books'!$R$21:$R$1020,MATCH(E218,'ITC-Books'!$E$21:$E$1020,0)),"Not in Books")</f>
        <v>Not in Books</v>
      </c>
      <c r="Y218" s="120">
        <f>IFERROR(VLOOKUP(E218,'2A-2B'!$F$21:$H$1020,3,0)-P218,SUM(M218:O218))</f>
        <v>0</v>
      </c>
      <c r="Z218" s="53">
        <f>IFERROR(VLOOKUP(E218,'ITC-Books'!$E$21:$P$1020,12,0)-P218,SUM(M218:O218))</f>
        <v>0</v>
      </c>
      <c r="AA218" s="186" t="str">
        <f t="shared" si="21"/>
        <v>-</v>
      </c>
    </row>
    <row r="219" spans="2:27">
      <c r="B219" s="176" t="s">
        <v>1598</v>
      </c>
      <c r="C219" s="121"/>
      <c r="D219" s="119"/>
      <c r="E219" s="192"/>
      <c r="F219" s="117"/>
      <c r="G219" s="118"/>
      <c r="H219" s="119"/>
      <c r="I219" s="119"/>
      <c r="J219" s="123"/>
      <c r="K219" s="195"/>
      <c r="L219" s="120">
        <v>0</v>
      </c>
      <c r="M219" s="120">
        <v>0</v>
      </c>
      <c r="N219" s="120">
        <v>0</v>
      </c>
      <c r="O219" s="112">
        <f t="shared" si="18"/>
        <v>0</v>
      </c>
      <c r="P219" s="115">
        <f t="shared" si="19"/>
        <v>0</v>
      </c>
      <c r="Q219" s="197"/>
      <c r="R219" s="177" t="str">
        <f>IFERROR(INDEX('2A-2B'!$B$21:$B$1020,MATCH(E219,'2A-2B'!$F$21:$F$1020,0)),"-")</f>
        <v>-</v>
      </c>
      <c r="S219" s="177" t="str">
        <f>IFERROR(INDEX('ITC-Books'!$B$21:$B$1020,MATCH(E219,'ITC-Books'!$E$21:$E$1020,0)),"-")</f>
        <v>-</v>
      </c>
      <c r="T219" s="186">
        <f t="shared" si="20"/>
        <v>0</v>
      </c>
      <c r="V219" s="131" t="str">
        <f>IFERROR(INDEX('2A-2B'!$C$21:$C$1020,MATCH(E219,'2A-2B'!$F$21:$F$1020,0)),"Not in 2A-2B")</f>
        <v>Not in 2A-2B</v>
      </c>
      <c r="W219" s="131" t="str">
        <f>IFERROR(INDEX('ITC-Books'!$C$21:$C$1020,MATCH(E219,'ITC-Books'!$E$21:$E$1020,0)),"Not in Books")</f>
        <v>Not in Books</v>
      </c>
      <c r="X219" s="117" t="str">
        <f>IFERROR(INDEX('ITC-Books'!$R$21:$R$1020,MATCH(E219,'ITC-Books'!$E$21:$E$1020,0)),"Not in Books")</f>
        <v>Not in Books</v>
      </c>
      <c r="Y219" s="120">
        <f>IFERROR(VLOOKUP(E219,'2A-2B'!$F$21:$H$1020,3,0)-P219,SUM(M219:O219))</f>
        <v>0</v>
      </c>
      <c r="Z219" s="53">
        <f>IFERROR(VLOOKUP(E219,'ITC-Books'!$E$21:$P$1020,12,0)-P219,SUM(M219:O219))</f>
        <v>0</v>
      </c>
      <c r="AA219" s="186" t="str">
        <f t="shared" si="21"/>
        <v>-</v>
      </c>
    </row>
    <row r="220" spans="2:27">
      <c r="B220" s="176" t="s">
        <v>1599</v>
      </c>
      <c r="C220" s="121"/>
      <c r="D220" s="119"/>
      <c r="E220" s="192"/>
      <c r="F220" s="117"/>
      <c r="G220" s="118"/>
      <c r="H220" s="119"/>
      <c r="I220" s="119"/>
      <c r="J220" s="123"/>
      <c r="K220" s="195"/>
      <c r="L220" s="120">
        <v>0</v>
      </c>
      <c r="M220" s="120">
        <v>0</v>
      </c>
      <c r="N220" s="120">
        <v>0</v>
      </c>
      <c r="O220" s="112">
        <f t="shared" si="18"/>
        <v>0</v>
      </c>
      <c r="P220" s="115">
        <f t="shared" si="19"/>
        <v>0</v>
      </c>
      <c r="Q220" s="197"/>
      <c r="R220" s="177" t="str">
        <f>IFERROR(INDEX('2A-2B'!$B$21:$B$1020,MATCH(E220,'2A-2B'!$F$21:$F$1020,0)),"-")</f>
        <v>-</v>
      </c>
      <c r="S220" s="177" t="str">
        <f>IFERROR(INDEX('ITC-Books'!$B$21:$B$1020,MATCH(E220,'ITC-Books'!$E$21:$E$1020,0)),"-")</f>
        <v>-</v>
      </c>
      <c r="T220" s="186">
        <f t="shared" si="20"/>
        <v>0</v>
      </c>
      <c r="V220" s="131" t="str">
        <f>IFERROR(INDEX('2A-2B'!$C$21:$C$1020,MATCH(E220,'2A-2B'!$F$21:$F$1020,0)),"Not in 2A-2B")</f>
        <v>Not in 2A-2B</v>
      </c>
      <c r="W220" s="131" t="str">
        <f>IFERROR(INDEX('ITC-Books'!$C$21:$C$1020,MATCH(E220,'ITC-Books'!$E$21:$E$1020,0)),"Not in Books")</f>
        <v>Not in Books</v>
      </c>
      <c r="X220" s="117" t="str">
        <f>IFERROR(INDEX('ITC-Books'!$R$21:$R$1020,MATCH(E220,'ITC-Books'!$E$21:$E$1020,0)),"Not in Books")</f>
        <v>Not in Books</v>
      </c>
      <c r="Y220" s="120">
        <f>IFERROR(VLOOKUP(E220,'2A-2B'!$F$21:$H$1020,3,0)-P220,SUM(M220:O220))</f>
        <v>0</v>
      </c>
      <c r="Z220" s="53">
        <f>IFERROR(VLOOKUP(E220,'ITC-Books'!$E$21:$P$1020,12,0)-P220,SUM(M220:O220))</f>
        <v>0</v>
      </c>
      <c r="AA220" s="186" t="str">
        <f t="shared" si="21"/>
        <v>-</v>
      </c>
    </row>
    <row r="221" spans="2:27">
      <c r="B221" s="176" t="s">
        <v>1600</v>
      </c>
      <c r="C221" s="121"/>
      <c r="D221" s="119"/>
      <c r="E221" s="192"/>
      <c r="F221" s="117"/>
      <c r="G221" s="118"/>
      <c r="H221" s="119"/>
      <c r="I221" s="119"/>
      <c r="J221" s="123"/>
      <c r="K221" s="195"/>
      <c r="L221" s="120">
        <v>0</v>
      </c>
      <c r="M221" s="120">
        <v>0</v>
      </c>
      <c r="N221" s="120">
        <v>0</v>
      </c>
      <c r="O221" s="112">
        <f t="shared" si="18"/>
        <v>0</v>
      </c>
      <c r="P221" s="115">
        <f t="shared" si="19"/>
        <v>0</v>
      </c>
      <c r="Q221" s="197"/>
      <c r="R221" s="177" t="str">
        <f>IFERROR(INDEX('2A-2B'!$B$21:$B$1020,MATCH(E221,'2A-2B'!$F$21:$F$1020,0)),"-")</f>
        <v>-</v>
      </c>
      <c r="S221" s="177" t="str">
        <f>IFERROR(INDEX('ITC-Books'!$B$21:$B$1020,MATCH(E221,'ITC-Books'!$E$21:$E$1020,0)),"-")</f>
        <v>-</v>
      </c>
      <c r="T221" s="186">
        <f t="shared" si="20"/>
        <v>0</v>
      </c>
      <c r="V221" s="131" t="str">
        <f>IFERROR(INDEX('2A-2B'!$C$21:$C$1020,MATCH(E221,'2A-2B'!$F$21:$F$1020,0)),"Not in 2A-2B")</f>
        <v>Not in 2A-2B</v>
      </c>
      <c r="W221" s="131" t="str">
        <f>IFERROR(INDEX('ITC-Books'!$C$21:$C$1020,MATCH(E221,'ITC-Books'!$E$21:$E$1020,0)),"Not in Books")</f>
        <v>Not in Books</v>
      </c>
      <c r="X221" s="117" t="str">
        <f>IFERROR(INDEX('ITC-Books'!$R$21:$R$1020,MATCH(E221,'ITC-Books'!$E$21:$E$1020,0)),"Not in Books")</f>
        <v>Not in Books</v>
      </c>
      <c r="Y221" s="120">
        <f>IFERROR(VLOOKUP(E221,'2A-2B'!$F$21:$H$1020,3,0)-P221,SUM(M221:O221))</f>
        <v>0</v>
      </c>
      <c r="Z221" s="53">
        <f>IFERROR(VLOOKUP(E221,'ITC-Books'!$E$21:$P$1020,12,0)-P221,SUM(M221:O221))</f>
        <v>0</v>
      </c>
      <c r="AA221" s="186" t="str">
        <f t="shared" si="21"/>
        <v>-</v>
      </c>
    </row>
    <row r="222" spans="2:27">
      <c r="B222" s="176" t="s">
        <v>1601</v>
      </c>
      <c r="C222" s="121"/>
      <c r="D222" s="119"/>
      <c r="E222" s="192"/>
      <c r="F222" s="117"/>
      <c r="G222" s="118"/>
      <c r="H222" s="119"/>
      <c r="I222" s="119"/>
      <c r="J222" s="123"/>
      <c r="K222" s="195"/>
      <c r="L222" s="120">
        <v>0</v>
      </c>
      <c r="M222" s="120">
        <v>0</v>
      </c>
      <c r="N222" s="120">
        <v>0</v>
      </c>
      <c r="O222" s="112">
        <f t="shared" si="18"/>
        <v>0</v>
      </c>
      <c r="P222" s="115">
        <f t="shared" si="19"/>
        <v>0</v>
      </c>
      <c r="Q222" s="197"/>
      <c r="R222" s="177" t="str">
        <f>IFERROR(INDEX('2A-2B'!$B$21:$B$1020,MATCH(E222,'2A-2B'!$F$21:$F$1020,0)),"-")</f>
        <v>-</v>
      </c>
      <c r="S222" s="177" t="str">
        <f>IFERROR(INDEX('ITC-Books'!$B$21:$B$1020,MATCH(E222,'ITC-Books'!$E$21:$E$1020,0)),"-")</f>
        <v>-</v>
      </c>
      <c r="T222" s="186">
        <f t="shared" si="20"/>
        <v>0</v>
      </c>
      <c r="V222" s="131" t="str">
        <f>IFERROR(INDEX('2A-2B'!$C$21:$C$1020,MATCH(E222,'2A-2B'!$F$21:$F$1020,0)),"Not in 2A-2B")</f>
        <v>Not in 2A-2B</v>
      </c>
      <c r="W222" s="131" t="str">
        <f>IFERROR(INDEX('ITC-Books'!$C$21:$C$1020,MATCH(E222,'ITC-Books'!$E$21:$E$1020,0)),"Not in Books")</f>
        <v>Not in Books</v>
      </c>
      <c r="X222" s="117" t="str">
        <f>IFERROR(INDEX('ITC-Books'!$R$21:$R$1020,MATCH(E222,'ITC-Books'!$E$21:$E$1020,0)),"Not in Books")</f>
        <v>Not in Books</v>
      </c>
      <c r="Y222" s="120">
        <f>IFERROR(VLOOKUP(E222,'2A-2B'!$F$21:$H$1020,3,0)-P222,SUM(M222:O222))</f>
        <v>0</v>
      </c>
      <c r="Z222" s="53">
        <f>IFERROR(VLOOKUP(E222,'ITC-Books'!$E$21:$P$1020,12,0)-P222,SUM(M222:O222))</f>
        <v>0</v>
      </c>
      <c r="AA222" s="186" t="str">
        <f t="shared" si="21"/>
        <v>-</v>
      </c>
    </row>
    <row r="223" spans="2:27">
      <c r="B223" s="176" t="s">
        <v>1602</v>
      </c>
      <c r="C223" s="121"/>
      <c r="D223" s="119"/>
      <c r="E223" s="192"/>
      <c r="F223" s="117"/>
      <c r="G223" s="118"/>
      <c r="H223" s="119"/>
      <c r="I223" s="119"/>
      <c r="J223" s="123"/>
      <c r="K223" s="195"/>
      <c r="L223" s="120">
        <v>0</v>
      </c>
      <c r="M223" s="120">
        <v>0</v>
      </c>
      <c r="N223" s="120">
        <v>0</v>
      </c>
      <c r="O223" s="112">
        <f t="shared" si="18"/>
        <v>0</v>
      </c>
      <c r="P223" s="115">
        <f t="shared" si="19"/>
        <v>0</v>
      </c>
      <c r="Q223" s="197"/>
      <c r="R223" s="177" t="str">
        <f>IFERROR(INDEX('2A-2B'!$B$21:$B$1020,MATCH(E223,'2A-2B'!$F$21:$F$1020,0)),"-")</f>
        <v>-</v>
      </c>
      <c r="S223" s="177" t="str">
        <f>IFERROR(INDEX('ITC-Books'!$B$21:$B$1020,MATCH(E223,'ITC-Books'!$E$21:$E$1020,0)),"-")</f>
        <v>-</v>
      </c>
      <c r="T223" s="186">
        <f t="shared" si="20"/>
        <v>0</v>
      </c>
      <c r="V223" s="131" t="str">
        <f>IFERROR(INDEX('2A-2B'!$C$21:$C$1020,MATCH(E223,'2A-2B'!$F$21:$F$1020,0)),"Not in 2A-2B")</f>
        <v>Not in 2A-2B</v>
      </c>
      <c r="W223" s="131" t="str">
        <f>IFERROR(INDEX('ITC-Books'!$C$21:$C$1020,MATCH(E223,'ITC-Books'!$E$21:$E$1020,0)),"Not in Books")</f>
        <v>Not in Books</v>
      </c>
      <c r="X223" s="117" t="str">
        <f>IFERROR(INDEX('ITC-Books'!$R$21:$R$1020,MATCH(E223,'ITC-Books'!$E$21:$E$1020,0)),"Not in Books")</f>
        <v>Not in Books</v>
      </c>
      <c r="Y223" s="120">
        <f>IFERROR(VLOOKUP(E223,'2A-2B'!$F$21:$H$1020,3,0)-P223,SUM(M223:O223))</f>
        <v>0</v>
      </c>
      <c r="Z223" s="53">
        <f>IFERROR(VLOOKUP(E223,'ITC-Books'!$E$21:$P$1020,12,0)-P223,SUM(M223:O223))</f>
        <v>0</v>
      </c>
      <c r="AA223" s="186" t="str">
        <f t="shared" si="21"/>
        <v>-</v>
      </c>
    </row>
    <row r="224" spans="2:27">
      <c r="B224" s="176" t="s">
        <v>1603</v>
      </c>
      <c r="C224" s="121"/>
      <c r="D224" s="119"/>
      <c r="E224" s="192"/>
      <c r="F224" s="117"/>
      <c r="G224" s="118"/>
      <c r="H224" s="119"/>
      <c r="I224" s="119"/>
      <c r="J224" s="123"/>
      <c r="K224" s="195"/>
      <c r="L224" s="120">
        <v>0</v>
      </c>
      <c r="M224" s="120">
        <v>0</v>
      </c>
      <c r="N224" s="120">
        <v>0</v>
      </c>
      <c r="O224" s="112">
        <f t="shared" si="18"/>
        <v>0</v>
      </c>
      <c r="P224" s="115">
        <f t="shared" si="19"/>
        <v>0</v>
      </c>
      <c r="Q224" s="197"/>
      <c r="R224" s="177" t="str">
        <f>IFERROR(INDEX('2A-2B'!$B$21:$B$1020,MATCH(E224,'2A-2B'!$F$21:$F$1020,0)),"-")</f>
        <v>-</v>
      </c>
      <c r="S224" s="177" t="str">
        <f>IFERROR(INDEX('ITC-Books'!$B$21:$B$1020,MATCH(E224,'ITC-Books'!$E$21:$E$1020,0)),"-")</f>
        <v>-</v>
      </c>
      <c r="T224" s="186">
        <f t="shared" si="20"/>
        <v>0</v>
      </c>
      <c r="V224" s="131" t="str">
        <f>IFERROR(INDEX('2A-2B'!$C$21:$C$1020,MATCH(E224,'2A-2B'!$F$21:$F$1020,0)),"Not in 2A-2B")</f>
        <v>Not in 2A-2B</v>
      </c>
      <c r="W224" s="131" t="str">
        <f>IFERROR(INDEX('ITC-Books'!$C$21:$C$1020,MATCH(E224,'ITC-Books'!$E$21:$E$1020,0)),"Not in Books")</f>
        <v>Not in Books</v>
      </c>
      <c r="X224" s="117" t="str">
        <f>IFERROR(INDEX('ITC-Books'!$R$21:$R$1020,MATCH(E224,'ITC-Books'!$E$21:$E$1020,0)),"Not in Books")</f>
        <v>Not in Books</v>
      </c>
      <c r="Y224" s="120">
        <f>IFERROR(VLOOKUP(E224,'2A-2B'!$F$21:$H$1020,3,0)-P224,SUM(M224:O224))</f>
        <v>0</v>
      </c>
      <c r="Z224" s="53">
        <f>IFERROR(VLOOKUP(E224,'ITC-Books'!$E$21:$P$1020,12,0)-P224,SUM(M224:O224))</f>
        <v>0</v>
      </c>
      <c r="AA224" s="186" t="str">
        <f t="shared" si="21"/>
        <v>-</v>
      </c>
    </row>
    <row r="225" spans="2:27">
      <c r="B225" s="176" t="s">
        <v>1604</v>
      </c>
      <c r="C225" s="121"/>
      <c r="D225" s="119"/>
      <c r="E225" s="192"/>
      <c r="F225" s="117"/>
      <c r="G225" s="118"/>
      <c r="H225" s="119"/>
      <c r="I225" s="119"/>
      <c r="J225" s="123"/>
      <c r="K225" s="195"/>
      <c r="L225" s="120">
        <v>0</v>
      </c>
      <c r="M225" s="120">
        <v>0</v>
      </c>
      <c r="N225" s="120">
        <v>0</v>
      </c>
      <c r="O225" s="112">
        <f t="shared" si="18"/>
        <v>0</v>
      </c>
      <c r="P225" s="115">
        <f t="shared" si="19"/>
        <v>0</v>
      </c>
      <c r="Q225" s="197"/>
      <c r="R225" s="177" t="str">
        <f>IFERROR(INDEX('2A-2B'!$B$21:$B$1020,MATCH(E225,'2A-2B'!$F$21:$F$1020,0)),"-")</f>
        <v>-</v>
      </c>
      <c r="S225" s="177" t="str">
        <f>IFERROR(INDEX('ITC-Books'!$B$21:$B$1020,MATCH(E225,'ITC-Books'!$E$21:$E$1020,0)),"-")</f>
        <v>-</v>
      </c>
      <c r="T225" s="186">
        <f t="shared" si="20"/>
        <v>0</v>
      </c>
      <c r="V225" s="131" t="str">
        <f>IFERROR(INDEX('2A-2B'!$C$21:$C$1020,MATCH(E225,'2A-2B'!$F$21:$F$1020,0)),"Not in 2A-2B")</f>
        <v>Not in 2A-2B</v>
      </c>
      <c r="W225" s="131" t="str">
        <f>IFERROR(INDEX('ITC-Books'!$C$21:$C$1020,MATCH(E225,'ITC-Books'!$E$21:$E$1020,0)),"Not in Books")</f>
        <v>Not in Books</v>
      </c>
      <c r="X225" s="117" t="str">
        <f>IFERROR(INDEX('ITC-Books'!$R$21:$R$1020,MATCH(E225,'ITC-Books'!$E$21:$E$1020,0)),"Not in Books")</f>
        <v>Not in Books</v>
      </c>
      <c r="Y225" s="120">
        <f>IFERROR(VLOOKUP(E225,'2A-2B'!$F$21:$H$1020,3,0)-P225,SUM(M225:O225))</f>
        <v>0</v>
      </c>
      <c r="Z225" s="53">
        <f>IFERROR(VLOOKUP(E225,'ITC-Books'!$E$21:$P$1020,12,0)-P225,SUM(M225:O225))</f>
        <v>0</v>
      </c>
      <c r="AA225" s="186" t="str">
        <f t="shared" si="21"/>
        <v>-</v>
      </c>
    </row>
    <row r="226" spans="2:27">
      <c r="B226" s="176" t="s">
        <v>1605</v>
      </c>
      <c r="C226" s="121"/>
      <c r="D226" s="119"/>
      <c r="E226" s="192"/>
      <c r="F226" s="117"/>
      <c r="G226" s="118"/>
      <c r="H226" s="119"/>
      <c r="I226" s="119"/>
      <c r="J226" s="123"/>
      <c r="K226" s="195"/>
      <c r="L226" s="120">
        <v>0</v>
      </c>
      <c r="M226" s="120">
        <v>0</v>
      </c>
      <c r="N226" s="120">
        <v>0</v>
      </c>
      <c r="O226" s="112">
        <f t="shared" si="18"/>
        <v>0</v>
      </c>
      <c r="P226" s="115">
        <f t="shared" si="19"/>
        <v>0</v>
      </c>
      <c r="Q226" s="197"/>
      <c r="R226" s="177" t="str">
        <f>IFERROR(INDEX('2A-2B'!$B$21:$B$1020,MATCH(E226,'2A-2B'!$F$21:$F$1020,0)),"-")</f>
        <v>-</v>
      </c>
      <c r="S226" s="177" t="str">
        <f>IFERROR(INDEX('ITC-Books'!$B$21:$B$1020,MATCH(E226,'ITC-Books'!$E$21:$E$1020,0)),"-")</f>
        <v>-</v>
      </c>
      <c r="T226" s="186">
        <f t="shared" si="20"/>
        <v>0</v>
      </c>
      <c r="V226" s="131" t="str">
        <f>IFERROR(INDEX('2A-2B'!$C$21:$C$1020,MATCH(E226,'2A-2B'!$F$21:$F$1020,0)),"Not in 2A-2B")</f>
        <v>Not in 2A-2B</v>
      </c>
      <c r="W226" s="131" t="str">
        <f>IFERROR(INDEX('ITC-Books'!$C$21:$C$1020,MATCH(E226,'ITC-Books'!$E$21:$E$1020,0)),"Not in Books")</f>
        <v>Not in Books</v>
      </c>
      <c r="X226" s="117" t="str">
        <f>IFERROR(INDEX('ITC-Books'!$R$21:$R$1020,MATCH(E226,'ITC-Books'!$E$21:$E$1020,0)),"Not in Books")</f>
        <v>Not in Books</v>
      </c>
      <c r="Y226" s="120">
        <f>IFERROR(VLOOKUP(E226,'2A-2B'!$F$21:$H$1020,3,0)-P226,SUM(M226:O226))</f>
        <v>0</v>
      </c>
      <c r="Z226" s="53">
        <f>IFERROR(VLOOKUP(E226,'ITC-Books'!$E$21:$P$1020,12,0)-P226,SUM(M226:O226))</f>
        <v>0</v>
      </c>
      <c r="AA226" s="186" t="str">
        <f t="shared" si="21"/>
        <v>-</v>
      </c>
    </row>
    <row r="227" spans="2:27">
      <c r="B227" s="176" t="s">
        <v>1606</v>
      </c>
      <c r="C227" s="121"/>
      <c r="D227" s="119"/>
      <c r="E227" s="192"/>
      <c r="F227" s="117"/>
      <c r="G227" s="118"/>
      <c r="H227" s="119"/>
      <c r="I227" s="119"/>
      <c r="J227" s="123"/>
      <c r="K227" s="195"/>
      <c r="L227" s="120">
        <v>0</v>
      </c>
      <c r="M227" s="120">
        <v>0</v>
      </c>
      <c r="N227" s="120">
        <v>0</v>
      </c>
      <c r="O227" s="112">
        <f t="shared" si="18"/>
        <v>0</v>
      </c>
      <c r="P227" s="115">
        <f t="shared" si="19"/>
        <v>0</v>
      </c>
      <c r="Q227" s="197"/>
      <c r="R227" s="177" t="str">
        <f>IFERROR(INDEX('2A-2B'!$B$21:$B$1020,MATCH(E227,'2A-2B'!$F$21:$F$1020,0)),"-")</f>
        <v>-</v>
      </c>
      <c r="S227" s="177" t="str">
        <f>IFERROR(INDEX('ITC-Books'!$B$21:$B$1020,MATCH(E227,'ITC-Books'!$E$21:$E$1020,0)),"-")</f>
        <v>-</v>
      </c>
      <c r="T227" s="186">
        <f t="shared" si="20"/>
        <v>0</v>
      </c>
      <c r="V227" s="131" t="str">
        <f>IFERROR(INDEX('2A-2B'!$C$21:$C$1020,MATCH(E227,'2A-2B'!$F$21:$F$1020,0)),"Not in 2A-2B")</f>
        <v>Not in 2A-2B</v>
      </c>
      <c r="W227" s="131" t="str">
        <f>IFERROR(INDEX('ITC-Books'!$C$21:$C$1020,MATCH(E227,'ITC-Books'!$E$21:$E$1020,0)),"Not in Books")</f>
        <v>Not in Books</v>
      </c>
      <c r="X227" s="117" t="str">
        <f>IFERROR(INDEX('ITC-Books'!$R$21:$R$1020,MATCH(E227,'ITC-Books'!$E$21:$E$1020,0)),"Not in Books")</f>
        <v>Not in Books</v>
      </c>
      <c r="Y227" s="120">
        <f>IFERROR(VLOOKUP(E227,'2A-2B'!$F$21:$H$1020,3,0)-P227,SUM(M227:O227))</f>
        <v>0</v>
      </c>
      <c r="Z227" s="53">
        <f>IFERROR(VLOOKUP(E227,'ITC-Books'!$E$21:$P$1020,12,0)-P227,SUM(M227:O227))</f>
        <v>0</v>
      </c>
      <c r="AA227" s="186" t="str">
        <f t="shared" si="21"/>
        <v>-</v>
      </c>
    </row>
    <row r="228" spans="2:27">
      <c r="B228" s="176" t="s">
        <v>1607</v>
      </c>
      <c r="C228" s="121"/>
      <c r="D228" s="119"/>
      <c r="E228" s="192"/>
      <c r="F228" s="117"/>
      <c r="G228" s="118"/>
      <c r="H228" s="119"/>
      <c r="I228" s="119"/>
      <c r="J228" s="123"/>
      <c r="K228" s="195"/>
      <c r="L228" s="120">
        <v>0</v>
      </c>
      <c r="M228" s="120">
        <v>0</v>
      </c>
      <c r="N228" s="120">
        <v>0</v>
      </c>
      <c r="O228" s="112">
        <f t="shared" si="18"/>
        <v>0</v>
      </c>
      <c r="P228" s="115">
        <f t="shared" si="19"/>
        <v>0</v>
      </c>
      <c r="Q228" s="197"/>
      <c r="R228" s="177" t="str">
        <f>IFERROR(INDEX('2A-2B'!$B$21:$B$1020,MATCH(E228,'2A-2B'!$F$21:$F$1020,0)),"-")</f>
        <v>-</v>
      </c>
      <c r="S228" s="177" t="str">
        <f>IFERROR(INDEX('ITC-Books'!$B$21:$B$1020,MATCH(E228,'ITC-Books'!$E$21:$E$1020,0)),"-")</f>
        <v>-</v>
      </c>
      <c r="T228" s="186">
        <f t="shared" si="20"/>
        <v>0</v>
      </c>
      <c r="V228" s="131" t="str">
        <f>IFERROR(INDEX('2A-2B'!$C$21:$C$1020,MATCH(E228,'2A-2B'!$F$21:$F$1020,0)),"Not in 2A-2B")</f>
        <v>Not in 2A-2B</v>
      </c>
      <c r="W228" s="131" t="str">
        <f>IFERROR(INDEX('ITC-Books'!$C$21:$C$1020,MATCH(E228,'ITC-Books'!$E$21:$E$1020,0)),"Not in Books")</f>
        <v>Not in Books</v>
      </c>
      <c r="X228" s="117" t="str">
        <f>IFERROR(INDEX('ITC-Books'!$R$21:$R$1020,MATCH(E228,'ITC-Books'!$E$21:$E$1020,0)),"Not in Books")</f>
        <v>Not in Books</v>
      </c>
      <c r="Y228" s="120">
        <f>IFERROR(VLOOKUP(E228,'2A-2B'!$F$21:$H$1020,3,0)-P228,SUM(M228:O228))</f>
        <v>0</v>
      </c>
      <c r="Z228" s="53">
        <f>IFERROR(VLOOKUP(E228,'ITC-Books'!$E$21:$P$1020,12,0)-P228,SUM(M228:O228))</f>
        <v>0</v>
      </c>
      <c r="AA228" s="186" t="str">
        <f t="shared" si="21"/>
        <v>-</v>
      </c>
    </row>
    <row r="229" spans="2:27">
      <c r="B229" s="176" t="s">
        <v>1608</v>
      </c>
      <c r="C229" s="121"/>
      <c r="D229" s="119"/>
      <c r="E229" s="192"/>
      <c r="F229" s="117"/>
      <c r="G229" s="118"/>
      <c r="H229" s="119"/>
      <c r="I229" s="119"/>
      <c r="J229" s="123"/>
      <c r="K229" s="195"/>
      <c r="L229" s="120">
        <v>0</v>
      </c>
      <c r="M229" s="120">
        <v>0</v>
      </c>
      <c r="N229" s="120">
        <v>0</v>
      </c>
      <c r="O229" s="112">
        <f t="shared" si="18"/>
        <v>0</v>
      </c>
      <c r="P229" s="115">
        <f t="shared" si="19"/>
        <v>0</v>
      </c>
      <c r="Q229" s="197"/>
      <c r="R229" s="177" t="str">
        <f>IFERROR(INDEX('2A-2B'!$B$21:$B$1020,MATCH(E229,'2A-2B'!$F$21:$F$1020,0)),"-")</f>
        <v>-</v>
      </c>
      <c r="S229" s="177" t="str">
        <f>IFERROR(INDEX('ITC-Books'!$B$21:$B$1020,MATCH(E229,'ITC-Books'!$E$21:$E$1020,0)),"-")</f>
        <v>-</v>
      </c>
      <c r="T229" s="186">
        <f t="shared" si="20"/>
        <v>0</v>
      </c>
      <c r="V229" s="131" t="str">
        <f>IFERROR(INDEX('2A-2B'!$C$21:$C$1020,MATCH(E229,'2A-2B'!$F$21:$F$1020,0)),"Not in 2A-2B")</f>
        <v>Not in 2A-2B</v>
      </c>
      <c r="W229" s="131" t="str">
        <f>IFERROR(INDEX('ITC-Books'!$C$21:$C$1020,MATCH(E229,'ITC-Books'!$E$21:$E$1020,0)),"Not in Books")</f>
        <v>Not in Books</v>
      </c>
      <c r="X229" s="117" t="str">
        <f>IFERROR(INDEX('ITC-Books'!$R$21:$R$1020,MATCH(E229,'ITC-Books'!$E$21:$E$1020,0)),"Not in Books")</f>
        <v>Not in Books</v>
      </c>
      <c r="Y229" s="120">
        <f>IFERROR(VLOOKUP(E229,'2A-2B'!$F$21:$H$1020,3,0)-P229,SUM(M229:O229))</f>
        <v>0</v>
      </c>
      <c r="Z229" s="53">
        <f>IFERROR(VLOOKUP(E229,'ITC-Books'!$E$21:$P$1020,12,0)-P229,SUM(M229:O229))</f>
        <v>0</v>
      </c>
      <c r="AA229" s="186" t="str">
        <f t="shared" si="21"/>
        <v>-</v>
      </c>
    </row>
    <row r="230" spans="2:27">
      <c r="B230" s="176" t="s">
        <v>1609</v>
      </c>
      <c r="C230" s="121"/>
      <c r="D230" s="119"/>
      <c r="E230" s="192"/>
      <c r="F230" s="117"/>
      <c r="G230" s="118"/>
      <c r="H230" s="119"/>
      <c r="I230" s="119"/>
      <c r="J230" s="123"/>
      <c r="K230" s="195"/>
      <c r="L230" s="120">
        <v>0</v>
      </c>
      <c r="M230" s="120">
        <v>0</v>
      </c>
      <c r="N230" s="120">
        <v>0</v>
      </c>
      <c r="O230" s="112">
        <f t="shared" si="18"/>
        <v>0</v>
      </c>
      <c r="P230" s="115">
        <f t="shared" si="19"/>
        <v>0</v>
      </c>
      <c r="Q230" s="197"/>
      <c r="R230" s="177" t="str">
        <f>IFERROR(INDEX('2A-2B'!$B$21:$B$1020,MATCH(E230,'2A-2B'!$F$21:$F$1020,0)),"-")</f>
        <v>-</v>
      </c>
      <c r="S230" s="177" t="str">
        <f>IFERROR(INDEX('ITC-Books'!$B$21:$B$1020,MATCH(E230,'ITC-Books'!$E$21:$E$1020,0)),"-")</f>
        <v>-</v>
      </c>
      <c r="T230" s="186">
        <f t="shared" si="20"/>
        <v>0</v>
      </c>
      <c r="V230" s="131" t="str">
        <f>IFERROR(INDEX('2A-2B'!$C$21:$C$1020,MATCH(E230,'2A-2B'!$F$21:$F$1020,0)),"Not in 2A-2B")</f>
        <v>Not in 2A-2B</v>
      </c>
      <c r="W230" s="131" t="str">
        <f>IFERROR(INDEX('ITC-Books'!$C$21:$C$1020,MATCH(E230,'ITC-Books'!$E$21:$E$1020,0)),"Not in Books")</f>
        <v>Not in Books</v>
      </c>
      <c r="X230" s="117" t="str">
        <f>IFERROR(INDEX('ITC-Books'!$R$21:$R$1020,MATCH(E230,'ITC-Books'!$E$21:$E$1020,0)),"Not in Books")</f>
        <v>Not in Books</v>
      </c>
      <c r="Y230" s="120">
        <f>IFERROR(VLOOKUP(E230,'2A-2B'!$F$21:$H$1020,3,0)-P230,SUM(M230:O230))</f>
        <v>0</v>
      </c>
      <c r="Z230" s="53">
        <f>IFERROR(VLOOKUP(E230,'ITC-Books'!$E$21:$P$1020,12,0)-P230,SUM(M230:O230))</f>
        <v>0</v>
      </c>
      <c r="AA230" s="186" t="str">
        <f t="shared" si="21"/>
        <v>-</v>
      </c>
    </row>
    <row r="231" spans="2:27">
      <c r="B231" s="176" t="s">
        <v>1610</v>
      </c>
      <c r="C231" s="121"/>
      <c r="D231" s="119"/>
      <c r="E231" s="192"/>
      <c r="F231" s="117"/>
      <c r="G231" s="118"/>
      <c r="H231" s="119"/>
      <c r="I231" s="119"/>
      <c r="J231" s="123"/>
      <c r="K231" s="195"/>
      <c r="L231" s="120">
        <v>0</v>
      </c>
      <c r="M231" s="120">
        <v>0</v>
      </c>
      <c r="N231" s="120">
        <v>0</v>
      </c>
      <c r="O231" s="112">
        <f t="shared" si="18"/>
        <v>0</v>
      </c>
      <c r="P231" s="115">
        <f t="shared" si="19"/>
        <v>0</v>
      </c>
      <c r="Q231" s="197"/>
      <c r="R231" s="177" t="str">
        <f>IFERROR(INDEX('2A-2B'!$B$21:$B$1020,MATCH(E231,'2A-2B'!$F$21:$F$1020,0)),"-")</f>
        <v>-</v>
      </c>
      <c r="S231" s="177" t="str">
        <f>IFERROR(INDEX('ITC-Books'!$B$21:$B$1020,MATCH(E231,'ITC-Books'!$E$21:$E$1020,0)),"-")</f>
        <v>-</v>
      </c>
      <c r="T231" s="186">
        <f t="shared" si="20"/>
        <v>0</v>
      </c>
      <c r="V231" s="131" t="str">
        <f>IFERROR(INDEX('2A-2B'!$C$21:$C$1020,MATCH(E231,'2A-2B'!$F$21:$F$1020,0)),"Not in 2A-2B")</f>
        <v>Not in 2A-2B</v>
      </c>
      <c r="W231" s="131" t="str">
        <f>IFERROR(INDEX('ITC-Books'!$C$21:$C$1020,MATCH(E231,'ITC-Books'!$E$21:$E$1020,0)),"Not in Books")</f>
        <v>Not in Books</v>
      </c>
      <c r="X231" s="117" t="str">
        <f>IFERROR(INDEX('ITC-Books'!$R$21:$R$1020,MATCH(E231,'ITC-Books'!$E$21:$E$1020,0)),"Not in Books")</f>
        <v>Not in Books</v>
      </c>
      <c r="Y231" s="120">
        <f>IFERROR(VLOOKUP(E231,'2A-2B'!$F$21:$H$1020,3,0)-P231,SUM(M231:O231))</f>
        <v>0</v>
      </c>
      <c r="Z231" s="53">
        <f>IFERROR(VLOOKUP(E231,'ITC-Books'!$E$21:$P$1020,12,0)-P231,SUM(M231:O231))</f>
        <v>0</v>
      </c>
      <c r="AA231" s="186" t="str">
        <f t="shared" si="21"/>
        <v>-</v>
      </c>
    </row>
    <row r="232" spans="2:27">
      <c r="B232" s="176" t="s">
        <v>1611</v>
      </c>
      <c r="C232" s="121"/>
      <c r="D232" s="119"/>
      <c r="E232" s="192"/>
      <c r="F232" s="117"/>
      <c r="G232" s="118"/>
      <c r="H232" s="119"/>
      <c r="I232" s="119"/>
      <c r="J232" s="123"/>
      <c r="K232" s="195"/>
      <c r="L232" s="120">
        <v>0</v>
      </c>
      <c r="M232" s="120">
        <v>0</v>
      </c>
      <c r="N232" s="120">
        <v>0</v>
      </c>
      <c r="O232" s="112">
        <f t="shared" si="18"/>
        <v>0</v>
      </c>
      <c r="P232" s="115">
        <f t="shared" si="19"/>
        <v>0</v>
      </c>
      <c r="Q232" s="197"/>
      <c r="R232" s="177" t="str">
        <f>IFERROR(INDEX('2A-2B'!$B$21:$B$1020,MATCH(E232,'2A-2B'!$F$21:$F$1020,0)),"-")</f>
        <v>-</v>
      </c>
      <c r="S232" s="177" t="str">
        <f>IFERROR(INDEX('ITC-Books'!$B$21:$B$1020,MATCH(E232,'ITC-Books'!$E$21:$E$1020,0)),"-")</f>
        <v>-</v>
      </c>
      <c r="T232" s="186">
        <f t="shared" si="20"/>
        <v>0</v>
      </c>
      <c r="V232" s="131" t="str">
        <f>IFERROR(INDEX('2A-2B'!$C$21:$C$1020,MATCH(E232,'2A-2B'!$F$21:$F$1020,0)),"Not in 2A-2B")</f>
        <v>Not in 2A-2B</v>
      </c>
      <c r="W232" s="131" t="str">
        <f>IFERROR(INDEX('ITC-Books'!$C$21:$C$1020,MATCH(E232,'ITC-Books'!$E$21:$E$1020,0)),"Not in Books")</f>
        <v>Not in Books</v>
      </c>
      <c r="X232" s="117" t="str">
        <f>IFERROR(INDEX('ITC-Books'!$R$21:$R$1020,MATCH(E232,'ITC-Books'!$E$21:$E$1020,0)),"Not in Books")</f>
        <v>Not in Books</v>
      </c>
      <c r="Y232" s="120">
        <f>IFERROR(VLOOKUP(E232,'2A-2B'!$F$21:$H$1020,3,0)-P232,SUM(M232:O232))</f>
        <v>0</v>
      </c>
      <c r="Z232" s="53">
        <f>IFERROR(VLOOKUP(E232,'ITC-Books'!$E$21:$P$1020,12,0)-P232,SUM(M232:O232))</f>
        <v>0</v>
      </c>
      <c r="AA232" s="186" t="str">
        <f t="shared" si="21"/>
        <v>-</v>
      </c>
    </row>
    <row r="233" spans="2:27">
      <c r="B233" s="176" t="s">
        <v>1612</v>
      </c>
      <c r="C233" s="121"/>
      <c r="D233" s="119"/>
      <c r="E233" s="192"/>
      <c r="F233" s="117"/>
      <c r="G233" s="118"/>
      <c r="H233" s="119"/>
      <c r="I233" s="119"/>
      <c r="J233" s="123"/>
      <c r="K233" s="195"/>
      <c r="L233" s="120">
        <v>0</v>
      </c>
      <c r="M233" s="120">
        <v>0</v>
      </c>
      <c r="N233" s="120">
        <v>0</v>
      </c>
      <c r="O233" s="112">
        <f t="shared" si="18"/>
        <v>0</v>
      </c>
      <c r="P233" s="115">
        <f t="shared" si="19"/>
        <v>0</v>
      </c>
      <c r="Q233" s="197"/>
      <c r="R233" s="177" t="str">
        <f>IFERROR(INDEX('2A-2B'!$B$21:$B$1020,MATCH(E233,'2A-2B'!$F$21:$F$1020,0)),"-")</f>
        <v>-</v>
      </c>
      <c r="S233" s="177" t="str">
        <f>IFERROR(INDEX('ITC-Books'!$B$21:$B$1020,MATCH(E233,'ITC-Books'!$E$21:$E$1020,0)),"-")</f>
        <v>-</v>
      </c>
      <c r="T233" s="186">
        <f t="shared" si="20"/>
        <v>0</v>
      </c>
      <c r="V233" s="131" t="str">
        <f>IFERROR(INDEX('2A-2B'!$C$21:$C$1020,MATCH(E233,'2A-2B'!$F$21:$F$1020,0)),"Not in 2A-2B")</f>
        <v>Not in 2A-2B</v>
      </c>
      <c r="W233" s="131" t="str">
        <f>IFERROR(INDEX('ITC-Books'!$C$21:$C$1020,MATCH(E233,'ITC-Books'!$E$21:$E$1020,0)),"Not in Books")</f>
        <v>Not in Books</v>
      </c>
      <c r="X233" s="117" t="str">
        <f>IFERROR(INDEX('ITC-Books'!$R$21:$R$1020,MATCH(E233,'ITC-Books'!$E$21:$E$1020,0)),"Not in Books")</f>
        <v>Not in Books</v>
      </c>
      <c r="Y233" s="120">
        <f>IFERROR(VLOOKUP(E233,'2A-2B'!$F$21:$H$1020,3,0)-P233,SUM(M233:O233))</f>
        <v>0</v>
      </c>
      <c r="Z233" s="53">
        <f>IFERROR(VLOOKUP(E233,'ITC-Books'!$E$21:$P$1020,12,0)-P233,SUM(M233:O233))</f>
        <v>0</v>
      </c>
      <c r="AA233" s="186" t="str">
        <f t="shared" si="21"/>
        <v>-</v>
      </c>
    </row>
    <row r="234" spans="2:27">
      <c r="B234" s="176" t="s">
        <v>1613</v>
      </c>
      <c r="C234" s="121"/>
      <c r="D234" s="119"/>
      <c r="E234" s="192"/>
      <c r="F234" s="117"/>
      <c r="G234" s="118"/>
      <c r="H234" s="119"/>
      <c r="I234" s="119"/>
      <c r="J234" s="123"/>
      <c r="K234" s="195"/>
      <c r="L234" s="120">
        <v>0</v>
      </c>
      <c r="M234" s="120">
        <v>0</v>
      </c>
      <c r="N234" s="120">
        <v>0</v>
      </c>
      <c r="O234" s="112">
        <f t="shared" si="18"/>
        <v>0</v>
      </c>
      <c r="P234" s="115">
        <f t="shared" si="19"/>
        <v>0</v>
      </c>
      <c r="Q234" s="197"/>
      <c r="R234" s="177" t="str">
        <f>IFERROR(INDEX('2A-2B'!$B$21:$B$1020,MATCH(E234,'2A-2B'!$F$21:$F$1020,0)),"-")</f>
        <v>-</v>
      </c>
      <c r="S234" s="177" t="str">
        <f>IFERROR(INDEX('ITC-Books'!$B$21:$B$1020,MATCH(E234,'ITC-Books'!$E$21:$E$1020,0)),"-")</f>
        <v>-</v>
      </c>
      <c r="T234" s="186">
        <f t="shared" si="20"/>
        <v>0</v>
      </c>
      <c r="V234" s="131" t="str">
        <f>IFERROR(INDEX('2A-2B'!$C$21:$C$1020,MATCH(E234,'2A-2B'!$F$21:$F$1020,0)),"Not in 2A-2B")</f>
        <v>Not in 2A-2B</v>
      </c>
      <c r="W234" s="131" t="str">
        <f>IFERROR(INDEX('ITC-Books'!$C$21:$C$1020,MATCH(E234,'ITC-Books'!$E$21:$E$1020,0)),"Not in Books")</f>
        <v>Not in Books</v>
      </c>
      <c r="X234" s="117" t="str">
        <f>IFERROR(INDEX('ITC-Books'!$R$21:$R$1020,MATCH(E234,'ITC-Books'!$E$21:$E$1020,0)),"Not in Books")</f>
        <v>Not in Books</v>
      </c>
      <c r="Y234" s="120">
        <f>IFERROR(VLOOKUP(E234,'2A-2B'!$F$21:$H$1020,3,0)-P234,SUM(M234:O234))</f>
        <v>0</v>
      </c>
      <c r="Z234" s="53">
        <f>IFERROR(VLOOKUP(E234,'ITC-Books'!$E$21:$P$1020,12,0)-P234,SUM(M234:O234))</f>
        <v>0</v>
      </c>
      <c r="AA234" s="186" t="str">
        <f t="shared" si="21"/>
        <v>-</v>
      </c>
    </row>
    <row r="235" spans="2:27">
      <c r="B235" s="176" t="s">
        <v>1614</v>
      </c>
      <c r="C235" s="121"/>
      <c r="D235" s="119"/>
      <c r="E235" s="192"/>
      <c r="F235" s="117"/>
      <c r="G235" s="118"/>
      <c r="H235" s="119"/>
      <c r="I235" s="119"/>
      <c r="J235" s="123"/>
      <c r="K235" s="195"/>
      <c r="L235" s="120">
        <v>0</v>
      </c>
      <c r="M235" s="120">
        <v>0</v>
      </c>
      <c r="N235" s="120">
        <v>0</v>
      </c>
      <c r="O235" s="112">
        <f t="shared" si="18"/>
        <v>0</v>
      </c>
      <c r="P235" s="115">
        <f t="shared" si="19"/>
        <v>0</v>
      </c>
      <c r="Q235" s="197"/>
      <c r="R235" s="177" t="str">
        <f>IFERROR(INDEX('2A-2B'!$B$21:$B$1020,MATCH(E235,'2A-2B'!$F$21:$F$1020,0)),"-")</f>
        <v>-</v>
      </c>
      <c r="S235" s="177" t="str">
        <f>IFERROR(INDEX('ITC-Books'!$B$21:$B$1020,MATCH(E235,'ITC-Books'!$E$21:$E$1020,0)),"-")</f>
        <v>-</v>
      </c>
      <c r="T235" s="186">
        <f t="shared" si="20"/>
        <v>0</v>
      </c>
      <c r="V235" s="131" t="str">
        <f>IFERROR(INDEX('2A-2B'!$C$21:$C$1020,MATCH(E235,'2A-2B'!$F$21:$F$1020,0)),"Not in 2A-2B")</f>
        <v>Not in 2A-2B</v>
      </c>
      <c r="W235" s="131" t="str">
        <f>IFERROR(INDEX('ITC-Books'!$C$21:$C$1020,MATCH(E235,'ITC-Books'!$E$21:$E$1020,0)),"Not in Books")</f>
        <v>Not in Books</v>
      </c>
      <c r="X235" s="117" t="str">
        <f>IFERROR(INDEX('ITC-Books'!$R$21:$R$1020,MATCH(E235,'ITC-Books'!$E$21:$E$1020,0)),"Not in Books")</f>
        <v>Not in Books</v>
      </c>
      <c r="Y235" s="120">
        <f>IFERROR(VLOOKUP(E235,'2A-2B'!$F$21:$H$1020,3,0)-P235,SUM(M235:O235))</f>
        <v>0</v>
      </c>
      <c r="Z235" s="53">
        <f>IFERROR(VLOOKUP(E235,'ITC-Books'!$E$21:$P$1020,12,0)-P235,SUM(M235:O235))</f>
        <v>0</v>
      </c>
      <c r="AA235" s="186" t="str">
        <f t="shared" si="21"/>
        <v>-</v>
      </c>
    </row>
    <row r="236" spans="2:27">
      <c r="B236" s="176" t="s">
        <v>1615</v>
      </c>
      <c r="C236" s="121"/>
      <c r="D236" s="119"/>
      <c r="E236" s="192"/>
      <c r="F236" s="117"/>
      <c r="G236" s="118"/>
      <c r="H236" s="119"/>
      <c r="I236" s="119"/>
      <c r="J236" s="123"/>
      <c r="K236" s="195"/>
      <c r="L236" s="120">
        <v>0</v>
      </c>
      <c r="M236" s="120">
        <v>0</v>
      </c>
      <c r="N236" s="120">
        <v>0</v>
      </c>
      <c r="O236" s="112">
        <f t="shared" si="18"/>
        <v>0</v>
      </c>
      <c r="P236" s="115">
        <f t="shared" si="19"/>
        <v>0</v>
      </c>
      <c r="Q236" s="197"/>
      <c r="R236" s="177" t="str">
        <f>IFERROR(INDEX('2A-2B'!$B$21:$B$1020,MATCH(E236,'2A-2B'!$F$21:$F$1020,0)),"-")</f>
        <v>-</v>
      </c>
      <c r="S236" s="177" t="str">
        <f>IFERROR(INDEX('ITC-Books'!$B$21:$B$1020,MATCH(E236,'ITC-Books'!$E$21:$E$1020,0)),"-")</f>
        <v>-</v>
      </c>
      <c r="T236" s="186">
        <f t="shared" si="20"/>
        <v>0</v>
      </c>
      <c r="V236" s="131" t="str">
        <f>IFERROR(INDEX('2A-2B'!$C$21:$C$1020,MATCH(E236,'2A-2B'!$F$21:$F$1020,0)),"Not in 2A-2B")</f>
        <v>Not in 2A-2B</v>
      </c>
      <c r="W236" s="131" t="str">
        <f>IFERROR(INDEX('ITC-Books'!$C$21:$C$1020,MATCH(E236,'ITC-Books'!$E$21:$E$1020,0)),"Not in Books")</f>
        <v>Not in Books</v>
      </c>
      <c r="X236" s="117" t="str">
        <f>IFERROR(INDEX('ITC-Books'!$R$21:$R$1020,MATCH(E236,'ITC-Books'!$E$21:$E$1020,0)),"Not in Books")</f>
        <v>Not in Books</v>
      </c>
      <c r="Y236" s="120">
        <f>IFERROR(VLOOKUP(E236,'2A-2B'!$F$21:$H$1020,3,0)-P236,SUM(M236:O236))</f>
        <v>0</v>
      </c>
      <c r="Z236" s="53">
        <f>IFERROR(VLOOKUP(E236,'ITC-Books'!$E$21:$P$1020,12,0)-P236,SUM(M236:O236))</f>
        <v>0</v>
      </c>
      <c r="AA236" s="186" t="str">
        <f t="shared" si="21"/>
        <v>-</v>
      </c>
    </row>
    <row r="237" spans="2:27">
      <c r="B237" s="176" t="s">
        <v>1616</v>
      </c>
      <c r="C237" s="121"/>
      <c r="D237" s="119"/>
      <c r="E237" s="192"/>
      <c r="F237" s="117"/>
      <c r="G237" s="118"/>
      <c r="H237" s="119"/>
      <c r="I237" s="119"/>
      <c r="J237" s="123"/>
      <c r="K237" s="195"/>
      <c r="L237" s="120">
        <v>0</v>
      </c>
      <c r="M237" s="120">
        <v>0</v>
      </c>
      <c r="N237" s="120">
        <v>0</v>
      </c>
      <c r="O237" s="112">
        <f t="shared" si="18"/>
        <v>0</v>
      </c>
      <c r="P237" s="115">
        <f t="shared" si="19"/>
        <v>0</v>
      </c>
      <c r="Q237" s="197"/>
      <c r="R237" s="177" t="str">
        <f>IFERROR(INDEX('2A-2B'!$B$21:$B$1020,MATCH(E237,'2A-2B'!$F$21:$F$1020,0)),"-")</f>
        <v>-</v>
      </c>
      <c r="S237" s="177" t="str">
        <f>IFERROR(INDEX('ITC-Books'!$B$21:$B$1020,MATCH(E237,'ITC-Books'!$E$21:$E$1020,0)),"-")</f>
        <v>-</v>
      </c>
      <c r="T237" s="186">
        <f t="shared" si="20"/>
        <v>0</v>
      </c>
      <c r="V237" s="131" t="str">
        <f>IFERROR(INDEX('2A-2B'!$C$21:$C$1020,MATCH(E237,'2A-2B'!$F$21:$F$1020,0)),"Not in 2A-2B")</f>
        <v>Not in 2A-2B</v>
      </c>
      <c r="W237" s="131" t="str">
        <f>IFERROR(INDEX('ITC-Books'!$C$21:$C$1020,MATCH(E237,'ITC-Books'!$E$21:$E$1020,0)),"Not in Books")</f>
        <v>Not in Books</v>
      </c>
      <c r="X237" s="117" t="str">
        <f>IFERROR(INDEX('ITC-Books'!$R$21:$R$1020,MATCH(E237,'ITC-Books'!$E$21:$E$1020,0)),"Not in Books")</f>
        <v>Not in Books</v>
      </c>
      <c r="Y237" s="120">
        <f>IFERROR(VLOOKUP(E237,'2A-2B'!$F$21:$H$1020,3,0)-P237,SUM(M237:O237))</f>
        <v>0</v>
      </c>
      <c r="Z237" s="53">
        <f>IFERROR(VLOOKUP(E237,'ITC-Books'!$E$21:$P$1020,12,0)-P237,SUM(M237:O237))</f>
        <v>0</v>
      </c>
      <c r="AA237" s="186" t="str">
        <f t="shared" si="21"/>
        <v>-</v>
      </c>
    </row>
    <row r="238" spans="2:27">
      <c r="B238" s="176" t="s">
        <v>1617</v>
      </c>
      <c r="C238" s="121"/>
      <c r="D238" s="119"/>
      <c r="E238" s="192"/>
      <c r="F238" s="117"/>
      <c r="G238" s="118"/>
      <c r="H238" s="119"/>
      <c r="I238" s="119"/>
      <c r="J238" s="123"/>
      <c r="K238" s="195"/>
      <c r="L238" s="120">
        <v>0</v>
      </c>
      <c r="M238" s="120">
        <v>0</v>
      </c>
      <c r="N238" s="120">
        <v>0</v>
      </c>
      <c r="O238" s="112">
        <f t="shared" si="18"/>
        <v>0</v>
      </c>
      <c r="P238" s="115">
        <f t="shared" si="19"/>
        <v>0</v>
      </c>
      <c r="Q238" s="197"/>
      <c r="R238" s="177" t="str">
        <f>IFERROR(INDEX('2A-2B'!$B$21:$B$1020,MATCH(E238,'2A-2B'!$F$21:$F$1020,0)),"-")</f>
        <v>-</v>
      </c>
      <c r="S238" s="177" t="str">
        <f>IFERROR(INDEX('ITC-Books'!$B$21:$B$1020,MATCH(E238,'ITC-Books'!$E$21:$E$1020,0)),"-")</f>
        <v>-</v>
      </c>
      <c r="T238" s="186">
        <f t="shared" si="20"/>
        <v>0</v>
      </c>
      <c r="V238" s="131" t="str">
        <f>IFERROR(INDEX('2A-2B'!$C$21:$C$1020,MATCH(E238,'2A-2B'!$F$21:$F$1020,0)),"Not in 2A-2B")</f>
        <v>Not in 2A-2B</v>
      </c>
      <c r="W238" s="131" t="str">
        <f>IFERROR(INDEX('ITC-Books'!$C$21:$C$1020,MATCH(E238,'ITC-Books'!$E$21:$E$1020,0)),"Not in Books")</f>
        <v>Not in Books</v>
      </c>
      <c r="X238" s="117" t="str">
        <f>IFERROR(INDEX('ITC-Books'!$R$21:$R$1020,MATCH(E238,'ITC-Books'!$E$21:$E$1020,0)),"Not in Books")</f>
        <v>Not in Books</v>
      </c>
      <c r="Y238" s="120">
        <f>IFERROR(VLOOKUP(E238,'2A-2B'!$F$21:$H$1020,3,0)-P238,SUM(M238:O238))</f>
        <v>0</v>
      </c>
      <c r="Z238" s="53">
        <f>IFERROR(VLOOKUP(E238,'ITC-Books'!$E$21:$P$1020,12,0)-P238,SUM(M238:O238))</f>
        <v>0</v>
      </c>
      <c r="AA238" s="186" t="str">
        <f t="shared" si="21"/>
        <v>-</v>
      </c>
    </row>
    <row r="239" spans="2:27">
      <c r="B239" s="176" t="s">
        <v>1618</v>
      </c>
      <c r="C239" s="121"/>
      <c r="D239" s="119"/>
      <c r="E239" s="192"/>
      <c r="F239" s="117"/>
      <c r="G239" s="118"/>
      <c r="H239" s="119"/>
      <c r="I239" s="119"/>
      <c r="J239" s="123"/>
      <c r="K239" s="195"/>
      <c r="L239" s="120">
        <v>0</v>
      </c>
      <c r="M239" s="120">
        <v>0</v>
      </c>
      <c r="N239" s="120">
        <v>0</v>
      </c>
      <c r="O239" s="112">
        <f t="shared" si="18"/>
        <v>0</v>
      </c>
      <c r="P239" s="115">
        <f t="shared" si="19"/>
        <v>0</v>
      </c>
      <c r="Q239" s="197"/>
      <c r="R239" s="177" t="str">
        <f>IFERROR(INDEX('2A-2B'!$B$21:$B$1020,MATCH(E239,'2A-2B'!$F$21:$F$1020,0)),"-")</f>
        <v>-</v>
      </c>
      <c r="S239" s="177" t="str">
        <f>IFERROR(INDEX('ITC-Books'!$B$21:$B$1020,MATCH(E239,'ITC-Books'!$E$21:$E$1020,0)),"-")</f>
        <v>-</v>
      </c>
      <c r="T239" s="186">
        <f t="shared" si="20"/>
        <v>0</v>
      </c>
      <c r="V239" s="131" t="str">
        <f>IFERROR(INDEX('2A-2B'!$C$21:$C$1020,MATCH(E239,'2A-2B'!$F$21:$F$1020,0)),"Not in 2A-2B")</f>
        <v>Not in 2A-2B</v>
      </c>
      <c r="W239" s="131" t="str">
        <f>IFERROR(INDEX('ITC-Books'!$C$21:$C$1020,MATCH(E239,'ITC-Books'!$E$21:$E$1020,0)),"Not in Books")</f>
        <v>Not in Books</v>
      </c>
      <c r="X239" s="117" t="str">
        <f>IFERROR(INDEX('ITC-Books'!$R$21:$R$1020,MATCH(E239,'ITC-Books'!$E$21:$E$1020,0)),"Not in Books")</f>
        <v>Not in Books</v>
      </c>
      <c r="Y239" s="120">
        <f>IFERROR(VLOOKUP(E239,'2A-2B'!$F$21:$H$1020,3,0)-P239,SUM(M239:O239))</f>
        <v>0</v>
      </c>
      <c r="Z239" s="53">
        <f>IFERROR(VLOOKUP(E239,'ITC-Books'!$E$21:$P$1020,12,0)-P239,SUM(M239:O239))</f>
        <v>0</v>
      </c>
      <c r="AA239" s="186" t="str">
        <f t="shared" si="21"/>
        <v>-</v>
      </c>
    </row>
    <row r="240" spans="2:27">
      <c r="B240" s="176" t="s">
        <v>1619</v>
      </c>
      <c r="C240" s="121"/>
      <c r="D240" s="119"/>
      <c r="E240" s="192"/>
      <c r="F240" s="117"/>
      <c r="G240" s="118"/>
      <c r="H240" s="119"/>
      <c r="I240" s="119"/>
      <c r="J240" s="123"/>
      <c r="K240" s="195"/>
      <c r="L240" s="120">
        <v>0</v>
      </c>
      <c r="M240" s="120">
        <v>0</v>
      </c>
      <c r="N240" s="120">
        <v>0</v>
      </c>
      <c r="O240" s="112">
        <f t="shared" si="18"/>
        <v>0</v>
      </c>
      <c r="P240" s="115">
        <f t="shared" si="19"/>
        <v>0</v>
      </c>
      <c r="Q240" s="197"/>
      <c r="R240" s="177" t="str">
        <f>IFERROR(INDEX('2A-2B'!$B$21:$B$1020,MATCH(E240,'2A-2B'!$F$21:$F$1020,0)),"-")</f>
        <v>-</v>
      </c>
      <c r="S240" s="177" t="str">
        <f>IFERROR(INDEX('ITC-Books'!$B$21:$B$1020,MATCH(E240,'ITC-Books'!$E$21:$E$1020,0)),"-")</f>
        <v>-</v>
      </c>
      <c r="T240" s="186">
        <f t="shared" si="20"/>
        <v>0</v>
      </c>
      <c r="V240" s="131" t="str">
        <f>IFERROR(INDEX('2A-2B'!$C$21:$C$1020,MATCH(E240,'2A-2B'!$F$21:$F$1020,0)),"Not in 2A-2B")</f>
        <v>Not in 2A-2B</v>
      </c>
      <c r="W240" s="131" t="str">
        <f>IFERROR(INDEX('ITC-Books'!$C$21:$C$1020,MATCH(E240,'ITC-Books'!$E$21:$E$1020,0)),"Not in Books")</f>
        <v>Not in Books</v>
      </c>
      <c r="X240" s="117" t="str">
        <f>IFERROR(INDEX('ITC-Books'!$R$21:$R$1020,MATCH(E240,'ITC-Books'!$E$21:$E$1020,0)),"Not in Books")</f>
        <v>Not in Books</v>
      </c>
      <c r="Y240" s="120">
        <f>IFERROR(VLOOKUP(E240,'2A-2B'!$F$21:$H$1020,3,0)-P240,SUM(M240:O240))</f>
        <v>0</v>
      </c>
      <c r="Z240" s="53">
        <f>IFERROR(VLOOKUP(E240,'ITC-Books'!$E$21:$P$1020,12,0)-P240,SUM(M240:O240))</f>
        <v>0</v>
      </c>
      <c r="AA240" s="186" t="str">
        <f t="shared" si="21"/>
        <v>-</v>
      </c>
    </row>
    <row r="241" spans="2:27">
      <c r="B241" s="176" t="s">
        <v>1620</v>
      </c>
      <c r="C241" s="121"/>
      <c r="D241" s="119"/>
      <c r="E241" s="192"/>
      <c r="F241" s="117"/>
      <c r="G241" s="118"/>
      <c r="H241" s="119"/>
      <c r="I241" s="119"/>
      <c r="J241" s="123"/>
      <c r="K241" s="195"/>
      <c r="L241" s="120">
        <v>0</v>
      </c>
      <c r="M241" s="120">
        <v>0</v>
      </c>
      <c r="N241" s="120">
        <v>0</v>
      </c>
      <c r="O241" s="112">
        <f t="shared" si="18"/>
        <v>0</v>
      </c>
      <c r="P241" s="115">
        <f t="shared" si="19"/>
        <v>0</v>
      </c>
      <c r="Q241" s="197"/>
      <c r="R241" s="177" t="str">
        <f>IFERROR(INDEX('2A-2B'!$B$21:$B$1020,MATCH(E241,'2A-2B'!$F$21:$F$1020,0)),"-")</f>
        <v>-</v>
      </c>
      <c r="S241" s="177" t="str">
        <f>IFERROR(INDEX('ITC-Books'!$B$21:$B$1020,MATCH(E241,'ITC-Books'!$E$21:$E$1020,0)),"-")</f>
        <v>-</v>
      </c>
      <c r="T241" s="186">
        <f t="shared" si="20"/>
        <v>0</v>
      </c>
      <c r="V241" s="131" t="str">
        <f>IFERROR(INDEX('2A-2B'!$C$21:$C$1020,MATCH(E241,'2A-2B'!$F$21:$F$1020,0)),"Not in 2A-2B")</f>
        <v>Not in 2A-2B</v>
      </c>
      <c r="W241" s="131" t="str">
        <f>IFERROR(INDEX('ITC-Books'!$C$21:$C$1020,MATCH(E241,'ITC-Books'!$E$21:$E$1020,0)),"Not in Books")</f>
        <v>Not in Books</v>
      </c>
      <c r="X241" s="117" t="str">
        <f>IFERROR(INDEX('ITC-Books'!$R$21:$R$1020,MATCH(E241,'ITC-Books'!$E$21:$E$1020,0)),"Not in Books")</f>
        <v>Not in Books</v>
      </c>
      <c r="Y241" s="120">
        <f>IFERROR(VLOOKUP(E241,'2A-2B'!$F$21:$H$1020,3,0)-P241,SUM(M241:O241))</f>
        <v>0</v>
      </c>
      <c r="Z241" s="53">
        <f>IFERROR(VLOOKUP(E241,'ITC-Books'!$E$21:$P$1020,12,0)-P241,SUM(M241:O241))</f>
        <v>0</v>
      </c>
      <c r="AA241" s="186" t="str">
        <f t="shared" si="21"/>
        <v>-</v>
      </c>
    </row>
    <row r="242" spans="2:27">
      <c r="B242" s="176" t="s">
        <v>1621</v>
      </c>
      <c r="C242" s="121"/>
      <c r="D242" s="119"/>
      <c r="E242" s="192"/>
      <c r="F242" s="117"/>
      <c r="G242" s="118"/>
      <c r="H242" s="119"/>
      <c r="I242" s="119"/>
      <c r="J242" s="123"/>
      <c r="K242" s="195"/>
      <c r="L242" s="120">
        <v>0</v>
      </c>
      <c r="M242" s="120">
        <v>0</v>
      </c>
      <c r="N242" s="120">
        <v>0</v>
      </c>
      <c r="O242" s="112">
        <f t="shared" si="18"/>
        <v>0</v>
      </c>
      <c r="P242" s="115">
        <f t="shared" si="19"/>
        <v>0</v>
      </c>
      <c r="Q242" s="197"/>
      <c r="R242" s="177" t="str">
        <f>IFERROR(INDEX('2A-2B'!$B$21:$B$1020,MATCH(E242,'2A-2B'!$F$21:$F$1020,0)),"-")</f>
        <v>-</v>
      </c>
      <c r="S242" s="177" t="str">
        <f>IFERROR(INDEX('ITC-Books'!$B$21:$B$1020,MATCH(E242,'ITC-Books'!$E$21:$E$1020,0)),"-")</f>
        <v>-</v>
      </c>
      <c r="T242" s="186">
        <f t="shared" si="20"/>
        <v>0</v>
      </c>
      <c r="V242" s="131" t="str">
        <f>IFERROR(INDEX('2A-2B'!$C$21:$C$1020,MATCH(E242,'2A-2B'!$F$21:$F$1020,0)),"Not in 2A-2B")</f>
        <v>Not in 2A-2B</v>
      </c>
      <c r="W242" s="131" t="str">
        <f>IFERROR(INDEX('ITC-Books'!$C$21:$C$1020,MATCH(E242,'ITC-Books'!$E$21:$E$1020,0)),"Not in Books")</f>
        <v>Not in Books</v>
      </c>
      <c r="X242" s="117" t="str">
        <f>IFERROR(INDEX('ITC-Books'!$R$21:$R$1020,MATCH(E242,'ITC-Books'!$E$21:$E$1020,0)),"Not in Books")</f>
        <v>Not in Books</v>
      </c>
      <c r="Y242" s="120">
        <f>IFERROR(VLOOKUP(E242,'2A-2B'!$F$21:$H$1020,3,0)-P242,SUM(M242:O242))</f>
        <v>0</v>
      </c>
      <c r="Z242" s="53">
        <f>IFERROR(VLOOKUP(E242,'ITC-Books'!$E$21:$P$1020,12,0)-P242,SUM(M242:O242))</f>
        <v>0</v>
      </c>
      <c r="AA242" s="186" t="str">
        <f t="shared" si="21"/>
        <v>-</v>
      </c>
    </row>
    <row r="243" spans="2:27">
      <c r="B243" s="176" t="s">
        <v>1622</v>
      </c>
      <c r="C243" s="121"/>
      <c r="D243" s="119"/>
      <c r="E243" s="192"/>
      <c r="F243" s="117"/>
      <c r="G243" s="118"/>
      <c r="H243" s="119"/>
      <c r="I243" s="119"/>
      <c r="J243" s="123"/>
      <c r="K243" s="195"/>
      <c r="L243" s="120">
        <v>0</v>
      </c>
      <c r="M243" s="120">
        <v>0</v>
      </c>
      <c r="N243" s="120">
        <v>0</v>
      </c>
      <c r="O243" s="112">
        <f t="shared" si="18"/>
        <v>0</v>
      </c>
      <c r="P243" s="115">
        <f t="shared" si="19"/>
        <v>0</v>
      </c>
      <c r="Q243" s="197"/>
      <c r="R243" s="177" t="str">
        <f>IFERROR(INDEX('2A-2B'!$B$21:$B$1020,MATCH(E243,'2A-2B'!$F$21:$F$1020,0)),"-")</f>
        <v>-</v>
      </c>
      <c r="S243" s="177" t="str">
        <f>IFERROR(INDEX('ITC-Books'!$B$21:$B$1020,MATCH(E243,'ITC-Books'!$E$21:$E$1020,0)),"-")</f>
        <v>-</v>
      </c>
      <c r="T243" s="186">
        <f t="shared" si="20"/>
        <v>0</v>
      </c>
      <c r="V243" s="131" t="str">
        <f>IFERROR(INDEX('2A-2B'!$C$21:$C$1020,MATCH(E243,'2A-2B'!$F$21:$F$1020,0)),"Not in 2A-2B")</f>
        <v>Not in 2A-2B</v>
      </c>
      <c r="W243" s="131" t="str">
        <f>IFERROR(INDEX('ITC-Books'!$C$21:$C$1020,MATCH(E243,'ITC-Books'!$E$21:$E$1020,0)),"Not in Books")</f>
        <v>Not in Books</v>
      </c>
      <c r="X243" s="117" t="str">
        <f>IFERROR(INDEX('ITC-Books'!$R$21:$R$1020,MATCH(E243,'ITC-Books'!$E$21:$E$1020,0)),"Not in Books")</f>
        <v>Not in Books</v>
      </c>
      <c r="Y243" s="120">
        <f>IFERROR(VLOOKUP(E243,'2A-2B'!$F$21:$H$1020,3,0)-P243,SUM(M243:O243))</f>
        <v>0</v>
      </c>
      <c r="Z243" s="53">
        <f>IFERROR(VLOOKUP(E243,'ITC-Books'!$E$21:$P$1020,12,0)-P243,SUM(M243:O243))</f>
        <v>0</v>
      </c>
      <c r="AA243" s="186" t="str">
        <f t="shared" si="21"/>
        <v>-</v>
      </c>
    </row>
    <row r="244" spans="2:27">
      <c r="B244" s="176" t="s">
        <v>1623</v>
      </c>
      <c r="C244" s="121"/>
      <c r="D244" s="119"/>
      <c r="E244" s="192"/>
      <c r="F244" s="117"/>
      <c r="G244" s="118"/>
      <c r="H244" s="119"/>
      <c r="I244" s="119"/>
      <c r="J244" s="123"/>
      <c r="K244" s="195"/>
      <c r="L244" s="120">
        <v>0</v>
      </c>
      <c r="M244" s="120">
        <v>0</v>
      </c>
      <c r="N244" s="120">
        <v>0</v>
      </c>
      <c r="O244" s="112">
        <f t="shared" si="18"/>
        <v>0</v>
      </c>
      <c r="P244" s="115">
        <f t="shared" si="19"/>
        <v>0</v>
      </c>
      <c r="Q244" s="197"/>
      <c r="R244" s="177" t="str">
        <f>IFERROR(INDEX('2A-2B'!$B$21:$B$1020,MATCH(E244,'2A-2B'!$F$21:$F$1020,0)),"-")</f>
        <v>-</v>
      </c>
      <c r="S244" s="177" t="str">
        <f>IFERROR(INDEX('ITC-Books'!$B$21:$B$1020,MATCH(E244,'ITC-Books'!$E$21:$E$1020,0)),"-")</f>
        <v>-</v>
      </c>
      <c r="T244" s="186">
        <f t="shared" si="20"/>
        <v>0</v>
      </c>
      <c r="V244" s="131" t="str">
        <f>IFERROR(INDEX('2A-2B'!$C$21:$C$1020,MATCH(E244,'2A-2B'!$F$21:$F$1020,0)),"Not in 2A-2B")</f>
        <v>Not in 2A-2B</v>
      </c>
      <c r="W244" s="131" t="str">
        <f>IFERROR(INDEX('ITC-Books'!$C$21:$C$1020,MATCH(E244,'ITC-Books'!$E$21:$E$1020,0)),"Not in Books")</f>
        <v>Not in Books</v>
      </c>
      <c r="X244" s="117" t="str">
        <f>IFERROR(INDEX('ITC-Books'!$R$21:$R$1020,MATCH(E244,'ITC-Books'!$E$21:$E$1020,0)),"Not in Books")</f>
        <v>Not in Books</v>
      </c>
      <c r="Y244" s="120">
        <f>IFERROR(VLOOKUP(E244,'2A-2B'!$F$21:$H$1020,3,0)-P244,SUM(M244:O244))</f>
        <v>0</v>
      </c>
      <c r="Z244" s="53">
        <f>IFERROR(VLOOKUP(E244,'ITC-Books'!$E$21:$P$1020,12,0)-P244,SUM(M244:O244))</f>
        <v>0</v>
      </c>
      <c r="AA244" s="186" t="str">
        <f t="shared" si="21"/>
        <v>-</v>
      </c>
    </row>
    <row r="245" spans="2:27">
      <c r="B245" s="176" t="s">
        <v>1624</v>
      </c>
      <c r="C245" s="121"/>
      <c r="D245" s="119"/>
      <c r="E245" s="192"/>
      <c r="F245" s="117"/>
      <c r="G245" s="118"/>
      <c r="H245" s="119"/>
      <c r="I245" s="119"/>
      <c r="J245" s="123"/>
      <c r="K245" s="195"/>
      <c r="L245" s="120">
        <v>0</v>
      </c>
      <c r="M245" s="120">
        <v>0</v>
      </c>
      <c r="N245" s="120">
        <v>0</v>
      </c>
      <c r="O245" s="112">
        <f t="shared" si="18"/>
        <v>0</v>
      </c>
      <c r="P245" s="115">
        <f t="shared" si="19"/>
        <v>0</v>
      </c>
      <c r="Q245" s="197"/>
      <c r="R245" s="177" t="str">
        <f>IFERROR(INDEX('2A-2B'!$B$21:$B$1020,MATCH(E245,'2A-2B'!$F$21:$F$1020,0)),"-")</f>
        <v>-</v>
      </c>
      <c r="S245" s="177" t="str">
        <f>IFERROR(INDEX('ITC-Books'!$B$21:$B$1020,MATCH(E245,'ITC-Books'!$E$21:$E$1020,0)),"-")</f>
        <v>-</v>
      </c>
      <c r="T245" s="186">
        <f t="shared" si="20"/>
        <v>0</v>
      </c>
      <c r="V245" s="131" t="str">
        <f>IFERROR(INDEX('2A-2B'!$C$21:$C$1020,MATCH(E245,'2A-2B'!$F$21:$F$1020,0)),"Not in 2A-2B")</f>
        <v>Not in 2A-2B</v>
      </c>
      <c r="W245" s="131" t="str">
        <f>IFERROR(INDEX('ITC-Books'!$C$21:$C$1020,MATCH(E245,'ITC-Books'!$E$21:$E$1020,0)),"Not in Books")</f>
        <v>Not in Books</v>
      </c>
      <c r="X245" s="117" t="str">
        <f>IFERROR(INDEX('ITC-Books'!$R$21:$R$1020,MATCH(E245,'ITC-Books'!$E$21:$E$1020,0)),"Not in Books")</f>
        <v>Not in Books</v>
      </c>
      <c r="Y245" s="120">
        <f>IFERROR(VLOOKUP(E245,'2A-2B'!$F$21:$H$1020,3,0)-P245,SUM(M245:O245))</f>
        <v>0</v>
      </c>
      <c r="Z245" s="53">
        <f>IFERROR(VLOOKUP(E245,'ITC-Books'!$E$21:$P$1020,12,0)-P245,SUM(M245:O245))</f>
        <v>0</v>
      </c>
      <c r="AA245" s="186" t="str">
        <f t="shared" si="21"/>
        <v>-</v>
      </c>
    </row>
    <row r="246" spans="2:27">
      <c r="B246" s="176" t="s">
        <v>1625</v>
      </c>
      <c r="C246" s="121"/>
      <c r="D246" s="119"/>
      <c r="E246" s="192"/>
      <c r="F246" s="117"/>
      <c r="G246" s="118"/>
      <c r="H246" s="119"/>
      <c r="I246" s="119"/>
      <c r="J246" s="123"/>
      <c r="K246" s="195"/>
      <c r="L246" s="120">
        <v>0</v>
      </c>
      <c r="M246" s="120">
        <v>0</v>
      </c>
      <c r="N246" s="120">
        <v>0</v>
      </c>
      <c r="O246" s="112">
        <f t="shared" si="18"/>
        <v>0</v>
      </c>
      <c r="P246" s="115">
        <f t="shared" si="19"/>
        <v>0</v>
      </c>
      <c r="Q246" s="197"/>
      <c r="R246" s="177" t="str">
        <f>IFERROR(INDEX('2A-2B'!$B$21:$B$1020,MATCH(E246,'2A-2B'!$F$21:$F$1020,0)),"-")</f>
        <v>-</v>
      </c>
      <c r="S246" s="177" t="str">
        <f>IFERROR(INDEX('ITC-Books'!$B$21:$B$1020,MATCH(E246,'ITC-Books'!$E$21:$E$1020,0)),"-")</f>
        <v>-</v>
      </c>
      <c r="T246" s="186">
        <f t="shared" si="20"/>
        <v>0</v>
      </c>
      <c r="V246" s="131" t="str">
        <f>IFERROR(INDEX('2A-2B'!$C$21:$C$1020,MATCH(E246,'2A-2B'!$F$21:$F$1020,0)),"Not in 2A-2B")</f>
        <v>Not in 2A-2B</v>
      </c>
      <c r="W246" s="131" t="str">
        <f>IFERROR(INDEX('ITC-Books'!$C$21:$C$1020,MATCH(E246,'ITC-Books'!$E$21:$E$1020,0)),"Not in Books")</f>
        <v>Not in Books</v>
      </c>
      <c r="X246" s="117" t="str">
        <f>IFERROR(INDEX('ITC-Books'!$R$21:$R$1020,MATCH(E246,'ITC-Books'!$E$21:$E$1020,0)),"Not in Books")</f>
        <v>Not in Books</v>
      </c>
      <c r="Y246" s="120">
        <f>IFERROR(VLOOKUP(E246,'2A-2B'!$F$21:$H$1020,3,0)-P246,SUM(M246:O246))</f>
        <v>0</v>
      </c>
      <c r="Z246" s="53">
        <f>IFERROR(VLOOKUP(E246,'ITC-Books'!$E$21:$P$1020,12,0)-P246,SUM(M246:O246))</f>
        <v>0</v>
      </c>
      <c r="AA246" s="186" t="str">
        <f t="shared" si="21"/>
        <v>-</v>
      </c>
    </row>
    <row r="247" spans="2:27">
      <c r="B247" s="176" t="s">
        <v>1626</v>
      </c>
      <c r="C247" s="121"/>
      <c r="D247" s="119"/>
      <c r="E247" s="192"/>
      <c r="F247" s="117"/>
      <c r="G247" s="118"/>
      <c r="H247" s="119"/>
      <c r="I247" s="119"/>
      <c r="J247" s="123"/>
      <c r="K247" s="195"/>
      <c r="L247" s="120">
        <v>0</v>
      </c>
      <c r="M247" s="120">
        <v>0</v>
      </c>
      <c r="N247" s="120">
        <v>0</v>
      </c>
      <c r="O247" s="112">
        <f t="shared" si="18"/>
        <v>0</v>
      </c>
      <c r="P247" s="115">
        <f t="shared" si="19"/>
        <v>0</v>
      </c>
      <c r="Q247" s="197"/>
      <c r="R247" s="177" t="str">
        <f>IFERROR(INDEX('2A-2B'!$B$21:$B$1020,MATCH(E247,'2A-2B'!$F$21:$F$1020,0)),"-")</f>
        <v>-</v>
      </c>
      <c r="S247" s="177" t="str">
        <f>IFERROR(INDEX('ITC-Books'!$B$21:$B$1020,MATCH(E247,'ITC-Books'!$E$21:$E$1020,0)),"-")</f>
        <v>-</v>
      </c>
      <c r="T247" s="186">
        <f t="shared" si="20"/>
        <v>0</v>
      </c>
      <c r="V247" s="131" t="str">
        <f>IFERROR(INDEX('2A-2B'!$C$21:$C$1020,MATCH(E247,'2A-2B'!$F$21:$F$1020,0)),"Not in 2A-2B")</f>
        <v>Not in 2A-2B</v>
      </c>
      <c r="W247" s="131" t="str">
        <f>IFERROR(INDEX('ITC-Books'!$C$21:$C$1020,MATCH(E247,'ITC-Books'!$E$21:$E$1020,0)),"Not in Books")</f>
        <v>Not in Books</v>
      </c>
      <c r="X247" s="117" t="str">
        <f>IFERROR(INDEX('ITC-Books'!$R$21:$R$1020,MATCH(E247,'ITC-Books'!$E$21:$E$1020,0)),"Not in Books")</f>
        <v>Not in Books</v>
      </c>
      <c r="Y247" s="120">
        <f>IFERROR(VLOOKUP(E247,'2A-2B'!$F$21:$H$1020,3,0)-P247,SUM(M247:O247))</f>
        <v>0</v>
      </c>
      <c r="Z247" s="53">
        <f>IFERROR(VLOOKUP(E247,'ITC-Books'!$E$21:$P$1020,12,0)-P247,SUM(M247:O247))</f>
        <v>0</v>
      </c>
      <c r="AA247" s="186" t="str">
        <f t="shared" si="21"/>
        <v>-</v>
      </c>
    </row>
    <row r="248" spans="2:27">
      <c r="B248" s="176" t="s">
        <v>1627</v>
      </c>
      <c r="C248" s="121"/>
      <c r="D248" s="119"/>
      <c r="E248" s="192"/>
      <c r="F248" s="117"/>
      <c r="G248" s="118"/>
      <c r="H248" s="119"/>
      <c r="I248" s="119"/>
      <c r="J248" s="123"/>
      <c r="K248" s="195"/>
      <c r="L248" s="120">
        <v>0</v>
      </c>
      <c r="M248" s="120">
        <v>0</v>
      </c>
      <c r="N248" s="120">
        <v>0</v>
      </c>
      <c r="O248" s="112">
        <f t="shared" si="18"/>
        <v>0</v>
      </c>
      <c r="P248" s="115">
        <f t="shared" si="19"/>
        <v>0</v>
      </c>
      <c r="Q248" s="197"/>
      <c r="R248" s="177" t="str">
        <f>IFERROR(INDEX('2A-2B'!$B$21:$B$1020,MATCH(E248,'2A-2B'!$F$21:$F$1020,0)),"-")</f>
        <v>-</v>
      </c>
      <c r="S248" s="177" t="str">
        <f>IFERROR(INDEX('ITC-Books'!$B$21:$B$1020,MATCH(E248,'ITC-Books'!$E$21:$E$1020,0)),"-")</f>
        <v>-</v>
      </c>
      <c r="T248" s="186">
        <f t="shared" si="20"/>
        <v>0</v>
      </c>
      <c r="V248" s="131" t="str">
        <f>IFERROR(INDEX('2A-2B'!$C$21:$C$1020,MATCH(E248,'2A-2B'!$F$21:$F$1020,0)),"Not in 2A-2B")</f>
        <v>Not in 2A-2B</v>
      </c>
      <c r="W248" s="131" t="str">
        <f>IFERROR(INDEX('ITC-Books'!$C$21:$C$1020,MATCH(E248,'ITC-Books'!$E$21:$E$1020,0)),"Not in Books")</f>
        <v>Not in Books</v>
      </c>
      <c r="X248" s="117" t="str">
        <f>IFERROR(INDEX('ITC-Books'!$R$21:$R$1020,MATCH(E248,'ITC-Books'!$E$21:$E$1020,0)),"Not in Books")</f>
        <v>Not in Books</v>
      </c>
      <c r="Y248" s="120">
        <f>IFERROR(VLOOKUP(E248,'2A-2B'!$F$21:$H$1020,3,0)-P248,SUM(M248:O248))</f>
        <v>0</v>
      </c>
      <c r="Z248" s="53">
        <f>IFERROR(VLOOKUP(E248,'ITC-Books'!$E$21:$P$1020,12,0)-P248,SUM(M248:O248))</f>
        <v>0</v>
      </c>
      <c r="AA248" s="186" t="str">
        <f t="shared" si="21"/>
        <v>-</v>
      </c>
    </row>
    <row r="249" spans="2:27">
      <c r="B249" s="176" t="s">
        <v>1628</v>
      </c>
      <c r="C249" s="121"/>
      <c r="D249" s="119"/>
      <c r="E249" s="192"/>
      <c r="F249" s="117"/>
      <c r="G249" s="118"/>
      <c r="H249" s="119"/>
      <c r="I249" s="119"/>
      <c r="J249" s="123"/>
      <c r="K249" s="195"/>
      <c r="L249" s="120">
        <v>0</v>
      </c>
      <c r="M249" s="120">
        <v>0</v>
      </c>
      <c r="N249" s="120">
        <v>0</v>
      </c>
      <c r="O249" s="112">
        <f t="shared" si="18"/>
        <v>0</v>
      </c>
      <c r="P249" s="115">
        <f t="shared" si="19"/>
        <v>0</v>
      </c>
      <c r="Q249" s="197"/>
      <c r="R249" s="177" t="str">
        <f>IFERROR(INDEX('2A-2B'!$B$21:$B$1020,MATCH(E249,'2A-2B'!$F$21:$F$1020,0)),"-")</f>
        <v>-</v>
      </c>
      <c r="S249" s="177" t="str">
        <f>IFERROR(INDEX('ITC-Books'!$B$21:$B$1020,MATCH(E249,'ITC-Books'!$E$21:$E$1020,0)),"-")</f>
        <v>-</v>
      </c>
      <c r="T249" s="186">
        <f t="shared" si="20"/>
        <v>0</v>
      </c>
      <c r="V249" s="131" t="str">
        <f>IFERROR(INDEX('2A-2B'!$C$21:$C$1020,MATCH(E249,'2A-2B'!$F$21:$F$1020,0)),"Not in 2A-2B")</f>
        <v>Not in 2A-2B</v>
      </c>
      <c r="W249" s="131" t="str">
        <f>IFERROR(INDEX('ITC-Books'!$C$21:$C$1020,MATCH(E249,'ITC-Books'!$E$21:$E$1020,0)),"Not in Books")</f>
        <v>Not in Books</v>
      </c>
      <c r="X249" s="117" t="str">
        <f>IFERROR(INDEX('ITC-Books'!$R$21:$R$1020,MATCH(E249,'ITC-Books'!$E$21:$E$1020,0)),"Not in Books")</f>
        <v>Not in Books</v>
      </c>
      <c r="Y249" s="120">
        <f>IFERROR(VLOOKUP(E249,'2A-2B'!$F$21:$H$1020,3,0)-P249,SUM(M249:O249))</f>
        <v>0</v>
      </c>
      <c r="Z249" s="53">
        <f>IFERROR(VLOOKUP(E249,'ITC-Books'!$E$21:$P$1020,12,0)-P249,SUM(M249:O249))</f>
        <v>0</v>
      </c>
      <c r="AA249" s="186" t="str">
        <f t="shared" si="21"/>
        <v>-</v>
      </c>
    </row>
    <row r="250" spans="2:27">
      <c r="B250" s="176" t="s">
        <v>1629</v>
      </c>
      <c r="C250" s="121"/>
      <c r="D250" s="119"/>
      <c r="E250" s="192"/>
      <c r="F250" s="117"/>
      <c r="G250" s="118"/>
      <c r="H250" s="119"/>
      <c r="I250" s="119"/>
      <c r="J250" s="123"/>
      <c r="K250" s="195"/>
      <c r="L250" s="120">
        <v>0</v>
      </c>
      <c r="M250" s="120">
        <v>0</v>
      </c>
      <c r="N250" s="120">
        <v>0</v>
      </c>
      <c r="O250" s="112">
        <f t="shared" si="18"/>
        <v>0</v>
      </c>
      <c r="P250" s="115">
        <f t="shared" si="19"/>
        <v>0</v>
      </c>
      <c r="Q250" s="197"/>
      <c r="R250" s="177" t="str">
        <f>IFERROR(INDEX('2A-2B'!$B$21:$B$1020,MATCH(E250,'2A-2B'!$F$21:$F$1020,0)),"-")</f>
        <v>-</v>
      </c>
      <c r="S250" s="177" t="str">
        <f>IFERROR(INDEX('ITC-Books'!$B$21:$B$1020,MATCH(E250,'ITC-Books'!$E$21:$E$1020,0)),"-")</f>
        <v>-</v>
      </c>
      <c r="T250" s="186">
        <f t="shared" si="20"/>
        <v>0</v>
      </c>
      <c r="V250" s="131" t="str">
        <f>IFERROR(INDEX('2A-2B'!$C$21:$C$1020,MATCH(E250,'2A-2B'!$F$21:$F$1020,0)),"Not in 2A-2B")</f>
        <v>Not in 2A-2B</v>
      </c>
      <c r="W250" s="131" t="str">
        <f>IFERROR(INDEX('ITC-Books'!$C$21:$C$1020,MATCH(E250,'ITC-Books'!$E$21:$E$1020,0)),"Not in Books")</f>
        <v>Not in Books</v>
      </c>
      <c r="X250" s="117" t="str">
        <f>IFERROR(INDEX('ITC-Books'!$R$21:$R$1020,MATCH(E250,'ITC-Books'!$E$21:$E$1020,0)),"Not in Books")</f>
        <v>Not in Books</v>
      </c>
      <c r="Y250" s="120">
        <f>IFERROR(VLOOKUP(E250,'2A-2B'!$F$21:$H$1020,3,0)-P250,SUM(M250:O250))</f>
        <v>0</v>
      </c>
      <c r="Z250" s="53">
        <f>IFERROR(VLOOKUP(E250,'ITC-Books'!$E$21:$P$1020,12,0)-P250,SUM(M250:O250))</f>
        <v>0</v>
      </c>
      <c r="AA250" s="186" t="str">
        <f t="shared" si="21"/>
        <v>-</v>
      </c>
    </row>
    <row r="251" spans="2:27">
      <c r="B251" s="176" t="s">
        <v>1630</v>
      </c>
      <c r="C251" s="121"/>
      <c r="D251" s="119"/>
      <c r="E251" s="192"/>
      <c r="F251" s="117"/>
      <c r="G251" s="118"/>
      <c r="H251" s="119"/>
      <c r="I251" s="119"/>
      <c r="J251" s="123"/>
      <c r="K251" s="195"/>
      <c r="L251" s="120">
        <v>0</v>
      </c>
      <c r="M251" s="120">
        <v>0</v>
      </c>
      <c r="N251" s="120">
        <v>0</v>
      </c>
      <c r="O251" s="112">
        <f t="shared" si="18"/>
        <v>0</v>
      </c>
      <c r="P251" s="115">
        <f t="shared" si="19"/>
        <v>0</v>
      </c>
      <c r="Q251" s="197"/>
      <c r="R251" s="177" t="str">
        <f>IFERROR(INDEX('2A-2B'!$B$21:$B$1020,MATCH(E251,'2A-2B'!$F$21:$F$1020,0)),"-")</f>
        <v>-</v>
      </c>
      <c r="S251" s="177" t="str">
        <f>IFERROR(INDEX('ITC-Books'!$B$21:$B$1020,MATCH(E251,'ITC-Books'!$E$21:$E$1020,0)),"-")</f>
        <v>-</v>
      </c>
      <c r="T251" s="186">
        <f t="shared" si="20"/>
        <v>0</v>
      </c>
      <c r="V251" s="131" t="str">
        <f>IFERROR(INDEX('2A-2B'!$C$21:$C$1020,MATCH(E251,'2A-2B'!$F$21:$F$1020,0)),"Not in 2A-2B")</f>
        <v>Not in 2A-2B</v>
      </c>
      <c r="W251" s="131" t="str">
        <f>IFERROR(INDEX('ITC-Books'!$C$21:$C$1020,MATCH(E251,'ITC-Books'!$E$21:$E$1020,0)),"Not in Books")</f>
        <v>Not in Books</v>
      </c>
      <c r="X251" s="117" t="str">
        <f>IFERROR(INDEX('ITC-Books'!$R$21:$R$1020,MATCH(E251,'ITC-Books'!$E$21:$E$1020,0)),"Not in Books")</f>
        <v>Not in Books</v>
      </c>
      <c r="Y251" s="120">
        <f>IFERROR(VLOOKUP(E251,'2A-2B'!$F$21:$H$1020,3,0)-P251,SUM(M251:O251))</f>
        <v>0</v>
      </c>
      <c r="Z251" s="53">
        <f>IFERROR(VLOOKUP(E251,'ITC-Books'!$E$21:$P$1020,12,0)-P251,SUM(M251:O251))</f>
        <v>0</v>
      </c>
      <c r="AA251" s="186" t="str">
        <f t="shared" si="21"/>
        <v>-</v>
      </c>
    </row>
    <row r="252" spans="2:27">
      <c r="B252" s="176" t="s">
        <v>1631</v>
      </c>
      <c r="C252" s="121"/>
      <c r="D252" s="119"/>
      <c r="E252" s="192"/>
      <c r="F252" s="117"/>
      <c r="G252" s="118"/>
      <c r="H252" s="119"/>
      <c r="I252" s="119"/>
      <c r="J252" s="123"/>
      <c r="K252" s="195"/>
      <c r="L252" s="120">
        <v>0</v>
      </c>
      <c r="M252" s="120">
        <v>0</v>
      </c>
      <c r="N252" s="120">
        <v>0</v>
      </c>
      <c r="O252" s="112">
        <f t="shared" si="18"/>
        <v>0</v>
      </c>
      <c r="P252" s="115">
        <f t="shared" si="19"/>
        <v>0</v>
      </c>
      <c r="Q252" s="197"/>
      <c r="R252" s="177" t="str">
        <f>IFERROR(INDEX('2A-2B'!$B$21:$B$1020,MATCH(E252,'2A-2B'!$F$21:$F$1020,0)),"-")</f>
        <v>-</v>
      </c>
      <c r="S252" s="177" t="str">
        <f>IFERROR(INDEX('ITC-Books'!$B$21:$B$1020,MATCH(E252,'ITC-Books'!$E$21:$E$1020,0)),"-")</f>
        <v>-</v>
      </c>
      <c r="T252" s="186">
        <f t="shared" si="20"/>
        <v>0</v>
      </c>
      <c r="V252" s="131" t="str">
        <f>IFERROR(INDEX('2A-2B'!$C$21:$C$1020,MATCH(E252,'2A-2B'!$F$21:$F$1020,0)),"Not in 2A-2B")</f>
        <v>Not in 2A-2B</v>
      </c>
      <c r="W252" s="131" t="str">
        <f>IFERROR(INDEX('ITC-Books'!$C$21:$C$1020,MATCH(E252,'ITC-Books'!$E$21:$E$1020,0)),"Not in Books")</f>
        <v>Not in Books</v>
      </c>
      <c r="X252" s="117" t="str">
        <f>IFERROR(INDEX('ITC-Books'!$R$21:$R$1020,MATCH(E252,'ITC-Books'!$E$21:$E$1020,0)),"Not in Books")</f>
        <v>Not in Books</v>
      </c>
      <c r="Y252" s="120">
        <f>IFERROR(VLOOKUP(E252,'2A-2B'!$F$21:$H$1020,3,0)-P252,SUM(M252:O252))</f>
        <v>0</v>
      </c>
      <c r="Z252" s="53">
        <f>IFERROR(VLOOKUP(E252,'ITC-Books'!$E$21:$P$1020,12,0)-P252,SUM(M252:O252))</f>
        <v>0</v>
      </c>
      <c r="AA252" s="186" t="str">
        <f t="shared" si="21"/>
        <v>-</v>
      </c>
    </row>
    <row r="253" spans="2:27">
      <c r="B253" s="176" t="s">
        <v>1632</v>
      </c>
      <c r="C253" s="121"/>
      <c r="D253" s="119"/>
      <c r="E253" s="192"/>
      <c r="F253" s="117"/>
      <c r="G253" s="118"/>
      <c r="H253" s="119"/>
      <c r="I253" s="119"/>
      <c r="J253" s="123"/>
      <c r="K253" s="195"/>
      <c r="L253" s="120">
        <v>0</v>
      </c>
      <c r="M253" s="120">
        <v>0</v>
      </c>
      <c r="N253" s="120">
        <v>0</v>
      </c>
      <c r="O253" s="112">
        <f t="shared" si="18"/>
        <v>0</v>
      </c>
      <c r="P253" s="115">
        <f t="shared" si="19"/>
        <v>0</v>
      </c>
      <c r="Q253" s="197"/>
      <c r="R253" s="177" t="str">
        <f>IFERROR(INDEX('2A-2B'!$B$21:$B$1020,MATCH(E253,'2A-2B'!$F$21:$F$1020,0)),"-")</f>
        <v>-</v>
      </c>
      <c r="S253" s="177" t="str">
        <f>IFERROR(INDEX('ITC-Books'!$B$21:$B$1020,MATCH(E253,'ITC-Books'!$E$21:$E$1020,0)),"-")</f>
        <v>-</v>
      </c>
      <c r="T253" s="186">
        <f t="shared" si="20"/>
        <v>0</v>
      </c>
      <c r="V253" s="131" t="str">
        <f>IFERROR(INDEX('2A-2B'!$C$21:$C$1020,MATCH(E253,'2A-2B'!$F$21:$F$1020,0)),"Not in 2A-2B")</f>
        <v>Not in 2A-2B</v>
      </c>
      <c r="W253" s="131" t="str">
        <f>IFERROR(INDEX('ITC-Books'!$C$21:$C$1020,MATCH(E253,'ITC-Books'!$E$21:$E$1020,0)),"Not in Books")</f>
        <v>Not in Books</v>
      </c>
      <c r="X253" s="117" t="str">
        <f>IFERROR(INDEX('ITC-Books'!$R$21:$R$1020,MATCH(E253,'ITC-Books'!$E$21:$E$1020,0)),"Not in Books")</f>
        <v>Not in Books</v>
      </c>
      <c r="Y253" s="120">
        <f>IFERROR(VLOOKUP(E253,'2A-2B'!$F$21:$H$1020,3,0)-P253,SUM(M253:O253))</f>
        <v>0</v>
      </c>
      <c r="Z253" s="53">
        <f>IFERROR(VLOOKUP(E253,'ITC-Books'!$E$21:$P$1020,12,0)-P253,SUM(M253:O253))</f>
        <v>0</v>
      </c>
      <c r="AA253" s="186" t="str">
        <f t="shared" si="21"/>
        <v>-</v>
      </c>
    </row>
    <row r="254" spans="2:27">
      <c r="B254" s="176" t="s">
        <v>1633</v>
      </c>
      <c r="C254" s="121"/>
      <c r="D254" s="119"/>
      <c r="E254" s="192"/>
      <c r="F254" s="117"/>
      <c r="G254" s="118"/>
      <c r="H254" s="119"/>
      <c r="I254" s="119"/>
      <c r="J254" s="123"/>
      <c r="K254" s="195"/>
      <c r="L254" s="120">
        <v>0</v>
      </c>
      <c r="M254" s="120">
        <v>0</v>
      </c>
      <c r="N254" s="120">
        <v>0</v>
      </c>
      <c r="O254" s="112">
        <f t="shared" si="18"/>
        <v>0</v>
      </c>
      <c r="P254" s="115">
        <f t="shared" si="19"/>
        <v>0</v>
      </c>
      <c r="Q254" s="197"/>
      <c r="R254" s="177" t="str">
        <f>IFERROR(INDEX('2A-2B'!$B$21:$B$1020,MATCH(E254,'2A-2B'!$F$21:$F$1020,0)),"-")</f>
        <v>-</v>
      </c>
      <c r="S254" s="177" t="str">
        <f>IFERROR(INDEX('ITC-Books'!$B$21:$B$1020,MATCH(E254,'ITC-Books'!$E$21:$E$1020,0)),"-")</f>
        <v>-</v>
      </c>
      <c r="T254" s="186">
        <f t="shared" si="20"/>
        <v>0</v>
      </c>
      <c r="V254" s="131" t="str">
        <f>IFERROR(INDEX('2A-2B'!$C$21:$C$1020,MATCH(E254,'2A-2B'!$F$21:$F$1020,0)),"Not in 2A-2B")</f>
        <v>Not in 2A-2B</v>
      </c>
      <c r="W254" s="131" t="str">
        <f>IFERROR(INDEX('ITC-Books'!$C$21:$C$1020,MATCH(E254,'ITC-Books'!$E$21:$E$1020,0)),"Not in Books")</f>
        <v>Not in Books</v>
      </c>
      <c r="X254" s="117" t="str">
        <f>IFERROR(INDEX('ITC-Books'!$R$21:$R$1020,MATCH(E254,'ITC-Books'!$E$21:$E$1020,0)),"Not in Books")</f>
        <v>Not in Books</v>
      </c>
      <c r="Y254" s="120">
        <f>IFERROR(VLOOKUP(E254,'2A-2B'!$F$21:$H$1020,3,0)-P254,SUM(M254:O254))</f>
        <v>0</v>
      </c>
      <c r="Z254" s="53">
        <f>IFERROR(VLOOKUP(E254,'ITC-Books'!$E$21:$P$1020,12,0)-P254,SUM(M254:O254))</f>
        <v>0</v>
      </c>
      <c r="AA254" s="186" t="str">
        <f t="shared" si="21"/>
        <v>-</v>
      </c>
    </row>
    <row r="255" spans="2:27">
      <c r="B255" s="176" t="s">
        <v>1634</v>
      </c>
      <c r="C255" s="121"/>
      <c r="D255" s="119"/>
      <c r="E255" s="192"/>
      <c r="F255" s="117"/>
      <c r="G255" s="118"/>
      <c r="H255" s="119"/>
      <c r="I255" s="119"/>
      <c r="J255" s="123"/>
      <c r="K255" s="195"/>
      <c r="L255" s="120">
        <v>0</v>
      </c>
      <c r="M255" s="120">
        <v>0</v>
      </c>
      <c r="N255" s="120">
        <v>0</v>
      </c>
      <c r="O255" s="112">
        <f t="shared" si="18"/>
        <v>0</v>
      </c>
      <c r="P255" s="115">
        <f t="shared" si="19"/>
        <v>0</v>
      </c>
      <c r="Q255" s="197"/>
      <c r="R255" s="177" t="str">
        <f>IFERROR(INDEX('2A-2B'!$B$21:$B$1020,MATCH(E255,'2A-2B'!$F$21:$F$1020,0)),"-")</f>
        <v>-</v>
      </c>
      <c r="S255" s="177" t="str">
        <f>IFERROR(INDEX('ITC-Books'!$B$21:$B$1020,MATCH(E255,'ITC-Books'!$E$21:$E$1020,0)),"-")</f>
        <v>-</v>
      </c>
      <c r="T255" s="186">
        <f t="shared" si="20"/>
        <v>0</v>
      </c>
      <c r="V255" s="131" t="str">
        <f>IFERROR(INDEX('2A-2B'!$C$21:$C$1020,MATCH(E255,'2A-2B'!$F$21:$F$1020,0)),"Not in 2A-2B")</f>
        <v>Not in 2A-2B</v>
      </c>
      <c r="W255" s="131" t="str">
        <f>IFERROR(INDEX('ITC-Books'!$C$21:$C$1020,MATCH(E255,'ITC-Books'!$E$21:$E$1020,0)),"Not in Books")</f>
        <v>Not in Books</v>
      </c>
      <c r="X255" s="117" t="str">
        <f>IFERROR(INDEX('ITC-Books'!$R$21:$R$1020,MATCH(E255,'ITC-Books'!$E$21:$E$1020,0)),"Not in Books")</f>
        <v>Not in Books</v>
      </c>
      <c r="Y255" s="120">
        <f>IFERROR(VLOOKUP(E255,'2A-2B'!$F$21:$H$1020,3,0)-P255,SUM(M255:O255))</f>
        <v>0</v>
      </c>
      <c r="Z255" s="53">
        <f>IFERROR(VLOOKUP(E255,'ITC-Books'!$E$21:$P$1020,12,0)-P255,SUM(M255:O255))</f>
        <v>0</v>
      </c>
      <c r="AA255" s="186" t="str">
        <f t="shared" si="21"/>
        <v>-</v>
      </c>
    </row>
    <row r="256" spans="2:27">
      <c r="B256" s="176" t="s">
        <v>1635</v>
      </c>
      <c r="C256" s="121"/>
      <c r="D256" s="119"/>
      <c r="E256" s="192"/>
      <c r="F256" s="117"/>
      <c r="G256" s="118"/>
      <c r="H256" s="119"/>
      <c r="I256" s="119"/>
      <c r="J256" s="123"/>
      <c r="K256" s="195"/>
      <c r="L256" s="120">
        <v>0</v>
      </c>
      <c r="M256" s="120">
        <v>0</v>
      </c>
      <c r="N256" s="120">
        <v>0</v>
      </c>
      <c r="O256" s="112">
        <f t="shared" si="18"/>
        <v>0</v>
      </c>
      <c r="P256" s="115">
        <f t="shared" si="19"/>
        <v>0</v>
      </c>
      <c r="Q256" s="197"/>
      <c r="R256" s="177" t="str">
        <f>IFERROR(INDEX('2A-2B'!$B$21:$B$1020,MATCH(E256,'2A-2B'!$F$21:$F$1020,0)),"-")</f>
        <v>-</v>
      </c>
      <c r="S256" s="177" t="str">
        <f>IFERROR(INDEX('ITC-Books'!$B$21:$B$1020,MATCH(E256,'ITC-Books'!$E$21:$E$1020,0)),"-")</f>
        <v>-</v>
      </c>
      <c r="T256" s="186">
        <f t="shared" si="20"/>
        <v>0</v>
      </c>
      <c r="V256" s="131" t="str">
        <f>IFERROR(INDEX('2A-2B'!$C$21:$C$1020,MATCH(E256,'2A-2B'!$F$21:$F$1020,0)),"Not in 2A-2B")</f>
        <v>Not in 2A-2B</v>
      </c>
      <c r="W256" s="131" t="str">
        <f>IFERROR(INDEX('ITC-Books'!$C$21:$C$1020,MATCH(E256,'ITC-Books'!$E$21:$E$1020,0)),"Not in Books")</f>
        <v>Not in Books</v>
      </c>
      <c r="X256" s="117" t="str">
        <f>IFERROR(INDEX('ITC-Books'!$R$21:$R$1020,MATCH(E256,'ITC-Books'!$E$21:$E$1020,0)),"Not in Books")</f>
        <v>Not in Books</v>
      </c>
      <c r="Y256" s="120">
        <f>IFERROR(VLOOKUP(E256,'2A-2B'!$F$21:$H$1020,3,0)-P256,SUM(M256:O256))</f>
        <v>0</v>
      </c>
      <c r="Z256" s="53">
        <f>IFERROR(VLOOKUP(E256,'ITC-Books'!$E$21:$P$1020,12,0)-P256,SUM(M256:O256))</f>
        <v>0</v>
      </c>
      <c r="AA256" s="186" t="str">
        <f t="shared" si="21"/>
        <v>-</v>
      </c>
    </row>
    <row r="257" spans="2:27">
      <c r="B257" s="176" t="s">
        <v>1636</v>
      </c>
      <c r="C257" s="121"/>
      <c r="D257" s="119"/>
      <c r="E257" s="192"/>
      <c r="F257" s="117"/>
      <c r="G257" s="118"/>
      <c r="H257" s="119"/>
      <c r="I257" s="119"/>
      <c r="J257" s="123"/>
      <c r="K257" s="195"/>
      <c r="L257" s="120">
        <v>0</v>
      </c>
      <c r="M257" s="120">
        <v>0</v>
      </c>
      <c r="N257" s="120">
        <v>0</v>
      </c>
      <c r="O257" s="112">
        <f t="shared" si="18"/>
        <v>0</v>
      </c>
      <c r="P257" s="115">
        <f t="shared" si="19"/>
        <v>0</v>
      </c>
      <c r="Q257" s="197"/>
      <c r="R257" s="177" t="str">
        <f>IFERROR(INDEX('2A-2B'!$B$21:$B$1020,MATCH(E257,'2A-2B'!$F$21:$F$1020,0)),"-")</f>
        <v>-</v>
      </c>
      <c r="S257" s="177" t="str">
        <f>IFERROR(INDEX('ITC-Books'!$B$21:$B$1020,MATCH(E257,'ITC-Books'!$E$21:$E$1020,0)),"-")</f>
        <v>-</v>
      </c>
      <c r="T257" s="186">
        <f t="shared" si="20"/>
        <v>0</v>
      </c>
      <c r="V257" s="131" t="str">
        <f>IFERROR(INDEX('2A-2B'!$C$21:$C$1020,MATCH(E257,'2A-2B'!$F$21:$F$1020,0)),"Not in 2A-2B")</f>
        <v>Not in 2A-2B</v>
      </c>
      <c r="W257" s="131" t="str">
        <f>IFERROR(INDEX('ITC-Books'!$C$21:$C$1020,MATCH(E257,'ITC-Books'!$E$21:$E$1020,0)),"Not in Books")</f>
        <v>Not in Books</v>
      </c>
      <c r="X257" s="117" t="str">
        <f>IFERROR(INDEX('ITC-Books'!$R$21:$R$1020,MATCH(E257,'ITC-Books'!$E$21:$E$1020,0)),"Not in Books")</f>
        <v>Not in Books</v>
      </c>
      <c r="Y257" s="120">
        <f>IFERROR(VLOOKUP(E257,'2A-2B'!$F$21:$H$1020,3,0)-P257,SUM(M257:O257))</f>
        <v>0</v>
      </c>
      <c r="Z257" s="53">
        <f>IFERROR(VLOOKUP(E257,'ITC-Books'!$E$21:$P$1020,12,0)-P257,SUM(M257:O257))</f>
        <v>0</v>
      </c>
      <c r="AA257" s="186" t="str">
        <f t="shared" si="21"/>
        <v>-</v>
      </c>
    </row>
    <row r="258" spans="2:27">
      <c r="B258" s="176" t="s">
        <v>1637</v>
      </c>
      <c r="C258" s="121"/>
      <c r="D258" s="119"/>
      <c r="E258" s="192"/>
      <c r="F258" s="117"/>
      <c r="G258" s="118"/>
      <c r="H258" s="119"/>
      <c r="I258" s="119"/>
      <c r="J258" s="123"/>
      <c r="K258" s="195"/>
      <c r="L258" s="120">
        <v>0</v>
      </c>
      <c r="M258" s="120">
        <v>0</v>
      </c>
      <c r="N258" s="120">
        <v>0</v>
      </c>
      <c r="O258" s="112">
        <f t="shared" si="18"/>
        <v>0</v>
      </c>
      <c r="P258" s="115">
        <f t="shared" si="19"/>
        <v>0</v>
      </c>
      <c r="Q258" s="197"/>
      <c r="R258" s="177" t="str">
        <f>IFERROR(INDEX('2A-2B'!$B$21:$B$1020,MATCH(E258,'2A-2B'!$F$21:$F$1020,0)),"-")</f>
        <v>-</v>
      </c>
      <c r="S258" s="177" t="str">
        <f>IFERROR(INDEX('ITC-Books'!$B$21:$B$1020,MATCH(E258,'ITC-Books'!$E$21:$E$1020,0)),"-")</f>
        <v>-</v>
      </c>
      <c r="T258" s="186">
        <f t="shared" si="20"/>
        <v>0</v>
      </c>
      <c r="V258" s="131" t="str">
        <f>IFERROR(INDEX('2A-2B'!$C$21:$C$1020,MATCH(E258,'2A-2B'!$F$21:$F$1020,0)),"Not in 2A-2B")</f>
        <v>Not in 2A-2B</v>
      </c>
      <c r="W258" s="131" t="str">
        <f>IFERROR(INDEX('ITC-Books'!$C$21:$C$1020,MATCH(E258,'ITC-Books'!$E$21:$E$1020,0)),"Not in Books")</f>
        <v>Not in Books</v>
      </c>
      <c r="X258" s="117" t="str">
        <f>IFERROR(INDEX('ITC-Books'!$R$21:$R$1020,MATCH(E258,'ITC-Books'!$E$21:$E$1020,0)),"Not in Books")</f>
        <v>Not in Books</v>
      </c>
      <c r="Y258" s="120">
        <f>IFERROR(VLOOKUP(E258,'2A-2B'!$F$21:$H$1020,3,0)-P258,SUM(M258:O258))</f>
        <v>0</v>
      </c>
      <c r="Z258" s="53">
        <f>IFERROR(VLOOKUP(E258,'ITC-Books'!$E$21:$P$1020,12,0)-P258,SUM(M258:O258))</f>
        <v>0</v>
      </c>
      <c r="AA258" s="186" t="str">
        <f t="shared" si="21"/>
        <v>-</v>
      </c>
    </row>
    <row r="259" spans="2:27">
      <c r="B259" s="176" t="s">
        <v>1638</v>
      </c>
      <c r="C259" s="121"/>
      <c r="D259" s="119"/>
      <c r="E259" s="192"/>
      <c r="F259" s="117"/>
      <c r="G259" s="118"/>
      <c r="H259" s="119"/>
      <c r="I259" s="119"/>
      <c r="J259" s="123"/>
      <c r="K259" s="195"/>
      <c r="L259" s="120">
        <v>0</v>
      </c>
      <c r="M259" s="120">
        <v>0</v>
      </c>
      <c r="N259" s="120">
        <v>0</v>
      </c>
      <c r="O259" s="112">
        <f t="shared" si="18"/>
        <v>0</v>
      </c>
      <c r="P259" s="115">
        <f t="shared" si="19"/>
        <v>0</v>
      </c>
      <c r="Q259" s="197"/>
      <c r="R259" s="177" t="str">
        <f>IFERROR(INDEX('2A-2B'!$B$21:$B$1020,MATCH(E259,'2A-2B'!$F$21:$F$1020,0)),"-")</f>
        <v>-</v>
      </c>
      <c r="S259" s="177" t="str">
        <f>IFERROR(INDEX('ITC-Books'!$B$21:$B$1020,MATCH(E259,'ITC-Books'!$E$21:$E$1020,0)),"-")</f>
        <v>-</v>
      </c>
      <c r="T259" s="186">
        <f t="shared" si="20"/>
        <v>0</v>
      </c>
      <c r="V259" s="131" t="str">
        <f>IFERROR(INDEX('2A-2B'!$C$21:$C$1020,MATCH(E259,'2A-2B'!$F$21:$F$1020,0)),"Not in 2A-2B")</f>
        <v>Not in 2A-2B</v>
      </c>
      <c r="W259" s="131" t="str">
        <f>IFERROR(INDEX('ITC-Books'!$C$21:$C$1020,MATCH(E259,'ITC-Books'!$E$21:$E$1020,0)),"Not in Books")</f>
        <v>Not in Books</v>
      </c>
      <c r="X259" s="117" t="str">
        <f>IFERROR(INDEX('ITC-Books'!$R$21:$R$1020,MATCH(E259,'ITC-Books'!$E$21:$E$1020,0)),"Not in Books")</f>
        <v>Not in Books</v>
      </c>
      <c r="Y259" s="120">
        <f>IFERROR(VLOOKUP(E259,'2A-2B'!$F$21:$H$1020,3,0)-P259,SUM(M259:O259))</f>
        <v>0</v>
      </c>
      <c r="Z259" s="53">
        <f>IFERROR(VLOOKUP(E259,'ITC-Books'!$E$21:$P$1020,12,0)-P259,SUM(M259:O259))</f>
        <v>0</v>
      </c>
      <c r="AA259" s="186" t="str">
        <f t="shared" si="21"/>
        <v>-</v>
      </c>
    </row>
    <row r="260" spans="2:27">
      <c r="B260" s="176" t="s">
        <v>1639</v>
      </c>
      <c r="C260" s="121"/>
      <c r="D260" s="119"/>
      <c r="E260" s="192"/>
      <c r="F260" s="117"/>
      <c r="G260" s="118"/>
      <c r="H260" s="119"/>
      <c r="I260" s="119"/>
      <c r="J260" s="123"/>
      <c r="K260" s="195"/>
      <c r="L260" s="120">
        <v>0</v>
      </c>
      <c r="M260" s="120">
        <v>0</v>
      </c>
      <c r="N260" s="120">
        <v>0</v>
      </c>
      <c r="O260" s="112">
        <f t="shared" si="18"/>
        <v>0</v>
      </c>
      <c r="P260" s="115">
        <f t="shared" si="19"/>
        <v>0</v>
      </c>
      <c r="Q260" s="197"/>
      <c r="R260" s="177" t="str">
        <f>IFERROR(INDEX('2A-2B'!$B$21:$B$1020,MATCH(E260,'2A-2B'!$F$21:$F$1020,0)),"-")</f>
        <v>-</v>
      </c>
      <c r="S260" s="177" t="str">
        <f>IFERROR(INDEX('ITC-Books'!$B$21:$B$1020,MATCH(E260,'ITC-Books'!$E$21:$E$1020,0)),"-")</f>
        <v>-</v>
      </c>
      <c r="T260" s="186">
        <f t="shared" si="20"/>
        <v>0</v>
      </c>
      <c r="V260" s="131" t="str">
        <f>IFERROR(INDEX('2A-2B'!$C$21:$C$1020,MATCH(E260,'2A-2B'!$F$21:$F$1020,0)),"Not in 2A-2B")</f>
        <v>Not in 2A-2B</v>
      </c>
      <c r="W260" s="131" t="str">
        <f>IFERROR(INDEX('ITC-Books'!$C$21:$C$1020,MATCH(E260,'ITC-Books'!$E$21:$E$1020,0)),"Not in Books")</f>
        <v>Not in Books</v>
      </c>
      <c r="X260" s="117" t="str">
        <f>IFERROR(INDEX('ITC-Books'!$R$21:$R$1020,MATCH(E260,'ITC-Books'!$E$21:$E$1020,0)),"Not in Books")</f>
        <v>Not in Books</v>
      </c>
      <c r="Y260" s="120">
        <f>IFERROR(VLOOKUP(E260,'2A-2B'!$F$21:$H$1020,3,0)-P260,SUM(M260:O260))</f>
        <v>0</v>
      </c>
      <c r="Z260" s="53">
        <f>IFERROR(VLOOKUP(E260,'ITC-Books'!$E$21:$P$1020,12,0)-P260,SUM(M260:O260))</f>
        <v>0</v>
      </c>
      <c r="AA260" s="186" t="str">
        <f t="shared" si="21"/>
        <v>-</v>
      </c>
    </row>
    <row r="261" spans="2:27">
      <c r="B261" s="176" t="s">
        <v>1640</v>
      </c>
      <c r="C261" s="121"/>
      <c r="D261" s="119"/>
      <c r="E261" s="192"/>
      <c r="F261" s="117"/>
      <c r="G261" s="118"/>
      <c r="H261" s="119"/>
      <c r="I261" s="119"/>
      <c r="J261" s="123"/>
      <c r="K261" s="195"/>
      <c r="L261" s="120">
        <v>0</v>
      </c>
      <c r="M261" s="120">
        <v>0</v>
      </c>
      <c r="N261" s="120">
        <v>0</v>
      </c>
      <c r="O261" s="112">
        <f t="shared" si="18"/>
        <v>0</v>
      </c>
      <c r="P261" s="115">
        <f t="shared" si="19"/>
        <v>0</v>
      </c>
      <c r="Q261" s="197"/>
      <c r="R261" s="177" t="str">
        <f>IFERROR(INDEX('2A-2B'!$B$21:$B$1020,MATCH(E261,'2A-2B'!$F$21:$F$1020,0)),"-")</f>
        <v>-</v>
      </c>
      <c r="S261" s="177" t="str">
        <f>IFERROR(INDEX('ITC-Books'!$B$21:$B$1020,MATCH(E261,'ITC-Books'!$E$21:$E$1020,0)),"-")</f>
        <v>-</v>
      </c>
      <c r="T261" s="186">
        <f t="shared" si="20"/>
        <v>0</v>
      </c>
      <c r="V261" s="131" t="str">
        <f>IFERROR(INDEX('2A-2B'!$C$21:$C$1020,MATCH(E261,'2A-2B'!$F$21:$F$1020,0)),"Not in 2A-2B")</f>
        <v>Not in 2A-2B</v>
      </c>
      <c r="W261" s="131" t="str">
        <f>IFERROR(INDEX('ITC-Books'!$C$21:$C$1020,MATCH(E261,'ITC-Books'!$E$21:$E$1020,0)),"Not in Books")</f>
        <v>Not in Books</v>
      </c>
      <c r="X261" s="117" t="str">
        <f>IFERROR(INDEX('ITC-Books'!$R$21:$R$1020,MATCH(E261,'ITC-Books'!$E$21:$E$1020,0)),"Not in Books")</f>
        <v>Not in Books</v>
      </c>
      <c r="Y261" s="120">
        <f>IFERROR(VLOOKUP(E261,'2A-2B'!$F$21:$H$1020,3,0)-P261,SUM(M261:O261))</f>
        <v>0</v>
      </c>
      <c r="Z261" s="53">
        <f>IFERROR(VLOOKUP(E261,'ITC-Books'!$E$21:$P$1020,12,0)-P261,SUM(M261:O261))</f>
        <v>0</v>
      </c>
      <c r="AA261" s="186" t="str">
        <f t="shared" si="21"/>
        <v>-</v>
      </c>
    </row>
    <row r="262" spans="2:27">
      <c r="B262" s="176" t="s">
        <v>1641</v>
      </c>
      <c r="C262" s="121"/>
      <c r="D262" s="119"/>
      <c r="E262" s="192"/>
      <c r="F262" s="117"/>
      <c r="G262" s="118"/>
      <c r="H262" s="119"/>
      <c r="I262" s="119"/>
      <c r="J262" s="123"/>
      <c r="K262" s="195"/>
      <c r="L262" s="120">
        <v>0</v>
      </c>
      <c r="M262" s="120">
        <v>0</v>
      </c>
      <c r="N262" s="120">
        <v>0</v>
      </c>
      <c r="O262" s="112">
        <f t="shared" si="18"/>
        <v>0</v>
      </c>
      <c r="P262" s="115">
        <f t="shared" si="19"/>
        <v>0</v>
      </c>
      <c r="Q262" s="197"/>
      <c r="R262" s="177" t="str">
        <f>IFERROR(INDEX('2A-2B'!$B$21:$B$1020,MATCH(E262,'2A-2B'!$F$21:$F$1020,0)),"-")</f>
        <v>-</v>
      </c>
      <c r="S262" s="177" t="str">
        <f>IFERROR(INDEX('ITC-Books'!$B$21:$B$1020,MATCH(E262,'ITC-Books'!$E$21:$E$1020,0)),"-")</f>
        <v>-</v>
      </c>
      <c r="T262" s="186">
        <f t="shared" si="20"/>
        <v>0</v>
      </c>
      <c r="V262" s="131" t="str">
        <f>IFERROR(INDEX('2A-2B'!$C$21:$C$1020,MATCH(E262,'2A-2B'!$F$21:$F$1020,0)),"Not in 2A-2B")</f>
        <v>Not in 2A-2B</v>
      </c>
      <c r="W262" s="131" t="str">
        <f>IFERROR(INDEX('ITC-Books'!$C$21:$C$1020,MATCH(E262,'ITC-Books'!$E$21:$E$1020,0)),"Not in Books")</f>
        <v>Not in Books</v>
      </c>
      <c r="X262" s="117" t="str">
        <f>IFERROR(INDEX('ITC-Books'!$R$21:$R$1020,MATCH(E262,'ITC-Books'!$E$21:$E$1020,0)),"Not in Books")</f>
        <v>Not in Books</v>
      </c>
      <c r="Y262" s="120">
        <f>IFERROR(VLOOKUP(E262,'2A-2B'!$F$21:$H$1020,3,0)-P262,SUM(M262:O262))</f>
        <v>0</v>
      </c>
      <c r="Z262" s="53">
        <f>IFERROR(VLOOKUP(E262,'ITC-Books'!$E$21:$P$1020,12,0)-P262,SUM(M262:O262))</f>
        <v>0</v>
      </c>
      <c r="AA262" s="186" t="str">
        <f t="shared" si="21"/>
        <v>-</v>
      </c>
    </row>
    <row r="263" spans="2:27">
      <c r="B263" s="176" t="s">
        <v>1642</v>
      </c>
      <c r="C263" s="121"/>
      <c r="D263" s="119"/>
      <c r="E263" s="192"/>
      <c r="F263" s="117"/>
      <c r="G263" s="118"/>
      <c r="H263" s="119"/>
      <c r="I263" s="119"/>
      <c r="J263" s="123"/>
      <c r="K263" s="195"/>
      <c r="L263" s="120">
        <v>0</v>
      </c>
      <c r="M263" s="120">
        <v>0</v>
      </c>
      <c r="N263" s="120">
        <v>0</v>
      </c>
      <c r="O263" s="112">
        <f t="shared" si="18"/>
        <v>0</v>
      </c>
      <c r="P263" s="115">
        <f t="shared" si="19"/>
        <v>0</v>
      </c>
      <c r="Q263" s="197"/>
      <c r="R263" s="177" t="str">
        <f>IFERROR(INDEX('2A-2B'!$B$21:$B$1020,MATCH(E263,'2A-2B'!$F$21:$F$1020,0)),"-")</f>
        <v>-</v>
      </c>
      <c r="S263" s="177" t="str">
        <f>IFERROR(INDEX('ITC-Books'!$B$21:$B$1020,MATCH(E263,'ITC-Books'!$E$21:$E$1020,0)),"-")</f>
        <v>-</v>
      </c>
      <c r="T263" s="186">
        <f t="shared" si="20"/>
        <v>0</v>
      </c>
      <c r="V263" s="131" t="str">
        <f>IFERROR(INDEX('2A-2B'!$C$21:$C$1020,MATCH(E263,'2A-2B'!$F$21:$F$1020,0)),"Not in 2A-2B")</f>
        <v>Not in 2A-2B</v>
      </c>
      <c r="W263" s="131" t="str">
        <f>IFERROR(INDEX('ITC-Books'!$C$21:$C$1020,MATCH(E263,'ITC-Books'!$E$21:$E$1020,0)),"Not in Books")</f>
        <v>Not in Books</v>
      </c>
      <c r="X263" s="117" t="str">
        <f>IFERROR(INDEX('ITC-Books'!$R$21:$R$1020,MATCH(E263,'ITC-Books'!$E$21:$E$1020,0)),"Not in Books")</f>
        <v>Not in Books</v>
      </c>
      <c r="Y263" s="120">
        <f>IFERROR(VLOOKUP(E263,'2A-2B'!$F$21:$H$1020,3,0)-P263,SUM(M263:O263))</f>
        <v>0</v>
      </c>
      <c r="Z263" s="53">
        <f>IFERROR(VLOOKUP(E263,'ITC-Books'!$E$21:$P$1020,12,0)-P263,SUM(M263:O263))</f>
        <v>0</v>
      </c>
      <c r="AA263" s="186" t="str">
        <f t="shared" si="21"/>
        <v>-</v>
      </c>
    </row>
    <row r="264" spans="2:27">
      <c r="B264" s="176" t="s">
        <v>1643</v>
      </c>
      <c r="C264" s="121"/>
      <c r="D264" s="119"/>
      <c r="E264" s="192"/>
      <c r="F264" s="117"/>
      <c r="G264" s="118"/>
      <c r="H264" s="119"/>
      <c r="I264" s="119"/>
      <c r="J264" s="123"/>
      <c r="K264" s="195"/>
      <c r="L264" s="120">
        <v>0</v>
      </c>
      <c r="M264" s="120">
        <v>0</v>
      </c>
      <c r="N264" s="120">
        <v>0</v>
      </c>
      <c r="O264" s="112">
        <f t="shared" si="18"/>
        <v>0</v>
      </c>
      <c r="P264" s="115">
        <f t="shared" si="19"/>
        <v>0</v>
      </c>
      <c r="Q264" s="197"/>
      <c r="R264" s="177" t="str">
        <f>IFERROR(INDEX('2A-2B'!$B$21:$B$1020,MATCH(E264,'2A-2B'!$F$21:$F$1020,0)),"-")</f>
        <v>-</v>
      </c>
      <c r="S264" s="177" t="str">
        <f>IFERROR(INDEX('ITC-Books'!$B$21:$B$1020,MATCH(E264,'ITC-Books'!$E$21:$E$1020,0)),"-")</f>
        <v>-</v>
      </c>
      <c r="T264" s="186">
        <f t="shared" si="20"/>
        <v>0</v>
      </c>
      <c r="V264" s="131" t="str">
        <f>IFERROR(INDEX('2A-2B'!$C$21:$C$1020,MATCH(E264,'2A-2B'!$F$21:$F$1020,0)),"Not in 2A-2B")</f>
        <v>Not in 2A-2B</v>
      </c>
      <c r="W264" s="131" t="str">
        <f>IFERROR(INDEX('ITC-Books'!$C$21:$C$1020,MATCH(E264,'ITC-Books'!$E$21:$E$1020,0)),"Not in Books")</f>
        <v>Not in Books</v>
      </c>
      <c r="X264" s="117" t="str">
        <f>IFERROR(INDEX('ITC-Books'!$R$21:$R$1020,MATCH(E264,'ITC-Books'!$E$21:$E$1020,0)),"Not in Books")</f>
        <v>Not in Books</v>
      </c>
      <c r="Y264" s="120">
        <f>IFERROR(VLOOKUP(E264,'2A-2B'!$F$21:$H$1020,3,0)-P264,SUM(M264:O264))</f>
        <v>0</v>
      </c>
      <c r="Z264" s="53">
        <f>IFERROR(VLOOKUP(E264,'ITC-Books'!$E$21:$P$1020,12,0)-P264,SUM(M264:O264))</f>
        <v>0</v>
      </c>
      <c r="AA264" s="186" t="str">
        <f t="shared" si="21"/>
        <v>-</v>
      </c>
    </row>
    <row r="265" spans="2:27">
      <c r="B265" s="176" t="s">
        <v>1644</v>
      </c>
      <c r="C265" s="121"/>
      <c r="D265" s="119"/>
      <c r="E265" s="192"/>
      <c r="F265" s="117"/>
      <c r="G265" s="118"/>
      <c r="H265" s="119"/>
      <c r="I265" s="119"/>
      <c r="J265" s="123"/>
      <c r="K265" s="195"/>
      <c r="L265" s="120">
        <v>0</v>
      </c>
      <c r="M265" s="120">
        <v>0</v>
      </c>
      <c r="N265" s="120">
        <v>0</v>
      </c>
      <c r="O265" s="112">
        <f t="shared" si="18"/>
        <v>0</v>
      </c>
      <c r="P265" s="115">
        <f t="shared" si="19"/>
        <v>0</v>
      </c>
      <c r="Q265" s="197"/>
      <c r="R265" s="177" t="str">
        <f>IFERROR(INDEX('2A-2B'!$B$21:$B$1020,MATCH(E265,'2A-2B'!$F$21:$F$1020,0)),"-")</f>
        <v>-</v>
      </c>
      <c r="S265" s="177" t="str">
        <f>IFERROR(INDEX('ITC-Books'!$B$21:$B$1020,MATCH(E265,'ITC-Books'!$E$21:$E$1020,0)),"-")</f>
        <v>-</v>
      </c>
      <c r="T265" s="186">
        <f t="shared" si="20"/>
        <v>0</v>
      </c>
      <c r="V265" s="131" t="str">
        <f>IFERROR(INDEX('2A-2B'!$C$21:$C$1020,MATCH(E265,'2A-2B'!$F$21:$F$1020,0)),"Not in 2A-2B")</f>
        <v>Not in 2A-2B</v>
      </c>
      <c r="W265" s="131" t="str">
        <f>IFERROR(INDEX('ITC-Books'!$C$21:$C$1020,MATCH(E265,'ITC-Books'!$E$21:$E$1020,0)),"Not in Books")</f>
        <v>Not in Books</v>
      </c>
      <c r="X265" s="117" t="str">
        <f>IFERROR(INDEX('ITC-Books'!$R$21:$R$1020,MATCH(E265,'ITC-Books'!$E$21:$E$1020,0)),"Not in Books")</f>
        <v>Not in Books</v>
      </c>
      <c r="Y265" s="120">
        <f>IFERROR(VLOOKUP(E265,'2A-2B'!$F$21:$H$1020,3,0)-P265,SUM(M265:O265))</f>
        <v>0</v>
      </c>
      <c r="Z265" s="53">
        <f>IFERROR(VLOOKUP(E265,'ITC-Books'!$E$21:$P$1020,12,0)-P265,SUM(M265:O265))</f>
        <v>0</v>
      </c>
      <c r="AA265" s="186" t="str">
        <f t="shared" si="21"/>
        <v>-</v>
      </c>
    </row>
    <row r="266" spans="2:27">
      <c r="B266" s="176" t="s">
        <v>1645</v>
      </c>
      <c r="C266" s="121"/>
      <c r="D266" s="119"/>
      <c r="E266" s="192"/>
      <c r="F266" s="117"/>
      <c r="G266" s="118"/>
      <c r="H266" s="119"/>
      <c r="I266" s="119"/>
      <c r="J266" s="123"/>
      <c r="K266" s="195"/>
      <c r="L266" s="120">
        <v>0</v>
      </c>
      <c r="M266" s="120">
        <v>0</v>
      </c>
      <c r="N266" s="120">
        <v>0</v>
      </c>
      <c r="O266" s="112">
        <f t="shared" si="18"/>
        <v>0</v>
      </c>
      <c r="P266" s="115">
        <f t="shared" si="19"/>
        <v>0</v>
      </c>
      <c r="Q266" s="197"/>
      <c r="R266" s="177" t="str">
        <f>IFERROR(INDEX('2A-2B'!$B$21:$B$1020,MATCH(E266,'2A-2B'!$F$21:$F$1020,0)),"-")</f>
        <v>-</v>
      </c>
      <c r="S266" s="177" t="str">
        <f>IFERROR(INDEX('ITC-Books'!$B$21:$B$1020,MATCH(E266,'ITC-Books'!$E$21:$E$1020,0)),"-")</f>
        <v>-</v>
      </c>
      <c r="T266" s="186">
        <f t="shared" si="20"/>
        <v>0</v>
      </c>
      <c r="V266" s="131" t="str">
        <f>IFERROR(INDEX('2A-2B'!$C$21:$C$1020,MATCH(E266,'2A-2B'!$F$21:$F$1020,0)),"Not in 2A-2B")</f>
        <v>Not in 2A-2B</v>
      </c>
      <c r="W266" s="131" t="str">
        <f>IFERROR(INDEX('ITC-Books'!$C$21:$C$1020,MATCH(E266,'ITC-Books'!$E$21:$E$1020,0)),"Not in Books")</f>
        <v>Not in Books</v>
      </c>
      <c r="X266" s="117" t="str">
        <f>IFERROR(INDEX('ITC-Books'!$R$21:$R$1020,MATCH(E266,'ITC-Books'!$E$21:$E$1020,0)),"Not in Books")</f>
        <v>Not in Books</v>
      </c>
      <c r="Y266" s="120">
        <f>IFERROR(VLOOKUP(E266,'2A-2B'!$F$21:$H$1020,3,0)-P266,SUM(M266:O266))</f>
        <v>0</v>
      </c>
      <c r="Z266" s="53">
        <f>IFERROR(VLOOKUP(E266,'ITC-Books'!$E$21:$P$1020,12,0)-P266,SUM(M266:O266))</f>
        <v>0</v>
      </c>
      <c r="AA266" s="186" t="str">
        <f t="shared" si="21"/>
        <v>-</v>
      </c>
    </row>
    <row r="267" spans="2:27">
      <c r="B267" s="176" t="s">
        <v>1646</v>
      </c>
      <c r="C267" s="121"/>
      <c r="D267" s="119"/>
      <c r="E267" s="192"/>
      <c r="F267" s="117"/>
      <c r="G267" s="118"/>
      <c r="H267" s="119"/>
      <c r="I267" s="119"/>
      <c r="J267" s="123"/>
      <c r="K267" s="195"/>
      <c r="L267" s="120">
        <v>0</v>
      </c>
      <c r="M267" s="120">
        <v>0</v>
      </c>
      <c r="N267" s="120">
        <v>0</v>
      </c>
      <c r="O267" s="112">
        <f t="shared" si="18"/>
        <v>0</v>
      </c>
      <c r="P267" s="115">
        <f t="shared" si="19"/>
        <v>0</v>
      </c>
      <c r="Q267" s="197"/>
      <c r="R267" s="177" t="str">
        <f>IFERROR(INDEX('2A-2B'!$B$21:$B$1020,MATCH(E267,'2A-2B'!$F$21:$F$1020,0)),"-")</f>
        <v>-</v>
      </c>
      <c r="S267" s="177" t="str">
        <f>IFERROR(INDEX('ITC-Books'!$B$21:$B$1020,MATCH(E267,'ITC-Books'!$E$21:$E$1020,0)),"-")</f>
        <v>-</v>
      </c>
      <c r="T267" s="186">
        <f t="shared" si="20"/>
        <v>0</v>
      </c>
      <c r="V267" s="131" t="str">
        <f>IFERROR(INDEX('2A-2B'!$C$21:$C$1020,MATCH(E267,'2A-2B'!$F$21:$F$1020,0)),"Not in 2A-2B")</f>
        <v>Not in 2A-2B</v>
      </c>
      <c r="W267" s="131" t="str">
        <f>IFERROR(INDEX('ITC-Books'!$C$21:$C$1020,MATCH(E267,'ITC-Books'!$E$21:$E$1020,0)),"Not in Books")</f>
        <v>Not in Books</v>
      </c>
      <c r="X267" s="117" t="str">
        <f>IFERROR(INDEX('ITC-Books'!$R$21:$R$1020,MATCH(E267,'ITC-Books'!$E$21:$E$1020,0)),"Not in Books")</f>
        <v>Not in Books</v>
      </c>
      <c r="Y267" s="120">
        <f>IFERROR(VLOOKUP(E267,'2A-2B'!$F$21:$H$1020,3,0)-P267,SUM(M267:O267))</f>
        <v>0</v>
      </c>
      <c r="Z267" s="53">
        <f>IFERROR(VLOOKUP(E267,'ITC-Books'!$E$21:$P$1020,12,0)-P267,SUM(M267:O267))</f>
        <v>0</v>
      </c>
      <c r="AA267" s="186" t="str">
        <f t="shared" si="21"/>
        <v>-</v>
      </c>
    </row>
    <row r="268" spans="2:27">
      <c r="B268" s="176" t="s">
        <v>1647</v>
      </c>
      <c r="C268" s="121"/>
      <c r="D268" s="119"/>
      <c r="E268" s="192"/>
      <c r="F268" s="117"/>
      <c r="G268" s="118"/>
      <c r="H268" s="119"/>
      <c r="I268" s="119"/>
      <c r="J268" s="123"/>
      <c r="K268" s="195"/>
      <c r="L268" s="120">
        <v>0</v>
      </c>
      <c r="M268" s="120">
        <v>0</v>
      </c>
      <c r="N268" s="120">
        <v>0</v>
      </c>
      <c r="O268" s="112">
        <f t="shared" si="18"/>
        <v>0</v>
      </c>
      <c r="P268" s="115">
        <f t="shared" si="19"/>
        <v>0</v>
      </c>
      <c r="Q268" s="197"/>
      <c r="R268" s="177" t="str">
        <f>IFERROR(INDEX('2A-2B'!$B$21:$B$1020,MATCH(E268,'2A-2B'!$F$21:$F$1020,0)),"-")</f>
        <v>-</v>
      </c>
      <c r="S268" s="177" t="str">
        <f>IFERROR(INDEX('ITC-Books'!$B$21:$B$1020,MATCH(E268,'ITC-Books'!$E$21:$E$1020,0)),"-")</f>
        <v>-</v>
      </c>
      <c r="T268" s="186">
        <f t="shared" si="20"/>
        <v>0</v>
      </c>
      <c r="V268" s="131" t="str">
        <f>IFERROR(INDEX('2A-2B'!$C$21:$C$1020,MATCH(E268,'2A-2B'!$F$21:$F$1020,0)),"Not in 2A-2B")</f>
        <v>Not in 2A-2B</v>
      </c>
      <c r="W268" s="131" t="str">
        <f>IFERROR(INDEX('ITC-Books'!$C$21:$C$1020,MATCH(E268,'ITC-Books'!$E$21:$E$1020,0)),"Not in Books")</f>
        <v>Not in Books</v>
      </c>
      <c r="X268" s="117" t="str">
        <f>IFERROR(INDEX('ITC-Books'!$R$21:$R$1020,MATCH(E268,'ITC-Books'!$E$21:$E$1020,0)),"Not in Books")</f>
        <v>Not in Books</v>
      </c>
      <c r="Y268" s="120">
        <f>IFERROR(VLOOKUP(E268,'2A-2B'!$F$21:$H$1020,3,0)-P268,SUM(M268:O268))</f>
        <v>0</v>
      </c>
      <c r="Z268" s="53">
        <f>IFERROR(VLOOKUP(E268,'ITC-Books'!$E$21:$P$1020,12,0)-P268,SUM(M268:O268))</f>
        <v>0</v>
      </c>
      <c r="AA268" s="186" t="str">
        <f t="shared" si="21"/>
        <v>-</v>
      </c>
    </row>
    <row r="269" spans="2:27">
      <c r="B269" s="176" t="s">
        <v>1648</v>
      </c>
      <c r="C269" s="121"/>
      <c r="D269" s="119"/>
      <c r="E269" s="192"/>
      <c r="F269" s="117"/>
      <c r="G269" s="118"/>
      <c r="H269" s="119"/>
      <c r="I269" s="119"/>
      <c r="J269" s="123"/>
      <c r="K269" s="195"/>
      <c r="L269" s="120">
        <v>0</v>
      </c>
      <c r="M269" s="120">
        <v>0</v>
      </c>
      <c r="N269" s="120">
        <v>0</v>
      </c>
      <c r="O269" s="112">
        <f t="shared" si="18"/>
        <v>0</v>
      </c>
      <c r="P269" s="115">
        <f t="shared" si="19"/>
        <v>0</v>
      </c>
      <c r="Q269" s="197"/>
      <c r="R269" s="177" t="str">
        <f>IFERROR(INDEX('2A-2B'!$B$21:$B$1020,MATCH(E269,'2A-2B'!$F$21:$F$1020,0)),"-")</f>
        <v>-</v>
      </c>
      <c r="S269" s="177" t="str">
        <f>IFERROR(INDEX('ITC-Books'!$B$21:$B$1020,MATCH(E269,'ITC-Books'!$E$21:$E$1020,0)),"-")</f>
        <v>-</v>
      </c>
      <c r="T269" s="186">
        <f t="shared" si="20"/>
        <v>0</v>
      </c>
      <c r="V269" s="131" t="str">
        <f>IFERROR(INDEX('2A-2B'!$C$21:$C$1020,MATCH(E269,'2A-2B'!$F$21:$F$1020,0)),"Not in 2A-2B")</f>
        <v>Not in 2A-2B</v>
      </c>
      <c r="W269" s="131" t="str">
        <f>IFERROR(INDEX('ITC-Books'!$C$21:$C$1020,MATCH(E269,'ITC-Books'!$E$21:$E$1020,0)),"Not in Books")</f>
        <v>Not in Books</v>
      </c>
      <c r="X269" s="117" t="str">
        <f>IFERROR(INDEX('ITC-Books'!$R$21:$R$1020,MATCH(E269,'ITC-Books'!$E$21:$E$1020,0)),"Not in Books")</f>
        <v>Not in Books</v>
      </c>
      <c r="Y269" s="120">
        <f>IFERROR(VLOOKUP(E269,'2A-2B'!$F$21:$H$1020,3,0)-P269,SUM(M269:O269))</f>
        <v>0</v>
      </c>
      <c r="Z269" s="53">
        <f>IFERROR(VLOOKUP(E269,'ITC-Books'!$E$21:$P$1020,12,0)-P269,SUM(M269:O269))</f>
        <v>0</v>
      </c>
      <c r="AA269" s="186" t="str">
        <f t="shared" si="21"/>
        <v>-</v>
      </c>
    </row>
    <row r="270" spans="2:27">
      <c r="B270" s="176" t="s">
        <v>1649</v>
      </c>
      <c r="C270" s="121"/>
      <c r="D270" s="119"/>
      <c r="E270" s="192"/>
      <c r="F270" s="117"/>
      <c r="G270" s="118"/>
      <c r="H270" s="119"/>
      <c r="I270" s="119"/>
      <c r="J270" s="123"/>
      <c r="K270" s="195"/>
      <c r="L270" s="120">
        <v>0</v>
      </c>
      <c r="M270" s="120">
        <v>0</v>
      </c>
      <c r="N270" s="120">
        <v>0</v>
      </c>
      <c r="O270" s="112">
        <f t="shared" si="18"/>
        <v>0</v>
      </c>
      <c r="P270" s="115">
        <f t="shared" si="19"/>
        <v>0</v>
      </c>
      <c r="Q270" s="197"/>
      <c r="R270" s="177" t="str">
        <f>IFERROR(INDEX('2A-2B'!$B$21:$B$1020,MATCH(E270,'2A-2B'!$F$21:$F$1020,0)),"-")</f>
        <v>-</v>
      </c>
      <c r="S270" s="177" t="str">
        <f>IFERROR(INDEX('ITC-Books'!$B$21:$B$1020,MATCH(E270,'ITC-Books'!$E$21:$E$1020,0)),"-")</f>
        <v>-</v>
      </c>
      <c r="T270" s="186">
        <f t="shared" si="20"/>
        <v>0</v>
      </c>
      <c r="V270" s="131" t="str">
        <f>IFERROR(INDEX('2A-2B'!$C$21:$C$1020,MATCH(E270,'2A-2B'!$F$21:$F$1020,0)),"Not in 2A-2B")</f>
        <v>Not in 2A-2B</v>
      </c>
      <c r="W270" s="131" t="str">
        <f>IFERROR(INDEX('ITC-Books'!$C$21:$C$1020,MATCH(E270,'ITC-Books'!$E$21:$E$1020,0)),"Not in Books")</f>
        <v>Not in Books</v>
      </c>
      <c r="X270" s="117" t="str">
        <f>IFERROR(INDEX('ITC-Books'!$R$21:$R$1020,MATCH(E270,'ITC-Books'!$E$21:$E$1020,0)),"Not in Books")</f>
        <v>Not in Books</v>
      </c>
      <c r="Y270" s="120">
        <f>IFERROR(VLOOKUP(E270,'2A-2B'!$F$21:$H$1020,3,0)-P270,SUM(M270:O270))</f>
        <v>0</v>
      </c>
      <c r="Z270" s="53">
        <f>IFERROR(VLOOKUP(E270,'ITC-Books'!$E$21:$P$1020,12,0)-P270,SUM(M270:O270))</f>
        <v>0</v>
      </c>
      <c r="AA270" s="186" t="str">
        <f t="shared" si="21"/>
        <v>-</v>
      </c>
    </row>
    <row r="271" spans="2:27">
      <c r="B271" s="176" t="s">
        <v>1650</v>
      </c>
      <c r="C271" s="121"/>
      <c r="D271" s="119"/>
      <c r="E271" s="192"/>
      <c r="F271" s="117"/>
      <c r="G271" s="118"/>
      <c r="H271" s="119"/>
      <c r="I271" s="119"/>
      <c r="J271" s="123"/>
      <c r="K271" s="195"/>
      <c r="L271" s="120">
        <v>0</v>
      </c>
      <c r="M271" s="120">
        <v>0</v>
      </c>
      <c r="N271" s="120">
        <v>0</v>
      </c>
      <c r="O271" s="112">
        <f t="shared" si="18"/>
        <v>0</v>
      </c>
      <c r="P271" s="115">
        <f t="shared" si="19"/>
        <v>0</v>
      </c>
      <c r="Q271" s="197"/>
      <c r="R271" s="177" t="str">
        <f>IFERROR(INDEX('2A-2B'!$B$21:$B$1020,MATCH(E271,'2A-2B'!$F$21:$F$1020,0)),"-")</f>
        <v>-</v>
      </c>
      <c r="S271" s="177" t="str">
        <f>IFERROR(INDEX('ITC-Books'!$B$21:$B$1020,MATCH(E271,'ITC-Books'!$E$21:$E$1020,0)),"-")</f>
        <v>-</v>
      </c>
      <c r="T271" s="186">
        <f t="shared" si="20"/>
        <v>0</v>
      </c>
      <c r="V271" s="131" t="str">
        <f>IFERROR(INDEX('2A-2B'!$C$21:$C$1020,MATCH(E271,'2A-2B'!$F$21:$F$1020,0)),"Not in 2A-2B")</f>
        <v>Not in 2A-2B</v>
      </c>
      <c r="W271" s="131" t="str">
        <f>IFERROR(INDEX('ITC-Books'!$C$21:$C$1020,MATCH(E271,'ITC-Books'!$E$21:$E$1020,0)),"Not in Books")</f>
        <v>Not in Books</v>
      </c>
      <c r="X271" s="117" t="str">
        <f>IFERROR(INDEX('ITC-Books'!$R$21:$R$1020,MATCH(E271,'ITC-Books'!$E$21:$E$1020,0)),"Not in Books")</f>
        <v>Not in Books</v>
      </c>
      <c r="Y271" s="120">
        <f>IFERROR(VLOOKUP(E271,'2A-2B'!$F$21:$H$1020,3,0)-P271,SUM(M271:O271))</f>
        <v>0</v>
      </c>
      <c r="Z271" s="53">
        <f>IFERROR(VLOOKUP(E271,'ITC-Books'!$E$21:$P$1020,12,0)-P271,SUM(M271:O271))</f>
        <v>0</v>
      </c>
      <c r="AA271" s="186" t="str">
        <f t="shared" si="21"/>
        <v>-</v>
      </c>
    </row>
    <row r="272" spans="2:27">
      <c r="B272" s="176" t="s">
        <v>1651</v>
      </c>
      <c r="C272" s="121"/>
      <c r="D272" s="119"/>
      <c r="E272" s="192"/>
      <c r="F272" s="117"/>
      <c r="G272" s="118"/>
      <c r="H272" s="119"/>
      <c r="I272" s="119"/>
      <c r="J272" s="123"/>
      <c r="K272" s="195"/>
      <c r="L272" s="120">
        <v>0</v>
      </c>
      <c r="M272" s="120">
        <v>0</v>
      </c>
      <c r="N272" s="120">
        <v>0</v>
      </c>
      <c r="O272" s="112">
        <f t="shared" si="18"/>
        <v>0</v>
      </c>
      <c r="P272" s="115">
        <f t="shared" si="19"/>
        <v>0</v>
      </c>
      <c r="Q272" s="197"/>
      <c r="R272" s="177" t="str">
        <f>IFERROR(INDEX('2A-2B'!$B$21:$B$1020,MATCH(E272,'2A-2B'!$F$21:$F$1020,0)),"-")</f>
        <v>-</v>
      </c>
      <c r="S272" s="177" t="str">
        <f>IFERROR(INDEX('ITC-Books'!$B$21:$B$1020,MATCH(E272,'ITC-Books'!$E$21:$E$1020,0)),"-")</f>
        <v>-</v>
      </c>
      <c r="T272" s="186">
        <f t="shared" si="20"/>
        <v>0</v>
      </c>
      <c r="V272" s="131" t="str">
        <f>IFERROR(INDEX('2A-2B'!$C$21:$C$1020,MATCH(E272,'2A-2B'!$F$21:$F$1020,0)),"Not in 2A-2B")</f>
        <v>Not in 2A-2B</v>
      </c>
      <c r="W272" s="131" t="str">
        <f>IFERROR(INDEX('ITC-Books'!$C$21:$C$1020,MATCH(E272,'ITC-Books'!$E$21:$E$1020,0)),"Not in Books")</f>
        <v>Not in Books</v>
      </c>
      <c r="X272" s="117" t="str">
        <f>IFERROR(INDEX('ITC-Books'!$R$21:$R$1020,MATCH(E272,'ITC-Books'!$E$21:$E$1020,0)),"Not in Books")</f>
        <v>Not in Books</v>
      </c>
      <c r="Y272" s="120">
        <f>IFERROR(VLOOKUP(E272,'2A-2B'!$F$21:$H$1020,3,0)-P272,SUM(M272:O272))</f>
        <v>0</v>
      </c>
      <c r="Z272" s="53">
        <f>IFERROR(VLOOKUP(E272,'ITC-Books'!$E$21:$P$1020,12,0)-P272,SUM(M272:O272))</f>
        <v>0</v>
      </c>
      <c r="AA272" s="186" t="str">
        <f t="shared" si="21"/>
        <v>-</v>
      </c>
    </row>
    <row r="273" spans="2:27">
      <c r="B273" s="176" t="s">
        <v>1652</v>
      </c>
      <c r="C273" s="121"/>
      <c r="D273" s="119"/>
      <c r="E273" s="192"/>
      <c r="F273" s="117"/>
      <c r="G273" s="118"/>
      <c r="H273" s="119"/>
      <c r="I273" s="119"/>
      <c r="J273" s="123"/>
      <c r="K273" s="195"/>
      <c r="L273" s="120">
        <v>0</v>
      </c>
      <c r="M273" s="120">
        <v>0</v>
      </c>
      <c r="N273" s="120">
        <v>0</v>
      </c>
      <c r="O273" s="112">
        <f t="shared" si="18"/>
        <v>0</v>
      </c>
      <c r="P273" s="115">
        <f t="shared" si="19"/>
        <v>0</v>
      </c>
      <c r="Q273" s="197"/>
      <c r="R273" s="177" t="str">
        <f>IFERROR(INDEX('2A-2B'!$B$21:$B$1020,MATCH(E273,'2A-2B'!$F$21:$F$1020,0)),"-")</f>
        <v>-</v>
      </c>
      <c r="S273" s="177" t="str">
        <f>IFERROR(INDEX('ITC-Books'!$B$21:$B$1020,MATCH(E273,'ITC-Books'!$E$21:$E$1020,0)),"-")</f>
        <v>-</v>
      </c>
      <c r="T273" s="186">
        <f t="shared" si="20"/>
        <v>0</v>
      </c>
      <c r="V273" s="131" t="str">
        <f>IFERROR(INDEX('2A-2B'!$C$21:$C$1020,MATCH(E273,'2A-2B'!$F$21:$F$1020,0)),"Not in 2A-2B")</f>
        <v>Not in 2A-2B</v>
      </c>
      <c r="W273" s="131" t="str">
        <f>IFERROR(INDEX('ITC-Books'!$C$21:$C$1020,MATCH(E273,'ITC-Books'!$E$21:$E$1020,0)),"Not in Books")</f>
        <v>Not in Books</v>
      </c>
      <c r="X273" s="117" t="str">
        <f>IFERROR(INDEX('ITC-Books'!$R$21:$R$1020,MATCH(E273,'ITC-Books'!$E$21:$E$1020,0)),"Not in Books")</f>
        <v>Not in Books</v>
      </c>
      <c r="Y273" s="120">
        <f>IFERROR(VLOOKUP(E273,'2A-2B'!$F$21:$H$1020,3,0)-P273,SUM(M273:O273))</f>
        <v>0</v>
      </c>
      <c r="Z273" s="53">
        <f>IFERROR(VLOOKUP(E273,'ITC-Books'!$E$21:$P$1020,12,0)-P273,SUM(M273:O273))</f>
        <v>0</v>
      </c>
      <c r="AA273" s="186" t="str">
        <f t="shared" si="21"/>
        <v>-</v>
      </c>
    </row>
    <row r="274" spans="2:27">
      <c r="B274" s="176" t="s">
        <v>1653</v>
      </c>
      <c r="C274" s="121"/>
      <c r="D274" s="119"/>
      <c r="E274" s="192"/>
      <c r="F274" s="117"/>
      <c r="G274" s="118"/>
      <c r="H274" s="119"/>
      <c r="I274" s="119"/>
      <c r="J274" s="123"/>
      <c r="K274" s="195"/>
      <c r="L274" s="120">
        <v>0</v>
      </c>
      <c r="M274" s="120">
        <v>0</v>
      </c>
      <c r="N274" s="120">
        <v>0</v>
      </c>
      <c r="O274" s="112">
        <f t="shared" si="18"/>
        <v>0</v>
      </c>
      <c r="P274" s="115">
        <f t="shared" si="19"/>
        <v>0</v>
      </c>
      <c r="Q274" s="197"/>
      <c r="R274" s="177" t="str">
        <f>IFERROR(INDEX('2A-2B'!$B$21:$B$1020,MATCH(E274,'2A-2B'!$F$21:$F$1020,0)),"-")</f>
        <v>-</v>
      </c>
      <c r="S274" s="177" t="str">
        <f>IFERROR(INDEX('ITC-Books'!$B$21:$B$1020,MATCH(E274,'ITC-Books'!$E$21:$E$1020,0)),"-")</f>
        <v>-</v>
      </c>
      <c r="T274" s="186">
        <f t="shared" si="20"/>
        <v>0</v>
      </c>
      <c r="V274" s="131" t="str">
        <f>IFERROR(INDEX('2A-2B'!$C$21:$C$1020,MATCH(E274,'2A-2B'!$F$21:$F$1020,0)),"Not in 2A-2B")</f>
        <v>Not in 2A-2B</v>
      </c>
      <c r="W274" s="131" t="str">
        <f>IFERROR(INDEX('ITC-Books'!$C$21:$C$1020,MATCH(E274,'ITC-Books'!$E$21:$E$1020,0)),"Not in Books")</f>
        <v>Not in Books</v>
      </c>
      <c r="X274" s="117" t="str">
        <f>IFERROR(INDEX('ITC-Books'!$R$21:$R$1020,MATCH(E274,'ITC-Books'!$E$21:$E$1020,0)),"Not in Books")</f>
        <v>Not in Books</v>
      </c>
      <c r="Y274" s="120">
        <f>IFERROR(VLOOKUP(E274,'2A-2B'!$F$21:$H$1020,3,0)-P274,SUM(M274:O274))</f>
        <v>0</v>
      </c>
      <c r="Z274" s="53">
        <f>IFERROR(VLOOKUP(E274,'ITC-Books'!$E$21:$P$1020,12,0)-P274,SUM(M274:O274))</f>
        <v>0</v>
      </c>
      <c r="AA274" s="186" t="str">
        <f t="shared" si="21"/>
        <v>-</v>
      </c>
    </row>
    <row r="275" spans="2:27">
      <c r="B275" s="176" t="s">
        <v>1654</v>
      </c>
      <c r="C275" s="121"/>
      <c r="D275" s="119"/>
      <c r="E275" s="192"/>
      <c r="F275" s="117"/>
      <c r="G275" s="118"/>
      <c r="H275" s="119"/>
      <c r="I275" s="119"/>
      <c r="J275" s="123"/>
      <c r="K275" s="195"/>
      <c r="L275" s="120">
        <v>0</v>
      </c>
      <c r="M275" s="120">
        <v>0</v>
      </c>
      <c r="N275" s="120">
        <v>0</v>
      </c>
      <c r="O275" s="112">
        <f t="shared" si="18"/>
        <v>0</v>
      </c>
      <c r="P275" s="115">
        <f t="shared" si="19"/>
        <v>0</v>
      </c>
      <c r="Q275" s="197"/>
      <c r="R275" s="177" t="str">
        <f>IFERROR(INDEX('2A-2B'!$B$21:$B$1020,MATCH(E275,'2A-2B'!$F$21:$F$1020,0)),"-")</f>
        <v>-</v>
      </c>
      <c r="S275" s="177" t="str">
        <f>IFERROR(INDEX('ITC-Books'!$B$21:$B$1020,MATCH(E275,'ITC-Books'!$E$21:$E$1020,0)),"-")</f>
        <v>-</v>
      </c>
      <c r="T275" s="186">
        <f t="shared" si="20"/>
        <v>0</v>
      </c>
      <c r="V275" s="131" t="str">
        <f>IFERROR(INDEX('2A-2B'!$C$21:$C$1020,MATCH(E275,'2A-2B'!$F$21:$F$1020,0)),"Not in 2A-2B")</f>
        <v>Not in 2A-2B</v>
      </c>
      <c r="W275" s="131" t="str">
        <f>IFERROR(INDEX('ITC-Books'!$C$21:$C$1020,MATCH(E275,'ITC-Books'!$E$21:$E$1020,0)),"Not in Books")</f>
        <v>Not in Books</v>
      </c>
      <c r="X275" s="117" t="str">
        <f>IFERROR(INDEX('ITC-Books'!$R$21:$R$1020,MATCH(E275,'ITC-Books'!$E$21:$E$1020,0)),"Not in Books")</f>
        <v>Not in Books</v>
      </c>
      <c r="Y275" s="120">
        <f>IFERROR(VLOOKUP(E275,'2A-2B'!$F$21:$H$1020,3,0)-P275,SUM(M275:O275))</f>
        <v>0</v>
      </c>
      <c r="Z275" s="53">
        <f>IFERROR(VLOOKUP(E275,'ITC-Books'!$E$21:$P$1020,12,0)-P275,SUM(M275:O275))</f>
        <v>0</v>
      </c>
      <c r="AA275" s="186" t="str">
        <f t="shared" si="21"/>
        <v>-</v>
      </c>
    </row>
    <row r="276" spans="2:27">
      <c r="B276" s="176" t="s">
        <v>1655</v>
      </c>
      <c r="C276" s="121"/>
      <c r="D276" s="119"/>
      <c r="E276" s="192"/>
      <c r="F276" s="117"/>
      <c r="G276" s="118"/>
      <c r="H276" s="119"/>
      <c r="I276" s="119"/>
      <c r="J276" s="123"/>
      <c r="K276" s="195"/>
      <c r="L276" s="120">
        <v>0</v>
      </c>
      <c r="M276" s="120">
        <v>0</v>
      </c>
      <c r="N276" s="120">
        <v>0</v>
      </c>
      <c r="O276" s="112">
        <f t="shared" si="18"/>
        <v>0</v>
      </c>
      <c r="P276" s="115">
        <f t="shared" si="19"/>
        <v>0</v>
      </c>
      <c r="Q276" s="197"/>
      <c r="R276" s="177" t="str">
        <f>IFERROR(INDEX('2A-2B'!$B$21:$B$1020,MATCH(E276,'2A-2B'!$F$21:$F$1020,0)),"-")</f>
        <v>-</v>
      </c>
      <c r="S276" s="177" t="str">
        <f>IFERROR(INDEX('ITC-Books'!$B$21:$B$1020,MATCH(E276,'ITC-Books'!$E$21:$E$1020,0)),"-")</f>
        <v>-</v>
      </c>
      <c r="T276" s="186">
        <f t="shared" si="20"/>
        <v>0</v>
      </c>
      <c r="V276" s="131" t="str">
        <f>IFERROR(INDEX('2A-2B'!$C$21:$C$1020,MATCH(E276,'2A-2B'!$F$21:$F$1020,0)),"Not in 2A-2B")</f>
        <v>Not in 2A-2B</v>
      </c>
      <c r="W276" s="131" t="str">
        <f>IFERROR(INDEX('ITC-Books'!$C$21:$C$1020,MATCH(E276,'ITC-Books'!$E$21:$E$1020,0)),"Not in Books")</f>
        <v>Not in Books</v>
      </c>
      <c r="X276" s="117" t="str">
        <f>IFERROR(INDEX('ITC-Books'!$R$21:$R$1020,MATCH(E276,'ITC-Books'!$E$21:$E$1020,0)),"Not in Books")</f>
        <v>Not in Books</v>
      </c>
      <c r="Y276" s="120">
        <f>IFERROR(VLOOKUP(E276,'2A-2B'!$F$21:$H$1020,3,0)-P276,SUM(M276:O276))</f>
        <v>0</v>
      </c>
      <c r="Z276" s="53">
        <f>IFERROR(VLOOKUP(E276,'ITC-Books'!$E$21:$P$1020,12,0)-P276,SUM(M276:O276))</f>
        <v>0</v>
      </c>
      <c r="AA276" s="186" t="str">
        <f t="shared" si="21"/>
        <v>-</v>
      </c>
    </row>
    <row r="277" spans="2:27">
      <c r="B277" s="176" t="s">
        <v>1656</v>
      </c>
      <c r="C277" s="121"/>
      <c r="D277" s="119"/>
      <c r="E277" s="192"/>
      <c r="F277" s="117"/>
      <c r="G277" s="118"/>
      <c r="H277" s="119"/>
      <c r="I277" s="119"/>
      <c r="J277" s="123"/>
      <c r="K277" s="195"/>
      <c r="L277" s="120">
        <v>0</v>
      </c>
      <c r="M277" s="120">
        <v>0</v>
      </c>
      <c r="N277" s="120">
        <v>0</v>
      </c>
      <c r="O277" s="112">
        <f t="shared" ref="O277:O340" si="22">N277</f>
        <v>0</v>
      </c>
      <c r="P277" s="115">
        <f t="shared" ref="P277:P340" si="23">SUM(L277:O277)</f>
        <v>0</v>
      </c>
      <c r="Q277" s="197"/>
      <c r="R277" s="177" t="str">
        <f>IFERROR(INDEX('2A-2B'!$B$21:$B$1020,MATCH(E277,'2A-2B'!$F$21:$F$1020,0)),"-")</f>
        <v>-</v>
      </c>
      <c r="S277" s="177" t="str">
        <f>IFERROR(INDEX('ITC-Books'!$B$21:$B$1020,MATCH(E277,'ITC-Books'!$E$21:$E$1020,0)),"-")</f>
        <v>-</v>
      </c>
      <c r="T277" s="186">
        <f t="shared" si="20"/>
        <v>0</v>
      </c>
      <c r="V277" s="131" t="str">
        <f>IFERROR(INDEX('2A-2B'!$C$21:$C$1020,MATCH(E277,'2A-2B'!$F$21:$F$1020,0)),"Not in 2A-2B")</f>
        <v>Not in 2A-2B</v>
      </c>
      <c r="W277" s="131" t="str">
        <f>IFERROR(INDEX('ITC-Books'!$C$21:$C$1020,MATCH(E277,'ITC-Books'!$E$21:$E$1020,0)),"Not in Books")</f>
        <v>Not in Books</v>
      </c>
      <c r="X277" s="117" t="str">
        <f>IFERROR(INDEX('ITC-Books'!$R$21:$R$1020,MATCH(E277,'ITC-Books'!$E$21:$E$1020,0)),"Not in Books")</f>
        <v>Not in Books</v>
      </c>
      <c r="Y277" s="120">
        <f>IFERROR(VLOOKUP(E277,'2A-2B'!$F$21:$H$1020,3,0)-P277,SUM(M277:O277))</f>
        <v>0</v>
      </c>
      <c r="Z277" s="53">
        <f>IFERROR(VLOOKUP(E277,'ITC-Books'!$E$21:$P$1020,12,0)-P277,SUM(M277:O277))</f>
        <v>0</v>
      </c>
      <c r="AA277" s="186" t="str">
        <f t="shared" si="21"/>
        <v>-</v>
      </c>
    </row>
    <row r="278" spans="2:27">
      <c r="B278" s="176" t="s">
        <v>1657</v>
      </c>
      <c r="C278" s="121"/>
      <c r="D278" s="119"/>
      <c r="E278" s="192"/>
      <c r="F278" s="117"/>
      <c r="G278" s="118"/>
      <c r="H278" s="119"/>
      <c r="I278" s="119"/>
      <c r="J278" s="123"/>
      <c r="K278" s="195"/>
      <c r="L278" s="120">
        <v>0</v>
      </c>
      <c r="M278" s="120">
        <v>0</v>
      </c>
      <c r="N278" s="120">
        <v>0</v>
      </c>
      <c r="O278" s="112">
        <f t="shared" si="22"/>
        <v>0</v>
      </c>
      <c r="P278" s="115">
        <f t="shared" si="23"/>
        <v>0</v>
      </c>
      <c r="Q278" s="197"/>
      <c r="R278" s="177" t="str">
        <f>IFERROR(INDEX('2A-2B'!$B$21:$B$1020,MATCH(E278,'2A-2B'!$F$21:$F$1020,0)),"-")</f>
        <v>-</v>
      </c>
      <c r="S278" s="177" t="str">
        <f>IFERROR(INDEX('ITC-Books'!$B$21:$B$1020,MATCH(E278,'ITC-Books'!$E$21:$E$1020,0)),"-")</f>
        <v>-</v>
      </c>
      <c r="T278" s="186">
        <f t="shared" ref="T278:T341" si="24">IF(((L278*J278)-SUM(M278:O278))&gt;0.51,0,((L278*J278)-SUM(M278:O278)))</f>
        <v>0</v>
      </c>
      <c r="V278" s="131" t="str">
        <f>IFERROR(INDEX('2A-2B'!$C$21:$C$1020,MATCH(E278,'2A-2B'!$F$21:$F$1020,0)),"Not in 2A-2B")</f>
        <v>Not in 2A-2B</v>
      </c>
      <c r="W278" s="131" t="str">
        <f>IFERROR(INDEX('ITC-Books'!$C$21:$C$1020,MATCH(E278,'ITC-Books'!$E$21:$E$1020,0)),"Not in Books")</f>
        <v>Not in Books</v>
      </c>
      <c r="X278" s="117" t="str">
        <f>IFERROR(INDEX('ITC-Books'!$R$21:$R$1020,MATCH(E278,'ITC-Books'!$E$21:$E$1020,0)),"Not in Books")</f>
        <v>Not in Books</v>
      </c>
      <c r="Y278" s="120">
        <f>IFERROR(VLOOKUP(E278,'2A-2B'!$F$21:$H$1020,3,0)-P278,SUM(M278:O278))</f>
        <v>0</v>
      </c>
      <c r="Z278" s="53">
        <f>IFERROR(VLOOKUP(E278,'ITC-Books'!$E$21:$P$1020,12,0)-P278,SUM(M278:O278))</f>
        <v>0</v>
      </c>
      <c r="AA278" s="186" t="str">
        <f t="shared" ref="AA278:AA341" si="25">IFERROR((X278-F278)&lt;180,"-")</f>
        <v>-</v>
      </c>
    </row>
    <row r="279" spans="2:27">
      <c r="B279" s="176" t="s">
        <v>1658</v>
      </c>
      <c r="C279" s="121"/>
      <c r="D279" s="119"/>
      <c r="E279" s="192"/>
      <c r="F279" s="117"/>
      <c r="G279" s="118"/>
      <c r="H279" s="119"/>
      <c r="I279" s="119"/>
      <c r="J279" s="123"/>
      <c r="K279" s="195"/>
      <c r="L279" s="120">
        <v>0</v>
      </c>
      <c r="M279" s="120">
        <v>0</v>
      </c>
      <c r="N279" s="120">
        <v>0</v>
      </c>
      <c r="O279" s="112">
        <f t="shared" si="22"/>
        <v>0</v>
      </c>
      <c r="P279" s="115">
        <f t="shared" si="23"/>
        <v>0</v>
      </c>
      <c r="Q279" s="197"/>
      <c r="R279" s="177" t="str">
        <f>IFERROR(INDEX('2A-2B'!$B$21:$B$1020,MATCH(E279,'2A-2B'!$F$21:$F$1020,0)),"-")</f>
        <v>-</v>
      </c>
      <c r="S279" s="177" t="str">
        <f>IFERROR(INDEX('ITC-Books'!$B$21:$B$1020,MATCH(E279,'ITC-Books'!$E$21:$E$1020,0)),"-")</f>
        <v>-</v>
      </c>
      <c r="T279" s="186">
        <f t="shared" si="24"/>
        <v>0</v>
      </c>
      <c r="V279" s="131" t="str">
        <f>IFERROR(INDEX('2A-2B'!$C$21:$C$1020,MATCH(E279,'2A-2B'!$F$21:$F$1020,0)),"Not in 2A-2B")</f>
        <v>Not in 2A-2B</v>
      </c>
      <c r="W279" s="131" t="str">
        <f>IFERROR(INDEX('ITC-Books'!$C$21:$C$1020,MATCH(E279,'ITC-Books'!$E$21:$E$1020,0)),"Not in Books")</f>
        <v>Not in Books</v>
      </c>
      <c r="X279" s="117" t="str">
        <f>IFERROR(INDEX('ITC-Books'!$R$21:$R$1020,MATCH(E279,'ITC-Books'!$E$21:$E$1020,0)),"Not in Books")</f>
        <v>Not in Books</v>
      </c>
      <c r="Y279" s="120">
        <f>IFERROR(VLOOKUP(E279,'2A-2B'!$F$21:$H$1020,3,0)-P279,SUM(M279:O279))</f>
        <v>0</v>
      </c>
      <c r="Z279" s="53">
        <f>IFERROR(VLOOKUP(E279,'ITC-Books'!$E$21:$P$1020,12,0)-P279,SUM(M279:O279))</f>
        <v>0</v>
      </c>
      <c r="AA279" s="186" t="str">
        <f t="shared" si="25"/>
        <v>-</v>
      </c>
    </row>
    <row r="280" spans="2:27">
      <c r="B280" s="176" t="s">
        <v>1659</v>
      </c>
      <c r="C280" s="121"/>
      <c r="D280" s="119"/>
      <c r="E280" s="192"/>
      <c r="F280" s="117"/>
      <c r="G280" s="118"/>
      <c r="H280" s="119"/>
      <c r="I280" s="119"/>
      <c r="J280" s="123"/>
      <c r="K280" s="195"/>
      <c r="L280" s="120">
        <v>0</v>
      </c>
      <c r="M280" s="120">
        <v>0</v>
      </c>
      <c r="N280" s="120">
        <v>0</v>
      </c>
      <c r="O280" s="112">
        <f t="shared" si="22"/>
        <v>0</v>
      </c>
      <c r="P280" s="115">
        <f t="shared" si="23"/>
        <v>0</v>
      </c>
      <c r="Q280" s="197"/>
      <c r="R280" s="177" t="str">
        <f>IFERROR(INDEX('2A-2B'!$B$21:$B$1020,MATCH(E280,'2A-2B'!$F$21:$F$1020,0)),"-")</f>
        <v>-</v>
      </c>
      <c r="S280" s="177" t="str">
        <f>IFERROR(INDEX('ITC-Books'!$B$21:$B$1020,MATCH(E280,'ITC-Books'!$E$21:$E$1020,0)),"-")</f>
        <v>-</v>
      </c>
      <c r="T280" s="186">
        <f t="shared" si="24"/>
        <v>0</v>
      </c>
      <c r="V280" s="131" t="str">
        <f>IFERROR(INDEX('2A-2B'!$C$21:$C$1020,MATCH(E280,'2A-2B'!$F$21:$F$1020,0)),"Not in 2A-2B")</f>
        <v>Not in 2A-2B</v>
      </c>
      <c r="W280" s="131" t="str">
        <f>IFERROR(INDEX('ITC-Books'!$C$21:$C$1020,MATCH(E280,'ITC-Books'!$E$21:$E$1020,0)),"Not in Books")</f>
        <v>Not in Books</v>
      </c>
      <c r="X280" s="117" t="str">
        <f>IFERROR(INDEX('ITC-Books'!$R$21:$R$1020,MATCH(E280,'ITC-Books'!$E$21:$E$1020,0)),"Not in Books")</f>
        <v>Not in Books</v>
      </c>
      <c r="Y280" s="120">
        <f>IFERROR(VLOOKUP(E280,'2A-2B'!$F$21:$H$1020,3,0)-P280,SUM(M280:O280))</f>
        <v>0</v>
      </c>
      <c r="Z280" s="53">
        <f>IFERROR(VLOOKUP(E280,'ITC-Books'!$E$21:$P$1020,12,0)-P280,SUM(M280:O280))</f>
        <v>0</v>
      </c>
      <c r="AA280" s="186" t="str">
        <f t="shared" si="25"/>
        <v>-</v>
      </c>
    </row>
    <row r="281" spans="2:27">
      <c r="B281" s="176" t="s">
        <v>1660</v>
      </c>
      <c r="C281" s="121"/>
      <c r="D281" s="119"/>
      <c r="E281" s="192"/>
      <c r="F281" s="117"/>
      <c r="G281" s="118"/>
      <c r="H281" s="119"/>
      <c r="I281" s="119"/>
      <c r="J281" s="123"/>
      <c r="K281" s="195"/>
      <c r="L281" s="120">
        <v>0</v>
      </c>
      <c r="M281" s="120">
        <v>0</v>
      </c>
      <c r="N281" s="120">
        <v>0</v>
      </c>
      <c r="O281" s="112">
        <f t="shared" si="22"/>
        <v>0</v>
      </c>
      <c r="P281" s="115">
        <f t="shared" si="23"/>
        <v>0</v>
      </c>
      <c r="Q281" s="197"/>
      <c r="R281" s="177" t="str">
        <f>IFERROR(INDEX('2A-2B'!$B$21:$B$1020,MATCH(E281,'2A-2B'!$F$21:$F$1020,0)),"-")</f>
        <v>-</v>
      </c>
      <c r="S281" s="177" t="str">
        <f>IFERROR(INDEX('ITC-Books'!$B$21:$B$1020,MATCH(E281,'ITC-Books'!$E$21:$E$1020,0)),"-")</f>
        <v>-</v>
      </c>
      <c r="T281" s="186">
        <f t="shared" si="24"/>
        <v>0</v>
      </c>
      <c r="V281" s="131" t="str">
        <f>IFERROR(INDEX('2A-2B'!$C$21:$C$1020,MATCH(E281,'2A-2B'!$F$21:$F$1020,0)),"Not in 2A-2B")</f>
        <v>Not in 2A-2B</v>
      </c>
      <c r="W281" s="131" t="str">
        <f>IFERROR(INDEX('ITC-Books'!$C$21:$C$1020,MATCH(E281,'ITC-Books'!$E$21:$E$1020,0)),"Not in Books")</f>
        <v>Not in Books</v>
      </c>
      <c r="X281" s="117" t="str">
        <f>IFERROR(INDEX('ITC-Books'!$R$21:$R$1020,MATCH(E281,'ITC-Books'!$E$21:$E$1020,0)),"Not in Books")</f>
        <v>Not in Books</v>
      </c>
      <c r="Y281" s="120">
        <f>IFERROR(VLOOKUP(E281,'2A-2B'!$F$21:$H$1020,3,0)-P281,SUM(M281:O281))</f>
        <v>0</v>
      </c>
      <c r="Z281" s="53">
        <f>IFERROR(VLOOKUP(E281,'ITC-Books'!$E$21:$P$1020,12,0)-P281,SUM(M281:O281))</f>
        <v>0</v>
      </c>
      <c r="AA281" s="186" t="str">
        <f t="shared" si="25"/>
        <v>-</v>
      </c>
    </row>
    <row r="282" spans="2:27">
      <c r="B282" s="176" t="s">
        <v>1661</v>
      </c>
      <c r="C282" s="121"/>
      <c r="D282" s="119"/>
      <c r="E282" s="192"/>
      <c r="F282" s="117"/>
      <c r="G282" s="118"/>
      <c r="H282" s="119"/>
      <c r="I282" s="119"/>
      <c r="J282" s="123"/>
      <c r="K282" s="195"/>
      <c r="L282" s="120">
        <v>0</v>
      </c>
      <c r="M282" s="120">
        <v>0</v>
      </c>
      <c r="N282" s="120">
        <v>0</v>
      </c>
      <c r="O282" s="112">
        <f t="shared" si="22"/>
        <v>0</v>
      </c>
      <c r="P282" s="115">
        <f t="shared" si="23"/>
        <v>0</v>
      </c>
      <c r="Q282" s="197"/>
      <c r="R282" s="177" t="str">
        <f>IFERROR(INDEX('2A-2B'!$B$21:$B$1020,MATCH(E282,'2A-2B'!$F$21:$F$1020,0)),"-")</f>
        <v>-</v>
      </c>
      <c r="S282" s="177" t="str">
        <f>IFERROR(INDEX('ITC-Books'!$B$21:$B$1020,MATCH(E282,'ITC-Books'!$E$21:$E$1020,0)),"-")</f>
        <v>-</v>
      </c>
      <c r="T282" s="186">
        <f t="shared" si="24"/>
        <v>0</v>
      </c>
      <c r="V282" s="131" t="str">
        <f>IFERROR(INDEX('2A-2B'!$C$21:$C$1020,MATCH(E282,'2A-2B'!$F$21:$F$1020,0)),"Not in 2A-2B")</f>
        <v>Not in 2A-2B</v>
      </c>
      <c r="W282" s="131" t="str">
        <f>IFERROR(INDEX('ITC-Books'!$C$21:$C$1020,MATCH(E282,'ITC-Books'!$E$21:$E$1020,0)),"Not in Books")</f>
        <v>Not in Books</v>
      </c>
      <c r="X282" s="117" t="str">
        <f>IFERROR(INDEX('ITC-Books'!$R$21:$R$1020,MATCH(E282,'ITC-Books'!$E$21:$E$1020,0)),"Not in Books")</f>
        <v>Not in Books</v>
      </c>
      <c r="Y282" s="120">
        <f>IFERROR(VLOOKUP(E282,'2A-2B'!$F$21:$H$1020,3,0)-P282,SUM(M282:O282))</f>
        <v>0</v>
      </c>
      <c r="Z282" s="53">
        <f>IFERROR(VLOOKUP(E282,'ITC-Books'!$E$21:$P$1020,12,0)-P282,SUM(M282:O282))</f>
        <v>0</v>
      </c>
      <c r="AA282" s="186" t="str">
        <f t="shared" si="25"/>
        <v>-</v>
      </c>
    </row>
    <row r="283" spans="2:27">
      <c r="B283" s="176" t="s">
        <v>1662</v>
      </c>
      <c r="C283" s="121"/>
      <c r="D283" s="119"/>
      <c r="E283" s="192"/>
      <c r="F283" s="117"/>
      <c r="G283" s="118"/>
      <c r="H283" s="119"/>
      <c r="I283" s="119"/>
      <c r="J283" s="123"/>
      <c r="K283" s="195"/>
      <c r="L283" s="120">
        <v>0</v>
      </c>
      <c r="M283" s="120">
        <v>0</v>
      </c>
      <c r="N283" s="120">
        <v>0</v>
      </c>
      <c r="O283" s="112">
        <f t="shared" si="22"/>
        <v>0</v>
      </c>
      <c r="P283" s="115">
        <f t="shared" si="23"/>
        <v>0</v>
      </c>
      <c r="Q283" s="197"/>
      <c r="R283" s="177" t="str">
        <f>IFERROR(INDEX('2A-2B'!$B$21:$B$1020,MATCH(E283,'2A-2B'!$F$21:$F$1020,0)),"-")</f>
        <v>-</v>
      </c>
      <c r="S283" s="177" t="str">
        <f>IFERROR(INDEX('ITC-Books'!$B$21:$B$1020,MATCH(E283,'ITC-Books'!$E$21:$E$1020,0)),"-")</f>
        <v>-</v>
      </c>
      <c r="T283" s="186">
        <f t="shared" si="24"/>
        <v>0</v>
      </c>
      <c r="V283" s="131" t="str">
        <f>IFERROR(INDEX('2A-2B'!$C$21:$C$1020,MATCH(E283,'2A-2B'!$F$21:$F$1020,0)),"Not in 2A-2B")</f>
        <v>Not in 2A-2B</v>
      </c>
      <c r="W283" s="131" t="str">
        <f>IFERROR(INDEX('ITC-Books'!$C$21:$C$1020,MATCH(E283,'ITC-Books'!$E$21:$E$1020,0)),"Not in Books")</f>
        <v>Not in Books</v>
      </c>
      <c r="X283" s="117" t="str">
        <f>IFERROR(INDEX('ITC-Books'!$R$21:$R$1020,MATCH(E283,'ITC-Books'!$E$21:$E$1020,0)),"Not in Books")</f>
        <v>Not in Books</v>
      </c>
      <c r="Y283" s="120">
        <f>IFERROR(VLOOKUP(E283,'2A-2B'!$F$21:$H$1020,3,0)-P283,SUM(M283:O283))</f>
        <v>0</v>
      </c>
      <c r="Z283" s="53">
        <f>IFERROR(VLOOKUP(E283,'ITC-Books'!$E$21:$P$1020,12,0)-P283,SUM(M283:O283))</f>
        <v>0</v>
      </c>
      <c r="AA283" s="186" t="str">
        <f t="shared" si="25"/>
        <v>-</v>
      </c>
    </row>
    <row r="284" spans="2:27">
      <c r="B284" s="176" t="s">
        <v>1663</v>
      </c>
      <c r="C284" s="121"/>
      <c r="D284" s="119"/>
      <c r="E284" s="192"/>
      <c r="F284" s="117"/>
      <c r="G284" s="118"/>
      <c r="H284" s="119"/>
      <c r="I284" s="119"/>
      <c r="J284" s="123"/>
      <c r="K284" s="195"/>
      <c r="L284" s="120">
        <v>0</v>
      </c>
      <c r="M284" s="120">
        <v>0</v>
      </c>
      <c r="N284" s="120">
        <v>0</v>
      </c>
      <c r="O284" s="112">
        <f t="shared" si="22"/>
        <v>0</v>
      </c>
      <c r="P284" s="115">
        <f t="shared" si="23"/>
        <v>0</v>
      </c>
      <c r="Q284" s="197"/>
      <c r="R284" s="177" t="str">
        <f>IFERROR(INDEX('2A-2B'!$B$21:$B$1020,MATCH(E284,'2A-2B'!$F$21:$F$1020,0)),"-")</f>
        <v>-</v>
      </c>
      <c r="S284" s="177" t="str">
        <f>IFERROR(INDEX('ITC-Books'!$B$21:$B$1020,MATCH(E284,'ITC-Books'!$E$21:$E$1020,0)),"-")</f>
        <v>-</v>
      </c>
      <c r="T284" s="186">
        <f t="shared" si="24"/>
        <v>0</v>
      </c>
      <c r="V284" s="131" t="str">
        <f>IFERROR(INDEX('2A-2B'!$C$21:$C$1020,MATCH(E284,'2A-2B'!$F$21:$F$1020,0)),"Not in 2A-2B")</f>
        <v>Not in 2A-2B</v>
      </c>
      <c r="W284" s="131" t="str">
        <f>IFERROR(INDEX('ITC-Books'!$C$21:$C$1020,MATCH(E284,'ITC-Books'!$E$21:$E$1020,0)),"Not in Books")</f>
        <v>Not in Books</v>
      </c>
      <c r="X284" s="117" t="str">
        <f>IFERROR(INDEX('ITC-Books'!$R$21:$R$1020,MATCH(E284,'ITC-Books'!$E$21:$E$1020,0)),"Not in Books")</f>
        <v>Not in Books</v>
      </c>
      <c r="Y284" s="120">
        <f>IFERROR(VLOOKUP(E284,'2A-2B'!$F$21:$H$1020,3,0)-P284,SUM(M284:O284))</f>
        <v>0</v>
      </c>
      <c r="Z284" s="53">
        <f>IFERROR(VLOOKUP(E284,'ITC-Books'!$E$21:$P$1020,12,0)-P284,SUM(M284:O284))</f>
        <v>0</v>
      </c>
      <c r="AA284" s="186" t="str">
        <f t="shared" si="25"/>
        <v>-</v>
      </c>
    </row>
    <row r="285" spans="2:27">
      <c r="B285" s="176" t="s">
        <v>1664</v>
      </c>
      <c r="C285" s="121"/>
      <c r="D285" s="119"/>
      <c r="E285" s="192"/>
      <c r="F285" s="117"/>
      <c r="G285" s="118"/>
      <c r="H285" s="119"/>
      <c r="I285" s="119"/>
      <c r="J285" s="123"/>
      <c r="K285" s="195"/>
      <c r="L285" s="120">
        <v>0</v>
      </c>
      <c r="M285" s="120">
        <v>0</v>
      </c>
      <c r="N285" s="120">
        <v>0</v>
      </c>
      <c r="O285" s="112">
        <f t="shared" si="22"/>
        <v>0</v>
      </c>
      <c r="P285" s="115">
        <f t="shared" si="23"/>
        <v>0</v>
      </c>
      <c r="Q285" s="197"/>
      <c r="R285" s="177" t="str">
        <f>IFERROR(INDEX('2A-2B'!$B$21:$B$1020,MATCH(E285,'2A-2B'!$F$21:$F$1020,0)),"-")</f>
        <v>-</v>
      </c>
      <c r="S285" s="177" t="str">
        <f>IFERROR(INDEX('ITC-Books'!$B$21:$B$1020,MATCH(E285,'ITC-Books'!$E$21:$E$1020,0)),"-")</f>
        <v>-</v>
      </c>
      <c r="T285" s="186">
        <f t="shared" si="24"/>
        <v>0</v>
      </c>
      <c r="V285" s="131" t="str">
        <f>IFERROR(INDEX('2A-2B'!$C$21:$C$1020,MATCH(E285,'2A-2B'!$F$21:$F$1020,0)),"Not in 2A-2B")</f>
        <v>Not in 2A-2B</v>
      </c>
      <c r="W285" s="131" t="str">
        <f>IFERROR(INDEX('ITC-Books'!$C$21:$C$1020,MATCH(E285,'ITC-Books'!$E$21:$E$1020,0)),"Not in Books")</f>
        <v>Not in Books</v>
      </c>
      <c r="X285" s="117" t="str">
        <f>IFERROR(INDEX('ITC-Books'!$R$21:$R$1020,MATCH(E285,'ITC-Books'!$E$21:$E$1020,0)),"Not in Books")</f>
        <v>Not in Books</v>
      </c>
      <c r="Y285" s="120">
        <f>IFERROR(VLOOKUP(E285,'2A-2B'!$F$21:$H$1020,3,0)-P285,SUM(M285:O285))</f>
        <v>0</v>
      </c>
      <c r="Z285" s="53">
        <f>IFERROR(VLOOKUP(E285,'ITC-Books'!$E$21:$P$1020,12,0)-P285,SUM(M285:O285))</f>
        <v>0</v>
      </c>
      <c r="AA285" s="186" t="str">
        <f t="shared" si="25"/>
        <v>-</v>
      </c>
    </row>
    <row r="286" spans="2:27">
      <c r="B286" s="176" t="s">
        <v>1665</v>
      </c>
      <c r="C286" s="121"/>
      <c r="D286" s="119"/>
      <c r="E286" s="192"/>
      <c r="F286" s="117"/>
      <c r="G286" s="118"/>
      <c r="H286" s="119"/>
      <c r="I286" s="119"/>
      <c r="J286" s="123"/>
      <c r="K286" s="195"/>
      <c r="L286" s="120">
        <v>0</v>
      </c>
      <c r="M286" s="120">
        <v>0</v>
      </c>
      <c r="N286" s="120">
        <v>0</v>
      </c>
      <c r="O286" s="112">
        <f t="shared" si="22"/>
        <v>0</v>
      </c>
      <c r="P286" s="115">
        <f t="shared" si="23"/>
        <v>0</v>
      </c>
      <c r="Q286" s="197"/>
      <c r="R286" s="177" t="str">
        <f>IFERROR(INDEX('2A-2B'!$B$21:$B$1020,MATCH(E286,'2A-2B'!$F$21:$F$1020,0)),"-")</f>
        <v>-</v>
      </c>
      <c r="S286" s="177" t="str">
        <f>IFERROR(INDEX('ITC-Books'!$B$21:$B$1020,MATCH(E286,'ITC-Books'!$E$21:$E$1020,0)),"-")</f>
        <v>-</v>
      </c>
      <c r="T286" s="186">
        <f t="shared" si="24"/>
        <v>0</v>
      </c>
      <c r="V286" s="131" t="str">
        <f>IFERROR(INDEX('2A-2B'!$C$21:$C$1020,MATCH(E286,'2A-2B'!$F$21:$F$1020,0)),"Not in 2A-2B")</f>
        <v>Not in 2A-2B</v>
      </c>
      <c r="W286" s="131" t="str">
        <f>IFERROR(INDEX('ITC-Books'!$C$21:$C$1020,MATCH(E286,'ITC-Books'!$E$21:$E$1020,0)),"Not in Books")</f>
        <v>Not in Books</v>
      </c>
      <c r="X286" s="117" t="str">
        <f>IFERROR(INDEX('ITC-Books'!$R$21:$R$1020,MATCH(E286,'ITC-Books'!$E$21:$E$1020,0)),"Not in Books")</f>
        <v>Not in Books</v>
      </c>
      <c r="Y286" s="120">
        <f>IFERROR(VLOOKUP(E286,'2A-2B'!$F$21:$H$1020,3,0)-P286,SUM(M286:O286))</f>
        <v>0</v>
      </c>
      <c r="Z286" s="53">
        <f>IFERROR(VLOOKUP(E286,'ITC-Books'!$E$21:$P$1020,12,0)-P286,SUM(M286:O286))</f>
        <v>0</v>
      </c>
      <c r="AA286" s="186" t="str">
        <f t="shared" si="25"/>
        <v>-</v>
      </c>
    </row>
    <row r="287" spans="2:27">
      <c r="B287" s="176" t="s">
        <v>1666</v>
      </c>
      <c r="C287" s="121"/>
      <c r="D287" s="119"/>
      <c r="E287" s="192"/>
      <c r="F287" s="117"/>
      <c r="G287" s="118"/>
      <c r="H287" s="119"/>
      <c r="I287" s="119"/>
      <c r="J287" s="123"/>
      <c r="K287" s="195"/>
      <c r="L287" s="120">
        <v>0</v>
      </c>
      <c r="M287" s="120">
        <v>0</v>
      </c>
      <c r="N287" s="120">
        <v>0</v>
      </c>
      <c r="O287" s="112">
        <f t="shared" si="22"/>
        <v>0</v>
      </c>
      <c r="P287" s="115">
        <f t="shared" si="23"/>
        <v>0</v>
      </c>
      <c r="Q287" s="197"/>
      <c r="R287" s="177" t="str">
        <f>IFERROR(INDEX('2A-2B'!$B$21:$B$1020,MATCH(E287,'2A-2B'!$F$21:$F$1020,0)),"-")</f>
        <v>-</v>
      </c>
      <c r="S287" s="177" t="str">
        <f>IFERROR(INDEX('ITC-Books'!$B$21:$B$1020,MATCH(E287,'ITC-Books'!$E$21:$E$1020,0)),"-")</f>
        <v>-</v>
      </c>
      <c r="T287" s="186">
        <f t="shared" si="24"/>
        <v>0</v>
      </c>
      <c r="V287" s="131" t="str">
        <f>IFERROR(INDEX('2A-2B'!$C$21:$C$1020,MATCH(E287,'2A-2B'!$F$21:$F$1020,0)),"Not in 2A-2B")</f>
        <v>Not in 2A-2B</v>
      </c>
      <c r="W287" s="131" t="str">
        <f>IFERROR(INDEX('ITC-Books'!$C$21:$C$1020,MATCH(E287,'ITC-Books'!$E$21:$E$1020,0)),"Not in Books")</f>
        <v>Not in Books</v>
      </c>
      <c r="X287" s="117" t="str">
        <f>IFERROR(INDEX('ITC-Books'!$R$21:$R$1020,MATCH(E287,'ITC-Books'!$E$21:$E$1020,0)),"Not in Books")</f>
        <v>Not in Books</v>
      </c>
      <c r="Y287" s="120">
        <f>IFERROR(VLOOKUP(E287,'2A-2B'!$F$21:$H$1020,3,0)-P287,SUM(M287:O287))</f>
        <v>0</v>
      </c>
      <c r="Z287" s="53">
        <f>IFERROR(VLOOKUP(E287,'ITC-Books'!$E$21:$P$1020,12,0)-P287,SUM(M287:O287))</f>
        <v>0</v>
      </c>
      <c r="AA287" s="186" t="str">
        <f t="shared" si="25"/>
        <v>-</v>
      </c>
    </row>
    <row r="288" spans="2:27">
      <c r="B288" s="176" t="s">
        <v>1667</v>
      </c>
      <c r="C288" s="121"/>
      <c r="D288" s="119"/>
      <c r="E288" s="192"/>
      <c r="F288" s="117"/>
      <c r="G288" s="118"/>
      <c r="H288" s="119"/>
      <c r="I288" s="119"/>
      <c r="J288" s="123"/>
      <c r="K288" s="195"/>
      <c r="L288" s="120">
        <v>0</v>
      </c>
      <c r="M288" s="120">
        <v>0</v>
      </c>
      <c r="N288" s="120">
        <v>0</v>
      </c>
      <c r="O288" s="112">
        <f t="shared" si="22"/>
        <v>0</v>
      </c>
      <c r="P288" s="115">
        <f t="shared" si="23"/>
        <v>0</v>
      </c>
      <c r="Q288" s="197"/>
      <c r="R288" s="177" t="str">
        <f>IFERROR(INDEX('2A-2B'!$B$21:$B$1020,MATCH(E288,'2A-2B'!$F$21:$F$1020,0)),"-")</f>
        <v>-</v>
      </c>
      <c r="S288" s="177" t="str">
        <f>IFERROR(INDEX('ITC-Books'!$B$21:$B$1020,MATCH(E288,'ITC-Books'!$E$21:$E$1020,0)),"-")</f>
        <v>-</v>
      </c>
      <c r="T288" s="186">
        <f t="shared" si="24"/>
        <v>0</v>
      </c>
      <c r="V288" s="131" t="str">
        <f>IFERROR(INDEX('2A-2B'!$C$21:$C$1020,MATCH(E288,'2A-2B'!$F$21:$F$1020,0)),"Not in 2A-2B")</f>
        <v>Not in 2A-2B</v>
      </c>
      <c r="W288" s="131" t="str">
        <f>IFERROR(INDEX('ITC-Books'!$C$21:$C$1020,MATCH(E288,'ITC-Books'!$E$21:$E$1020,0)),"Not in Books")</f>
        <v>Not in Books</v>
      </c>
      <c r="X288" s="117" t="str">
        <f>IFERROR(INDEX('ITC-Books'!$R$21:$R$1020,MATCH(E288,'ITC-Books'!$E$21:$E$1020,0)),"Not in Books")</f>
        <v>Not in Books</v>
      </c>
      <c r="Y288" s="120">
        <f>IFERROR(VLOOKUP(E288,'2A-2B'!$F$21:$H$1020,3,0)-P288,SUM(M288:O288))</f>
        <v>0</v>
      </c>
      <c r="Z288" s="53">
        <f>IFERROR(VLOOKUP(E288,'ITC-Books'!$E$21:$P$1020,12,0)-P288,SUM(M288:O288))</f>
        <v>0</v>
      </c>
      <c r="AA288" s="186" t="str">
        <f t="shared" si="25"/>
        <v>-</v>
      </c>
    </row>
    <row r="289" spans="2:27">
      <c r="B289" s="176" t="s">
        <v>1668</v>
      </c>
      <c r="C289" s="121"/>
      <c r="D289" s="119"/>
      <c r="E289" s="192"/>
      <c r="F289" s="117"/>
      <c r="G289" s="118"/>
      <c r="H289" s="119"/>
      <c r="I289" s="119"/>
      <c r="J289" s="123"/>
      <c r="K289" s="195"/>
      <c r="L289" s="120">
        <v>0</v>
      </c>
      <c r="M289" s="120">
        <v>0</v>
      </c>
      <c r="N289" s="120">
        <v>0</v>
      </c>
      <c r="O289" s="112">
        <f t="shared" si="22"/>
        <v>0</v>
      </c>
      <c r="P289" s="115">
        <f t="shared" si="23"/>
        <v>0</v>
      </c>
      <c r="Q289" s="197"/>
      <c r="R289" s="177" t="str">
        <f>IFERROR(INDEX('2A-2B'!$B$21:$B$1020,MATCH(E289,'2A-2B'!$F$21:$F$1020,0)),"-")</f>
        <v>-</v>
      </c>
      <c r="S289" s="177" t="str">
        <f>IFERROR(INDEX('ITC-Books'!$B$21:$B$1020,MATCH(E289,'ITC-Books'!$E$21:$E$1020,0)),"-")</f>
        <v>-</v>
      </c>
      <c r="T289" s="186">
        <f t="shared" si="24"/>
        <v>0</v>
      </c>
      <c r="V289" s="131" t="str">
        <f>IFERROR(INDEX('2A-2B'!$C$21:$C$1020,MATCH(E289,'2A-2B'!$F$21:$F$1020,0)),"Not in 2A-2B")</f>
        <v>Not in 2A-2B</v>
      </c>
      <c r="W289" s="131" t="str">
        <f>IFERROR(INDEX('ITC-Books'!$C$21:$C$1020,MATCH(E289,'ITC-Books'!$E$21:$E$1020,0)),"Not in Books")</f>
        <v>Not in Books</v>
      </c>
      <c r="X289" s="117" t="str">
        <f>IFERROR(INDEX('ITC-Books'!$R$21:$R$1020,MATCH(E289,'ITC-Books'!$E$21:$E$1020,0)),"Not in Books")</f>
        <v>Not in Books</v>
      </c>
      <c r="Y289" s="120">
        <f>IFERROR(VLOOKUP(E289,'2A-2B'!$F$21:$H$1020,3,0)-P289,SUM(M289:O289))</f>
        <v>0</v>
      </c>
      <c r="Z289" s="53">
        <f>IFERROR(VLOOKUP(E289,'ITC-Books'!$E$21:$P$1020,12,0)-P289,SUM(M289:O289))</f>
        <v>0</v>
      </c>
      <c r="AA289" s="186" t="str">
        <f t="shared" si="25"/>
        <v>-</v>
      </c>
    </row>
    <row r="290" spans="2:27">
      <c r="B290" s="176" t="s">
        <v>1669</v>
      </c>
      <c r="C290" s="121"/>
      <c r="D290" s="119"/>
      <c r="E290" s="192"/>
      <c r="F290" s="117"/>
      <c r="G290" s="118"/>
      <c r="H290" s="119"/>
      <c r="I290" s="119"/>
      <c r="J290" s="123"/>
      <c r="K290" s="195"/>
      <c r="L290" s="120">
        <v>0</v>
      </c>
      <c r="M290" s="120">
        <v>0</v>
      </c>
      <c r="N290" s="120">
        <v>0</v>
      </c>
      <c r="O290" s="112">
        <f t="shared" si="22"/>
        <v>0</v>
      </c>
      <c r="P290" s="115">
        <f t="shared" si="23"/>
        <v>0</v>
      </c>
      <c r="Q290" s="197"/>
      <c r="R290" s="177" t="str">
        <f>IFERROR(INDEX('2A-2B'!$B$21:$B$1020,MATCH(E290,'2A-2B'!$F$21:$F$1020,0)),"-")</f>
        <v>-</v>
      </c>
      <c r="S290" s="177" t="str">
        <f>IFERROR(INDEX('ITC-Books'!$B$21:$B$1020,MATCH(E290,'ITC-Books'!$E$21:$E$1020,0)),"-")</f>
        <v>-</v>
      </c>
      <c r="T290" s="186">
        <f t="shared" si="24"/>
        <v>0</v>
      </c>
      <c r="V290" s="131" t="str">
        <f>IFERROR(INDEX('2A-2B'!$C$21:$C$1020,MATCH(E290,'2A-2B'!$F$21:$F$1020,0)),"Not in 2A-2B")</f>
        <v>Not in 2A-2B</v>
      </c>
      <c r="W290" s="131" t="str">
        <f>IFERROR(INDEX('ITC-Books'!$C$21:$C$1020,MATCH(E290,'ITC-Books'!$E$21:$E$1020,0)),"Not in Books")</f>
        <v>Not in Books</v>
      </c>
      <c r="X290" s="117" t="str">
        <f>IFERROR(INDEX('ITC-Books'!$R$21:$R$1020,MATCH(E290,'ITC-Books'!$E$21:$E$1020,0)),"Not in Books")</f>
        <v>Not in Books</v>
      </c>
      <c r="Y290" s="120">
        <f>IFERROR(VLOOKUP(E290,'2A-2B'!$F$21:$H$1020,3,0)-P290,SUM(M290:O290))</f>
        <v>0</v>
      </c>
      <c r="Z290" s="53">
        <f>IFERROR(VLOOKUP(E290,'ITC-Books'!$E$21:$P$1020,12,0)-P290,SUM(M290:O290))</f>
        <v>0</v>
      </c>
      <c r="AA290" s="186" t="str">
        <f t="shared" si="25"/>
        <v>-</v>
      </c>
    </row>
    <row r="291" spans="2:27">
      <c r="B291" s="176" t="s">
        <v>1670</v>
      </c>
      <c r="C291" s="121"/>
      <c r="D291" s="119"/>
      <c r="E291" s="192"/>
      <c r="F291" s="117"/>
      <c r="G291" s="118"/>
      <c r="H291" s="119"/>
      <c r="I291" s="119"/>
      <c r="J291" s="123"/>
      <c r="K291" s="195"/>
      <c r="L291" s="120">
        <v>0</v>
      </c>
      <c r="M291" s="120">
        <v>0</v>
      </c>
      <c r="N291" s="120">
        <v>0</v>
      </c>
      <c r="O291" s="112">
        <f t="shared" si="22"/>
        <v>0</v>
      </c>
      <c r="P291" s="115">
        <f t="shared" si="23"/>
        <v>0</v>
      </c>
      <c r="Q291" s="197"/>
      <c r="R291" s="177" t="str">
        <f>IFERROR(INDEX('2A-2B'!$B$21:$B$1020,MATCH(E291,'2A-2B'!$F$21:$F$1020,0)),"-")</f>
        <v>-</v>
      </c>
      <c r="S291" s="177" t="str">
        <f>IFERROR(INDEX('ITC-Books'!$B$21:$B$1020,MATCH(E291,'ITC-Books'!$E$21:$E$1020,0)),"-")</f>
        <v>-</v>
      </c>
      <c r="T291" s="186">
        <f t="shared" si="24"/>
        <v>0</v>
      </c>
      <c r="V291" s="131" t="str">
        <f>IFERROR(INDEX('2A-2B'!$C$21:$C$1020,MATCH(E291,'2A-2B'!$F$21:$F$1020,0)),"Not in 2A-2B")</f>
        <v>Not in 2A-2B</v>
      </c>
      <c r="W291" s="131" t="str">
        <f>IFERROR(INDEX('ITC-Books'!$C$21:$C$1020,MATCH(E291,'ITC-Books'!$E$21:$E$1020,0)),"Not in Books")</f>
        <v>Not in Books</v>
      </c>
      <c r="X291" s="117" t="str">
        <f>IFERROR(INDEX('ITC-Books'!$R$21:$R$1020,MATCH(E291,'ITC-Books'!$E$21:$E$1020,0)),"Not in Books")</f>
        <v>Not in Books</v>
      </c>
      <c r="Y291" s="120">
        <f>IFERROR(VLOOKUP(E291,'2A-2B'!$F$21:$H$1020,3,0)-P291,SUM(M291:O291))</f>
        <v>0</v>
      </c>
      <c r="Z291" s="53">
        <f>IFERROR(VLOOKUP(E291,'ITC-Books'!$E$21:$P$1020,12,0)-P291,SUM(M291:O291))</f>
        <v>0</v>
      </c>
      <c r="AA291" s="186" t="str">
        <f t="shared" si="25"/>
        <v>-</v>
      </c>
    </row>
    <row r="292" spans="2:27">
      <c r="B292" s="176" t="s">
        <v>1671</v>
      </c>
      <c r="C292" s="121"/>
      <c r="D292" s="119"/>
      <c r="E292" s="192"/>
      <c r="F292" s="117"/>
      <c r="G292" s="118"/>
      <c r="H292" s="119"/>
      <c r="I292" s="119"/>
      <c r="J292" s="123"/>
      <c r="K292" s="195"/>
      <c r="L292" s="120">
        <v>0</v>
      </c>
      <c r="M292" s="120">
        <v>0</v>
      </c>
      <c r="N292" s="120">
        <v>0</v>
      </c>
      <c r="O292" s="112">
        <f t="shared" si="22"/>
        <v>0</v>
      </c>
      <c r="P292" s="115">
        <f t="shared" si="23"/>
        <v>0</v>
      </c>
      <c r="Q292" s="197"/>
      <c r="R292" s="177" t="str">
        <f>IFERROR(INDEX('2A-2B'!$B$21:$B$1020,MATCH(E292,'2A-2B'!$F$21:$F$1020,0)),"-")</f>
        <v>-</v>
      </c>
      <c r="S292" s="177" t="str">
        <f>IFERROR(INDEX('ITC-Books'!$B$21:$B$1020,MATCH(E292,'ITC-Books'!$E$21:$E$1020,0)),"-")</f>
        <v>-</v>
      </c>
      <c r="T292" s="186">
        <f t="shared" si="24"/>
        <v>0</v>
      </c>
      <c r="V292" s="131" t="str">
        <f>IFERROR(INDEX('2A-2B'!$C$21:$C$1020,MATCH(E292,'2A-2B'!$F$21:$F$1020,0)),"Not in 2A-2B")</f>
        <v>Not in 2A-2B</v>
      </c>
      <c r="W292" s="131" t="str">
        <f>IFERROR(INDEX('ITC-Books'!$C$21:$C$1020,MATCH(E292,'ITC-Books'!$E$21:$E$1020,0)),"Not in Books")</f>
        <v>Not in Books</v>
      </c>
      <c r="X292" s="117" t="str">
        <f>IFERROR(INDEX('ITC-Books'!$R$21:$R$1020,MATCH(E292,'ITC-Books'!$E$21:$E$1020,0)),"Not in Books")</f>
        <v>Not in Books</v>
      </c>
      <c r="Y292" s="120">
        <f>IFERROR(VLOOKUP(E292,'2A-2B'!$F$21:$H$1020,3,0)-P292,SUM(M292:O292))</f>
        <v>0</v>
      </c>
      <c r="Z292" s="53">
        <f>IFERROR(VLOOKUP(E292,'ITC-Books'!$E$21:$P$1020,12,0)-P292,SUM(M292:O292))</f>
        <v>0</v>
      </c>
      <c r="AA292" s="186" t="str">
        <f t="shared" si="25"/>
        <v>-</v>
      </c>
    </row>
    <row r="293" spans="2:27">
      <c r="B293" s="176" t="s">
        <v>1672</v>
      </c>
      <c r="C293" s="121"/>
      <c r="D293" s="119"/>
      <c r="E293" s="192"/>
      <c r="F293" s="117"/>
      <c r="G293" s="118"/>
      <c r="H293" s="119"/>
      <c r="I293" s="119"/>
      <c r="J293" s="123"/>
      <c r="K293" s="195"/>
      <c r="L293" s="120">
        <v>0</v>
      </c>
      <c r="M293" s="120">
        <v>0</v>
      </c>
      <c r="N293" s="120">
        <v>0</v>
      </c>
      <c r="O293" s="112">
        <f t="shared" si="22"/>
        <v>0</v>
      </c>
      <c r="P293" s="115">
        <f t="shared" si="23"/>
        <v>0</v>
      </c>
      <c r="Q293" s="197"/>
      <c r="R293" s="177" t="str">
        <f>IFERROR(INDEX('2A-2B'!$B$21:$B$1020,MATCH(E293,'2A-2B'!$F$21:$F$1020,0)),"-")</f>
        <v>-</v>
      </c>
      <c r="S293" s="177" t="str">
        <f>IFERROR(INDEX('ITC-Books'!$B$21:$B$1020,MATCH(E293,'ITC-Books'!$E$21:$E$1020,0)),"-")</f>
        <v>-</v>
      </c>
      <c r="T293" s="186">
        <f t="shared" si="24"/>
        <v>0</v>
      </c>
      <c r="V293" s="131" t="str">
        <f>IFERROR(INDEX('2A-2B'!$C$21:$C$1020,MATCH(E293,'2A-2B'!$F$21:$F$1020,0)),"Not in 2A-2B")</f>
        <v>Not in 2A-2B</v>
      </c>
      <c r="W293" s="131" t="str">
        <f>IFERROR(INDEX('ITC-Books'!$C$21:$C$1020,MATCH(E293,'ITC-Books'!$E$21:$E$1020,0)),"Not in Books")</f>
        <v>Not in Books</v>
      </c>
      <c r="X293" s="117" t="str">
        <f>IFERROR(INDEX('ITC-Books'!$R$21:$R$1020,MATCH(E293,'ITC-Books'!$E$21:$E$1020,0)),"Not in Books")</f>
        <v>Not in Books</v>
      </c>
      <c r="Y293" s="120">
        <f>IFERROR(VLOOKUP(E293,'2A-2B'!$F$21:$H$1020,3,0)-P293,SUM(M293:O293))</f>
        <v>0</v>
      </c>
      <c r="Z293" s="53">
        <f>IFERROR(VLOOKUP(E293,'ITC-Books'!$E$21:$P$1020,12,0)-P293,SUM(M293:O293))</f>
        <v>0</v>
      </c>
      <c r="AA293" s="186" t="str">
        <f t="shared" si="25"/>
        <v>-</v>
      </c>
    </row>
    <row r="294" spans="2:27">
      <c r="B294" s="176" t="s">
        <v>1673</v>
      </c>
      <c r="C294" s="121"/>
      <c r="D294" s="119"/>
      <c r="E294" s="192"/>
      <c r="F294" s="117"/>
      <c r="G294" s="118"/>
      <c r="H294" s="119"/>
      <c r="I294" s="119"/>
      <c r="J294" s="123"/>
      <c r="K294" s="195"/>
      <c r="L294" s="120">
        <v>0</v>
      </c>
      <c r="M294" s="120">
        <v>0</v>
      </c>
      <c r="N294" s="120">
        <v>0</v>
      </c>
      <c r="O294" s="112">
        <f t="shared" si="22"/>
        <v>0</v>
      </c>
      <c r="P294" s="115">
        <f t="shared" si="23"/>
        <v>0</v>
      </c>
      <c r="Q294" s="197"/>
      <c r="R294" s="177" t="str">
        <f>IFERROR(INDEX('2A-2B'!$B$21:$B$1020,MATCH(E294,'2A-2B'!$F$21:$F$1020,0)),"-")</f>
        <v>-</v>
      </c>
      <c r="S294" s="177" t="str">
        <f>IFERROR(INDEX('ITC-Books'!$B$21:$B$1020,MATCH(E294,'ITC-Books'!$E$21:$E$1020,0)),"-")</f>
        <v>-</v>
      </c>
      <c r="T294" s="186">
        <f t="shared" si="24"/>
        <v>0</v>
      </c>
      <c r="V294" s="131" t="str">
        <f>IFERROR(INDEX('2A-2B'!$C$21:$C$1020,MATCH(E294,'2A-2B'!$F$21:$F$1020,0)),"Not in 2A-2B")</f>
        <v>Not in 2A-2B</v>
      </c>
      <c r="W294" s="131" t="str">
        <f>IFERROR(INDEX('ITC-Books'!$C$21:$C$1020,MATCH(E294,'ITC-Books'!$E$21:$E$1020,0)),"Not in Books")</f>
        <v>Not in Books</v>
      </c>
      <c r="X294" s="117" t="str">
        <f>IFERROR(INDEX('ITC-Books'!$R$21:$R$1020,MATCH(E294,'ITC-Books'!$E$21:$E$1020,0)),"Not in Books")</f>
        <v>Not in Books</v>
      </c>
      <c r="Y294" s="120">
        <f>IFERROR(VLOOKUP(E294,'2A-2B'!$F$21:$H$1020,3,0)-P294,SUM(M294:O294))</f>
        <v>0</v>
      </c>
      <c r="Z294" s="53">
        <f>IFERROR(VLOOKUP(E294,'ITC-Books'!$E$21:$P$1020,12,0)-P294,SUM(M294:O294))</f>
        <v>0</v>
      </c>
      <c r="AA294" s="186" t="str">
        <f t="shared" si="25"/>
        <v>-</v>
      </c>
    </row>
    <row r="295" spans="2:27">
      <c r="B295" s="176" t="s">
        <v>1674</v>
      </c>
      <c r="C295" s="121"/>
      <c r="D295" s="119"/>
      <c r="E295" s="192"/>
      <c r="F295" s="117"/>
      <c r="G295" s="118"/>
      <c r="H295" s="119"/>
      <c r="I295" s="119"/>
      <c r="J295" s="123"/>
      <c r="K295" s="195"/>
      <c r="L295" s="120">
        <v>0</v>
      </c>
      <c r="M295" s="120">
        <v>0</v>
      </c>
      <c r="N295" s="120">
        <v>0</v>
      </c>
      <c r="O295" s="112">
        <f t="shared" si="22"/>
        <v>0</v>
      </c>
      <c r="P295" s="115">
        <f t="shared" si="23"/>
        <v>0</v>
      </c>
      <c r="Q295" s="197"/>
      <c r="R295" s="177" t="str">
        <f>IFERROR(INDEX('2A-2B'!$B$21:$B$1020,MATCH(E295,'2A-2B'!$F$21:$F$1020,0)),"-")</f>
        <v>-</v>
      </c>
      <c r="S295" s="177" t="str">
        <f>IFERROR(INDEX('ITC-Books'!$B$21:$B$1020,MATCH(E295,'ITC-Books'!$E$21:$E$1020,0)),"-")</f>
        <v>-</v>
      </c>
      <c r="T295" s="186">
        <f t="shared" si="24"/>
        <v>0</v>
      </c>
      <c r="V295" s="131" t="str">
        <f>IFERROR(INDEX('2A-2B'!$C$21:$C$1020,MATCH(E295,'2A-2B'!$F$21:$F$1020,0)),"Not in 2A-2B")</f>
        <v>Not in 2A-2B</v>
      </c>
      <c r="W295" s="131" t="str">
        <f>IFERROR(INDEX('ITC-Books'!$C$21:$C$1020,MATCH(E295,'ITC-Books'!$E$21:$E$1020,0)),"Not in Books")</f>
        <v>Not in Books</v>
      </c>
      <c r="X295" s="117" t="str">
        <f>IFERROR(INDEX('ITC-Books'!$R$21:$R$1020,MATCH(E295,'ITC-Books'!$E$21:$E$1020,0)),"Not in Books")</f>
        <v>Not in Books</v>
      </c>
      <c r="Y295" s="120">
        <f>IFERROR(VLOOKUP(E295,'2A-2B'!$F$21:$H$1020,3,0)-P295,SUM(M295:O295))</f>
        <v>0</v>
      </c>
      <c r="Z295" s="53">
        <f>IFERROR(VLOOKUP(E295,'ITC-Books'!$E$21:$P$1020,12,0)-P295,SUM(M295:O295))</f>
        <v>0</v>
      </c>
      <c r="AA295" s="186" t="str">
        <f t="shared" si="25"/>
        <v>-</v>
      </c>
    </row>
    <row r="296" spans="2:27">
      <c r="B296" s="176" t="s">
        <v>1675</v>
      </c>
      <c r="C296" s="121"/>
      <c r="D296" s="119"/>
      <c r="E296" s="192"/>
      <c r="F296" s="117"/>
      <c r="G296" s="118"/>
      <c r="H296" s="119"/>
      <c r="I296" s="119"/>
      <c r="J296" s="123"/>
      <c r="K296" s="195"/>
      <c r="L296" s="120">
        <v>0</v>
      </c>
      <c r="M296" s="120">
        <v>0</v>
      </c>
      <c r="N296" s="120">
        <v>0</v>
      </c>
      <c r="O296" s="112">
        <f t="shared" si="22"/>
        <v>0</v>
      </c>
      <c r="P296" s="115">
        <f t="shared" si="23"/>
        <v>0</v>
      </c>
      <c r="Q296" s="197"/>
      <c r="R296" s="177" t="str">
        <f>IFERROR(INDEX('2A-2B'!$B$21:$B$1020,MATCH(E296,'2A-2B'!$F$21:$F$1020,0)),"-")</f>
        <v>-</v>
      </c>
      <c r="S296" s="177" t="str">
        <f>IFERROR(INDEX('ITC-Books'!$B$21:$B$1020,MATCH(E296,'ITC-Books'!$E$21:$E$1020,0)),"-")</f>
        <v>-</v>
      </c>
      <c r="T296" s="186">
        <f t="shared" si="24"/>
        <v>0</v>
      </c>
      <c r="V296" s="131" t="str">
        <f>IFERROR(INDEX('2A-2B'!$C$21:$C$1020,MATCH(E296,'2A-2B'!$F$21:$F$1020,0)),"Not in 2A-2B")</f>
        <v>Not in 2A-2B</v>
      </c>
      <c r="W296" s="131" t="str">
        <f>IFERROR(INDEX('ITC-Books'!$C$21:$C$1020,MATCH(E296,'ITC-Books'!$E$21:$E$1020,0)),"Not in Books")</f>
        <v>Not in Books</v>
      </c>
      <c r="X296" s="117" t="str">
        <f>IFERROR(INDEX('ITC-Books'!$R$21:$R$1020,MATCH(E296,'ITC-Books'!$E$21:$E$1020,0)),"Not in Books")</f>
        <v>Not in Books</v>
      </c>
      <c r="Y296" s="120">
        <f>IFERROR(VLOOKUP(E296,'2A-2B'!$F$21:$H$1020,3,0)-P296,SUM(M296:O296))</f>
        <v>0</v>
      </c>
      <c r="Z296" s="53">
        <f>IFERROR(VLOOKUP(E296,'ITC-Books'!$E$21:$P$1020,12,0)-P296,SUM(M296:O296))</f>
        <v>0</v>
      </c>
      <c r="AA296" s="186" t="str">
        <f t="shared" si="25"/>
        <v>-</v>
      </c>
    </row>
    <row r="297" spans="2:27">
      <c r="B297" s="176" t="s">
        <v>1676</v>
      </c>
      <c r="C297" s="121"/>
      <c r="D297" s="119"/>
      <c r="E297" s="192"/>
      <c r="F297" s="117"/>
      <c r="G297" s="118"/>
      <c r="H297" s="119"/>
      <c r="I297" s="119"/>
      <c r="J297" s="123"/>
      <c r="K297" s="195"/>
      <c r="L297" s="120">
        <v>0</v>
      </c>
      <c r="M297" s="120">
        <v>0</v>
      </c>
      <c r="N297" s="120">
        <v>0</v>
      </c>
      <c r="O297" s="112">
        <f t="shared" si="22"/>
        <v>0</v>
      </c>
      <c r="P297" s="115">
        <f t="shared" si="23"/>
        <v>0</v>
      </c>
      <c r="Q297" s="197"/>
      <c r="R297" s="177" t="str">
        <f>IFERROR(INDEX('2A-2B'!$B$21:$B$1020,MATCH(E297,'2A-2B'!$F$21:$F$1020,0)),"-")</f>
        <v>-</v>
      </c>
      <c r="S297" s="177" t="str">
        <f>IFERROR(INDEX('ITC-Books'!$B$21:$B$1020,MATCH(E297,'ITC-Books'!$E$21:$E$1020,0)),"-")</f>
        <v>-</v>
      </c>
      <c r="T297" s="186">
        <f t="shared" si="24"/>
        <v>0</v>
      </c>
      <c r="V297" s="131" t="str">
        <f>IFERROR(INDEX('2A-2B'!$C$21:$C$1020,MATCH(E297,'2A-2B'!$F$21:$F$1020,0)),"Not in 2A-2B")</f>
        <v>Not in 2A-2B</v>
      </c>
      <c r="W297" s="131" t="str">
        <f>IFERROR(INDEX('ITC-Books'!$C$21:$C$1020,MATCH(E297,'ITC-Books'!$E$21:$E$1020,0)),"Not in Books")</f>
        <v>Not in Books</v>
      </c>
      <c r="X297" s="117" t="str">
        <f>IFERROR(INDEX('ITC-Books'!$R$21:$R$1020,MATCH(E297,'ITC-Books'!$E$21:$E$1020,0)),"Not in Books")</f>
        <v>Not in Books</v>
      </c>
      <c r="Y297" s="120">
        <f>IFERROR(VLOOKUP(E297,'2A-2B'!$F$21:$H$1020,3,0)-P297,SUM(M297:O297))</f>
        <v>0</v>
      </c>
      <c r="Z297" s="53">
        <f>IFERROR(VLOOKUP(E297,'ITC-Books'!$E$21:$P$1020,12,0)-P297,SUM(M297:O297))</f>
        <v>0</v>
      </c>
      <c r="AA297" s="186" t="str">
        <f t="shared" si="25"/>
        <v>-</v>
      </c>
    </row>
    <row r="298" spans="2:27">
      <c r="B298" s="176" t="s">
        <v>1677</v>
      </c>
      <c r="C298" s="121"/>
      <c r="D298" s="119"/>
      <c r="E298" s="192"/>
      <c r="F298" s="117"/>
      <c r="G298" s="118"/>
      <c r="H298" s="119"/>
      <c r="I298" s="119"/>
      <c r="J298" s="123"/>
      <c r="K298" s="195"/>
      <c r="L298" s="120">
        <v>0</v>
      </c>
      <c r="M298" s="120">
        <v>0</v>
      </c>
      <c r="N298" s="120">
        <v>0</v>
      </c>
      <c r="O298" s="112">
        <f t="shared" si="22"/>
        <v>0</v>
      </c>
      <c r="P298" s="115">
        <f t="shared" si="23"/>
        <v>0</v>
      </c>
      <c r="Q298" s="197"/>
      <c r="R298" s="177" t="str">
        <f>IFERROR(INDEX('2A-2B'!$B$21:$B$1020,MATCH(E298,'2A-2B'!$F$21:$F$1020,0)),"-")</f>
        <v>-</v>
      </c>
      <c r="S298" s="177" t="str">
        <f>IFERROR(INDEX('ITC-Books'!$B$21:$B$1020,MATCH(E298,'ITC-Books'!$E$21:$E$1020,0)),"-")</f>
        <v>-</v>
      </c>
      <c r="T298" s="186">
        <f t="shared" si="24"/>
        <v>0</v>
      </c>
      <c r="V298" s="131" t="str">
        <f>IFERROR(INDEX('2A-2B'!$C$21:$C$1020,MATCH(E298,'2A-2B'!$F$21:$F$1020,0)),"Not in 2A-2B")</f>
        <v>Not in 2A-2B</v>
      </c>
      <c r="W298" s="131" t="str">
        <f>IFERROR(INDEX('ITC-Books'!$C$21:$C$1020,MATCH(E298,'ITC-Books'!$E$21:$E$1020,0)),"Not in Books")</f>
        <v>Not in Books</v>
      </c>
      <c r="X298" s="117" t="str">
        <f>IFERROR(INDEX('ITC-Books'!$R$21:$R$1020,MATCH(E298,'ITC-Books'!$E$21:$E$1020,0)),"Not in Books")</f>
        <v>Not in Books</v>
      </c>
      <c r="Y298" s="120">
        <f>IFERROR(VLOOKUP(E298,'2A-2B'!$F$21:$H$1020,3,0)-P298,SUM(M298:O298))</f>
        <v>0</v>
      </c>
      <c r="Z298" s="53">
        <f>IFERROR(VLOOKUP(E298,'ITC-Books'!$E$21:$P$1020,12,0)-P298,SUM(M298:O298))</f>
        <v>0</v>
      </c>
      <c r="AA298" s="186" t="str">
        <f t="shared" si="25"/>
        <v>-</v>
      </c>
    </row>
    <row r="299" spans="2:27">
      <c r="B299" s="176" t="s">
        <v>1678</v>
      </c>
      <c r="C299" s="121"/>
      <c r="D299" s="119"/>
      <c r="E299" s="192"/>
      <c r="F299" s="117"/>
      <c r="G299" s="118"/>
      <c r="H299" s="119"/>
      <c r="I299" s="119"/>
      <c r="J299" s="123"/>
      <c r="K299" s="195"/>
      <c r="L299" s="120">
        <v>0</v>
      </c>
      <c r="M299" s="120">
        <v>0</v>
      </c>
      <c r="N299" s="120">
        <v>0</v>
      </c>
      <c r="O299" s="112">
        <f t="shared" si="22"/>
        <v>0</v>
      </c>
      <c r="P299" s="115">
        <f t="shared" si="23"/>
        <v>0</v>
      </c>
      <c r="Q299" s="197"/>
      <c r="R299" s="177" t="str">
        <f>IFERROR(INDEX('2A-2B'!$B$21:$B$1020,MATCH(E299,'2A-2B'!$F$21:$F$1020,0)),"-")</f>
        <v>-</v>
      </c>
      <c r="S299" s="177" t="str">
        <f>IFERROR(INDEX('ITC-Books'!$B$21:$B$1020,MATCH(E299,'ITC-Books'!$E$21:$E$1020,0)),"-")</f>
        <v>-</v>
      </c>
      <c r="T299" s="186">
        <f t="shared" si="24"/>
        <v>0</v>
      </c>
      <c r="V299" s="131" t="str">
        <f>IFERROR(INDEX('2A-2B'!$C$21:$C$1020,MATCH(E299,'2A-2B'!$F$21:$F$1020,0)),"Not in 2A-2B")</f>
        <v>Not in 2A-2B</v>
      </c>
      <c r="W299" s="131" t="str">
        <f>IFERROR(INDEX('ITC-Books'!$C$21:$C$1020,MATCH(E299,'ITC-Books'!$E$21:$E$1020,0)),"Not in Books")</f>
        <v>Not in Books</v>
      </c>
      <c r="X299" s="117" t="str">
        <f>IFERROR(INDEX('ITC-Books'!$R$21:$R$1020,MATCH(E299,'ITC-Books'!$E$21:$E$1020,0)),"Not in Books")</f>
        <v>Not in Books</v>
      </c>
      <c r="Y299" s="120">
        <f>IFERROR(VLOOKUP(E299,'2A-2B'!$F$21:$H$1020,3,0)-P299,SUM(M299:O299))</f>
        <v>0</v>
      </c>
      <c r="Z299" s="53">
        <f>IFERROR(VLOOKUP(E299,'ITC-Books'!$E$21:$P$1020,12,0)-P299,SUM(M299:O299))</f>
        <v>0</v>
      </c>
      <c r="AA299" s="186" t="str">
        <f t="shared" si="25"/>
        <v>-</v>
      </c>
    </row>
    <row r="300" spans="2:27">
      <c r="B300" s="176" t="s">
        <v>1679</v>
      </c>
      <c r="C300" s="121"/>
      <c r="D300" s="119"/>
      <c r="E300" s="192"/>
      <c r="F300" s="117"/>
      <c r="G300" s="118"/>
      <c r="H300" s="119"/>
      <c r="I300" s="119"/>
      <c r="J300" s="123"/>
      <c r="K300" s="195"/>
      <c r="L300" s="120">
        <v>0</v>
      </c>
      <c r="M300" s="120">
        <v>0</v>
      </c>
      <c r="N300" s="120">
        <v>0</v>
      </c>
      <c r="O300" s="112">
        <f t="shared" si="22"/>
        <v>0</v>
      </c>
      <c r="P300" s="115">
        <f t="shared" si="23"/>
        <v>0</v>
      </c>
      <c r="Q300" s="197"/>
      <c r="R300" s="177" t="str">
        <f>IFERROR(INDEX('2A-2B'!$B$21:$B$1020,MATCH(E300,'2A-2B'!$F$21:$F$1020,0)),"-")</f>
        <v>-</v>
      </c>
      <c r="S300" s="177" t="str">
        <f>IFERROR(INDEX('ITC-Books'!$B$21:$B$1020,MATCH(E300,'ITC-Books'!$E$21:$E$1020,0)),"-")</f>
        <v>-</v>
      </c>
      <c r="T300" s="186">
        <f t="shared" si="24"/>
        <v>0</v>
      </c>
      <c r="V300" s="131" t="str">
        <f>IFERROR(INDEX('2A-2B'!$C$21:$C$1020,MATCH(E300,'2A-2B'!$F$21:$F$1020,0)),"Not in 2A-2B")</f>
        <v>Not in 2A-2B</v>
      </c>
      <c r="W300" s="131" t="str">
        <f>IFERROR(INDEX('ITC-Books'!$C$21:$C$1020,MATCH(E300,'ITC-Books'!$E$21:$E$1020,0)),"Not in Books")</f>
        <v>Not in Books</v>
      </c>
      <c r="X300" s="117" t="str">
        <f>IFERROR(INDEX('ITC-Books'!$R$21:$R$1020,MATCH(E300,'ITC-Books'!$E$21:$E$1020,0)),"Not in Books")</f>
        <v>Not in Books</v>
      </c>
      <c r="Y300" s="120">
        <f>IFERROR(VLOOKUP(E300,'2A-2B'!$F$21:$H$1020,3,0)-P300,SUM(M300:O300))</f>
        <v>0</v>
      </c>
      <c r="Z300" s="53">
        <f>IFERROR(VLOOKUP(E300,'ITC-Books'!$E$21:$P$1020,12,0)-P300,SUM(M300:O300))</f>
        <v>0</v>
      </c>
      <c r="AA300" s="186" t="str">
        <f t="shared" si="25"/>
        <v>-</v>
      </c>
    </row>
    <row r="301" spans="2:27">
      <c r="B301" s="176" t="s">
        <v>1680</v>
      </c>
      <c r="C301" s="121"/>
      <c r="D301" s="119"/>
      <c r="E301" s="192"/>
      <c r="F301" s="117"/>
      <c r="G301" s="118"/>
      <c r="H301" s="119"/>
      <c r="I301" s="119"/>
      <c r="J301" s="123"/>
      <c r="K301" s="195"/>
      <c r="L301" s="120">
        <v>0</v>
      </c>
      <c r="M301" s="120">
        <v>0</v>
      </c>
      <c r="N301" s="120">
        <v>0</v>
      </c>
      <c r="O301" s="112">
        <f t="shared" si="22"/>
        <v>0</v>
      </c>
      <c r="P301" s="115">
        <f t="shared" si="23"/>
        <v>0</v>
      </c>
      <c r="Q301" s="197"/>
      <c r="R301" s="177" t="str">
        <f>IFERROR(INDEX('2A-2B'!$B$21:$B$1020,MATCH(E301,'2A-2B'!$F$21:$F$1020,0)),"-")</f>
        <v>-</v>
      </c>
      <c r="S301" s="177" t="str">
        <f>IFERROR(INDEX('ITC-Books'!$B$21:$B$1020,MATCH(E301,'ITC-Books'!$E$21:$E$1020,0)),"-")</f>
        <v>-</v>
      </c>
      <c r="T301" s="186">
        <f t="shared" si="24"/>
        <v>0</v>
      </c>
      <c r="V301" s="131" t="str">
        <f>IFERROR(INDEX('2A-2B'!$C$21:$C$1020,MATCH(E301,'2A-2B'!$F$21:$F$1020,0)),"Not in 2A-2B")</f>
        <v>Not in 2A-2B</v>
      </c>
      <c r="W301" s="131" t="str">
        <f>IFERROR(INDEX('ITC-Books'!$C$21:$C$1020,MATCH(E301,'ITC-Books'!$E$21:$E$1020,0)),"Not in Books")</f>
        <v>Not in Books</v>
      </c>
      <c r="X301" s="117" t="str">
        <f>IFERROR(INDEX('ITC-Books'!$R$21:$R$1020,MATCH(E301,'ITC-Books'!$E$21:$E$1020,0)),"Not in Books")</f>
        <v>Not in Books</v>
      </c>
      <c r="Y301" s="120">
        <f>IFERROR(VLOOKUP(E301,'2A-2B'!$F$21:$H$1020,3,0)-P301,SUM(M301:O301))</f>
        <v>0</v>
      </c>
      <c r="Z301" s="53">
        <f>IFERROR(VLOOKUP(E301,'ITC-Books'!$E$21:$P$1020,12,0)-P301,SUM(M301:O301))</f>
        <v>0</v>
      </c>
      <c r="AA301" s="186" t="str">
        <f t="shared" si="25"/>
        <v>-</v>
      </c>
    </row>
    <row r="302" spans="2:27">
      <c r="B302" s="176" t="s">
        <v>1681</v>
      </c>
      <c r="C302" s="121"/>
      <c r="D302" s="119"/>
      <c r="E302" s="192"/>
      <c r="F302" s="117"/>
      <c r="G302" s="118"/>
      <c r="H302" s="119"/>
      <c r="I302" s="119"/>
      <c r="J302" s="123"/>
      <c r="K302" s="195"/>
      <c r="L302" s="120">
        <v>0</v>
      </c>
      <c r="M302" s="120">
        <v>0</v>
      </c>
      <c r="N302" s="120">
        <v>0</v>
      </c>
      <c r="O302" s="112">
        <f t="shared" si="22"/>
        <v>0</v>
      </c>
      <c r="P302" s="115">
        <f t="shared" si="23"/>
        <v>0</v>
      </c>
      <c r="Q302" s="197"/>
      <c r="R302" s="177" t="str">
        <f>IFERROR(INDEX('2A-2B'!$B$21:$B$1020,MATCH(E302,'2A-2B'!$F$21:$F$1020,0)),"-")</f>
        <v>-</v>
      </c>
      <c r="S302" s="177" t="str">
        <f>IFERROR(INDEX('ITC-Books'!$B$21:$B$1020,MATCH(E302,'ITC-Books'!$E$21:$E$1020,0)),"-")</f>
        <v>-</v>
      </c>
      <c r="T302" s="186">
        <f t="shared" si="24"/>
        <v>0</v>
      </c>
      <c r="V302" s="131" t="str">
        <f>IFERROR(INDEX('2A-2B'!$C$21:$C$1020,MATCH(E302,'2A-2B'!$F$21:$F$1020,0)),"Not in 2A-2B")</f>
        <v>Not in 2A-2B</v>
      </c>
      <c r="W302" s="131" t="str">
        <f>IFERROR(INDEX('ITC-Books'!$C$21:$C$1020,MATCH(E302,'ITC-Books'!$E$21:$E$1020,0)),"Not in Books")</f>
        <v>Not in Books</v>
      </c>
      <c r="X302" s="117" t="str">
        <f>IFERROR(INDEX('ITC-Books'!$R$21:$R$1020,MATCH(E302,'ITC-Books'!$E$21:$E$1020,0)),"Not in Books")</f>
        <v>Not in Books</v>
      </c>
      <c r="Y302" s="120">
        <f>IFERROR(VLOOKUP(E302,'2A-2B'!$F$21:$H$1020,3,0)-P302,SUM(M302:O302))</f>
        <v>0</v>
      </c>
      <c r="Z302" s="53">
        <f>IFERROR(VLOOKUP(E302,'ITC-Books'!$E$21:$P$1020,12,0)-P302,SUM(M302:O302))</f>
        <v>0</v>
      </c>
      <c r="AA302" s="186" t="str">
        <f t="shared" si="25"/>
        <v>-</v>
      </c>
    </row>
    <row r="303" spans="2:27">
      <c r="B303" s="176" t="s">
        <v>1682</v>
      </c>
      <c r="C303" s="121"/>
      <c r="D303" s="119"/>
      <c r="E303" s="192"/>
      <c r="F303" s="117"/>
      <c r="G303" s="118"/>
      <c r="H303" s="119"/>
      <c r="I303" s="119"/>
      <c r="J303" s="123"/>
      <c r="K303" s="195"/>
      <c r="L303" s="120">
        <v>0</v>
      </c>
      <c r="M303" s="120">
        <v>0</v>
      </c>
      <c r="N303" s="120">
        <v>0</v>
      </c>
      <c r="O303" s="112">
        <f t="shared" si="22"/>
        <v>0</v>
      </c>
      <c r="P303" s="115">
        <f t="shared" si="23"/>
        <v>0</v>
      </c>
      <c r="Q303" s="197"/>
      <c r="R303" s="177" t="str">
        <f>IFERROR(INDEX('2A-2B'!$B$21:$B$1020,MATCH(E303,'2A-2B'!$F$21:$F$1020,0)),"-")</f>
        <v>-</v>
      </c>
      <c r="S303" s="177" t="str">
        <f>IFERROR(INDEX('ITC-Books'!$B$21:$B$1020,MATCH(E303,'ITC-Books'!$E$21:$E$1020,0)),"-")</f>
        <v>-</v>
      </c>
      <c r="T303" s="186">
        <f t="shared" si="24"/>
        <v>0</v>
      </c>
      <c r="V303" s="131" t="str">
        <f>IFERROR(INDEX('2A-2B'!$C$21:$C$1020,MATCH(E303,'2A-2B'!$F$21:$F$1020,0)),"Not in 2A-2B")</f>
        <v>Not in 2A-2B</v>
      </c>
      <c r="W303" s="131" t="str">
        <f>IFERROR(INDEX('ITC-Books'!$C$21:$C$1020,MATCH(E303,'ITC-Books'!$E$21:$E$1020,0)),"Not in Books")</f>
        <v>Not in Books</v>
      </c>
      <c r="X303" s="117" t="str">
        <f>IFERROR(INDEX('ITC-Books'!$R$21:$R$1020,MATCH(E303,'ITC-Books'!$E$21:$E$1020,0)),"Not in Books")</f>
        <v>Not in Books</v>
      </c>
      <c r="Y303" s="120">
        <f>IFERROR(VLOOKUP(E303,'2A-2B'!$F$21:$H$1020,3,0)-P303,SUM(M303:O303))</f>
        <v>0</v>
      </c>
      <c r="Z303" s="53">
        <f>IFERROR(VLOOKUP(E303,'ITC-Books'!$E$21:$P$1020,12,0)-P303,SUM(M303:O303))</f>
        <v>0</v>
      </c>
      <c r="AA303" s="186" t="str">
        <f t="shared" si="25"/>
        <v>-</v>
      </c>
    </row>
    <row r="304" spans="2:27">
      <c r="B304" s="176" t="s">
        <v>1683</v>
      </c>
      <c r="C304" s="121"/>
      <c r="D304" s="119"/>
      <c r="E304" s="192"/>
      <c r="F304" s="117"/>
      <c r="G304" s="118"/>
      <c r="H304" s="119"/>
      <c r="I304" s="119"/>
      <c r="J304" s="123"/>
      <c r="K304" s="195"/>
      <c r="L304" s="120">
        <v>0</v>
      </c>
      <c r="M304" s="120">
        <v>0</v>
      </c>
      <c r="N304" s="120">
        <v>0</v>
      </c>
      <c r="O304" s="112">
        <f t="shared" si="22"/>
        <v>0</v>
      </c>
      <c r="P304" s="115">
        <f t="shared" si="23"/>
        <v>0</v>
      </c>
      <c r="Q304" s="197"/>
      <c r="R304" s="177" t="str">
        <f>IFERROR(INDEX('2A-2B'!$B$21:$B$1020,MATCH(E304,'2A-2B'!$F$21:$F$1020,0)),"-")</f>
        <v>-</v>
      </c>
      <c r="S304" s="177" t="str">
        <f>IFERROR(INDEX('ITC-Books'!$B$21:$B$1020,MATCH(E304,'ITC-Books'!$E$21:$E$1020,0)),"-")</f>
        <v>-</v>
      </c>
      <c r="T304" s="186">
        <f t="shared" si="24"/>
        <v>0</v>
      </c>
      <c r="V304" s="131" t="str">
        <f>IFERROR(INDEX('2A-2B'!$C$21:$C$1020,MATCH(E304,'2A-2B'!$F$21:$F$1020,0)),"Not in 2A-2B")</f>
        <v>Not in 2A-2B</v>
      </c>
      <c r="W304" s="131" t="str">
        <f>IFERROR(INDEX('ITC-Books'!$C$21:$C$1020,MATCH(E304,'ITC-Books'!$E$21:$E$1020,0)),"Not in Books")</f>
        <v>Not in Books</v>
      </c>
      <c r="X304" s="117" t="str">
        <f>IFERROR(INDEX('ITC-Books'!$R$21:$R$1020,MATCH(E304,'ITC-Books'!$E$21:$E$1020,0)),"Not in Books")</f>
        <v>Not in Books</v>
      </c>
      <c r="Y304" s="120">
        <f>IFERROR(VLOOKUP(E304,'2A-2B'!$F$21:$H$1020,3,0)-P304,SUM(M304:O304))</f>
        <v>0</v>
      </c>
      <c r="Z304" s="53">
        <f>IFERROR(VLOOKUP(E304,'ITC-Books'!$E$21:$P$1020,12,0)-P304,SUM(M304:O304))</f>
        <v>0</v>
      </c>
      <c r="AA304" s="186" t="str">
        <f t="shared" si="25"/>
        <v>-</v>
      </c>
    </row>
    <row r="305" spans="2:27">
      <c r="B305" s="176" t="s">
        <v>1684</v>
      </c>
      <c r="C305" s="121"/>
      <c r="D305" s="119"/>
      <c r="E305" s="192"/>
      <c r="F305" s="117"/>
      <c r="G305" s="118"/>
      <c r="H305" s="119"/>
      <c r="I305" s="119"/>
      <c r="J305" s="123"/>
      <c r="K305" s="195"/>
      <c r="L305" s="120">
        <v>0</v>
      </c>
      <c r="M305" s="120">
        <v>0</v>
      </c>
      <c r="N305" s="120">
        <v>0</v>
      </c>
      <c r="O305" s="112">
        <f t="shared" si="22"/>
        <v>0</v>
      </c>
      <c r="P305" s="115">
        <f t="shared" si="23"/>
        <v>0</v>
      </c>
      <c r="Q305" s="197"/>
      <c r="R305" s="177" t="str">
        <f>IFERROR(INDEX('2A-2B'!$B$21:$B$1020,MATCH(E305,'2A-2B'!$F$21:$F$1020,0)),"-")</f>
        <v>-</v>
      </c>
      <c r="S305" s="177" t="str">
        <f>IFERROR(INDEX('ITC-Books'!$B$21:$B$1020,MATCH(E305,'ITC-Books'!$E$21:$E$1020,0)),"-")</f>
        <v>-</v>
      </c>
      <c r="T305" s="186">
        <f t="shared" si="24"/>
        <v>0</v>
      </c>
      <c r="V305" s="131" t="str">
        <f>IFERROR(INDEX('2A-2B'!$C$21:$C$1020,MATCH(E305,'2A-2B'!$F$21:$F$1020,0)),"Not in 2A-2B")</f>
        <v>Not in 2A-2B</v>
      </c>
      <c r="W305" s="131" t="str">
        <f>IFERROR(INDEX('ITC-Books'!$C$21:$C$1020,MATCH(E305,'ITC-Books'!$E$21:$E$1020,0)),"Not in Books")</f>
        <v>Not in Books</v>
      </c>
      <c r="X305" s="117" t="str">
        <f>IFERROR(INDEX('ITC-Books'!$R$21:$R$1020,MATCH(E305,'ITC-Books'!$E$21:$E$1020,0)),"Not in Books")</f>
        <v>Not in Books</v>
      </c>
      <c r="Y305" s="120">
        <f>IFERROR(VLOOKUP(E305,'2A-2B'!$F$21:$H$1020,3,0)-P305,SUM(M305:O305))</f>
        <v>0</v>
      </c>
      <c r="Z305" s="53">
        <f>IFERROR(VLOOKUP(E305,'ITC-Books'!$E$21:$P$1020,12,0)-P305,SUM(M305:O305))</f>
        <v>0</v>
      </c>
      <c r="AA305" s="186" t="str">
        <f t="shared" si="25"/>
        <v>-</v>
      </c>
    </row>
    <row r="306" spans="2:27">
      <c r="B306" s="176" t="s">
        <v>1685</v>
      </c>
      <c r="C306" s="121"/>
      <c r="D306" s="119"/>
      <c r="E306" s="192"/>
      <c r="F306" s="117"/>
      <c r="G306" s="118"/>
      <c r="H306" s="119"/>
      <c r="I306" s="119"/>
      <c r="J306" s="123"/>
      <c r="K306" s="195"/>
      <c r="L306" s="120">
        <v>0</v>
      </c>
      <c r="M306" s="120">
        <v>0</v>
      </c>
      <c r="N306" s="120">
        <v>0</v>
      </c>
      <c r="O306" s="112">
        <f t="shared" si="22"/>
        <v>0</v>
      </c>
      <c r="P306" s="115">
        <f t="shared" si="23"/>
        <v>0</v>
      </c>
      <c r="Q306" s="197"/>
      <c r="R306" s="177" t="str">
        <f>IFERROR(INDEX('2A-2B'!$B$21:$B$1020,MATCH(E306,'2A-2B'!$F$21:$F$1020,0)),"-")</f>
        <v>-</v>
      </c>
      <c r="S306" s="177" t="str">
        <f>IFERROR(INDEX('ITC-Books'!$B$21:$B$1020,MATCH(E306,'ITC-Books'!$E$21:$E$1020,0)),"-")</f>
        <v>-</v>
      </c>
      <c r="T306" s="186">
        <f t="shared" si="24"/>
        <v>0</v>
      </c>
      <c r="V306" s="131" t="str">
        <f>IFERROR(INDEX('2A-2B'!$C$21:$C$1020,MATCH(E306,'2A-2B'!$F$21:$F$1020,0)),"Not in 2A-2B")</f>
        <v>Not in 2A-2B</v>
      </c>
      <c r="W306" s="131" t="str">
        <f>IFERROR(INDEX('ITC-Books'!$C$21:$C$1020,MATCH(E306,'ITC-Books'!$E$21:$E$1020,0)),"Not in Books")</f>
        <v>Not in Books</v>
      </c>
      <c r="X306" s="117" t="str">
        <f>IFERROR(INDEX('ITC-Books'!$R$21:$R$1020,MATCH(E306,'ITC-Books'!$E$21:$E$1020,0)),"Not in Books")</f>
        <v>Not in Books</v>
      </c>
      <c r="Y306" s="120">
        <f>IFERROR(VLOOKUP(E306,'2A-2B'!$F$21:$H$1020,3,0)-P306,SUM(M306:O306))</f>
        <v>0</v>
      </c>
      <c r="Z306" s="53">
        <f>IFERROR(VLOOKUP(E306,'ITC-Books'!$E$21:$P$1020,12,0)-P306,SUM(M306:O306))</f>
        <v>0</v>
      </c>
      <c r="AA306" s="186" t="str">
        <f t="shared" si="25"/>
        <v>-</v>
      </c>
    </row>
    <row r="307" spans="2:27">
      <c r="B307" s="176" t="s">
        <v>1686</v>
      </c>
      <c r="C307" s="121"/>
      <c r="D307" s="119"/>
      <c r="E307" s="192"/>
      <c r="F307" s="117"/>
      <c r="G307" s="118"/>
      <c r="H307" s="119"/>
      <c r="I307" s="119"/>
      <c r="J307" s="123"/>
      <c r="K307" s="195"/>
      <c r="L307" s="120">
        <v>0</v>
      </c>
      <c r="M307" s="120">
        <v>0</v>
      </c>
      <c r="N307" s="120">
        <v>0</v>
      </c>
      <c r="O307" s="112">
        <f t="shared" si="22"/>
        <v>0</v>
      </c>
      <c r="P307" s="115">
        <f t="shared" si="23"/>
        <v>0</v>
      </c>
      <c r="Q307" s="197"/>
      <c r="R307" s="177" t="str">
        <f>IFERROR(INDEX('2A-2B'!$B$21:$B$1020,MATCH(E307,'2A-2B'!$F$21:$F$1020,0)),"-")</f>
        <v>-</v>
      </c>
      <c r="S307" s="177" t="str">
        <f>IFERROR(INDEX('ITC-Books'!$B$21:$B$1020,MATCH(E307,'ITC-Books'!$E$21:$E$1020,0)),"-")</f>
        <v>-</v>
      </c>
      <c r="T307" s="186">
        <f t="shared" si="24"/>
        <v>0</v>
      </c>
      <c r="V307" s="131" t="str">
        <f>IFERROR(INDEX('2A-2B'!$C$21:$C$1020,MATCH(E307,'2A-2B'!$F$21:$F$1020,0)),"Not in 2A-2B")</f>
        <v>Not in 2A-2B</v>
      </c>
      <c r="W307" s="131" t="str">
        <f>IFERROR(INDEX('ITC-Books'!$C$21:$C$1020,MATCH(E307,'ITC-Books'!$E$21:$E$1020,0)),"Not in Books")</f>
        <v>Not in Books</v>
      </c>
      <c r="X307" s="117" t="str">
        <f>IFERROR(INDEX('ITC-Books'!$R$21:$R$1020,MATCH(E307,'ITC-Books'!$E$21:$E$1020,0)),"Not in Books")</f>
        <v>Not in Books</v>
      </c>
      <c r="Y307" s="120">
        <f>IFERROR(VLOOKUP(E307,'2A-2B'!$F$21:$H$1020,3,0)-P307,SUM(M307:O307))</f>
        <v>0</v>
      </c>
      <c r="Z307" s="53">
        <f>IFERROR(VLOOKUP(E307,'ITC-Books'!$E$21:$P$1020,12,0)-P307,SUM(M307:O307))</f>
        <v>0</v>
      </c>
      <c r="AA307" s="186" t="str">
        <f t="shared" si="25"/>
        <v>-</v>
      </c>
    </row>
    <row r="308" spans="2:27">
      <c r="B308" s="176" t="s">
        <v>1687</v>
      </c>
      <c r="C308" s="121"/>
      <c r="D308" s="119"/>
      <c r="E308" s="192"/>
      <c r="F308" s="117"/>
      <c r="G308" s="118"/>
      <c r="H308" s="119"/>
      <c r="I308" s="119"/>
      <c r="J308" s="123"/>
      <c r="K308" s="195"/>
      <c r="L308" s="120">
        <v>0</v>
      </c>
      <c r="M308" s="120">
        <v>0</v>
      </c>
      <c r="N308" s="120">
        <v>0</v>
      </c>
      <c r="O308" s="112">
        <f t="shared" si="22"/>
        <v>0</v>
      </c>
      <c r="P308" s="115">
        <f t="shared" si="23"/>
        <v>0</v>
      </c>
      <c r="Q308" s="197"/>
      <c r="R308" s="177" t="str">
        <f>IFERROR(INDEX('2A-2B'!$B$21:$B$1020,MATCH(E308,'2A-2B'!$F$21:$F$1020,0)),"-")</f>
        <v>-</v>
      </c>
      <c r="S308" s="177" t="str">
        <f>IFERROR(INDEX('ITC-Books'!$B$21:$B$1020,MATCH(E308,'ITC-Books'!$E$21:$E$1020,0)),"-")</f>
        <v>-</v>
      </c>
      <c r="T308" s="186">
        <f t="shared" si="24"/>
        <v>0</v>
      </c>
      <c r="V308" s="131" t="str">
        <f>IFERROR(INDEX('2A-2B'!$C$21:$C$1020,MATCH(E308,'2A-2B'!$F$21:$F$1020,0)),"Not in 2A-2B")</f>
        <v>Not in 2A-2B</v>
      </c>
      <c r="W308" s="131" t="str">
        <f>IFERROR(INDEX('ITC-Books'!$C$21:$C$1020,MATCH(E308,'ITC-Books'!$E$21:$E$1020,0)),"Not in Books")</f>
        <v>Not in Books</v>
      </c>
      <c r="X308" s="117" t="str">
        <f>IFERROR(INDEX('ITC-Books'!$R$21:$R$1020,MATCH(E308,'ITC-Books'!$E$21:$E$1020,0)),"Not in Books")</f>
        <v>Not in Books</v>
      </c>
      <c r="Y308" s="120">
        <f>IFERROR(VLOOKUP(E308,'2A-2B'!$F$21:$H$1020,3,0)-P308,SUM(M308:O308))</f>
        <v>0</v>
      </c>
      <c r="Z308" s="53">
        <f>IFERROR(VLOOKUP(E308,'ITC-Books'!$E$21:$P$1020,12,0)-P308,SUM(M308:O308))</f>
        <v>0</v>
      </c>
      <c r="AA308" s="186" t="str">
        <f t="shared" si="25"/>
        <v>-</v>
      </c>
    </row>
    <row r="309" spans="2:27">
      <c r="B309" s="176" t="s">
        <v>1688</v>
      </c>
      <c r="C309" s="121"/>
      <c r="D309" s="119"/>
      <c r="E309" s="192"/>
      <c r="F309" s="117"/>
      <c r="G309" s="118"/>
      <c r="H309" s="119"/>
      <c r="I309" s="119"/>
      <c r="J309" s="123"/>
      <c r="K309" s="195"/>
      <c r="L309" s="120">
        <v>0</v>
      </c>
      <c r="M309" s="120">
        <v>0</v>
      </c>
      <c r="N309" s="120">
        <v>0</v>
      </c>
      <c r="O309" s="112">
        <f t="shared" si="22"/>
        <v>0</v>
      </c>
      <c r="P309" s="115">
        <f t="shared" si="23"/>
        <v>0</v>
      </c>
      <c r="Q309" s="197"/>
      <c r="R309" s="177" t="str">
        <f>IFERROR(INDEX('2A-2B'!$B$21:$B$1020,MATCH(E309,'2A-2B'!$F$21:$F$1020,0)),"-")</f>
        <v>-</v>
      </c>
      <c r="S309" s="177" t="str">
        <f>IFERROR(INDEX('ITC-Books'!$B$21:$B$1020,MATCH(E309,'ITC-Books'!$E$21:$E$1020,0)),"-")</f>
        <v>-</v>
      </c>
      <c r="T309" s="186">
        <f t="shared" si="24"/>
        <v>0</v>
      </c>
      <c r="V309" s="131" t="str">
        <f>IFERROR(INDEX('2A-2B'!$C$21:$C$1020,MATCH(E309,'2A-2B'!$F$21:$F$1020,0)),"Not in 2A-2B")</f>
        <v>Not in 2A-2B</v>
      </c>
      <c r="W309" s="131" t="str">
        <f>IFERROR(INDEX('ITC-Books'!$C$21:$C$1020,MATCH(E309,'ITC-Books'!$E$21:$E$1020,0)),"Not in Books")</f>
        <v>Not in Books</v>
      </c>
      <c r="X309" s="117" t="str">
        <f>IFERROR(INDEX('ITC-Books'!$R$21:$R$1020,MATCH(E309,'ITC-Books'!$E$21:$E$1020,0)),"Not in Books")</f>
        <v>Not in Books</v>
      </c>
      <c r="Y309" s="120">
        <f>IFERROR(VLOOKUP(E309,'2A-2B'!$F$21:$H$1020,3,0)-P309,SUM(M309:O309))</f>
        <v>0</v>
      </c>
      <c r="Z309" s="53">
        <f>IFERROR(VLOOKUP(E309,'ITC-Books'!$E$21:$P$1020,12,0)-P309,SUM(M309:O309))</f>
        <v>0</v>
      </c>
      <c r="AA309" s="186" t="str">
        <f t="shared" si="25"/>
        <v>-</v>
      </c>
    </row>
    <row r="310" spans="2:27">
      <c r="B310" s="176" t="s">
        <v>1689</v>
      </c>
      <c r="C310" s="121"/>
      <c r="D310" s="119"/>
      <c r="E310" s="192"/>
      <c r="F310" s="117"/>
      <c r="G310" s="118"/>
      <c r="H310" s="119"/>
      <c r="I310" s="119"/>
      <c r="J310" s="123"/>
      <c r="K310" s="195"/>
      <c r="L310" s="120">
        <v>0</v>
      </c>
      <c r="M310" s="120">
        <v>0</v>
      </c>
      <c r="N310" s="120">
        <v>0</v>
      </c>
      <c r="O310" s="112">
        <f t="shared" si="22"/>
        <v>0</v>
      </c>
      <c r="P310" s="115">
        <f t="shared" si="23"/>
        <v>0</v>
      </c>
      <c r="Q310" s="197"/>
      <c r="R310" s="177" t="str">
        <f>IFERROR(INDEX('2A-2B'!$B$21:$B$1020,MATCH(E310,'2A-2B'!$F$21:$F$1020,0)),"-")</f>
        <v>-</v>
      </c>
      <c r="S310" s="177" t="str">
        <f>IFERROR(INDEX('ITC-Books'!$B$21:$B$1020,MATCH(E310,'ITC-Books'!$E$21:$E$1020,0)),"-")</f>
        <v>-</v>
      </c>
      <c r="T310" s="186">
        <f t="shared" si="24"/>
        <v>0</v>
      </c>
      <c r="V310" s="131" t="str">
        <f>IFERROR(INDEX('2A-2B'!$C$21:$C$1020,MATCH(E310,'2A-2B'!$F$21:$F$1020,0)),"Not in 2A-2B")</f>
        <v>Not in 2A-2B</v>
      </c>
      <c r="W310" s="131" t="str">
        <f>IFERROR(INDEX('ITC-Books'!$C$21:$C$1020,MATCH(E310,'ITC-Books'!$E$21:$E$1020,0)),"Not in Books")</f>
        <v>Not in Books</v>
      </c>
      <c r="X310" s="117" t="str">
        <f>IFERROR(INDEX('ITC-Books'!$R$21:$R$1020,MATCH(E310,'ITC-Books'!$E$21:$E$1020,0)),"Not in Books")</f>
        <v>Not in Books</v>
      </c>
      <c r="Y310" s="120">
        <f>IFERROR(VLOOKUP(E310,'2A-2B'!$F$21:$H$1020,3,0)-P310,SUM(M310:O310))</f>
        <v>0</v>
      </c>
      <c r="Z310" s="53">
        <f>IFERROR(VLOOKUP(E310,'ITC-Books'!$E$21:$P$1020,12,0)-P310,SUM(M310:O310))</f>
        <v>0</v>
      </c>
      <c r="AA310" s="186" t="str">
        <f t="shared" si="25"/>
        <v>-</v>
      </c>
    </row>
    <row r="311" spans="2:27">
      <c r="B311" s="176" t="s">
        <v>1690</v>
      </c>
      <c r="C311" s="121"/>
      <c r="D311" s="119"/>
      <c r="E311" s="192"/>
      <c r="F311" s="117"/>
      <c r="G311" s="118"/>
      <c r="H311" s="119"/>
      <c r="I311" s="119"/>
      <c r="J311" s="123"/>
      <c r="K311" s="195"/>
      <c r="L311" s="120">
        <v>0</v>
      </c>
      <c r="M311" s="120">
        <v>0</v>
      </c>
      <c r="N311" s="120">
        <v>0</v>
      </c>
      <c r="O311" s="112">
        <f t="shared" si="22"/>
        <v>0</v>
      </c>
      <c r="P311" s="115">
        <f t="shared" si="23"/>
        <v>0</v>
      </c>
      <c r="Q311" s="197"/>
      <c r="R311" s="177" t="str">
        <f>IFERROR(INDEX('2A-2B'!$B$21:$B$1020,MATCH(E311,'2A-2B'!$F$21:$F$1020,0)),"-")</f>
        <v>-</v>
      </c>
      <c r="S311" s="177" t="str">
        <f>IFERROR(INDEX('ITC-Books'!$B$21:$B$1020,MATCH(E311,'ITC-Books'!$E$21:$E$1020,0)),"-")</f>
        <v>-</v>
      </c>
      <c r="T311" s="186">
        <f t="shared" si="24"/>
        <v>0</v>
      </c>
      <c r="V311" s="131" t="str">
        <f>IFERROR(INDEX('2A-2B'!$C$21:$C$1020,MATCH(E311,'2A-2B'!$F$21:$F$1020,0)),"Not in 2A-2B")</f>
        <v>Not in 2A-2B</v>
      </c>
      <c r="W311" s="131" t="str">
        <f>IFERROR(INDEX('ITC-Books'!$C$21:$C$1020,MATCH(E311,'ITC-Books'!$E$21:$E$1020,0)),"Not in Books")</f>
        <v>Not in Books</v>
      </c>
      <c r="X311" s="117" t="str">
        <f>IFERROR(INDEX('ITC-Books'!$R$21:$R$1020,MATCH(E311,'ITC-Books'!$E$21:$E$1020,0)),"Not in Books")</f>
        <v>Not in Books</v>
      </c>
      <c r="Y311" s="120">
        <f>IFERROR(VLOOKUP(E311,'2A-2B'!$F$21:$H$1020,3,0)-P311,SUM(M311:O311))</f>
        <v>0</v>
      </c>
      <c r="Z311" s="53">
        <f>IFERROR(VLOOKUP(E311,'ITC-Books'!$E$21:$P$1020,12,0)-P311,SUM(M311:O311))</f>
        <v>0</v>
      </c>
      <c r="AA311" s="186" t="str">
        <f t="shared" si="25"/>
        <v>-</v>
      </c>
    </row>
    <row r="312" spans="2:27">
      <c r="B312" s="176" t="s">
        <v>1691</v>
      </c>
      <c r="C312" s="121"/>
      <c r="D312" s="119"/>
      <c r="E312" s="192"/>
      <c r="F312" s="117"/>
      <c r="G312" s="118"/>
      <c r="H312" s="119"/>
      <c r="I312" s="119"/>
      <c r="J312" s="123"/>
      <c r="K312" s="195"/>
      <c r="L312" s="120">
        <v>0</v>
      </c>
      <c r="M312" s="120">
        <v>0</v>
      </c>
      <c r="N312" s="120">
        <v>0</v>
      </c>
      <c r="O312" s="112">
        <f t="shared" si="22"/>
        <v>0</v>
      </c>
      <c r="P312" s="115">
        <f t="shared" si="23"/>
        <v>0</v>
      </c>
      <c r="Q312" s="197"/>
      <c r="R312" s="177" t="str">
        <f>IFERROR(INDEX('2A-2B'!$B$21:$B$1020,MATCH(E312,'2A-2B'!$F$21:$F$1020,0)),"-")</f>
        <v>-</v>
      </c>
      <c r="S312" s="177" t="str">
        <f>IFERROR(INDEX('ITC-Books'!$B$21:$B$1020,MATCH(E312,'ITC-Books'!$E$21:$E$1020,0)),"-")</f>
        <v>-</v>
      </c>
      <c r="T312" s="186">
        <f t="shared" si="24"/>
        <v>0</v>
      </c>
      <c r="V312" s="131" t="str">
        <f>IFERROR(INDEX('2A-2B'!$C$21:$C$1020,MATCH(E312,'2A-2B'!$F$21:$F$1020,0)),"Not in 2A-2B")</f>
        <v>Not in 2A-2B</v>
      </c>
      <c r="W312" s="131" t="str">
        <f>IFERROR(INDEX('ITC-Books'!$C$21:$C$1020,MATCH(E312,'ITC-Books'!$E$21:$E$1020,0)),"Not in Books")</f>
        <v>Not in Books</v>
      </c>
      <c r="X312" s="117" t="str">
        <f>IFERROR(INDEX('ITC-Books'!$R$21:$R$1020,MATCH(E312,'ITC-Books'!$E$21:$E$1020,0)),"Not in Books")</f>
        <v>Not in Books</v>
      </c>
      <c r="Y312" s="120">
        <f>IFERROR(VLOOKUP(E312,'2A-2B'!$F$21:$H$1020,3,0)-P312,SUM(M312:O312))</f>
        <v>0</v>
      </c>
      <c r="Z312" s="53">
        <f>IFERROR(VLOOKUP(E312,'ITC-Books'!$E$21:$P$1020,12,0)-P312,SUM(M312:O312))</f>
        <v>0</v>
      </c>
      <c r="AA312" s="186" t="str">
        <f t="shared" si="25"/>
        <v>-</v>
      </c>
    </row>
    <row r="313" spans="2:27">
      <c r="B313" s="176" t="s">
        <v>1692</v>
      </c>
      <c r="C313" s="121"/>
      <c r="D313" s="119"/>
      <c r="E313" s="192"/>
      <c r="F313" s="117"/>
      <c r="G313" s="118"/>
      <c r="H313" s="119"/>
      <c r="I313" s="119"/>
      <c r="J313" s="123"/>
      <c r="K313" s="195"/>
      <c r="L313" s="120">
        <v>0</v>
      </c>
      <c r="M313" s="120">
        <v>0</v>
      </c>
      <c r="N313" s="120">
        <v>0</v>
      </c>
      <c r="O313" s="112">
        <f t="shared" si="22"/>
        <v>0</v>
      </c>
      <c r="P313" s="115">
        <f t="shared" si="23"/>
        <v>0</v>
      </c>
      <c r="Q313" s="197"/>
      <c r="R313" s="177" t="str">
        <f>IFERROR(INDEX('2A-2B'!$B$21:$B$1020,MATCH(E313,'2A-2B'!$F$21:$F$1020,0)),"-")</f>
        <v>-</v>
      </c>
      <c r="S313" s="177" t="str">
        <f>IFERROR(INDEX('ITC-Books'!$B$21:$B$1020,MATCH(E313,'ITC-Books'!$E$21:$E$1020,0)),"-")</f>
        <v>-</v>
      </c>
      <c r="T313" s="186">
        <f t="shared" si="24"/>
        <v>0</v>
      </c>
      <c r="V313" s="131" t="str">
        <f>IFERROR(INDEX('2A-2B'!$C$21:$C$1020,MATCH(E313,'2A-2B'!$F$21:$F$1020,0)),"Not in 2A-2B")</f>
        <v>Not in 2A-2B</v>
      </c>
      <c r="W313" s="131" t="str">
        <f>IFERROR(INDEX('ITC-Books'!$C$21:$C$1020,MATCH(E313,'ITC-Books'!$E$21:$E$1020,0)),"Not in Books")</f>
        <v>Not in Books</v>
      </c>
      <c r="X313" s="117" t="str">
        <f>IFERROR(INDEX('ITC-Books'!$R$21:$R$1020,MATCH(E313,'ITC-Books'!$E$21:$E$1020,0)),"Not in Books")</f>
        <v>Not in Books</v>
      </c>
      <c r="Y313" s="120">
        <f>IFERROR(VLOOKUP(E313,'2A-2B'!$F$21:$H$1020,3,0)-P313,SUM(M313:O313))</f>
        <v>0</v>
      </c>
      <c r="Z313" s="53">
        <f>IFERROR(VLOOKUP(E313,'ITC-Books'!$E$21:$P$1020,12,0)-P313,SUM(M313:O313))</f>
        <v>0</v>
      </c>
      <c r="AA313" s="186" t="str">
        <f t="shared" si="25"/>
        <v>-</v>
      </c>
    </row>
    <row r="314" spans="2:27">
      <c r="B314" s="176" t="s">
        <v>1693</v>
      </c>
      <c r="C314" s="121"/>
      <c r="D314" s="119"/>
      <c r="E314" s="192"/>
      <c r="F314" s="117"/>
      <c r="G314" s="118"/>
      <c r="H314" s="119"/>
      <c r="I314" s="119"/>
      <c r="J314" s="123"/>
      <c r="K314" s="195"/>
      <c r="L314" s="120">
        <v>0</v>
      </c>
      <c r="M314" s="120">
        <v>0</v>
      </c>
      <c r="N314" s="120">
        <v>0</v>
      </c>
      <c r="O314" s="112">
        <f t="shared" si="22"/>
        <v>0</v>
      </c>
      <c r="P314" s="115">
        <f t="shared" si="23"/>
        <v>0</v>
      </c>
      <c r="Q314" s="197"/>
      <c r="R314" s="177" t="str">
        <f>IFERROR(INDEX('2A-2B'!$B$21:$B$1020,MATCH(E314,'2A-2B'!$F$21:$F$1020,0)),"-")</f>
        <v>-</v>
      </c>
      <c r="S314" s="177" t="str">
        <f>IFERROR(INDEX('ITC-Books'!$B$21:$B$1020,MATCH(E314,'ITC-Books'!$E$21:$E$1020,0)),"-")</f>
        <v>-</v>
      </c>
      <c r="T314" s="186">
        <f t="shared" si="24"/>
        <v>0</v>
      </c>
      <c r="V314" s="131" t="str">
        <f>IFERROR(INDEX('2A-2B'!$C$21:$C$1020,MATCH(E314,'2A-2B'!$F$21:$F$1020,0)),"Not in 2A-2B")</f>
        <v>Not in 2A-2B</v>
      </c>
      <c r="W314" s="131" t="str">
        <f>IFERROR(INDEX('ITC-Books'!$C$21:$C$1020,MATCH(E314,'ITC-Books'!$E$21:$E$1020,0)),"Not in Books")</f>
        <v>Not in Books</v>
      </c>
      <c r="X314" s="117" t="str">
        <f>IFERROR(INDEX('ITC-Books'!$R$21:$R$1020,MATCH(E314,'ITC-Books'!$E$21:$E$1020,0)),"Not in Books")</f>
        <v>Not in Books</v>
      </c>
      <c r="Y314" s="120">
        <f>IFERROR(VLOOKUP(E314,'2A-2B'!$F$21:$H$1020,3,0)-P314,SUM(M314:O314))</f>
        <v>0</v>
      </c>
      <c r="Z314" s="53">
        <f>IFERROR(VLOOKUP(E314,'ITC-Books'!$E$21:$P$1020,12,0)-P314,SUM(M314:O314))</f>
        <v>0</v>
      </c>
      <c r="AA314" s="186" t="str">
        <f t="shared" si="25"/>
        <v>-</v>
      </c>
    </row>
    <row r="315" spans="2:27">
      <c r="B315" s="176" t="s">
        <v>1694</v>
      </c>
      <c r="C315" s="121"/>
      <c r="D315" s="119"/>
      <c r="E315" s="192"/>
      <c r="F315" s="117"/>
      <c r="G315" s="118"/>
      <c r="H315" s="119"/>
      <c r="I315" s="119"/>
      <c r="J315" s="123"/>
      <c r="K315" s="195"/>
      <c r="L315" s="120">
        <v>0</v>
      </c>
      <c r="M315" s="120">
        <v>0</v>
      </c>
      <c r="N315" s="120">
        <v>0</v>
      </c>
      <c r="O315" s="112">
        <f t="shared" si="22"/>
        <v>0</v>
      </c>
      <c r="P315" s="115">
        <f t="shared" si="23"/>
        <v>0</v>
      </c>
      <c r="Q315" s="197"/>
      <c r="R315" s="177" t="str">
        <f>IFERROR(INDEX('2A-2B'!$B$21:$B$1020,MATCH(E315,'2A-2B'!$F$21:$F$1020,0)),"-")</f>
        <v>-</v>
      </c>
      <c r="S315" s="177" t="str">
        <f>IFERROR(INDEX('ITC-Books'!$B$21:$B$1020,MATCH(E315,'ITC-Books'!$E$21:$E$1020,0)),"-")</f>
        <v>-</v>
      </c>
      <c r="T315" s="186">
        <f t="shared" si="24"/>
        <v>0</v>
      </c>
      <c r="V315" s="131" t="str">
        <f>IFERROR(INDEX('2A-2B'!$C$21:$C$1020,MATCH(E315,'2A-2B'!$F$21:$F$1020,0)),"Not in 2A-2B")</f>
        <v>Not in 2A-2B</v>
      </c>
      <c r="W315" s="131" t="str">
        <f>IFERROR(INDEX('ITC-Books'!$C$21:$C$1020,MATCH(E315,'ITC-Books'!$E$21:$E$1020,0)),"Not in Books")</f>
        <v>Not in Books</v>
      </c>
      <c r="X315" s="117" t="str">
        <f>IFERROR(INDEX('ITC-Books'!$R$21:$R$1020,MATCH(E315,'ITC-Books'!$E$21:$E$1020,0)),"Not in Books")</f>
        <v>Not in Books</v>
      </c>
      <c r="Y315" s="120">
        <f>IFERROR(VLOOKUP(E315,'2A-2B'!$F$21:$H$1020,3,0)-P315,SUM(M315:O315))</f>
        <v>0</v>
      </c>
      <c r="Z315" s="53">
        <f>IFERROR(VLOOKUP(E315,'ITC-Books'!$E$21:$P$1020,12,0)-P315,SUM(M315:O315))</f>
        <v>0</v>
      </c>
      <c r="AA315" s="186" t="str">
        <f t="shared" si="25"/>
        <v>-</v>
      </c>
    </row>
    <row r="316" spans="2:27">
      <c r="B316" s="176" t="s">
        <v>1695</v>
      </c>
      <c r="C316" s="121"/>
      <c r="D316" s="119"/>
      <c r="E316" s="192"/>
      <c r="F316" s="117"/>
      <c r="G316" s="118"/>
      <c r="H316" s="119"/>
      <c r="I316" s="119"/>
      <c r="J316" s="123"/>
      <c r="K316" s="195"/>
      <c r="L316" s="120">
        <v>0</v>
      </c>
      <c r="M316" s="120">
        <v>0</v>
      </c>
      <c r="N316" s="120">
        <v>0</v>
      </c>
      <c r="O316" s="112">
        <f t="shared" si="22"/>
        <v>0</v>
      </c>
      <c r="P316" s="115">
        <f t="shared" si="23"/>
        <v>0</v>
      </c>
      <c r="Q316" s="197"/>
      <c r="R316" s="177" t="str">
        <f>IFERROR(INDEX('2A-2B'!$B$21:$B$1020,MATCH(E316,'2A-2B'!$F$21:$F$1020,0)),"-")</f>
        <v>-</v>
      </c>
      <c r="S316" s="177" t="str">
        <f>IFERROR(INDEX('ITC-Books'!$B$21:$B$1020,MATCH(E316,'ITC-Books'!$E$21:$E$1020,0)),"-")</f>
        <v>-</v>
      </c>
      <c r="T316" s="186">
        <f t="shared" si="24"/>
        <v>0</v>
      </c>
      <c r="V316" s="131" t="str">
        <f>IFERROR(INDEX('2A-2B'!$C$21:$C$1020,MATCH(E316,'2A-2B'!$F$21:$F$1020,0)),"Not in 2A-2B")</f>
        <v>Not in 2A-2B</v>
      </c>
      <c r="W316" s="131" t="str">
        <f>IFERROR(INDEX('ITC-Books'!$C$21:$C$1020,MATCH(E316,'ITC-Books'!$E$21:$E$1020,0)),"Not in Books")</f>
        <v>Not in Books</v>
      </c>
      <c r="X316" s="117" t="str">
        <f>IFERROR(INDEX('ITC-Books'!$R$21:$R$1020,MATCH(E316,'ITC-Books'!$E$21:$E$1020,0)),"Not in Books")</f>
        <v>Not in Books</v>
      </c>
      <c r="Y316" s="120">
        <f>IFERROR(VLOOKUP(E316,'2A-2B'!$F$21:$H$1020,3,0)-P316,SUM(M316:O316))</f>
        <v>0</v>
      </c>
      <c r="Z316" s="53">
        <f>IFERROR(VLOOKUP(E316,'ITC-Books'!$E$21:$P$1020,12,0)-P316,SUM(M316:O316))</f>
        <v>0</v>
      </c>
      <c r="AA316" s="186" t="str">
        <f t="shared" si="25"/>
        <v>-</v>
      </c>
    </row>
    <row r="317" spans="2:27">
      <c r="B317" s="176" t="s">
        <v>1696</v>
      </c>
      <c r="C317" s="121"/>
      <c r="D317" s="119"/>
      <c r="E317" s="192"/>
      <c r="F317" s="117"/>
      <c r="G317" s="118"/>
      <c r="H317" s="119"/>
      <c r="I317" s="119"/>
      <c r="J317" s="123"/>
      <c r="K317" s="195"/>
      <c r="L317" s="120">
        <v>0</v>
      </c>
      <c r="M317" s="120">
        <v>0</v>
      </c>
      <c r="N317" s="120">
        <v>0</v>
      </c>
      <c r="O317" s="112">
        <f t="shared" si="22"/>
        <v>0</v>
      </c>
      <c r="P317" s="115">
        <f t="shared" si="23"/>
        <v>0</v>
      </c>
      <c r="Q317" s="197"/>
      <c r="R317" s="177" t="str">
        <f>IFERROR(INDEX('2A-2B'!$B$21:$B$1020,MATCH(E317,'2A-2B'!$F$21:$F$1020,0)),"-")</f>
        <v>-</v>
      </c>
      <c r="S317" s="177" t="str">
        <f>IFERROR(INDEX('ITC-Books'!$B$21:$B$1020,MATCH(E317,'ITC-Books'!$E$21:$E$1020,0)),"-")</f>
        <v>-</v>
      </c>
      <c r="T317" s="186">
        <f t="shared" si="24"/>
        <v>0</v>
      </c>
      <c r="V317" s="131" t="str">
        <f>IFERROR(INDEX('2A-2B'!$C$21:$C$1020,MATCH(E317,'2A-2B'!$F$21:$F$1020,0)),"Not in 2A-2B")</f>
        <v>Not in 2A-2B</v>
      </c>
      <c r="W317" s="131" t="str">
        <f>IFERROR(INDEX('ITC-Books'!$C$21:$C$1020,MATCH(E317,'ITC-Books'!$E$21:$E$1020,0)),"Not in Books")</f>
        <v>Not in Books</v>
      </c>
      <c r="X317" s="117" t="str">
        <f>IFERROR(INDEX('ITC-Books'!$R$21:$R$1020,MATCH(E317,'ITC-Books'!$E$21:$E$1020,0)),"Not in Books")</f>
        <v>Not in Books</v>
      </c>
      <c r="Y317" s="120">
        <f>IFERROR(VLOOKUP(E317,'2A-2B'!$F$21:$H$1020,3,0)-P317,SUM(M317:O317))</f>
        <v>0</v>
      </c>
      <c r="Z317" s="53">
        <f>IFERROR(VLOOKUP(E317,'ITC-Books'!$E$21:$P$1020,12,0)-P317,SUM(M317:O317))</f>
        <v>0</v>
      </c>
      <c r="AA317" s="186" t="str">
        <f t="shared" si="25"/>
        <v>-</v>
      </c>
    </row>
    <row r="318" spans="2:27">
      <c r="B318" s="176" t="s">
        <v>1697</v>
      </c>
      <c r="C318" s="121"/>
      <c r="D318" s="119"/>
      <c r="E318" s="192"/>
      <c r="F318" s="117"/>
      <c r="G318" s="118"/>
      <c r="H318" s="119"/>
      <c r="I318" s="119"/>
      <c r="J318" s="123"/>
      <c r="K318" s="195"/>
      <c r="L318" s="120">
        <v>0</v>
      </c>
      <c r="M318" s="120">
        <v>0</v>
      </c>
      <c r="N318" s="120">
        <v>0</v>
      </c>
      <c r="O318" s="112">
        <f t="shared" si="22"/>
        <v>0</v>
      </c>
      <c r="P318" s="115">
        <f t="shared" si="23"/>
        <v>0</v>
      </c>
      <c r="Q318" s="197"/>
      <c r="R318" s="177" t="str">
        <f>IFERROR(INDEX('2A-2B'!$B$21:$B$1020,MATCH(E318,'2A-2B'!$F$21:$F$1020,0)),"-")</f>
        <v>-</v>
      </c>
      <c r="S318" s="177" t="str">
        <f>IFERROR(INDEX('ITC-Books'!$B$21:$B$1020,MATCH(E318,'ITC-Books'!$E$21:$E$1020,0)),"-")</f>
        <v>-</v>
      </c>
      <c r="T318" s="186">
        <f t="shared" si="24"/>
        <v>0</v>
      </c>
      <c r="V318" s="131" t="str">
        <f>IFERROR(INDEX('2A-2B'!$C$21:$C$1020,MATCH(E318,'2A-2B'!$F$21:$F$1020,0)),"Not in 2A-2B")</f>
        <v>Not in 2A-2B</v>
      </c>
      <c r="W318" s="131" t="str">
        <f>IFERROR(INDEX('ITC-Books'!$C$21:$C$1020,MATCH(E318,'ITC-Books'!$E$21:$E$1020,0)),"Not in Books")</f>
        <v>Not in Books</v>
      </c>
      <c r="X318" s="117" t="str">
        <f>IFERROR(INDEX('ITC-Books'!$R$21:$R$1020,MATCH(E318,'ITC-Books'!$E$21:$E$1020,0)),"Not in Books")</f>
        <v>Not in Books</v>
      </c>
      <c r="Y318" s="120">
        <f>IFERROR(VLOOKUP(E318,'2A-2B'!$F$21:$H$1020,3,0)-P318,SUM(M318:O318))</f>
        <v>0</v>
      </c>
      <c r="Z318" s="53">
        <f>IFERROR(VLOOKUP(E318,'ITC-Books'!$E$21:$P$1020,12,0)-P318,SUM(M318:O318))</f>
        <v>0</v>
      </c>
      <c r="AA318" s="186" t="str">
        <f t="shared" si="25"/>
        <v>-</v>
      </c>
    </row>
    <row r="319" spans="2:27">
      <c r="B319" s="176" t="s">
        <v>1698</v>
      </c>
      <c r="C319" s="121"/>
      <c r="D319" s="119"/>
      <c r="E319" s="192"/>
      <c r="F319" s="117"/>
      <c r="G319" s="118"/>
      <c r="H319" s="119"/>
      <c r="I319" s="119"/>
      <c r="J319" s="123"/>
      <c r="K319" s="195"/>
      <c r="L319" s="120">
        <v>0</v>
      </c>
      <c r="M319" s="120">
        <v>0</v>
      </c>
      <c r="N319" s="120">
        <v>0</v>
      </c>
      <c r="O319" s="112">
        <f t="shared" si="22"/>
        <v>0</v>
      </c>
      <c r="P319" s="115">
        <f t="shared" si="23"/>
        <v>0</v>
      </c>
      <c r="Q319" s="197"/>
      <c r="R319" s="177" t="str">
        <f>IFERROR(INDEX('2A-2B'!$B$21:$B$1020,MATCH(E319,'2A-2B'!$F$21:$F$1020,0)),"-")</f>
        <v>-</v>
      </c>
      <c r="S319" s="177" t="str">
        <f>IFERROR(INDEX('ITC-Books'!$B$21:$B$1020,MATCH(E319,'ITC-Books'!$E$21:$E$1020,0)),"-")</f>
        <v>-</v>
      </c>
      <c r="T319" s="186">
        <f t="shared" si="24"/>
        <v>0</v>
      </c>
      <c r="V319" s="131" t="str">
        <f>IFERROR(INDEX('2A-2B'!$C$21:$C$1020,MATCH(E319,'2A-2B'!$F$21:$F$1020,0)),"Not in 2A-2B")</f>
        <v>Not in 2A-2B</v>
      </c>
      <c r="W319" s="131" t="str">
        <f>IFERROR(INDEX('ITC-Books'!$C$21:$C$1020,MATCH(E319,'ITC-Books'!$E$21:$E$1020,0)),"Not in Books")</f>
        <v>Not in Books</v>
      </c>
      <c r="X319" s="117" t="str">
        <f>IFERROR(INDEX('ITC-Books'!$R$21:$R$1020,MATCH(E319,'ITC-Books'!$E$21:$E$1020,0)),"Not in Books")</f>
        <v>Not in Books</v>
      </c>
      <c r="Y319" s="120">
        <f>IFERROR(VLOOKUP(E319,'2A-2B'!$F$21:$H$1020,3,0)-P319,SUM(M319:O319))</f>
        <v>0</v>
      </c>
      <c r="Z319" s="53">
        <f>IFERROR(VLOOKUP(E319,'ITC-Books'!$E$21:$P$1020,12,0)-P319,SUM(M319:O319))</f>
        <v>0</v>
      </c>
      <c r="AA319" s="186" t="str">
        <f t="shared" si="25"/>
        <v>-</v>
      </c>
    </row>
    <row r="320" spans="2:27">
      <c r="B320" s="176" t="s">
        <v>1699</v>
      </c>
      <c r="C320" s="121"/>
      <c r="D320" s="119"/>
      <c r="E320" s="192"/>
      <c r="F320" s="117"/>
      <c r="G320" s="118"/>
      <c r="H320" s="119"/>
      <c r="I320" s="119"/>
      <c r="J320" s="123"/>
      <c r="K320" s="195"/>
      <c r="L320" s="120">
        <v>0</v>
      </c>
      <c r="M320" s="120">
        <v>0</v>
      </c>
      <c r="N320" s="120">
        <v>0</v>
      </c>
      <c r="O320" s="112">
        <f t="shared" si="22"/>
        <v>0</v>
      </c>
      <c r="P320" s="115">
        <f t="shared" si="23"/>
        <v>0</v>
      </c>
      <c r="Q320" s="197"/>
      <c r="R320" s="177" t="str">
        <f>IFERROR(INDEX('2A-2B'!$B$21:$B$1020,MATCH(E320,'2A-2B'!$F$21:$F$1020,0)),"-")</f>
        <v>-</v>
      </c>
      <c r="S320" s="177" t="str">
        <f>IFERROR(INDEX('ITC-Books'!$B$21:$B$1020,MATCH(E320,'ITC-Books'!$E$21:$E$1020,0)),"-")</f>
        <v>-</v>
      </c>
      <c r="T320" s="186">
        <f t="shared" si="24"/>
        <v>0</v>
      </c>
      <c r="V320" s="131" t="str">
        <f>IFERROR(INDEX('2A-2B'!$C$21:$C$1020,MATCH(E320,'2A-2B'!$F$21:$F$1020,0)),"Not in 2A-2B")</f>
        <v>Not in 2A-2B</v>
      </c>
      <c r="W320" s="131" t="str">
        <f>IFERROR(INDEX('ITC-Books'!$C$21:$C$1020,MATCH(E320,'ITC-Books'!$E$21:$E$1020,0)),"Not in Books")</f>
        <v>Not in Books</v>
      </c>
      <c r="X320" s="117" t="str">
        <f>IFERROR(INDEX('ITC-Books'!$R$21:$R$1020,MATCH(E320,'ITC-Books'!$E$21:$E$1020,0)),"Not in Books")</f>
        <v>Not in Books</v>
      </c>
      <c r="Y320" s="120">
        <f>IFERROR(VLOOKUP(E320,'2A-2B'!$F$21:$H$1020,3,0)-P320,SUM(M320:O320))</f>
        <v>0</v>
      </c>
      <c r="Z320" s="53">
        <f>IFERROR(VLOOKUP(E320,'ITC-Books'!$E$21:$P$1020,12,0)-P320,SUM(M320:O320))</f>
        <v>0</v>
      </c>
      <c r="AA320" s="186" t="str">
        <f t="shared" si="25"/>
        <v>-</v>
      </c>
    </row>
    <row r="321" spans="2:27">
      <c r="B321" s="176" t="s">
        <v>1700</v>
      </c>
      <c r="C321" s="121"/>
      <c r="D321" s="119"/>
      <c r="E321" s="192"/>
      <c r="F321" s="117"/>
      <c r="G321" s="118"/>
      <c r="H321" s="119"/>
      <c r="I321" s="119"/>
      <c r="J321" s="123"/>
      <c r="K321" s="195"/>
      <c r="L321" s="120">
        <v>0</v>
      </c>
      <c r="M321" s="120">
        <v>0</v>
      </c>
      <c r="N321" s="120">
        <v>0</v>
      </c>
      <c r="O321" s="112">
        <f t="shared" si="22"/>
        <v>0</v>
      </c>
      <c r="P321" s="115">
        <f t="shared" si="23"/>
        <v>0</v>
      </c>
      <c r="Q321" s="197"/>
      <c r="R321" s="177" t="str">
        <f>IFERROR(INDEX('2A-2B'!$B$21:$B$1020,MATCH(E321,'2A-2B'!$F$21:$F$1020,0)),"-")</f>
        <v>-</v>
      </c>
      <c r="S321" s="177" t="str">
        <f>IFERROR(INDEX('ITC-Books'!$B$21:$B$1020,MATCH(E321,'ITC-Books'!$E$21:$E$1020,0)),"-")</f>
        <v>-</v>
      </c>
      <c r="T321" s="186">
        <f t="shared" si="24"/>
        <v>0</v>
      </c>
      <c r="V321" s="131" t="str">
        <f>IFERROR(INDEX('2A-2B'!$C$21:$C$1020,MATCH(E321,'2A-2B'!$F$21:$F$1020,0)),"Not in 2A-2B")</f>
        <v>Not in 2A-2B</v>
      </c>
      <c r="W321" s="131" t="str">
        <f>IFERROR(INDEX('ITC-Books'!$C$21:$C$1020,MATCH(E321,'ITC-Books'!$E$21:$E$1020,0)),"Not in Books")</f>
        <v>Not in Books</v>
      </c>
      <c r="X321" s="117" t="str">
        <f>IFERROR(INDEX('ITC-Books'!$R$21:$R$1020,MATCH(E321,'ITC-Books'!$E$21:$E$1020,0)),"Not in Books")</f>
        <v>Not in Books</v>
      </c>
      <c r="Y321" s="120">
        <f>IFERROR(VLOOKUP(E321,'2A-2B'!$F$21:$H$1020,3,0)-P321,SUM(M321:O321))</f>
        <v>0</v>
      </c>
      <c r="Z321" s="53">
        <f>IFERROR(VLOOKUP(E321,'ITC-Books'!$E$21:$P$1020,12,0)-P321,SUM(M321:O321))</f>
        <v>0</v>
      </c>
      <c r="AA321" s="186" t="str">
        <f t="shared" si="25"/>
        <v>-</v>
      </c>
    </row>
    <row r="322" spans="2:27">
      <c r="B322" s="176" t="s">
        <v>1701</v>
      </c>
      <c r="C322" s="121"/>
      <c r="D322" s="119"/>
      <c r="E322" s="192"/>
      <c r="F322" s="117"/>
      <c r="G322" s="118"/>
      <c r="H322" s="119"/>
      <c r="I322" s="119"/>
      <c r="J322" s="123"/>
      <c r="K322" s="195"/>
      <c r="L322" s="120">
        <v>0</v>
      </c>
      <c r="M322" s="120">
        <v>0</v>
      </c>
      <c r="N322" s="120">
        <v>0</v>
      </c>
      <c r="O322" s="112">
        <f t="shared" si="22"/>
        <v>0</v>
      </c>
      <c r="P322" s="115">
        <f t="shared" si="23"/>
        <v>0</v>
      </c>
      <c r="Q322" s="197"/>
      <c r="R322" s="177" t="str">
        <f>IFERROR(INDEX('2A-2B'!$B$21:$B$1020,MATCH(E322,'2A-2B'!$F$21:$F$1020,0)),"-")</f>
        <v>-</v>
      </c>
      <c r="S322" s="177" t="str">
        <f>IFERROR(INDEX('ITC-Books'!$B$21:$B$1020,MATCH(E322,'ITC-Books'!$E$21:$E$1020,0)),"-")</f>
        <v>-</v>
      </c>
      <c r="T322" s="186">
        <f t="shared" si="24"/>
        <v>0</v>
      </c>
      <c r="V322" s="131" t="str">
        <f>IFERROR(INDEX('2A-2B'!$C$21:$C$1020,MATCH(E322,'2A-2B'!$F$21:$F$1020,0)),"Not in 2A-2B")</f>
        <v>Not in 2A-2B</v>
      </c>
      <c r="W322" s="131" t="str">
        <f>IFERROR(INDEX('ITC-Books'!$C$21:$C$1020,MATCH(E322,'ITC-Books'!$E$21:$E$1020,0)),"Not in Books")</f>
        <v>Not in Books</v>
      </c>
      <c r="X322" s="117" t="str">
        <f>IFERROR(INDEX('ITC-Books'!$R$21:$R$1020,MATCH(E322,'ITC-Books'!$E$21:$E$1020,0)),"Not in Books")</f>
        <v>Not in Books</v>
      </c>
      <c r="Y322" s="120">
        <f>IFERROR(VLOOKUP(E322,'2A-2B'!$F$21:$H$1020,3,0)-P322,SUM(M322:O322))</f>
        <v>0</v>
      </c>
      <c r="Z322" s="53">
        <f>IFERROR(VLOOKUP(E322,'ITC-Books'!$E$21:$P$1020,12,0)-P322,SUM(M322:O322))</f>
        <v>0</v>
      </c>
      <c r="AA322" s="186" t="str">
        <f t="shared" si="25"/>
        <v>-</v>
      </c>
    </row>
    <row r="323" spans="2:27">
      <c r="B323" s="176" t="s">
        <v>1702</v>
      </c>
      <c r="C323" s="121"/>
      <c r="D323" s="119"/>
      <c r="E323" s="192"/>
      <c r="F323" s="117"/>
      <c r="G323" s="118"/>
      <c r="H323" s="119"/>
      <c r="I323" s="119"/>
      <c r="J323" s="123"/>
      <c r="K323" s="195"/>
      <c r="L323" s="120">
        <v>0</v>
      </c>
      <c r="M323" s="120">
        <v>0</v>
      </c>
      <c r="N323" s="120">
        <v>0</v>
      </c>
      <c r="O323" s="112">
        <f t="shared" si="22"/>
        <v>0</v>
      </c>
      <c r="P323" s="115">
        <f t="shared" si="23"/>
        <v>0</v>
      </c>
      <c r="Q323" s="197"/>
      <c r="R323" s="177" t="str">
        <f>IFERROR(INDEX('2A-2B'!$B$21:$B$1020,MATCH(E323,'2A-2B'!$F$21:$F$1020,0)),"-")</f>
        <v>-</v>
      </c>
      <c r="S323" s="177" t="str">
        <f>IFERROR(INDEX('ITC-Books'!$B$21:$B$1020,MATCH(E323,'ITC-Books'!$E$21:$E$1020,0)),"-")</f>
        <v>-</v>
      </c>
      <c r="T323" s="186">
        <f t="shared" si="24"/>
        <v>0</v>
      </c>
      <c r="V323" s="131" t="str">
        <f>IFERROR(INDEX('2A-2B'!$C$21:$C$1020,MATCH(E323,'2A-2B'!$F$21:$F$1020,0)),"Not in 2A-2B")</f>
        <v>Not in 2A-2B</v>
      </c>
      <c r="W323" s="131" t="str">
        <f>IFERROR(INDEX('ITC-Books'!$C$21:$C$1020,MATCH(E323,'ITC-Books'!$E$21:$E$1020,0)),"Not in Books")</f>
        <v>Not in Books</v>
      </c>
      <c r="X323" s="117" t="str">
        <f>IFERROR(INDEX('ITC-Books'!$R$21:$R$1020,MATCH(E323,'ITC-Books'!$E$21:$E$1020,0)),"Not in Books")</f>
        <v>Not in Books</v>
      </c>
      <c r="Y323" s="120">
        <f>IFERROR(VLOOKUP(E323,'2A-2B'!$F$21:$H$1020,3,0)-P323,SUM(M323:O323))</f>
        <v>0</v>
      </c>
      <c r="Z323" s="53">
        <f>IFERROR(VLOOKUP(E323,'ITC-Books'!$E$21:$P$1020,12,0)-P323,SUM(M323:O323))</f>
        <v>0</v>
      </c>
      <c r="AA323" s="186" t="str">
        <f t="shared" si="25"/>
        <v>-</v>
      </c>
    </row>
    <row r="324" spans="2:27">
      <c r="B324" s="176" t="s">
        <v>1703</v>
      </c>
      <c r="C324" s="121"/>
      <c r="D324" s="119"/>
      <c r="E324" s="192"/>
      <c r="F324" s="117"/>
      <c r="G324" s="118"/>
      <c r="H324" s="119"/>
      <c r="I324" s="119"/>
      <c r="J324" s="123"/>
      <c r="K324" s="195"/>
      <c r="L324" s="120">
        <v>0</v>
      </c>
      <c r="M324" s="120">
        <v>0</v>
      </c>
      <c r="N324" s="120">
        <v>0</v>
      </c>
      <c r="O324" s="112">
        <f t="shared" si="22"/>
        <v>0</v>
      </c>
      <c r="P324" s="115">
        <f t="shared" si="23"/>
        <v>0</v>
      </c>
      <c r="Q324" s="197"/>
      <c r="R324" s="177" t="str">
        <f>IFERROR(INDEX('2A-2B'!$B$21:$B$1020,MATCH(E324,'2A-2B'!$F$21:$F$1020,0)),"-")</f>
        <v>-</v>
      </c>
      <c r="S324" s="177" t="str">
        <f>IFERROR(INDEX('ITC-Books'!$B$21:$B$1020,MATCH(E324,'ITC-Books'!$E$21:$E$1020,0)),"-")</f>
        <v>-</v>
      </c>
      <c r="T324" s="186">
        <f t="shared" si="24"/>
        <v>0</v>
      </c>
      <c r="V324" s="131" t="str">
        <f>IFERROR(INDEX('2A-2B'!$C$21:$C$1020,MATCH(E324,'2A-2B'!$F$21:$F$1020,0)),"Not in 2A-2B")</f>
        <v>Not in 2A-2B</v>
      </c>
      <c r="W324" s="131" t="str">
        <f>IFERROR(INDEX('ITC-Books'!$C$21:$C$1020,MATCH(E324,'ITC-Books'!$E$21:$E$1020,0)),"Not in Books")</f>
        <v>Not in Books</v>
      </c>
      <c r="X324" s="117" t="str">
        <f>IFERROR(INDEX('ITC-Books'!$R$21:$R$1020,MATCH(E324,'ITC-Books'!$E$21:$E$1020,0)),"Not in Books")</f>
        <v>Not in Books</v>
      </c>
      <c r="Y324" s="120">
        <f>IFERROR(VLOOKUP(E324,'2A-2B'!$F$21:$H$1020,3,0)-P324,SUM(M324:O324))</f>
        <v>0</v>
      </c>
      <c r="Z324" s="53">
        <f>IFERROR(VLOOKUP(E324,'ITC-Books'!$E$21:$P$1020,12,0)-P324,SUM(M324:O324))</f>
        <v>0</v>
      </c>
      <c r="AA324" s="186" t="str">
        <f t="shared" si="25"/>
        <v>-</v>
      </c>
    </row>
    <row r="325" spans="2:27">
      <c r="B325" s="176" t="s">
        <v>1704</v>
      </c>
      <c r="C325" s="121"/>
      <c r="D325" s="119"/>
      <c r="E325" s="192"/>
      <c r="F325" s="117"/>
      <c r="G325" s="118"/>
      <c r="H325" s="119"/>
      <c r="I325" s="119"/>
      <c r="J325" s="123"/>
      <c r="K325" s="195"/>
      <c r="L325" s="120">
        <v>0</v>
      </c>
      <c r="M325" s="120">
        <v>0</v>
      </c>
      <c r="N325" s="120">
        <v>0</v>
      </c>
      <c r="O325" s="112">
        <f t="shared" si="22"/>
        <v>0</v>
      </c>
      <c r="P325" s="115">
        <f t="shared" si="23"/>
        <v>0</v>
      </c>
      <c r="Q325" s="197"/>
      <c r="R325" s="177" t="str">
        <f>IFERROR(INDEX('2A-2B'!$B$21:$B$1020,MATCH(E325,'2A-2B'!$F$21:$F$1020,0)),"-")</f>
        <v>-</v>
      </c>
      <c r="S325" s="177" t="str">
        <f>IFERROR(INDEX('ITC-Books'!$B$21:$B$1020,MATCH(E325,'ITC-Books'!$E$21:$E$1020,0)),"-")</f>
        <v>-</v>
      </c>
      <c r="T325" s="186">
        <f t="shared" si="24"/>
        <v>0</v>
      </c>
      <c r="V325" s="131" t="str">
        <f>IFERROR(INDEX('2A-2B'!$C$21:$C$1020,MATCH(E325,'2A-2B'!$F$21:$F$1020,0)),"Not in 2A-2B")</f>
        <v>Not in 2A-2B</v>
      </c>
      <c r="W325" s="131" t="str">
        <f>IFERROR(INDEX('ITC-Books'!$C$21:$C$1020,MATCH(E325,'ITC-Books'!$E$21:$E$1020,0)),"Not in Books")</f>
        <v>Not in Books</v>
      </c>
      <c r="X325" s="117" t="str">
        <f>IFERROR(INDEX('ITC-Books'!$R$21:$R$1020,MATCH(E325,'ITC-Books'!$E$21:$E$1020,0)),"Not in Books")</f>
        <v>Not in Books</v>
      </c>
      <c r="Y325" s="120">
        <f>IFERROR(VLOOKUP(E325,'2A-2B'!$F$21:$H$1020,3,0)-P325,SUM(M325:O325))</f>
        <v>0</v>
      </c>
      <c r="Z325" s="53">
        <f>IFERROR(VLOOKUP(E325,'ITC-Books'!$E$21:$P$1020,12,0)-P325,SUM(M325:O325))</f>
        <v>0</v>
      </c>
      <c r="AA325" s="186" t="str">
        <f t="shared" si="25"/>
        <v>-</v>
      </c>
    </row>
    <row r="326" spans="2:27">
      <c r="B326" s="176" t="s">
        <v>1705</v>
      </c>
      <c r="C326" s="121"/>
      <c r="D326" s="119"/>
      <c r="E326" s="192"/>
      <c r="F326" s="117"/>
      <c r="G326" s="118"/>
      <c r="H326" s="119"/>
      <c r="I326" s="119"/>
      <c r="J326" s="123"/>
      <c r="K326" s="195"/>
      <c r="L326" s="120">
        <v>0</v>
      </c>
      <c r="M326" s="120">
        <v>0</v>
      </c>
      <c r="N326" s="120">
        <v>0</v>
      </c>
      <c r="O326" s="112">
        <f t="shared" si="22"/>
        <v>0</v>
      </c>
      <c r="P326" s="115">
        <f t="shared" si="23"/>
        <v>0</v>
      </c>
      <c r="Q326" s="197"/>
      <c r="R326" s="177" t="str">
        <f>IFERROR(INDEX('2A-2B'!$B$21:$B$1020,MATCH(E326,'2A-2B'!$F$21:$F$1020,0)),"-")</f>
        <v>-</v>
      </c>
      <c r="S326" s="177" t="str">
        <f>IFERROR(INDEX('ITC-Books'!$B$21:$B$1020,MATCH(E326,'ITC-Books'!$E$21:$E$1020,0)),"-")</f>
        <v>-</v>
      </c>
      <c r="T326" s="186">
        <f t="shared" si="24"/>
        <v>0</v>
      </c>
      <c r="V326" s="131" t="str">
        <f>IFERROR(INDEX('2A-2B'!$C$21:$C$1020,MATCH(E326,'2A-2B'!$F$21:$F$1020,0)),"Not in 2A-2B")</f>
        <v>Not in 2A-2B</v>
      </c>
      <c r="W326" s="131" t="str">
        <f>IFERROR(INDEX('ITC-Books'!$C$21:$C$1020,MATCH(E326,'ITC-Books'!$E$21:$E$1020,0)),"Not in Books")</f>
        <v>Not in Books</v>
      </c>
      <c r="X326" s="117" t="str">
        <f>IFERROR(INDEX('ITC-Books'!$R$21:$R$1020,MATCH(E326,'ITC-Books'!$E$21:$E$1020,0)),"Not in Books")</f>
        <v>Not in Books</v>
      </c>
      <c r="Y326" s="120">
        <f>IFERROR(VLOOKUP(E326,'2A-2B'!$F$21:$H$1020,3,0)-P326,SUM(M326:O326))</f>
        <v>0</v>
      </c>
      <c r="Z326" s="53">
        <f>IFERROR(VLOOKUP(E326,'ITC-Books'!$E$21:$P$1020,12,0)-P326,SUM(M326:O326))</f>
        <v>0</v>
      </c>
      <c r="AA326" s="186" t="str">
        <f t="shared" si="25"/>
        <v>-</v>
      </c>
    </row>
    <row r="327" spans="2:27">
      <c r="B327" s="176" t="s">
        <v>1706</v>
      </c>
      <c r="C327" s="121"/>
      <c r="D327" s="119"/>
      <c r="E327" s="192"/>
      <c r="F327" s="117"/>
      <c r="G327" s="118"/>
      <c r="H327" s="119"/>
      <c r="I327" s="119"/>
      <c r="J327" s="123"/>
      <c r="K327" s="195"/>
      <c r="L327" s="120">
        <v>0</v>
      </c>
      <c r="M327" s="120">
        <v>0</v>
      </c>
      <c r="N327" s="120">
        <v>0</v>
      </c>
      <c r="O327" s="112">
        <f t="shared" si="22"/>
        <v>0</v>
      </c>
      <c r="P327" s="115">
        <f t="shared" si="23"/>
        <v>0</v>
      </c>
      <c r="Q327" s="197"/>
      <c r="R327" s="177" t="str">
        <f>IFERROR(INDEX('2A-2B'!$B$21:$B$1020,MATCH(E327,'2A-2B'!$F$21:$F$1020,0)),"-")</f>
        <v>-</v>
      </c>
      <c r="S327" s="177" t="str">
        <f>IFERROR(INDEX('ITC-Books'!$B$21:$B$1020,MATCH(E327,'ITC-Books'!$E$21:$E$1020,0)),"-")</f>
        <v>-</v>
      </c>
      <c r="T327" s="186">
        <f t="shared" si="24"/>
        <v>0</v>
      </c>
      <c r="V327" s="131" t="str">
        <f>IFERROR(INDEX('2A-2B'!$C$21:$C$1020,MATCH(E327,'2A-2B'!$F$21:$F$1020,0)),"Not in 2A-2B")</f>
        <v>Not in 2A-2B</v>
      </c>
      <c r="W327" s="131" t="str">
        <f>IFERROR(INDEX('ITC-Books'!$C$21:$C$1020,MATCH(E327,'ITC-Books'!$E$21:$E$1020,0)),"Not in Books")</f>
        <v>Not in Books</v>
      </c>
      <c r="X327" s="117" t="str">
        <f>IFERROR(INDEX('ITC-Books'!$R$21:$R$1020,MATCH(E327,'ITC-Books'!$E$21:$E$1020,0)),"Not in Books")</f>
        <v>Not in Books</v>
      </c>
      <c r="Y327" s="120">
        <f>IFERROR(VLOOKUP(E327,'2A-2B'!$F$21:$H$1020,3,0)-P327,SUM(M327:O327))</f>
        <v>0</v>
      </c>
      <c r="Z327" s="53">
        <f>IFERROR(VLOOKUP(E327,'ITC-Books'!$E$21:$P$1020,12,0)-P327,SUM(M327:O327))</f>
        <v>0</v>
      </c>
      <c r="AA327" s="186" t="str">
        <f t="shared" si="25"/>
        <v>-</v>
      </c>
    </row>
    <row r="328" spans="2:27">
      <c r="B328" s="176" t="s">
        <v>1707</v>
      </c>
      <c r="C328" s="121"/>
      <c r="D328" s="119"/>
      <c r="E328" s="192"/>
      <c r="F328" s="117"/>
      <c r="G328" s="118"/>
      <c r="H328" s="119"/>
      <c r="I328" s="119"/>
      <c r="J328" s="123"/>
      <c r="K328" s="195"/>
      <c r="L328" s="120">
        <v>0</v>
      </c>
      <c r="M328" s="120">
        <v>0</v>
      </c>
      <c r="N328" s="120">
        <v>0</v>
      </c>
      <c r="O328" s="112">
        <f t="shared" si="22"/>
        <v>0</v>
      </c>
      <c r="P328" s="115">
        <f t="shared" si="23"/>
        <v>0</v>
      </c>
      <c r="Q328" s="197"/>
      <c r="R328" s="177" t="str">
        <f>IFERROR(INDEX('2A-2B'!$B$21:$B$1020,MATCH(E328,'2A-2B'!$F$21:$F$1020,0)),"-")</f>
        <v>-</v>
      </c>
      <c r="S328" s="177" t="str">
        <f>IFERROR(INDEX('ITC-Books'!$B$21:$B$1020,MATCH(E328,'ITC-Books'!$E$21:$E$1020,0)),"-")</f>
        <v>-</v>
      </c>
      <c r="T328" s="186">
        <f t="shared" si="24"/>
        <v>0</v>
      </c>
      <c r="V328" s="131" t="str">
        <f>IFERROR(INDEX('2A-2B'!$C$21:$C$1020,MATCH(E328,'2A-2B'!$F$21:$F$1020,0)),"Not in 2A-2B")</f>
        <v>Not in 2A-2B</v>
      </c>
      <c r="W328" s="131" t="str">
        <f>IFERROR(INDEX('ITC-Books'!$C$21:$C$1020,MATCH(E328,'ITC-Books'!$E$21:$E$1020,0)),"Not in Books")</f>
        <v>Not in Books</v>
      </c>
      <c r="X328" s="117" t="str">
        <f>IFERROR(INDEX('ITC-Books'!$R$21:$R$1020,MATCH(E328,'ITC-Books'!$E$21:$E$1020,0)),"Not in Books")</f>
        <v>Not in Books</v>
      </c>
      <c r="Y328" s="120">
        <f>IFERROR(VLOOKUP(E328,'2A-2B'!$F$21:$H$1020,3,0)-P328,SUM(M328:O328))</f>
        <v>0</v>
      </c>
      <c r="Z328" s="53">
        <f>IFERROR(VLOOKUP(E328,'ITC-Books'!$E$21:$P$1020,12,0)-P328,SUM(M328:O328))</f>
        <v>0</v>
      </c>
      <c r="AA328" s="186" t="str">
        <f t="shared" si="25"/>
        <v>-</v>
      </c>
    </row>
    <row r="329" spans="2:27">
      <c r="B329" s="176" t="s">
        <v>1708</v>
      </c>
      <c r="C329" s="121"/>
      <c r="D329" s="119"/>
      <c r="E329" s="192"/>
      <c r="F329" s="117"/>
      <c r="G329" s="118"/>
      <c r="H329" s="119"/>
      <c r="I329" s="119"/>
      <c r="J329" s="123"/>
      <c r="K329" s="195"/>
      <c r="L329" s="120">
        <v>0</v>
      </c>
      <c r="M329" s="120">
        <v>0</v>
      </c>
      <c r="N329" s="120">
        <v>0</v>
      </c>
      <c r="O329" s="112">
        <f t="shared" si="22"/>
        <v>0</v>
      </c>
      <c r="P329" s="115">
        <f t="shared" si="23"/>
        <v>0</v>
      </c>
      <c r="Q329" s="197"/>
      <c r="R329" s="177" t="str">
        <f>IFERROR(INDEX('2A-2B'!$B$21:$B$1020,MATCH(E329,'2A-2B'!$F$21:$F$1020,0)),"-")</f>
        <v>-</v>
      </c>
      <c r="S329" s="177" t="str">
        <f>IFERROR(INDEX('ITC-Books'!$B$21:$B$1020,MATCH(E329,'ITC-Books'!$E$21:$E$1020,0)),"-")</f>
        <v>-</v>
      </c>
      <c r="T329" s="186">
        <f t="shared" si="24"/>
        <v>0</v>
      </c>
      <c r="V329" s="131" t="str">
        <f>IFERROR(INDEX('2A-2B'!$C$21:$C$1020,MATCH(E329,'2A-2B'!$F$21:$F$1020,0)),"Not in 2A-2B")</f>
        <v>Not in 2A-2B</v>
      </c>
      <c r="W329" s="131" t="str">
        <f>IFERROR(INDEX('ITC-Books'!$C$21:$C$1020,MATCH(E329,'ITC-Books'!$E$21:$E$1020,0)),"Not in Books")</f>
        <v>Not in Books</v>
      </c>
      <c r="X329" s="117" t="str">
        <f>IFERROR(INDEX('ITC-Books'!$R$21:$R$1020,MATCH(E329,'ITC-Books'!$E$21:$E$1020,0)),"Not in Books")</f>
        <v>Not in Books</v>
      </c>
      <c r="Y329" s="120">
        <f>IFERROR(VLOOKUP(E329,'2A-2B'!$F$21:$H$1020,3,0)-P329,SUM(M329:O329))</f>
        <v>0</v>
      </c>
      <c r="Z329" s="53">
        <f>IFERROR(VLOOKUP(E329,'ITC-Books'!$E$21:$P$1020,12,0)-P329,SUM(M329:O329))</f>
        <v>0</v>
      </c>
      <c r="AA329" s="186" t="str">
        <f t="shared" si="25"/>
        <v>-</v>
      </c>
    </row>
    <row r="330" spans="2:27">
      <c r="B330" s="176" t="s">
        <v>1709</v>
      </c>
      <c r="C330" s="121"/>
      <c r="D330" s="119"/>
      <c r="E330" s="192"/>
      <c r="F330" s="117"/>
      <c r="G330" s="118"/>
      <c r="H330" s="119"/>
      <c r="I330" s="119"/>
      <c r="J330" s="123"/>
      <c r="K330" s="195"/>
      <c r="L330" s="120">
        <v>0</v>
      </c>
      <c r="M330" s="120">
        <v>0</v>
      </c>
      <c r="N330" s="120">
        <v>0</v>
      </c>
      <c r="O330" s="112">
        <f t="shared" si="22"/>
        <v>0</v>
      </c>
      <c r="P330" s="115">
        <f t="shared" si="23"/>
        <v>0</v>
      </c>
      <c r="Q330" s="197"/>
      <c r="R330" s="177" t="str">
        <f>IFERROR(INDEX('2A-2B'!$B$21:$B$1020,MATCH(E330,'2A-2B'!$F$21:$F$1020,0)),"-")</f>
        <v>-</v>
      </c>
      <c r="S330" s="177" t="str">
        <f>IFERROR(INDEX('ITC-Books'!$B$21:$B$1020,MATCH(E330,'ITC-Books'!$E$21:$E$1020,0)),"-")</f>
        <v>-</v>
      </c>
      <c r="T330" s="186">
        <f t="shared" si="24"/>
        <v>0</v>
      </c>
      <c r="V330" s="131" t="str">
        <f>IFERROR(INDEX('2A-2B'!$C$21:$C$1020,MATCH(E330,'2A-2B'!$F$21:$F$1020,0)),"Not in 2A-2B")</f>
        <v>Not in 2A-2B</v>
      </c>
      <c r="W330" s="131" t="str">
        <f>IFERROR(INDEX('ITC-Books'!$C$21:$C$1020,MATCH(E330,'ITC-Books'!$E$21:$E$1020,0)),"Not in Books")</f>
        <v>Not in Books</v>
      </c>
      <c r="X330" s="117" t="str">
        <f>IFERROR(INDEX('ITC-Books'!$R$21:$R$1020,MATCH(E330,'ITC-Books'!$E$21:$E$1020,0)),"Not in Books")</f>
        <v>Not in Books</v>
      </c>
      <c r="Y330" s="120">
        <f>IFERROR(VLOOKUP(E330,'2A-2B'!$F$21:$H$1020,3,0)-P330,SUM(M330:O330))</f>
        <v>0</v>
      </c>
      <c r="Z330" s="53">
        <f>IFERROR(VLOOKUP(E330,'ITC-Books'!$E$21:$P$1020,12,0)-P330,SUM(M330:O330))</f>
        <v>0</v>
      </c>
      <c r="AA330" s="186" t="str">
        <f t="shared" si="25"/>
        <v>-</v>
      </c>
    </row>
    <row r="331" spans="2:27">
      <c r="B331" s="176" t="s">
        <v>1710</v>
      </c>
      <c r="C331" s="121"/>
      <c r="D331" s="119"/>
      <c r="E331" s="192"/>
      <c r="F331" s="117"/>
      <c r="G331" s="118"/>
      <c r="H331" s="119"/>
      <c r="I331" s="119"/>
      <c r="J331" s="123"/>
      <c r="K331" s="195"/>
      <c r="L331" s="120">
        <v>0</v>
      </c>
      <c r="M331" s="120">
        <v>0</v>
      </c>
      <c r="N331" s="120">
        <v>0</v>
      </c>
      <c r="O331" s="112">
        <f t="shared" si="22"/>
        <v>0</v>
      </c>
      <c r="P331" s="115">
        <f t="shared" si="23"/>
        <v>0</v>
      </c>
      <c r="Q331" s="197"/>
      <c r="R331" s="177" t="str">
        <f>IFERROR(INDEX('2A-2B'!$B$21:$B$1020,MATCH(E331,'2A-2B'!$F$21:$F$1020,0)),"-")</f>
        <v>-</v>
      </c>
      <c r="S331" s="177" t="str">
        <f>IFERROR(INDEX('ITC-Books'!$B$21:$B$1020,MATCH(E331,'ITC-Books'!$E$21:$E$1020,0)),"-")</f>
        <v>-</v>
      </c>
      <c r="T331" s="186">
        <f t="shared" si="24"/>
        <v>0</v>
      </c>
      <c r="V331" s="131" t="str">
        <f>IFERROR(INDEX('2A-2B'!$C$21:$C$1020,MATCH(E331,'2A-2B'!$F$21:$F$1020,0)),"Not in 2A-2B")</f>
        <v>Not in 2A-2B</v>
      </c>
      <c r="W331" s="131" t="str">
        <f>IFERROR(INDEX('ITC-Books'!$C$21:$C$1020,MATCH(E331,'ITC-Books'!$E$21:$E$1020,0)),"Not in Books")</f>
        <v>Not in Books</v>
      </c>
      <c r="X331" s="117" t="str">
        <f>IFERROR(INDEX('ITC-Books'!$R$21:$R$1020,MATCH(E331,'ITC-Books'!$E$21:$E$1020,0)),"Not in Books")</f>
        <v>Not in Books</v>
      </c>
      <c r="Y331" s="120">
        <f>IFERROR(VLOOKUP(E331,'2A-2B'!$F$21:$H$1020,3,0)-P331,SUM(M331:O331))</f>
        <v>0</v>
      </c>
      <c r="Z331" s="53">
        <f>IFERROR(VLOOKUP(E331,'ITC-Books'!$E$21:$P$1020,12,0)-P331,SUM(M331:O331))</f>
        <v>0</v>
      </c>
      <c r="AA331" s="186" t="str">
        <f t="shared" si="25"/>
        <v>-</v>
      </c>
    </row>
    <row r="332" spans="2:27">
      <c r="B332" s="176" t="s">
        <v>1711</v>
      </c>
      <c r="C332" s="121"/>
      <c r="D332" s="119"/>
      <c r="E332" s="192"/>
      <c r="F332" s="117"/>
      <c r="G332" s="118"/>
      <c r="H332" s="119"/>
      <c r="I332" s="119"/>
      <c r="J332" s="123"/>
      <c r="K332" s="195"/>
      <c r="L332" s="120">
        <v>0</v>
      </c>
      <c r="M332" s="120">
        <v>0</v>
      </c>
      <c r="N332" s="120">
        <v>0</v>
      </c>
      <c r="O332" s="112">
        <f t="shared" si="22"/>
        <v>0</v>
      </c>
      <c r="P332" s="115">
        <f t="shared" si="23"/>
        <v>0</v>
      </c>
      <c r="Q332" s="197"/>
      <c r="R332" s="177" t="str">
        <f>IFERROR(INDEX('2A-2B'!$B$21:$B$1020,MATCH(E332,'2A-2B'!$F$21:$F$1020,0)),"-")</f>
        <v>-</v>
      </c>
      <c r="S332" s="177" t="str">
        <f>IFERROR(INDEX('ITC-Books'!$B$21:$B$1020,MATCH(E332,'ITC-Books'!$E$21:$E$1020,0)),"-")</f>
        <v>-</v>
      </c>
      <c r="T332" s="186">
        <f t="shared" si="24"/>
        <v>0</v>
      </c>
      <c r="V332" s="131" t="str">
        <f>IFERROR(INDEX('2A-2B'!$C$21:$C$1020,MATCH(E332,'2A-2B'!$F$21:$F$1020,0)),"Not in 2A-2B")</f>
        <v>Not in 2A-2B</v>
      </c>
      <c r="W332" s="131" t="str">
        <f>IFERROR(INDEX('ITC-Books'!$C$21:$C$1020,MATCH(E332,'ITC-Books'!$E$21:$E$1020,0)),"Not in Books")</f>
        <v>Not in Books</v>
      </c>
      <c r="X332" s="117" t="str">
        <f>IFERROR(INDEX('ITC-Books'!$R$21:$R$1020,MATCH(E332,'ITC-Books'!$E$21:$E$1020,0)),"Not in Books")</f>
        <v>Not in Books</v>
      </c>
      <c r="Y332" s="120">
        <f>IFERROR(VLOOKUP(E332,'2A-2B'!$F$21:$H$1020,3,0)-P332,SUM(M332:O332))</f>
        <v>0</v>
      </c>
      <c r="Z332" s="53">
        <f>IFERROR(VLOOKUP(E332,'ITC-Books'!$E$21:$P$1020,12,0)-P332,SUM(M332:O332))</f>
        <v>0</v>
      </c>
      <c r="AA332" s="186" t="str">
        <f t="shared" si="25"/>
        <v>-</v>
      </c>
    </row>
    <row r="333" spans="2:27">
      <c r="B333" s="176" t="s">
        <v>1712</v>
      </c>
      <c r="C333" s="121"/>
      <c r="D333" s="119"/>
      <c r="E333" s="192"/>
      <c r="F333" s="117"/>
      <c r="G333" s="118"/>
      <c r="H333" s="119"/>
      <c r="I333" s="119"/>
      <c r="J333" s="123"/>
      <c r="K333" s="195"/>
      <c r="L333" s="120">
        <v>0</v>
      </c>
      <c r="M333" s="120">
        <v>0</v>
      </c>
      <c r="N333" s="120">
        <v>0</v>
      </c>
      <c r="O333" s="112">
        <f t="shared" si="22"/>
        <v>0</v>
      </c>
      <c r="P333" s="115">
        <f t="shared" si="23"/>
        <v>0</v>
      </c>
      <c r="Q333" s="197"/>
      <c r="R333" s="177" t="str">
        <f>IFERROR(INDEX('2A-2B'!$B$21:$B$1020,MATCH(E333,'2A-2B'!$F$21:$F$1020,0)),"-")</f>
        <v>-</v>
      </c>
      <c r="S333" s="177" t="str">
        <f>IFERROR(INDEX('ITC-Books'!$B$21:$B$1020,MATCH(E333,'ITC-Books'!$E$21:$E$1020,0)),"-")</f>
        <v>-</v>
      </c>
      <c r="T333" s="186">
        <f t="shared" si="24"/>
        <v>0</v>
      </c>
      <c r="V333" s="131" t="str">
        <f>IFERROR(INDEX('2A-2B'!$C$21:$C$1020,MATCH(E333,'2A-2B'!$F$21:$F$1020,0)),"Not in 2A-2B")</f>
        <v>Not in 2A-2B</v>
      </c>
      <c r="W333" s="131" t="str">
        <f>IFERROR(INDEX('ITC-Books'!$C$21:$C$1020,MATCH(E333,'ITC-Books'!$E$21:$E$1020,0)),"Not in Books")</f>
        <v>Not in Books</v>
      </c>
      <c r="X333" s="117" t="str">
        <f>IFERROR(INDEX('ITC-Books'!$R$21:$R$1020,MATCH(E333,'ITC-Books'!$E$21:$E$1020,0)),"Not in Books")</f>
        <v>Not in Books</v>
      </c>
      <c r="Y333" s="120">
        <f>IFERROR(VLOOKUP(E333,'2A-2B'!$F$21:$H$1020,3,0)-P333,SUM(M333:O333))</f>
        <v>0</v>
      </c>
      <c r="Z333" s="53">
        <f>IFERROR(VLOOKUP(E333,'ITC-Books'!$E$21:$P$1020,12,0)-P333,SUM(M333:O333))</f>
        <v>0</v>
      </c>
      <c r="AA333" s="186" t="str">
        <f t="shared" si="25"/>
        <v>-</v>
      </c>
    </row>
    <row r="334" spans="2:27">
      <c r="B334" s="176" t="s">
        <v>1713</v>
      </c>
      <c r="C334" s="121"/>
      <c r="D334" s="119"/>
      <c r="E334" s="192"/>
      <c r="F334" s="117"/>
      <c r="G334" s="118"/>
      <c r="H334" s="119"/>
      <c r="I334" s="119"/>
      <c r="J334" s="123"/>
      <c r="K334" s="195"/>
      <c r="L334" s="120">
        <v>0</v>
      </c>
      <c r="M334" s="120">
        <v>0</v>
      </c>
      <c r="N334" s="120">
        <v>0</v>
      </c>
      <c r="O334" s="112">
        <f t="shared" si="22"/>
        <v>0</v>
      </c>
      <c r="P334" s="115">
        <f t="shared" si="23"/>
        <v>0</v>
      </c>
      <c r="Q334" s="197"/>
      <c r="R334" s="177" t="str">
        <f>IFERROR(INDEX('2A-2B'!$B$21:$B$1020,MATCH(E334,'2A-2B'!$F$21:$F$1020,0)),"-")</f>
        <v>-</v>
      </c>
      <c r="S334" s="177" t="str">
        <f>IFERROR(INDEX('ITC-Books'!$B$21:$B$1020,MATCH(E334,'ITC-Books'!$E$21:$E$1020,0)),"-")</f>
        <v>-</v>
      </c>
      <c r="T334" s="186">
        <f t="shared" si="24"/>
        <v>0</v>
      </c>
      <c r="V334" s="131" t="str">
        <f>IFERROR(INDEX('2A-2B'!$C$21:$C$1020,MATCH(E334,'2A-2B'!$F$21:$F$1020,0)),"Not in 2A-2B")</f>
        <v>Not in 2A-2B</v>
      </c>
      <c r="W334" s="131" t="str">
        <f>IFERROR(INDEX('ITC-Books'!$C$21:$C$1020,MATCH(E334,'ITC-Books'!$E$21:$E$1020,0)),"Not in Books")</f>
        <v>Not in Books</v>
      </c>
      <c r="X334" s="117" t="str">
        <f>IFERROR(INDEX('ITC-Books'!$R$21:$R$1020,MATCH(E334,'ITC-Books'!$E$21:$E$1020,0)),"Not in Books")</f>
        <v>Not in Books</v>
      </c>
      <c r="Y334" s="120">
        <f>IFERROR(VLOOKUP(E334,'2A-2B'!$F$21:$H$1020,3,0)-P334,SUM(M334:O334))</f>
        <v>0</v>
      </c>
      <c r="Z334" s="53">
        <f>IFERROR(VLOOKUP(E334,'ITC-Books'!$E$21:$P$1020,12,0)-P334,SUM(M334:O334))</f>
        <v>0</v>
      </c>
      <c r="AA334" s="186" t="str">
        <f t="shared" si="25"/>
        <v>-</v>
      </c>
    </row>
    <row r="335" spans="2:27">
      <c r="B335" s="176" t="s">
        <v>1714</v>
      </c>
      <c r="C335" s="121"/>
      <c r="D335" s="119"/>
      <c r="E335" s="192"/>
      <c r="F335" s="117"/>
      <c r="G335" s="118"/>
      <c r="H335" s="119"/>
      <c r="I335" s="119"/>
      <c r="J335" s="123"/>
      <c r="K335" s="195"/>
      <c r="L335" s="120">
        <v>0</v>
      </c>
      <c r="M335" s="120">
        <v>0</v>
      </c>
      <c r="N335" s="120">
        <v>0</v>
      </c>
      <c r="O335" s="112">
        <f t="shared" si="22"/>
        <v>0</v>
      </c>
      <c r="P335" s="115">
        <f t="shared" si="23"/>
        <v>0</v>
      </c>
      <c r="Q335" s="197"/>
      <c r="R335" s="177" t="str">
        <f>IFERROR(INDEX('2A-2B'!$B$21:$B$1020,MATCH(E335,'2A-2B'!$F$21:$F$1020,0)),"-")</f>
        <v>-</v>
      </c>
      <c r="S335" s="177" t="str">
        <f>IFERROR(INDEX('ITC-Books'!$B$21:$B$1020,MATCH(E335,'ITC-Books'!$E$21:$E$1020,0)),"-")</f>
        <v>-</v>
      </c>
      <c r="T335" s="186">
        <f t="shared" si="24"/>
        <v>0</v>
      </c>
      <c r="V335" s="131" t="str">
        <f>IFERROR(INDEX('2A-2B'!$C$21:$C$1020,MATCH(E335,'2A-2B'!$F$21:$F$1020,0)),"Not in 2A-2B")</f>
        <v>Not in 2A-2B</v>
      </c>
      <c r="W335" s="131" t="str">
        <f>IFERROR(INDEX('ITC-Books'!$C$21:$C$1020,MATCH(E335,'ITC-Books'!$E$21:$E$1020,0)),"Not in Books")</f>
        <v>Not in Books</v>
      </c>
      <c r="X335" s="117" t="str">
        <f>IFERROR(INDEX('ITC-Books'!$R$21:$R$1020,MATCH(E335,'ITC-Books'!$E$21:$E$1020,0)),"Not in Books")</f>
        <v>Not in Books</v>
      </c>
      <c r="Y335" s="120">
        <f>IFERROR(VLOOKUP(E335,'2A-2B'!$F$21:$H$1020,3,0)-P335,SUM(M335:O335))</f>
        <v>0</v>
      </c>
      <c r="Z335" s="53">
        <f>IFERROR(VLOOKUP(E335,'ITC-Books'!$E$21:$P$1020,12,0)-P335,SUM(M335:O335))</f>
        <v>0</v>
      </c>
      <c r="AA335" s="186" t="str">
        <f t="shared" si="25"/>
        <v>-</v>
      </c>
    </row>
    <row r="336" spans="2:27">
      <c r="B336" s="176" t="s">
        <v>1715</v>
      </c>
      <c r="C336" s="121"/>
      <c r="D336" s="119"/>
      <c r="E336" s="192"/>
      <c r="F336" s="117"/>
      <c r="G336" s="118"/>
      <c r="H336" s="119"/>
      <c r="I336" s="119"/>
      <c r="J336" s="123"/>
      <c r="K336" s="195"/>
      <c r="L336" s="120">
        <v>0</v>
      </c>
      <c r="M336" s="120">
        <v>0</v>
      </c>
      <c r="N336" s="120">
        <v>0</v>
      </c>
      <c r="O336" s="112">
        <f t="shared" si="22"/>
        <v>0</v>
      </c>
      <c r="P336" s="115">
        <f t="shared" si="23"/>
        <v>0</v>
      </c>
      <c r="Q336" s="197"/>
      <c r="R336" s="177" t="str">
        <f>IFERROR(INDEX('2A-2B'!$B$21:$B$1020,MATCH(E336,'2A-2B'!$F$21:$F$1020,0)),"-")</f>
        <v>-</v>
      </c>
      <c r="S336" s="177" t="str">
        <f>IFERROR(INDEX('ITC-Books'!$B$21:$B$1020,MATCH(E336,'ITC-Books'!$E$21:$E$1020,0)),"-")</f>
        <v>-</v>
      </c>
      <c r="T336" s="186">
        <f t="shared" si="24"/>
        <v>0</v>
      </c>
      <c r="V336" s="131" t="str">
        <f>IFERROR(INDEX('2A-2B'!$C$21:$C$1020,MATCH(E336,'2A-2B'!$F$21:$F$1020,0)),"Not in 2A-2B")</f>
        <v>Not in 2A-2B</v>
      </c>
      <c r="W336" s="131" t="str">
        <f>IFERROR(INDEX('ITC-Books'!$C$21:$C$1020,MATCH(E336,'ITC-Books'!$E$21:$E$1020,0)),"Not in Books")</f>
        <v>Not in Books</v>
      </c>
      <c r="X336" s="117" t="str">
        <f>IFERROR(INDEX('ITC-Books'!$R$21:$R$1020,MATCH(E336,'ITC-Books'!$E$21:$E$1020,0)),"Not in Books")</f>
        <v>Not in Books</v>
      </c>
      <c r="Y336" s="120">
        <f>IFERROR(VLOOKUP(E336,'2A-2B'!$F$21:$H$1020,3,0)-P336,SUM(M336:O336))</f>
        <v>0</v>
      </c>
      <c r="Z336" s="53">
        <f>IFERROR(VLOOKUP(E336,'ITC-Books'!$E$21:$P$1020,12,0)-P336,SUM(M336:O336))</f>
        <v>0</v>
      </c>
      <c r="AA336" s="186" t="str">
        <f t="shared" si="25"/>
        <v>-</v>
      </c>
    </row>
    <row r="337" spans="2:27">
      <c r="B337" s="176" t="s">
        <v>1716</v>
      </c>
      <c r="C337" s="121"/>
      <c r="D337" s="119"/>
      <c r="E337" s="192"/>
      <c r="F337" s="117"/>
      <c r="G337" s="118"/>
      <c r="H337" s="119"/>
      <c r="I337" s="119"/>
      <c r="J337" s="123"/>
      <c r="K337" s="195"/>
      <c r="L337" s="120">
        <v>0</v>
      </c>
      <c r="M337" s="120">
        <v>0</v>
      </c>
      <c r="N337" s="120">
        <v>0</v>
      </c>
      <c r="O337" s="112">
        <f t="shared" si="22"/>
        <v>0</v>
      </c>
      <c r="P337" s="115">
        <f t="shared" si="23"/>
        <v>0</v>
      </c>
      <c r="Q337" s="197"/>
      <c r="R337" s="177" t="str">
        <f>IFERROR(INDEX('2A-2B'!$B$21:$B$1020,MATCH(E337,'2A-2B'!$F$21:$F$1020,0)),"-")</f>
        <v>-</v>
      </c>
      <c r="S337" s="177" t="str">
        <f>IFERROR(INDEX('ITC-Books'!$B$21:$B$1020,MATCH(E337,'ITC-Books'!$E$21:$E$1020,0)),"-")</f>
        <v>-</v>
      </c>
      <c r="T337" s="186">
        <f t="shared" si="24"/>
        <v>0</v>
      </c>
      <c r="V337" s="131" t="str">
        <f>IFERROR(INDEX('2A-2B'!$C$21:$C$1020,MATCH(E337,'2A-2B'!$F$21:$F$1020,0)),"Not in 2A-2B")</f>
        <v>Not in 2A-2B</v>
      </c>
      <c r="W337" s="131" t="str">
        <f>IFERROR(INDEX('ITC-Books'!$C$21:$C$1020,MATCH(E337,'ITC-Books'!$E$21:$E$1020,0)),"Not in Books")</f>
        <v>Not in Books</v>
      </c>
      <c r="X337" s="117" t="str">
        <f>IFERROR(INDEX('ITC-Books'!$R$21:$R$1020,MATCH(E337,'ITC-Books'!$E$21:$E$1020,0)),"Not in Books")</f>
        <v>Not in Books</v>
      </c>
      <c r="Y337" s="120">
        <f>IFERROR(VLOOKUP(E337,'2A-2B'!$F$21:$H$1020,3,0)-P337,SUM(M337:O337))</f>
        <v>0</v>
      </c>
      <c r="Z337" s="53">
        <f>IFERROR(VLOOKUP(E337,'ITC-Books'!$E$21:$P$1020,12,0)-P337,SUM(M337:O337))</f>
        <v>0</v>
      </c>
      <c r="AA337" s="186" t="str">
        <f t="shared" si="25"/>
        <v>-</v>
      </c>
    </row>
    <row r="338" spans="2:27">
      <c r="B338" s="176" t="s">
        <v>1717</v>
      </c>
      <c r="C338" s="121"/>
      <c r="D338" s="119"/>
      <c r="E338" s="192"/>
      <c r="F338" s="117"/>
      <c r="G338" s="118"/>
      <c r="H338" s="119"/>
      <c r="I338" s="119"/>
      <c r="J338" s="123"/>
      <c r="K338" s="195"/>
      <c r="L338" s="120">
        <v>0</v>
      </c>
      <c r="M338" s="120">
        <v>0</v>
      </c>
      <c r="N338" s="120">
        <v>0</v>
      </c>
      <c r="O338" s="112">
        <f t="shared" si="22"/>
        <v>0</v>
      </c>
      <c r="P338" s="115">
        <f t="shared" si="23"/>
        <v>0</v>
      </c>
      <c r="Q338" s="197"/>
      <c r="R338" s="177" t="str">
        <f>IFERROR(INDEX('2A-2B'!$B$21:$B$1020,MATCH(E338,'2A-2B'!$F$21:$F$1020,0)),"-")</f>
        <v>-</v>
      </c>
      <c r="S338" s="177" t="str">
        <f>IFERROR(INDEX('ITC-Books'!$B$21:$B$1020,MATCH(E338,'ITC-Books'!$E$21:$E$1020,0)),"-")</f>
        <v>-</v>
      </c>
      <c r="T338" s="186">
        <f t="shared" si="24"/>
        <v>0</v>
      </c>
      <c r="V338" s="131" t="str">
        <f>IFERROR(INDEX('2A-2B'!$C$21:$C$1020,MATCH(E338,'2A-2B'!$F$21:$F$1020,0)),"Not in 2A-2B")</f>
        <v>Not in 2A-2B</v>
      </c>
      <c r="W338" s="131" t="str">
        <f>IFERROR(INDEX('ITC-Books'!$C$21:$C$1020,MATCH(E338,'ITC-Books'!$E$21:$E$1020,0)),"Not in Books")</f>
        <v>Not in Books</v>
      </c>
      <c r="X338" s="117" t="str">
        <f>IFERROR(INDEX('ITC-Books'!$R$21:$R$1020,MATCH(E338,'ITC-Books'!$E$21:$E$1020,0)),"Not in Books")</f>
        <v>Not in Books</v>
      </c>
      <c r="Y338" s="120">
        <f>IFERROR(VLOOKUP(E338,'2A-2B'!$F$21:$H$1020,3,0)-P338,SUM(M338:O338))</f>
        <v>0</v>
      </c>
      <c r="Z338" s="53">
        <f>IFERROR(VLOOKUP(E338,'ITC-Books'!$E$21:$P$1020,12,0)-P338,SUM(M338:O338))</f>
        <v>0</v>
      </c>
      <c r="AA338" s="186" t="str">
        <f t="shared" si="25"/>
        <v>-</v>
      </c>
    </row>
    <row r="339" spans="2:27">
      <c r="B339" s="176" t="s">
        <v>1718</v>
      </c>
      <c r="C339" s="121"/>
      <c r="D339" s="119"/>
      <c r="E339" s="192"/>
      <c r="F339" s="117"/>
      <c r="G339" s="118"/>
      <c r="H339" s="119"/>
      <c r="I339" s="119"/>
      <c r="J339" s="123"/>
      <c r="K339" s="195"/>
      <c r="L339" s="120">
        <v>0</v>
      </c>
      <c r="M339" s="120">
        <v>0</v>
      </c>
      <c r="N339" s="120">
        <v>0</v>
      </c>
      <c r="O339" s="112">
        <f t="shared" si="22"/>
        <v>0</v>
      </c>
      <c r="P339" s="115">
        <f t="shared" si="23"/>
        <v>0</v>
      </c>
      <c r="Q339" s="197"/>
      <c r="R339" s="177" t="str">
        <f>IFERROR(INDEX('2A-2B'!$B$21:$B$1020,MATCH(E339,'2A-2B'!$F$21:$F$1020,0)),"-")</f>
        <v>-</v>
      </c>
      <c r="S339" s="177" t="str">
        <f>IFERROR(INDEX('ITC-Books'!$B$21:$B$1020,MATCH(E339,'ITC-Books'!$E$21:$E$1020,0)),"-")</f>
        <v>-</v>
      </c>
      <c r="T339" s="186">
        <f t="shared" si="24"/>
        <v>0</v>
      </c>
      <c r="V339" s="131" t="str">
        <f>IFERROR(INDEX('2A-2B'!$C$21:$C$1020,MATCH(E339,'2A-2B'!$F$21:$F$1020,0)),"Not in 2A-2B")</f>
        <v>Not in 2A-2B</v>
      </c>
      <c r="W339" s="131" t="str">
        <f>IFERROR(INDEX('ITC-Books'!$C$21:$C$1020,MATCH(E339,'ITC-Books'!$E$21:$E$1020,0)),"Not in Books")</f>
        <v>Not in Books</v>
      </c>
      <c r="X339" s="117" t="str">
        <f>IFERROR(INDEX('ITC-Books'!$R$21:$R$1020,MATCH(E339,'ITC-Books'!$E$21:$E$1020,0)),"Not in Books")</f>
        <v>Not in Books</v>
      </c>
      <c r="Y339" s="120">
        <f>IFERROR(VLOOKUP(E339,'2A-2B'!$F$21:$H$1020,3,0)-P339,SUM(M339:O339))</f>
        <v>0</v>
      </c>
      <c r="Z339" s="53">
        <f>IFERROR(VLOOKUP(E339,'ITC-Books'!$E$21:$P$1020,12,0)-P339,SUM(M339:O339))</f>
        <v>0</v>
      </c>
      <c r="AA339" s="186" t="str">
        <f t="shared" si="25"/>
        <v>-</v>
      </c>
    </row>
    <row r="340" spans="2:27">
      <c r="B340" s="176" t="s">
        <v>1719</v>
      </c>
      <c r="C340" s="121"/>
      <c r="D340" s="119"/>
      <c r="E340" s="192"/>
      <c r="F340" s="117"/>
      <c r="G340" s="118"/>
      <c r="H340" s="119"/>
      <c r="I340" s="119"/>
      <c r="J340" s="123"/>
      <c r="K340" s="195"/>
      <c r="L340" s="120">
        <v>0</v>
      </c>
      <c r="M340" s="120">
        <v>0</v>
      </c>
      <c r="N340" s="120">
        <v>0</v>
      </c>
      <c r="O340" s="112">
        <f t="shared" si="22"/>
        <v>0</v>
      </c>
      <c r="P340" s="115">
        <f t="shared" si="23"/>
        <v>0</v>
      </c>
      <c r="Q340" s="197"/>
      <c r="R340" s="177" t="str">
        <f>IFERROR(INDEX('2A-2B'!$B$21:$B$1020,MATCH(E340,'2A-2B'!$F$21:$F$1020,0)),"-")</f>
        <v>-</v>
      </c>
      <c r="S340" s="177" t="str">
        <f>IFERROR(INDEX('ITC-Books'!$B$21:$B$1020,MATCH(E340,'ITC-Books'!$E$21:$E$1020,0)),"-")</f>
        <v>-</v>
      </c>
      <c r="T340" s="186">
        <f t="shared" si="24"/>
        <v>0</v>
      </c>
      <c r="V340" s="131" t="str">
        <f>IFERROR(INDEX('2A-2B'!$C$21:$C$1020,MATCH(E340,'2A-2B'!$F$21:$F$1020,0)),"Not in 2A-2B")</f>
        <v>Not in 2A-2B</v>
      </c>
      <c r="W340" s="131" t="str">
        <f>IFERROR(INDEX('ITC-Books'!$C$21:$C$1020,MATCH(E340,'ITC-Books'!$E$21:$E$1020,0)),"Not in Books")</f>
        <v>Not in Books</v>
      </c>
      <c r="X340" s="117" t="str">
        <f>IFERROR(INDEX('ITC-Books'!$R$21:$R$1020,MATCH(E340,'ITC-Books'!$E$21:$E$1020,0)),"Not in Books")</f>
        <v>Not in Books</v>
      </c>
      <c r="Y340" s="120">
        <f>IFERROR(VLOOKUP(E340,'2A-2B'!$F$21:$H$1020,3,0)-P340,SUM(M340:O340))</f>
        <v>0</v>
      </c>
      <c r="Z340" s="53">
        <f>IFERROR(VLOOKUP(E340,'ITC-Books'!$E$21:$P$1020,12,0)-P340,SUM(M340:O340))</f>
        <v>0</v>
      </c>
      <c r="AA340" s="186" t="str">
        <f t="shared" si="25"/>
        <v>-</v>
      </c>
    </row>
    <row r="341" spans="2:27">
      <c r="B341" s="176" t="s">
        <v>1720</v>
      </c>
      <c r="C341" s="121"/>
      <c r="D341" s="119"/>
      <c r="E341" s="192"/>
      <c r="F341" s="117"/>
      <c r="G341" s="118"/>
      <c r="H341" s="119"/>
      <c r="I341" s="119"/>
      <c r="J341" s="123"/>
      <c r="K341" s="195"/>
      <c r="L341" s="120">
        <v>0</v>
      </c>
      <c r="M341" s="120">
        <v>0</v>
      </c>
      <c r="N341" s="120">
        <v>0</v>
      </c>
      <c r="O341" s="112">
        <f t="shared" ref="O341:O404" si="26">N341</f>
        <v>0</v>
      </c>
      <c r="P341" s="115">
        <f t="shared" ref="P341:P404" si="27">SUM(L341:O341)</f>
        <v>0</v>
      </c>
      <c r="Q341" s="197"/>
      <c r="R341" s="177" t="str">
        <f>IFERROR(INDEX('2A-2B'!$B$21:$B$1020,MATCH(E341,'2A-2B'!$F$21:$F$1020,0)),"-")</f>
        <v>-</v>
      </c>
      <c r="S341" s="177" t="str">
        <f>IFERROR(INDEX('ITC-Books'!$B$21:$B$1020,MATCH(E341,'ITC-Books'!$E$21:$E$1020,0)),"-")</f>
        <v>-</v>
      </c>
      <c r="T341" s="186">
        <f t="shared" si="24"/>
        <v>0</v>
      </c>
      <c r="V341" s="131" t="str">
        <f>IFERROR(INDEX('2A-2B'!$C$21:$C$1020,MATCH(E341,'2A-2B'!$F$21:$F$1020,0)),"Not in 2A-2B")</f>
        <v>Not in 2A-2B</v>
      </c>
      <c r="W341" s="131" t="str">
        <f>IFERROR(INDEX('ITC-Books'!$C$21:$C$1020,MATCH(E341,'ITC-Books'!$E$21:$E$1020,0)),"Not in Books")</f>
        <v>Not in Books</v>
      </c>
      <c r="X341" s="117" t="str">
        <f>IFERROR(INDEX('ITC-Books'!$R$21:$R$1020,MATCH(E341,'ITC-Books'!$E$21:$E$1020,0)),"Not in Books")</f>
        <v>Not in Books</v>
      </c>
      <c r="Y341" s="120">
        <f>IFERROR(VLOOKUP(E341,'2A-2B'!$F$21:$H$1020,3,0)-P341,SUM(M341:O341))</f>
        <v>0</v>
      </c>
      <c r="Z341" s="53">
        <f>IFERROR(VLOOKUP(E341,'ITC-Books'!$E$21:$P$1020,12,0)-P341,SUM(M341:O341))</f>
        <v>0</v>
      </c>
      <c r="AA341" s="186" t="str">
        <f t="shared" si="25"/>
        <v>-</v>
      </c>
    </row>
    <row r="342" spans="2:27">
      <c r="B342" s="176" t="s">
        <v>1721</v>
      </c>
      <c r="C342" s="121"/>
      <c r="D342" s="119"/>
      <c r="E342" s="192"/>
      <c r="F342" s="117"/>
      <c r="G342" s="118"/>
      <c r="H342" s="119"/>
      <c r="I342" s="119"/>
      <c r="J342" s="123"/>
      <c r="K342" s="195"/>
      <c r="L342" s="120">
        <v>0</v>
      </c>
      <c r="M342" s="120">
        <v>0</v>
      </c>
      <c r="N342" s="120">
        <v>0</v>
      </c>
      <c r="O342" s="112">
        <f t="shared" si="26"/>
        <v>0</v>
      </c>
      <c r="P342" s="115">
        <f t="shared" si="27"/>
        <v>0</v>
      </c>
      <c r="Q342" s="197"/>
      <c r="R342" s="177" t="str">
        <f>IFERROR(INDEX('2A-2B'!$B$21:$B$1020,MATCH(E342,'2A-2B'!$F$21:$F$1020,0)),"-")</f>
        <v>-</v>
      </c>
      <c r="S342" s="177" t="str">
        <f>IFERROR(INDEX('ITC-Books'!$B$21:$B$1020,MATCH(E342,'ITC-Books'!$E$21:$E$1020,0)),"-")</f>
        <v>-</v>
      </c>
      <c r="T342" s="186">
        <f t="shared" ref="T342:T405" si="28">IF(((L342*J342)-SUM(M342:O342))&gt;0.51,0,((L342*J342)-SUM(M342:O342)))</f>
        <v>0</v>
      </c>
      <c r="V342" s="131" t="str">
        <f>IFERROR(INDEX('2A-2B'!$C$21:$C$1020,MATCH(E342,'2A-2B'!$F$21:$F$1020,0)),"Not in 2A-2B")</f>
        <v>Not in 2A-2B</v>
      </c>
      <c r="W342" s="131" t="str">
        <f>IFERROR(INDEX('ITC-Books'!$C$21:$C$1020,MATCH(E342,'ITC-Books'!$E$21:$E$1020,0)),"Not in Books")</f>
        <v>Not in Books</v>
      </c>
      <c r="X342" s="117" t="str">
        <f>IFERROR(INDEX('ITC-Books'!$R$21:$R$1020,MATCH(E342,'ITC-Books'!$E$21:$E$1020,0)),"Not in Books")</f>
        <v>Not in Books</v>
      </c>
      <c r="Y342" s="120">
        <f>IFERROR(VLOOKUP(E342,'2A-2B'!$F$21:$H$1020,3,0)-P342,SUM(M342:O342))</f>
        <v>0</v>
      </c>
      <c r="Z342" s="53">
        <f>IFERROR(VLOOKUP(E342,'ITC-Books'!$E$21:$P$1020,12,0)-P342,SUM(M342:O342))</f>
        <v>0</v>
      </c>
      <c r="AA342" s="186" t="str">
        <f t="shared" ref="AA342:AA405" si="29">IFERROR((X342-F342)&lt;180,"-")</f>
        <v>-</v>
      </c>
    </row>
    <row r="343" spans="2:27">
      <c r="B343" s="176" t="s">
        <v>1722</v>
      </c>
      <c r="C343" s="121"/>
      <c r="D343" s="119"/>
      <c r="E343" s="192"/>
      <c r="F343" s="117"/>
      <c r="G343" s="118"/>
      <c r="H343" s="119"/>
      <c r="I343" s="119"/>
      <c r="J343" s="123"/>
      <c r="K343" s="195"/>
      <c r="L343" s="120">
        <v>0</v>
      </c>
      <c r="M343" s="120">
        <v>0</v>
      </c>
      <c r="N343" s="120">
        <v>0</v>
      </c>
      <c r="O343" s="112">
        <f t="shared" si="26"/>
        <v>0</v>
      </c>
      <c r="P343" s="115">
        <f t="shared" si="27"/>
        <v>0</v>
      </c>
      <c r="Q343" s="197"/>
      <c r="R343" s="177" t="str">
        <f>IFERROR(INDEX('2A-2B'!$B$21:$B$1020,MATCH(E343,'2A-2B'!$F$21:$F$1020,0)),"-")</f>
        <v>-</v>
      </c>
      <c r="S343" s="177" t="str">
        <f>IFERROR(INDEX('ITC-Books'!$B$21:$B$1020,MATCH(E343,'ITC-Books'!$E$21:$E$1020,0)),"-")</f>
        <v>-</v>
      </c>
      <c r="T343" s="186">
        <f t="shared" si="28"/>
        <v>0</v>
      </c>
      <c r="V343" s="131" t="str">
        <f>IFERROR(INDEX('2A-2B'!$C$21:$C$1020,MATCH(E343,'2A-2B'!$F$21:$F$1020,0)),"Not in 2A-2B")</f>
        <v>Not in 2A-2B</v>
      </c>
      <c r="W343" s="131" t="str">
        <f>IFERROR(INDEX('ITC-Books'!$C$21:$C$1020,MATCH(E343,'ITC-Books'!$E$21:$E$1020,0)),"Not in Books")</f>
        <v>Not in Books</v>
      </c>
      <c r="X343" s="117" t="str">
        <f>IFERROR(INDEX('ITC-Books'!$R$21:$R$1020,MATCH(E343,'ITC-Books'!$E$21:$E$1020,0)),"Not in Books")</f>
        <v>Not in Books</v>
      </c>
      <c r="Y343" s="120">
        <f>IFERROR(VLOOKUP(E343,'2A-2B'!$F$21:$H$1020,3,0)-P343,SUM(M343:O343))</f>
        <v>0</v>
      </c>
      <c r="Z343" s="53">
        <f>IFERROR(VLOOKUP(E343,'ITC-Books'!$E$21:$P$1020,12,0)-P343,SUM(M343:O343))</f>
        <v>0</v>
      </c>
      <c r="AA343" s="186" t="str">
        <f t="shared" si="29"/>
        <v>-</v>
      </c>
    </row>
    <row r="344" spans="2:27">
      <c r="B344" s="176" t="s">
        <v>1723</v>
      </c>
      <c r="C344" s="121"/>
      <c r="D344" s="119"/>
      <c r="E344" s="192"/>
      <c r="F344" s="117"/>
      <c r="G344" s="118"/>
      <c r="H344" s="119"/>
      <c r="I344" s="119"/>
      <c r="J344" s="123"/>
      <c r="K344" s="195"/>
      <c r="L344" s="120">
        <v>0</v>
      </c>
      <c r="M344" s="120">
        <v>0</v>
      </c>
      <c r="N344" s="120">
        <v>0</v>
      </c>
      <c r="O344" s="112">
        <f t="shared" si="26"/>
        <v>0</v>
      </c>
      <c r="P344" s="115">
        <f t="shared" si="27"/>
        <v>0</v>
      </c>
      <c r="Q344" s="197"/>
      <c r="R344" s="177" t="str">
        <f>IFERROR(INDEX('2A-2B'!$B$21:$B$1020,MATCH(E344,'2A-2B'!$F$21:$F$1020,0)),"-")</f>
        <v>-</v>
      </c>
      <c r="S344" s="177" t="str">
        <f>IFERROR(INDEX('ITC-Books'!$B$21:$B$1020,MATCH(E344,'ITC-Books'!$E$21:$E$1020,0)),"-")</f>
        <v>-</v>
      </c>
      <c r="T344" s="186">
        <f t="shared" si="28"/>
        <v>0</v>
      </c>
      <c r="V344" s="131" t="str">
        <f>IFERROR(INDEX('2A-2B'!$C$21:$C$1020,MATCH(E344,'2A-2B'!$F$21:$F$1020,0)),"Not in 2A-2B")</f>
        <v>Not in 2A-2B</v>
      </c>
      <c r="W344" s="131" t="str">
        <f>IFERROR(INDEX('ITC-Books'!$C$21:$C$1020,MATCH(E344,'ITC-Books'!$E$21:$E$1020,0)),"Not in Books")</f>
        <v>Not in Books</v>
      </c>
      <c r="X344" s="117" t="str">
        <f>IFERROR(INDEX('ITC-Books'!$R$21:$R$1020,MATCH(E344,'ITC-Books'!$E$21:$E$1020,0)),"Not in Books")</f>
        <v>Not in Books</v>
      </c>
      <c r="Y344" s="120">
        <f>IFERROR(VLOOKUP(E344,'2A-2B'!$F$21:$H$1020,3,0)-P344,SUM(M344:O344))</f>
        <v>0</v>
      </c>
      <c r="Z344" s="53">
        <f>IFERROR(VLOOKUP(E344,'ITC-Books'!$E$21:$P$1020,12,0)-P344,SUM(M344:O344))</f>
        <v>0</v>
      </c>
      <c r="AA344" s="186" t="str">
        <f t="shared" si="29"/>
        <v>-</v>
      </c>
    </row>
    <row r="345" spans="2:27">
      <c r="B345" s="176" t="s">
        <v>1724</v>
      </c>
      <c r="C345" s="121"/>
      <c r="D345" s="119"/>
      <c r="E345" s="192"/>
      <c r="F345" s="117"/>
      <c r="G345" s="118"/>
      <c r="H345" s="119"/>
      <c r="I345" s="119"/>
      <c r="J345" s="123"/>
      <c r="K345" s="195"/>
      <c r="L345" s="120">
        <v>0</v>
      </c>
      <c r="M345" s="120">
        <v>0</v>
      </c>
      <c r="N345" s="120">
        <v>0</v>
      </c>
      <c r="O345" s="112">
        <f t="shared" si="26"/>
        <v>0</v>
      </c>
      <c r="P345" s="115">
        <f t="shared" si="27"/>
        <v>0</v>
      </c>
      <c r="Q345" s="197"/>
      <c r="R345" s="177" t="str">
        <f>IFERROR(INDEX('2A-2B'!$B$21:$B$1020,MATCH(E345,'2A-2B'!$F$21:$F$1020,0)),"-")</f>
        <v>-</v>
      </c>
      <c r="S345" s="177" t="str">
        <f>IFERROR(INDEX('ITC-Books'!$B$21:$B$1020,MATCH(E345,'ITC-Books'!$E$21:$E$1020,0)),"-")</f>
        <v>-</v>
      </c>
      <c r="T345" s="186">
        <f t="shared" si="28"/>
        <v>0</v>
      </c>
      <c r="V345" s="131" t="str">
        <f>IFERROR(INDEX('2A-2B'!$C$21:$C$1020,MATCH(E345,'2A-2B'!$F$21:$F$1020,0)),"Not in 2A-2B")</f>
        <v>Not in 2A-2B</v>
      </c>
      <c r="W345" s="131" t="str">
        <f>IFERROR(INDEX('ITC-Books'!$C$21:$C$1020,MATCH(E345,'ITC-Books'!$E$21:$E$1020,0)),"Not in Books")</f>
        <v>Not in Books</v>
      </c>
      <c r="X345" s="117" t="str">
        <f>IFERROR(INDEX('ITC-Books'!$R$21:$R$1020,MATCH(E345,'ITC-Books'!$E$21:$E$1020,0)),"Not in Books")</f>
        <v>Not in Books</v>
      </c>
      <c r="Y345" s="120">
        <f>IFERROR(VLOOKUP(E345,'2A-2B'!$F$21:$H$1020,3,0)-P345,SUM(M345:O345))</f>
        <v>0</v>
      </c>
      <c r="Z345" s="53">
        <f>IFERROR(VLOOKUP(E345,'ITC-Books'!$E$21:$P$1020,12,0)-P345,SUM(M345:O345))</f>
        <v>0</v>
      </c>
      <c r="AA345" s="186" t="str">
        <f t="shared" si="29"/>
        <v>-</v>
      </c>
    </row>
    <row r="346" spans="2:27">
      <c r="B346" s="176" t="s">
        <v>1725</v>
      </c>
      <c r="C346" s="121"/>
      <c r="D346" s="119"/>
      <c r="E346" s="192"/>
      <c r="F346" s="117"/>
      <c r="G346" s="118"/>
      <c r="H346" s="119"/>
      <c r="I346" s="119"/>
      <c r="J346" s="123"/>
      <c r="K346" s="195"/>
      <c r="L346" s="120">
        <v>0</v>
      </c>
      <c r="M346" s="120">
        <v>0</v>
      </c>
      <c r="N346" s="120">
        <v>0</v>
      </c>
      <c r="O346" s="112">
        <f t="shared" si="26"/>
        <v>0</v>
      </c>
      <c r="P346" s="115">
        <f t="shared" si="27"/>
        <v>0</v>
      </c>
      <c r="Q346" s="197"/>
      <c r="R346" s="177" t="str">
        <f>IFERROR(INDEX('2A-2B'!$B$21:$B$1020,MATCH(E346,'2A-2B'!$F$21:$F$1020,0)),"-")</f>
        <v>-</v>
      </c>
      <c r="S346" s="177" t="str">
        <f>IFERROR(INDEX('ITC-Books'!$B$21:$B$1020,MATCH(E346,'ITC-Books'!$E$21:$E$1020,0)),"-")</f>
        <v>-</v>
      </c>
      <c r="T346" s="186">
        <f t="shared" si="28"/>
        <v>0</v>
      </c>
      <c r="V346" s="131" t="str">
        <f>IFERROR(INDEX('2A-2B'!$C$21:$C$1020,MATCH(E346,'2A-2B'!$F$21:$F$1020,0)),"Not in 2A-2B")</f>
        <v>Not in 2A-2B</v>
      </c>
      <c r="W346" s="131" t="str">
        <f>IFERROR(INDEX('ITC-Books'!$C$21:$C$1020,MATCH(E346,'ITC-Books'!$E$21:$E$1020,0)),"Not in Books")</f>
        <v>Not in Books</v>
      </c>
      <c r="X346" s="117" t="str">
        <f>IFERROR(INDEX('ITC-Books'!$R$21:$R$1020,MATCH(E346,'ITC-Books'!$E$21:$E$1020,0)),"Not in Books")</f>
        <v>Not in Books</v>
      </c>
      <c r="Y346" s="120">
        <f>IFERROR(VLOOKUP(E346,'2A-2B'!$F$21:$H$1020,3,0)-P346,SUM(M346:O346))</f>
        <v>0</v>
      </c>
      <c r="Z346" s="53">
        <f>IFERROR(VLOOKUP(E346,'ITC-Books'!$E$21:$P$1020,12,0)-P346,SUM(M346:O346))</f>
        <v>0</v>
      </c>
      <c r="AA346" s="186" t="str">
        <f t="shared" si="29"/>
        <v>-</v>
      </c>
    </row>
    <row r="347" spans="2:27">
      <c r="B347" s="176" t="s">
        <v>1726</v>
      </c>
      <c r="C347" s="121"/>
      <c r="D347" s="119"/>
      <c r="E347" s="192"/>
      <c r="F347" s="117"/>
      <c r="G347" s="118"/>
      <c r="H347" s="119"/>
      <c r="I347" s="119"/>
      <c r="J347" s="123"/>
      <c r="K347" s="195"/>
      <c r="L347" s="120">
        <v>0</v>
      </c>
      <c r="M347" s="120">
        <v>0</v>
      </c>
      <c r="N347" s="120">
        <v>0</v>
      </c>
      <c r="O347" s="112">
        <f t="shared" si="26"/>
        <v>0</v>
      </c>
      <c r="P347" s="115">
        <f t="shared" si="27"/>
        <v>0</v>
      </c>
      <c r="Q347" s="197"/>
      <c r="R347" s="177" t="str">
        <f>IFERROR(INDEX('2A-2B'!$B$21:$B$1020,MATCH(E347,'2A-2B'!$F$21:$F$1020,0)),"-")</f>
        <v>-</v>
      </c>
      <c r="S347" s="177" t="str">
        <f>IFERROR(INDEX('ITC-Books'!$B$21:$B$1020,MATCH(E347,'ITC-Books'!$E$21:$E$1020,0)),"-")</f>
        <v>-</v>
      </c>
      <c r="T347" s="186">
        <f t="shared" si="28"/>
        <v>0</v>
      </c>
      <c r="V347" s="131" t="str">
        <f>IFERROR(INDEX('2A-2B'!$C$21:$C$1020,MATCH(E347,'2A-2B'!$F$21:$F$1020,0)),"Not in 2A-2B")</f>
        <v>Not in 2A-2B</v>
      </c>
      <c r="W347" s="131" t="str">
        <f>IFERROR(INDEX('ITC-Books'!$C$21:$C$1020,MATCH(E347,'ITC-Books'!$E$21:$E$1020,0)),"Not in Books")</f>
        <v>Not in Books</v>
      </c>
      <c r="X347" s="117" t="str">
        <f>IFERROR(INDEX('ITC-Books'!$R$21:$R$1020,MATCH(E347,'ITC-Books'!$E$21:$E$1020,0)),"Not in Books")</f>
        <v>Not in Books</v>
      </c>
      <c r="Y347" s="120">
        <f>IFERROR(VLOOKUP(E347,'2A-2B'!$F$21:$H$1020,3,0)-P347,SUM(M347:O347))</f>
        <v>0</v>
      </c>
      <c r="Z347" s="53">
        <f>IFERROR(VLOOKUP(E347,'ITC-Books'!$E$21:$P$1020,12,0)-P347,SUM(M347:O347))</f>
        <v>0</v>
      </c>
      <c r="AA347" s="186" t="str">
        <f t="shared" si="29"/>
        <v>-</v>
      </c>
    </row>
    <row r="348" spans="2:27">
      <c r="B348" s="176" t="s">
        <v>1727</v>
      </c>
      <c r="C348" s="121"/>
      <c r="D348" s="119"/>
      <c r="E348" s="192"/>
      <c r="F348" s="117"/>
      <c r="G348" s="118"/>
      <c r="H348" s="119"/>
      <c r="I348" s="119"/>
      <c r="J348" s="123"/>
      <c r="K348" s="195"/>
      <c r="L348" s="120">
        <v>0</v>
      </c>
      <c r="M348" s="120">
        <v>0</v>
      </c>
      <c r="N348" s="120">
        <v>0</v>
      </c>
      <c r="O348" s="112">
        <f t="shared" si="26"/>
        <v>0</v>
      </c>
      <c r="P348" s="115">
        <f t="shared" si="27"/>
        <v>0</v>
      </c>
      <c r="Q348" s="197"/>
      <c r="R348" s="177" t="str">
        <f>IFERROR(INDEX('2A-2B'!$B$21:$B$1020,MATCH(E348,'2A-2B'!$F$21:$F$1020,0)),"-")</f>
        <v>-</v>
      </c>
      <c r="S348" s="177" t="str">
        <f>IFERROR(INDEX('ITC-Books'!$B$21:$B$1020,MATCH(E348,'ITC-Books'!$E$21:$E$1020,0)),"-")</f>
        <v>-</v>
      </c>
      <c r="T348" s="186">
        <f t="shared" si="28"/>
        <v>0</v>
      </c>
      <c r="V348" s="131" t="str">
        <f>IFERROR(INDEX('2A-2B'!$C$21:$C$1020,MATCH(E348,'2A-2B'!$F$21:$F$1020,0)),"Not in 2A-2B")</f>
        <v>Not in 2A-2B</v>
      </c>
      <c r="W348" s="131" t="str">
        <f>IFERROR(INDEX('ITC-Books'!$C$21:$C$1020,MATCH(E348,'ITC-Books'!$E$21:$E$1020,0)),"Not in Books")</f>
        <v>Not in Books</v>
      </c>
      <c r="X348" s="117" t="str">
        <f>IFERROR(INDEX('ITC-Books'!$R$21:$R$1020,MATCH(E348,'ITC-Books'!$E$21:$E$1020,0)),"Not in Books")</f>
        <v>Not in Books</v>
      </c>
      <c r="Y348" s="120">
        <f>IFERROR(VLOOKUP(E348,'2A-2B'!$F$21:$H$1020,3,0)-P348,SUM(M348:O348))</f>
        <v>0</v>
      </c>
      <c r="Z348" s="53">
        <f>IFERROR(VLOOKUP(E348,'ITC-Books'!$E$21:$P$1020,12,0)-P348,SUM(M348:O348))</f>
        <v>0</v>
      </c>
      <c r="AA348" s="186" t="str">
        <f t="shared" si="29"/>
        <v>-</v>
      </c>
    </row>
    <row r="349" spans="2:27">
      <c r="B349" s="176" t="s">
        <v>1728</v>
      </c>
      <c r="C349" s="121"/>
      <c r="D349" s="119"/>
      <c r="E349" s="192"/>
      <c r="F349" s="117"/>
      <c r="G349" s="118"/>
      <c r="H349" s="119"/>
      <c r="I349" s="119"/>
      <c r="J349" s="123"/>
      <c r="K349" s="195"/>
      <c r="L349" s="120">
        <v>0</v>
      </c>
      <c r="M349" s="120">
        <v>0</v>
      </c>
      <c r="N349" s="120">
        <v>0</v>
      </c>
      <c r="O349" s="112">
        <f t="shared" si="26"/>
        <v>0</v>
      </c>
      <c r="P349" s="115">
        <f t="shared" si="27"/>
        <v>0</v>
      </c>
      <c r="Q349" s="197"/>
      <c r="R349" s="177" t="str">
        <f>IFERROR(INDEX('2A-2B'!$B$21:$B$1020,MATCH(E349,'2A-2B'!$F$21:$F$1020,0)),"-")</f>
        <v>-</v>
      </c>
      <c r="S349" s="177" t="str">
        <f>IFERROR(INDEX('ITC-Books'!$B$21:$B$1020,MATCH(E349,'ITC-Books'!$E$21:$E$1020,0)),"-")</f>
        <v>-</v>
      </c>
      <c r="T349" s="186">
        <f t="shared" si="28"/>
        <v>0</v>
      </c>
      <c r="V349" s="131" t="str">
        <f>IFERROR(INDEX('2A-2B'!$C$21:$C$1020,MATCH(E349,'2A-2B'!$F$21:$F$1020,0)),"Not in 2A-2B")</f>
        <v>Not in 2A-2B</v>
      </c>
      <c r="W349" s="131" t="str">
        <f>IFERROR(INDEX('ITC-Books'!$C$21:$C$1020,MATCH(E349,'ITC-Books'!$E$21:$E$1020,0)),"Not in Books")</f>
        <v>Not in Books</v>
      </c>
      <c r="X349" s="117" t="str">
        <f>IFERROR(INDEX('ITC-Books'!$R$21:$R$1020,MATCH(E349,'ITC-Books'!$E$21:$E$1020,0)),"Not in Books")</f>
        <v>Not in Books</v>
      </c>
      <c r="Y349" s="120">
        <f>IFERROR(VLOOKUP(E349,'2A-2B'!$F$21:$H$1020,3,0)-P349,SUM(M349:O349))</f>
        <v>0</v>
      </c>
      <c r="Z349" s="53">
        <f>IFERROR(VLOOKUP(E349,'ITC-Books'!$E$21:$P$1020,12,0)-P349,SUM(M349:O349))</f>
        <v>0</v>
      </c>
      <c r="AA349" s="186" t="str">
        <f t="shared" si="29"/>
        <v>-</v>
      </c>
    </row>
    <row r="350" spans="2:27">
      <c r="B350" s="176" t="s">
        <v>1729</v>
      </c>
      <c r="C350" s="121"/>
      <c r="D350" s="119"/>
      <c r="E350" s="192"/>
      <c r="F350" s="117"/>
      <c r="G350" s="118"/>
      <c r="H350" s="119"/>
      <c r="I350" s="119"/>
      <c r="J350" s="123"/>
      <c r="K350" s="195"/>
      <c r="L350" s="120">
        <v>0</v>
      </c>
      <c r="M350" s="120">
        <v>0</v>
      </c>
      <c r="N350" s="120">
        <v>0</v>
      </c>
      <c r="O350" s="112">
        <f t="shared" si="26"/>
        <v>0</v>
      </c>
      <c r="P350" s="115">
        <f t="shared" si="27"/>
        <v>0</v>
      </c>
      <c r="Q350" s="197"/>
      <c r="R350" s="177" t="str">
        <f>IFERROR(INDEX('2A-2B'!$B$21:$B$1020,MATCH(E350,'2A-2B'!$F$21:$F$1020,0)),"-")</f>
        <v>-</v>
      </c>
      <c r="S350" s="177" t="str">
        <f>IFERROR(INDEX('ITC-Books'!$B$21:$B$1020,MATCH(E350,'ITC-Books'!$E$21:$E$1020,0)),"-")</f>
        <v>-</v>
      </c>
      <c r="T350" s="186">
        <f t="shared" si="28"/>
        <v>0</v>
      </c>
      <c r="V350" s="131" t="str">
        <f>IFERROR(INDEX('2A-2B'!$C$21:$C$1020,MATCH(E350,'2A-2B'!$F$21:$F$1020,0)),"Not in 2A-2B")</f>
        <v>Not in 2A-2B</v>
      </c>
      <c r="W350" s="131" t="str">
        <f>IFERROR(INDEX('ITC-Books'!$C$21:$C$1020,MATCH(E350,'ITC-Books'!$E$21:$E$1020,0)),"Not in Books")</f>
        <v>Not in Books</v>
      </c>
      <c r="X350" s="117" t="str">
        <f>IFERROR(INDEX('ITC-Books'!$R$21:$R$1020,MATCH(E350,'ITC-Books'!$E$21:$E$1020,0)),"Not in Books")</f>
        <v>Not in Books</v>
      </c>
      <c r="Y350" s="120">
        <f>IFERROR(VLOOKUP(E350,'2A-2B'!$F$21:$H$1020,3,0)-P350,SUM(M350:O350))</f>
        <v>0</v>
      </c>
      <c r="Z350" s="53">
        <f>IFERROR(VLOOKUP(E350,'ITC-Books'!$E$21:$P$1020,12,0)-P350,SUM(M350:O350))</f>
        <v>0</v>
      </c>
      <c r="AA350" s="186" t="str">
        <f t="shared" si="29"/>
        <v>-</v>
      </c>
    </row>
    <row r="351" spans="2:27">
      <c r="B351" s="176" t="s">
        <v>1730</v>
      </c>
      <c r="C351" s="121"/>
      <c r="D351" s="119"/>
      <c r="E351" s="192"/>
      <c r="F351" s="117"/>
      <c r="G351" s="118"/>
      <c r="H351" s="119"/>
      <c r="I351" s="119"/>
      <c r="J351" s="123"/>
      <c r="K351" s="195"/>
      <c r="L351" s="120">
        <v>0</v>
      </c>
      <c r="M351" s="120">
        <v>0</v>
      </c>
      <c r="N351" s="120">
        <v>0</v>
      </c>
      <c r="O351" s="112">
        <f t="shared" si="26"/>
        <v>0</v>
      </c>
      <c r="P351" s="115">
        <f t="shared" si="27"/>
        <v>0</v>
      </c>
      <c r="Q351" s="197"/>
      <c r="R351" s="177" t="str">
        <f>IFERROR(INDEX('2A-2B'!$B$21:$B$1020,MATCH(E351,'2A-2B'!$F$21:$F$1020,0)),"-")</f>
        <v>-</v>
      </c>
      <c r="S351" s="177" t="str">
        <f>IFERROR(INDEX('ITC-Books'!$B$21:$B$1020,MATCH(E351,'ITC-Books'!$E$21:$E$1020,0)),"-")</f>
        <v>-</v>
      </c>
      <c r="T351" s="186">
        <f t="shared" si="28"/>
        <v>0</v>
      </c>
      <c r="V351" s="131" t="str">
        <f>IFERROR(INDEX('2A-2B'!$C$21:$C$1020,MATCH(E351,'2A-2B'!$F$21:$F$1020,0)),"Not in 2A-2B")</f>
        <v>Not in 2A-2B</v>
      </c>
      <c r="W351" s="131" t="str">
        <f>IFERROR(INDEX('ITC-Books'!$C$21:$C$1020,MATCH(E351,'ITC-Books'!$E$21:$E$1020,0)),"Not in Books")</f>
        <v>Not in Books</v>
      </c>
      <c r="X351" s="117" t="str">
        <f>IFERROR(INDEX('ITC-Books'!$R$21:$R$1020,MATCH(E351,'ITC-Books'!$E$21:$E$1020,0)),"Not in Books")</f>
        <v>Not in Books</v>
      </c>
      <c r="Y351" s="120">
        <f>IFERROR(VLOOKUP(E351,'2A-2B'!$F$21:$H$1020,3,0)-P351,SUM(M351:O351))</f>
        <v>0</v>
      </c>
      <c r="Z351" s="53">
        <f>IFERROR(VLOOKUP(E351,'ITC-Books'!$E$21:$P$1020,12,0)-P351,SUM(M351:O351))</f>
        <v>0</v>
      </c>
      <c r="AA351" s="186" t="str">
        <f t="shared" si="29"/>
        <v>-</v>
      </c>
    </row>
    <row r="352" spans="2:27">
      <c r="B352" s="176" t="s">
        <v>1731</v>
      </c>
      <c r="C352" s="121"/>
      <c r="D352" s="119"/>
      <c r="E352" s="192"/>
      <c r="F352" s="117"/>
      <c r="G352" s="118"/>
      <c r="H352" s="119"/>
      <c r="I352" s="119"/>
      <c r="J352" s="123"/>
      <c r="K352" s="195"/>
      <c r="L352" s="120">
        <v>0</v>
      </c>
      <c r="M352" s="120">
        <v>0</v>
      </c>
      <c r="N352" s="120">
        <v>0</v>
      </c>
      <c r="O352" s="112">
        <f t="shared" si="26"/>
        <v>0</v>
      </c>
      <c r="P352" s="115">
        <f t="shared" si="27"/>
        <v>0</v>
      </c>
      <c r="Q352" s="197"/>
      <c r="R352" s="177" t="str">
        <f>IFERROR(INDEX('2A-2B'!$B$21:$B$1020,MATCH(E352,'2A-2B'!$F$21:$F$1020,0)),"-")</f>
        <v>-</v>
      </c>
      <c r="S352" s="177" t="str">
        <f>IFERROR(INDEX('ITC-Books'!$B$21:$B$1020,MATCH(E352,'ITC-Books'!$E$21:$E$1020,0)),"-")</f>
        <v>-</v>
      </c>
      <c r="T352" s="186">
        <f t="shared" si="28"/>
        <v>0</v>
      </c>
      <c r="V352" s="131" t="str">
        <f>IFERROR(INDEX('2A-2B'!$C$21:$C$1020,MATCH(E352,'2A-2B'!$F$21:$F$1020,0)),"Not in 2A-2B")</f>
        <v>Not in 2A-2B</v>
      </c>
      <c r="W352" s="131" t="str">
        <f>IFERROR(INDEX('ITC-Books'!$C$21:$C$1020,MATCH(E352,'ITC-Books'!$E$21:$E$1020,0)),"Not in Books")</f>
        <v>Not in Books</v>
      </c>
      <c r="X352" s="117" t="str">
        <f>IFERROR(INDEX('ITC-Books'!$R$21:$R$1020,MATCH(E352,'ITC-Books'!$E$21:$E$1020,0)),"Not in Books")</f>
        <v>Not in Books</v>
      </c>
      <c r="Y352" s="120">
        <f>IFERROR(VLOOKUP(E352,'2A-2B'!$F$21:$H$1020,3,0)-P352,SUM(M352:O352))</f>
        <v>0</v>
      </c>
      <c r="Z352" s="53">
        <f>IFERROR(VLOOKUP(E352,'ITC-Books'!$E$21:$P$1020,12,0)-P352,SUM(M352:O352))</f>
        <v>0</v>
      </c>
      <c r="AA352" s="186" t="str">
        <f t="shared" si="29"/>
        <v>-</v>
      </c>
    </row>
    <row r="353" spans="2:27">
      <c r="B353" s="176" t="s">
        <v>1732</v>
      </c>
      <c r="C353" s="121"/>
      <c r="D353" s="119"/>
      <c r="E353" s="192"/>
      <c r="F353" s="117"/>
      <c r="G353" s="118"/>
      <c r="H353" s="119"/>
      <c r="I353" s="119"/>
      <c r="J353" s="123"/>
      <c r="K353" s="195"/>
      <c r="L353" s="120">
        <v>0</v>
      </c>
      <c r="M353" s="120">
        <v>0</v>
      </c>
      <c r="N353" s="120">
        <v>0</v>
      </c>
      <c r="O353" s="112">
        <f t="shared" si="26"/>
        <v>0</v>
      </c>
      <c r="P353" s="115">
        <f t="shared" si="27"/>
        <v>0</v>
      </c>
      <c r="Q353" s="197"/>
      <c r="R353" s="177" t="str">
        <f>IFERROR(INDEX('2A-2B'!$B$21:$B$1020,MATCH(E353,'2A-2B'!$F$21:$F$1020,0)),"-")</f>
        <v>-</v>
      </c>
      <c r="S353" s="177" t="str">
        <f>IFERROR(INDEX('ITC-Books'!$B$21:$B$1020,MATCH(E353,'ITC-Books'!$E$21:$E$1020,0)),"-")</f>
        <v>-</v>
      </c>
      <c r="T353" s="186">
        <f t="shared" si="28"/>
        <v>0</v>
      </c>
      <c r="V353" s="131" t="str">
        <f>IFERROR(INDEX('2A-2B'!$C$21:$C$1020,MATCH(E353,'2A-2B'!$F$21:$F$1020,0)),"Not in 2A-2B")</f>
        <v>Not in 2A-2B</v>
      </c>
      <c r="W353" s="131" t="str">
        <f>IFERROR(INDEX('ITC-Books'!$C$21:$C$1020,MATCH(E353,'ITC-Books'!$E$21:$E$1020,0)),"Not in Books")</f>
        <v>Not in Books</v>
      </c>
      <c r="X353" s="117" t="str">
        <f>IFERROR(INDEX('ITC-Books'!$R$21:$R$1020,MATCH(E353,'ITC-Books'!$E$21:$E$1020,0)),"Not in Books")</f>
        <v>Not in Books</v>
      </c>
      <c r="Y353" s="120">
        <f>IFERROR(VLOOKUP(E353,'2A-2B'!$F$21:$H$1020,3,0)-P353,SUM(M353:O353))</f>
        <v>0</v>
      </c>
      <c r="Z353" s="53">
        <f>IFERROR(VLOOKUP(E353,'ITC-Books'!$E$21:$P$1020,12,0)-P353,SUM(M353:O353))</f>
        <v>0</v>
      </c>
      <c r="AA353" s="186" t="str">
        <f t="shared" si="29"/>
        <v>-</v>
      </c>
    </row>
    <row r="354" spans="2:27">
      <c r="B354" s="176" t="s">
        <v>1733</v>
      </c>
      <c r="C354" s="121"/>
      <c r="D354" s="119"/>
      <c r="E354" s="192"/>
      <c r="F354" s="117"/>
      <c r="G354" s="118"/>
      <c r="H354" s="119"/>
      <c r="I354" s="119"/>
      <c r="J354" s="123"/>
      <c r="K354" s="195"/>
      <c r="L354" s="120">
        <v>0</v>
      </c>
      <c r="M354" s="120">
        <v>0</v>
      </c>
      <c r="N354" s="120">
        <v>0</v>
      </c>
      <c r="O354" s="112">
        <f t="shared" si="26"/>
        <v>0</v>
      </c>
      <c r="P354" s="115">
        <f t="shared" si="27"/>
        <v>0</v>
      </c>
      <c r="Q354" s="197"/>
      <c r="R354" s="177" t="str">
        <f>IFERROR(INDEX('2A-2B'!$B$21:$B$1020,MATCH(E354,'2A-2B'!$F$21:$F$1020,0)),"-")</f>
        <v>-</v>
      </c>
      <c r="S354" s="177" t="str">
        <f>IFERROR(INDEX('ITC-Books'!$B$21:$B$1020,MATCH(E354,'ITC-Books'!$E$21:$E$1020,0)),"-")</f>
        <v>-</v>
      </c>
      <c r="T354" s="186">
        <f t="shared" si="28"/>
        <v>0</v>
      </c>
      <c r="V354" s="131" t="str">
        <f>IFERROR(INDEX('2A-2B'!$C$21:$C$1020,MATCH(E354,'2A-2B'!$F$21:$F$1020,0)),"Not in 2A-2B")</f>
        <v>Not in 2A-2B</v>
      </c>
      <c r="W354" s="131" t="str">
        <f>IFERROR(INDEX('ITC-Books'!$C$21:$C$1020,MATCH(E354,'ITC-Books'!$E$21:$E$1020,0)),"Not in Books")</f>
        <v>Not in Books</v>
      </c>
      <c r="X354" s="117" t="str">
        <f>IFERROR(INDEX('ITC-Books'!$R$21:$R$1020,MATCH(E354,'ITC-Books'!$E$21:$E$1020,0)),"Not in Books")</f>
        <v>Not in Books</v>
      </c>
      <c r="Y354" s="120">
        <f>IFERROR(VLOOKUP(E354,'2A-2B'!$F$21:$H$1020,3,0)-P354,SUM(M354:O354))</f>
        <v>0</v>
      </c>
      <c r="Z354" s="53">
        <f>IFERROR(VLOOKUP(E354,'ITC-Books'!$E$21:$P$1020,12,0)-P354,SUM(M354:O354))</f>
        <v>0</v>
      </c>
      <c r="AA354" s="186" t="str">
        <f t="shared" si="29"/>
        <v>-</v>
      </c>
    </row>
    <row r="355" spans="2:27">
      <c r="B355" s="176" t="s">
        <v>1734</v>
      </c>
      <c r="C355" s="121"/>
      <c r="D355" s="119"/>
      <c r="E355" s="192"/>
      <c r="F355" s="117"/>
      <c r="G355" s="118"/>
      <c r="H355" s="119"/>
      <c r="I355" s="119"/>
      <c r="J355" s="123"/>
      <c r="K355" s="195"/>
      <c r="L355" s="120">
        <v>0</v>
      </c>
      <c r="M355" s="120">
        <v>0</v>
      </c>
      <c r="N355" s="120">
        <v>0</v>
      </c>
      <c r="O355" s="112">
        <f t="shared" si="26"/>
        <v>0</v>
      </c>
      <c r="P355" s="115">
        <f t="shared" si="27"/>
        <v>0</v>
      </c>
      <c r="Q355" s="197"/>
      <c r="R355" s="177" t="str">
        <f>IFERROR(INDEX('2A-2B'!$B$21:$B$1020,MATCH(E355,'2A-2B'!$F$21:$F$1020,0)),"-")</f>
        <v>-</v>
      </c>
      <c r="S355" s="177" t="str">
        <f>IFERROR(INDEX('ITC-Books'!$B$21:$B$1020,MATCH(E355,'ITC-Books'!$E$21:$E$1020,0)),"-")</f>
        <v>-</v>
      </c>
      <c r="T355" s="186">
        <f t="shared" si="28"/>
        <v>0</v>
      </c>
      <c r="V355" s="131" t="str">
        <f>IFERROR(INDEX('2A-2B'!$C$21:$C$1020,MATCH(E355,'2A-2B'!$F$21:$F$1020,0)),"Not in 2A-2B")</f>
        <v>Not in 2A-2B</v>
      </c>
      <c r="W355" s="131" t="str">
        <f>IFERROR(INDEX('ITC-Books'!$C$21:$C$1020,MATCH(E355,'ITC-Books'!$E$21:$E$1020,0)),"Not in Books")</f>
        <v>Not in Books</v>
      </c>
      <c r="X355" s="117" t="str">
        <f>IFERROR(INDEX('ITC-Books'!$R$21:$R$1020,MATCH(E355,'ITC-Books'!$E$21:$E$1020,0)),"Not in Books")</f>
        <v>Not in Books</v>
      </c>
      <c r="Y355" s="120">
        <f>IFERROR(VLOOKUP(E355,'2A-2B'!$F$21:$H$1020,3,0)-P355,SUM(M355:O355))</f>
        <v>0</v>
      </c>
      <c r="Z355" s="53">
        <f>IFERROR(VLOOKUP(E355,'ITC-Books'!$E$21:$P$1020,12,0)-P355,SUM(M355:O355))</f>
        <v>0</v>
      </c>
      <c r="AA355" s="186" t="str">
        <f t="shared" si="29"/>
        <v>-</v>
      </c>
    </row>
    <row r="356" spans="2:27">
      <c r="B356" s="176" t="s">
        <v>1735</v>
      </c>
      <c r="C356" s="121"/>
      <c r="D356" s="119"/>
      <c r="E356" s="192"/>
      <c r="F356" s="117"/>
      <c r="G356" s="118"/>
      <c r="H356" s="119"/>
      <c r="I356" s="119"/>
      <c r="J356" s="123"/>
      <c r="K356" s="195"/>
      <c r="L356" s="120">
        <v>0</v>
      </c>
      <c r="M356" s="120">
        <v>0</v>
      </c>
      <c r="N356" s="120">
        <v>0</v>
      </c>
      <c r="O356" s="112">
        <f t="shared" si="26"/>
        <v>0</v>
      </c>
      <c r="P356" s="115">
        <f t="shared" si="27"/>
        <v>0</v>
      </c>
      <c r="Q356" s="197"/>
      <c r="R356" s="177" t="str">
        <f>IFERROR(INDEX('2A-2B'!$B$21:$B$1020,MATCH(E356,'2A-2B'!$F$21:$F$1020,0)),"-")</f>
        <v>-</v>
      </c>
      <c r="S356" s="177" t="str">
        <f>IFERROR(INDEX('ITC-Books'!$B$21:$B$1020,MATCH(E356,'ITC-Books'!$E$21:$E$1020,0)),"-")</f>
        <v>-</v>
      </c>
      <c r="T356" s="186">
        <f t="shared" si="28"/>
        <v>0</v>
      </c>
      <c r="V356" s="131" t="str">
        <f>IFERROR(INDEX('2A-2B'!$C$21:$C$1020,MATCH(E356,'2A-2B'!$F$21:$F$1020,0)),"Not in 2A-2B")</f>
        <v>Not in 2A-2B</v>
      </c>
      <c r="W356" s="131" t="str">
        <f>IFERROR(INDEX('ITC-Books'!$C$21:$C$1020,MATCH(E356,'ITC-Books'!$E$21:$E$1020,0)),"Not in Books")</f>
        <v>Not in Books</v>
      </c>
      <c r="X356" s="117" t="str">
        <f>IFERROR(INDEX('ITC-Books'!$R$21:$R$1020,MATCH(E356,'ITC-Books'!$E$21:$E$1020,0)),"Not in Books")</f>
        <v>Not in Books</v>
      </c>
      <c r="Y356" s="120">
        <f>IFERROR(VLOOKUP(E356,'2A-2B'!$F$21:$H$1020,3,0)-P356,SUM(M356:O356))</f>
        <v>0</v>
      </c>
      <c r="Z356" s="53">
        <f>IFERROR(VLOOKUP(E356,'ITC-Books'!$E$21:$P$1020,12,0)-P356,SUM(M356:O356))</f>
        <v>0</v>
      </c>
      <c r="AA356" s="186" t="str">
        <f t="shared" si="29"/>
        <v>-</v>
      </c>
    </row>
    <row r="357" spans="2:27">
      <c r="B357" s="176" t="s">
        <v>1736</v>
      </c>
      <c r="C357" s="121"/>
      <c r="D357" s="119"/>
      <c r="E357" s="192"/>
      <c r="F357" s="117"/>
      <c r="G357" s="118"/>
      <c r="H357" s="119"/>
      <c r="I357" s="119"/>
      <c r="J357" s="123"/>
      <c r="K357" s="195"/>
      <c r="L357" s="120">
        <v>0</v>
      </c>
      <c r="M357" s="120">
        <v>0</v>
      </c>
      <c r="N357" s="120">
        <v>0</v>
      </c>
      <c r="O357" s="112">
        <f t="shared" si="26"/>
        <v>0</v>
      </c>
      <c r="P357" s="115">
        <f t="shared" si="27"/>
        <v>0</v>
      </c>
      <c r="Q357" s="197"/>
      <c r="R357" s="177" t="str">
        <f>IFERROR(INDEX('2A-2B'!$B$21:$B$1020,MATCH(E357,'2A-2B'!$F$21:$F$1020,0)),"-")</f>
        <v>-</v>
      </c>
      <c r="S357" s="177" t="str">
        <f>IFERROR(INDEX('ITC-Books'!$B$21:$B$1020,MATCH(E357,'ITC-Books'!$E$21:$E$1020,0)),"-")</f>
        <v>-</v>
      </c>
      <c r="T357" s="186">
        <f t="shared" si="28"/>
        <v>0</v>
      </c>
      <c r="V357" s="131" t="str">
        <f>IFERROR(INDEX('2A-2B'!$C$21:$C$1020,MATCH(E357,'2A-2B'!$F$21:$F$1020,0)),"Not in 2A-2B")</f>
        <v>Not in 2A-2B</v>
      </c>
      <c r="W357" s="131" t="str">
        <f>IFERROR(INDEX('ITC-Books'!$C$21:$C$1020,MATCH(E357,'ITC-Books'!$E$21:$E$1020,0)),"Not in Books")</f>
        <v>Not in Books</v>
      </c>
      <c r="X357" s="117" t="str">
        <f>IFERROR(INDEX('ITC-Books'!$R$21:$R$1020,MATCH(E357,'ITC-Books'!$E$21:$E$1020,0)),"Not in Books")</f>
        <v>Not in Books</v>
      </c>
      <c r="Y357" s="120">
        <f>IFERROR(VLOOKUP(E357,'2A-2B'!$F$21:$H$1020,3,0)-P357,SUM(M357:O357))</f>
        <v>0</v>
      </c>
      <c r="Z357" s="53">
        <f>IFERROR(VLOOKUP(E357,'ITC-Books'!$E$21:$P$1020,12,0)-P357,SUM(M357:O357))</f>
        <v>0</v>
      </c>
      <c r="AA357" s="186" t="str">
        <f t="shared" si="29"/>
        <v>-</v>
      </c>
    </row>
    <row r="358" spans="2:27">
      <c r="B358" s="176" t="s">
        <v>1737</v>
      </c>
      <c r="C358" s="121"/>
      <c r="D358" s="119"/>
      <c r="E358" s="192"/>
      <c r="F358" s="117"/>
      <c r="G358" s="118"/>
      <c r="H358" s="119"/>
      <c r="I358" s="119"/>
      <c r="J358" s="123"/>
      <c r="K358" s="195"/>
      <c r="L358" s="120">
        <v>0</v>
      </c>
      <c r="M358" s="120">
        <v>0</v>
      </c>
      <c r="N358" s="120">
        <v>0</v>
      </c>
      <c r="O358" s="112">
        <f t="shared" si="26"/>
        <v>0</v>
      </c>
      <c r="P358" s="115">
        <f t="shared" si="27"/>
        <v>0</v>
      </c>
      <c r="Q358" s="197"/>
      <c r="R358" s="177" t="str">
        <f>IFERROR(INDEX('2A-2B'!$B$21:$B$1020,MATCH(E358,'2A-2B'!$F$21:$F$1020,0)),"-")</f>
        <v>-</v>
      </c>
      <c r="S358" s="177" t="str">
        <f>IFERROR(INDEX('ITC-Books'!$B$21:$B$1020,MATCH(E358,'ITC-Books'!$E$21:$E$1020,0)),"-")</f>
        <v>-</v>
      </c>
      <c r="T358" s="186">
        <f t="shared" si="28"/>
        <v>0</v>
      </c>
      <c r="V358" s="131" t="str">
        <f>IFERROR(INDEX('2A-2B'!$C$21:$C$1020,MATCH(E358,'2A-2B'!$F$21:$F$1020,0)),"Not in 2A-2B")</f>
        <v>Not in 2A-2B</v>
      </c>
      <c r="W358" s="131" t="str">
        <f>IFERROR(INDEX('ITC-Books'!$C$21:$C$1020,MATCH(E358,'ITC-Books'!$E$21:$E$1020,0)),"Not in Books")</f>
        <v>Not in Books</v>
      </c>
      <c r="X358" s="117" t="str">
        <f>IFERROR(INDEX('ITC-Books'!$R$21:$R$1020,MATCH(E358,'ITC-Books'!$E$21:$E$1020,0)),"Not in Books")</f>
        <v>Not in Books</v>
      </c>
      <c r="Y358" s="120">
        <f>IFERROR(VLOOKUP(E358,'2A-2B'!$F$21:$H$1020,3,0)-P358,SUM(M358:O358))</f>
        <v>0</v>
      </c>
      <c r="Z358" s="53">
        <f>IFERROR(VLOOKUP(E358,'ITC-Books'!$E$21:$P$1020,12,0)-P358,SUM(M358:O358))</f>
        <v>0</v>
      </c>
      <c r="AA358" s="186" t="str">
        <f t="shared" si="29"/>
        <v>-</v>
      </c>
    </row>
    <row r="359" spans="2:27">
      <c r="B359" s="176" t="s">
        <v>1738</v>
      </c>
      <c r="C359" s="121"/>
      <c r="D359" s="119"/>
      <c r="E359" s="192"/>
      <c r="F359" s="117"/>
      <c r="G359" s="118"/>
      <c r="H359" s="119"/>
      <c r="I359" s="119"/>
      <c r="J359" s="123"/>
      <c r="K359" s="195"/>
      <c r="L359" s="120">
        <v>0</v>
      </c>
      <c r="M359" s="120">
        <v>0</v>
      </c>
      <c r="N359" s="120">
        <v>0</v>
      </c>
      <c r="O359" s="112">
        <f t="shared" si="26"/>
        <v>0</v>
      </c>
      <c r="P359" s="115">
        <f t="shared" si="27"/>
        <v>0</v>
      </c>
      <c r="Q359" s="197"/>
      <c r="R359" s="177" t="str">
        <f>IFERROR(INDEX('2A-2B'!$B$21:$B$1020,MATCH(E359,'2A-2B'!$F$21:$F$1020,0)),"-")</f>
        <v>-</v>
      </c>
      <c r="S359" s="177" t="str">
        <f>IFERROR(INDEX('ITC-Books'!$B$21:$B$1020,MATCH(E359,'ITC-Books'!$E$21:$E$1020,0)),"-")</f>
        <v>-</v>
      </c>
      <c r="T359" s="186">
        <f t="shared" si="28"/>
        <v>0</v>
      </c>
      <c r="V359" s="131" t="str">
        <f>IFERROR(INDEX('2A-2B'!$C$21:$C$1020,MATCH(E359,'2A-2B'!$F$21:$F$1020,0)),"Not in 2A-2B")</f>
        <v>Not in 2A-2B</v>
      </c>
      <c r="W359" s="131" t="str">
        <f>IFERROR(INDEX('ITC-Books'!$C$21:$C$1020,MATCH(E359,'ITC-Books'!$E$21:$E$1020,0)),"Not in Books")</f>
        <v>Not in Books</v>
      </c>
      <c r="X359" s="117" t="str">
        <f>IFERROR(INDEX('ITC-Books'!$R$21:$R$1020,MATCH(E359,'ITC-Books'!$E$21:$E$1020,0)),"Not in Books")</f>
        <v>Not in Books</v>
      </c>
      <c r="Y359" s="120">
        <f>IFERROR(VLOOKUP(E359,'2A-2B'!$F$21:$H$1020,3,0)-P359,SUM(M359:O359))</f>
        <v>0</v>
      </c>
      <c r="Z359" s="53">
        <f>IFERROR(VLOOKUP(E359,'ITC-Books'!$E$21:$P$1020,12,0)-P359,SUM(M359:O359))</f>
        <v>0</v>
      </c>
      <c r="AA359" s="186" t="str">
        <f t="shared" si="29"/>
        <v>-</v>
      </c>
    </row>
    <row r="360" spans="2:27">
      <c r="B360" s="176" t="s">
        <v>1739</v>
      </c>
      <c r="C360" s="121"/>
      <c r="D360" s="119"/>
      <c r="E360" s="192"/>
      <c r="F360" s="117"/>
      <c r="G360" s="118"/>
      <c r="H360" s="119"/>
      <c r="I360" s="119"/>
      <c r="J360" s="123"/>
      <c r="K360" s="195"/>
      <c r="L360" s="120">
        <v>0</v>
      </c>
      <c r="M360" s="120">
        <v>0</v>
      </c>
      <c r="N360" s="120">
        <v>0</v>
      </c>
      <c r="O360" s="112">
        <f t="shared" si="26"/>
        <v>0</v>
      </c>
      <c r="P360" s="115">
        <f t="shared" si="27"/>
        <v>0</v>
      </c>
      <c r="Q360" s="197"/>
      <c r="R360" s="177" t="str">
        <f>IFERROR(INDEX('2A-2B'!$B$21:$B$1020,MATCH(E360,'2A-2B'!$F$21:$F$1020,0)),"-")</f>
        <v>-</v>
      </c>
      <c r="S360" s="177" t="str">
        <f>IFERROR(INDEX('ITC-Books'!$B$21:$B$1020,MATCH(E360,'ITC-Books'!$E$21:$E$1020,0)),"-")</f>
        <v>-</v>
      </c>
      <c r="T360" s="186">
        <f t="shared" si="28"/>
        <v>0</v>
      </c>
      <c r="V360" s="131" t="str">
        <f>IFERROR(INDEX('2A-2B'!$C$21:$C$1020,MATCH(E360,'2A-2B'!$F$21:$F$1020,0)),"Not in 2A-2B")</f>
        <v>Not in 2A-2B</v>
      </c>
      <c r="W360" s="131" t="str">
        <f>IFERROR(INDEX('ITC-Books'!$C$21:$C$1020,MATCH(E360,'ITC-Books'!$E$21:$E$1020,0)),"Not in Books")</f>
        <v>Not in Books</v>
      </c>
      <c r="X360" s="117" t="str">
        <f>IFERROR(INDEX('ITC-Books'!$R$21:$R$1020,MATCH(E360,'ITC-Books'!$E$21:$E$1020,0)),"Not in Books")</f>
        <v>Not in Books</v>
      </c>
      <c r="Y360" s="120">
        <f>IFERROR(VLOOKUP(E360,'2A-2B'!$F$21:$H$1020,3,0)-P360,SUM(M360:O360))</f>
        <v>0</v>
      </c>
      <c r="Z360" s="53">
        <f>IFERROR(VLOOKUP(E360,'ITC-Books'!$E$21:$P$1020,12,0)-P360,SUM(M360:O360))</f>
        <v>0</v>
      </c>
      <c r="AA360" s="186" t="str">
        <f t="shared" si="29"/>
        <v>-</v>
      </c>
    </row>
    <row r="361" spans="2:27">
      <c r="B361" s="176" t="s">
        <v>1740</v>
      </c>
      <c r="C361" s="121"/>
      <c r="D361" s="119"/>
      <c r="E361" s="192"/>
      <c r="F361" s="117"/>
      <c r="G361" s="118"/>
      <c r="H361" s="119"/>
      <c r="I361" s="119"/>
      <c r="J361" s="123"/>
      <c r="K361" s="195"/>
      <c r="L361" s="120">
        <v>0</v>
      </c>
      <c r="M361" s="120">
        <v>0</v>
      </c>
      <c r="N361" s="120">
        <v>0</v>
      </c>
      <c r="O361" s="112">
        <f t="shared" si="26"/>
        <v>0</v>
      </c>
      <c r="P361" s="115">
        <f t="shared" si="27"/>
        <v>0</v>
      </c>
      <c r="Q361" s="197"/>
      <c r="R361" s="177" t="str">
        <f>IFERROR(INDEX('2A-2B'!$B$21:$B$1020,MATCH(E361,'2A-2B'!$F$21:$F$1020,0)),"-")</f>
        <v>-</v>
      </c>
      <c r="S361" s="177" t="str">
        <f>IFERROR(INDEX('ITC-Books'!$B$21:$B$1020,MATCH(E361,'ITC-Books'!$E$21:$E$1020,0)),"-")</f>
        <v>-</v>
      </c>
      <c r="T361" s="186">
        <f t="shared" si="28"/>
        <v>0</v>
      </c>
      <c r="V361" s="131" t="str">
        <f>IFERROR(INDEX('2A-2B'!$C$21:$C$1020,MATCH(E361,'2A-2B'!$F$21:$F$1020,0)),"Not in 2A-2B")</f>
        <v>Not in 2A-2B</v>
      </c>
      <c r="W361" s="131" t="str">
        <f>IFERROR(INDEX('ITC-Books'!$C$21:$C$1020,MATCH(E361,'ITC-Books'!$E$21:$E$1020,0)),"Not in Books")</f>
        <v>Not in Books</v>
      </c>
      <c r="X361" s="117" t="str">
        <f>IFERROR(INDEX('ITC-Books'!$R$21:$R$1020,MATCH(E361,'ITC-Books'!$E$21:$E$1020,0)),"Not in Books")</f>
        <v>Not in Books</v>
      </c>
      <c r="Y361" s="120">
        <f>IFERROR(VLOOKUP(E361,'2A-2B'!$F$21:$H$1020,3,0)-P361,SUM(M361:O361))</f>
        <v>0</v>
      </c>
      <c r="Z361" s="53">
        <f>IFERROR(VLOOKUP(E361,'ITC-Books'!$E$21:$P$1020,12,0)-P361,SUM(M361:O361))</f>
        <v>0</v>
      </c>
      <c r="AA361" s="186" t="str">
        <f t="shared" si="29"/>
        <v>-</v>
      </c>
    </row>
    <row r="362" spans="2:27">
      <c r="B362" s="176" t="s">
        <v>1741</v>
      </c>
      <c r="C362" s="121"/>
      <c r="D362" s="119"/>
      <c r="E362" s="192"/>
      <c r="F362" s="117"/>
      <c r="G362" s="118"/>
      <c r="H362" s="119"/>
      <c r="I362" s="119"/>
      <c r="J362" s="123"/>
      <c r="K362" s="195"/>
      <c r="L362" s="120">
        <v>0</v>
      </c>
      <c r="M362" s="120">
        <v>0</v>
      </c>
      <c r="N362" s="120">
        <v>0</v>
      </c>
      <c r="O362" s="112">
        <f t="shared" si="26"/>
        <v>0</v>
      </c>
      <c r="P362" s="115">
        <f t="shared" si="27"/>
        <v>0</v>
      </c>
      <c r="Q362" s="197"/>
      <c r="R362" s="177" t="str">
        <f>IFERROR(INDEX('2A-2B'!$B$21:$B$1020,MATCH(E362,'2A-2B'!$F$21:$F$1020,0)),"-")</f>
        <v>-</v>
      </c>
      <c r="S362" s="177" t="str">
        <f>IFERROR(INDEX('ITC-Books'!$B$21:$B$1020,MATCH(E362,'ITC-Books'!$E$21:$E$1020,0)),"-")</f>
        <v>-</v>
      </c>
      <c r="T362" s="186">
        <f t="shared" si="28"/>
        <v>0</v>
      </c>
      <c r="V362" s="131" t="str">
        <f>IFERROR(INDEX('2A-2B'!$C$21:$C$1020,MATCH(E362,'2A-2B'!$F$21:$F$1020,0)),"Not in 2A-2B")</f>
        <v>Not in 2A-2B</v>
      </c>
      <c r="W362" s="131" t="str">
        <f>IFERROR(INDEX('ITC-Books'!$C$21:$C$1020,MATCH(E362,'ITC-Books'!$E$21:$E$1020,0)),"Not in Books")</f>
        <v>Not in Books</v>
      </c>
      <c r="X362" s="117" t="str">
        <f>IFERROR(INDEX('ITC-Books'!$R$21:$R$1020,MATCH(E362,'ITC-Books'!$E$21:$E$1020,0)),"Not in Books")</f>
        <v>Not in Books</v>
      </c>
      <c r="Y362" s="120">
        <f>IFERROR(VLOOKUP(E362,'2A-2B'!$F$21:$H$1020,3,0)-P362,SUM(M362:O362))</f>
        <v>0</v>
      </c>
      <c r="Z362" s="53">
        <f>IFERROR(VLOOKUP(E362,'ITC-Books'!$E$21:$P$1020,12,0)-P362,SUM(M362:O362))</f>
        <v>0</v>
      </c>
      <c r="AA362" s="186" t="str">
        <f t="shared" si="29"/>
        <v>-</v>
      </c>
    </row>
    <row r="363" spans="2:27">
      <c r="B363" s="176" t="s">
        <v>1742</v>
      </c>
      <c r="C363" s="121"/>
      <c r="D363" s="119"/>
      <c r="E363" s="192"/>
      <c r="F363" s="117"/>
      <c r="G363" s="118"/>
      <c r="H363" s="119"/>
      <c r="I363" s="119"/>
      <c r="J363" s="123"/>
      <c r="K363" s="195"/>
      <c r="L363" s="120">
        <v>0</v>
      </c>
      <c r="M363" s="120">
        <v>0</v>
      </c>
      <c r="N363" s="120">
        <v>0</v>
      </c>
      <c r="O363" s="112">
        <f t="shared" si="26"/>
        <v>0</v>
      </c>
      <c r="P363" s="115">
        <f t="shared" si="27"/>
        <v>0</v>
      </c>
      <c r="Q363" s="197"/>
      <c r="R363" s="177" t="str">
        <f>IFERROR(INDEX('2A-2B'!$B$21:$B$1020,MATCH(E363,'2A-2B'!$F$21:$F$1020,0)),"-")</f>
        <v>-</v>
      </c>
      <c r="S363" s="177" t="str">
        <f>IFERROR(INDEX('ITC-Books'!$B$21:$B$1020,MATCH(E363,'ITC-Books'!$E$21:$E$1020,0)),"-")</f>
        <v>-</v>
      </c>
      <c r="T363" s="186">
        <f t="shared" si="28"/>
        <v>0</v>
      </c>
      <c r="V363" s="131" t="str">
        <f>IFERROR(INDEX('2A-2B'!$C$21:$C$1020,MATCH(E363,'2A-2B'!$F$21:$F$1020,0)),"Not in 2A-2B")</f>
        <v>Not in 2A-2B</v>
      </c>
      <c r="W363" s="131" t="str">
        <f>IFERROR(INDEX('ITC-Books'!$C$21:$C$1020,MATCH(E363,'ITC-Books'!$E$21:$E$1020,0)),"Not in Books")</f>
        <v>Not in Books</v>
      </c>
      <c r="X363" s="117" t="str">
        <f>IFERROR(INDEX('ITC-Books'!$R$21:$R$1020,MATCH(E363,'ITC-Books'!$E$21:$E$1020,0)),"Not in Books")</f>
        <v>Not in Books</v>
      </c>
      <c r="Y363" s="120">
        <f>IFERROR(VLOOKUP(E363,'2A-2B'!$F$21:$H$1020,3,0)-P363,SUM(M363:O363))</f>
        <v>0</v>
      </c>
      <c r="Z363" s="53">
        <f>IFERROR(VLOOKUP(E363,'ITC-Books'!$E$21:$P$1020,12,0)-P363,SUM(M363:O363))</f>
        <v>0</v>
      </c>
      <c r="AA363" s="186" t="str">
        <f t="shared" si="29"/>
        <v>-</v>
      </c>
    </row>
    <row r="364" spans="2:27">
      <c r="B364" s="176" t="s">
        <v>1743</v>
      </c>
      <c r="C364" s="121"/>
      <c r="D364" s="119"/>
      <c r="E364" s="192"/>
      <c r="F364" s="117"/>
      <c r="G364" s="118"/>
      <c r="H364" s="119"/>
      <c r="I364" s="119"/>
      <c r="J364" s="123"/>
      <c r="K364" s="195"/>
      <c r="L364" s="120">
        <v>0</v>
      </c>
      <c r="M364" s="120">
        <v>0</v>
      </c>
      <c r="N364" s="120">
        <v>0</v>
      </c>
      <c r="O364" s="112">
        <f t="shared" si="26"/>
        <v>0</v>
      </c>
      <c r="P364" s="115">
        <f t="shared" si="27"/>
        <v>0</v>
      </c>
      <c r="Q364" s="197"/>
      <c r="R364" s="177" t="str">
        <f>IFERROR(INDEX('2A-2B'!$B$21:$B$1020,MATCH(E364,'2A-2B'!$F$21:$F$1020,0)),"-")</f>
        <v>-</v>
      </c>
      <c r="S364" s="177" t="str">
        <f>IFERROR(INDEX('ITC-Books'!$B$21:$B$1020,MATCH(E364,'ITC-Books'!$E$21:$E$1020,0)),"-")</f>
        <v>-</v>
      </c>
      <c r="T364" s="186">
        <f t="shared" si="28"/>
        <v>0</v>
      </c>
      <c r="V364" s="131" t="str">
        <f>IFERROR(INDEX('2A-2B'!$C$21:$C$1020,MATCH(E364,'2A-2B'!$F$21:$F$1020,0)),"Not in 2A-2B")</f>
        <v>Not in 2A-2B</v>
      </c>
      <c r="W364" s="131" t="str">
        <f>IFERROR(INDEX('ITC-Books'!$C$21:$C$1020,MATCH(E364,'ITC-Books'!$E$21:$E$1020,0)),"Not in Books")</f>
        <v>Not in Books</v>
      </c>
      <c r="X364" s="117" t="str">
        <f>IFERROR(INDEX('ITC-Books'!$R$21:$R$1020,MATCH(E364,'ITC-Books'!$E$21:$E$1020,0)),"Not in Books")</f>
        <v>Not in Books</v>
      </c>
      <c r="Y364" s="120">
        <f>IFERROR(VLOOKUP(E364,'2A-2B'!$F$21:$H$1020,3,0)-P364,SUM(M364:O364))</f>
        <v>0</v>
      </c>
      <c r="Z364" s="53">
        <f>IFERROR(VLOOKUP(E364,'ITC-Books'!$E$21:$P$1020,12,0)-P364,SUM(M364:O364))</f>
        <v>0</v>
      </c>
      <c r="AA364" s="186" t="str">
        <f t="shared" si="29"/>
        <v>-</v>
      </c>
    </row>
    <row r="365" spans="2:27">
      <c r="B365" s="176" t="s">
        <v>1744</v>
      </c>
      <c r="C365" s="121"/>
      <c r="D365" s="119"/>
      <c r="E365" s="192"/>
      <c r="F365" s="117"/>
      <c r="G365" s="118"/>
      <c r="H365" s="119"/>
      <c r="I365" s="119"/>
      <c r="J365" s="123"/>
      <c r="K365" s="195"/>
      <c r="L365" s="120">
        <v>0</v>
      </c>
      <c r="M365" s="120">
        <v>0</v>
      </c>
      <c r="N365" s="120">
        <v>0</v>
      </c>
      <c r="O365" s="112">
        <f t="shared" si="26"/>
        <v>0</v>
      </c>
      <c r="P365" s="115">
        <f t="shared" si="27"/>
        <v>0</v>
      </c>
      <c r="Q365" s="197"/>
      <c r="R365" s="177" t="str">
        <f>IFERROR(INDEX('2A-2B'!$B$21:$B$1020,MATCH(E365,'2A-2B'!$F$21:$F$1020,0)),"-")</f>
        <v>-</v>
      </c>
      <c r="S365" s="177" t="str">
        <f>IFERROR(INDEX('ITC-Books'!$B$21:$B$1020,MATCH(E365,'ITC-Books'!$E$21:$E$1020,0)),"-")</f>
        <v>-</v>
      </c>
      <c r="T365" s="186">
        <f t="shared" si="28"/>
        <v>0</v>
      </c>
      <c r="V365" s="131" t="str">
        <f>IFERROR(INDEX('2A-2B'!$C$21:$C$1020,MATCH(E365,'2A-2B'!$F$21:$F$1020,0)),"Not in 2A-2B")</f>
        <v>Not in 2A-2B</v>
      </c>
      <c r="W365" s="131" t="str">
        <f>IFERROR(INDEX('ITC-Books'!$C$21:$C$1020,MATCH(E365,'ITC-Books'!$E$21:$E$1020,0)),"Not in Books")</f>
        <v>Not in Books</v>
      </c>
      <c r="X365" s="117" t="str">
        <f>IFERROR(INDEX('ITC-Books'!$R$21:$R$1020,MATCH(E365,'ITC-Books'!$E$21:$E$1020,0)),"Not in Books")</f>
        <v>Not in Books</v>
      </c>
      <c r="Y365" s="120">
        <f>IFERROR(VLOOKUP(E365,'2A-2B'!$F$21:$H$1020,3,0)-P365,SUM(M365:O365))</f>
        <v>0</v>
      </c>
      <c r="Z365" s="53">
        <f>IFERROR(VLOOKUP(E365,'ITC-Books'!$E$21:$P$1020,12,0)-P365,SUM(M365:O365))</f>
        <v>0</v>
      </c>
      <c r="AA365" s="186" t="str">
        <f t="shared" si="29"/>
        <v>-</v>
      </c>
    </row>
    <row r="366" spans="2:27">
      <c r="B366" s="176" t="s">
        <v>1745</v>
      </c>
      <c r="C366" s="121"/>
      <c r="D366" s="119"/>
      <c r="E366" s="192"/>
      <c r="F366" s="117"/>
      <c r="G366" s="118"/>
      <c r="H366" s="119"/>
      <c r="I366" s="119"/>
      <c r="J366" s="123"/>
      <c r="K366" s="195"/>
      <c r="L366" s="120">
        <v>0</v>
      </c>
      <c r="M366" s="120">
        <v>0</v>
      </c>
      <c r="N366" s="120">
        <v>0</v>
      </c>
      <c r="O366" s="112">
        <f t="shared" si="26"/>
        <v>0</v>
      </c>
      <c r="P366" s="115">
        <f t="shared" si="27"/>
        <v>0</v>
      </c>
      <c r="Q366" s="197"/>
      <c r="R366" s="177" t="str">
        <f>IFERROR(INDEX('2A-2B'!$B$21:$B$1020,MATCH(E366,'2A-2B'!$F$21:$F$1020,0)),"-")</f>
        <v>-</v>
      </c>
      <c r="S366" s="177" t="str">
        <f>IFERROR(INDEX('ITC-Books'!$B$21:$B$1020,MATCH(E366,'ITC-Books'!$E$21:$E$1020,0)),"-")</f>
        <v>-</v>
      </c>
      <c r="T366" s="186">
        <f t="shared" si="28"/>
        <v>0</v>
      </c>
      <c r="V366" s="131" t="str">
        <f>IFERROR(INDEX('2A-2B'!$C$21:$C$1020,MATCH(E366,'2A-2B'!$F$21:$F$1020,0)),"Not in 2A-2B")</f>
        <v>Not in 2A-2B</v>
      </c>
      <c r="W366" s="131" t="str">
        <f>IFERROR(INDEX('ITC-Books'!$C$21:$C$1020,MATCH(E366,'ITC-Books'!$E$21:$E$1020,0)),"Not in Books")</f>
        <v>Not in Books</v>
      </c>
      <c r="X366" s="117" t="str">
        <f>IFERROR(INDEX('ITC-Books'!$R$21:$R$1020,MATCH(E366,'ITC-Books'!$E$21:$E$1020,0)),"Not in Books")</f>
        <v>Not in Books</v>
      </c>
      <c r="Y366" s="120">
        <f>IFERROR(VLOOKUP(E366,'2A-2B'!$F$21:$H$1020,3,0)-P366,SUM(M366:O366))</f>
        <v>0</v>
      </c>
      <c r="Z366" s="53">
        <f>IFERROR(VLOOKUP(E366,'ITC-Books'!$E$21:$P$1020,12,0)-P366,SUM(M366:O366))</f>
        <v>0</v>
      </c>
      <c r="AA366" s="186" t="str">
        <f t="shared" si="29"/>
        <v>-</v>
      </c>
    </row>
    <row r="367" spans="2:27">
      <c r="B367" s="176" t="s">
        <v>1746</v>
      </c>
      <c r="C367" s="121"/>
      <c r="D367" s="119"/>
      <c r="E367" s="192"/>
      <c r="F367" s="117"/>
      <c r="G367" s="118"/>
      <c r="H367" s="119"/>
      <c r="I367" s="119"/>
      <c r="J367" s="123"/>
      <c r="K367" s="195"/>
      <c r="L367" s="120">
        <v>0</v>
      </c>
      <c r="M367" s="120">
        <v>0</v>
      </c>
      <c r="N367" s="120">
        <v>0</v>
      </c>
      <c r="O367" s="112">
        <f t="shared" si="26"/>
        <v>0</v>
      </c>
      <c r="P367" s="115">
        <f t="shared" si="27"/>
        <v>0</v>
      </c>
      <c r="Q367" s="197"/>
      <c r="R367" s="177" t="str">
        <f>IFERROR(INDEX('2A-2B'!$B$21:$B$1020,MATCH(E367,'2A-2B'!$F$21:$F$1020,0)),"-")</f>
        <v>-</v>
      </c>
      <c r="S367" s="177" t="str">
        <f>IFERROR(INDEX('ITC-Books'!$B$21:$B$1020,MATCH(E367,'ITC-Books'!$E$21:$E$1020,0)),"-")</f>
        <v>-</v>
      </c>
      <c r="T367" s="186">
        <f t="shared" si="28"/>
        <v>0</v>
      </c>
      <c r="V367" s="131" t="str">
        <f>IFERROR(INDEX('2A-2B'!$C$21:$C$1020,MATCH(E367,'2A-2B'!$F$21:$F$1020,0)),"Not in 2A-2B")</f>
        <v>Not in 2A-2B</v>
      </c>
      <c r="W367" s="131" t="str">
        <f>IFERROR(INDEX('ITC-Books'!$C$21:$C$1020,MATCH(E367,'ITC-Books'!$E$21:$E$1020,0)),"Not in Books")</f>
        <v>Not in Books</v>
      </c>
      <c r="X367" s="117" t="str">
        <f>IFERROR(INDEX('ITC-Books'!$R$21:$R$1020,MATCH(E367,'ITC-Books'!$E$21:$E$1020,0)),"Not in Books")</f>
        <v>Not in Books</v>
      </c>
      <c r="Y367" s="120">
        <f>IFERROR(VLOOKUP(E367,'2A-2B'!$F$21:$H$1020,3,0)-P367,SUM(M367:O367))</f>
        <v>0</v>
      </c>
      <c r="Z367" s="53">
        <f>IFERROR(VLOOKUP(E367,'ITC-Books'!$E$21:$P$1020,12,0)-P367,SUM(M367:O367))</f>
        <v>0</v>
      </c>
      <c r="AA367" s="186" t="str">
        <f t="shared" si="29"/>
        <v>-</v>
      </c>
    </row>
    <row r="368" spans="2:27">
      <c r="B368" s="176" t="s">
        <v>1747</v>
      </c>
      <c r="C368" s="121"/>
      <c r="D368" s="119"/>
      <c r="E368" s="192"/>
      <c r="F368" s="117"/>
      <c r="G368" s="118"/>
      <c r="H368" s="119"/>
      <c r="I368" s="119"/>
      <c r="J368" s="123"/>
      <c r="K368" s="195"/>
      <c r="L368" s="120">
        <v>0</v>
      </c>
      <c r="M368" s="120">
        <v>0</v>
      </c>
      <c r="N368" s="120">
        <v>0</v>
      </c>
      <c r="O368" s="112">
        <f t="shared" si="26"/>
        <v>0</v>
      </c>
      <c r="P368" s="115">
        <f t="shared" si="27"/>
        <v>0</v>
      </c>
      <c r="Q368" s="197"/>
      <c r="R368" s="177" t="str">
        <f>IFERROR(INDEX('2A-2B'!$B$21:$B$1020,MATCH(E368,'2A-2B'!$F$21:$F$1020,0)),"-")</f>
        <v>-</v>
      </c>
      <c r="S368" s="177" t="str">
        <f>IFERROR(INDEX('ITC-Books'!$B$21:$B$1020,MATCH(E368,'ITC-Books'!$E$21:$E$1020,0)),"-")</f>
        <v>-</v>
      </c>
      <c r="T368" s="186">
        <f t="shared" si="28"/>
        <v>0</v>
      </c>
      <c r="V368" s="131" t="str">
        <f>IFERROR(INDEX('2A-2B'!$C$21:$C$1020,MATCH(E368,'2A-2B'!$F$21:$F$1020,0)),"Not in 2A-2B")</f>
        <v>Not in 2A-2B</v>
      </c>
      <c r="W368" s="131" t="str">
        <f>IFERROR(INDEX('ITC-Books'!$C$21:$C$1020,MATCH(E368,'ITC-Books'!$E$21:$E$1020,0)),"Not in Books")</f>
        <v>Not in Books</v>
      </c>
      <c r="X368" s="117" t="str">
        <f>IFERROR(INDEX('ITC-Books'!$R$21:$R$1020,MATCH(E368,'ITC-Books'!$E$21:$E$1020,0)),"Not in Books")</f>
        <v>Not in Books</v>
      </c>
      <c r="Y368" s="120">
        <f>IFERROR(VLOOKUP(E368,'2A-2B'!$F$21:$H$1020,3,0)-P368,SUM(M368:O368))</f>
        <v>0</v>
      </c>
      <c r="Z368" s="53">
        <f>IFERROR(VLOOKUP(E368,'ITC-Books'!$E$21:$P$1020,12,0)-P368,SUM(M368:O368))</f>
        <v>0</v>
      </c>
      <c r="AA368" s="186" t="str">
        <f t="shared" si="29"/>
        <v>-</v>
      </c>
    </row>
    <row r="369" spans="2:27">
      <c r="B369" s="176" t="s">
        <v>1748</v>
      </c>
      <c r="C369" s="121"/>
      <c r="D369" s="119"/>
      <c r="E369" s="192"/>
      <c r="F369" s="117"/>
      <c r="G369" s="118"/>
      <c r="H369" s="119"/>
      <c r="I369" s="119"/>
      <c r="J369" s="123"/>
      <c r="K369" s="195"/>
      <c r="L369" s="120">
        <v>0</v>
      </c>
      <c r="M369" s="120">
        <v>0</v>
      </c>
      <c r="N369" s="120">
        <v>0</v>
      </c>
      <c r="O369" s="112">
        <f t="shared" si="26"/>
        <v>0</v>
      </c>
      <c r="P369" s="115">
        <f t="shared" si="27"/>
        <v>0</v>
      </c>
      <c r="Q369" s="197"/>
      <c r="R369" s="177" t="str">
        <f>IFERROR(INDEX('2A-2B'!$B$21:$B$1020,MATCH(E369,'2A-2B'!$F$21:$F$1020,0)),"-")</f>
        <v>-</v>
      </c>
      <c r="S369" s="177" t="str">
        <f>IFERROR(INDEX('ITC-Books'!$B$21:$B$1020,MATCH(E369,'ITC-Books'!$E$21:$E$1020,0)),"-")</f>
        <v>-</v>
      </c>
      <c r="T369" s="186">
        <f t="shared" si="28"/>
        <v>0</v>
      </c>
      <c r="V369" s="131" t="str">
        <f>IFERROR(INDEX('2A-2B'!$C$21:$C$1020,MATCH(E369,'2A-2B'!$F$21:$F$1020,0)),"Not in 2A-2B")</f>
        <v>Not in 2A-2B</v>
      </c>
      <c r="W369" s="131" t="str">
        <f>IFERROR(INDEX('ITC-Books'!$C$21:$C$1020,MATCH(E369,'ITC-Books'!$E$21:$E$1020,0)),"Not in Books")</f>
        <v>Not in Books</v>
      </c>
      <c r="X369" s="117" t="str">
        <f>IFERROR(INDEX('ITC-Books'!$R$21:$R$1020,MATCH(E369,'ITC-Books'!$E$21:$E$1020,0)),"Not in Books")</f>
        <v>Not in Books</v>
      </c>
      <c r="Y369" s="120">
        <f>IFERROR(VLOOKUP(E369,'2A-2B'!$F$21:$H$1020,3,0)-P369,SUM(M369:O369))</f>
        <v>0</v>
      </c>
      <c r="Z369" s="53">
        <f>IFERROR(VLOOKUP(E369,'ITC-Books'!$E$21:$P$1020,12,0)-P369,SUM(M369:O369))</f>
        <v>0</v>
      </c>
      <c r="AA369" s="186" t="str">
        <f t="shared" si="29"/>
        <v>-</v>
      </c>
    </row>
    <row r="370" spans="2:27">
      <c r="B370" s="176" t="s">
        <v>1749</v>
      </c>
      <c r="C370" s="121"/>
      <c r="D370" s="119"/>
      <c r="E370" s="192"/>
      <c r="F370" s="117"/>
      <c r="G370" s="118"/>
      <c r="H370" s="119"/>
      <c r="I370" s="119"/>
      <c r="J370" s="123"/>
      <c r="K370" s="195"/>
      <c r="L370" s="120">
        <v>0</v>
      </c>
      <c r="M370" s="120">
        <v>0</v>
      </c>
      <c r="N370" s="120">
        <v>0</v>
      </c>
      <c r="O370" s="112">
        <f t="shared" si="26"/>
        <v>0</v>
      </c>
      <c r="P370" s="115">
        <f t="shared" si="27"/>
        <v>0</v>
      </c>
      <c r="Q370" s="197"/>
      <c r="R370" s="177" t="str">
        <f>IFERROR(INDEX('2A-2B'!$B$21:$B$1020,MATCH(E370,'2A-2B'!$F$21:$F$1020,0)),"-")</f>
        <v>-</v>
      </c>
      <c r="S370" s="177" t="str">
        <f>IFERROR(INDEX('ITC-Books'!$B$21:$B$1020,MATCH(E370,'ITC-Books'!$E$21:$E$1020,0)),"-")</f>
        <v>-</v>
      </c>
      <c r="T370" s="186">
        <f t="shared" si="28"/>
        <v>0</v>
      </c>
      <c r="V370" s="131" t="str">
        <f>IFERROR(INDEX('2A-2B'!$C$21:$C$1020,MATCH(E370,'2A-2B'!$F$21:$F$1020,0)),"Not in 2A-2B")</f>
        <v>Not in 2A-2B</v>
      </c>
      <c r="W370" s="131" t="str">
        <f>IFERROR(INDEX('ITC-Books'!$C$21:$C$1020,MATCH(E370,'ITC-Books'!$E$21:$E$1020,0)),"Not in Books")</f>
        <v>Not in Books</v>
      </c>
      <c r="X370" s="117" t="str">
        <f>IFERROR(INDEX('ITC-Books'!$R$21:$R$1020,MATCH(E370,'ITC-Books'!$E$21:$E$1020,0)),"Not in Books")</f>
        <v>Not in Books</v>
      </c>
      <c r="Y370" s="120">
        <f>IFERROR(VLOOKUP(E370,'2A-2B'!$F$21:$H$1020,3,0)-P370,SUM(M370:O370))</f>
        <v>0</v>
      </c>
      <c r="Z370" s="53">
        <f>IFERROR(VLOOKUP(E370,'ITC-Books'!$E$21:$P$1020,12,0)-P370,SUM(M370:O370))</f>
        <v>0</v>
      </c>
      <c r="AA370" s="186" t="str">
        <f t="shared" si="29"/>
        <v>-</v>
      </c>
    </row>
    <row r="371" spans="2:27">
      <c r="B371" s="176" t="s">
        <v>1750</v>
      </c>
      <c r="C371" s="121"/>
      <c r="D371" s="119"/>
      <c r="E371" s="192"/>
      <c r="F371" s="117"/>
      <c r="G371" s="118"/>
      <c r="H371" s="119"/>
      <c r="I371" s="119"/>
      <c r="J371" s="123"/>
      <c r="K371" s="195"/>
      <c r="L371" s="120">
        <v>0</v>
      </c>
      <c r="M371" s="120">
        <v>0</v>
      </c>
      <c r="N371" s="120">
        <v>0</v>
      </c>
      <c r="O371" s="112">
        <f t="shared" si="26"/>
        <v>0</v>
      </c>
      <c r="P371" s="115">
        <f t="shared" si="27"/>
        <v>0</v>
      </c>
      <c r="Q371" s="197"/>
      <c r="R371" s="177" t="str">
        <f>IFERROR(INDEX('2A-2B'!$B$21:$B$1020,MATCH(E371,'2A-2B'!$F$21:$F$1020,0)),"-")</f>
        <v>-</v>
      </c>
      <c r="S371" s="177" t="str">
        <f>IFERROR(INDEX('ITC-Books'!$B$21:$B$1020,MATCH(E371,'ITC-Books'!$E$21:$E$1020,0)),"-")</f>
        <v>-</v>
      </c>
      <c r="T371" s="186">
        <f t="shared" si="28"/>
        <v>0</v>
      </c>
      <c r="V371" s="131" t="str">
        <f>IFERROR(INDEX('2A-2B'!$C$21:$C$1020,MATCH(E371,'2A-2B'!$F$21:$F$1020,0)),"Not in 2A-2B")</f>
        <v>Not in 2A-2B</v>
      </c>
      <c r="W371" s="131" t="str">
        <f>IFERROR(INDEX('ITC-Books'!$C$21:$C$1020,MATCH(E371,'ITC-Books'!$E$21:$E$1020,0)),"Not in Books")</f>
        <v>Not in Books</v>
      </c>
      <c r="X371" s="117" t="str">
        <f>IFERROR(INDEX('ITC-Books'!$R$21:$R$1020,MATCH(E371,'ITC-Books'!$E$21:$E$1020,0)),"Not in Books")</f>
        <v>Not in Books</v>
      </c>
      <c r="Y371" s="120">
        <f>IFERROR(VLOOKUP(E371,'2A-2B'!$F$21:$H$1020,3,0)-P371,SUM(M371:O371))</f>
        <v>0</v>
      </c>
      <c r="Z371" s="53">
        <f>IFERROR(VLOOKUP(E371,'ITC-Books'!$E$21:$P$1020,12,0)-P371,SUM(M371:O371))</f>
        <v>0</v>
      </c>
      <c r="AA371" s="186" t="str">
        <f t="shared" si="29"/>
        <v>-</v>
      </c>
    </row>
    <row r="372" spans="2:27">
      <c r="B372" s="176" t="s">
        <v>1751</v>
      </c>
      <c r="C372" s="121"/>
      <c r="D372" s="119"/>
      <c r="E372" s="192"/>
      <c r="F372" s="117"/>
      <c r="G372" s="118"/>
      <c r="H372" s="119"/>
      <c r="I372" s="119"/>
      <c r="J372" s="123"/>
      <c r="K372" s="195"/>
      <c r="L372" s="120">
        <v>0</v>
      </c>
      <c r="M372" s="120">
        <v>0</v>
      </c>
      <c r="N372" s="120">
        <v>0</v>
      </c>
      <c r="O372" s="112">
        <f t="shared" si="26"/>
        <v>0</v>
      </c>
      <c r="P372" s="115">
        <f t="shared" si="27"/>
        <v>0</v>
      </c>
      <c r="Q372" s="197"/>
      <c r="R372" s="177" t="str">
        <f>IFERROR(INDEX('2A-2B'!$B$21:$B$1020,MATCH(E372,'2A-2B'!$F$21:$F$1020,0)),"-")</f>
        <v>-</v>
      </c>
      <c r="S372" s="177" t="str">
        <f>IFERROR(INDEX('ITC-Books'!$B$21:$B$1020,MATCH(E372,'ITC-Books'!$E$21:$E$1020,0)),"-")</f>
        <v>-</v>
      </c>
      <c r="T372" s="186">
        <f t="shared" si="28"/>
        <v>0</v>
      </c>
      <c r="V372" s="131" t="str">
        <f>IFERROR(INDEX('2A-2B'!$C$21:$C$1020,MATCH(E372,'2A-2B'!$F$21:$F$1020,0)),"Not in 2A-2B")</f>
        <v>Not in 2A-2B</v>
      </c>
      <c r="W372" s="131" t="str">
        <f>IFERROR(INDEX('ITC-Books'!$C$21:$C$1020,MATCH(E372,'ITC-Books'!$E$21:$E$1020,0)),"Not in Books")</f>
        <v>Not in Books</v>
      </c>
      <c r="X372" s="117" t="str">
        <f>IFERROR(INDEX('ITC-Books'!$R$21:$R$1020,MATCH(E372,'ITC-Books'!$E$21:$E$1020,0)),"Not in Books")</f>
        <v>Not in Books</v>
      </c>
      <c r="Y372" s="120">
        <f>IFERROR(VLOOKUP(E372,'2A-2B'!$F$21:$H$1020,3,0)-P372,SUM(M372:O372))</f>
        <v>0</v>
      </c>
      <c r="Z372" s="53">
        <f>IFERROR(VLOOKUP(E372,'ITC-Books'!$E$21:$P$1020,12,0)-P372,SUM(M372:O372))</f>
        <v>0</v>
      </c>
      <c r="AA372" s="186" t="str">
        <f t="shared" si="29"/>
        <v>-</v>
      </c>
    </row>
    <row r="373" spans="2:27">
      <c r="B373" s="176" t="s">
        <v>1752</v>
      </c>
      <c r="C373" s="121"/>
      <c r="D373" s="119"/>
      <c r="E373" s="192"/>
      <c r="F373" s="117"/>
      <c r="G373" s="118"/>
      <c r="H373" s="119"/>
      <c r="I373" s="119"/>
      <c r="J373" s="123"/>
      <c r="K373" s="195"/>
      <c r="L373" s="120">
        <v>0</v>
      </c>
      <c r="M373" s="120">
        <v>0</v>
      </c>
      <c r="N373" s="120">
        <v>0</v>
      </c>
      <c r="O373" s="112">
        <f t="shared" si="26"/>
        <v>0</v>
      </c>
      <c r="P373" s="115">
        <f t="shared" si="27"/>
        <v>0</v>
      </c>
      <c r="Q373" s="197"/>
      <c r="R373" s="177" t="str">
        <f>IFERROR(INDEX('2A-2B'!$B$21:$B$1020,MATCH(E373,'2A-2B'!$F$21:$F$1020,0)),"-")</f>
        <v>-</v>
      </c>
      <c r="S373" s="177" t="str">
        <f>IFERROR(INDEX('ITC-Books'!$B$21:$B$1020,MATCH(E373,'ITC-Books'!$E$21:$E$1020,0)),"-")</f>
        <v>-</v>
      </c>
      <c r="T373" s="186">
        <f t="shared" si="28"/>
        <v>0</v>
      </c>
      <c r="V373" s="131" t="str">
        <f>IFERROR(INDEX('2A-2B'!$C$21:$C$1020,MATCH(E373,'2A-2B'!$F$21:$F$1020,0)),"Not in 2A-2B")</f>
        <v>Not in 2A-2B</v>
      </c>
      <c r="W373" s="131" t="str">
        <f>IFERROR(INDEX('ITC-Books'!$C$21:$C$1020,MATCH(E373,'ITC-Books'!$E$21:$E$1020,0)),"Not in Books")</f>
        <v>Not in Books</v>
      </c>
      <c r="X373" s="117" t="str">
        <f>IFERROR(INDEX('ITC-Books'!$R$21:$R$1020,MATCH(E373,'ITC-Books'!$E$21:$E$1020,0)),"Not in Books")</f>
        <v>Not in Books</v>
      </c>
      <c r="Y373" s="120">
        <f>IFERROR(VLOOKUP(E373,'2A-2B'!$F$21:$H$1020,3,0)-P373,SUM(M373:O373))</f>
        <v>0</v>
      </c>
      <c r="Z373" s="53">
        <f>IFERROR(VLOOKUP(E373,'ITC-Books'!$E$21:$P$1020,12,0)-P373,SUM(M373:O373))</f>
        <v>0</v>
      </c>
      <c r="AA373" s="186" t="str">
        <f t="shared" si="29"/>
        <v>-</v>
      </c>
    </row>
    <row r="374" spans="2:27">
      <c r="B374" s="176" t="s">
        <v>1753</v>
      </c>
      <c r="C374" s="121"/>
      <c r="D374" s="119"/>
      <c r="E374" s="192"/>
      <c r="F374" s="117"/>
      <c r="G374" s="118"/>
      <c r="H374" s="119"/>
      <c r="I374" s="119"/>
      <c r="J374" s="123"/>
      <c r="K374" s="195"/>
      <c r="L374" s="120">
        <v>0</v>
      </c>
      <c r="M374" s="120">
        <v>0</v>
      </c>
      <c r="N374" s="120">
        <v>0</v>
      </c>
      <c r="O374" s="112">
        <f t="shared" si="26"/>
        <v>0</v>
      </c>
      <c r="P374" s="115">
        <f t="shared" si="27"/>
        <v>0</v>
      </c>
      <c r="Q374" s="197"/>
      <c r="R374" s="177" t="str">
        <f>IFERROR(INDEX('2A-2B'!$B$21:$B$1020,MATCH(E374,'2A-2B'!$F$21:$F$1020,0)),"-")</f>
        <v>-</v>
      </c>
      <c r="S374" s="177" t="str">
        <f>IFERROR(INDEX('ITC-Books'!$B$21:$B$1020,MATCH(E374,'ITC-Books'!$E$21:$E$1020,0)),"-")</f>
        <v>-</v>
      </c>
      <c r="T374" s="186">
        <f t="shared" si="28"/>
        <v>0</v>
      </c>
      <c r="V374" s="131" t="str">
        <f>IFERROR(INDEX('2A-2B'!$C$21:$C$1020,MATCH(E374,'2A-2B'!$F$21:$F$1020,0)),"Not in 2A-2B")</f>
        <v>Not in 2A-2B</v>
      </c>
      <c r="W374" s="131" t="str">
        <f>IFERROR(INDEX('ITC-Books'!$C$21:$C$1020,MATCH(E374,'ITC-Books'!$E$21:$E$1020,0)),"Not in Books")</f>
        <v>Not in Books</v>
      </c>
      <c r="X374" s="117" t="str">
        <f>IFERROR(INDEX('ITC-Books'!$R$21:$R$1020,MATCH(E374,'ITC-Books'!$E$21:$E$1020,0)),"Not in Books")</f>
        <v>Not in Books</v>
      </c>
      <c r="Y374" s="120">
        <f>IFERROR(VLOOKUP(E374,'2A-2B'!$F$21:$H$1020,3,0)-P374,SUM(M374:O374))</f>
        <v>0</v>
      </c>
      <c r="Z374" s="53">
        <f>IFERROR(VLOOKUP(E374,'ITC-Books'!$E$21:$P$1020,12,0)-P374,SUM(M374:O374))</f>
        <v>0</v>
      </c>
      <c r="AA374" s="186" t="str">
        <f t="shared" si="29"/>
        <v>-</v>
      </c>
    </row>
    <row r="375" spans="2:27">
      <c r="B375" s="176" t="s">
        <v>1754</v>
      </c>
      <c r="C375" s="121"/>
      <c r="D375" s="119"/>
      <c r="E375" s="192"/>
      <c r="F375" s="117"/>
      <c r="G375" s="118"/>
      <c r="H375" s="119"/>
      <c r="I375" s="119"/>
      <c r="J375" s="123"/>
      <c r="K375" s="195"/>
      <c r="L375" s="120">
        <v>0</v>
      </c>
      <c r="M375" s="120">
        <v>0</v>
      </c>
      <c r="N375" s="120">
        <v>0</v>
      </c>
      <c r="O375" s="112">
        <f t="shared" si="26"/>
        <v>0</v>
      </c>
      <c r="P375" s="115">
        <f t="shared" si="27"/>
        <v>0</v>
      </c>
      <c r="Q375" s="197"/>
      <c r="R375" s="177" t="str">
        <f>IFERROR(INDEX('2A-2B'!$B$21:$B$1020,MATCH(E375,'2A-2B'!$F$21:$F$1020,0)),"-")</f>
        <v>-</v>
      </c>
      <c r="S375" s="177" t="str">
        <f>IFERROR(INDEX('ITC-Books'!$B$21:$B$1020,MATCH(E375,'ITC-Books'!$E$21:$E$1020,0)),"-")</f>
        <v>-</v>
      </c>
      <c r="T375" s="186">
        <f t="shared" si="28"/>
        <v>0</v>
      </c>
      <c r="V375" s="131" t="str">
        <f>IFERROR(INDEX('2A-2B'!$C$21:$C$1020,MATCH(E375,'2A-2B'!$F$21:$F$1020,0)),"Not in 2A-2B")</f>
        <v>Not in 2A-2B</v>
      </c>
      <c r="W375" s="131" t="str">
        <f>IFERROR(INDEX('ITC-Books'!$C$21:$C$1020,MATCH(E375,'ITC-Books'!$E$21:$E$1020,0)),"Not in Books")</f>
        <v>Not in Books</v>
      </c>
      <c r="X375" s="117" t="str">
        <f>IFERROR(INDEX('ITC-Books'!$R$21:$R$1020,MATCH(E375,'ITC-Books'!$E$21:$E$1020,0)),"Not in Books")</f>
        <v>Not in Books</v>
      </c>
      <c r="Y375" s="120">
        <f>IFERROR(VLOOKUP(E375,'2A-2B'!$F$21:$H$1020,3,0)-P375,SUM(M375:O375))</f>
        <v>0</v>
      </c>
      <c r="Z375" s="53">
        <f>IFERROR(VLOOKUP(E375,'ITC-Books'!$E$21:$P$1020,12,0)-P375,SUM(M375:O375))</f>
        <v>0</v>
      </c>
      <c r="AA375" s="186" t="str">
        <f t="shared" si="29"/>
        <v>-</v>
      </c>
    </row>
    <row r="376" spans="2:27">
      <c r="B376" s="176" t="s">
        <v>1755</v>
      </c>
      <c r="C376" s="121"/>
      <c r="D376" s="119"/>
      <c r="E376" s="192"/>
      <c r="F376" s="117"/>
      <c r="G376" s="118"/>
      <c r="H376" s="119"/>
      <c r="I376" s="119"/>
      <c r="J376" s="123"/>
      <c r="K376" s="195"/>
      <c r="L376" s="120">
        <v>0</v>
      </c>
      <c r="M376" s="120">
        <v>0</v>
      </c>
      <c r="N376" s="120">
        <v>0</v>
      </c>
      <c r="O376" s="112">
        <f t="shared" si="26"/>
        <v>0</v>
      </c>
      <c r="P376" s="115">
        <f t="shared" si="27"/>
        <v>0</v>
      </c>
      <c r="Q376" s="197"/>
      <c r="R376" s="177" t="str">
        <f>IFERROR(INDEX('2A-2B'!$B$21:$B$1020,MATCH(E376,'2A-2B'!$F$21:$F$1020,0)),"-")</f>
        <v>-</v>
      </c>
      <c r="S376" s="177" t="str">
        <f>IFERROR(INDEX('ITC-Books'!$B$21:$B$1020,MATCH(E376,'ITC-Books'!$E$21:$E$1020,0)),"-")</f>
        <v>-</v>
      </c>
      <c r="T376" s="186">
        <f t="shared" si="28"/>
        <v>0</v>
      </c>
      <c r="V376" s="131" t="str">
        <f>IFERROR(INDEX('2A-2B'!$C$21:$C$1020,MATCH(E376,'2A-2B'!$F$21:$F$1020,0)),"Not in 2A-2B")</f>
        <v>Not in 2A-2B</v>
      </c>
      <c r="W376" s="131" t="str">
        <f>IFERROR(INDEX('ITC-Books'!$C$21:$C$1020,MATCH(E376,'ITC-Books'!$E$21:$E$1020,0)),"Not in Books")</f>
        <v>Not in Books</v>
      </c>
      <c r="X376" s="117" t="str">
        <f>IFERROR(INDEX('ITC-Books'!$R$21:$R$1020,MATCH(E376,'ITC-Books'!$E$21:$E$1020,0)),"Not in Books")</f>
        <v>Not in Books</v>
      </c>
      <c r="Y376" s="120">
        <f>IFERROR(VLOOKUP(E376,'2A-2B'!$F$21:$H$1020,3,0)-P376,SUM(M376:O376))</f>
        <v>0</v>
      </c>
      <c r="Z376" s="53">
        <f>IFERROR(VLOOKUP(E376,'ITC-Books'!$E$21:$P$1020,12,0)-P376,SUM(M376:O376))</f>
        <v>0</v>
      </c>
      <c r="AA376" s="186" t="str">
        <f t="shared" si="29"/>
        <v>-</v>
      </c>
    </row>
    <row r="377" spans="2:27">
      <c r="B377" s="176" t="s">
        <v>1756</v>
      </c>
      <c r="C377" s="121"/>
      <c r="D377" s="119"/>
      <c r="E377" s="192"/>
      <c r="F377" s="117"/>
      <c r="G377" s="118"/>
      <c r="H377" s="119"/>
      <c r="I377" s="119"/>
      <c r="J377" s="123"/>
      <c r="K377" s="195"/>
      <c r="L377" s="120">
        <v>0</v>
      </c>
      <c r="M377" s="120">
        <v>0</v>
      </c>
      <c r="N377" s="120">
        <v>0</v>
      </c>
      <c r="O377" s="112">
        <f t="shared" si="26"/>
        <v>0</v>
      </c>
      <c r="P377" s="115">
        <f t="shared" si="27"/>
        <v>0</v>
      </c>
      <c r="Q377" s="197"/>
      <c r="R377" s="177" t="str">
        <f>IFERROR(INDEX('2A-2B'!$B$21:$B$1020,MATCH(E377,'2A-2B'!$F$21:$F$1020,0)),"-")</f>
        <v>-</v>
      </c>
      <c r="S377" s="177" t="str">
        <f>IFERROR(INDEX('ITC-Books'!$B$21:$B$1020,MATCH(E377,'ITC-Books'!$E$21:$E$1020,0)),"-")</f>
        <v>-</v>
      </c>
      <c r="T377" s="186">
        <f t="shared" si="28"/>
        <v>0</v>
      </c>
      <c r="V377" s="131" t="str">
        <f>IFERROR(INDEX('2A-2B'!$C$21:$C$1020,MATCH(E377,'2A-2B'!$F$21:$F$1020,0)),"Not in 2A-2B")</f>
        <v>Not in 2A-2B</v>
      </c>
      <c r="W377" s="131" t="str">
        <f>IFERROR(INDEX('ITC-Books'!$C$21:$C$1020,MATCH(E377,'ITC-Books'!$E$21:$E$1020,0)),"Not in Books")</f>
        <v>Not in Books</v>
      </c>
      <c r="X377" s="117" t="str">
        <f>IFERROR(INDEX('ITC-Books'!$R$21:$R$1020,MATCH(E377,'ITC-Books'!$E$21:$E$1020,0)),"Not in Books")</f>
        <v>Not in Books</v>
      </c>
      <c r="Y377" s="120">
        <f>IFERROR(VLOOKUP(E377,'2A-2B'!$F$21:$H$1020,3,0)-P377,SUM(M377:O377))</f>
        <v>0</v>
      </c>
      <c r="Z377" s="53">
        <f>IFERROR(VLOOKUP(E377,'ITC-Books'!$E$21:$P$1020,12,0)-P377,SUM(M377:O377))</f>
        <v>0</v>
      </c>
      <c r="AA377" s="186" t="str">
        <f t="shared" si="29"/>
        <v>-</v>
      </c>
    </row>
    <row r="378" spans="2:27">
      <c r="B378" s="176" t="s">
        <v>1757</v>
      </c>
      <c r="C378" s="121"/>
      <c r="D378" s="119"/>
      <c r="E378" s="192"/>
      <c r="F378" s="117"/>
      <c r="G378" s="118"/>
      <c r="H378" s="119"/>
      <c r="I378" s="119"/>
      <c r="J378" s="123"/>
      <c r="K378" s="195"/>
      <c r="L378" s="120">
        <v>0</v>
      </c>
      <c r="M378" s="120">
        <v>0</v>
      </c>
      <c r="N378" s="120">
        <v>0</v>
      </c>
      <c r="O378" s="112">
        <f t="shared" si="26"/>
        <v>0</v>
      </c>
      <c r="P378" s="115">
        <f t="shared" si="27"/>
        <v>0</v>
      </c>
      <c r="Q378" s="197"/>
      <c r="R378" s="177" t="str">
        <f>IFERROR(INDEX('2A-2B'!$B$21:$B$1020,MATCH(E378,'2A-2B'!$F$21:$F$1020,0)),"-")</f>
        <v>-</v>
      </c>
      <c r="S378" s="177" t="str">
        <f>IFERROR(INDEX('ITC-Books'!$B$21:$B$1020,MATCH(E378,'ITC-Books'!$E$21:$E$1020,0)),"-")</f>
        <v>-</v>
      </c>
      <c r="T378" s="186">
        <f t="shared" si="28"/>
        <v>0</v>
      </c>
      <c r="V378" s="131" t="str">
        <f>IFERROR(INDEX('2A-2B'!$C$21:$C$1020,MATCH(E378,'2A-2B'!$F$21:$F$1020,0)),"Not in 2A-2B")</f>
        <v>Not in 2A-2B</v>
      </c>
      <c r="W378" s="131" t="str">
        <f>IFERROR(INDEX('ITC-Books'!$C$21:$C$1020,MATCH(E378,'ITC-Books'!$E$21:$E$1020,0)),"Not in Books")</f>
        <v>Not in Books</v>
      </c>
      <c r="X378" s="117" t="str">
        <f>IFERROR(INDEX('ITC-Books'!$R$21:$R$1020,MATCH(E378,'ITC-Books'!$E$21:$E$1020,0)),"Not in Books")</f>
        <v>Not in Books</v>
      </c>
      <c r="Y378" s="120">
        <f>IFERROR(VLOOKUP(E378,'2A-2B'!$F$21:$H$1020,3,0)-P378,SUM(M378:O378))</f>
        <v>0</v>
      </c>
      <c r="Z378" s="53">
        <f>IFERROR(VLOOKUP(E378,'ITC-Books'!$E$21:$P$1020,12,0)-P378,SUM(M378:O378))</f>
        <v>0</v>
      </c>
      <c r="AA378" s="186" t="str">
        <f t="shared" si="29"/>
        <v>-</v>
      </c>
    </row>
    <row r="379" spans="2:27">
      <c r="B379" s="176" t="s">
        <v>1758</v>
      </c>
      <c r="C379" s="121"/>
      <c r="D379" s="119"/>
      <c r="E379" s="192"/>
      <c r="F379" s="117"/>
      <c r="G379" s="118"/>
      <c r="H379" s="119"/>
      <c r="I379" s="119"/>
      <c r="J379" s="123"/>
      <c r="K379" s="195"/>
      <c r="L379" s="120">
        <v>0</v>
      </c>
      <c r="M379" s="120">
        <v>0</v>
      </c>
      <c r="N379" s="120">
        <v>0</v>
      </c>
      <c r="O379" s="112">
        <f t="shared" si="26"/>
        <v>0</v>
      </c>
      <c r="P379" s="115">
        <f t="shared" si="27"/>
        <v>0</v>
      </c>
      <c r="Q379" s="197"/>
      <c r="R379" s="177" t="str">
        <f>IFERROR(INDEX('2A-2B'!$B$21:$B$1020,MATCH(E379,'2A-2B'!$F$21:$F$1020,0)),"-")</f>
        <v>-</v>
      </c>
      <c r="S379" s="177" t="str">
        <f>IFERROR(INDEX('ITC-Books'!$B$21:$B$1020,MATCH(E379,'ITC-Books'!$E$21:$E$1020,0)),"-")</f>
        <v>-</v>
      </c>
      <c r="T379" s="186">
        <f t="shared" si="28"/>
        <v>0</v>
      </c>
      <c r="V379" s="131" t="str">
        <f>IFERROR(INDEX('2A-2B'!$C$21:$C$1020,MATCH(E379,'2A-2B'!$F$21:$F$1020,0)),"Not in 2A-2B")</f>
        <v>Not in 2A-2B</v>
      </c>
      <c r="W379" s="131" t="str">
        <f>IFERROR(INDEX('ITC-Books'!$C$21:$C$1020,MATCH(E379,'ITC-Books'!$E$21:$E$1020,0)),"Not in Books")</f>
        <v>Not in Books</v>
      </c>
      <c r="X379" s="117" t="str">
        <f>IFERROR(INDEX('ITC-Books'!$R$21:$R$1020,MATCH(E379,'ITC-Books'!$E$21:$E$1020,0)),"Not in Books")</f>
        <v>Not in Books</v>
      </c>
      <c r="Y379" s="120">
        <f>IFERROR(VLOOKUP(E379,'2A-2B'!$F$21:$H$1020,3,0)-P379,SUM(M379:O379))</f>
        <v>0</v>
      </c>
      <c r="Z379" s="53">
        <f>IFERROR(VLOOKUP(E379,'ITC-Books'!$E$21:$P$1020,12,0)-P379,SUM(M379:O379))</f>
        <v>0</v>
      </c>
      <c r="AA379" s="186" t="str">
        <f t="shared" si="29"/>
        <v>-</v>
      </c>
    </row>
    <row r="380" spans="2:27">
      <c r="B380" s="176" t="s">
        <v>1759</v>
      </c>
      <c r="C380" s="121"/>
      <c r="D380" s="119"/>
      <c r="E380" s="192"/>
      <c r="F380" s="117"/>
      <c r="G380" s="118"/>
      <c r="H380" s="119"/>
      <c r="I380" s="119"/>
      <c r="J380" s="123"/>
      <c r="K380" s="195"/>
      <c r="L380" s="120">
        <v>0</v>
      </c>
      <c r="M380" s="120">
        <v>0</v>
      </c>
      <c r="N380" s="120">
        <v>0</v>
      </c>
      <c r="O380" s="112">
        <f t="shared" si="26"/>
        <v>0</v>
      </c>
      <c r="P380" s="115">
        <f t="shared" si="27"/>
        <v>0</v>
      </c>
      <c r="Q380" s="197"/>
      <c r="R380" s="177" t="str">
        <f>IFERROR(INDEX('2A-2B'!$B$21:$B$1020,MATCH(E380,'2A-2B'!$F$21:$F$1020,0)),"-")</f>
        <v>-</v>
      </c>
      <c r="S380" s="177" t="str">
        <f>IFERROR(INDEX('ITC-Books'!$B$21:$B$1020,MATCH(E380,'ITC-Books'!$E$21:$E$1020,0)),"-")</f>
        <v>-</v>
      </c>
      <c r="T380" s="186">
        <f t="shared" si="28"/>
        <v>0</v>
      </c>
      <c r="V380" s="131" t="str">
        <f>IFERROR(INDEX('2A-2B'!$C$21:$C$1020,MATCH(E380,'2A-2B'!$F$21:$F$1020,0)),"Not in 2A-2B")</f>
        <v>Not in 2A-2B</v>
      </c>
      <c r="W380" s="131" t="str">
        <f>IFERROR(INDEX('ITC-Books'!$C$21:$C$1020,MATCH(E380,'ITC-Books'!$E$21:$E$1020,0)),"Not in Books")</f>
        <v>Not in Books</v>
      </c>
      <c r="X380" s="117" t="str">
        <f>IFERROR(INDEX('ITC-Books'!$R$21:$R$1020,MATCH(E380,'ITC-Books'!$E$21:$E$1020,0)),"Not in Books")</f>
        <v>Not in Books</v>
      </c>
      <c r="Y380" s="120">
        <f>IFERROR(VLOOKUP(E380,'2A-2B'!$F$21:$H$1020,3,0)-P380,SUM(M380:O380))</f>
        <v>0</v>
      </c>
      <c r="Z380" s="53">
        <f>IFERROR(VLOOKUP(E380,'ITC-Books'!$E$21:$P$1020,12,0)-P380,SUM(M380:O380))</f>
        <v>0</v>
      </c>
      <c r="AA380" s="186" t="str">
        <f t="shared" si="29"/>
        <v>-</v>
      </c>
    </row>
    <row r="381" spans="2:27">
      <c r="B381" s="176" t="s">
        <v>1760</v>
      </c>
      <c r="C381" s="121"/>
      <c r="D381" s="119"/>
      <c r="E381" s="192"/>
      <c r="F381" s="117"/>
      <c r="G381" s="118"/>
      <c r="H381" s="119"/>
      <c r="I381" s="119"/>
      <c r="J381" s="123"/>
      <c r="K381" s="195"/>
      <c r="L381" s="120">
        <v>0</v>
      </c>
      <c r="M381" s="120">
        <v>0</v>
      </c>
      <c r="N381" s="120">
        <v>0</v>
      </c>
      <c r="O381" s="112">
        <f t="shared" si="26"/>
        <v>0</v>
      </c>
      <c r="P381" s="115">
        <f t="shared" si="27"/>
        <v>0</v>
      </c>
      <c r="Q381" s="197"/>
      <c r="R381" s="177" t="str">
        <f>IFERROR(INDEX('2A-2B'!$B$21:$B$1020,MATCH(E381,'2A-2B'!$F$21:$F$1020,0)),"-")</f>
        <v>-</v>
      </c>
      <c r="S381" s="177" t="str">
        <f>IFERROR(INDEX('ITC-Books'!$B$21:$B$1020,MATCH(E381,'ITC-Books'!$E$21:$E$1020,0)),"-")</f>
        <v>-</v>
      </c>
      <c r="T381" s="186">
        <f t="shared" si="28"/>
        <v>0</v>
      </c>
      <c r="V381" s="131" t="str">
        <f>IFERROR(INDEX('2A-2B'!$C$21:$C$1020,MATCH(E381,'2A-2B'!$F$21:$F$1020,0)),"Not in 2A-2B")</f>
        <v>Not in 2A-2B</v>
      </c>
      <c r="W381" s="131" t="str">
        <f>IFERROR(INDEX('ITC-Books'!$C$21:$C$1020,MATCH(E381,'ITC-Books'!$E$21:$E$1020,0)),"Not in Books")</f>
        <v>Not in Books</v>
      </c>
      <c r="X381" s="117" t="str">
        <f>IFERROR(INDEX('ITC-Books'!$R$21:$R$1020,MATCH(E381,'ITC-Books'!$E$21:$E$1020,0)),"Not in Books")</f>
        <v>Not in Books</v>
      </c>
      <c r="Y381" s="120">
        <f>IFERROR(VLOOKUP(E381,'2A-2B'!$F$21:$H$1020,3,0)-P381,SUM(M381:O381))</f>
        <v>0</v>
      </c>
      <c r="Z381" s="53">
        <f>IFERROR(VLOOKUP(E381,'ITC-Books'!$E$21:$P$1020,12,0)-P381,SUM(M381:O381))</f>
        <v>0</v>
      </c>
      <c r="AA381" s="186" t="str">
        <f t="shared" si="29"/>
        <v>-</v>
      </c>
    </row>
    <row r="382" spans="2:27">
      <c r="B382" s="176" t="s">
        <v>1761</v>
      </c>
      <c r="C382" s="121"/>
      <c r="D382" s="119"/>
      <c r="E382" s="192"/>
      <c r="F382" s="117"/>
      <c r="G382" s="118"/>
      <c r="H382" s="119"/>
      <c r="I382" s="119"/>
      <c r="J382" s="123"/>
      <c r="K382" s="195"/>
      <c r="L382" s="120">
        <v>0</v>
      </c>
      <c r="M382" s="120">
        <v>0</v>
      </c>
      <c r="N382" s="120">
        <v>0</v>
      </c>
      <c r="O382" s="112">
        <f t="shared" si="26"/>
        <v>0</v>
      </c>
      <c r="P382" s="115">
        <f t="shared" si="27"/>
        <v>0</v>
      </c>
      <c r="Q382" s="197"/>
      <c r="R382" s="177" t="str">
        <f>IFERROR(INDEX('2A-2B'!$B$21:$B$1020,MATCH(E382,'2A-2B'!$F$21:$F$1020,0)),"-")</f>
        <v>-</v>
      </c>
      <c r="S382" s="177" t="str">
        <f>IFERROR(INDEX('ITC-Books'!$B$21:$B$1020,MATCH(E382,'ITC-Books'!$E$21:$E$1020,0)),"-")</f>
        <v>-</v>
      </c>
      <c r="T382" s="186">
        <f t="shared" si="28"/>
        <v>0</v>
      </c>
      <c r="V382" s="131" t="str">
        <f>IFERROR(INDEX('2A-2B'!$C$21:$C$1020,MATCH(E382,'2A-2B'!$F$21:$F$1020,0)),"Not in 2A-2B")</f>
        <v>Not in 2A-2B</v>
      </c>
      <c r="W382" s="131" t="str">
        <f>IFERROR(INDEX('ITC-Books'!$C$21:$C$1020,MATCH(E382,'ITC-Books'!$E$21:$E$1020,0)),"Not in Books")</f>
        <v>Not in Books</v>
      </c>
      <c r="X382" s="117" t="str">
        <f>IFERROR(INDEX('ITC-Books'!$R$21:$R$1020,MATCH(E382,'ITC-Books'!$E$21:$E$1020,0)),"Not in Books")</f>
        <v>Not in Books</v>
      </c>
      <c r="Y382" s="120">
        <f>IFERROR(VLOOKUP(E382,'2A-2B'!$F$21:$H$1020,3,0)-P382,SUM(M382:O382))</f>
        <v>0</v>
      </c>
      <c r="Z382" s="53">
        <f>IFERROR(VLOOKUP(E382,'ITC-Books'!$E$21:$P$1020,12,0)-P382,SUM(M382:O382))</f>
        <v>0</v>
      </c>
      <c r="AA382" s="186" t="str">
        <f t="shared" si="29"/>
        <v>-</v>
      </c>
    </row>
    <row r="383" spans="2:27">
      <c r="B383" s="176" t="s">
        <v>1762</v>
      </c>
      <c r="C383" s="121"/>
      <c r="D383" s="119"/>
      <c r="E383" s="192"/>
      <c r="F383" s="117"/>
      <c r="G383" s="118"/>
      <c r="H383" s="119"/>
      <c r="I383" s="119"/>
      <c r="J383" s="123"/>
      <c r="K383" s="195"/>
      <c r="L383" s="120">
        <v>0</v>
      </c>
      <c r="M383" s="120">
        <v>0</v>
      </c>
      <c r="N383" s="120">
        <v>0</v>
      </c>
      <c r="O383" s="112">
        <f t="shared" si="26"/>
        <v>0</v>
      </c>
      <c r="P383" s="115">
        <f t="shared" si="27"/>
        <v>0</v>
      </c>
      <c r="Q383" s="197"/>
      <c r="R383" s="177" t="str">
        <f>IFERROR(INDEX('2A-2B'!$B$21:$B$1020,MATCH(E383,'2A-2B'!$F$21:$F$1020,0)),"-")</f>
        <v>-</v>
      </c>
      <c r="S383" s="177" t="str">
        <f>IFERROR(INDEX('ITC-Books'!$B$21:$B$1020,MATCH(E383,'ITC-Books'!$E$21:$E$1020,0)),"-")</f>
        <v>-</v>
      </c>
      <c r="T383" s="186">
        <f t="shared" si="28"/>
        <v>0</v>
      </c>
      <c r="V383" s="131" t="str">
        <f>IFERROR(INDEX('2A-2B'!$C$21:$C$1020,MATCH(E383,'2A-2B'!$F$21:$F$1020,0)),"Not in 2A-2B")</f>
        <v>Not in 2A-2B</v>
      </c>
      <c r="W383" s="131" t="str">
        <f>IFERROR(INDEX('ITC-Books'!$C$21:$C$1020,MATCH(E383,'ITC-Books'!$E$21:$E$1020,0)),"Not in Books")</f>
        <v>Not in Books</v>
      </c>
      <c r="X383" s="117" t="str">
        <f>IFERROR(INDEX('ITC-Books'!$R$21:$R$1020,MATCH(E383,'ITC-Books'!$E$21:$E$1020,0)),"Not in Books")</f>
        <v>Not in Books</v>
      </c>
      <c r="Y383" s="120">
        <f>IFERROR(VLOOKUP(E383,'2A-2B'!$F$21:$H$1020,3,0)-P383,SUM(M383:O383))</f>
        <v>0</v>
      </c>
      <c r="Z383" s="53">
        <f>IFERROR(VLOOKUP(E383,'ITC-Books'!$E$21:$P$1020,12,0)-P383,SUM(M383:O383))</f>
        <v>0</v>
      </c>
      <c r="AA383" s="186" t="str">
        <f t="shared" si="29"/>
        <v>-</v>
      </c>
    </row>
    <row r="384" spans="2:27">
      <c r="B384" s="176" t="s">
        <v>1763</v>
      </c>
      <c r="C384" s="121"/>
      <c r="D384" s="119"/>
      <c r="E384" s="192"/>
      <c r="F384" s="117"/>
      <c r="G384" s="118"/>
      <c r="H384" s="119"/>
      <c r="I384" s="119"/>
      <c r="J384" s="123"/>
      <c r="K384" s="195"/>
      <c r="L384" s="120">
        <v>0</v>
      </c>
      <c r="M384" s="120">
        <v>0</v>
      </c>
      <c r="N384" s="120">
        <v>0</v>
      </c>
      <c r="O384" s="112">
        <f t="shared" si="26"/>
        <v>0</v>
      </c>
      <c r="P384" s="115">
        <f t="shared" si="27"/>
        <v>0</v>
      </c>
      <c r="Q384" s="197"/>
      <c r="R384" s="177" t="str">
        <f>IFERROR(INDEX('2A-2B'!$B$21:$B$1020,MATCH(E384,'2A-2B'!$F$21:$F$1020,0)),"-")</f>
        <v>-</v>
      </c>
      <c r="S384" s="177" t="str">
        <f>IFERROR(INDEX('ITC-Books'!$B$21:$B$1020,MATCH(E384,'ITC-Books'!$E$21:$E$1020,0)),"-")</f>
        <v>-</v>
      </c>
      <c r="T384" s="186">
        <f t="shared" si="28"/>
        <v>0</v>
      </c>
      <c r="V384" s="131" t="str">
        <f>IFERROR(INDEX('2A-2B'!$C$21:$C$1020,MATCH(E384,'2A-2B'!$F$21:$F$1020,0)),"Not in 2A-2B")</f>
        <v>Not in 2A-2B</v>
      </c>
      <c r="W384" s="131" t="str">
        <f>IFERROR(INDEX('ITC-Books'!$C$21:$C$1020,MATCH(E384,'ITC-Books'!$E$21:$E$1020,0)),"Not in Books")</f>
        <v>Not in Books</v>
      </c>
      <c r="X384" s="117" t="str">
        <f>IFERROR(INDEX('ITC-Books'!$R$21:$R$1020,MATCH(E384,'ITC-Books'!$E$21:$E$1020,0)),"Not in Books")</f>
        <v>Not in Books</v>
      </c>
      <c r="Y384" s="120">
        <f>IFERROR(VLOOKUP(E384,'2A-2B'!$F$21:$H$1020,3,0)-P384,SUM(M384:O384))</f>
        <v>0</v>
      </c>
      <c r="Z384" s="53">
        <f>IFERROR(VLOOKUP(E384,'ITC-Books'!$E$21:$P$1020,12,0)-P384,SUM(M384:O384))</f>
        <v>0</v>
      </c>
      <c r="AA384" s="186" t="str">
        <f t="shared" si="29"/>
        <v>-</v>
      </c>
    </row>
    <row r="385" spans="2:27">
      <c r="B385" s="176" t="s">
        <v>1764</v>
      </c>
      <c r="C385" s="121"/>
      <c r="D385" s="119"/>
      <c r="E385" s="192"/>
      <c r="F385" s="117"/>
      <c r="G385" s="118"/>
      <c r="H385" s="119"/>
      <c r="I385" s="119"/>
      <c r="J385" s="123"/>
      <c r="K385" s="195"/>
      <c r="L385" s="120">
        <v>0</v>
      </c>
      <c r="M385" s="120">
        <v>0</v>
      </c>
      <c r="N385" s="120">
        <v>0</v>
      </c>
      <c r="O385" s="112">
        <f t="shared" si="26"/>
        <v>0</v>
      </c>
      <c r="P385" s="115">
        <f t="shared" si="27"/>
        <v>0</v>
      </c>
      <c r="Q385" s="197"/>
      <c r="R385" s="177" t="str">
        <f>IFERROR(INDEX('2A-2B'!$B$21:$B$1020,MATCH(E385,'2A-2B'!$F$21:$F$1020,0)),"-")</f>
        <v>-</v>
      </c>
      <c r="S385" s="177" t="str">
        <f>IFERROR(INDEX('ITC-Books'!$B$21:$B$1020,MATCH(E385,'ITC-Books'!$E$21:$E$1020,0)),"-")</f>
        <v>-</v>
      </c>
      <c r="T385" s="186">
        <f t="shared" si="28"/>
        <v>0</v>
      </c>
      <c r="V385" s="131" t="str">
        <f>IFERROR(INDEX('2A-2B'!$C$21:$C$1020,MATCH(E385,'2A-2B'!$F$21:$F$1020,0)),"Not in 2A-2B")</f>
        <v>Not in 2A-2B</v>
      </c>
      <c r="W385" s="131" t="str">
        <f>IFERROR(INDEX('ITC-Books'!$C$21:$C$1020,MATCH(E385,'ITC-Books'!$E$21:$E$1020,0)),"Not in Books")</f>
        <v>Not in Books</v>
      </c>
      <c r="X385" s="117" t="str">
        <f>IFERROR(INDEX('ITC-Books'!$R$21:$R$1020,MATCH(E385,'ITC-Books'!$E$21:$E$1020,0)),"Not in Books")</f>
        <v>Not in Books</v>
      </c>
      <c r="Y385" s="120">
        <f>IFERROR(VLOOKUP(E385,'2A-2B'!$F$21:$H$1020,3,0)-P385,SUM(M385:O385))</f>
        <v>0</v>
      </c>
      <c r="Z385" s="53">
        <f>IFERROR(VLOOKUP(E385,'ITC-Books'!$E$21:$P$1020,12,0)-P385,SUM(M385:O385))</f>
        <v>0</v>
      </c>
      <c r="AA385" s="186" t="str">
        <f t="shared" si="29"/>
        <v>-</v>
      </c>
    </row>
    <row r="386" spans="2:27">
      <c r="B386" s="176" t="s">
        <v>1765</v>
      </c>
      <c r="C386" s="121"/>
      <c r="D386" s="119"/>
      <c r="E386" s="192"/>
      <c r="F386" s="117"/>
      <c r="G386" s="118"/>
      <c r="H386" s="119"/>
      <c r="I386" s="119"/>
      <c r="J386" s="123"/>
      <c r="K386" s="195"/>
      <c r="L386" s="120">
        <v>0</v>
      </c>
      <c r="M386" s="120">
        <v>0</v>
      </c>
      <c r="N386" s="120">
        <v>0</v>
      </c>
      <c r="O386" s="112">
        <f t="shared" si="26"/>
        <v>0</v>
      </c>
      <c r="P386" s="115">
        <f t="shared" si="27"/>
        <v>0</v>
      </c>
      <c r="Q386" s="197"/>
      <c r="R386" s="177" t="str">
        <f>IFERROR(INDEX('2A-2B'!$B$21:$B$1020,MATCH(E386,'2A-2B'!$F$21:$F$1020,0)),"-")</f>
        <v>-</v>
      </c>
      <c r="S386" s="177" t="str">
        <f>IFERROR(INDEX('ITC-Books'!$B$21:$B$1020,MATCH(E386,'ITC-Books'!$E$21:$E$1020,0)),"-")</f>
        <v>-</v>
      </c>
      <c r="T386" s="186">
        <f t="shared" si="28"/>
        <v>0</v>
      </c>
      <c r="V386" s="131" t="str">
        <f>IFERROR(INDEX('2A-2B'!$C$21:$C$1020,MATCH(E386,'2A-2B'!$F$21:$F$1020,0)),"Not in 2A-2B")</f>
        <v>Not in 2A-2B</v>
      </c>
      <c r="W386" s="131" t="str">
        <f>IFERROR(INDEX('ITC-Books'!$C$21:$C$1020,MATCH(E386,'ITC-Books'!$E$21:$E$1020,0)),"Not in Books")</f>
        <v>Not in Books</v>
      </c>
      <c r="X386" s="117" t="str">
        <f>IFERROR(INDEX('ITC-Books'!$R$21:$R$1020,MATCH(E386,'ITC-Books'!$E$21:$E$1020,0)),"Not in Books")</f>
        <v>Not in Books</v>
      </c>
      <c r="Y386" s="120">
        <f>IFERROR(VLOOKUP(E386,'2A-2B'!$F$21:$H$1020,3,0)-P386,SUM(M386:O386))</f>
        <v>0</v>
      </c>
      <c r="Z386" s="53">
        <f>IFERROR(VLOOKUP(E386,'ITC-Books'!$E$21:$P$1020,12,0)-P386,SUM(M386:O386))</f>
        <v>0</v>
      </c>
      <c r="AA386" s="186" t="str">
        <f t="shared" si="29"/>
        <v>-</v>
      </c>
    </row>
    <row r="387" spans="2:27">
      <c r="B387" s="176" t="s">
        <v>1766</v>
      </c>
      <c r="C387" s="121"/>
      <c r="D387" s="119"/>
      <c r="E387" s="192"/>
      <c r="F387" s="117"/>
      <c r="G387" s="118"/>
      <c r="H387" s="119"/>
      <c r="I387" s="119"/>
      <c r="J387" s="123"/>
      <c r="K387" s="195"/>
      <c r="L387" s="120">
        <v>0</v>
      </c>
      <c r="M387" s="120">
        <v>0</v>
      </c>
      <c r="N387" s="120">
        <v>0</v>
      </c>
      <c r="O387" s="112">
        <f t="shared" si="26"/>
        <v>0</v>
      </c>
      <c r="P387" s="115">
        <f t="shared" si="27"/>
        <v>0</v>
      </c>
      <c r="Q387" s="197"/>
      <c r="R387" s="177" t="str">
        <f>IFERROR(INDEX('2A-2B'!$B$21:$B$1020,MATCH(E387,'2A-2B'!$F$21:$F$1020,0)),"-")</f>
        <v>-</v>
      </c>
      <c r="S387" s="177" t="str">
        <f>IFERROR(INDEX('ITC-Books'!$B$21:$B$1020,MATCH(E387,'ITC-Books'!$E$21:$E$1020,0)),"-")</f>
        <v>-</v>
      </c>
      <c r="T387" s="186">
        <f t="shared" si="28"/>
        <v>0</v>
      </c>
      <c r="V387" s="131" t="str">
        <f>IFERROR(INDEX('2A-2B'!$C$21:$C$1020,MATCH(E387,'2A-2B'!$F$21:$F$1020,0)),"Not in 2A-2B")</f>
        <v>Not in 2A-2B</v>
      </c>
      <c r="W387" s="131" t="str">
        <f>IFERROR(INDEX('ITC-Books'!$C$21:$C$1020,MATCH(E387,'ITC-Books'!$E$21:$E$1020,0)),"Not in Books")</f>
        <v>Not in Books</v>
      </c>
      <c r="X387" s="117" t="str">
        <f>IFERROR(INDEX('ITC-Books'!$R$21:$R$1020,MATCH(E387,'ITC-Books'!$E$21:$E$1020,0)),"Not in Books")</f>
        <v>Not in Books</v>
      </c>
      <c r="Y387" s="120">
        <f>IFERROR(VLOOKUP(E387,'2A-2B'!$F$21:$H$1020,3,0)-P387,SUM(M387:O387))</f>
        <v>0</v>
      </c>
      <c r="Z387" s="53">
        <f>IFERROR(VLOOKUP(E387,'ITC-Books'!$E$21:$P$1020,12,0)-P387,SUM(M387:O387))</f>
        <v>0</v>
      </c>
      <c r="AA387" s="186" t="str">
        <f t="shared" si="29"/>
        <v>-</v>
      </c>
    </row>
    <row r="388" spans="2:27">
      <c r="B388" s="176" t="s">
        <v>1767</v>
      </c>
      <c r="C388" s="121"/>
      <c r="D388" s="119"/>
      <c r="E388" s="192"/>
      <c r="F388" s="117"/>
      <c r="G388" s="118"/>
      <c r="H388" s="119"/>
      <c r="I388" s="119"/>
      <c r="J388" s="123"/>
      <c r="K388" s="195"/>
      <c r="L388" s="120">
        <v>0</v>
      </c>
      <c r="M388" s="120">
        <v>0</v>
      </c>
      <c r="N388" s="120">
        <v>0</v>
      </c>
      <c r="O388" s="112">
        <f t="shared" si="26"/>
        <v>0</v>
      </c>
      <c r="P388" s="115">
        <f t="shared" si="27"/>
        <v>0</v>
      </c>
      <c r="Q388" s="197"/>
      <c r="R388" s="177" t="str">
        <f>IFERROR(INDEX('2A-2B'!$B$21:$B$1020,MATCH(E388,'2A-2B'!$F$21:$F$1020,0)),"-")</f>
        <v>-</v>
      </c>
      <c r="S388" s="177" t="str">
        <f>IFERROR(INDEX('ITC-Books'!$B$21:$B$1020,MATCH(E388,'ITC-Books'!$E$21:$E$1020,0)),"-")</f>
        <v>-</v>
      </c>
      <c r="T388" s="186">
        <f t="shared" si="28"/>
        <v>0</v>
      </c>
      <c r="V388" s="131" t="str">
        <f>IFERROR(INDEX('2A-2B'!$C$21:$C$1020,MATCH(E388,'2A-2B'!$F$21:$F$1020,0)),"Not in 2A-2B")</f>
        <v>Not in 2A-2B</v>
      </c>
      <c r="W388" s="131" t="str">
        <f>IFERROR(INDEX('ITC-Books'!$C$21:$C$1020,MATCH(E388,'ITC-Books'!$E$21:$E$1020,0)),"Not in Books")</f>
        <v>Not in Books</v>
      </c>
      <c r="X388" s="117" t="str">
        <f>IFERROR(INDEX('ITC-Books'!$R$21:$R$1020,MATCH(E388,'ITC-Books'!$E$21:$E$1020,0)),"Not in Books")</f>
        <v>Not in Books</v>
      </c>
      <c r="Y388" s="120">
        <f>IFERROR(VLOOKUP(E388,'2A-2B'!$F$21:$H$1020,3,0)-P388,SUM(M388:O388))</f>
        <v>0</v>
      </c>
      <c r="Z388" s="53">
        <f>IFERROR(VLOOKUP(E388,'ITC-Books'!$E$21:$P$1020,12,0)-P388,SUM(M388:O388))</f>
        <v>0</v>
      </c>
      <c r="AA388" s="186" t="str">
        <f t="shared" si="29"/>
        <v>-</v>
      </c>
    </row>
    <row r="389" spans="2:27">
      <c r="B389" s="176" t="s">
        <v>1768</v>
      </c>
      <c r="C389" s="121"/>
      <c r="D389" s="119"/>
      <c r="E389" s="192"/>
      <c r="F389" s="117"/>
      <c r="G389" s="118"/>
      <c r="H389" s="119"/>
      <c r="I389" s="119"/>
      <c r="J389" s="123"/>
      <c r="K389" s="195"/>
      <c r="L389" s="120">
        <v>0</v>
      </c>
      <c r="M389" s="120">
        <v>0</v>
      </c>
      <c r="N389" s="120">
        <v>0</v>
      </c>
      <c r="O389" s="112">
        <f t="shared" si="26"/>
        <v>0</v>
      </c>
      <c r="P389" s="115">
        <f t="shared" si="27"/>
        <v>0</v>
      </c>
      <c r="Q389" s="197"/>
      <c r="R389" s="177" t="str">
        <f>IFERROR(INDEX('2A-2B'!$B$21:$B$1020,MATCH(E389,'2A-2B'!$F$21:$F$1020,0)),"-")</f>
        <v>-</v>
      </c>
      <c r="S389" s="177" t="str">
        <f>IFERROR(INDEX('ITC-Books'!$B$21:$B$1020,MATCH(E389,'ITC-Books'!$E$21:$E$1020,0)),"-")</f>
        <v>-</v>
      </c>
      <c r="T389" s="186">
        <f t="shared" si="28"/>
        <v>0</v>
      </c>
      <c r="V389" s="131" t="str">
        <f>IFERROR(INDEX('2A-2B'!$C$21:$C$1020,MATCH(E389,'2A-2B'!$F$21:$F$1020,0)),"Not in 2A-2B")</f>
        <v>Not in 2A-2B</v>
      </c>
      <c r="W389" s="131" t="str">
        <f>IFERROR(INDEX('ITC-Books'!$C$21:$C$1020,MATCH(E389,'ITC-Books'!$E$21:$E$1020,0)),"Not in Books")</f>
        <v>Not in Books</v>
      </c>
      <c r="X389" s="117" t="str">
        <f>IFERROR(INDEX('ITC-Books'!$R$21:$R$1020,MATCH(E389,'ITC-Books'!$E$21:$E$1020,0)),"Not in Books")</f>
        <v>Not in Books</v>
      </c>
      <c r="Y389" s="120">
        <f>IFERROR(VLOOKUP(E389,'2A-2B'!$F$21:$H$1020,3,0)-P389,SUM(M389:O389))</f>
        <v>0</v>
      </c>
      <c r="Z389" s="53">
        <f>IFERROR(VLOOKUP(E389,'ITC-Books'!$E$21:$P$1020,12,0)-P389,SUM(M389:O389))</f>
        <v>0</v>
      </c>
      <c r="AA389" s="186" t="str">
        <f t="shared" si="29"/>
        <v>-</v>
      </c>
    </row>
    <row r="390" spans="2:27">
      <c r="B390" s="176" t="s">
        <v>1769</v>
      </c>
      <c r="C390" s="121"/>
      <c r="D390" s="119"/>
      <c r="E390" s="192"/>
      <c r="F390" s="117"/>
      <c r="G390" s="118"/>
      <c r="H390" s="119"/>
      <c r="I390" s="119"/>
      <c r="J390" s="123"/>
      <c r="K390" s="195"/>
      <c r="L390" s="120">
        <v>0</v>
      </c>
      <c r="M390" s="120">
        <v>0</v>
      </c>
      <c r="N390" s="120">
        <v>0</v>
      </c>
      <c r="O390" s="112">
        <f t="shared" si="26"/>
        <v>0</v>
      </c>
      <c r="P390" s="115">
        <f t="shared" si="27"/>
        <v>0</v>
      </c>
      <c r="Q390" s="197"/>
      <c r="R390" s="177" t="str">
        <f>IFERROR(INDEX('2A-2B'!$B$21:$B$1020,MATCH(E390,'2A-2B'!$F$21:$F$1020,0)),"-")</f>
        <v>-</v>
      </c>
      <c r="S390" s="177" t="str">
        <f>IFERROR(INDEX('ITC-Books'!$B$21:$B$1020,MATCH(E390,'ITC-Books'!$E$21:$E$1020,0)),"-")</f>
        <v>-</v>
      </c>
      <c r="T390" s="186">
        <f t="shared" si="28"/>
        <v>0</v>
      </c>
      <c r="V390" s="131" t="str">
        <f>IFERROR(INDEX('2A-2B'!$C$21:$C$1020,MATCH(E390,'2A-2B'!$F$21:$F$1020,0)),"Not in 2A-2B")</f>
        <v>Not in 2A-2B</v>
      </c>
      <c r="W390" s="131" t="str">
        <f>IFERROR(INDEX('ITC-Books'!$C$21:$C$1020,MATCH(E390,'ITC-Books'!$E$21:$E$1020,0)),"Not in Books")</f>
        <v>Not in Books</v>
      </c>
      <c r="X390" s="117" t="str">
        <f>IFERROR(INDEX('ITC-Books'!$R$21:$R$1020,MATCH(E390,'ITC-Books'!$E$21:$E$1020,0)),"Not in Books")</f>
        <v>Not in Books</v>
      </c>
      <c r="Y390" s="120">
        <f>IFERROR(VLOOKUP(E390,'2A-2B'!$F$21:$H$1020,3,0)-P390,SUM(M390:O390))</f>
        <v>0</v>
      </c>
      <c r="Z390" s="53">
        <f>IFERROR(VLOOKUP(E390,'ITC-Books'!$E$21:$P$1020,12,0)-P390,SUM(M390:O390))</f>
        <v>0</v>
      </c>
      <c r="AA390" s="186" t="str">
        <f t="shared" si="29"/>
        <v>-</v>
      </c>
    </row>
    <row r="391" spans="2:27">
      <c r="B391" s="176" t="s">
        <v>1770</v>
      </c>
      <c r="C391" s="121"/>
      <c r="D391" s="119"/>
      <c r="E391" s="192"/>
      <c r="F391" s="117"/>
      <c r="G391" s="118"/>
      <c r="H391" s="119"/>
      <c r="I391" s="119"/>
      <c r="J391" s="123"/>
      <c r="K391" s="195"/>
      <c r="L391" s="120">
        <v>0</v>
      </c>
      <c r="M391" s="120">
        <v>0</v>
      </c>
      <c r="N391" s="120">
        <v>0</v>
      </c>
      <c r="O391" s="112">
        <f t="shared" si="26"/>
        <v>0</v>
      </c>
      <c r="P391" s="115">
        <f t="shared" si="27"/>
        <v>0</v>
      </c>
      <c r="Q391" s="197"/>
      <c r="R391" s="177" t="str">
        <f>IFERROR(INDEX('2A-2B'!$B$21:$B$1020,MATCH(E391,'2A-2B'!$F$21:$F$1020,0)),"-")</f>
        <v>-</v>
      </c>
      <c r="S391" s="177" t="str">
        <f>IFERROR(INDEX('ITC-Books'!$B$21:$B$1020,MATCH(E391,'ITC-Books'!$E$21:$E$1020,0)),"-")</f>
        <v>-</v>
      </c>
      <c r="T391" s="186">
        <f t="shared" si="28"/>
        <v>0</v>
      </c>
      <c r="V391" s="131" t="str">
        <f>IFERROR(INDEX('2A-2B'!$C$21:$C$1020,MATCH(E391,'2A-2B'!$F$21:$F$1020,0)),"Not in 2A-2B")</f>
        <v>Not in 2A-2B</v>
      </c>
      <c r="W391" s="131" t="str">
        <f>IFERROR(INDEX('ITC-Books'!$C$21:$C$1020,MATCH(E391,'ITC-Books'!$E$21:$E$1020,0)),"Not in Books")</f>
        <v>Not in Books</v>
      </c>
      <c r="X391" s="117" t="str">
        <f>IFERROR(INDEX('ITC-Books'!$R$21:$R$1020,MATCH(E391,'ITC-Books'!$E$21:$E$1020,0)),"Not in Books")</f>
        <v>Not in Books</v>
      </c>
      <c r="Y391" s="120">
        <f>IFERROR(VLOOKUP(E391,'2A-2B'!$F$21:$H$1020,3,0)-P391,SUM(M391:O391))</f>
        <v>0</v>
      </c>
      <c r="Z391" s="53">
        <f>IFERROR(VLOOKUP(E391,'ITC-Books'!$E$21:$P$1020,12,0)-P391,SUM(M391:O391))</f>
        <v>0</v>
      </c>
      <c r="AA391" s="186" t="str">
        <f t="shared" si="29"/>
        <v>-</v>
      </c>
    </row>
    <row r="392" spans="2:27">
      <c r="B392" s="176" t="s">
        <v>1771</v>
      </c>
      <c r="C392" s="121"/>
      <c r="D392" s="119"/>
      <c r="E392" s="192"/>
      <c r="F392" s="117"/>
      <c r="G392" s="118"/>
      <c r="H392" s="119"/>
      <c r="I392" s="119"/>
      <c r="J392" s="123"/>
      <c r="K392" s="195"/>
      <c r="L392" s="120">
        <v>0</v>
      </c>
      <c r="M392" s="120">
        <v>0</v>
      </c>
      <c r="N392" s="120">
        <v>0</v>
      </c>
      <c r="O392" s="112">
        <f t="shared" si="26"/>
        <v>0</v>
      </c>
      <c r="P392" s="115">
        <f t="shared" si="27"/>
        <v>0</v>
      </c>
      <c r="Q392" s="197"/>
      <c r="R392" s="177" t="str">
        <f>IFERROR(INDEX('2A-2B'!$B$21:$B$1020,MATCH(E392,'2A-2B'!$F$21:$F$1020,0)),"-")</f>
        <v>-</v>
      </c>
      <c r="S392" s="177" t="str">
        <f>IFERROR(INDEX('ITC-Books'!$B$21:$B$1020,MATCH(E392,'ITC-Books'!$E$21:$E$1020,0)),"-")</f>
        <v>-</v>
      </c>
      <c r="T392" s="186">
        <f t="shared" si="28"/>
        <v>0</v>
      </c>
      <c r="V392" s="131" t="str">
        <f>IFERROR(INDEX('2A-2B'!$C$21:$C$1020,MATCH(E392,'2A-2B'!$F$21:$F$1020,0)),"Not in 2A-2B")</f>
        <v>Not in 2A-2B</v>
      </c>
      <c r="W392" s="131" t="str">
        <f>IFERROR(INDEX('ITC-Books'!$C$21:$C$1020,MATCH(E392,'ITC-Books'!$E$21:$E$1020,0)),"Not in Books")</f>
        <v>Not in Books</v>
      </c>
      <c r="X392" s="117" t="str">
        <f>IFERROR(INDEX('ITC-Books'!$R$21:$R$1020,MATCH(E392,'ITC-Books'!$E$21:$E$1020,0)),"Not in Books")</f>
        <v>Not in Books</v>
      </c>
      <c r="Y392" s="120">
        <f>IFERROR(VLOOKUP(E392,'2A-2B'!$F$21:$H$1020,3,0)-P392,SUM(M392:O392))</f>
        <v>0</v>
      </c>
      <c r="Z392" s="53">
        <f>IFERROR(VLOOKUP(E392,'ITC-Books'!$E$21:$P$1020,12,0)-P392,SUM(M392:O392))</f>
        <v>0</v>
      </c>
      <c r="AA392" s="186" t="str">
        <f t="shared" si="29"/>
        <v>-</v>
      </c>
    </row>
    <row r="393" spans="2:27">
      <c r="B393" s="176" t="s">
        <v>1772</v>
      </c>
      <c r="C393" s="121"/>
      <c r="D393" s="119"/>
      <c r="E393" s="192"/>
      <c r="F393" s="117"/>
      <c r="G393" s="118"/>
      <c r="H393" s="119"/>
      <c r="I393" s="119"/>
      <c r="J393" s="123"/>
      <c r="K393" s="195"/>
      <c r="L393" s="120">
        <v>0</v>
      </c>
      <c r="M393" s="120">
        <v>0</v>
      </c>
      <c r="N393" s="120">
        <v>0</v>
      </c>
      <c r="O393" s="112">
        <f t="shared" si="26"/>
        <v>0</v>
      </c>
      <c r="P393" s="115">
        <f t="shared" si="27"/>
        <v>0</v>
      </c>
      <c r="Q393" s="197"/>
      <c r="R393" s="177" t="str">
        <f>IFERROR(INDEX('2A-2B'!$B$21:$B$1020,MATCH(E393,'2A-2B'!$F$21:$F$1020,0)),"-")</f>
        <v>-</v>
      </c>
      <c r="S393" s="177" t="str">
        <f>IFERROR(INDEX('ITC-Books'!$B$21:$B$1020,MATCH(E393,'ITC-Books'!$E$21:$E$1020,0)),"-")</f>
        <v>-</v>
      </c>
      <c r="T393" s="186">
        <f t="shared" si="28"/>
        <v>0</v>
      </c>
      <c r="V393" s="131" t="str">
        <f>IFERROR(INDEX('2A-2B'!$C$21:$C$1020,MATCH(E393,'2A-2B'!$F$21:$F$1020,0)),"Not in 2A-2B")</f>
        <v>Not in 2A-2B</v>
      </c>
      <c r="W393" s="131" t="str">
        <f>IFERROR(INDEX('ITC-Books'!$C$21:$C$1020,MATCH(E393,'ITC-Books'!$E$21:$E$1020,0)),"Not in Books")</f>
        <v>Not in Books</v>
      </c>
      <c r="X393" s="117" t="str">
        <f>IFERROR(INDEX('ITC-Books'!$R$21:$R$1020,MATCH(E393,'ITC-Books'!$E$21:$E$1020,0)),"Not in Books")</f>
        <v>Not in Books</v>
      </c>
      <c r="Y393" s="120">
        <f>IFERROR(VLOOKUP(E393,'2A-2B'!$F$21:$H$1020,3,0)-P393,SUM(M393:O393))</f>
        <v>0</v>
      </c>
      <c r="Z393" s="53">
        <f>IFERROR(VLOOKUP(E393,'ITC-Books'!$E$21:$P$1020,12,0)-P393,SUM(M393:O393))</f>
        <v>0</v>
      </c>
      <c r="AA393" s="186" t="str">
        <f t="shared" si="29"/>
        <v>-</v>
      </c>
    </row>
    <row r="394" spans="2:27">
      <c r="B394" s="176" t="s">
        <v>1773</v>
      </c>
      <c r="C394" s="121"/>
      <c r="D394" s="119"/>
      <c r="E394" s="192"/>
      <c r="F394" s="117"/>
      <c r="G394" s="118"/>
      <c r="H394" s="119"/>
      <c r="I394" s="119"/>
      <c r="J394" s="123"/>
      <c r="K394" s="195"/>
      <c r="L394" s="120">
        <v>0</v>
      </c>
      <c r="M394" s="120">
        <v>0</v>
      </c>
      <c r="N394" s="120">
        <v>0</v>
      </c>
      <c r="O394" s="112">
        <f t="shared" si="26"/>
        <v>0</v>
      </c>
      <c r="P394" s="115">
        <f t="shared" si="27"/>
        <v>0</v>
      </c>
      <c r="Q394" s="197"/>
      <c r="R394" s="177" t="str">
        <f>IFERROR(INDEX('2A-2B'!$B$21:$B$1020,MATCH(E394,'2A-2B'!$F$21:$F$1020,0)),"-")</f>
        <v>-</v>
      </c>
      <c r="S394" s="177" t="str">
        <f>IFERROR(INDEX('ITC-Books'!$B$21:$B$1020,MATCH(E394,'ITC-Books'!$E$21:$E$1020,0)),"-")</f>
        <v>-</v>
      </c>
      <c r="T394" s="186">
        <f t="shared" si="28"/>
        <v>0</v>
      </c>
      <c r="V394" s="131" t="str">
        <f>IFERROR(INDEX('2A-2B'!$C$21:$C$1020,MATCH(E394,'2A-2B'!$F$21:$F$1020,0)),"Not in 2A-2B")</f>
        <v>Not in 2A-2B</v>
      </c>
      <c r="W394" s="131" t="str">
        <f>IFERROR(INDEX('ITC-Books'!$C$21:$C$1020,MATCH(E394,'ITC-Books'!$E$21:$E$1020,0)),"Not in Books")</f>
        <v>Not in Books</v>
      </c>
      <c r="X394" s="117" t="str">
        <f>IFERROR(INDEX('ITC-Books'!$R$21:$R$1020,MATCH(E394,'ITC-Books'!$E$21:$E$1020,0)),"Not in Books")</f>
        <v>Not in Books</v>
      </c>
      <c r="Y394" s="120">
        <f>IFERROR(VLOOKUP(E394,'2A-2B'!$F$21:$H$1020,3,0)-P394,SUM(M394:O394))</f>
        <v>0</v>
      </c>
      <c r="Z394" s="53">
        <f>IFERROR(VLOOKUP(E394,'ITC-Books'!$E$21:$P$1020,12,0)-P394,SUM(M394:O394))</f>
        <v>0</v>
      </c>
      <c r="AA394" s="186" t="str">
        <f t="shared" si="29"/>
        <v>-</v>
      </c>
    </row>
    <row r="395" spans="2:27">
      <c r="B395" s="176" t="s">
        <v>1774</v>
      </c>
      <c r="C395" s="121"/>
      <c r="D395" s="119"/>
      <c r="E395" s="192"/>
      <c r="F395" s="117"/>
      <c r="G395" s="118"/>
      <c r="H395" s="119"/>
      <c r="I395" s="119"/>
      <c r="J395" s="123"/>
      <c r="K395" s="195"/>
      <c r="L395" s="120">
        <v>0</v>
      </c>
      <c r="M395" s="120">
        <v>0</v>
      </c>
      <c r="N395" s="120">
        <v>0</v>
      </c>
      <c r="O395" s="112">
        <f t="shared" si="26"/>
        <v>0</v>
      </c>
      <c r="P395" s="115">
        <f t="shared" si="27"/>
        <v>0</v>
      </c>
      <c r="Q395" s="197"/>
      <c r="R395" s="177" t="str">
        <f>IFERROR(INDEX('2A-2B'!$B$21:$B$1020,MATCH(E395,'2A-2B'!$F$21:$F$1020,0)),"-")</f>
        <v>-</v>
      </c>
      <c r="S395" s="177" t="str">
        <f>IFERROR(INDEX('ITC-Books'!$B$21:$B$1020,MATCH(E395,'ITC-Books'!$E$21:$E$1020,0)),"-")</f>
        <v>-</v>
      </c>
      <c r="T395" s="186">
        <f t="shared" si="28"/>
        <v>0</v>
      </c>
      <c r="V395" s="131" t="str">
        <f>IFERROR(INDEX('2A-2B'!$C$21:$C$1020,MATCH(E395,'2A-2B'!$F$21:$F$1020,0)),"Not in 2A-2B")</f>
        <v>Not in 2A-2B</v>
      </c>
      <c r="W395" s="131" t="str">
        <f>IFERROR(INDEX('ITC-Books'!$C$21:$C$1020,MATCH(E395,'ITC-Books'!$E$21:$E$1020,0)),"Not in Books")</f>
        <v>Not in Books</v>
      </c>
      <c r="X395" s="117" t="str">
        <f>IFERROR(INDEX('ITC-Books'!$R$21:$R$1020,MATCH(E395,'ITC-Books'!$E$21:$E$1020,0)),"Not in Books")</f>
        <v>Not in Books</v>
      </c>
      <c r="Y395" s="120">
        <f>IFERROR(VLOOKUP(E395,'2A-2B'!$F$21:$H$1020,3,0)-P395,SUM(M395:O395))</f>
        <v>0</v>
      </c>
      <c r="Z395" s="53">
        <f>IFERROR(VLOOKUP(E395,'ITC-Books'!$E$21:$P$1020,12,0)-P395,SUM(M395:O395))</f>
        <v>0</v>
      </c>
      <c r="AA395" s="186" t="str">
        <f t="shared" si="29"/>
        <v>-</v>
      </c>
    </row>
    <row r="396" spans="2:27">
      <c r="B396" s="176" t="s">
        <v>1775</v>
      </c>
      <c r="C396" s="121"/>
      <c r="D396" s="119"/>
      <c r="E396" s="192"/>
      <c r="F396" s="117"/>
      <c r="G396" s="118"/>
      <c r="H396" s="119"/>
      <c r="I396" s="119"/>
      <c r="J396" s="123"/>
      <c r="K396" s="195"/>
      <c r="L396" s="120">
        <v>0</v>
      </c>
      <c r="M396" s="120">
        <v>0</v>
      </c>
      <c r="N396" s="120">
        <v>0</v>
      </c>
      <c r="O396" s="112">
        <f t="shared" si="26"/>
        <v>0</v>
      </c>
      <c r="P396" s="115">
        <f t="shared" si="27"/>
        <v>0</v>
      </c>
      <c r="Q396" s="197"/>
      <c r="R396" s="177" t="str">
        <f>IFERROR(INDEX('2A-2B'!$B$21:$B$1020,MATCH(E396,'2A-2B'!$F$21:$F$1020,0)),"-")</f>
        <v>-</v>
      </c>
      <c r="S396" s="177" t="str">
        <f>IFERROR(INDEX('ITC-Books'!$B$21:$B$1020,MATCH(E396,'ITC-Books'!$E$21:$E$1020,0)),"-")</f>
        <v>-</v>
      </c>
      <c r="T396" s="186">
        <f t="shared" si="28"/>
        <v>0</v>
      </c>
      <c r="V396" s="131" t="str">
        <f>IFERROR(INDEX('2A-2B'!$C$21:$C$1020,MATCH(E396,'2A-2B'!$F$21:$F$1020,0)),"Not in 2A-2B")</f>
        <v>Not in 2A-2B</v>
      </c>
      <c r="W396" s="131" t="str">
        <f>IFERROR(INDEX('ITC-Books'!$C$21:$C$1020,MATCH(E396,'ITC-Books'!$E$21:$E$1020,0)),"Not in Books")</f>
        <v>Not in Books</v>
      </c>
      <c r="X396" s="117" t="str">
        <f>IFERROR(INDEX('ITC-Books'!$R$21:$R$1020,MATCH(E396,'ITC-Books'!$E$21:$E$1020,0)),"Not in Books")</f>
        <v>Not in Books</v>
      </c>
      <c r="Y396" s="120">
        <f>IFERROR(VLOOKUP(E396,'2A-2B'!$F$21:$H$1020,3,0)-P396,SUM(M396:O396))</f>
        <v>0</v>
      </c>
      <c r="Z396" s="53">
        <f>IFERROR(VLOOKUP(E396,'ITC-Books'!$E$21:$P$1020,12,0)-P396,SUM(M396:O396))</f>
        <v>0</v>
      </c>
      <c r="AA396" s="186" t="str">
        <f t="shared" si="29"/>
        <v>-</v>
      </c>
    </row>
    <row r="397" spans="2:27">
      <c r="B397" s="176" t="s">
        <v>1776</v>
      </c>
      <c r="C397" s="121"/>
      <c r="D397" s="119"/>
      <c r="E397" s="192"/>
      <c r="F397" s="117"/>
      <c r="G397" s="118"/>
      <c r="H397" s="119"/>
      <c r="I397" s="119"/>
      <c r="J397" s="123"/>
      <c r="K397" s="195"/>
      <c r="L397" s="120">
        <v>0</v>
      </c>
      <c r="M397" s="120">
        <v>0</v>
      </c>
      <c r="N397" s="120">
        <v>0</v>
      </c>
      <c r="O397" s="112">
        <f t="shared" si="26"/>
        <v>0</v>
      </c>
      <c r="P397" s="115">
        <f t="shared" si="27"/>
        <v>0</v>
      </c>
      <c r="Q397" s="197"/>
      <c r="R397" s="177" t="str">
        <f>IFERROR(INDEX('2A-2B'!$B$21:$B$1020,MATCH(E397,'2A-2B'!$F$21:$F$1020,0)),"-")</f>
        <v>-</v>
      </c>
      <c r="S397" s="177" t="str">
        <f>IFERROR(INDEX('ITC-Books'!$B$21:$B$1020,MATCH(E397,'ITC-Books'!$E$21:$E$1020,0)),"-")</f>
        <v>-</v>
      </c>
      <c r="T397" s="186">
        <f t="shared" si="28"/>
        <v>0</v>
      </c>
      <c r="V397" s="131" t="str">
        <f>IFERROR(INDEX('2A-2B'!$C$21:$C$1020,MATCH(E397,'2A-2B'!$F$21:$F$1020,0)),"Not in 2A-2B")</f>
        <v>Not in 2A-2B</v>
      </c>
      <c r="W397" s="131" t="str">
        <f>IFERROR(INDEX('ITC-Books'!$C$21:$C$1020,MATCH(E397,'ITC-Books'!$E$21:$E$1020,0)),"Not in Books")</f>
        <v>Not in Books</v>
      </c>
      <c r="X397" s="117" t="str">
        <f>IFERROR(INDEX('ITC-Books'!$R$21:$R$1020,MATCH(E397,'ITC-Books'!$E$21:$E$1020,0)),"Not in Books")</f>
        <v>Not in Books</v>
      </c>
      <c r="Y397" s="120">
        <f>IFERROR(VLOOKUP(E397,'2A-2B'!$F$21:$H$1020,3,0)-P397,SUM(M397:O397))</f>
        <v>0</v>
      </c>
      <c r="Z397" s="53">
        <f>IFERROR(VLOOKUP(E397,'ITC-Books'!$E$21:$P$1020,12,0)-P397,SUM(M397:O397))</f>
        <v>0</v>
      </c>
      <c r="AA397" s="186" t="str">
        <f t="shared" si="29"/>
        <v>-</v>
      </c>
    </row>
    <row r="398" spans="2:27">
      <c r="B398" s="176" t="s">
        <v>1777</v>
      </c>
      <c r="C398" s="121"/>
      <c r="D398" s="119"/>
      <c r="E398" s="192"/>
      <c r="F398" s="117"/>
      <c r="G398" s="118"/>
      <c r="H398" s="119"/>
      <c r="I398" s="119"/>
      <c r="J398" s="123"/>
      <c r="K398" s="195"/>
      <c r="L398" s="120">
        <v>0</v>
      </c>
      <c r="M398" s="120">
        <v>0</v>
      </c>
      <c r="N398" s="120">
        <v>0</v>
      </c>
      <c r="O398" s="112">
        <f t="shared" si="26"/>
        <v>0</v>
      </c>
      <c r="P398" s="115">
        <f t="shared" si="27"/>
        <v>0</v>
      </c>
      <c r="Q398" s="197"/>
      <c r="R398" s="177" t="str">
        <f>IFERROR(INDEX('2A-2B'!$B$21:$B$1020,MATCH(E398,'2A-2B'!$F$21:$F$1020,0)),"-")</f>
        <v>-</v>
      </c>
      <c r="S398" s="177" t="str">
        <f>IFERROR(INDEX('ITC-Books'!$B$21:$B$1020,MATCH(E398,'ITC-Books'!$E$21:$E$1020,0)),"-")</f>
        <v>-</v>
      </c>
      <c r="T398" s="186">
        <f t="shared" si="28"/>
        <v>0</v>
      </c>
      <c r="V398" s="131" t="str">
        <f>IFERROR(INDEX('2A-2B'!$C$21:$C$1020,MATCH(E398,'2A-2B'!$F$21:$F$1020,0)),"Not in 2A-2B")</f>
        <v>Not in 2A-2B</v>
      </c>
      <c r="W398" s="131" t="str">
        <f>IFERROR(INDEX('ITC-Books'!$C$21:$C$1020,MATCH(E398,'ITC-Books'!$E$21:$E$1020,0)),"Not in Books")</f>
        <v>Not in Books</v>
      </c>
      <c r="X398" s="117" t="str">
        <f>IFERROR(INDEX('ITC-Books'!$R$21:$R$1020,MATCH(E398,'ITC-Books'!$E$21:$E$1020,0)),"Not in Books")</f>
        <v>Not in Books</v>
      </c>
      <c r="Y398" s="120">
        <f>IFERROR(VLOOKUP(E398,'2A-2B'!$F$21:$H$1020,3,0)-P398,SUM(M398:O398))</f>
        <v>0</v>
      </c>
      <c r="Z398" s="53">
        <f>IFERROR(VLOOKUP(E398,'ITC-Books'!$E$21:$P$1020,12,0)-P398,SUM(M398:O398))</f>
        <v>0</v>
      </c>
      <c r="AA398" s="186" t="str">
        <f t="shared" si="29"/>
        <v>-</v>
      </c>
    </row>
    <row r="399" spans="2:27">
      <c r="B399" s="176" t="s">
        <v>1778</v>
      </c>
      <c r="C399" s="121"/>
      <c r="D399" s="119"/>
      <c r="E399" s="192"/>
      <c r="F399" s="117"/>
      <c r="G399" s="118"/>
      <c r="H399" s="119"/>
      <c r="I399" s="119"/>
      <c r="J399" s="123"/>
      <c r="K399" s="195"/>
      <c r="L399" s="120">
        <v>0</v>
      </c>
      <c r="M399" s="120">
        <v>0</v>
      </c>
      <c r="N399" s="120">
        <v>0</v>
      </c>
      <c r="O399" s="112">
        <f t="shared" si="26"/>
        <v>0</v>
      </c>
      <c r="P399" s="115">
        <f t="shared" si="27"/>
        <v>0</v>
      </c>
      <c r="Q399" s="197"/>
      <c r="R399" s="177" t="str">
        <f>IFERROR(INDEX('2A-2B'!$B$21:$B$1020,MATCH(E399,'2A-2B'!$F$21:$F$1020,0)),"-")</f>
        <v>-</v>
      </c>
      <c r="S399" s="177" t="str">
        <f>IFERROR(INDEX('ITC-Books'!$B$21:$B$1020,MATCH(E399,'ITC-Books'!$E$21:$E$1020,0)),"-")</f>
        <v>-</v>
      </c>
      <c r="T399" s="186">
        <f t="shared" si="28"/>
        <v>0</v>
      </c>
      <c r="V399" s="131" t="str">
        <f>IFERROR(INDEX('2A-2B'!$C$21:$C$1020,MATCH(E399,'2A-2B'!$F$21:$F$1020,0)),"Not in 2A-2B")</f>
        <v>Not in 2A-2B</v>
      </c>
      <c r="W399" s="131" t="str">
        <f>IFERROR(INDEX('ITC-Books'!$C$21:$C$1020,MATCH(E399,'ITC-Books'!$E$21:$E$1020,0)),"Not in Books")</f>
        <v>Not in Books</v>
      </c>
      <c r="X399" s="117" t="str">
        <f>IFERROR(INDEX('ITC-Books'!$R$21:$R$1020,MATCH(E399,'ITC-Books'!$E$21:$E$1020,0)),"Not in Books")</f>
        <v>Not in Books</v>
      </c>
      <c r="Y399" s="120">
        <f>IFERROR(VLOOKUP(E399,'2A-2B'!$F$21:$H$1020,3,0)-P399,SUM(M399:O399))</f>
        <v>0</v>
      </c>
      <c r="Z399" s="53">
        <f>IFERROR(VLOOKUP(E399,'ITC-Books'!$E$21:$P$1020,12,0)-P399,SUM(M399:O399))</f>
        <v>0</v>
      </c>
      <c r="AA399" s="186" t="str">
        <f t="shared" si="29"/>
        <v>-</v>
      </c>
    </row>
    <row r="400" spans="2:27">
      <c r="B400" s="176" t="s">
        <v>1779</v>
      </c>
      <c r="C400" s="121"/>
      <c r="D400" s="119"/>
      <c r="E400" s="192"/>
      <c r="F400" s="117"/>
      <c r="G400" s="118"/>
      <c r="H400" s="119"/>
      <c r="I400" s="119"/>
      <c r="J400" s="123"/>
      <c r="K400" s="195"/>
      <c r="L400" s="120">
        <v>0</v>
      </c>
      <c r="M400" s="120">
        <v>0</v>
      </c>
      <c r="N400" s="120">
        <v>0</v>
      </c>
      <c r="O400" s="112">
        <f t="shared" si="26"/>
        <v>0</v>
      </c>
      <c r="P400" s="115">
        <f t="shared" si="27"/>
        <v>0</v>
      </c>
      <c r="Q400" s="197"/>
      <c r="R400" s="177" t="str">
        <f>IFERROR(INDEX('2A-2B'!$B$21:$B$1020,MATCH(E400,'2A-2B'!$F$21:$F$1020,0)),"-")</f>
        <v>-</v>
      </c>
      <c r="S400" s="177" t="str">
        <f>IFERROR(INDEX('ITC-Books'!$B$21:$B$1020,MATCH(E400,'ITC-Books'!$E$21:$E$1020,0)),"-")</f>
        <v>-</v>
      </c>
      <c r="T400" s="186">
        <f t="shared" si="28"/>
        <v>0</v>
      </c>
      <c r="V400" s="131" t="str">
        <f>IFERROR(INDEX('2A-2B'!$C$21:$C$1020,MATCH(E400,'2A-2B'!$F$21:$F$1020,0)),"Not in 2A-2B")</f>
        <v>Not in 2A-2B</v>
      </c>
      <c r="W400" s="131" t="str">
        <f>IFERROR(INDEX('ITC-Books'!$C$21:$C$1020,MATCH(E400,'ITC-Books'!$E$21:$E$1020,0)),"Not in Books")</f>
        <v>Not in Books</v>
      </c>
      <c r="X400" s="117" t="str">
        <f>IFERROR(INDEX('ITC-Books'!$R$21:$R$1020,MATCH(E400,'ITC-Books'!$E$21:$E$1020,0)),"Not in Books")</f>
        <v>Not in Books</v>
      </c>
      <c r="Y400" s="120">
        <f>IFERROR(VLOOKUP(E400,'2A-2B'!$F$21:$H$1020,3,0)-P400,SUM(M400:O400))</f>
        <v>0</v>
      </c>
      <c r="Z400" s="53">
        <f>IFERROR(VLOOKUP(E400,'ITC-Books'!$E$21:$P$1020,12,0)-P400,SUM(M400:O400))</f>
        <v>0</v>
      </c>
      <c r="AA400" s="186" t="str">
        <f t="shared" si="29"/>
        <v>-</v>
      </c>
    </row>
    <row r="401" spans="2:27">
      <c r="B401" s="176" t="s">
        <v>1780</v>
      </c>
      <c r="C401" s="121"/>
      <c r="D401" s="119"/>
      <c r="E401" s="192"/>
      <c r="F401" s="117"/>
      <c r="G401" s="118"/>
      <c r="H401" s="119"/>
      <c r="I401" s="119"/>
      <c r="J401" s="123"/>
      <c r="K401" s="195"/>
      <c r="L401" s="120">
        <v>0</v>
      </c>
      <c r="M401" s="120">
        <v>0</v>
      </c>
      <c r="N401" s="120">
        <v>0</v>
      </c>
      <c r="O401" s="112">
        <f t="shared" si="26"/>
        <v>0</v>
      </c>
      <c r="P401" s="115">
        <f t="shared" si="27"/>
        <v>0</v>
      </c>
      <c r="Q401" s="197"/>
      <c r="R401" s="177" t="str">
        <f>IFERROR(INDEX('2A-2B'!$B$21:$B$1020,MATCH(E401,'2A-2B'!$F$21:$F$1020,0)),"-")</f>
        <v>-</v>
      </c>
      <c r="S401" s="177" t="str">
        <f>IFERROR(INDEX('ITC-Books'!$B$21:$B$1020,MATCH(E401,'ITC-Books'!$E$21:$E$1020,0)),"-")</f>
        <v>-</v>
      </c>
      <c r="T401" s="186">
        <f t="shared" si="28"/>
        <v>0</v>
      </c>
      <c r="V401" s="131" t="str">
        <f>IFERROR(INDEX('2A-2B'!$C$21:$C$1020,MATCH(E401,'2A-2B'!$F$21:$F$1020,0)),"Not in 2A-2B")</f>
        <v>Not in 2A-2B</v>
      </c>
      <c r="W401" s="131" t="str">
        <f>IFERROR(INDEX('ITC-Books'!$C$21:$C$1020,MATCH(E401,'ITC-Books'!$E$21:$E$1020,0)),"Not in Books")</f>
        <v>Not in Books</v>
      </c>
      <c r="X401" s="117" t="str">
        <f>IFERROR(INDEX('ITC-Books'!$R$21:$R$1020,MATCH(E401,'ITC-Books'!$E$21:$E$1020,0)),"Not in Books")</f>
        <v>Not in Books</v>
      </c>
      <c r="Y401" s="120">
        <f>IFERROR(VLOOKUP(E401,'2A-2B'!$F$21:$H$1020,3,0)-P401,SUM(M401:O401))</f>
        <v>0</v>
      </c>
      <c r="Z401" s="53">
        <f>IFERROR(VLOOKUP(E401,'ITC-Books'!$E$21:$P$1020,12,0)-P401,SUM(M401:O401))</f>
        <v>0</v>
      </c>
      <c r="AA401" s="186" t="str">
        <f t="shared" si="29"/>
        <v>-</v>
      </c>
    </row>
    <row r="402" spans="2:27">
      <c r="B402" s="176" t="s">
        <v>1781</v>
      </c>
      <c r="C402" s="121"/>
      <c r="D402" s="119"/>
      <c r="E402" s="192"/>
      <c r="F402" s="117"/>
      <c r="G402" s="118"/>
      <c r="H402" s="119"/>
      <c r="I402" s="119"/>
      <c r="J402" s="123"/>
      <c r="K402" s="195"/>
      <c r="L402" s="120">
        <v>0</v>
      </c>
      <c r="M402" s="120">
        <v>0</v>
      </c>
      <c r="N402" s="120">
        <v>0</v>
      </c>
      <c r="O402" s="112">
        <f t="shared" si="26"/>
        <v>0</v>
      </c>
      <c r="P402" s="115">
        <f t="shared" si="27"/>
        <v>0</v>
      </c>
      <c r="Q402" s="197"/>
      <c r="R402" s="177" t="str">
        <f>IFERROR(INDEX('2A-2B'!$B$21:$B$1020,MATCH(E402,'2A-2B'!$F$21:$F$1020,0)),"-")</f>
        <v>-</v>
      </c>
      <c r="S402" s="177" t="str">
        <f>IFERROR(INDEX('ITC-Books'!$B$21:$B$1020,MATCH(E402,'ITC-Books'!$E$21:$E$1020,0)),"-")</f>
        <v>-</v>
      </c>
      <c r="T402" s="186">
        <f t="shared" si="28"/>
        <v>0</v>
      </c>
      <c r="V402" s="131" t="str">
        <f>IFERROR(INDEX('2A-2B'!$C$21:$C$1020,MATCH(E402,'2A-2B'!$F$21:$F$1020,0)),"Not in 2A-2B")</f>
        <v>Not in 2A-2B</v>
      </c>
      <c r="W402" s="131" t="str">
        <f>IFERROR(INDEX('ITC-Books'!$C$21:$C$1020,MATCH(E402,'ITC-Books'!$E$21:$E$1020,0)),"Not in Books")</f>
        <v>Not in Books</v>
      </c>
      <c r="X402" s="117" t="str">
        <f>IFERROR(INDEX('ITC-Books'!$R$21:$R$1020,MATCH(E402,'ITC-Books'!$E$21:$E$1020,0)),"Not in Books")</f>
        <v>Not in Books</v>
      </c>
      <c r="Y402" s="120">
        <f>IFERROR(VLOOKUP(E402,'2A-2B'!$F$21:$H$1020,3,0)-P402,SUM(M402:O402))</f>
        <v>0</v>
      </c>
      <c r="Z402" s="53">
        <f>IFERROR(VLOOKUP(E402,'ITC-Books'!$E$21:$P$1020,12,0)-P402,SUM(M402:O402))</f>
        <v>0</v>
      </c>
      <c r="AA402" s="186" t="str">
        <f t="shared" si="29"/>
        <v>-</v>
      </c>
    </row>
    <row r="403" spans="2:27">
      <c r="B403" s="176" t="s">
        <v>1782</v>
      </c>
      <c r="C403" s="121"/>
      <c r="D403" s="119"/>
      <c r="E403" s="192"/>
      <c r="F403" s="117"/>
      <c r="G403" s="118"/>
      <c r="H403" s="119"/>
      <c r="I403" s="119"/>
      <c r="J403" s="123"/>
      <c r="K403" s="195"/>
      <c r="L403" s="120">
        <v>0</v>
      </c>
      <c r="M403" s="120">
        <v>0</v>
      </c>
      <c r="N403" s="120">
        <v>0</v>
      </c>
      <c r="O403" s="112">
        <f t="shared" si="26"/>
        <v>0</v>
      </c>
      <c r="P403" s="115">
        <f t="shared" si="27"/>
        <v>0</v>
      </c>
      <c r="Q403" s="197"/>
      <c r="R403" s="177" t="str">
        <f>IFERROR(INDEX('2A-2B'!$B$21:$B$1020,MATCH(E403,'2A-2B'!$F$21:$F$1020,0)),"-")</f>
        <v>-</v>
      </c>
      <c r="S403" s="177" t="str">
        <f>IFERROR(INDEX('ITC-Books'!$B$21:$B$1020,MATCH(E403,'ITC-Books'!$E$21:$E$1020,0)),"-")</f>
        <v>-</v>
      </c>
      <c r="T403" s="186">
        <f t="shared" si="28"/>
        <v>0</v>
      </c>
      <c r="V403" s="131" t="str">
        <f>IFERROR(INDEX('2A-2B'!$C$21:$C$1020,MATCH(E403,'2A-2B'!$F$21:$F$1020,0)),"Not in 2A-2B")</f>
        <v>Not in 2A-2B</v>
      </c>
      <c r="W403" s="131" t="str">
        <f>IFERROR(INDEX('ITC-Books'!$C$21:$C$1020,MATCH(E403,'ITC-Books'!$E$21:$E$1020,0)),"Not in Books")</f>
        <v>Not in Books</v>
      </c>
      <c r="X403" s="117" t="str">
        <f>IFERROR(INDEX('ITC-Books'!$R$21:$R$1020,MATCH(E403,'ITC-Books'!$E$21:$E$1020,0)),"Not in Books")</f>
        <v>Not in Books</v>
      </c>
      <c r="Y403" s="120">
        <f>IFERROR(VLOOKUP(E403,'2A-2B'!$F$21:$H$1020,3,0)-P403,SUM(M403:O403))</f>
        <v>0</v>
      </c>
      <c r="Z403" s="53">
        <f>IFERROR(VLOOKUP(E403,'ITC-Books'!$E$21:$P$1020,12,0)-P403,SUM(M403:O403))</f>
        <v>0</v>
      </c>
      <c r="AA403" s="186" t="str">
        <f t="shared" si="29"/>
        <v>-</v>
      </c>
    </row>
    <row r="404" spans="2:27">
      <c r="B404" s="176" t="s">
        <v>1783</v>
      </c>
      <c r="C404" s="121"/>
      <c r="D404" s="119"/>
      <c r="E404" s="192"/>
      <c r="F404" s="117"/>
      <c r="G404" s="118"/>
      <c r="H404" s="119"/>
      <c r="I404" s="119"/>
      <c r="J404" s="123"/>
      <c r="K404" s="195"/>
      <c r="L404" s="120">
        <v>0</v>
      </c>
      <c r="M404" s="120">
        <v>0</v>
      </c>
      <c r="N404" s="120">
        <v>0</v>
      </c>
      <c r="O404" s="112">
        <f t="shared" si="26"/>
        <v>0</v>
      </c>
      <c r="P404" s="115">
        <f t="shared" si="27"/>
        <v>0</v>
      </c>
      <c r="Q404" s="197"/>
      <c r="R404" s="177" t="str">
        <f>IFERROR(INDEX('2A-2B'!$B$21:$B$1020,MATCH(E404,'2A-2B'!$F$21:$F$1020,0)),"-")</f>
        <v>-</v>
      </c>
      <c r="S404" s="177" t="str">
        <f>IFERROR(INDEX('ITC-Books'!$B$21:$B$1020,MATCH(E404,'ITC-Books'!$E$21:$E$1020,0)),"-")</f>
        <v>-</v>
      </c>
      <c r="T404" s="186">
        <f t="shared" si="28"/>
        <v>0</v>
      </c>
      <c r="V404" s="131" t="str">
        <f>IFERROR(INDEX('2A-2B'!$C$21:$C$1020,MATCH(E404,'2A-2B'!$F$21:$F$1020,0)),"Not in 2A-2B")</f>
        <v>Not in 2A-2B</v>
      </c>
      <c r="W404" s="131" t="str">
        <f>IFERROR(INDEX('ITC-Books'!$C$21:$C$1020,MATCH(E404,'ITC-Books'!$E$21:$E$1020,0)),"Not in Books")</f>
        <v>Not in Books</v>
      </c>
      <c r="X404" s="117" t="str">
        <f>IFERROR(INDEX('ITC-Books'!$R$21:$R$1020,MATCH(E404,'ITC-Books'!$E$21:$E$1020,0)),"Not in Books")</f>
        <v>Not in Books</v>
      </c>
      <c r="Y404" s="120">
        <f>IFERROR(VLOOKUP(E404,'2A-2B'!$F$21:$H$1020,3,0)-P404,SUM(M404:O404))</f>
        <v>0</v>
      </c>
      <c r="Z404" s="53">
        <f>IFERROR(VLOOKUP(E404,'ITC-Books'!$E$21:$P$1020,12,0)-P404,SUM(M404:O404))</f>
        <v>0</v>
      </c>
      <c r="AA404" s="186" t="str">
        <f t="shared" si="29"/>
        <v>-</v>
      </c>
    </row>
    <row r="405" spans="2:27">
      <c r="B405" s="176" t="s">
        <v>1784</v>
      </c>
      <c r="C405" s="121"/>
      <c r="D405" s="119"/>
      <c r="E405" s="192"/>
      <c r="F405" s="117"/>
      <c r="G405" s="118"/>
      <c r="H405" s="119"/>
      <c r="I405" s="119"/>
      <c r="J405" s="123"/>
      <c r="K405" s="195"/>
      <c r="L405" s="120">
        <v>0</v>
      </c>
      <c r="M405" s="120">
        <v>0</v>
      </c>
      <c r="N405" s="120">
        <v>0</v>
      </c>
      <c r="O405" s="112">
        <f t="shared" ref="O405:O410" si="30">N405</f>
        <v>0</v>
      </c>
      <c r="P405" s="115">
        <f t="shared" ref="P405:P410" si="31">SUM(L405:O405)</f>
        <v>0</v>
      </c>
      <c r="Q405" s="197"/>
      <c r="R405" s="177" t="str">
        <f>IFERROR(INDEX('2A-2B'!$B$21:$B$1020,MATCH(E405,'2A-2B'!$F$21:$F$1020,0)),"-")</f>
        <v>-</v>
      </c>
      <c r="S405" s="177" t="str">
        <f>IFERROR(INDEX('ITC-Books'!$B$21:$B$1020,MATCH(E405,'ITC-Books'!$E$21:$E$1020,0)),"-")</f>
        <v>-</v>
      </c>
      <c r="T405" s="186">
        <f t="shared" si="28"/>
        <v>0</v>
      </c>
      <c r="V405" s="131" t="str">
        <f>IFERROR(INDEX('2A-2B'!$C$21:$C$1020,MATCH(E405,'2A-2B'!$F$21:$F$1020,0)),"Not in 2A-2B")</f>
        <v>Not in 2A-2B</v>
      </c>
      <c r="W405" s="131" t="str">
        <f>IFERROR(INDEX('ITC-Books'!$C$21:$C$1020,MATCH(E405,'ITC-Books'!$E$21:$E$1020,0)),"Not in Books")</f>
        <v>Not in Books</v>
      </c>
      <c r="X405" s="117" t="str">
        <f>IFERROR(INDEX('ITC-Books'!$R$21:$R$1020,MATCH(E405,'ITC-Books'!$E$21:$E$1020,0)),"Not in Books")</f>
        <v>Not in Books</v>
      </c>
      <c r="Y405" s="120">
        <f>IFERROR(VLOOKUP(E405,'2A-2B'!$F$21:$H$1020,3,0)-P405,SUM(M405:O405))</f>
        <v>0</v>
      </c>
      <c r="Z405" s="53">
        <f>IFERROR(VLOOKUP(E405,'ITC-Books'!$E$21:$P$1020,12,0)-P405,SUM(M405:O405))</f>
        <v>0</v>
      </c>
      <c r="AA405" s="186" t="str">
        <f t="shared" si="29"/>
        <v>-</v>
      </c>
    </row>
    <row r="406" spans="2:27">
      <c r="B406" s="176" t="s">
        <v>1785</v>
      </c>
      <c r="C406" s="121"/>
      <c r="D406" s="119"/>
      <c r="E406" s="192"/>
      <c r="F406" s="117"/>
      <c r="G406" s="118"/>
      <c r="H406" s="119"/>
      <c r="I406" s="119"/>
      <c r="J406" s="123"/>
      <c r="K406" s="195"/>
      <c r="L406" s="120">
        <v>0</v>
      </c>
      <c r="M406" s="120">
        <v>0</v>
      </c>
      <c r="N406" s="120">
        <v>0</v>
      </c>
      <c r="O406" s="112">
        <f t="shared" si="30"/>
        <v>0</v>
      </c>
      <c r="P406" s="115">
        <f t="shared" si="31"/>
        <v>0</v>
      </c>
      <c r="Q406" s="197"/>
      <c r="R406" s="177" t="str">
        <f>IFERROR(INDEX('2A-2B'!$B$21:$B$1020,MATCH(E406,'2A-2B'!$F$21:$F$1020,0)),"-")</f>
        <v>-</v>
      </c>
      <c r="S406" s="177" t="str">
        <f>IFERROR(INDEX('ITC-Books'!$B$21:$B$1020,MATCH(E406,'ITC-Books'!$E$21:$E$1020,0)),"-")</f>
        <v>-</v>
      </c>
      <c r="T406" s="186">
        <f t="shared" ref="T406:T469" si="32">IF(((L406*J406)-SUM(M406:O406))&gt;0.51,0,((L406*J406)-SUM(M406:O406)))</f>
        <v>0</v>
      </c>
      <c r="V406" s="131" t="str">
        <f>IFERROR(INDEX('2A-2B'!$C$21:$C$1020,MATCH(E406,'2A-2B'!$F$21:$F$1020,0)),"Not in 2A-2B")</f>
        <v>Not in 2A-2B</v>
      </c>
      <c r="W406" s="131" t="str">
        <f>IFERROR(INDEX('ITC-Books'!$C$21:$C$1020,MATCH(E406,'ITC-Books'!$E$21:$E$1020,0)),"Not in Books")</f>
        <v>Not in Books</v>
      </c>
      <c r="X406" s="117" t="str">
        <f>IFERROR(INDEX('ITC-Books'!$R$21:$R$1020,MATCH(E406,'ITC-Books'!$E$21:$E$1020,0)),"Not in Books")</f>
        <v>Not in Books</v>
      </c>
      <c r="Y406" s="120">
        <f>IFERROR(VLOOKUP(E406,'2A-2B'!$F$21:$H$1020,3,0)-P406,SUM(M406:O406))</f>
        <v>0</v>
      </c>
      <c r="Z406" s="53">
        <f>IFERROR(VLOOKUP(E406,'ITC-Books'!$E$21:$P$1020,12,0)-P406,SUM(M406:O406))</f>
        <v>0</v>
      </c>
      <c r="AA406" s="186" t="str">
        <f t="shared" ref="AA406:AA469" si="33">IFERROR((X406-F406)&lt;180,"-")</f>
        <v>-</v>
      </c>
    </row>
    <row r="407" spans="2:27">
      <c r="B407" s="176" t="s">
        <v>1786</v>
      </c>
      <c r="C407" s="121"/>
      <c r="D407" s="119"/>
      <c r="E407" s="192"/>
      <c r="F407" s="117"/>
      <c r="G407" s="118"/>
      <c r="H407" s="119"/>
      <c r="I407" s="119"/>
      <c r="J407" s="123"/>
      <c r="K407" s="195"/>
      <c r="L407" s="120">
        <v>0</v>
      </c>
      <c r="M407" s="120">
        <v>0</v>
      </c>
      <c r="N407" s="120">
        <v>0</v>
      </c>
      <c r="O407" s="112">
        <f t="shared" si="30"/>
        <v>0</v>
      </c>
      <c r="P407" s="115">
        <f t="shared" si="31"/>
        <v>0</v>
      </c>
      <c r="Q407" s="197"/>
      <c r="R407" s="177" t="str">
        <f>IFERROR(INDEX('2A-2B'!$B$21:$B$1020,MATCH(E407,'2A-2B'!$F$21:$F$1020,0)),"-")</f>
        <v>-</v>
      </c>
      <c r="S407" s="177" t="str">
        <f>IFERROR(INDEX('ITC-Books'!$B$21:$B$1020,MATCH(E407,'ITC-Books'!$E$21:$E$1020,0)),"-")</f>
        <v>-</v>
      </c>
      <c r="T407" s="186">
        <f t="shared" si="32"/>
        <v>0</v>
      </c>
      <c r="V407" s="131" t="str">
        <f>IFERROR(INDEX('2A-2B'!$C$21:$C$1020,MATCH(E407,'2A-2B'!$F$21:$F$1020,0)),"Not in 2A-2B")</f>
        <v>Not in 2A-2B</v>
      </c>
      <c r="W407" s="131" t="str">
        <f>IFERROR(INDEX('ITC-Books'!$C$21:$C$1020,MATCH(E407,'ITC-Books'!$E$21:$E$1020,0)),"Not in Books")</f>
        <v>Not in Books</v>
      </c>
      <c r="X407" s="117" t="str">
        <f>IFERROR(INDEX('ITC-Books'!$R$21:$R$1020,MATCH(E407,'ITC-Books'!$E$21:$E$1020,0)),"Not in Books")</f>
        <v>Not in Books</v>
      </c>
      <c r="Y407" s="120">
        <f>IFERROR(VLOOKUP(E407,'2A-2B'!$F$21:$H$1020,3,0)-P407,SUM(M407:O407))</f>
        <v>0</v>
      </c>
      <c r="Z407" s="53">
        <f>IFERROR(VLOOKUP(E407,'ITC-Books'!$E$21:$P$1020,12,0)-P407,SUM(M407:O407))</f>
        <v>0</v>
      </c>
      <c r="AA407" s="186" t="str">
        <f t="shared" si="33"/>
        <v>-</v>
      </c>
    </row>
    <row r="408" spans="2:27">
      <c r="B408" s="176" t="s">
        <v>1787</v>
      </c>
      <c r="C408" s="121"/>
      <c r="D408" s="119"/>
      <c r="E408" s="192"/>
      <c r="F408" s="117"/>
      <c r="G408" s="118"/>
      <c r="H408" s="119"/>
      <c r="I408" s="119"/>
      <c r="J408" s="123"/>
      <c r="K408" s="195"/>
      <c r="L408" s="120">
        <v>0</v>
      </c>
      <c r="M408" s="120">
        <v>0</v>
      </c>
      <c r="N408" s="120">
        <v>0</v>
      </c>
      <c r="O408" s="112">
        <f t="shared" si="30"/>
        <v>0</v>
      </c>
      <c r="P408" s="115">
        <f t="shared" si="31"/>
        <v>0</v>
      </c>
      <c r="Q408" s="197"/>
      <c r="R408" s="177" t="str">
        <f>IFERROR(INDEX('2A-2B'!$B$21:$B$1020,MATCH(E408,'2A-2B'!$F$21:$F$1020,0)),"-")</f>
        <v>-</v>
      </c>
      <c r="S408" s="177" t="str">
        <f>IFERROR(INDEX('ITC-Books'!$B$21:$B$1020,MATCH(E408,'ITC-Books'!$E$21:$E$1020,0)),"-")</f>
        <v>-</v>
      </c>
      <c r="T408" s="186">
        <f t="shared" si="32"/>
        <v>0</v>
      </c>
      <c r="V408" s="131" t="str">
        <f>IFERROR(INDEX('2A-2B'!$C$21:$C$1020,MATCH(E408,'2A-2B'!$F$21:$F$1020,0)),"Not in 2A-2B")</f>
        <v>Not in 2A-2B</v>
      </c>
      <c r="W408" s="131" t="str">
        <f>IFERROR(INDEX('ITC-Books'!$C$21:$C$1020,MATCH(E408,'ITC-Books'!$E$21:$E$1020,0)),"Not in Books")</f>
        <v>Not in Books</v>
      </c>
      <c r="X408" s="117" t="str">
        <f>IFERROR(INDEX('ITC-Books'!$R$21:$R$1020,MATCH(E408,'ITC-Books'!$E$21:$E$1020,0)),"Not in Books")</f>
        <v>Not in Books</v>
      </c>
      <c r="Y408" s="120">
        <f>IFERROR(VLOOKUP(E408,'2A-2B'!$F$21:$H$1020,3,0)-P408,SUM(M408:O408))</f>
        <v>0</v>
      </c>
      <c r="Z408" s="53">
        <f>IFERROR(VLOOKUP(E408,'ITC-Books'!$E$21:$P$1020,12,0)-P408,SUM(M408:O408))</f>
        <v>0</v>
      </c>
      <c r="AA408" s="186" t="str">
        <f t="shared" si="33"/>
        <v>-</v>
      </c>
    </row>
    <row r="409" spans="2:27">
      <c r="B409" s="176" t="s">
        <v>1788</v>
      </c>
      <c r="C409" s="121"/>
      <c r="D409" s="119"/>
      <c r="E409" s="192"/>
      <c r="F409" s="117"/>
      <c r="G409" s="118"/>
      <c r="H409" s="119"/>
      <c r="I409" s="119"/>
      <c r="J409" s="123"/>
      <c r="K409" s="195"/>
      <c r="L409" s="120">
        <v>0</v>
      </c>
      <c r="M409" s="120">
        <v>0</v>
      </c>
      <c r="N409" s="120">
        <v>0</v>
      </c>
      <c r="O409" s="112">
        <f t="shared" si="30"/>
        <v>0</v>
      </c>
      <c r="P409" s="115">
        <f t="shared" si="31"/>
        <v>0</v>
      </c>
      <c r="Q409" s="197"/>
      <c r="R409" s="177" t="str">
        <f>IFERROR(INDEX('2A-2B'!$B$21:$B$1020,MATCH(E409,'2A-2B'!$F$21:$F$1020,0)),"-")</f>
        <v>-</v>
      </c>
      <c r="S409" s="177" t="str">
        <f>IFERROR(INDEX('ITC-Books'!$B$21:$B$1020,MATCH(E409,'ITC-Books'!$E$21:$E$1020,0)),"-")</f>
        <v>-</v>
      </c>
      <c r="T409" s="186">
        <f t="shared" si="32"/>
        <v>0</v>
      </c>
      <c r="V409" s="131" t="str">
        <f>IFERROR(INDEX('2A-2B'!$C$21:$C$1020,MATCH(E409,'2A-2B'!$F$21:$F$1020,0)),"Not in 2A-2B")</f>
        <v>Not in 2A-2B</v>
      </c>
      <c r="W409" s="131" t="str">
        <f>IFERROR(INDEX('ITC-Books'!$C$21:$C$1020,MATCH(E409,'ITC-Books'!$E$21:$E$1020,0)),"Not in Books")</f>
        <v>Not in Books</v>
      </c>
      <c r="X409" s="117" t="str">
        <f>IFERROR(INDEX('ITC-Books'!$R$21:$R$1020,MATCH(E409,'ITC-Books'!$E$21:$E$1020,0)),"Not in Books")</f>
        <v>Not in Books</v>
      </c>
      <c r="Y409" s="120">
        <f>IFERROR(VLOOKUP(E409,'2A-2B'!$F$21:$H$1020,3,0)-P409,SUM(M409:O409))</f>
        <v>0</v>
      </c>
      <c r="Z409" s="53">
        <f>IFERROR(VLOOKUP(E409,'ITC-Books'!$E$21:$P$1020,12,0)-P409,SUM(M409:O409))</f>
        <v>0</v>
      </c>
      <c r="AA409" s="186" t="str">
        <f t="shared" si="33"/>
        <v>-</v>
      </c>
    </row>
    <row r="410" spans="2:27">
      <c r="B410" s="176" t="s">
        <v>1789</v>
      </c>
      <c r="C410" s="121"/>
      <c r="D410" s="119"/>
      <c r="E410" s="192"/>
      <c r="F410" s="117"/>
      <c r="G410" s="118"/>
      <c r="H410" s="119"/>
      <c r="I410" s="119"/>
      <c r="J410" s="123"/>
      <c r="K410" s="195"/>
      <c r="L410" s="120">
        <v>0</v>
      </c>
      <c r="M410" s="120">
        <v>0</v>
      </c>
      <c r="N410" s="120">
        <v>0</v>
      </c>
      <c r="O410" s="112">
        <f t="shared" si="30"/>
        <v>0</v>
      </c>
      <c r="P410" s="115">
        <f t="shared" si="31"/>
        <v>0</v>
      </c>
      <c r="Q410" s="197"/>
      <c r="R410" s="177" t="str">
        <f>IFERROR(INDEX('2A-2B'!$B$21:$B$1020,MATCH(E410,'2A-2B'!$F$21:$F$1020,0)),"-")</f>
        <v>-</v>
      </c>
      <c r="S410" s="177" t="str">
        <f>IFERROR(INDEX('ITC-Books'!$B$21:$B$1020,MATCH(E410,'ITC-Books'!$E$21:$E$1020,0)),"-")</f>
        <v>-</v>
      </c>
      <c r="T410" s="186">
        <f t="shared" si="32"/>
        <v>0</v>
      </c>
      <c r="V410" s="131" t="str">
        <f>IFERROR(INDEX('2A-2B'!$C$21:$C$1020,MATCH(E410,'2A-2B'!$F$21:$F$1020,0)),"Not in 2A-2B")</f>
        <v>Not in 2A-2B</v>
      </c>
      <c r="W410" s="131" t="str">
        <f>IFERROR(INDEX('ITC-Books'!$C$21:$C$1020,MATCH(E410,'ITC-Books'!$E$21:$E$1020,0)),"Not in Books")</f>
        <v>Not in Books</v>
      </c>
      <c r="X410" s="117" t="str">
        <f>IFERROR(INDEX('ITC-Books'!$R$21:$R$1020,MATCH(E410,'ITC-Books'!$E$21:$E$1020,0)),"Not in Books")</f>
        <v>Not in Books</v>
      </c>
      <c r="Y410" s="120">
        <f>IFERROR(VLOOKUP(E410,'2A-2B'!$F$21:$H$1020,3,0)-P410,SUM(M410:O410))</f>
        <v>0</v>
      </c>
      <c r="Z410" s="53">
        <f>IFERROR(VLOOKUP(E410,'ITC-Books'!$E$21:$P$1020,12,0)-P410,SUM(M410:O410))</f>
        <v>0</v>
      </c>
      <c r="AA410" s="186" t="str">
        <f t="shared" si="33"/>
        <v>-</v>
      </c>
    </row>
    <row r="411" spans="2:27">
      <c r="B411" s="176" t="s">
        <v>1790</v>
      </c>
      <c r="C411" s="121"/>
      <c r="D411" s="119"/>
      <c r="E411" s="192"/>
      <c r="F411" s="117"/>
      <c r="G411" s="118"/>
      <c r="H411" s="119"/>
      <c r="I411" s="119"/>
      <c r="J411" s="123"/>
      <c r="K411" s="195"/>
      <c r="L411" s="120">
        <v>0</v>
      </c>
      <c r="M411" s="120">
        <v>0</v>
      </c>
      <c r="N411" s="120">
        <v>0</v>
      </c>
      <c r="O411" s="112">
        <f t="shared" ref="O411:O468" si="34">N411</f>
        <v>0</v>
      </c>
      <c r="P411" s="115">
        <f t="shared" ref="P411:P469" si="35">SUM(L411:O411)</f>
        <v>0</v>
      </c>
      <c r="Q411" s="197"/>
      <c r="R411" s="177" t="str">
        <f>IFERROR(INDEX('2A-2B'!$B$21:$B$1020,MATCH(E411,'2A-2B'!$F$21:$F$1020,0)),"-")</f>
        <v>-</v>
      </c>
      <c r="S411" s="177" t="str">
        <f>IFERROR(INDEX('ITC-Books'!$B$21:$B$1020,MATCH(E411,'ITC-Books'!$E$21:$E$1020,0)),"-")</f>
        <v>-</v>
      </c>
      <c r="T411" s="186">
        <f t="shared" si="32"/>
        <v>0</v>
      </c>
      <c r="V411" s="131" t="str">
        <f>IFERROR(INDEX('2A-2B'!$C$21:$C$1020,MATCH(E411,'2A-2B'!$F$21:$F$1020,0)),"Not in 2A-2B")</f>
        <v>Not in 2A-2B</v>
      </c>
      <c r="W411" s="131" t="str">
        <f>IFERROR(INDEX('ITC-Books'!$C$21:$C$1020,MATCH(E411,'ITC-Books'!$E$21:$E$1020,0)),"Not in Books")</f>
        <v>Not in Books</v>
      </c>
      <c r="X411" s="117" t="str">
        <f>IFERROR(INDEX('ITC-Books'!$R$21:$R$1020,MATCH(E411,'ITC-Books'!$E$21:$E$1020,0)),"Not in Books")</f>
        <v>Not in Books</v>
      </c>
      <c r="Y411" s="120">
        <f>IFERROR(VLOOKUP(E411,'2A-2B'!$F$21:$H$1020,3,0)-P411,SUM(M411:O411))</f>
        <v>0</v>
      </c>
      <c r="Z411" s="53">
        <f>IFERROR(VLOOKUP(E411,'ITC-Books'!$E$21:$P$1020,12,0)-P411,SUM(M411:O411))</f>
        <v>0</v>
      </c>
      <c r="AA411" s="186" t="str">
        <f t="shared" si="33"/>
        <v>-</v>
      </c>
    </row>
    <row r="412" spans="2:27">
      <c r="B412" s="176" t="s">
        <v>1791</v>
      </c>
      <c r="C412" s="121"/>
      <c r="D412" s="119"/>
      <c r="E412" s="192"/>
      <c r="F412" s="117"/>
      <c r="G412" s="118"/>
      <c r="H412" s="119"/>
      <c r="I412" s="119"/>
      <c r="J412" s="123"/>
      <c r="K412" s="195"/>
      <c r="L412" s="120">
        <v>0</v>
      </c>
      <c r="M412" s="120">
        <v>0</v>
      </c>
      <c r="N412" s="120">
        <v>0</v>
      </c>
      <c r="O412" s="112">
        <f t="shared" si="34"/>
        <v>0</v>
      </c>
      <c r="P412" s="115">
        <f t="shared" si="35"/>
        <v>0</v>
      </c>
      <c r="Q412" s="197"/>
      <c r="R412" s="177" t="str">
        <f>IFERROR(INDEX('2A-2B'!$B$21:$B$1020,MATCH(E412,'2A-2B'!$F$21:$F$1020,0)),"-")</f>
        <v>-</v>
      </c>
      <c r="S412" s="177" t="str">
        <f>IFERROR(INDEX('ITC-Books'!$B$21:$B$1020,MATCH(E412,'ITC-Books'!$E$21:$E$1020,0)),"-")</f>
        <v>-</v>
      </c>
      <c r="T412" s="186">
        <f t="shared" si="32"/>
        <v>0</v>
      </c>
      <c r="V412" s="131" t="str">
        <f>IFERROR(INDEX('2A-2B'!$C$21:$C$1020,MATCH(E412,'2A-2B'!$F$21:$F$1020,0)),"Not in 2A-2B")</f>
        <v>Not in 2A-2B</v>
      </c>
      <c r="W412" s="131" t="str">
        <f>IFERROR(INDEX('ITC-Books'!$C$21:$C$1020,MATCH(E412,'ITC-Books'!$E$21:$E$1020,0)),"Not in Books")</f>
        <v>Not in Books</v>
      </c>
      <c r="X412" s="117" t="str">
        <f>IFERROR(INDEX('ITC-Books'!$R$21:$R$1020,MATCH(E412,'ITC-Books'!$E$21:$E$1020,0)),"Not in Books")</f>
        <v>Not in Books</v>
      </c>
      <c r="Y412" s="120">
        <f>IFERROR(VLOOKUP(E412,'2A-2B'!$F$21:$H$1020,3,0)-P412,SUM(M412:O412))</f>
        <v>0</v>
      </c>
      <c r="Z412" s="53">
        <f>IFERROR(VLOOKUP(E412,'ITC-Books'!$E$21:$P$1020,12,0)-P412,SUM(M412:O412))</f>
        <v>0</v>
      </c>
      <c r="AA412" s="186" t="str">
        <f t="shared" si="33"/>
        <v>-</v>
      </c>
    </row>
    <row r="413" spans="2:27">
      <c r="B413" s="176" t="s">
        <v>1792</v>
      </c>
      <c r="C413" s="121"/>
      <c r="D413" s="119"/>
      <c r="E413" s="192"/>
      <c r="F413" s="117"/>
      <c r="G413" s="118"/>
      <c r="H413" s="119"/>
      <c r="I413" s="119"/>
      <c r="J413" s="123"/>
      <c r="K413" s="195"/>
      <c r="L413" s="120">
        <v>0</v>
      </c>
      <c r="M413" s="120">
        <v>0</v>
      </c>
      <c r="N413" s="120">
        <v>0</v>
      </c>
      <c r="O413" s="112">
        <f t="shared" si="34"/>
        <v>0</v>
      </c>
      <c r="P413" s="115">
        <f t="shared" si="35"/>
        <v>0</v>
      </c>
      <c r="Q413" s="197"/>
      <c r="R413" s="177" t="str">
        <f>IFERROR(INDEX('2A-2B'!$B$21:$B$1020,MATCH(E413,'2A-2B'!$F$21:$F$1020,0)),"-")</f>
        <v>-</v>
      </c>
      <c r="S413" s="177" t="str">
        <f>IFERROR(INDEX('ITC-Books'!$B$21:$B$1020,MATCH(E413,'ITC-Books'!$E$21:$E$1020,0)),"-")</f>
        <v>-</v>
      </c>
      <c r="T413" s="186">
        <f t="shared" si="32"/>
        <v>0</v>
      </c>
      <c r="V413" s="131" t="str">
        <f>IFERROR(INDEX('2A-2B'!$C$21:$C$1020,MATCH(E413,'2A-2B'!$F$21:$F$1020,0)),"Not in 2A-2B")</f>
        <v>Not in 2A-2B</v>
      </c>
      <c r="W413" s="131" t="str">
        <f>IFERROR(INDEX('ITC-Books'!$C$21:$C$1020,MATCH(E413,'ITC-Books'!$E$21:$E$1020,0)),"Not in Books")</f>
        <v>Not in Books</v>
      </c>
      <c r="X413" s="117" t="str">
        <f>IFERROR(INDEX('ITC-Books'!$R$21:$R$1020,MATCH(E413,'ITC-Books'!$E$21:$E$1020,0)),"Not in Books")</f>
        <v>Not in Books</v>
      </c>
      <c r="Y413" s="120">
        <f>IFERROR(VLOOKUP(E413,'2A-2B'!$F$21:$H$1020,3,0)-P413,SUM(M413:O413))</f>
        <v>0</v>
      </c>
      <c r="Z413" s="53">
        <f>IFERROR(VLOOKUP(E413,'ITC-Books'!$E$21:$P$1020,12,0)-P413,SUM(M413:O413))</f>
        <v>0</v>
      </c>
      <c r="AA413" s="186" t="str">
        <f t="shared" si="33"/>
        <v>-</v>
      </c>
    </row>
    <row r="414" spans="2:27">
      <c r="B414" s="176" t="s">
        <v>1793</v>
      </c>
      <c r="C414" s="121"/>
      <c r="D414" s="119"/>
      <c r="E414" s="192"/>
      <c r="F414" s="117"/>
      <c r="G414" s="118"/>
      <c r="H414" s="119"/>
      <c r="I414" s="119"/>
      <c r="J414" s="123"/>
      <c r="K414" s="195"/>
      <c r="L414" s="120">
        <v>0</v>
      </c>
      <c r="M414" s="120">
        <v>0</v>
      </c>
      <c r="N414" s="120">
        <v>0</v>
      </c>
      <c r="O414" s="112">
        <f t="shared" si="34"/>
        <v>0</v>
      </c>
      <c r="P414" s="115">
        <f t="shared" si="35"/>
        <v>0</v>
      </c>
      <c r="Q414" s="197"/>
      <c r="R414" s="177" t="str">
        <f>IFERROR(INDEX('2A-2B'!$B$21:$B$1020,MATCH(E414,'2A-2B'!$F$21:$F$1020,0)),"-")</f>
        <v>-</v>
      </c>
      <c r="S414" s="177" t="str">
        <f>IFERROR(INDEX('ITC-Books'!$B$21:$B$1020,MATCH(E414,'ITC-Books'!$E$21:$E$1020,0)),"-")</f>
        <v>-</v>
      </c>
      <c r="T414" s="186">
        <f t="shared" si="32"/>
        <v>0</v>
      </c>
      <c r="V414" s="131" t="str">
        <f>IFERROR(INDEX('2A-2B'!$C$21:$C$1020,MATCH(E414,'2A-2B'!$F$21:$F$1020,0)),"Not in 2A-2B")</f>
        <v>Not in 2A-2B</v>
      </c>
      <c r="W414" s="131" t="str">
        <f>IFERROR(INDEX('ITC-Books'!$C$21:$C$1020,MATCH(E414,'ITC-Books'!$E$21:$E$1020,0)),"Not in Books")</f>
        <v>Not in Books</v>
      </c>
      <c r="X414" s="117" t="str">
        <f>IFERROR(INDEX('ITC-Books'!$R$21:$R$1020,MATCH(E414,'ITC-Books'!$E$21:$E$1020,0)),"Not in Books")</f>
        <v>Not in Books</v>
      </c>
      <c r="Y414" s="120">
        <f>IFERROR(VLOOKUP(E414,'2A-2B'!$F$21:$H$1020,3,0)-P414,SUM(M414:O414))</f>
        <v>0</v>
      </c>
      <c r="Z414" s="53">
        <f>IFERROR(VLOOKUP(E414,'ITC-Books'!$E$21:$P$1020,12,0)-P414,SUM(M414:O414))</f>
        <v>0</v>
      </c>
      <c r="AA414" s="186" t="str">
        <f t="shared" si="33"/>
        <v>-</v>
      </c>
    </row>
    <row r="415" spans="2:27">
      <c r="B415" s="176" t="s">
        <v>1794</v>
      </c>
      <c r="C415" s="121"/>
      <c r="D415" s="119"/>
      <c r="E415" s="192"/>
      <c r="F415" s="117"/>
      <c r="G415" s="118"/>
      <c r="H415" s="119"/>
      <c r="I415" s="119"/>
      <c r="J415" s="123"/>
      <c r="K415" s="195"/>
      <c r="L415" s="120">
        <v>0</v>
      </c>
      <c r="M415" s="120">
        <v>0</v>
      </c>
      <c r="N415" s="120">
        <v>0</v>
      </c>
      <c r="O415" s="112">
        <f t="shared" si="34"/>
        <v>0</v>
      </c>
      <c r="P415" s="115">
        <f t="shared" si="35"/>
        <v>0</v>
      </c>
      <c r="Q415" s="197"/>
      <c r="R415" s="177" t="str">
        <f>IFERROR(INDEX('2A-2B'!$B$21:$B$1020,MATCH(E415,'2A-2B'!$F$21:$F$1020,0)),"-")</f>
        <v>-</v>
      </c>
      <c r="S415" s="177" t="str">
        <f>IFERROR(INDEX('ITC-Books'!$B$21:$B$1020,MATCH(E415,'ITC-Books'!$E$21:$E$1020,0)),"-")</f>
        <v>-</v>
      </c>
      <c r="T415" s="186">
        <f t="shared" si="32"/>
        <v>0</v>
      </c>
      <c r="V415" s="131" t="str">
        <f>IFERROR(INDEX('2A-2B'!$C$21:$C$1020,MATCH(E415,'2A-2B'!$F$21:$F$1020,0)),"Not in 2A-2B")</f>
        <v>Not in 2A-2B</v>
      </c>
      <c r="W415" s="131" t="str">
        <f>IFERROR(INDEX('ITC-Books'!$C$21:$C$1020,MATCH(E415,'ITC-Books'!$E$21:$E$1020,0)),"Not in Books")</f>
        <v>Not in Books</v>
      </c>
      <c r="X415" s="117" t="str">
        <f>IFERROR(INDEX('ITC-Books'!$R$21:$R$1020,MATCH(E415,'ITC-Books'!$E$21:$E$1020,0)),"Not in Books")</f>
        <v>Not in Books</v>
      </c>
      <c r="Y415" s="120">
        <f>IFERROR(VLOOKUP(E415,'2A-2B'!$F$21:$H$1020,3,0)-P415,SUM(M415:O415))</f>
        <v>0</v>
      </c>
      <c r="Z415" s="53">
        <f>IFERROR(VLOOKUP(E415,'ITC-Books'!$E$21:$P$1020,12,0)-P415,SUM(M415:O415))</f>
        <v>0</v>
      </c>
      <c r="AA415" s="186" t="str">
        <f t="shared" si="33"/>
        <v>-</v>
      </c>
    </row>
    <row r="416" spans="2:27">
      <c r="B416" s="176" t="s">
        <v>1795</v>
      </c>
      <c r="C416" s="121"/>
      <c r="D416" s="119"/>
      <c r="E416" s="192"/>
      <c r="F416" s="117"/>
      <c r="G416" s="118"/>
      <c r="H416" s="119"/>
      <c r="I416" s="119"/>
      <c r="J416" s="123"/>
      <c r="K416" s="195"/>
      <c r="L416" s="120">
        <v>0</v>
      </c>
      <c r="M416" s="120">
        <v>0</v>
      </c>
      <c r="N416" s="120">
        <v>0</v>
      </c>
      <c r="O416" s="112">
        <f t="shared" si="34"/>
        <v>0</v>
      </c>
      <c r="P416" s="115">
        <f t="shared" si="35"/>
        <v>0</v>
      </c>
      <c r="Q416" s="197"/>
      <c r="R416" s="177" t="str">
        <f>IFERROR(INDEX('2A-2B'!$B$21:$B$1020,MATCH(E416,'2A-2B'!$F$21:$F$1020,0)),"-")</f>
        <v>-</v>
      </c>
      <c r="S416" s="177" t="str">
        <f>IFERROR(INDEX('ITC-Books'!$B$21:$B$1020,MATCH(E416,'ITC-Books'!$E$21:$E$1020,0)),"-")</f>
        <v>-</v>
      </c>
      <c r="T416" s="186">
        <f t="shared" si="32"/>
        <v>0</v>
      </c>
      <c r="V416" s="131" t="str">
        <f>IFERROR(INDEX('2A-2B'!$C$21:$C$1020,MATCH(E416,'2A-2B'!$F$21:$F$1020,0)),"Not in 2A-2B")</f>
        <v>Not in 2A-2B</v>
      </c>
      <c r="W416" s="131" t="str">
        <f>IFERROR(INDEX('ITC-Books'!$C$21:$C$1020,MATCH(E416,'ITC-Books'!$E$21:$E$1020,0)),"Not in Books")</f>
        <v>Not in Books</v>
      </c>
      <c r="X416" s="117" t="str">
        <f>IFERROR(INDEX('ITC-Books'!$R$21:$R$1020,MATCH(E416,'ITC-Books'!$E$21:$E$1020,0)),"Not in Books")</f>
        <v>Not in Books</v>
      </c>
      <c r="Y416" s="120">
        <f>IFERROR(VLOOKUP(E416,'2A-2B'!$F$21:$H$1020,3,0)-P416,SUM(M416:O416))</f>
        <v>0</v>
      </c>
      <c r="Z416" s="53">
        <f>IFERROR(VLOOKUP(E416,'ITC-Books'!$E$21:$P$1020,12,0)-P416,SUM(M416:O416))</f>
        <v>0</v>
      </c>
      <c r="AA416" s="186" t="str">
        <f t="shared" si="33"/>
        <v>-</v>
      </c>
    </row>
    <row r="417" spans="2:27">
      <c r="B417" s="176" t="s">
        <v>1796</v>
      </c>
      <c r="C417" s="121"/>
      <c r="D417" s="119"/>
      <c r="E417" s="192"/>
      <c r="F417" s="117"/>
      <c r="G417" s="118"/>
      <c r="H417" s="119"/>
      <c r="I417" s="119"/>
      <c r="J417" s="123"/>
      <c r="K417" s="195"/>
      <c r="L417" s="120">
        <v>0</v>
      </c>
      <c r="M417" s="120">
        <v>0</v>
      </c>
      <c r="N417" s="120">
        <v>0</v>
      </c>
      <c r="O417" s="112">
        <f t="shared" si="34"/>
        <v>0</v>
      </c>
      <c r="P417" s="115">
        <f t="shared" si="35"/>
        <v>0</v>
      </c>
      <c r="Q417" s="197"/>
      <c r="R417" s="177" t="str">
        <f>IFERROR(INDEX('2A-2B'!$B$21:$B$1020,MATCH(E417,'2A-2B'!$F$21:$F$1020,0)),"-")</f>
        <v>-</v>
      </c>
      <c r="S417" s="177" t="str">
        <f>IFERROR(INDEX('ITC-Books'!$B$21:$B$1020,MATCH(E417,'ITC-Books'!$E$21:$E$1020,0)),"-")</f>
        <v>-</v>
      </c>
      <c r="T417" s="186">
        <f t="shared" si="32"/>
        <v>0</v>
      </c>
      <c r="V417" s="131" t="str">
        <f>IFERROR(INDEX('2A-2B'!$C$21:$C$1020,MATCH(E417,'2A-2B'!$F$21:$F$1020,0)),"Not in 2A-2B")</f>
        <v>Not in 2A-2B</v>
      </c>
      <c r="W417" s="131" t="str">
        <f>IFERROR(INDEX('ITC-Books'!$C$21:$C$1020,MATCH(E417,'ITC-Books'!$E$21:$E$1020,0)),"Not in Books")</f>
        <v>Not in Books</v>
      </c>
      <c r="X417" s="117" t="str">
        <f>IFERROR(INDEX('ITC-Books'!$R$21:$R$1020,MATCH(E417,'ITC-Books'!$E$21:$E$1020,0)),"Not in Books")</f>
        <v>Not in Books</v>
      </c>
      <c r="Y417" s="120">
        <f>IFERROR(VLOOKUP(E417,'2A-2B'!$F$21:$H$1020,3,0)-P417,SUM(M417:O417))</f>
        <v>0</v>
      </c>
      <c r="Z417" s="53">
        <f>IFERROR(VLOOKUP(E417,'ITC-Books'!$E$21:$P$1020,12,0)-P417,SUM(M417:O417))</f>
        <v>0</v>
      </c>
      <c r="AA417" s="186" t="str">
        <f t="shared" si="33"/>
        <v>-</v>
      </c>
    </row>
    <row r="418" spans="2:27">
      <c r="B418" s="176" t="s">
        <v>1797</v>
      </c>
      <c r="C418" s="121"/>
      <c r="D418" s="119"/>
      <c r="E418" s="192"/>
      <c r="F418" s="117"/>
      <c r="G418" s="118"/>
      <c r="H418" s="119"/>
      <c r="I418" s="119"/>
      <c r="J418" s="123"/>
      <c r="K418" s="195"/>
      <c r="L418" s="120">
        <v>0</v>
      </c>
      <c r="M418" s="120">
        <v>0</v>
      </c>
      <c r="N418" s="120">
        <v>0</v>
      </c>
      <c r="O418" s="112">
        <f t="shared" si="34"/>
        <v>0</v>
      </c>
      <c r="P418" s="115">
        <f t="shared" si="35"/>
        <v>0</v>
      </c>
      <c r="Q418" s="197"/>
      <c r="R418" s="177" t="str">
        <f>IFERROR(INDEX('2A-2B'!$B$21:$B$1020,MATCH(E418,'2A-2B'!$F$21:$F$1020,0)),"-")</f>
        <v>-</v>
      </c>
      <c r="S418" s="177" t="str">
        <f>IFERROR(INDEX('ITC-Books'!$B$21:$B$1020,MATCH(E418,'ITC-Books'!$E$21:$E$1020,0)),"-")</f>
        <v>-</v>
      </c>
      <c r="T418" s="186">
        <f t="shared" si="32"/>
        <v>0</v>
      </c>
      <c r="V418" s="131" t="str">
        <f>IFERROR(INDEX('2A-2B'!$C$21:$C$1020,MATCH(E418,'2A-2B'!$F$21:$F$1020,0)),"Not in 2A-2B")</f>
        <v>Not in 2A-2B</v>
      </c>
      <c r="W418" s="131" t="str">
        <f>IFERROR(INDEX('ITC-Books'!$C$21:$C$1020,MATCH(E418,'ITC-Books'!$E$21:$E$1020,0)),"Not in Books")</f>
        <v>Not in Books</v>
      </c>
      <c r="X418" s="117" t="str">
        <f>IFERROR(INDEX('ITC-Books'!$R$21:$R$1020,MATCH(E418,'ITC-Books'!$E$21:$E$1020,0)),"Not in Books")</f>
        <v>Not in Books</v>
      </c>
      <c r="Y418" s="120">
        <f>IFERROR(VLOOKUP(E418,'2A-2B'!$F$21:$H$1020,3,0)-P418,SUM(M418:O418))</f>
        <v>0</v>
      </c>
      <c r="Z418" s="53">
        <f>IFERROR(VLOOKUP(E418,'ITC-Books'!$E$21:$P$1020,12,0)-P418,SUM(M418:O418))</f>
        <v>0</v>
      </c>
      <c r="AA418" s="186" t="str">
        <f t="shared" si="33"/>
        <v>-</v>
      </c>
    </row>
    <row r="419" spans="2:27">
      <c r="B419" s="176" t="s">
        <v>1798</v>
      </c>
      <c r="C419" s="121"/>
      <c r="D419" s="119"/>
      <c r="E419" s="192"/>
      <c r="F419" s="117"/>
      <c r="G419" s="118"/>
      <c r="H419" s="119"/>
      <c r="I419" s="119"/>
      <c r="J419" s="123"/>
      <c r="K419" s="195"/>
      <c r="L419" s="120">
        <v>0</v>
      </c>
      <c r="M419" s="120">
        <v>0</v>
      </c>
      <c r="N419" s="120">
        <v>0</v>
      </c>
      <c r="O419" s="112">
        <f t="shared" si="34"/>
        <v>0</v>
      </c>
      <c r="P419" s="115">
        <f t="shared" si="35"/>
        <v>0</v>
      </c>
      <c r="Q419" s="197"/>
      <c r="R419" s="177" t="str">
        <f>IFERROR(INDEX('2A-2B'!$B$21:$B$1020,MATCH(E419,'2A-2B'!$F$21:$F$1020,0)),"-")</f>
        <v>-</v>
      </c>
      <c r="S419" s="177" t="str">
        <f>IFERROR(INDEX('ITC-Books'!$B$21:$B$1020,MATCH(E419,'ITC-Books'!$E$21:$E$1020,0)),"-")</f>
        <v>-</v>
      </c>
      <c r="T419" s="186">
        <f t="shared" si="32"/>
        <v>0</v>
      </c>
      <c r="V419" s="131" t="str">
        <f>IFERROR(INDEX('2A-2B'!$C$21:$C$1020,MATCH(E419,'2A-2B'!$F$21:$F$1020,0)),"Not in 2A-2B")</f>
        <v>Not in 2A-2B</v>
      </c>
      <c r="W419" s="131" t="str">
        <f>IFERROR(INDEX('ITC-Books'!$C$21:$C$1020,MATCH(E419,'ITC-Books'!$E$21:$E$1020,0)),"Not in Books")</f>
        <v>Not in Books</v>
      </c>
      <c r="X419" s="117" t="str">
        <f>IFERROR(INDEX('ITC-Books'!$R$21:$R$1020,MATCH(E419,'ITC-Books'!$E$21:$E$1020,0)),"Not in Books")</f>
        <v>Not in Books</v>
      </c>
      <c r="Y419" s="120">
        <f>IFERROR(VLOOKUP(E419,'2A-2B'!$F$21:$H$1020,3,0)-P419,SUM(M419:O419))</f>
        <v>0</v>
      </c>
      <c r="Z419" s="53">
        <f>IFERROR(VLOOKUP(E419,'ITC-Books'!$E$21:$P$1020,12,0)-P419,SUM(M419:O419))</f>
        <v>0</v>
      </c>
      <c r="AA419" s="186" t="str">
        <f t="shared" si="33"/>
        <v>-</v>
      </c>
    </row>
    <row r="420" spans="2:27">
      <c r="B420" s="176" t="s">
        <v>1799</v>
      </c>
      <c r="C420" s="121"/>
      <c r="D420" s="119"/>
      <c r="E420" s="192"/>
      <c r="F420" s="117"/>
      <c r="G420" s="118"/>
      <c r="H420" s="119"/>
      <c r="I420" s="119"/>
      <c r="J420" s="123"/>
      <c r="K420" s="195"/>
      <c r="L420" s="120">
        <v>0</v>
      </c>
      <c r="M420" s="120">
        <v>0</v>
      </c>
      <c r="N420" s="120">
        <v>0</v>
      </c>
      <c r="O420" s="112">
        <f t="shared" si="34"/>
        <v>0</v>
      </c>
      <c r="P420" s="115">
        <f t="shared" si="35"/>
        <v>0</v>
      </c>
      <c r="Q420" s="197"/>
      <c r="R420" s="177" t="str">
        <f>IFERROR(INDEX('2A-2B'!$B$21:$B$1020,MATCH(E420,'2A-2B'!$F$21:$F$1020,0)),"-")</f>
        <v>-</v>
      </c>
      <c r="S420" s="177" t="str">
        <f>IFERROR(INDEX('ITC-Books'!$B$21:$B$1020,MATCH(E420,'ITC-Books'!$E$21:$E$1020,0)),"-")</f>
        <v>-</v>
      </c>
      <c r="T420" s="186">
        <f t="shared" si="32"/>
        <v>0</v>
      </c>
      <c r="V420" s="131" t="str">
        <f>IFERROR(INDEX('2A-2B'!$C$21:$C$1020,MATCH(E420,'2A-2B'!$F$21:$F$1020,0)),"Not in 2A-2B")</f>
        <v>Not in 2A-2B</v>
      </c>
      <c r="W420" s="131" t="str">
        <f>IFERROR(INDEX('ITC-Books'!$C$21:$C$1020,MATCH(E420,'ITC-Books'!$E$21:$E$1020,0)),"Not in Books")</f>
        <v>Not in Books</v>
      </c>
      <c r="X420" s="117" t="str">
        <f>IFERROR(INDEX('ITC-Books'!$R$21:$R$1020,MATCH(E420,'ITC-Books'!$E$21:$E$1020,0)),"Not in Books")</f>
        <v>Not in Books</v>
      </c>
      <c r="Y420" s="120">
        <f>IFERROR(VLOOKUP(E420,'2A-2B'!$F$21:$H$1020,3,0)-P420,SUM(M420:O420))</f>
        <v>0</v>
      </c>
      <c r="Z420" s="53">
        <f>IFERROR(VLOOKUP(E420,'ITC-Books'!$E$21:$P$1020,12,0)-P420,SUM(M420:O420))</f>
        <v>0</v>
      </c>
      <c r="AA420" s="186" t="str">
        <f t="shared" si="33"/>
        <v>-</v>
      </c>
    </row>
    <row r="421" spans="2:27">
      <c r="B421" s="176" t="s">
        <v>1800</v>
      </c>
      <c r="C421" s="121"/>
      <c r="D421" s="119"/>
      <c r="E421" s="192"/>
      <c r="F421" s="117"/>
      <c r="G421" s="118"/>
      <c r="H421" s="119"/>
      <c r="I421" s="119"/>
      <c r="J421" s="123"/>
      <c r="K421" s="195"/>
      <c r="L421" s="120">
        <v>0</v>
      </c>
      <c r="M421" s="120">
        <v>0</v>
      </c>
      <c r="N421" s="120">
        <v>0</v>
      </c>
      <c r="O421" s="112">
        <f t="shared" si="34"/>
        <v>0</v>
      </c>
      <c r="P421" s="115">
        <f t="shared" si="35"/>
        <v>0</v>
      </c>
      <c r="Q421" s="197"/>
      <c r="R421" s="177" t="str">
        <f>IFERROR(INDEX('2A-2B'!$B$21:$B$1020,MATCH(E421,'2A-2B'!$F$21:$F$1020,0)),"-")</f>
        <v>-</v>
      </c>
      <c r="S421" s="177" t="str">
        <f>IFERROR(INDEX('ITC-Books'!$B$21:$B$1020,MATCH(E421,'ITC-Books'!$E$21:$E$1020,0)),"-")</f>
        <v>-</v>
      </c>
      <c r="T421" s="186">
        <f t="shared" si="32"/>
        <v>0</v>
      </c>
      <c r="V421" s="131" t="str">
        <f>IFERROR(INDEX('2A-2B'!$C$21:$C$1020,MATCH(E421,'2A-2B'!$F$21:$F$1020,0)),"Not in 2A-2B")</f>
        <v>Not in 2A-2B</v>
      </c>
      <c r="W421" s="131" t="str">
        <f>IFERROR(INDEX('ITC-Books'!$C$21:$C$1020,MATCH(E421,'ITC-Books'!$E$21:$E$1020,0)),"Not in Books")</f>
        <v>Not in Books</v>
      </c>
      <c r="X421" s="117" t="str">
        <f>IFERROR(INDEX('ITC-Books'!$R$21:$R$1020,MATCH(E421,'ITC-Books'!$E$21:$E$1020,0)),"Not in Books")</f>
        <v>Not in Books</v>
      </c>
      <c r="Y421" s="120">
        <f>IFERROR(VLOOKUP(E421,'2A-2B'!$F$21:$H$1020,3,0)-P421,SUM(M421:O421))</f>
        <v>0</v>
      </c>
      <c r="Z421" s="53">
        <f>IFERROR(VLOOKUP(E421,'ITC-Books'!$E$21:$P$1020,12,0)-P421,SUM(M421:O421))</f>
        <v>0</v>
      </c>
      <c r="AA421" s="186" t="str">
        <f t="shared" si="33"/>
        <v>-</v>
      </c>
    </row>
    <row r="422" spans="2:27">
      <c r="B422" s="176" t="s">
        <v>1801</v>
      </c>
      <c r="C422" s="121"/>
      <c r="D422" s="119"/>
      <c r="E422" s="192"/>
      <c r="F422" s="117"/>
      <c r="G422" s="118"/>
      <c r="H422" s="119"/>
      <c r="I422" s="119"/>
      <c r="J422" s="123"/>
      <c r="K422" s="195"/>
      <c r="L422" s="120">
        <v>0</v>
      </c>
      <c r="M422" s="120">
        <v>0</v>
      </c>
      <c r="N422" s="120">
        <v>0</v>
      </c>
      <c r="O422" s="112">
        <f t="shared" si="34"/>
        <v>0</v>
      </c>
      <c r="P422" s="115">
        <f t="shared" si="35"/>
        <v>0</v>
      </c>
      <c r="Q422" s="197"/>
      <c r="R422" s="177" t="str">
        <f>IFERROR(INDEX('2A-2B'!$B$21:$B$1020,MATCH(E422,'2A-2B'!$F$21:$F$1020,0)),"-")</f>
        <v>-</v>
      </c>
      <c r="S422" s="177" t="str">
        <f>IFERROR(INDEX('ITC-Books'!$B$21:$B$1020,MATCH(E422,'ITC-Books'!$E$21:$E$1020,0)),"-")</f>
        <v>-</v>
      </c>
      <c r="T422" s="186">
        <f t="shared" si="32"/>
        <v>0</v>
      </c>
      <c r="V422" s="131" t="str">
        <f>IFERROR(INDEX('2A-2B'!$C$21:$C$1020,MATCH(E422,'2A-2B'!$F$21:$F$1020,0)),"Not in 2A-2B")</f>
        <v>Not in 2A-2B</v>
      </c>
      <c r="W422" s="131" t="str">
        <f>IFERROR(INDEX('ITC-Books'!$C$21:$C$1020,MATCH(E422,'ITC-Books'!$E$21:$E$1020,0)),"Not in Books")</f>
        <v>Not in Books</v>
      </c>
      <c r="X422" s="117" t="str">
        <f>IFERROR(INDEX('ITC-Books'!$R$21:$R$1020,MATCH(E422,'ITC-Books'!$E$21:$E$1020,0)),"Not in Books")</f>
        <v>Not in Books</v>
      </c>
      <c r="Y422" s="120">
        <f>IFERROR(VLOOKUP(E422,'2A-2B'!$F$21:$H$1020,3,0)-P422,SUM(M422:O422))</f>
        <v>0</v>
      </c>
      <c r="Z422" s="53">
        <f>IFERROR(VLOOKUP(E422,'ITC-Books'!$E$21:$P$1020,12,0)-P422,SUM(M422:O422))</f>
        <v>0</v>
      </c>
      <c r="AA422" s="186" t="str">
        <f t="shared" si="33"/>
        <v>-</v>
      </c>
    </row>
    <row r="423" spans="2:27">
      <c r="B423" s="176" t="s">
        <v>1802</v>
      </c>
      <c r="C423" s="121"/>
      <c r="D423" s="119"/>
      <c r="E423" s="192"/>
      <c r="F423" s="117"/>
      <c r="G423" s="118"/>
      <c r="H423" s="119"/>
      <c r="I423" s="119"/>
      <c r="J423" s="123"/>
      <c r="K423" s="195"/>
      <c r="L423" s="120">
        <v>0</v>
      </c>
      <c r="M423" s="120">
        <v>0</v>
      </c>
      <c r="N423" s="120">
        <v>0</v>
      </c>
      <c r="O423" s="112">
        <f t="shared" si="34"/>
        <v>0</v>
      </c>
      <c r="P423" s="115">
        <f t="shared" si="35"/>
        <v>0</v>
      </c>
      <c r="Q423" s="197"/>
      <c r="R423" s="177" t="str">
        <f>IFERROR(INDEX('2A-2B'!$B$21:$B$1020,MATCH(E423,'2A-2B'!$F$21:$F$1020,0)),"-")</f>
        <v>-</v>
      </c>
      <c r="S423" s="177" t="str">
        <f>IFERROR(INDEX('ITC-Books'!$B$21:$B$1020,MATCH(E423,'ITC-Books'!$E$21:$E$1020,0)),"-")</f>
        <v>-</v>
      </c>
      <c r="T423" s="186">
        <f t="shared" si="32"/>
        <v>0</v>
      </c>
      <c r="V423" s="131" t="str">
        <f>IFERROR(INDEX('2A-2B'!$C$21:$C$1020,MATCH(E423,'2A-2B'!$F$21:$F$1020,0)),"Not in 2A-2B")</f>
        <v>Not in 2A-2B</v>
      </c>
      <c r="W423" s="131" t="str">
        <f>IFERROR(INDEX('ITC-Books'!$C$21:$C$1020,MATCH(E423,'ITC-Books'!$E$21:$E$1020,0)),"Not in Books")</f>
        <v>Not in Books</v>
      </c>
      <c r="X423" s="117" t="str">
        <f>IFERROR(INDEX('ITC-Books'!$R$21:$R$1020,MATCH(E423,'ITC-Books'!$E$21:$E$1020,0)),"Not in Books")</f>
        <v>Not in Books</v>
      </c>
      <c r="Y423" s="120">
        <f>IFERROR(VLOOKUP(E423,'2A-2B'!$F$21:$H$1020,3,0)-P423,SUM(M423:O423))</f>
        <v>0</v>
      </c>
      <c r="Z423" s="53">
        <f>IFERROR(VLOOKUP(E423,'ITC-Books'!$E$21:$P$1020,12,0)-P423,SUM(M423:O423))</f>
        <v>0</v>
      </c>
      <c r="AA423" s="186" t="str">
        <f t="shared" si="33"/>
        <v>-</v>
      </c>
    </row>
    <row r="424" spans="2:27">
      <c r="B424" s="176" t="s">
        <v>1803</v>
      </c>
      <c r="C424" s="121"/>
      <c r="D424" s="119"/>
      <c r="E424" s="192"/>
      <c r="F424" s="117"/>
      <c r="G424" s="118"/>
      <c r="H424" s="119"/>
      <c r="I424" s="119"/>
      <c r="J424" s="123"/>
      <c r="K424" s="195"/>
      <c r="L424" s="120">
        <v>0</v>
      </c>
      <c r="M424" s="120">
        <v>0</v>
      </c>
      <c r="N424" s="120">
        <v>0</v>
      </c>
      <c r="O424" s="112">
        <f t="shared" si="34"/>
        <v>0</v>
      </c>
      <c r="P424" s="115">
        <f t="shared" si="35"/>
        <v>0</v>
      </c>
      <c r="Q424" s="197"/>
      <c r="R424" s="177" t="str">
        <f>IFERROR(INDEX('2A-2B'!$B$21:$B$1020,MATCH(E424,'2A-2B'!$F$21:$F$1020,0)),"-")</f>
        <v>-</v>
      </c>
      <c r="S424" s="177" t="str">
        <f>IFERROR(INDEX('ITC-Books'!$B$21:$B$1020,MATCH(E424,'ITC-Books'!$E$21:$E$1020,0)),"-")</f>
        <v>-</v>
      </c>
      <c r="T424" s="186">
        <f t="shared" si="32"/>
        <v>0</v>
      </c>
      <c r="V424" s="131" t="str">
        <f>IFERROR(INDEX('2A-2B'!$C$21:$C$1020,MATCH(E424,'2A-2B'!$F$21:$F$1020,0)),"Not in 2A-2B")</f>
        <v>Not in 2A-2B</v>
      </c>
      <c r="W424" s="131" t="str">
        <f>IFERROR(INDEX('ITC-Books'!$C$21:$C$1020,MATCH(E424,'ITC-Books'!$E$21:$E$1020,0)),"Not in Books")</f>
        <v>Not in Books</v>
      </c>
      <c r="X424" s="117" t="str">
        <f>IFERROR(INDEX('ITC-Books'!$R$21:$R$1020,MATCH(E424,'ITC-Books'!$E$21:$E$1020,0)),"Not in Books")</f>
        <v>Not in Books</v>
      </c>
      <c r="Y424" s="120">
        <f>IFERROR(VLOOKUP(E424,'2A-2B'!$F$21:$H$1020,3,0)-P424,SUM(M424:O424))</f>
        <v>0</v>
      </c>
      <c r="Z424" s="53">
        <f>IFERROR(VLOOKUP(E424,'ITC-Books'!$E$21:$P$1020,12,0)-P424,SUM(M424:O424))</f>
        <v>0</v>
      </c>
      <c r="AA424" s="186" t="str">
        <f t="shared" si="33"/>
        <v>-</v>
      </c>
    </row>
    <row r="425" spans="2:27">
      <c r="B425" s="176" t="s">
        <v>1804</v>
      </c>
      <c r="C425" s="121"/>
      <c r="D425" s="119"/>
      <c r="E425" s="192"/>
      <c r="F425" s="117"/>
      <c r="G425" s="118"/>
      <c r="H425" s="119"/>
      <c r="I425" s="119"/>
      <c r="J425" s="123"/>
      <c r="K425" s="195"/>
      <c r="L425" s="120">
        <v>0</v>
      </c>
      <c r="M425" s="120">
        <v>0</v>
      </c>
      <c r="N425" s="120">
        <v>0</v>
      </c>
      <c r="O425" s="112">
        <f t="shared" si="34"/>
        <v>0</v>
      </c>
      <c r="P425" s="115">
        <f t="shared" si="35"/>
        <v>0</v>
      </c>
      <c r="Q425" s="197"/>
      <c r="R425" s="177" t="str">
        <f>IFERROR(INDEX('2A-2B'!$B$21:$B$1020,MATCH(E425,'2A-2B'!$F$21:$F$1020,0)),"-")</f>
        <v>-</v>
      </c>
      <c r="S425" s="177" t="str">
        <f>IFERROR(INDEX('ITC-Books'!$B$21:$B$1020,MATCH(E425,'ITC-Books'!$E$21:$E$1020,0)),"-")</f>
        <v>-</v>
      </c>
      <c r="T425" s="186">
        <f t="shared" si="32"/>
        <v>0</v>
      </c>
      <c r="V425" s="131" t="str">
        <f>IFERROR(INDEX('2A-2B'!$C$21:$C$1020,MATCH(E425,'2A-2B'!$F$21:$F$1020,0)),"Not in 2A-2B")</f>
        <v>Not in 2A-2B</v>
      </c>
      <c r="W425" s="131" t="str">
        <f>IFERROR(INDEX('ITC-Books'!$C$21:$C$1020,MATCH(E425,'ITC-Books'!$E$21:$E$1020,0)),"Not in Books")</f>
        <v>Not in Books</v>
      </c>
      <c r="X425" s="117" t="str">
        <f>IFERROR(INDEX('ITC-Books'!$R$21:$R$1020,MATCH(E425,'ITC-Books'!$E$21:$E$1020,0)),"Not in Books")</f>
        <v>Not in Books</v>
      </c>
      <c r="Y425" s="120">
        <f>IFERROR(VLOOKUP(E425,'2A-2B'!$F$21:$H$1020,3,0)-P425,SUM(M425:O425))</f>
        <v>0</v>
      </c>
      <c r="Z425" s="53">
        <f>IFERROR(VLOOKUP(E425,'ITC-Books'!$E$21:$P$1020,12,0)-P425,SUM(M425:O425))</f>
        <v>0</v>
      </c>
      <c r="AA425" s="186" t="str">
        <f t="shared" si="33"/>
        <v>-</v>
      </c>
    </row>
    <row r="426" spans="2:27">
      <c r="B426" s="176" t="s">
        <v>1805</v>
      </c>
      <c r="C426" s="121"/>
      <c r="D426" s="119"/>
      <c r="E426" s="192"/>
      <c r="F426" s="117"/>
      <c r="G426" s="118"/>
      <c r="H426" s="119"/>
      <c r="I426" s="119"/>
      <c r="J426" s="123"/>
      <c r="K426" s="195"/>
      <c r="L426" s="120">
        <v>0</v>
      </c>
      <c r="M426" s="120">
        <v>0</v>
      </c>
      <c r="N426" s="120">
        <v>0</v>
      </c>
      <c r="O426" s="112">
        <f t="shared" si="34"/>
        <v>0</v>
      </c>
      <c r="P426" s="115">
        <f t="shared" si="35"/>
        <v>0</v>
      </c>
      <c r="Q426" s="197"/>
      <c r="R426" s="177" t="str">
        <f>IFERROR(INDEX('2A-2B'!$B$21:$B$1020,MATCH(E426,'2A-2B'!$F$21:$F$1020,0)),"-")</f>
        <v>-</v>
      </c>
      <c r="S426" s="177" t="str">
        <f>IFERROR(INDEX('ITC-Books'!$B$21:$B$1020,MATCH(E426,'ITC-Books'!$E$21:$E$1020,0)),"-")</f>
        <v>-</v>
      </c>
      <c r="T426" s="186">
        <f t="shared" si="32"/>
        <v>0</v>
      </c>
      <c r="V426" s="131" t="str">
        <f>IFERROR(INDEX('2A-2B'!$C$21:$C$1020,MATCH(E426,'2A-2B'!$F$21:$F$1020,0)),"Not in 2A-2B")</f>
        <v>Not in 2A-2B</v>
      </c>
      <c r="W426" s="131" t="str">
        <f>IFERROR(INDEX('ITC-Books'!$C$21:$C$1020,MATCH(E426,'ITC-Books'!$E$21:$E$1020,0)),"Not in Books")</f>
        <v>Not in Books</v>
      </c>
      <c r="X426" s="117" t="str">
        <f>IFERROR(INDEX('ITC-Books'!$R$21:$R$1020,MATCH(E426,'ITC-Books'!$E$21:$E$1020,0)),"Not in Books")</f>
        <v>Not in Books</v>
      </c>
      <c r="Y426" s="120">
        <f>IFERROR(VLOOKUP(E426,'2A-2B'!$F$21:$H$1020,3,0)-P426,SUM(M426:O426))</f>
        <v>0</v>
      </c>
      <c r="Z426" s="53">
        <f>IFERROR(VLOOKUP(E426,'ITC-Books'!$E$21:$P$1020,12,0)-P426,SUM(M426:O426))</f>
        <v>0</v>
      </c>
      <c r="AA426" s="186" t="str">
        <f t="shared" si="33"/>
        <v>-</v>
      </c>
    </row>
    <row r="427" spans="2:27">
      <c r="B427" s="176" t="s">
        <v>1806</v>
      </c>
      <c r="C427" s="121"/>
      <c r="D427" s="119"/>
      <c r="E427" s="192"/>
      <c r="F427" s="117"/>
      <c r="G427" s="118"/>
      <c r="H427" s="119"/>
      <c r="I427" s="119"/>
      <c r="J427" s="123"/>
      <c r="K427" s="195"/>
      <c r="L427" s="120">
        <v>0</v>
      </c>
      <c r="M427" s="120">
        <v>0</v>
      </c>
      <c r="N427" s="120">
        <v>0</v>
      </c>
      <c r="O427" s="112">
        <f t="shared" si="34"/>
        <v>0</v>
      </c>
      <c r="P427" s="115">
        <f t="shared" si="35"/>
        <v>0</v>
      </c>
      <c r="Q427" s="197"/>
      <c r="R427" s="177" t="str">
        <f>IFERROR(INDEX('2A-2B'!$B$21:$B$1020,MATCH(E427,'2A-2B'!$F$21:$F$1020,0)),"-")</f>
        <v>-</v>
      </c>
      <c r="S427" s="177" t="str">
        <f>IFERROR(INDEX('ITC-Books'!$B$21:$B$1020,MATCH(E427,'ITC-Books'!$E$21:$E$1020,0)),"-")</f>
        <v>-</v>
      </c>
      <c r="T427" s="186">
        <f t="shared" si="32"/>
        <v>0</v>
      </c>
      <c r="V427" s="131" t="str">
        <f>IFERROR(INDEX('2A-2B'!$C$21:$C$1020,MATCH(E427,'2A-2B'!$F$21:$F$1020,0)),"Not in 2A-2B")</f>
        <v>Not in 2A-2B</v>
      </c>
      <c r="W427" s="131" t="str">
        <f>IFERROR(INDEX('ITC-Books'!$C$21:$C$1020,MATCH(E427,'ITC-Books'!$E$21:$E$1020,0)),"Not in Books")</f>
        <v>Not in Books</v>
      </c>
      <c r="X427" s="117" t="str">
        <f>IFERROR(INDEX('ITC-Books'!$R$21:$R$1020,MATCH(E427,'ITC-Books'!$E$21:$E$1020,0)),"Not in Books")</f>
        <v>Not in Books</v>
      </c>
      <c r="Y427" s="120">
        <f>IFERROR(VLOOKUP(E427,'2A-2B'!$F$21:$H$1020,3,0)-P427,SUM(M427:O427))</f>
        <v>0</v>
      </c>
      <c r="Z427" s="53">
        <f>IFERROR(VLOOKUP(E427,'ITC-Books'!$E$21:$P$1020,12,0)-P427,SUM(M427:O427))</f>
        <v>0</v>
      </c>
      <c r="AA427" s="186" t="str">
        <f t="shared" si="33"/>
        <v>-</v>
      </c>
    </row>
    <row r="428" spans="2:27">
      <c r="B428" s="176" t="s">
        <v>1807</v>
      </c>
      <c r="C428" s="121"/>
      <c r="D428" s="119"/>
      <c r="E428" s="192"/>
      <c r="F428" s="117"/>
      <c r="G428" s="118"/>
      <c r="H428" s="119"/>
      <c r="I428" s="119"/>
      <c r="J428" s="123"/>
      <c r="K428" s="195"/>
      <c r="L428" s="120">
        <v>0</v>
      </c>
      <c r="M428" s="120">
        <v>0</v>
      </c>
      <c r="N428" s="120">
        <v>0</v>
      </c>
      <c r="O428" s="112">
        <f t="shared" si="34"/>
        <v>0</v>
      </c>
      <c r="P428" s="115">
        <f t="shared" si="35"/>
        <v>0</v>
      </c>
      <c r="Q428" s="197"/>
      <c r="R428" s="177" t="str">
        <f>IFERROR(INDEX('2A-2B'!$B$21:$B$1020,MATCH(E428,'2A-2B'!$F$21:$F$1020,0)),"-")</f>
        <v>-</v>
      </c>
      <c r="S428" s="177" t="str">
        <f>IFERROR(INDEX('ITC-Books'!$B$21:$B$1020,MATCH(E428,'ITC-Books'!$E$21:$E$1020,0)),"-")</f>
        <v>-</v>
      </c>
      <c r="T428" s="186">
        <f t="shared" si="32"/>
        <v>0</v>
      </c>
      <c r="V428" s="131" t="str">
        <f>IFERROR(INDEX('2A-2B'!$C$21:$C$1020,MATCH(E428,'2A-2B'!$F$21:$F$1020,0)),"Not in 2A-2B")</f>
        <v>Not in 2A-2B</v>
      </c>
      <c r="W428" s="131" t="str">
        <f>IFERROR(INDEX('ITC-Books'!$C$21:$C$1020,MATCH(E428,'ITC-Books'!$E$21:$E$1020,0)),"Not in Books")</f>
        <v>Not in Books</v>
      </c>
      <c r="X428" s="117" t="str">
        <f>IFERROR(INDEX('ITC-Books'!$R$21:$R$1020,MATCH(E428,'ITC-Books'!$E$21:$E$1020,0)),"Not in Books")</f>
        <v>Not in Books</v>
      </c>
      <c r="Y428" s="120">
        <f>IFERROR(VLOOKUP(E428,'2A-2B'!$F$21:$H$1020,3,0)-P428,SUM(M428:O428))</f>
        <v>0</v>
      </c>
      <c r="Z428" s="53">
        <f>IFERROR(VLOOKUP(E428,'ITC-Books'!$E$21:$P$1020,12,0)-P428,SUM(M428:O428))</f>
        <v>0</v>
      </c>
      <c r="AA428" s="186" t="str">
        <f t="shared" si="33"/>
        <v>-</v>
      </c>
    </row>
    <row r="429" spans="2:27">
      <c r="B429" s="176" t="s">
        <v>1808</v>
      </c>
      <c r="C429" s="121"/>
      <c r="D429" s="119"/>
      <c r="E429" s="192"/>
      <c r="F429" s="117"/>
      <c r="G429" s="118"/>
      <c r="H429" s="119"/>
      <c r="I429" s="119"/>
      <c r="J429" s="123"/>
      <c r="K429" s="195"/>
      <c r="L429" s="120">
        <v>0</v>
      </c>
      <c r="M429" s="120">
        <v>0</v>
      </c>
      <c r="N429" s="120">
        <v>0</v>
      </c>
      <c r="O429" s="112">
        <f t="shared" si="34"/>
        <v>0</v>
      </c>
      <c r="P429" s="115">
        <f t="shared" si="35"/>
        <v>0</v>
      </c>
      <c r="Q429" s="197"/>
      <c r="R429" s="177" t="str">
        <f>IFERROR(INDEX('2A-2B'!$B$21:$B$1020,MATCH(E429,'2A-2B'!$F$21:$F$1020,0)),"-")</f>
        <v>-</v>
      </c>
      <c r="S429" s="177" t="str">
        <f>IFERROR(INDEX('ITC-Books'!$B$21:$B$1020,MATCH(E429,'ITC-Books'!$E$21:$E$1020,0)),"-")</f>
        <v>-</v>
      </c>
      <c r="T429" s="186">
        <f t="shared" si="32"/>
        <v>0</v>
      </c>
      <c r="V429" s="131" t="str">
        <f>IFERROR(INDEX('2A-2B'!$C$21:$C$1020,MATCH(E429,'2A-2B'!$F$21:$F$1020,0)),"Not in 2A-2B")</f>
        <v>Not in 2A-2B</v>
      </c>
      <c r="W429" s="131" t="str">
        <f>IFERROR(INDEX('ITC-Books'!$C$21:$C$1020,MATCH(E429,'ITC-Books'!$E$21:$E$1020,0)),"Not in Books")</f>
        <v>Not in Books</v>
      </c>
      <c r="X429" s="117" t="str">
        <f>IFERROR(INDEX('ITC-Books'!$R$21:$R$1020,MATCH(E429,'ITC-Books'!$E$21:$E$1020,0)),"Not in Books")</f>
        <v>Not in Books</v>
      </c>
      <c r="Y429" s="120">
        <f>IFERROR(VLOOKUP(E429,'2A-2B'!$F$21:$H$1020,3,0)-P429,SUM(M429:O429))</f>
        <v>0</v>
      </c>
      <c r="Z429" s="53">
        <f>IFERROR(VLOOKUP(E429,'ITC-Books'!$E$21:$P$1020,12,0)-P429,SUM(M429:O429))</f>
        <v>0</v>
      </c>
      <c r="AA429" s="186" t="str">
        <f t="shared" si="33"/>
        <v>-</v>
      </c>
    </row>
    <row r="430" spans="2:27">
      <c r="B430" s="176" t="s">
        <v>1809</v>
      </c>
      <c r="C430" s="121"/>
      <c r="D430" s="119"/>
      <c r="E430" s="192"/>
      <c r="F430" s="117"/>
      <c r="G430" s="118"/>
      <c r="H430" s="119"/>
      <c r="I430" s="119"/>
      <c r="J430" s="123"/>
      <c r="K430" s="195"/>
      <c r="L430" s="120">
        <v>0</v>
      </c>
      <c r="M430" s="120">
        <v>0</v>
      </c>
      <c r="N430" s="120">
        <v>0</v>
      </c>
      <c r="O430" s="112">
        <f t="shared" si="34"/>
        <v>0</v>
      </c>
      <c r="P430" s="115">
        <f t="shared" si="35"/>
        <v>0</v>
      </c>
      <c r="Q430" s="197"/>
      <c r="R430" s="177" t="str">
        <f>IFERROR(INDEX('2A-2B'!$B$21:$B$1020,MATCH(E430,'2A-2B'!$F$21:$F$1020,0)),"-")</f>
        <v>-</v>
      </c>
      <c r="S430" s="177" t="str">
        <f>IFERROR(INDEX('ITC-Books'!$B$21:$B$1020,MATCH(E430,'ITC-Books'!$E$21:$E$1020,0)),"-")</f>
        <v>-</v>
      </c>
      <c r="T430" s="186">
        <f t="shared" si="32"/>
        <v>0</v>
      </c>
      <c r="V430" s="131" t="str">
        <f>IFERROR(INDEX('2A-2B'!$C$21:$C$1020,MATCH(E430,'2A-2B'!$F$21:$F$1020,0)),"Not in 2A-2B")</f>
        <v>Not in 2A-2B</v>
      </c>
      <c r="W430" s="131" t="str">
        <f>IFERROR(INDEX('ITC-Books'!$C$21:$C$1020,MATCH(E430,'ITC-Books'!$E$21:$E$1020,0)),"Not in Books")</f>
        <v>Not in Books</v>
      </c>
      <c r="X430" s="117" t="str">
        <f>IFERROR(INDEX('ITC-Books'!$R$21:$R$1020,MATCH(E430,'ITC-Books'!$E$21:$E$1020,0)),"Not in Books")</f>
        <v>Not in Books</v>
      </c>
      <c r="Y430" s="120">
        <f>IFERROR(VLOOKUP(E430,'2A-2B'!$F$21:$H$1020,3,0)-P430,SUM(M430:O430))</f>
        <v>0</v>
      </c>
      <c r="Z430" s="53">
        <f>IFERROR(VLOOKUP(E430,'ITC-Books'!$E$21:$P$1020,12,0)-P430,SUM(M430:O430))</f>
        <v>0</v>
      </c>
      <c r="AA430" s="186" t="str">
        <f t="shared" si="33"/>
        <v>-</v>
      </c>
    </row>
    <row r="431" spans="2:27">
      <c r="B431" s="176" t="s">
        <v>1810</v>
      </c>
      <c r="C431" s="121"/>
      <c r="D431" s="119"/>
      <c r="E431" s="192"/>
      <c r="F431" s="117"/>
      <c r="G431" s="118"/>
      <c r="H431" s="119"/>
      <c r="I431" s="119"/>
      <c r="J431" s="123"/>
      <c r="K431" s="195"/>
      <c r="L431" s="120">
        <v>0</v>
      </c>
      <c r="M431" s="120">
        <v>0</v>
      </c>
      <c r="N431" s="120">
        <v>0</v>
      </c>
      <c r="O431" s="112">
        <f t="shared" si="34"/>
        <v>0</v>
      </c>
      <c r="P431" s="115">
        <f t="shared" si="35"/>
        <v>0</v>
      </c>
      <c r="Q431" s="197"/>
      <c r="R431" s="177" t="str">
        <f>IFERROR(INDEX('2A-2B'!$B$21:$B$1020,MATCH(E431,'2A-2B'!$F$21:$F$1020,0)),"-")</f>
        <v>-</v>
      </c>
      <c r="S431" s="177" t="str">
        <f>IFERROR(INDEX('ITC-Books'!$B$21:$B$1020,MATCH(E431,'ITC-Books'!$E$21:$E$1020,0)),"-")</f>
        <v>-</v>
      </c>
      <c r="T431" s="186">
        <f t="shared" si="32"/>
        <v>0</v>
      </c>
      <c r="V431" s="131" t="str">
        <f>IFERROR(INDEX('2A-2B'!$C$21:$C$1020,MATCH(E431,'2A-2B'!$F$21:$F$1020,0)),"Not in 2A-2B")</f>
        <v>Not in 2A-2B</v>
      </c>
      <c r="W431" s="131" t="str">
        <f>IFERROR(INDEX('ITC-Books'!$C$21:$C$1020,MATCH(E431,'ITC-Books'!$E$21:$E$1020,0)),"Not in Books")</f>
        <v>Not in Books</v>
      </c>
      <c r="X431" s="117" t="str">
        <f>IFERROR(INDEX('ITC-Books'!$R$21:$R$1020,MATCH(E431,'ITC-Books'!$E$21:$E$1020,0)),"Not in Books")</f>
        <v>Not in Books</v>
      </c>
      <c r="Y431" s="120">
        <f>IFERROR(VLOOKUP(E431,'2A-2B'!$F$21:$H$1020,3,0)-P431,SUM(M431:O431))</f>
        <v>0</v>
      </c>
      <c r="Z431" s="53">
        <f>IFERROR(VLOOKUP(E431,'ITC-Books'!$E$21:$P$1020,12,0)-P431,SUM(M431:O431))</f>
        <v>0</v>
      </c>
      <c r="AA431" s="186" t="str">
        <f t="shared" si="33"/>
        <v>-</v>
      </c>
    </row>
    <row r="432" spans="2:27">
      <c r="B432" s="176" t="s">
        <v>1811</v>
      </c>
      <c r="C432" s="121"/>
      <c r="D432" s="119"/>
      <c r="E432" s="192"/>
      <c r="F432" s="117"/>
      <c r="G432" s="118"/>
      <c r="H432" s="119"/>
      <c r="I432" s="119"/>
      <c r="J432" s="123"/>
      <c r="K432" s="195"/>
      <c r="L432" s="120">
        <v>0</v>
      </c>
      <c r="M432" s="120">
        <v>0</v>
      </c>
      <c r="N432" s="120">
        <v>0</v>
      </c>
      <c r="O432" s="112">
        <f t="shared" si="34"/>
        <v>0</v>
      </c>
      <c r="P432" s="115">
        <f t="shared" si="35"/>
        <v>0</v>
      </c>
      <c r="Q432" s="197"/>
      <c r="R432" s="177" t="str">
        <f>IFERROR(INDEX('2A-2B'!$B$21:$B$1020,MATCH(E432,'2A-2B'!$F$21:$F$1020,0)),"-")</f>
        <v>-</v>
      </c>
      <c r="S432" s="177" t="str">
        <f>IFERROR(INDEX('ITC-Books'!$B$21:$B$1020,MATCH(E432,'ITC-Books'!$E$21:$E$1020,0)),"-")</f>
        <v>-</v>
      </c>
      <c r="T432" s="186">
        <f t="shared" si="32"/>
        <v>0</v>
      </c>
      <c r="V432" s="131" t="str">
        <f>IFERROR(INDEX('2A-2B'!$C$21:$C$1020,MATCH(E432,'2A-2B'!$F$21:$F$1020,0)),"Not in 2A-2B")</f>
        <v>Not in 2A-2B</v>
      </c>
      <c r="W432" s="131" t="str">
        <f>IFERROR(INDEX('ITC-Books'!$C$21:$C$1020,MATCH(E432,'ITC-Books'!$E$21:$E$1020,0)),"Not in Books")</f>
        <v>Not in Books</v>
      </c>
      <c r="X432" s="117" t="str">
        <f>IFERROR(INDEX('ITC-Books'!$R$21:$R$1020,MATCH(E432,'ITC-Books'!$E$21:$E$1020,0)),"Not in Books")</f>
        <v>Not in Books</v>
      </c>
      <c r="Y432" s="120">
        <f>IFERROR(VLOOKUP(E432,'2A-2B'!$F$21:$H$1020,3,0)-P432,SUM(M432:O432))</f>
        <v>0</v>
      </c>
      <c r="Z432" s="53">
        <f>IFERROR(VLOOKUP(E432,'ITC-Books'!$E$21:$P$1020,12,0)-P432,SUM(M432:O432))</f>
        <v>0</v>
      </c>
      <c r="AA432" s="186" t="str">
        <f t="shared" si="33"/>
        <v>-</v>
      </c>
    </row>
    <row r="433" spans="2:27">
      <c r="B433" s="176" t="s">
        <v>1812</v>
      </c>
      <c r="C433" s="121"/>
      <c r="D433" s="119"/>
      <c r="E433" s="192"/>
      <c r="F433" s="117"/>
      <c r="G433" s="118"/>
      <c r="H433" s="119"/>
      <c r="I433" s="119"/>
      <c r="J433" s="123"/>
      <c r="K433" s="195"/>
      <c r="L433" s="120">
        <v>0</v>
      </c>
      <c r="M433" s="120">
        <v>0</v>
      </c>
      <c r="N433" s="120">
        <v>0</v>
      </c>
      <c r="O433" s="112">
        <f t="shared" si="34"/>
        <v>0</v>
      </c>
      <c r="P433" s="115">
        <f t="shared" si="35"/>
        <v>0</v>
      </c>
      <c r="Q433" s="197"/>
      <c r="R433" s="177" t="str">
        <f>IFERROR(INDEX('2A-2B'!$B$21:$B$1020,MATCH(E433,'2A-2B'!$F$21:$F$1020,0)),"-")</f>
        <v>-</v>
      </c>
      <c r="S433" s="177" t="str">
        <f>IFERROR(INDEX('ITC-Books'!$B$21:$B$1020,MATCH(E433,'ITC-Books'!$E$21:$E$1020,0)),"-")</f>
        <v>-</v>
      </c>
      <c r="T433" s="186">
        <f t="shared" si="32"/>
        <v>0</v>
      </c>
      <c r="V433" s="131" t="str">
        <f>IFERROR(INDEX('2A-2B'!$C$21:$C$1020,MATCH(E433,'2A-2B'!$F$21:$F$1020,0)),"Not in 2A-2B")</f>
        <v>Not in 2A-2B</v>
      </c>
      <c r="W433" s="131" t="str">
        <f>IFERROR(INDEX('ITC-Books'!$C$21:$C$1020,MATCH(E433,'ITC-Books'!$E$21:$E$1020,0)),"Not in Books")</f>
        <v>Not in Books</v>
      </c>
      <c r="X433" s="117" t="str">
        <f>IFERROR(INDEX('ITC-Books'!$R$21:$R$1020,MATCH(E433,'ITC-Books'!$E$21:$E$1020,0)),"Not in Books")</f>
        <v>Not in Books</v>
      </c>
      <c r="Y433" s="120">
        <f>IFERROR(VLOOKUP(E433,'2A-2B'!$F$21:$H$1020,3,0)-P433,SUM(M433:O433))</f>
        <v>0</v>
      </c>
      <c r="Z433" s="53">
        <f>IFERROR(VLOOKUP(E433,'ITC-Books'!$E$21:$P$1020,12,0)-P433,SUM(M433:O433))</f>
        <v>0</v>
      </c>
      <c r="AA433" s="186" t="str">
        <f t="shared" si="33"/>
        <v>-</v>
      </c>
    </row>
    <row r="434" spans="2:27">
      <c r="B434" s="176" t="s">
        <v>1813</v>
      </c>
      <c r="C434" s="121"/>
      <c r="D434" s="119"/>
      <c r="E434" s="192"/>
      <c r="F434" s="117"/>
      <c r="G434" s="118"/>
      <c r="H434" s="119"/>
      <c r="I434" s="119"/>
      <c r="J434" s="123"/>
      <c r="K434" s="195"/>
      <c r="L434" s="120">
        <v>0</v>
      </c>
      <c r="M434" s="120">
        <v>0</v>
      </c>
      <c r="N434" s="120">
        <v>0</v>
      </c>
      <c r="O434" s="112">
        <f t="shared" si="34"/>
        <v>0</v>
      </c>
      <c r="P434" s="115">
        <f t="shared" si="35"/>
        <v>0</v>
      </c>
      <c r="Q434" s="197"/>
      <c r="R434" s="177" t="str">
        <f>IFERROR(INDEX('2A-2B'!$B$21:$B$1020,MATCH(E434,'2A-2B'!$F$21:$F$1020,0)),"-")</f>
        <v>-</v>
      </c>
      <c r="S434" s="177" t="str">
        <f>IFERROR(INDEX('ITC-Books'!$B$21:$B$1020,MATCH(E434,'ITC-Books'!$E$21:$E$1020,0)),"-")</f>
        <v>-</v>
      </c>
      <c r="T434" s="186">
        <f t="shared" si="32"/>
        <v>0</v>
      </c>
      <c r="V434" s="131" t="str">
        <f>IFERROR(INDEX('2A-2B'!$C$21:$C$1020,MATCH(E434,'2A-2B'!$F$21:$F$1020,0)),"Not in 2A-2B")</f>
        <v>Not in 2A-2B</v>
      </c>
      <c r="W434" s="131" t="str">
        <f>IFERROR(INDEX('ITC-Books'!$C$21:$C$1020,MATCH(E434,'ITC-Books'!$E$21:$E$1020,0)),"Not in Books")</f>
        <v>Not in Books</v>
      </c>
      <c r="X434" s="117" t="str">
        <f>IFERROR(INDEX('ITC-Books'!$R$21:$R$1020,MATCH(E434,'ITC-Books'!$E$21:$E$1020,0)),"Not in Books")</f>
        <v>Not in Books</v>
      </c>
      <c r="Y434" s="120">
        <f>IFERROR(VLOOKUP(E434,'2A-2B'!$F$21:$H$1020,3,0)-P434,SUM(M434:O434))</f>
        <v>0</v>
      </c>
      <c r="Z434" s="53">
        <f>IFERROR(VLOOKUP(E434,'ITC-Books'!$E$21:$P$1020,12,0)-P434,SUM(M434:O434))</f>
        <v>0</v>
      </c>
      <c r="AA434" s="186" t="str">
        <f t="shared" si="33"/>
        <v>-</v>
      </c>
    </row>
    <row r="435" spans="2:27">
      <c r="B435" s="176" t="s">
        <v>1814</v>
      </c>
      <c r="C435" s="121"/>
      <c r="D435" s="119"/>
      <c r="E435" s="192"/>
      <c r="F435" s="117"/>
      <c r="G435" s="118"/>
      <c r="H435" s="119"/>
      <c r="I435" s="119"/>
      <c r="J435" s="123"/>
      <c r="K435" s="195"/>
      <c r="L435" s="120">
        <v>0</v>
      </c>
      <c r="M435" s="120">
        <v>0</v>
      </c>
      <c r="N435" s="120">
        <v>0</v>
      </c>
      <c r="O435" s="112">
        <f t="shared" si="34"/>
        <v>0</v>
      </c>
      <c r="P435" s="115">
        <f t="shared" si="35"/>
        <v>0</v>
      </c>
      <c r="Q435" s="197"/>
      <c r="R435" s="177" t="str">
        <f>IFERROR(INDEX('2A-2B'!$B$21:$B$1020,MATCH(E435,'2A-2B'!$F$21:$F$1020,0)),"-")</f>
        <v>-</v>
      </c>
      <c r="S435" s="177" t="str">
        <f>IFERROR(INDEX('ITC-Books'!$B$21:$B$1020,MATCH(E435,'ITC-Books'!$E$21:$E$1020,0)),"-")</f>
        <v>-</v>
      </c>
      <c r="T435" s="186">
        <f t="shared" si="32"/>
        <v>0</v>
      </c>
      <c r="V435" s="131" t="str">
        <f>IFERROR(INDEX('2A-2B'!$C$21:$C$1020,MATCH(E435,'2A-2B'!$F$21:$F$1020,0)),"Not in 2A-2B")</f>
        <v>Not in 2A-2B</v>
      </c>
      <c r="W435" s="131" t="str">
        <f>IFERROR(INDEX('ITC-Books'!$C$21:$C$1020,MATCH(E435,'ITC-Books'!$E$21:$E$1020,0)),"Not in Books")</f>
        <v>Not in Books</v>
      </c>
      <c r="X435" s="117" t="str">
        <f>IFERROR(INDEX('ITC-Books'!$R$21:$R$1020,MATCH(E435,'ITC-Books'!$E$21:$E$1020,0)),"Not in Books")</f>
        <v>Not in Books</v>
      </c>
      <c r="Y435" s="120">
        <f>IFERROR(VLOOKUP(E435,'2A-2B'!$F$21:$H$1020,3,0)-P435,SUM(M435:O435))</f>
        <v>0</v>
      </c>
      <c r="Z435" s="53">
        <f>IFERROR(VLOOKUP(E435,'ITC-Books'!$E$21:$P$1020,12,0)-P435,SUM(M435:O435))</f>
        <v>0</v>
      </c>
      <c r="AA435" s="186" t="str">
        <f t="shared" si="33"/>
        <v>-</v>
      </c>
    </row>
    <row r="436" spans="2:27">
      <c r="B436" s="176" t="s">
        <v>1815</v>
      </c>
      <c r="C436" s="121"/>
      <c r="D436" s="119"/>
      <c r="E436" s="192"/>
      <c r="F436" s="117"/>
      <c r="G436" s="118"/>
      <c r="H436" s="119"/>
      <c r="I436" s="119"/>
      <c r="J436" s="123"/>
      <c r="K436" s="195"/>
      <c r="L436" s="120">
        <v>0</v>
      </c>
      <c r="M436" s="120">
        <v>0</v>
      </c>
      <c r="N436" s="120">
        <v>0</v>
      </c>
      <c r="O436" s="112">
        <f t="shared" si="34"/>
        <v>0</v>
      </c>
      <c r="P436" s="115">
        <f t="shared" si="35"/>
        <v>0</v>
      </c>
      <c r="Q436" s="197"/>
      <c r="R436" s="177" t="str">
        <f>IFERROR(INDEX('2A-2B'!$B$21:$B$1020,MATCH(E436,'2A-2B'!$F$21:$F$1020,0)),"-")</f>
        <v>-</v>
      </c>
      <c r="S436" s="177" t="str">
        <f>IFERROR(INDEX('ITC-Books'!$B$21:$B$1020,MATCH(E436,'ITC-Books'!$E$21:$E$1020,0)),"-")</f>
        <v>-</v>
      </c>
      <c r="T436" s="186">
        <f t="shared" si="32"/>
        <v>0</v>
      </c>
      <c r="V436" s="131" t="str">
        <f>IFERROR(INDEX('2A-2B'!$C$21:$C$1020,MATCH(E436,'2A-2B'!$F$21:$F$1020,0)),"Not in 2A-2B")</f>
        <v>Not in 2A-2B</v>
      </c>
      <c r="W436" s="131" t="str">
        <f>IFERROR(INDEX('ITC-Books'!$C$21:$C$1020,MATCH(E436,'ITC-Books'!$E$21:$E$1020,0)),"Not in Books")</f>
        <v>Not in Books</v>
      </c>
      <c r="X436" s="117" t="str">
        <f>IFERROR(INDEX('ITC-Books'!$R$21:$R$1020,MATCH(E436,'ITC-Books'!$E$21:$E$1020,0)),"Not in Books")</f>
        <v>Not in Books</v>
      </c>
      <c r="Y436" s="120">
        <f>IFERROR(VLOOKUP(E436,'2A-2B'!$F$21:$H$1020,3,0)-P436,SUM(M436:O436))</f>
        <v>0</v>
      </c>
      <c r="Z436" s="53">
        <f>IFERROR(VLOOKUP(E436,'ITC-Books'!$E$21:$P$1020,12,0)-P436,SUM(M436:O436))</f>
        <v>0</v>
      </c>
      <c r="AA436" s="186" t="str">
        <f t="shared" si="33"/>
        <v>-</v>
      </c>
    </row>
    <row r="437" spans="2:27">
      <c r="B437" s="176" t="s">
        <v>1816</v>
      </c>
      <c r="C437" s="121"/>
      <c r="D437" s="119"/>
      <c r="E437" s="192"/>
      <c r="F437" s="117"/>
      <c r="G437" s="118"/>
      <c r="H437" s="119"/>
      <c r="I437" s="119"/>
      <c r="J437" s="123"/>
      <c r="K437" s="195"/>
      <c r="L437" s="120">
        <v>0</v>
      </c>
      <c r="M437" s="120">
        <v>0</v>
      </c>
      <c r="N437" s="120">
        <v>0</v>
      </c>
      <c r="O437" s="112">
        <f t="shared" si="34"/>
        <v>0</v>
      </c>
      <c r="P437" s="115">
        <f t="shared" si="35"/>
        <v>0</v>
      </c>
      <c r="Q437" s="197"/>
      <c r="R437" s="177" t="str">
        <f>IFERROR(INDEX('2A-2B'!$B$21:$B$1020,MATCH(E437,'2A-2B'!$F$21:$F$1020,0)),"-")</f>
        <v>-</v>
      </c>
      <c r="S437" s="177" t="str">
        <f>IFERROR(INDEX('ITC-Books'!$B$21:$B$1020,MATCH(E437,'ITC-Books'!$E$21:$E$1020,0)),"-")</f>
        <v>-</v>
      </c>
      <c r="T437" s="186">
        <f t="shared" si="32"/>
        <v>0</v>
      </c>
      <c r="V437" s="131" t="str">
        <f>IFERROR(INDEX('2A-2B'!$C$21:$C$1020,MATCH(E437,'2A-2B'!$F$21:$F$1020,0)),"Not in 2A-2B")</f>
        <v>Not in 2A-2B</v>
      </c>
      <c r="W437" s="131" t="str">
        <f>IFERROR(INDEX('ITC-Books'!$C$21:$C$1020,MATCH(E437,'ITC-Books'!$E$21:$E$1020,0)),"Not in Books")</f>
        <v>Not in Books</v>
      </c>
      <c r="X437" s="117" t="str">
        <f>IFERROR(INDEX('ITC-Books'!$R$21:$R$1020,MATCH(E437,'ITC-Books'!$E$21:$E$1020,0)),"Not in Books")</f>
        <v>Not in Books</v>
      </c>
      <c r="Y437" s="120">
        <f>IFERROR(VLOOKUP(E437,'2A-2B'!$F$21:$H$1020,3,0)-P437,SUM(M437:O437))</f>
        <v>0</v>
      </c>
      <c r="Z437" s="53">
        <f>IFERROR(VLOOKUP(E437,'ITC-Books'!$E$21:$P$1020,12,0)-P437,SUM(M437:O437))</f>
        <v>0</v>
      </c>
      <c r="AA437" s="186" t="str">
        <f t="shared" si="33"/>
        <v>-</v>
      </c>
    </row>
    <row r="438" spans="2:27">
      <c r="B438" s="176" t="s">
        <v>1817</v>
      </c>
      <c r="C438" s="121"/>
      <c r="D438" s="119"/>
      <c r="E438" s="192"/>
      <c r="F438" s="117"/>
      <c r="G438" s="118"/>
      <c r="H438" s="119"/>
      <c r="I438" s="119"/>
      <c r="J438" s="123"/>
      <c r="K438" s="195"/>
      <c r="L438" s="120">
        <v>0</v>
      </c>
      <c r="M438" s="120">
        <v>0</v>
      </c>
      <c r="N438" s="120">
        <v>0</v>
      </c>
      <c r="O438" s="112">
        <f t="shared" si="34"/>
        <v>0</v>
      </c>
      <c r="P438" s="115">
        <f t="shared" si="35"/>
        <v>0</v>
      </c>
      <c r="Q438" s="197"/>
      <c r="R438" s="177" t="str">
        <f>IFERROR(INDEX('2A-2B'!$B$21:$B$1020,MATCH(E438,'2A-2B'!$F$21:$F$1020,0)),"-")</f>
        <v>-</v>
      </c>
      <c r="S438" s="177" t="str">
        <f>IFERROR(INDEX('ITC-Books'!$B$21:$B$1020,MATCH(E438,'ITC-Books'!$E$21:$E$1020,0)),"-")</f>
        <v>-</v>
      </c>
      <c r="T438" s="186">
        <f t="shared" si="32"/>
        <v>0</v>
      </c>
      <c r="V438" s="131" t="str">
        <f>IFERROR(INDEX('2A-2B'!$C$21:$C$1020,MATCH(E438,'2A-2B'!$F$21:$F$1020,0)),"Not in 2A-2B")</f>
        <v>Not in 2A-2B</v>
      </c>
      <c r="W438" s="131" t="str">
        <f>IFERROR(INDEX('ITC-Books'!$C$21:$C$1020,MATCH(E438,'ITC-Books'!$E$21:$E$1020,0)),"Not in Books")</f>
        <v>Not in Books</v>
      </c>
      <c r="X438" s="117" t="str">
        <f>IFERROR(INDEX('ITC-Books'!$R$21:$R$1020,MATCH(E438,'ITC-Books'!$E$21:$E$1020,0)),"Not in Books")</f>
        <v>Not in Books</v>
      </c>
      <c r="Y438" s="120">
        <f>IFERROR(VLOOKUP(E438,'2A-2B'!$F$21:$H$1020,3,0)-P438,SUM(M438:O438))</f>
        <v>0</v>
      </c>
      <c r="Z438" s="53">
        <f>IFERROR(VLOOKUP(E438,'ITC-Books'!$E$21:$P$1020,12,0)-P438,SUM(M438:O438))</f>
        <v>0</v>
      </c>
      <c r="AA438" s="186" t="str">
        <f t="shared" si="33"/>
        <v>-</v>
      </c>
    </row>
    <row r="439" spans="2:27">
      <c r="B439" s="176" t="s">
        <v>1818</v>
      </c>
      <c r="C439" s="121"/>
      <c r="D439" s="119"/>
      <c r="E439" s="192"/>
      <c r="F439" s="117"/>
      <c r="G439" s="118"/>
      <c r="H439" s="119"/>
      <c r="I439" s="119"/>
      <c r="J439" s="123"/>
      <c r="K439" s="195"/>
      <c r="L439" s="120">
        <v>0</v>
      </c>
      <c r="M439" s="120">
        <v>0</v>
      </c>
      <c r="N439" s="120">
        <v>0</v>
      </c>
      <c r="O439" s="112">
        <f t="shared" si="34"/>
        <v>0</v>
      </c>
      <c r="P439" s="115">
        <f t="shared" si="35"/>
        <v>0</v>
      </c>
      <c r="Q439" s="197"/>
      <c r="R439" s="177" t="str">
        <f>IFERROR(INDEX('2A-2B'!$B$21:$B$1020,MATCH(E439,'2A-2B'!$F$21:$F$1020,0)),"-")</f>
        <v>-</v>
      </c>
      <c r="S439" s="177" t="str">
        <f>IFERROR(INDEX('ITC-Books'!$B$21:$B$1020,MATCH(E439,'ITC-Books'!$E$21:$E$1020,0)),"-")</f>
        <v>-</v>
      </c>
      <c r="T439" s="186">
        <f t="shared" si="32"/>
        <v>0</v>
      </c>
      <c r="V439" s="131" t="str">
        <f>IFERROR(INDEX('2A-2B'!$C$21:$C$1020,MATCH(E439,'2A-2B'!$F$21:$F$1020,0)),"Not in 2A-2B")</f>
        <v>Not in 2A-2B</v>
      </c>
      <c r="W439" s="131" t="str">
        <f>IFERROR(INDEX('ITC-Books'!$C$21:$C$1020,MATCH(E439,'ITC-Books'!$E$21:$E$1020,0)),"Not in Books")</f>
        <v>Not in Books</v>
      </c>
      <c r="X439" s="117" t="str">
        <f>IFERROR(INDEX('ITC-Books'!$R$21:$R$1020,MATCH(E439,'ITC-Books'!$E$21:$E$1020,0)),"Not in Books")</f>
        <v>Not in Books</v>
      </c>
      <c r="Y439" s="120">
        <f>IFERROR(VLOOKUP(E439,'2A-2B'!$F$21:$H$1020,3,0)-P439,SUM(M439:O439))</f>
        <v>0</v>
      </c>
      <c r="Z439" s="53">
        <f>IFERROR(VLOOKUP(E439,'ITC-Books'!$E$21:$P$1020,12,0)-P439,SUM(M439:O439))</f>
        <v>0</v>
      </c>
      <c r="AA439" s="186" t="str">
        <f t="shared" si="33"/>
        <v>-</v>
      </c>
    </row>
    <row r="440" spans="2:27">
      <c r="B440" s="176" t="s">
        <v>1819</v>
      </c>
      <c r="C440" s="121"/>
      <c r="D440" s="119"/>
      <c r="E440" s="192"/>
      <c r="F440" s="117"/>
      <c r="G440" s="118"/>
      <c r="H440" s="119"/>
      <c r="I440" s="119"/>
      <c r="J440" s="123"/>
      <c r="K440" s="195"/>
      <c r="L440" s="120">
        <v>0</v>
      </c>
      <c r="M440" s="120">
        <v>0</v>
      </c>
      <c r="N440" s="120">
        <v>0</v>
      </c>
      <c r="O440" s="112">
        <f t="shared" si="34"/>
        <v>0</v>
      </c>
      <c r="P440" s="115">
        <f t="shared" si="35"/>
        <v>0</v>
      </c>
      <c r="Q440" s="197"/>
      <c r="R440" s="177" t="str">
        <f>IFERROR(INDEX('2A-2B'!$B$21:$B$1020,MATCH(E440,'2A-2B'!$F$21:$F$1020,0)),"-")</f>
        <v>-</v>
      </c>
      <c r="S440" s="177" t="str">
        <f>IFERROR(INDEX('ITC-Books'!$B$21:$B$1020,MATCH(E440,'ITC-Books'!$E$21:$E$1020,0)),"-")</f>
        <v>-</v>
      </c>
      <c r="T440" s="186">
        <f t="shared" si="32"/>
        <v>0</v>
      </c>
      <c r="V440" s="131" t="str">
        <f>IFERROR(INDEX('2A-2B'!$C$21:$C$1020,MATCH(E440,'2A-2B'!$F$21:$F$1020,0)),"Not in 2A-2B")</f>
        <v>Not in 2A-2B</v>
      </c>
      <c r="W440" s="131" t="str">
        <f>IFERROR(INDEX('ITC-Books'!$C$21:$C$1020,MATCH(E440,'ITC-Books'!$E$21:$E$1020,0)),"Not in Books")</f>
        <v>Not in Books</v>
      </c>
      <c r="X440" s="117" t="str">
        <f>IFERROR(INDEX('ITC-Books'!$R$21:$R$1020,MATCH(E440,'ITC-Books'!$E$21:$E$1020,0)),"Not in Books")</f>
        <v>Not in Books</v>
      </c>
      <c r="Y440" s="120">
        <f>IFERROR(VLOOKUP(E440,'2A-2B'!$F$21:$H$1020,3,0)-P440,SUM(M440:O440))</f>
        <v>0</v>
      </c>
      <c r="Z440" s="53">
        <f>IFERROR(VLOOKUP(E440,'ITC-Books'!$E$21:$P$1020,12,0)-P440,SUM(M440:O440))</f>
        <v>0</v>
      </c>
      <c r="AA440" s="186" t="str">
        <f t="shared" si="33"/>
        <v>-</v>
      </c>
    </row>
    <row r="441" spans="2:27">
      <c r="B441" s="176" t="s">
        <v>1820</v>
      </c>
      <c r="C441" s="121"/>
      <c r="D441" s="119"/>
      <c r="E441" s="192"/>
      <c r="F441" s="117"/>
      <c r="G441" s="118"/>
      <c r="H441" s="119"/>
      <c r="I441" s="119"/>
      <c r="J441" s="123"/>
      <c r="K441" s="195"/>
      <c r="L441" s="120">
        <v>0</v>
      </c>
      <c r="M441" s="120">
        <v>0</v>
      </c>
      <c r="N441" s="120">
        <v>0</v>
      </c>
      <c r="O441" s="112">
        <f t="shared" si="34"/>
        <v>0</v>
      </c>
      <c r="P441" s="115">
        <f t="shared" si="35"/>
        <v>0</v>
      </c>
      <c r="Q441" s="197"/>
      <c r="R441" s="177" t="str">
        <f>IFERROR(INDEX('2A-2B'!$B$21:$B$1020,MATCH(E441,'2A-2B'!$F$21:$F$1020,0)),"-")</f>
        <v>-</v>
      </c>
      <c r="S441" s="177" t="str">
        <f>IFERROR(INDEX('ITC-Books'!$B$21:$B$1020,MATCH(E441,'ITC-Books'!$E$21:$E$1020,0)),"-")</f>
        <v>-</v>
      </c>
      <c r="T441" s="186">
        <f t="shared" si="32"/>
        <v>0</v>
      </c>
      <c r="V441" s="131" t="str">
        <f>IFERROR(INDEX('2A-2B'!$C$21:$C$1020,MATCH(E441,'2A-2B'!$F$21:$F$1020,0)),"Not in 2A-2B")</f>
        <v>Not in 2A-2B</v>
      </c>
      <c r="W441" s="131" t="str">
        <f>IFERROR(INDEX('ITC-Books'!$C$21:$C$1020,MATCH(E441,'ITC-Books'!$E$21:$E$1020,0)),"Not in Books")</f>
        <v>Not in Books</v>
      </c>
      <c r="X441" s="117" t="str">
        <f>IFERROR(INDEX('ITC-Books'!$R$21:$R$1020,MATCH(E441,'ITC-Books'!$E$21:$E$1020,0)),"Not in Books")</f>
        <v>Not in Books</v>
      </c>
      <c r="Y441" s="120">
        <f>IFERROR(VLOOKUP(E441,'2A-2B'!$F$21:$H$1020,3,0)-P441,SUM(M441:O441))</f>
        <v>0</v>
      </c>
      <c r="Z441" s="53">
        <f>IFERROR(VLOOKUP(E441,'ITC-Books'!$E$21:$P$1020,12,0)-P441,SUM(M441:O441))</f>
        <v>0</v>
      </c>
      <c r="AA441" s="186" t="str">
        <f t="shared" si="33"/>
        <v>-</v>
      </c>
    </row>
    <row r="442" spans="2:27">
      <c r="B442" s="176" t="s">
        <v>1821</v>
      </c>
      <c r="C442" s="121"/>
      <c r="D442" s="119"/>
      <c r="E442" s="192"/>
      <c r="F442" s="117"/>
      <c r="G442" s="118"/>
      <c r="H442" s="119"/>
      <c r="I442" s="119"/>
      <c r="J442" s="123"/>
      <c r="K442" s="195"/>
      <c r="L442" s="120">
        <v>0</v>
      </c>
      <c r="M442" s="120">
        <v>0</v>
      </c>
      <c r="N442" s="120">
        <v>0</v>
      </c>
      <c r="O442" s="112">
        <f t="shared" si="34"/>
        <v>0</v>
      </c>
      <c r="P442" s="115">
        <f t="shared" si="35"/>
        <v>0</v>
      </c>
      <c r="Q442" s="197"/>
      <c r="R442" s="177" t="str">
        <f>IFERROR(INDEX('2A-2B'!$B$21:$B$1020,MATCH(E442,'2A-2B'!$F$21:$F$1020,0)),"-")</f>
        <v>-</v>
      </c>
      <c r="S442" s="177" t="str">
        <f>IFERROR(INDEX('ITC-Books'!$B$21:$B$1020,MATCH(E442,'ITC-Books'!$E$21:$E$1020,0)),"-")</f>
        <v>-</v>
      </c>
      <c r="T442" s="186">
        <f t="shared" si="32"/>
        <v>0</v>
      </c>
      <c r="V442" s="131" t="str">
        <f>IFERROR(INDEX('2A-2B'!$C$21:$C$1020,MATCH(E442,'2A-2B'!$F$21:$F$1020,0)),"Not in 2A-2B")</f>
        <v>Not in 2A-2B</v>
      </c>
      <c r="W442" s="131" t="str">
        <f>IFERROR(INDEX('ITC-Books'!$C$21:$C$1020,MATCH(E442,'ITC-Books'!$E$21:$E$1020,0)),"Not in Books")</f>
        <v>Not in Books</v>
      </c>
      <c r="X442" s="117" t="str">
        <f>IFERROR(INDEX('ITC-Books'!$R$21:$R$1020,MATCH(E442,'ITC-Books'!$E$21:$E$1020,0)),"Not in Books")</f>
        <v>Not in Books</v>
      </c>
      <c r="Y442" s="120">
        <f>IFERROR(VLOOKUP(E442,'2A-2B'!$F$21:$H$1020,3,0)-P442,SUM(M442:O442))</f>
        <v>0</v>
      </c>
      <c r="Z442" s="53">
        <f>IFERROR(VLOOKUP(E442,'ITC-Books'!$E$21:$P$1020,12,0)-P442,SUM(M442:O442))</f>
        <v>0</v>
      </c>
      <c r="AA442" s="186" t="str">
        <f t="shared" si="33"/>
        <v>-</v>
      </c>
    </row>
    <row r="443" spans="2:27">
      <c r="B443" s="176" t="s">
        <v>1822</v>
      </c>
      <c r="C443" s="121"/>
      <c r="D443" s="119"/>
      <c r="E443" s="192"/>
      <c r="F443" s="117"/>
      <c r="G443" s="118"/>
      <c r="H443" s="119"/>
      <c r="I443" s="119"/>
      <c r="J443" s="123"/>
      <c r="K443" s="195"/>
      <c r="L443" s="120">
        <v>0</v>
      </c>
      <c r="M443" s="120">
        <v>0</v>
      </c>
      <c r="N443" s="120">
        <v>0</v>
      </c>
      <c r="O443" s="112">
        <f t="shared" si="34"/>
        <v>0</v>
      </c>
      <c r="P443" s="115">
        <f t="shared" si="35"/>
        <v>0</v>
      </c>
      <c r="Q443" s="197"/>
      <c r="R443" s="177" t="str">
        <f>IFERROR(INDEX('2A-2B'!$B$21:$B$1020,MATCH(E443,'2A-2B'!$F$21:$F$1020,0)),"-")</f>
        <v>-</v>
      </c>
      <c r="S443" s="177" t="str">
        <f>IFERROR(INDEX('ITC-Books'!$B$21:$B$1020,MATCH(E443,'ITC-Books'!$E$21:$E$1020,0)),"-")</f>
        <v>-</v>
      </c>
      <c r="T443" s="186">
        <f t="shared" si="32"/>
        <v>0</v>
      </c>
      <c r="V443" s="131" t="str">
        <f>IFERROR(INDEX('2A-2B'!$C$21:$C$1020,MATCH(E443,'2A-2B'!$F$21:$F$1020,0)),"Not in 2A-2B")</f>
        <v>Not in 2A-2B</v>
      </c>
      <c r="W443" s="131" t="str">
        <f>IFERROR(INDEX('ITC-Books'!$C$21:$C$1020,MATCH(E443,'ITC-Books'!$E$21:$E$1020,0)),"Not in Books")</f>
        <v>Not in Books</v>
      </c>
      <c r="X443" s="117" t="str">
        <f>IFERROR(INDEX('ITC-Books'!$R$21:$R$1020,MATCH(E443,'ITC-Books'!$E$21:$E$1020,0)),"Not in Books")</f>
        <v>Not in Books</v>
      </c>
      <c r="Y443" s="120">
        <f>IFERROR(VLOOKUP(E443,'2A-2B'!$F$21:$H$1020,3,0)-P443,SUM(M443:O443))</f>
        <v>0</v>
      </c>
      <c r="Z443" s="53">
        <f>IFERROR(VLOOKUP(E443,'ITC-Books'!$E$21:$P$1020,12,0)-P443,SUM(M443:O443))</f>
        <v>0</v>
      </c>
      <c r="AA443" s="186" t="str">
        <f t="shared" si="33"/>
        <v>-</v>
      </c>
    </row>
    <row r="444" spans="2:27">
      <c r="B444" s="176" t="s">
        <v>1823</v>
      </c>
      <c r="C444" s="121"/>
      <c r="D444" s="119"/>
      <c r="E444" s="192"/>
      <c r="F444" s="117"/>
      <c r="G444" s="118"/>
      <c r="H444" s="119"/>
      <c r="I444" s="119"/>
      <c r="J444" s="123"/>
      <c r="K444" s="195"/>
      <c r="L444" s="120">
        <v>0</v>
      </c>
      <c r="M444" s="120">
        <v>0</v>
      </c>
      <c r="N444" s="120">
        <v>0</v>
      </c>
      <c r="O444" s="112">
        <f t="shared" si="34"/>
        <v>0</v>
      </c>
      <c r="P444" s="115">
        <f t="shared" si="35"/>
        <v>0</v>
      </c>
      <c r="Q444" s="197"/>
      <c r="R444" s="177" t="str">
        <f>IFERROR(INDEX('2A-2B'!$B$21:$B$1020,MATCH(E444,'2A-2B'!$F$21:$F$1020,0)),"-")</f>
        <v>-</v>
      </c>
      <c r="S444" s="177" t="str">
        <f>IFERROR(INDEX('ITC-Books'!$B$21:$B$1020,MATCH(E444,'ITC-Books'!$E$21:$E$1020,0)),"-")</f>
        <v>-</v>
      </c>
      <c r="T444" s="186">
        <f t="shared" si="32"/>
        <v>0</v>
      </c>
      <c r="V444" s="131" t="str">
        <f>IFERROR(INDEX('2A-2B'!$C$21:$C$1020,MATCH(E444,'2A-2B'!$F$21:$F$1020,0)),"Not in 2A-2B")</f>
        <v>Not in 2A-2B</v>
      </c>
      <c r="W444" s="131" t="str">
        <f>IFERROR(INDEX('ITC-Books'!$C$21:$C$1020,MATCH(E444,'ITC-Books'!$E$21:$E$1020,0)),"Not in Books")</f>
        <v>Not in Books</v>
      </c>
      <c r="X444" s="117" t="str">
        <f>IFERROR(INDEX('ITC-Books'!$R$21:$R$1020,MATCH(E444,'ITC-Books'!$E$21:$E$1020,0)),"Not in Books")</f>
        <v>Not in Books</v>
      </c>
      <c r="Y444" s="120">
        <f>IFERROR(VLOOKUP(E444,'2A-2B'!$F$21:$H$1020,3,0)-P444,SUM(M444:O444))</f>
        <v>0</v>
      </c>
      <c r="Z444" s="53">
        <f>IFERROR(VLOOKUP(E444,'ITC-Books'!$E$21:$P$1020,12,0)-P444,SUM(M444:O444))</f>
        <v>0</v>
      </c>
      <c r="AA444" s="186" t="str">
        <f t="shared" si="33"/>
        <v>-</v>
      </c>
    </row>
    <row r="445" spans="2:27">
      <c r="B445" s="176" t="s">
        <v>1824</v>
      </c>
      <c r="C445" s="121"/>
      <c r="D445" s="119"/>
      <c r="E445" s="192"/>
      <c r="F445" s="117"/>
      <c r="G445" s="118"/>
      <c r="H445" s="119"/>
      <c r="I445" s="119"/>
      <c r="J445" s="123"/>
      <c r="K445" s="195"/>
      <c r="L445" s="120">
        <v>0</v>
      </c>
      <c r="M445" s="120">
        <v>0</v>
      </c>
      <c r="N445" s="120">
        <v>0</v>
      </c>
      <c r="O445" s="112">
        <f t="shared" si="34"/>
        <v>0</v>
      </c>
      <c r="P445" s="115">
        <f t="shared" si="35"/>
        <v>0</v>
      </c>
      <c r="Q445" s="197"/>
      <c r="R445" s="177" t="str">
        <f>IFERROR(INDEX('2A-2B'!$B$21:$B$1020,MATCH(E445,'2A-2B'!$F$21:$F$1020,0)),"-")</f>
        <v>-</v>
      </c>
      <c r="S445" s="177" t="str">
        <f>IFERROR(INDEX('ITC-Books'!$B$21:$B$1020,MATCH(E445,'ITC-Books'!$E$21:$E$1020,0)),"-")</f>
        <v>-</v>
      </c>
      <c r="T445" s="186">
        <f t="shared" si="32"/>
        <v>0</v>
      </c>
      <c r="V445" s="131" t="str">
        <f>IFERROR(INDEX('2A-2B'!$C$21:$C$1020,MATCH(E445,'2A-2B'!$F$21:$F$1020,0)),"Not in 2A-2B")</f>
        <v>Not in 2A-2B</v>
      </c>
      <c r="W445" s="131" t="str">
        <f>IFERROR(INDEX('ITC-Books'!$C$21:$C$1020,MATCH(E445,'ITC-Books'!$E$21:$E$1020,0)),"Not in Books")</f>
        <v>Not in Books</v>
      </c>
      <c r="X445" s="117" t="str">
        <f>IFERROR(INDEX('ITC-Books'!$R$21:$R$1020,MATCH(E445,'ITC-Books'!$E$21:$E$1020,0)),"Not in Books")</f>
        <v>Not in Books</v>
      </c>
      <c r="Y445" s="120">
        <f>IFERROR(VLOOKUP(E445,'2A-2B'!$F$21:$H$1020,3,0)-P445,SUM(M445:O445))</f>
        <v>0</v>
      </c>
      <c r="Z445" s="53">
        <f>IFERROR(VLOOKUP(E445,'ITC-Books'!$E$21:$P$1020,12,0)-P445,SUM(M445:O445))</f>
        <v>0</v>
      </c>
      <c r="AA445" s="186" t="str">
        <f t="shared" si="33"/>
        <v>-</v>
      </c>
    </row>
    <row r="446" spans="2:27">
      <c r="B446" s="176" t="s">
        <v>1825</v>
      </c>
      <c r="C446" s="121"/>
      <c r="D446" s="119"/>
      <c r="E446" s="192"/>
      <c r="F446" s="117"/>
      <c r="G446" s="118"/>
      <c r="H446" s="119"/>
      <c r="I446" s="119"/>
      <c r="J446" s="123"/>
      <c r="K446" s="195"/>
      <c r="L446" s="120">
        <v>0</v>
      </c>
      <c r="M446" s="120">
        <v>0</v>
      </c>
      <c r="N446" s="120">
        <v>0</v>
      </c>
      <c r="O446" s="112">
        <f t="shared" si="34"/>
        <v>0</v>
      </c>
      <c r="P446" s="115">
        <f t="shared" si="35"/>
        <v>0</v>
      </c>
      <c r="Q446" s="197"/>
      <c r="R446" s="177" t="str">
        <f>IFERROR(INDEX('2A-2B'!$B$21:$B$1020,MATCH(E446,'2A-2B'!$F$21:$F$1020,0)),"-")</f>
        <v>-</v>
      </c>
      <c r="S446" s="177" t="str">
        <f>IFERROR(INDEX('ITC-Books'!$B$21:$B$1020,MATCH(E446,'ITC-Books'!$E$21:$E$1020,0)),"-")</f>
        <v>-</v>
      </c>
      <c r="T446" s="186">
        <f t="shared" si="32"/>
        <v>0</v>
      </c>
      <c r="V446" s="131" t="str">
        <f>IFERROR(INDEX('2A-2B'!$C$21:$C$1020,MATCH(E446,'2A-2B'!$F$21:$F$1020,0)),"Not in 2A-2B")</f>
        <v>Not in 2A-2B</v>
      </c>
      <c r="W446" s="131" t="str">
        <f>IFERROR(INDEX('ITC-Books'!$C$21:$C$1020,MATCH(E446,'ITC-Books'!$E$21:$E$1020,0)),"Not in Books")</f>
        <v>Not in Books</v>
      </c>
      <c r="X446" s="117" t="str">
        <f>IFERROR(INDEX('ITC-Books'!$R$21:$R$1020,MATCH(E446,'ITC-Books'!$E$21:$E$1020,0)),"Not in Books")</f>
        <v>Not in Books</v>
      </c>
      <c r="Y446" s="120">
        <f>IFERROR(VLOOKUP(E446,'2A-2B'!$F$21:$H$1020,3,0)-P446,SUM(M446:O446))</f>
        <v>0</v>
      </c>
      <c r="Z446" s="53">
        <f>IFERROR(VLOOKUP(E446,'ITC-Books'!$E$21:$P$1020,12,0)-P446,SUM(M446:O446))</f>
        <v>0</v>
      </c>
      <c r="AA446" s="186" t="str">
        <f t="shared" si="33"/>
        <v>-</v>
      </c>
    </row>
    <row r="447" spans="2:27">
      <c r="B447" s="176" t="s">
        <v>1826</v>
      </c>
      <c r="C447" s="121"/>
      <c r="D447" s="119"/>
      <c r="E447" s="192"/>
      <c r="F447" s="117"/>
      <c r="G447" s="118"/>
      <c r="H447" s="119"/>
      <c r="I447" s="119"/>
      <c r="J447" s="123"/>
      <c r="K447" s="195"/>
      <c r="L447" s="120">
        <v>0</v>
      </c>
      <c r="M447" s="120">
        <v>0</v>
      </c>
      <c r="N447" s="120">
        <v>0</v>
      </c>
      <c r="O447" s="112">
        <f t="shared" si="34"/>
        <v>0</v>
      </c>
      <c r="P447" s="115">
        <f t="shared" si="35"/>
        <v>0</v>
      </c>
      <c r="Q447" s="197"/>
      <c r="R447" s="177" t="str">
        <f>IFERROR(INDEX('2A-2B'!$B$21:$B$1020,MATCH(E447,'2A-2B'!$F$21:$F$1020,0)),"-")</f>
        <v>-</v>
      </c>
      <c r="S447" s="177" t="str">
        <f>IFERROR(INDEX('ITC-Books'!$B$21:$B$1020,MATCH(E447,'ITC-Books'!$E$21:$E$1020,0)),"-")</f>
        <v>-</v>
      </c>
      <c r="T447" s="186">
        <f t="shared" si="32"/>
        <v>0</v>
      </c>
      <c r="V447" s="131" t="str">
        <f>IFERROR(INDEX('2A-2B'!$C$21:$C$1020,MATCH(E447,'2A-2B'!$F$21:$F$1020,0)),"Not in 2A-2B")</f>
        <v>Not in 2A-2B</v>
      </c>
      <c r="W447" s="131" t="str">
        <f>IFERROR(INDEX('ITC-Books'!$C$21:$C$1020,MATCH(E447,'ITC-Books'!$E$21:$E$1020,0)),"Not in Books")</f>
        <v>Not in Books</v>
      </c>
      <c r="X447" s="117" t="str">
        <f>IFERROR(INDEX('ITC-Books'!$R$21:$R$1020,MATCH(E447,'ITC-Books'!$E$21:$E$1020,0)),"Not in Books")</f>
        <v>Not in Books</v>
      </c>
      <c r="Y447" s="120">
        <f>IFERROR(VLOOKUP(E447,'2A-2B'!$F$21:$H$1020,3,0)-P447,SUM(M447:O447))</f>
        <v>0</v>
      </c>
      <c r="Z447" s="53">
        <f>IFERROR(VLOOKUP(E447,'ITC-Books'!$E$21:$P$1020,12,0)-P447,SUM(M447:O447))</f>
        <v>0</v>
      </c>
      <c r="AA447" s="186" t="str">
        <f t="shared" si="33"/>
        <v>-</v>
      </c>
    </row>
    <row r="448" spans="2:27">
      <c r="B448" s="176" t="s">
        <v>1827</v>
      </c>
      <c r="C448" s="121"/>
      <c r="D448" s="119"/>
      <c r="E448" s="192"/>
      <c r="F448" s="117"/>
      <c r="G448" s="118"/>
      <c r="H448" s="119"/>
      <c r="I448" s="119"/>
      <c r="J448" s="123"/>
      <c r="K448" s="195"/>
      <c r="L448" s="120">
        <v>0</v>
      </c>
      <c r="M448" s="120">
        <v>0</v>
      </c>
      <c r="N448" s="120">
        <v>0</v>
      </c>
      <c r="O448" s="112">
        <f t="shared" si="34"/>
        <v>0</v>
      </c>
      <c r="P448" s="115">
        <f t="shared" si="35"/>
        <v>0</v>
      </c>
      <c r="Q448" s="197"/>
      <c r="R448" s="177" t="str">
        <f>IFERROR(INDEX('2A-2B'!$B$21:$B$1020,MATCH(E448,'2A-2B'!$F$21:$F$1020,0)),"-")</f>
        <v>-</v>
      </c>
      <c r="S448" s="177" t="str">
        <f>IFERROR(INDEX('ITC-Books'!$B$21:$B$1020,MATCH(E448,'ITC-Books'!$E$21:$E$1020,0)),"-")</f>
        <v>-</v>
      </c>
      <c r="T448" s="186">
        <f t="shared" si="32"/>
        <v>0</v>
      </c>
      <c r="V448" s="131" t="str">
        <f>IFERROR(INDEX('2A-2B'!$C$21:$C$1020,MATCH(E448,'2A-2B'!$F$21:$F$1020,0)),"Not in 2A-2B")</f>
        <v>Not in 2A-2B</v>
      </c>
      <c r="W448" s="131" t="str">
        <f>IFERROR(INDEX('ITC-Books'!$C$21:$C$1020,MATCH(E448,'ITC-Books'!$E$21:$E$1020,0)),"Not in Books")</f>
        <v>Not in Books</v>
      </c>
      <c r="X448" s="117" t="str">
        <f>IFERROR(INDEX('ITC-Books'!$R$21:$R$1020,MATCH(E448,'ITC-Books'!$E$21:$E$1020,0)),"Not in Books")</f>
        <v>Not in Books</v>
      </c>
      <c r="Y448" s="120">
        <f>IFERROR(VLOOKUP(E448,'2A-2B'!$F$21:$H$1020,3,0)-P448,SUM(M448:O448))</f>
        <v>0</v>
      </c>
      <c r="Z448" s="53">
        <f>IFERROR(VLOOKUP(E448,'ITC-Books'!$E$21:$P$1020,12,0)-P448,SUM(M448:O448))</f>
        <v>0</v>
      </c>
      <c r="AA448" s="186" t="str">
        <f t="shared" si="33"/>
        <v>-</v>
      </c>
    </row>
    <row r="449" spans="2:27">
      <c r="B449" s="176" t="s">
        <v>1828</v>
      </c>
      <c r="C449" s="121"/>
      <c r="D449" s="119"/>
      <c r="E449" s="192"/>
      <c r="F449" s="117"/>
      <c r="G449" s="118"/>
      <c r="H449" s="119"/>
      <c r="I449" s="119"/>
      <c r="J449" s="123"/>
      <c r="K449" s="195"/>
      <c r="L449" s="120">
        <v>0</v>
      </c>
      <c r="M449" s="120">
        <v>0</v>
      </c>
      <c r="N449" s="120">
        <v>0</v>
      </c>
      <c r="O449" s="112">
        <f t="shared" si="34"/>
        <v>0</v>
      </c>
      <c r="P449" s="115">
        <f t="shared" si="35"/>
        <v>0</v>
      </c>
      <c r="Q449" s="197"/>
      <c r="R449" s="177" t="str">
        <f>IFERROR(INDEX('2A-2B'!$B$21:$B$1020,MATCH(E449,'2A-2B'!$F$21:$F$1020,0)),"-")</f>
        <v>-</v>
      </c>
      <c r="S449" s="177" t="str">
        <f>IFERROR(INDEX('ITC-Books'!$B$21:$B$1020,MATCH(E449,'ITC-Books'!$E$21:$E$1020,0)),"-")</f>
        <v>-</v>
      </c>
      <c r="T449" s="186">
        <f t="shared" si="32"/>
        <v>0</v>
      </c>
      <c r="V449" s="131" t="str">
        <f>IFERROR(INDEX('2A-2B'!$C$21:$C$1020,MATCH(E449,'2A-2B'!$F$21:$F$1020,0)),"Not in 2A-2B")</f>
        <v>Not in 2A-2B</v>
      </c>
      <c r="W449" s="131" t="str">
        <f>IFERROR(INDEX('ITC-Books'!$C$21:$C$1020,MATCH(E449,'ITC-Books'!$E$21:$E$1020,0)),"Not in Books")</f>
        <v>Not in Books</v>
      </c>
      <c r="X449" s="117" t="str">
        <f>IFERROR(INDEX('ITC-Books'!$R$21:$R$1020,MATCH(E449,'ITC-Books'!$E$21:$E$1020,0)),"Not in Books")</f>
        <v>Not in Books</v>
      </c>
      <c r="Y449" s="120">
        <f>IFERROR(VLOOKUP(E449,'2A-2B'!$F$21:$H$1020,3,0)-P449,SUM(M449:O449))</f>
        <v>0</v>
      </c>
      <c r="Z449" s="53">
        <f>IFERROR(VLOOKUP(E449,'ITC-Books'!$E$21:$P$1020,12,0)-P449,SUM(M449:O449))</f>
        <v>0</v>
      </c>
      <c r="AA449" s="186" t="str">
        <f t="shared" si="33"/>
        <v>-</v>
      </c>
    </row>
    <row r="450" spans="2:27">
      <c r="B450" s="176" t="s">
        <v>1829</v>
      </c>
      <c r="C450" s="121"/>
      <c r="D450" s="119"/>
      <c r="E450" s="192"/>
      <c r="F450" s="117"/>
      <c r="G450" s="118"/>
      <c r="H450" s="119"/>
      <c r="I450" s="119"/>
      <c r="J450" s="123"/>
      <c r="K450" s="195"/>
      <c r="L450" s="120">
        <v>0</v>
      </c>
      <c r="M450" s="120">
        <v>0</v>
      </c>
      <c r="N450" s="120">
        <v>0</v>
      </c>
      <c r="O450" s="112">
        <f t="shared" si="34"/>
        <v>0</v>
      </c>
      <c r="P450" s="115">
        <f t="shared" si="35"/>
        <v>0</v>
      </c>
      <c r="Q450" s="197"/>
      <c r="R450" s="177" t="str">
        <f>IFERROR(INDEX('2A-2B'!$B$21:$B$1020,MATCH(E450,'2A-2B'!$F$21:$F$1020,0)),"-")</f>
        <v>-</v>
      </c>
      <c r="S450" s="177" t="str">
        <f>IFERROR(INDEX('ITC-Books'!$B$21:$B$1020,MATCH(E450,'ITC-Books'!$E$21:$E$1020,0)),"-")</f>
        <v>-</v>
      </c>
      <c r="T450" s="186">
        <f t="shared" si="32"/>
        <v>0</v>
      </c>
      <c r="V450" s="131" t="str">
        <f>IFERROR(INDEX('2A-2B'!$C$21:$C$1020,MATCH(E450,'2A-2B'!$F$21:$F$1020,0)),"Not in 2A-2B")</f>
        <v>Not in 2A-2B</v>
      </c>
      <c r="W450" s="131" t="str">
        <f>IFERROR(INDEX('ITC-Books'!$C$21:$C$1020,MATCH(E450,'ITC-Books'!$E$21:$E$1020,0)),"Not in Books")</f>
        <v>Not in Books</v>
      </c>
      <c r="X450" s="117" t="str">
        <f>IFERROR(INDEX('ITC-Books'!$R$21:$R$1020,MATCH(E450,'ITC-Books'!$E$21:$E$1020,0)),"Not in Books")</f>
        <v>Not in Books</v>
      </c>
      <c r="Y450" s="120">
        <f>IFERROR(VLOOKUP(E450,'2A-2B'!$F$21:$H$1020,3,0)-P450,SUM(M450:O450))</f>
        <v>0</v>
      </c>
      <c r="Z450" s="53">
        <f>IFERROR(VLOOKUP(E450,'ITC-Books'!$E$21:$P$1020,12,0)-P450,SUM(M450:O450))</f>
        <v>0</v>
      </c>
      <c r="AA450" s="186" t="str">
        <f t="shared" si="33"/>
        <v>-</v>
      </c>
    </row>
    <row r="451" spans="2:27">
      <c r="B451" s="176" t="s">
        <v>1830</v>
      </c>
      <c r="C451" s="121"/>
      <c r="D451" s="119"/>
      <c r="E451" s="192"/>
      <c r="F451" s="117"/>
      <c r="G451" s="118"/>
      <c r="H451" s="119"/>
      <c r="I451" s="119"/>
      <c r="J451" s="123"/>
      <c r="K451" s="195"/>
      <c r="L451" s="120">
        <v>0</v>
      </c>
      <c r="M451" s="120">
        <v>0</v>
      </c>
      <c r="N451" s="120">
        <v>0</v>
      </c>
      <c r="O451" s="112">
        <f t="shared" si="34"/>
        <v>0</v>
      </c>
      <c r="P451" s="115">
        <f t="shared" si="35"/>
        <v>0</v>
      </c>
      <c r="Q451" s="197"/>
      <c r="R451" s="177" t="str">
        <f>IFERROR(INDEX('2A-2B'!$B$21:$B$1020,MATCH(E451,'2A-2B'!$F$21:$F$1020,0)),"-")</f>
        <v>-</v>
      </c>
      <c r="S451" s="177" t="str">
        <f>IFERROR(INDEX('ITC-Books'!$B$21:$B$1020,MATCH(E451,'ITC-Books'!$E$21:$E$1020,0)),"-")</f>
        <v>-</v>
      </c>
      <c r="T451" s="186">
        <f t="shared" si="32"/>
        <v>0</v>
      </c>
      <c r="V451" s="131" t="str">
        <f>IFERROR(INDEX('2A-2B'!$C$21:$C$1020,MATCH(E451,'2A-2B'!$F$21:$F$1020,0)),"Not in 2A-2B")</f>
        <v>Not in 2A-2B</v>
      </c>
      <c r="W451" s="131" t="str">
        <f>IFERROR(INDEX('ITC-Books'!$C$21:$C$1020,MATCH(E451,'ITC-Books'!$E$21:$E$1020,0)),"Not in Books")</f>
        <v>Not in Books</v>
      </c>
      <c r="X451" s="117" t="str">
        <f>IFERROR(INDEX('ITC-Books'!$R$21:$R$1020,MATCH(E451,'ITC-Books'!$E$21:$E$1020,0)),"Not in Books")</f>
        <v>Not in Books</v>
      </c>
      <c r="Y451" s="120">
        <f>IFERROR(VLOOKUP(E451,'2A-2B'!$F$21:$H$1020,3,0)-P451,SUM(M451:O451))</f>
        <v>0</v>
      </c>
      <c r="Z451" s="53">
        <f>IFERROR(VLOOKUP(E451,'ITC-Books'!$E$21:$P$1020,12,0)-P451,SUM(M451:O451))</f>
        <v>0</v>
      </c>
      <c r="AA451" s="186" t="str">
        <f t="shared" si="33"/>
        <v>-</v>
      </c>
    </row>
    <row r="452" spans="2:27">
      <c r="B452" s="176" t="s">
        <v>1831</v>
      </c>
      <c r="C452" s="121"/>
      <c r="D452" s="119"/>
      <c r="E452" s="192"/>
      <c r="F452" s="117"/>
      <c r="G452" s="118"/>
      <c r="H452" s="119"/>
      <c r="I452" s="119"/>
      <c r="J452" s="123"/>
      <c r="K452" s="195"/>
      <c r="L452" s="120">
        <v>0</v>
      </c>
      <c r="M452" s="120">
        <v>0</v>
      </c>
      <c r="N452" s="120">
        <v>0</v>
      </c>
      <c r="O452" s="112">
        <f t="shared" si="34"/>
        <v>0</v>
      </c>
      <c r="P452" s="115">
        <f t="shared" si="35"/>
        <v>0</v>
      </c>
      <c r="Q452" s="197"/>
      <c r="R452" s="177" t="str">
        <f>IFERROR(INDEX('2A-2B'!$B$21:$B$1020,MATCH(E452,'2A-2B'!$F$21:$F$1020,0)),"-")</f>
        <v>-</v>
      </c>
      <c r="S452" s="177" t="str">
        <f>IFERROR(INDEX('ITC-Books'!$B$21:$B$1020,MATCH(E452,'ITC-Books'!$E$21:$E$1020,0)),"-")</f>
        <v>-</v>
      </c>
      <c r="T452" s="186">
        <f t="shared" si="32"/>
        <v>0</v>
      </c>
      <c r="V452" s="131" t="str">
        <f>IFERROR(INDEX('2A-2B'!$C$21:$C$1020,MATCH(E452,'2A-2B'!$F$21:$F$1020,0)),"Not in 2A-2B")</f>
        <v>Not in 2A-2B</v>
      </c>
      <c r="W452" s="131" t="str">
        <f>IFERROR(INDEX('ITC-Books'!$C$21:$C$1020,MATCH(E452,'ITC-Books'!$E$21:$E$1020,0)),"Not in Books")</f>
        <v>Not in Books</v>
      </c>
      <c r="X452" s="117" t="str">
        <f>IFERROR(INDEX('ITC-Books'!$R$21:$R$1020,MATCH(E452,'ITC-Books'!$E$21:$E$1020,0)),"Not in Books")</f>
        <v>Not in Books</v>
      </c>
      <c r="Y452" s="120">
        <f>IFERROR(VLOOKUP(E452,'2A-2B'!$F$21:$H$1020,3,0)-P452,SUM(M452:O452))</f>
        <v>0</v>
      </c>
      <c r="Z452" s="53">
        <f>IFERROR(VLOOKUP(E452,'ITC-Books'!$E$21:$P$1020,12,0)-P452,SUM(M452:O452))</f>
        <v>0</v>
      </c>
      <c r="AA452" s="186" t="str">
        <f t="shared" si="33"/>
        <v>-</v>
      </c>
    </row>
    <row r="453" spans="2:27">
      <c r="B453" s="176" t="s">
        <v>1832</v>
      </c>
      <c r="C453" s="121"/>
      <c r="D453" s="119"/>
      <c r="E453" s="192"/>
      <c r="F453" s="117"/>
      <c r="G453" s="118"/>
      <c r="H453" s="119"/>
      <c r="I453" s="119"/>
      <c r="J453" s="123"/>
      <c r="K453" s="195"/>
      <c r="L453" s="120">
        <v>0</v>
      </c>
      <c r="M453" s="120">
        <v>0</v>
      </c>
      <c r="N453" s="120">
        <v>0</v>
      </c>
      <c r="O453" s="112">
        <f t="shared" si="34"/>
        <v>0</v>
      </c>
      <c r="P453" s="115">
        <f t="shared" si="35"/>
        <v>0</v>
      </c>
      <c r="Q453" s="197"/>
      <c r="R453" s="177" t="str">
        <f>IFERROR(INDEX('2A-2B'!$B$21:$B$1020,MATCH(E453,'2A-2B'!$F$21:$F$1020,0)),"-")</f>
        <v>-</v>
      </c>
      <c r="S453" s="177" t="str">
        <f>IFERROR(INDEX('ITC-Books'!$B$21:$B$1020,MATCH(E453,'ITC-Books'!$E$21:$E$1020,0)),"-")</f>
        <v>-</v>
      </c>
      <c r="T453" s="186">
        <f t="shared" si="32"/>
        <v>0</v>
      </c>
      <c r="V453" s="131" t="str">
        <f>IFERROR(INDEX('2A-2B'!$C$21:$C$1020,MATCH(E453,'2A-2B'!$F$21:$F$1020,0)),"Not in 2A-2B")</f>
        <v>Not in 2A-2B</v>
      </c>
      <c r="W453" s="131" t="str">
        <f>IFERROR(INDEX('ITC-Books'!$C$21:$C$1020,MATCH(E453,'ITC-Books'!$E$21:$E$1020,0)),"Not in Books")</f>
        <v>Not in Books</v>
      </c>
      <c r="X453" s="117" t="str">
        <f>IFERROR(INDEX('ITC-Books'!$R$21:$R$1020,MATCH(E453,'ITC-Books'!$E$21:$E$1020,0)),"Not in Books")</f>
        <v>Not in Books</v>
      </c>
      <c r="Y453" s="120">
        <f>IFERROR(VLOOKUP(E453,'2A-2B'!$F$21:$H$1020,3,0)-P453,SUM(M453:O453))</f>
        <v>0</v>
      </c>
      <c r="Z453" s="53">
        <f>IFERROR(VLOOKUP(E453,'ITC-Books'!$E$21:$P$1020,12,0)-P453,SUM(M453:O453))</f>
        <v>0</v>
      </c>
      <c r="AA453" s="186" t="str">
        <f t="shared" si="33"/>
        <v>-</v>
      </c>
    </row>
    <row r="454" spans="2:27">
      <c r="B454" s="176" t="s">
        <v>1833</v>
      </c>
      <c r="C454" s="121"/>
      <c r="D454" s="119"/>
      <c r="E454" s="192"/>
      <c r="F454" s="117"/>
      <c r="G454" s="118"/>
      <c r="H454" s="119"/>
      <c r="I454" s="119"/>
      <c r="J454" s="123"/>
      <c r="K454" s="195"/>
      <c r="L454" s="120">
        <v>0</v>
      </c>
      <c r="M454" s="120">
        <v>0</v>
      </c>
      <c r="N454" s="120">
        <v>0</v>
      </c>
      <c r="O454" s="112">
        <f t="shared" si="34"/>
        <v>0</v>
      </c>
      <c r="P454" s="115">
        <f t="shared" si="35"/>
        <v>0</v>
      </c>
      <c r="Q454" s="197"/>
      <c r="R454" s="177" t="str">
        <f>IFERROR(INDEX('2A-2B'!$B$21:$B$1020,MATCH(E454,'2A-2B'!$F$21:$F$1020,0)),"-")</f>
        <v>-</v>
      </c>
      <c r="S454" s="177" t="str">
        <f>IFERROR(INDEX('ITC-Books'!$B$21:$B$1020,MATCH(E454,'ITC-Books'!$E$21:$E$1020,0)),"-")</f>
        <v>-</v>
      </c>
      <c r="T454" s="186">
        <f t="shared" si="32"/>
        <v>0</v>
      </c>
      <c r="V454" s="131" t="str">
        <f>IFERROR(INDEX('2A-2B'!$C$21:$C$1020,MATCH(E454,'2A-2B'!$F$21:$F$1020,0)),"Not in 2A-2B")</f>
        <v>Not in 2A-2B</v>
      </c>
      <c r="W454" s="131" t="str">
        <f>IFERROR(INDEX('ITC-Books'!$C$21:$C$1020,MATCH(E454,'ITC-Books'!$E$21:$E$1020,0)),"Not in Books")</f>
        <v>Not in Books</v>
      </c>
      <c r="X454" s="117" t="str">
        <f>IFERROR(INDEX('ITC-Books'!$R$21:$R$1020,MATCH(E454,'ITC-Books'!$E$21:$E$1020,0)),"Not in Books")</f>
        <v>Not in Books</v>
      </c>
      <c r="Y454" s="120">
        <f>IFERROR(VLOOKUP(E454,'2A-2B'!$F$21:$H$1020,3,0)-P454,SUM(M454:O454))</f>
        <v>0</v>
      </c>
      <c r="Z454" s="53">
        <f>IFERROR(VLOOKUP(E454,'ITC-Books'!$E$21:$P$1020,12,0)-P454,SUM(M454:O454))</f>
        <v>0</v>
      </c>
      <c r="AA454" s="186" t="str">
        <f t="shared" si="33"/>
        <v>-</v>
      </c>
    </row>
    <row r="455" spans="2:27">
      <c r="B455" s="176" t="s">
        <v>1834</v>
      </c>
      <c r="C455" s="121"/>
      <c r="D455" s="119"/>
      <c r="E455" s="192"/>
      <c r="F455" s="117"/>
      <c r="G455" s="118"/>
      <c r="H455" s="119"/>
      <c r="I455" s="119"/>
      <c r="J455" s="123"/>
      <c r="K455" s="195"/>
      <c r="L455" s="120">
        <v>0</v>
      </c>
      <c r="M455" s="120">
        <v>0</v>
      </c>
      <c r="N455" s="120">
        <v>0</v>
      </c>
      <c r="O455" s="112">
        <f t="shared" si="34"/>
        <v>0</v>
      </c>
      <c r="P455" s="115">
        <f t="shared" si="35"/>
        <v>0</v>
      </c>
      <c r="Q455" s="197"/>
      <c r="R455" s="177" t="str">
        <f>IFERROR(INDEX('2A-2B'!$B$21:$B$1020,MATCH(E455,'2A-2B'!$F$21:$F$1020,0)),"-")</f>
        <v>-</v>
      </c>
      <c r="S455" s="177" t="str">
        <f>IFERROR(INDEX('ITC-Books'!$B$21:$B$1020,MATCH(E455,'ITC-Books'!$E$21:$E$1020,0)),"-")</f>
        <v>-</v>
      </c>
      <c r="T455" s="186">
        <f t="shared" si="32"/>
        <v>0</v>
      </c>
      <c r="V455" s="131" t="str">
        <f>IFERROR(INDEX('2A-2B'!$C$21:$C$1020,MATCH(E455,'2A-2B'!$F$21:$F$1020,0)),"Not in 2A-2B")</f>
        <v>Not in 2A-2B</v>
      </c>
      <c r="W455" s="131" t="str">
        <f>IFERROR(INDEX('ITC-Books'!$C$21:$C$1020,MATCH(E455,'ITC-Books'!$E$21:$E$1020,0)),"Not in Books")</f>
        <v>Not in Books</v>
      </c>
      <c r="X455" s="117" t="str">
        <f>IFERROR(INDEX('ITC-Books'!$R$21:$R$1020,MATCH(E455,'ITC-Books'!$E$21:$E$1020,0)),"Not in Books")</f>
        <v>Not in Books</v>
      </c>
      <c r="Y455" s="120">
        <f>IFERROR(VLOOKUP(E455,'2A-2B'!$F$21:$H$1020,3,0)-P455,SUM(M455:O455))</f>
        <v>0</v>
      </c>
      <c r="Z455" s="53">
        <f>IFERROR(VLOOKUP(E455,'ITC-Books'!$E$21:$P$1020,12,0)-P455,SUM(M455:O455))</f>
        <v>0</v>
      </c>
      <c r="AA455" s="186" t="str">
        <f t="shared" si="33"/>
        <v>-</v>
      </c>
    </row>
    <row r="456" spans="2:27">
      <c r="B456" s="176" t="s">
        <v>1835</v>
      </c>
      <c r="C456" s="121"/>
      <c r="D456" s="119"/>
      <c r="E456" s="192"/>
      <c r="F456" s="117"/>
      <c r="G456" s="118"/>
      <c r="H456" s="119"/>
      <c r="I456" s="119"/>
      <c r="J456" s="123"/>
      <c r="K456" s="195"/>
      <c r="L456" s="120">
        <v>0</v>
      </c>
      <c r="M456" s="120">
        <v>0</v>
      </c>
      <c r="N456" s="120">
        <v>0</v>
      </c>
      <c r="O456" s="112">
        <f t="shared" si="34"/>
        <v>0</v>
      </c>
      <c r="P456" s="115">
        <f t="shared" si="35"/>
        <v>0</v>
      </c>
      <c r="Q456" s="197"/>
      <c r="R456" s="177" t="str">
        <f>IFERROR(INDEX('2A-2B'!$B$21:$B$1020,MATCH(E456,'2A-2B'!$F$21:$F$1020,0)),"-")</f>
        <v>-</v>
      </c>
      <c r="S456" s="177" t="str">
        <f>IFERROR(INDEX('ITC-Books'!$B$21:$B$1020,MATCH(E456,'ITC-Books'!$E$21:$E$1020,0)),"-")</f>
        <v>-</v>
      </c>
      <c r="T456" s="186">
        <f t="shared" si="32"/>
        <v>0</v>
      </c>
      <c r="V456" s="131" t="str">
        <f>IFERROR(INDEX('2A-2B'!$C$21:$C$1020,MATCH(E456,'2A-2B'!$F$21:$F$1020,0)),"Not in 2A-2B")</f>
        <v>Not in 2A-2B</v>
      </c>
      <c r="W456" s="131" t="str">
        <f>IFERROR(INDEX('ITC-Books'!$C$21:$C$1020,MATCH(E456,'ITC-Books'!$E$21:$E$1020,0)),"Not in Books")</f>
        <v>Not in Books</v>
      </c>
      <c r="X456" s="117" t="str">
        <f>IFERROR(INDEX('ITC-Books'!$R$21:$R$1020,MATCH(E456,'ITC-Books'!$E$21:$E$1020,0)),"Not in Books")</f>
        <v>Not in Books</v>
      </c>
      <c r="Y456" s="120">
        <f>IFERROR(VLOOKUP(E456,'2A-2B'!$F$21:$H$1020,3,0)-P456,SUM(M456:O456))</f>
        <v>0</v>
      </c>
      <c r="Z456" s="53">
        <f>IFERROR(VLOOKUP(E456,'ITC-Books'!$E$21:$P$1020,12,0)-P456,SUM(M456:O456))</f>
        <v>0</v>
      </c>
      <c r="AA456" s="186" t="str">
        <f t="shared" si="33"/>
        <v>-</v>
      </c>
    </row>
    <row r="457" spans="2:27">
      <c r="B457" s="176" t="s">
        <v>1836</v>
      </c>
      <c r="C457" s="121"/>
      <c r="D457" s="119"/>
      <c r="E457" s="192"/>
      <c r="F457" s="117"/>
      <c r="G457" s="118"/>
      <c r="H457" s="119"/>
      <c r="I457" s="119"/>
      <c r="J457" s="123"/>
      <c r="K457" s="195"/>
      <c r="L457" s="120">
        <v>0</v>
      </c>
      <c r="M457" s="120">
        <v>0</v>
      </c>
      <c r="N457" s="120">
        <v>0</v>
      </c>
      <c r="O457" s="112">
        <f t="shared" si="34"/>
        <v>0</v>
      </c>
      <c r="P457" s="115">
        <f t="shared" si="35"/>
        <v>0</v>
      </c>
      <c r="Q457" s="197"/>
      <c r="R457" s="177" t="str">
        <f>IFERROR(INDEX('2A-2B'!$B$21:$B$1020,MATCH(E457,'2A-2B'!$F$21:$F$1020,0)),"-")</f>
        <v>-</v>
      </c>
      <c r="S457" s="177" t="str">
        <f>IFERROR(INDEX('ITC-Books'!$B$21:$B$1020,MATCH(E457,'ITC-Books'!$E$21:$E$1020,0)),"-")</f>
        <v>-</v>
      </c>
      <c r="T457" s="186">
        <f t="shared" si="32"/>
        <v>0</v>
      </c>
      <c r="V457" s="131" t="str">
        <f>IFERROR(INDEX('2A-2B'!$C$21:$C$1020,MATCH(E457,'2A-2B'!$F$21:$F$1020,0)),"Not in 2A-2B")</f>
        <v>Not in 2A-2B</v>
      </c>
      <c r="W457" s="131" t="str">
        <f>IFERROR(INDEX('ITC-Books'!$C$21:$C$1020,MATCH(E457,'ITC-Books'!$E$21:$E$1020,0)),"Not in Books")</f>
        <v>Not in Books</v>
      </c>
      <c r="X457" s="117" t="str">
        <f>IFERROR(INDEX('ITC-Books'!$R$21:$R$1020,MATCH(E457,'ITC-Books'!$E$21:$E$1020,0)),"Not in Books")</f>
        <v>Not in Books</v>
      </c>
      <c r="Y457" s="120">
        <f>IFERROR(VLOOKUP(E457,'2A-2B'!$F$21:$H$1020,3,0)-P457,SUM(M457:O457))</f>
        <v>0</v>
      </c>
      <c r="Z457" s="53">
        <f>IFERROR(VLOOKUP(E457,'ITC-Books'!$E$21:$P$1020,12,0)-P457,SUM(M457:O457))</f>
        <v>0</v>
      </c>
      <c r="AA457" s="186" t="str">
        <f t="shared" si="33"/>
        <v>-</v>
      </c>
    </row>
    <row r="458" spans="2:27">
      <c r="B458" s="176" t="s">
        <v>1837</v>
      </c>
      <c r="C458" s="121"/>
      <c r="D458" s="119"/>
      <c r="E458" s="192"/>
      <c r="F458" s="117"/>
      <c r="G458" s="118"/>
      <c r="H458" s="119"/>
      <c r="I458" s="119"/>
      <c r="J458" s="123"/>
      <c r="K458" s="195"/>
      <c r="L458" s="120">
        <v>0</v>
      </c>
      <c r="M458" s="120">
        <v>0</v>
      </c>
      <c r="N458" s="120">
        <v>0</v>
      </c>
      <c r="O458" s="112">
        <f t="shared" si="34"/>
        <v>0</v>
      </c>
      <c r="P458" s="115">
        <f t="shared" si="35"/>
        <v>0</v>
      </c>
      <c r="Q458" s="197"/>
      <c r="R458" s="177" t="str">
        <f>IFERROR(INDEX('2A-2B'!$B$21:$B$1020,MATCH(E458,'2A-2B'!$F$21:$F$1020,0)),"-")</f>
        <v>-</v>
      </c>
      <c r="S458" s="177" t="str">
        <f>IFERROR(INDEX('ITC-Books'!$B$21:$B$1020,MATCH(E458,'ITC-Books'!$E$21:$E$1020,0)),"-")</f>
        <v>-</v>
      </c>
      <c r="T458" s="186">
        <f t="shared" si="32"/>
        <v>0</v>
      </c>
      <c r="V458" s="131" t="str">
        <f>IFERROR(INDEX('2A-2B'!$C$21:$C$1020,MATCH(E458,'2A-2B'!$F$21:$F$1020,0)),"Not in 2A-2B")</f>
        <v>Not in 2A-2B</v>
      </c>
      <c r="W458" s="131" t="str">
        <f>IFERROR(INDEX('ITC-Books'!$C$21:$C$1020,MATCH(E458,'ITC-Books'!$E$21:$E$1020,0)),"Not in Books")</f>
        <v>Not in Books</v>
      </c>
      <c r="X458" s="117" t="str">
        <f>IFERROR(INDEX('ITC-Books'!$R$21:$R$1020,MATCH(E458,'ITC-Books'!$E$21:$E$1020,0)),"Not in Books")</f>
        <v>Not in Books</v>
      </c>
      <c r="Y458" s="120">
        <f>IFERROR(VLOOKUP(E458,'2A-2B'!$F$21:$H$1020,3,0)-P458,SUM(M458:O458))</f>
        <v>0</v>
      </c>
      <c r="Z458" s="53">
        <f>IFERROR(VLOOKUP(E458,'ITC-Books'!$E$21:$P$1020,12,0)-P458,SUM(M458:O458))</f>
        <v>0</v>
      </c>
      <c r="AA458" s="186" t="str">
        <f t="shared" si="33"/>
        <v>-</v>
      </c>
    </row>
    <row r="459" spans="2:27">
      <c r="B459" s="176" t="s">
        <v>1838</v>
      </c>
      <c r="C459" s="121"/>
      <c r="D459" s="119"/>
      <c r="E459" s="192"/>
      <c r="F459" s="117"/>
      <c r="G459" s="118"/>
      <c r="H459" s="119"/>
      <c r="I459" s="119"/>
      <c r="J459" s="123"/>
      <c r="K459" s="195"/>
      <c r="L459" s="120">
        <v>0</v>
      </c>
      <c r="M459" s="120">
        <v>0</v>
      </c>
      <c r="N459" s="120">
        <v>0</v>
      </c>
      <c r="O459" s="112">
        <f t="shared" si="34"/>
        <v>0</v>
      </c>
      <c r="P459" s="115">
        <f t="shared" si="35"/>
        <v>0</v>
      </c>
      <c r="Q459" s="197"/>
      <c r="R459" s="177" t="str">
        <f>IFERROR(INDEX('2A-2B'!$B$21:$B$1020,MATCH(E459,'2A-2B'!$F$21:$F$1020,0)),"-")</f>
        <v>-</v>
      </c>
      <c r="S459" s="177" t="str">
        <f>IFERROR(INDEX('ITC-Books'!$B$21:$B$1020,MATCH(E459,'ITC-Books'!$E$21:$E$1020,0)),"-")</f>
        <v>-</v>
      </c>
      <c r="T459" s="186">
        <f t="shared" si="32"/>
        <v>0</v>
      </c>
      <c r="V459" s="131" t="str">
        <f>IFERROR(INDEX('2A-2B'!$C$21:$C$1020,MATCH(E459,'2A-2B'!$F$21:$F$1020,0)),"Not in 2A-2B")</f>
        <v>Not in 2A-2B</v>
      </c>
      <c r="W459" s="131" t="str">
        <f>IFERROR(INDEX('ITC-Books'!$C$21:$C$1020,MATCH(E459,'ITC-Books'!$E$21:$E$1020,0)),"Not in Books")</f>
        <v>Not in Books</v>
      </c>
      <c r="X459" s="117" t="str">
        <f>IFERROR(INDEX('ITC-Books'!$R$21:$R$1020,MATCH(E459,'ITC-Books'!$E$21:$E$1020,0)),"Not in Books")</f>
        <v>Not in Books</v>
      </c>
      <c r="Y459" s="120">
        <f>IFERROR(VLOOKUP(E459,'2A-2B'!$F$21:$H$1020,3,0)-P459,SUM(M459:O459))</f>
        <v>0</v>
      </c>
      <c r="Z459" s="53">
        <f>IFERROR(VLOOKUP(E459,'ITC-Books'!$E$21:$P$1020,12,0)-P459,SUM(M459:O459))</f>
        <v>0</v>
      </c>
      <c r="AA459" s="186" t="str">
        <f t="shared" si="33"/>
        <v>-</v>
      </c>
    </row>
    <row r="460" spans="2:27">
      <c r="B460" s="176" t="s">
        <v>1839</v>
      </c>
      <c r="C460" s="121"/>
      <c r="D460" s="119"/>
      <c r="E460" s="192"/>
      <c r="F460" s="117"/>
      <c r="G460" s="118"/>
      <c r="H460" s="119"/>
      <c r="I460" s="119"/>
      <c r="J460" s="123"/>
      <c r="K460" s="195"/>
      <c r="L460" s="120">
        <v>0</v>
      </c>
      <c r="M460" s="120">
        <v>0</v>
      </c>
      <c r="N460" s="120">
        <v>0</v>
      </c>
      <c r="O460" s="112">
        <f t="shared" si="34"/>
        <v>0</v>
      </c>
      <c r="P460" s="115">
        <f t="shared" si="35"/>
        <v>0</v>
      </c>
      <c r="Q460" s="197"/>
      <c r="R460" s="177" t="str">
        <f>IFERROR(INDEX('2A-2B'!$B$21:$B$1020,MATCH(E460,'2A-2B'!$F$21:$F$1020,0)),"-")</f>
        <v>-</v>
      </c>
      <c r="S460" s="177" t="str">
        <f>IFERROR(INDEX('ITC-Books'!$B$21:$B$1020,MATCH(E460,'ITC-Books'!$E$21:$E$1020,0)),"-")</f>
        <v>-</v>
      </c>
      <c r="T460" s="186">
        <f t="shared" si="32"/>
        <v>0</v>
      </c>
      <c r="V460" s="131" t="str">
        <f>IFERROR(INDEX('2A-2B'!$C$21:$C$1020,MATCH(E460,'2A-2B'!$F$21:$F$1020,0)),"Not in 2A-2B")</f>
        <v>Not in 2A-2B</v>
      </c>
      <c r="W460" s="131" t="str">
        <f>IFERROR(INDEX('ITC-Books'!$C$21:$C$1020,MATCH(E460,'ITC-Books'!$E$21:$E$1020,0)),"Not in Books")</f>
        <v>Not in Books</v>
      </c>
      <c r="X460" s="117" t="str">
        <f>IFERROR(INDEX('ITC-Books'!$R$21:$R$1020,MATCH(E460,'ITC-Books'!$E$21:$E$1020,0)),"Not in Books")</f>
        <v>Not in Books</v>
      </c>
      <c r="Y460" s="120">
        <f>IFERROR(VLOOKUP(E460,'2A-2B'!$F$21:$H$1020,3,0)-P460,SUM(M460:O460))</f>
        <v>0</v>
      </c>
      <c r="Z460" s="53">
        <f>IFERROR(VLOOKUP(E460,'ITC-Books'!$E$21:$P$1020,12,0)-P460,SUM(M460:O460))</f>
        <v>0</v>
      </c>
      <c r="AA460" s="186" t="str">
        <f t="shared" si="33"/>
        <v>-</v>
      </c>
    </row>
    <row r="461" spans="2:27">
      <c r="B461" s="176" t="s">
        <v>1840</v>
      </c>
      <c r="C461" s="121"/>
      <c r="D461" s="119"/>
      <c r="E461" s="192"/>
      <c r="F461" s="117"/>
      <c r="G461" s="118"/>
      <c r="H461" s="119"/>
      <c r="I461" s="119"/>
      <c r="J461" s="123"/>
      <c r="K461" s="195"/>
      <c r="L461" s="120">
        <v>0</v>
      </c>
      <c r="M461" s="120">
        <v>0</v>
      </c>
      <c r="N461" s="120">
        <v>0</v>
      </c>
      <c r="O461" s="112">
        <f t="shared" si="34"/>
        <v>0</v>
      </c>
      <c r="P461" s="115">
        <f t="shared" si="35"/>
        <v>0</v>
      </c>
      <c r="Q461" s="197"/>
      <c r="R461" s="177" t="str">
        <f>IFERROR(INDEX('2A-2B'!$B$21:$B$1020,MATCH(E461,'2A-2B'!$F$21:$F$1020,0)),"-")</f>
        <v>-</v>
      </c>
      <c r="S461" s="177" t="str">
        <f>IFERROR(INDEX('ITC-Books'!$B$21:$B$1020,MATCH(E461,'ITC-Books'!$E$21:$E$1020,0)),"-")</f>
        <v>-</v>
      </c>
      <c r="T461" s="186">
        <f t="shared" si="32"/>
        <v>0</v>
      </c>
      <c r="V461" s="131" t="str">
        <f>IFERROR(INDEX('2A-2B'!$C$21:$C$1020,MATCH(E461,'2A-2B'!$F$21:$F$1020,0)),"Not in 2A-2B")</f>
        <v>Not in 2A-2B</v>
      </c>
      <c r="W461" s="131" t="str">
        <f>IFERROR(INDEX('ITC-Books'!$C$21:$C$1020,MATCH(E461,'ITC-Books'!$E$21:$E$1020,0)),"Not in Books")</f>
        <v>Not in Books</v>
      </c>
      <c r="X461" s="117" t="str">
        <f>IFERROR(INDEX('ITC-Books'!$R$21:$R$1020,MATCH(E461,'ITC-Books'!$E$21:$E$1020,0)),"Not in Books")</f>
        <v>Not in Books</v>
      </c>
      <c r="Y461" s="120">
        <f>IFERROR(VLOOKUP(E461,'2A-2B'!$F$21:$H$1020,3,0)-P461,SUM(M461:O461))</f>
        <v>0</v>
      </c>
      <c r="Z461" s="53">
        <f>IFERROR(VLOOKUP(E461,'ITC-Books'!$E$21:$P$1020,12,0)-P461,SUM(M461:O461))</f>
        <v>0</v>
      </c>
      <c r="AA461" s="186" t="str">
        <f t="shared" si="33"/>
        <v>-</v>
      </c>
    </row>
    <row r="462" spans="2:27">
      <c r="B462" s="176" t="s">
        <v>1841</v>
      </c>
      <c r="C462" s="121"/>
      <c r="D462" s="119"/>
      <c r="E462" s="192"/>
      <c r="F462" s="117"/>
      <c r="G462" s="118"/>
      <c r="H462" s="119"/>
      <c r="I462" s="119"/>
      <c r="J462" s="123"/>
      <c r="K462" s="195"/>
      <c r="L462" s="120">
        <v>0</v>
      </c>
      <c r="M462" s="120">
        <v>0</v>
      </c>
      <c r="N462" s="120">
        <v>0</v>
      </c>
      <c r="O462" s="112">
        <f t="shared" si="34"/>
        <v>0</v>
      </c>
      <c r="P462" s="115">
        <f t="shared" si="35"/>
        <v>0</v>
      </c>
      <c r="Q462" s="197"/>
      <c r="R462" s="177" t="str">
        <f>IFERROR(INDEX('2A-2B'!$B$21:$B$1020,MATCH(E462,'2A-2B'!$F$21:$F$1020,0)),"-")</f>
        <v>-</v>
      </c>
      <c r="S462" s="177" t="str">
        <f>IFERROR(INDEX('ITC-Books'!$B$21:$B$1020,MATCH(E462,'ITC-Books'!$E$21:$E$1020,0)),"-")</f>
        <v>-</v>
      </c>
      <c r="T462" s="186">
        <f t="shared" si="32"/>
        <v>0</v>
      </c>
      <c r="V462" s="131" t="str">
        <f>IFERROR(INDEX('2A-2B'!$C$21:$C$1020,MATCH(E462,'2A-2B'!$F$21:$F$1020,0)),"Not in 2A-2B")</f>
        <v>Not in 2A-2B</v>
      </c>
      <c r="W462" s="131" t="str">
        <f>IFERROR(INDEX('ITC-Books'!$C$21:$C$1020,MATCH(E462,'ITC-Books'!$E$21:$E$1020,0)),"Not in Books")</f>
        <v>Not in Books</v>
      </c>
      <c r="X462" s="117" t="str">
        <f>IFERROR(INDEX('ITC-Books'!$R$21:$R$1020,MATCH(E462,'ITC-Books'!$E$21:$E$1020,0)),"Not in Books")</f>
        <v>Not in Books</v>
      </c>
      <c r="Y462" s="120">
        <f>IFERROR(VLOOKUP(E462,'2A-2B'!$F$21:$H$1020,3,0)-P462,SUM(M462:O462))</f>
        <v>0</v>
      </c>
      <c r="Z462" s="53">
        <f>IFERROR(VLOOKUP(E462,'ITC-Books'!$E$21:$P$1020,12,0)-P462,SUM(M462:O462))</f>
        <v>0</v>
      </c>
      <c r="AA462" s="186" t="str">
        <f t="shared" si="33"/>
        <v>-</v>
      </c>
    </row>
    <row r="463" spans="2:27">
      <c r="B463" s="176" t="s">
        <v>1842</v>
      </c>
      <c r="C463" s="121"/>
      <c r="D463" s="119"/>
      <c r="E463" s="192"/>
      <c r="F463" s="117"/>
      <c r="G463" s="118"/>
      <c r="H463" s="119"/>
      <c r="I463" s="119"/>
      <c r="J463" s="123"/>
      <c r="K463" s="195"/>
      <c r="L463" s="120">
        <v>0</v>
      </c>
      <c r="M463" s="120">
        <v>0</v>
      </c>
      <c r="N463" s="120">
        <v>0</v>
      </c>
      <c r="O463" s="112">
        <f t="shared" si="34"/>
        <v>0</v>
      </c>
      <c r="P463" s="115">
        <f t="shared" si="35"/>
        <v>0</v>
      </c>
      <c r="Q463" s="197"/>
      <c r="R463" s="177" t="str">
        <f>IFERROR(INDEX('2A-2B'!$B$21:$B$1020,MATCH(E463,'2A-2B'!$F$21:$F$1020,0)),"-")</f>
        <v>-</v>
      </c>
      <c r="S463" s="177" t="str">
        <f>IFERROR(INDEX('ITC-Books'!$B$21:$B$1020,MATCH(E463,'ITC-Books'!$E$21:$E$1020,0)),"-")</f>
        <v>-</v>
      </c>
      <c r="T463" s="186">
        <f t="shared" si="32"/>
        <v>0</v>
      </c>
      <c r="V463" s="131" t="str">
        <f>IFERROR(INDEX('2A-2B'!$C$21:$C$1020,MATCH(E463,'2A-2B'!$F$21:$F$1020,0)),"Not in 2A-2B")</f>
        <v>Not in 2A-2B</v>
      </c>
      <c r="W463" s="131" t="str">
        <f>IFERROR(INDEX('ITC-Books'!$C$21:$C$1020,MATCH(E463,'ITC-Books'!$E$21:$E$1020,0)),"Not in Books")</f>
        <v>Not in Books</v>
      </c>
      <c r="X463" s="117" t="str">
        <f>IFERROR(INDEX('ITC-Books'!$R$21:$R$1020,MATCH(E463,'ITC-Books'!$E$21:$E$1020,0)),"Not in Books")</f>
        <v>Not in Books</v>
      </c>
      <c r="Y463" s="120">
        <f>IFERROR(VLOOKUP(E463,'2A-2B'!$F$21:$H$1020,3,0)-P463,SUM(M463:O463))</f>
        <v>0</v>
      </c>
      <c r="Z463" s="53">
        <f>IFERROR(VLOOKUP(E463,'ITC-Books'!$E$21:$P$1020,12,0)-P463,SUM(M463:O463))</f>
        <v>0</v>
      </c>
      <c r="AA463" s="186" t="str">
        <f t="shared" si="33"/>
        <v>-</v>
      </c>
    </row>
    <row r="464" spans="2:27">
      <c r="B464" s="176" t="s">
        <v>1843</v>
      </c>
      <c r="C464" s="121"/>
      <c r="D464" s="119"/>
      <c r="E464" s="192"/>
      <c r="F464" s="117"/>
      <c r="G464" s="118"/>
      <c r="H464" s="119"/>
      <c r="I464" s="119"/>
      <c r="J464" s="123"/>
      <c r="K464" s="195"/>
      <c r="L464" s="120">
        <v>0</v>
      </c>
      <c r="M464" s="120">
        <v>0</v>
      </c>
      <c r="N464" s="120">
        <v>0</v>
      </c>
      <c r="O464" s="112">
        <f t="shared" si="34"/>
        <v>0</v>
      </c>
      <c r="P464" s="115">
        <f t="shared" si="35"/>
        <v>0</v>
      </c>
      <c r="Q464" s="197"/>
      <c r="R464" s="177" t="str">
        <f>IFERROR(INDEX('2A-2B'!$B$21:$B$1020,MATCH(E464,'2A-2B'!$F$21:$F$1020,0)),"-")</f>
        <v>-</v>
      </c>
      <c r="S464" s="177" t="str">
        <f>IFERROR(INDEX('ITC-Books'!$B$21:$B$1020,MATCH(E464,'ITC-Books'!$E$21:$E$1020,0)),"-")</f>
        <v>-</v>
      </c>
      <c r="T464" s="186">
        <f t="shared" si="32"/>
        <v>0</v>
      </c>
      <c r="V464" s="131" t="str">
        <f>IFERROR(INDEX('2A-2B'!$C$21:$C$1020,MATCH(E464,'2A-2B'!$F$21:$F$1020,0)),"Not in 2A-2B")</f>
        <v>Not in 2A-2B</v>
      </c>
      <c r="W464" s="131" t="str">
        <f>IFERROR(INDEX('ITC-Books'!$C$21:$C$1020,MATCH(E464,'ITC-Books'!$E$21:$E$1020,0)),"Not in Books")</f>
        <v>Not in Books</v>
      </c>
      <c r="X464" s="117" t="str">
        <f>IFERROR(INDEX('ITC-Books'!$R$21:$R$1020,MATCH(E464,'ITC-Books'!$E$21:$E$1020,0)),"Not in Books")</f>
        <v>Not in Books</v>
      </c>
      <c r="Y464" s="120">
        <f>IFERROR(VLOOKUP(E464,'2A-2B'!$F$21:$H$1020,3,0)-P464,SUM(M464:O464))</f>
        <v>0</v>
      </c>
      <c r="Z464" s="53">
        <f>IFERROR(VLOOKUP(E464,'ITC-Books'!$E$21:$P$1020,12,0)-P464,SUM(M464:O464))</f>
        <v>0</v>
      </c>
      <c r="AA464" s="186" t="str">
        <f t="shared" si="33"/>
        <v>-</v>
      </c>
    </row>
    <row r="465" spans="2:27">
      <c r="B465" s="176" t="s">
        <v>1844</v>
      </c>
      <c r="C465" s="121"/>
      <c r="D465" s="119"/>
      <c r="E465" s="192"/>
      <c r="F465" s="117"/>
      <c r="G465" s="118"/>
      <c r="H465" s="119"/>
      <c r="I465" s="119"/>
      <c r="J465" s="123"/>
      <c r="K465" s="195"/>
      <c r="L465" s="120">
        <v>0</v>
      </c>
      <c r="M465" s="120">
        <v>0</v>
      </c>
      <c r="N465" s="120">
        <v>0</v>
      </c>
      <c r="O465" s="112">
        <f t="shared" si="34"/>
        <v>0</v>
      </c>
      <c r="P465" s="115">
        <f t="shared" si="35"/>
        <v>0</v>
      </c>
      <c r="Q465" s="197"/>
      <c r="R465" s="177" t="str">
        <f>IFERROR(INDEX('2A-2B'!$B$21:$B$1020,MATCH(E465,'2A-2B'!$F$21:$F$1020,0)),"-")</f>
        <v>-</v>
      </c>
      <c r="S465" s="177" t="str">
        <f>IFERROR(INDEX('ITC-Books'!$B$21:$B$1020,MATCH(E465,'ITC-Books'!$E$21:$E$1020,0)),"-")</f>
        <v>-</v>
      </c>
      <c r="T465" s="186">
        <f t="shared" si="32"/>
        <v>0</v>
      </c>
      <c r="V465" s="131" t="str">
        <f>IFERROR(INDEX('2A-2B'!$C$21:$C$1020,MATCH(E465,'2A-2B'!$F$21:$F$1020,0)),"Not in 2A-2B")</f>
        <v>Not in 2A-2B</v>
      </c>
      <c r="W465" s="131" t="str">
        <f>IFERROR(INDEX('ITC-Books'!$C$21:$C$1020,MATCH(E465,'ITC-Books'!$E$21:$E$1020,0)),"Not in Books")</f>
        <v>Not in Books</v>
      </c>
      <c r="X465" s="117" t="str">
        <f>IFERROR(INDEX('ITC-Books'!$R$21:$R$1020,MATCH(E465,'ITC-Books'!$E$21:$E$1020,0)),"Not in Books")</f>
        <v>Not in Books</v>
      </c>
      <c r="Y465" s="120">
        <f>IFERROR(VLOOKUP(E465,'2A-2B'!$F$21:$H$1020,3,0)-P465,SUM(M465:O465))</f>
        <v>0</v>
      </c>
      <c r="Z465" s="53">
        <f>IFERROR(VLOOKUP(E465,'ITC-Books'!$E$21:$P$1020,12,0)-P465,SUM(M465:O465))</f>
        <v>0</v>
      </c>
      <c r="AA465" s="186" t="str">
        <f t="shared" si="33"/>
        <v>-</v>
      </c>
    </row>
    <row r="466" spans="2:27">
      <c r="B466" s="176" t="s">
        <v>1845</v>
      </c>
      <c r="C466" s="121"/>
      <c r="D466" s="119"/>
      <c r="E466" s="192"/>
      <c r="F466" s="117"/>
      <c r="G466" s="118"/>
      <c r="H466" s="119"/>
      <c r="I466" s="119"/>
      <c r="J466" s="123"/>
      <c r="K466" s="195"/>
      <c r="L466" s="120">
        <v>0</v>
      </c>
      <c r="M466" s="120">
        <v>0</v>
      </c>
      <c r="N466" s="120">
        <v>0</v>
      </c>
      <c r="O466" s="112">
        <f t="shared" si="34"/>
        <v>0</v>
      </c>
      <c r="P466" s="115">
        <f t="shared" si="35"/>
        <v>0</v>
      </c>
      <c r="Q466" s="197"/>
      <c r="R466" s="177" t="str">
        <f>IFERROR(INDEX('2A-2B'!$B$21:$B$1020,MATCH(E466,'2A-2B'!$F$21:$F$1020,0)),"-")</f>
        <v>-</v>
      </c>
      <c r="S466" s="177" t="str">
        <f>IFERROR(INDEX('ITC-Books'!$B$21:$B$1020,MATCH(E466,'ITC-Books'!$E$21:$E$1020,0)),"-")</f>
        <v>-</v>
      </c>
      <c r="T466" s="186">
        <f t="shared" si="32"/>
        <v>0</v>
      </c>
      <c r="V466" s="131" t="str">
        <f>IFERROR(INDEX('2A-2B'!$C$21:$C$1020,MATCH(E466,'2A-2B'!$F$21:$F$1020,0)),"Not in 2A-2B")</f>
        <v>Not in 2A-2B</v>
      </c>
      <c r="W466" s="131" t="str">
        <f>IFERROR(INDEX('ITC-Books'!$C$21:$C$1020,MATCH(E466,'ITC-Books'!$E$21:$E$1020,0)),"Not in Books")</f>
        <v>Not in Books</v>
      </c>
      <c r="X466" s="117" t="str">
        <f>IFERROR(INDEX('ITC-Books'!$R$21:$R$1020,MATCH(E466,'ITC-Books'!$E$21:$E$1020,0)),"Not in Books")</f>
        <v>Not in Books</v>
      </c>
      <c r="Y466" s="120">
        <f>IFERROR(VLOOKUP(E466,'2A-2B'!$F$21:$H$1020,3,0)-P466,SUM(M466:O466))</f>
        <v>0</v>
      </c>
      <c r="Z466" s="53">
        <f>IFERROR(VLOOKUP(E466,'ITC-Books'!$E$21:$P$1020,12,0)-P466,SUM(M466:O466))</f>
        <v>0</v>
      </c>
      <c r="AA466" s="186" t="str">
        <f t="shared" si="33"/>
        <v>-</v>
      </c>
    </row>
    <row r="467" spans="2:27">
      <c r="B467" s="176" t="s">
        <v>1846</v>
      </c>
      <c r="C467" s="121"/>
      <c r="D467" s="119"/>
      <c r="E467" s="192"/>
      <c r="F467" s="117"/>
      <c r="G467" s="118"/>
      <c r="H467" s="119"/>
      <c r="I467" s="119"/>
      <c r="J467" s="123"/>
      <c r="K467" s="195"/>
      <c r="L467" s="120">
        <v>0</v>
      </c>
      <c r="M467" s="120">
        <v>0</v>
      </c>
      <c r="N467" s="120">
        <v>0</v>
      </c>
      <c r="O467" s="112">
        <f t="shared" si="34"/>
        <v>0</v>
      </c>
      <c r="P467" s="115">
        <f t="shared" si="35"/>
        <v>0</v>
      </c>
      <c r="Q467" s="197"/>
      <c r="R467" s="177" t="str">
        <f>IFERROR(INDEX('2A-2B'!$B$21:$B$1020,MATCH(E467,'2A-2B'!$F$21:$F$1020,0)),"-")</f>
        <v>-</v>
      </c>
      <c r="S467" s="177" t="str">
        <f>IFERROR(INDEX('ITC-Books'!$B$21:$B$1020,MATCH(E467,'ITC-Books'!$E$21:$E$1020,0)),"-")</f>
        <v>-</v>
      </c>
      <c r="T467" s="186">
        <f t="shared" si="32"/>
        <v>0</v>
      </c>
      <c r="V467" s="131" t="str">
        <f>IFERROR(INDEX('2A-2B'!$C$21:$C$1020,MATCH(E467,'2A-2B'!$F$21:$F$1020,0)),"Not in 2A-2B")</f>
        <v>Not in 2A-2B</v>
      </c>
      <c r="W467" s="131" t="str">
        <f>IFERROR(INDEX('ITC-Books'!$C$21:$C$1020,MATCH(E467,'ITC-Books'!$E$21:$E$1020,0)),"Not in Books")</f>
        <v>Not in Books</v>
      </c>
      <c r="X467" s="117" t="str">
        <f>IFERROR(INDEX('ITC-Books'!$R$21:$R$1020,MATCH(E467,'ITC-Books'!$E$21:$E$1020,0)),"Not in Books")</f>
        <v>Not in Books</v>
      </c>
      <c r="Y467" s="120">
        <f>IFERROR(VLOOKUP(E467,'2A-2B'!$F$21:$H$1020,3,0)-P467,SUM(M467:O467))</f>
        <v>0</v>
      </c>
      <c r="Z467" s="53">
        <f>IFERROR(VLOOKUP(E467,'ITC-Books'!$E$21:$P$1020,12,0)-P467,SUM(M467:O467))</f>
        <v>0</v>
      </c>
      <c r="AA467" s="186" t="str">
        <f t="shared" si="33"/>
        <v>-</v>
      </c>
    </row>
    <row r="468" spans="2:27">
      <c r="B468" s="176" t="s">
        <v>1847</v>
      </c>
      <c r="C468" s="121"/>
      <c r="D468" s="119"/>
      <c r="E468" s="192"/>
      <c r="F468" s="117"/>
      <c r="G468" s="118"/>
      <c r="H468" s="119"/>
      <c r="I468" s="119"/>
      <c r="J468" s="123"/>
      <c r="K468" s="195"/>
      <c r="L468" s="120">
        <v>0</v>
      </c>
      <c r="M468" s="120">
        <v>0</v>
      </c>
      <c r="N468" s="120">
        <v>0</v>
      </c>
      <c r="O468" s="112">
        <f t="shared" si="34"/>
        <v>0</v>
      </c>
      <c r="P468" s="115">
        <f t="shared" si="35"/>
        <v>0</v>
      </c>
      <c r="Q468" s="197"/>
      <c r="R468" s="177" t="str">
        <f>IFERROR(INDEX('2A-2B'!$B$21:$B$1020,MATCH(E468,'2A-2B'!$F$21:$F$1020,0)),"-")</f>
        <v>-</v>
      </c>
      <c r="S468" s="177" t="str">
        <f>IFERROR(INDEX('ITC-Books'!$B$21:$B$1020,MATCH(E468,'ITC-Books'!$E$21:$E$1020,0)),"-")</f>
        <v>-</v>
      </c>
      <c r="T468" s="186">
        <f t="shared" si="32"/>
        <v>0</v>
      </c>
      <c r="V468" s="131" t="str">
        <f>IFERROR(INDEX('2A-2B'!$C$21:$C$1020,MATCH(E468,'2A-2B'!$F$21:$F$1020,0)),"Not in 2A-2B")</f>
        <v>Not in 2A-2B</v>
      </c>
      <c r="W468" s="131" t="str">
        <f>IFERROR(INDEX('ITC-Books'!$C$21:$C$1020,MATCH(E468,'ITC-Books'!$E$21:$E$1020,0)),"Not in Books")</f>
        <v>Not in Books</v>
      </c>
      <c r="X468" s="117" t="str">
        <f>IFERROR(INDEX('ITC-Books'!$R$21:$R$1020,MATCH(E468,'ITC-Books'!$E$21:$E$1020,0)),"Not in Books")</f>
        <v>Not in Books</v>
      </c>
      <c r="Y468" s="120">
        <f>IFERROR(VLOOKUP(E468,'2A-2B'!$F$21:$H$1020,3,0)-P468,SUM(M468:O468))</f>
        <v>0</v>
      </c>
      <c r="Z468" s="53">
        <f>IFERROR(VLOOKUP(E468,'ITC-Books'!$E$21:$P$1020,12,0)-P468,SUM(M468:O468))</f>
        <v>0</v>
      </c>
      <c r="AA468" s="186" t="str">
        <f t="shared" si="33"/>
        <v>-</v>
      </c>
    </row>
    <row r="469" spans="2:27">
      <c r="B469" s="176" t="s">
        <v>1848</v>
      </c>
      <c r="C469" s="121"/>
      <c r="D469" s="119"/>
      <c r="E469" s="192"/>
      <c r="F469" s="117"/>
      <c r="G469" s="118"/>
      <c r="H469" s="119"/>
      <c r="I469" s="119"/>
      <c r="J469" s="123"/>
      <c r="K469" s="195"/>
      <c r="L469" s="120">
        <v>0</v>
      </c>
      <c r="M469" s="120">
        <v>0</v>
      </c>
      <c r="N469" s="120">
        <v>0</v>
      </c>
      <c r="O469" s="112">
        <f t="shared" ref="O469:O532" si="36">N469</f>
        <v>0</v>
      </c>
      <c r="P469" s="115">
        <f t="shared" si="35"/>
        <v>0</v>
      </c>
      <c r="Q469" s="197"/>
      <c r="R469" s="177" t="str">
        <f>IFERROR(INDEX('2A-2B'!$B$21:$B$1020,MATCH(E469,'2A-2B'!$F$21:$F$1020,0)),"-")</f>
        <v>-</v>
      </c>
      <c r="S469" s="177" t="str">
        <f>IFERROR(INDEX('ITC-Books'!$B$21:$B$1020,MATCH(E469,'ITC-Books'!$E$21:$E$1020,0)),"-")</f>
        <v>-</v>
      </c>
      <c r="T469" s="186">
        <f t="shared" si="32"/>
        <v>0</v>
      </c>
      <c r="V469" s="131" t="str">
        <f>IFERROR(INDEX('2A-2B'!$C$21:$C$1020,MATCH(E469,'2A-2B'!$F$21:$F$1020,0)),"Not in 2A-2B")</f>
        <v>Not in 2A-2B</v>
      </c>
      <c r="W469" s="131" t="str">
        <f>IFERROR(INDEX('ITC-Books'!$C$21:$C$1020,MATCH(E469,'ITC-Books'!$E$21:$E$1020,0)),"Not in Books")</f>
        <v>Not in Books</v>
      </c>
      <c r="X469" s="117" t="str">
        <f>IFERROR(INDEX('ITC-Books'!$R$21:$R$1020,MATCH(E469,'ITC-Books'!$E$21:$E$1020,0)),"Not in Books")</f>
        <v>Not in Books</v>
      </c>
      <c r="Y469" s="120">
        <f>IFERROR(VLOOKUP(E469,'2A-2B'!$F$21:$H$1020,3,0)-P469,SUM(M469:O469))</f>
        <v>0</v>
      </c>
      <c r="Z469" s="53">
        <f>IFERROR(VLOOKUP(E469,'ITC-Books'!$E$21:$P$1020,12,0)-P469,SUM(M469:O469))</f>
        <v>0</v>
      </c>
      <c r="AA469" s="186" t="str">
        <f t="shared" si="33"/>
        <v>-</v>
      </c>
    </row>
    <row r="470" spans="2:27">
      <c r="B470" s="176" t="s">
        <v>1849</v>
      </c>
      <c r="C470" s="121"/>
      <c r="D470" s="119"/>
      <c r="E470" s="192"/>
      <c r="F470" s="117"/>
      <c r="G470" s="118"/>
      <c r="H470" s="119"/>
      <c r="I470" s="119"/>
      <c r="J470" s="123"/>
      <c r="K470" s="195"/>
      <c r="L470" s="120">
        <v>0</v>
      </c>
      <c r="M470" s="120">
        <v>0</v>
      </c>
      <c r="N470" s="120">
        <v>0</v>
      </c>
      <c r="O470" s="112">
        <f t="shared" si="36"/>
        <v>0</v>
      </c>
      <c r="P470" s="115">
        <f t="shared" ref="P470:P533" si="37">SUM(L470:O470)</f>
        <v>0</v>
      </c>
      <c r="Q470" s="197"/>
      <c r="R470" s="177" t="str">
        <f>IFERROR(INDEX('2A-2B'!$B$21:$B$1020,MATCH(E470,'2A-2B'!$F$21:$F$1020,0)),"-")</f>
        <v>-</v>
      </c>
      <c r="S470" s="177" t="str">
        <f>IFERROR(INDEX('ITC-Books'!$B$21:$B$1020,MATCH(E470,'ITC-Books'!$E$21:$E$1020,0)),"-")</f>
        <v>-</v>
      </c>
      <c r="T470" s="186">
        <f t="shared" ref="T470:T533" si="38">IF(((L470*J470)-SUM(M470:O470))&gt;0.51,0,((L470*J470)-SUM(M470:O470)))</f>
        <v>0</v>
      </c>
      <c r="V470" s="131" t="str">
        <f>IFERROR(INDEX('2A-2B'!$C$21:$C$1020,MATCH(E470,'2A-2B'!$F$21:$F$1020,0)),"Not in 2A-2B")</f>
        <v>Not in 2A-2B</v>
      </c>
      <c r="W470" s="131" t="str">
        <f>IFERROR(INDEX('ITC-Books'!$C$21:$C$1020,MATCH(E470,'ITC-Books'!$E$21:$E$1020,0)),"Not in Books")</f>
        <v>Not in Books</v>
      </c>
      <c r="X470" s="117" t="str">
        <f>IFERROR(INDEX('ITC-Books'!$R$21:$R$1020,MATCH(E470,'ITC-Books'!$E$21:$E$1020,0)),"Not in Books")</f>
        <v>Not in Books</v>
      </c>
      <c r="Y470" s="120">
        <f>IFERROR(VLOOKUP(E470,'2A-2B'!$F$21:$H$1020,3,0)-P470,SUM(M470:O470))</f>
        <v>0</v>
      </c>
      <c r="Z470" s="53">
        <f>IFERROR(VLOOKUP(E470,'ITC-Books'!$E$21:$P$1020,12,0)-P470,SUM(M470:O470))</f>
        <v>0</v>
      </c>
      <c r="AA470" s="186" t="str">
        <f t="shared" ref="AA470:AA533" si="39">IFERROR((X470-F470)&lt;180,"-")</f>
        <v>-</v>
      </c>
    </row>
    <row r="471" spans="2:27">
      <c r="B471" s="176" t="s">
        <v>1850</v>
      </c>
      <c r="C471" s="121"/>
      <c r="D471" s="119"/>
      <c r="E471" s="192"/>
      <c r="F471" s="117"/>
      <c r="G471" s="118"/>
      <c r="H471" s="119"/>
      <c r="I471" s="119"/>
      <c r="J471" s="123"/>
      <c r="K471" s="195"/>
      <c r="L471" s="120">
        <v>0</v>
      </c>
      <c r="M471" s="120">
        <v>0</v>
      </c>
      <c r="N471" s="120">
        <v>0</v>
      </c>
      <c r="O471" s="112">
        <f t="shared" si="36"/>
        <v>0</v>
      </c>
      <c r="P471" s="115">
        <f t="shared" si="37"/>
        <v>0</v>
      </c>
      <c r="Q471" s="197"/>
      <c r="R471" s="177" t="str">
        <f>IFERROR(INDEX('2A-2B'!$B$21:$B$1020,MATCH(E471,'2A-2B'!$F$21:$F$1020,0)),"-")</f>
        <v>-</v>
      </c>
      <c r="S471" s="177" t="str">
        <f>IFERROR(INDEX('ITC-Books'!$B$21:$B$1020,MATCH(E471,'ITC-Books'!$E$21:$E$1020,0)),"-")</f>
        <v>-</v>
      </c>
      <c r="T471" s="186">
        <f t="shared" si="38"/>
        <v>0</v>
      </c>
      <c r="V471" s="131" t="str">
        <f>IFERROR(INDEX('2A-2B'!$C$21:$C$1020,MATCH(E471,'2A-2B'!$F$21:$F$1020,0)),"Not in 2A-2B")</f>
        <v>Not in 2A-2B</v>
      </c>
      <c r="W471" s="131" t="str">
        <f>IFERROR(INDEX('ITC-Books'!$C$21:$C$1020,MATCH(E471,'ITC-Books'!$E$21:$E$1020,0)),"Not in Books")</f>
        <v>Not in Books</v>
      </c>
      <c r="X471" s="117" t="str">
        <f>IFERROR(INDEX('ITC-Books'!$R$21:$R$1020,MATCH(E471,'ITC-Books'!$E$21:$E$1020,0)),"Not in Books")</f>
        <v>Not in Books</v>
      </c>
      <c r="Y471" s="120">
        <f>IFERROR(VLOOKUP(E471,'2A-2B'!$F$21:$H$1020,3,0)-P471,SUM(M471:O471))</f>
        <v>0</v>
      </c>
      <c r="Z471" s="53">
        <f>IFERROR(VLOOKUP(E471,'ITC-Books'!$E$21:$P$1020,12,0)-P471,SUM(M471:O471))</f>
        <v>0</v>
      </c>
      <c r="AA471" s="186" t="str">
        <f t="shared" si="39"/>
        <v>-</v>
      </c>
    </row>
    <row r="472" spans="2:27">
      <c r="B472" s="176" t="s">
        <v>1851</v>
      </c>
      <c r="C472" s="121"/>
      <c r="D472" s="119"/>
      <c r="E472" s="192"/>
      <c r="F472" s="117"/>
      <c r="G472" s="118"/>
      <c r="H472" s="119"/>
      <c r="I472" s="119"/>
      <c r="J472" s="123"/>
      <c r="K472" s="195"/>
      <c r="L472" s="120">
        <v>0</v>
      </c>
      <c r="M472" s="120">
        <v>0</v>
      </c>
      <c r="N472" s="120">
        <v>0</v>
      </c>
      <c r="O472" s="112">
        <f t="shared" si="36"/>
        <v>0</v>
      </c>
      <c r="P472" s="115">
        <f t="shared" si="37"/>
        <v>0</v>
      </c>
      <c r="Q472" s="197"/>
      <c r="R472" s="177" t="str">
        <f>IFERROR(INDEX('2A-2B'!$B$21:$B$1020,MATCH(E472,'2A-2B'!$F$21:$F$1020,0)),"-")</f>
        <v>-</v>
      </c>
      <c r="S472" s="177" t="str">
        <f>IFERROR(INDEX('ITC-Books'!$B$21:$B$1020,MATCH(E472,'ITC-Books'!$E$21:$E$1020,0)),"-")</f>
        <v>-</v>
      </c>
      <c r="T472" s="186">
        <f t="shared" si="38"/>
        <v>0</v>
      </c>
      <c r="V472" s="131" t="str">
        <f>IFERROR(INDEX('2A-2B'!$C$21:$C$1020,MATCH(E472,'2A-2B'!$F$21:$F$1020,0)),"Not in 2A-2B")</f>
        <v>Not in 2A-2B</v>
      </c>
      <c r="W472" s="131" t="str">
        <f>IFERROR(INDEX('ITC-Books'!$C$21:$C$1020,MATCH(E472,'ITC-Books'!$E$21:$E$1020,0)),"Not in Books")</f>
        <v>Not in Books</v>
      </c>
      <c r="X472" s="117" t="str">
        <f>IFERROR(INDEX('ITC-Books'!$R$21:$R$1020,MATCH(E472,'ITC-Books'!$E$21:$E$1020,0)),"Not in Books")</f>
        <v>Not in Books</v>
      </c>
      <c r="Y472" s="120">
        <f>IFERROR(VLOOKUP(E472,'2A-2B'!$F$21:$H$1020,3,0)-P472,SUM(M472:O472))</f>
        <v>0</v>
      </c>
      <c r="Z472" s="53">
        <f>IFERROR(VLOOKUP(E472,'ITC-Books'!$E$21:$P$1020,12,0)-P472,SUM(M472:O472))</f>
        <v>0</v>
      </c>
      <c r="AA472" s="186" t="str">
        <f t="shared" si="39"/>
        <v>-</v>
      </c>
    </row>
    <row r="473" spans="2:27">
      <c r="B473" s="176" t="s">
        <v>1852</v>
      </c>
      <c r="C473" s="121"/>
      <c r="D473" s="119"/>
      <c r="E473" s="192"/>
      <c r="F473" s="117"/>
      <c r="G473" s="118"/>
      <c r="H473" s="119"/>
      <c r="I473" s="119"/>
      <c r="J473" s="123"/>
      <c r="K473" s="195"/>
      <c r="L473" s="120">
        <v>0</v>
      </c>
      <c r="M473" s="120">
        <v>0</v>
      </c>
      <c r="N473" s="120">
        <v>0</v>
      </c>
      <c r="O473" s="112">
        <f t="shared" si="36"/>
        <v>0</v>
      </c>
      <c r="P473" s="115">
        <f t="shared" si="37"/>
        <v>0</v>
      </c>
      <c r="Q473" s="197"/>
      <c r="R473" s="177" t="str">
        <f>IFERROR(INDEX('2A-2B'!$B$21:$B$1020,MATCH(E473,'2A-2B'!$F$21:$F$1020,0)),"-")</f>
        <v>-</v>
      </c>
      <c r="S473" s="177" t="str">
        <f>IFERROR(INDEX('ITC-Books'!$B$21:$B$1020,MATCH(E473,'ITC-Books'!$E$21:$E$1020,0)),"-")</f>
        <v>-</v>
      </c>
      <c r="T473" s="186">
        <f t="shared" si="38"/>
        <v>0</v>
      </c>
      <c r="V473" s="131" t="str">
        <f>IFERROR(INDEX('2A-2B'!$C$21:$C$1020,MATCH(E473,'2A-2B'!$F$21:$F$1020,0)),"Not in 2A-2B")</f>
        <v>Not in 2A-2B</v>
      </c>
      <c r="W473" s="131" t="str">
        <f>IFERROR(INDEX('ITC-Books'!$C$21:$C$1020,MATCH(E473,'ITC-Books'!$E$21:$E$1020,0)),"Not in Books")</f>
        <v>Not in Books</v>
      </c>
      <c r="X473" s="117" t="str">
        <f>IFERROR(INDEX('ITC-Books'!$R$21:$R$1020,MATCH(E473,'ITC-Books'!$E$21:$E$1020,0)),"Not in Books")</f>
        <v>Not in Books</v>
      </c>
      <c r="Y473" s="120">
        <f>IFERROR(VLOOKUP(E473,'2A-2B'!$F$21:$H$1020,3,0)-P473,SUM(M473:O473))</f>
        <v>0</v>
      </c>
      <c r="Z473" s="53">
        <f>IFERROR(VLOOKUP(E473,'ITC-Books'!$E$21:$P$1020,12,0)-P473,SUM(M473:O473))</f>
        <v>0</v>
      </c>
      <c r="AA473" s="186" t="str">
        <f t="shared" si="39"/>
        <v>-</v>
      </c>
    </row>
    <row r="474" spans="2:27">
      <c r="B474" s="176" t="s">
        <v>1853</v>
      </c>
      <c r="C474" s="121"/>
      <c r="D474" s="119"/>
      <c r="E474" s="192"/>
      <c r="F474" s="117"/>
      <c r="G474" s="118"/>
      <c r="H474" s="119"/>
      <c r="I474" s="119"/>
      <c r="J474" s="123"/>
      <c r="K474" s="195"/>
      <c r="L474" s="120">
        <v>0</v>
      </c>
      <c r="M474" s="120">
        <v>0</v>
      </c>
      <c r="N474" s="120">
        <v>0</v>
      </c>
      <c r="O474" s="112">
        <f t="shared" si="36"/>
        <v>0</v>
      </c>
      <c r="P474" s="115">
        <f t="shared" si="37"/>
        <v>0</v>
      </c>
      <c r="Q474" s="197"/>
      <c r="R474" s="177" t="str">
        <f>IFERROR(INDEX('2A-2B'!$B$21:$B$1020,MATCH(E474,'2A-2B'!$F$21:$F$1020,0)),"-")</f>
        <v>-</v>
      </c>
      <c r="S474" s="177" t="str">
        <f>IFERROR(INDEX('ITC-Books'!$B$21:$B$1020,MATCH(E474,'ITC-Books'!$E$21:$E$1020,0)),"-")</f>
        <v>-</v>
      </c>
      <c r="T474" s="186">
        <f t="shared" si="38"/>
        <v>0</v>
      </c>
      <c r="V474" s="131" t="str">
        <f>IFERROR(INDEX('2A-2B'!$C$21:$C$1020,MATCH(E474,'2A-2B'!$F$21:$F$1020,0)),"Not in 2A-2B")</f>
        <v>Not in 2A-2B</v>
      </c>
      <c r="W474" s="131" t="str">
        <f>IFERROR(INDEX('ITC-Books'!$C$21:$C$1020,MATCH(E474,'ITC-Books'!$E$21:$E$1020,0)),"Not in Books")</f>
        <v>Not in Books</v>
      </c>
      <c r="X474" s="117" t="str">
        <f>IFERROR(INDEX('ITC-Books'!$R$21:$R$1020,MATCH(E474,'ITC-Books'!$E$21:$E$1020,0)),"Not in Books")</f>
        <v>Not in Books</v>
      </c>
      <c r="Y474" s="120">
        <f>IFERROR(VLOOKUP(E474,'2A-2B'!$F$21:$H$1020,3,0)-P474,SUM(M474:O474))</f>
        <v>0</v>
      </c>
      <c r="Z474" s="53">
        <f>IFERROR(VLOOKUP(E474,'ITC-Books'!$E$21:$P$1020,12,0)-P474,SUM(M474:O474))</f>
        <v>0</v>
      </c>
      <c r="AA474" s="186" t="str">
        <f t="shared" si="39"/>
        <v>-</v>
      </c>
    </row>
    <row r="475" spans="2:27">
      <c r="B475" s="176" t="s">
        <v>1854</v>
      </c>
      <c r="C475" s="121"/>
      <c r="D475" s="119"/>
      <c r="E475" s="192"/>
      <c r="F475" s="117"/>
      <c r="G475" s="118"/>
      <c r="H475" s="119"/>
      <c r="I475" s="119"/>
      <c r="J475" s="123"/>
      <c r="K475" s="195"/>
      <c r="L475" s="120">
        <v>0</v>
      </c>
      <c r="M475" s="120">
        <v>0</v>
      </c>
      <c r="N475" s="120">
        <v>0</v>
      </c>
      <c r="O475" s="112">
        <f t="shared" si="36"/>
        <v>0</v>
      </c>
      <c r="P475" s="115">
        <f t="shared" si="37"/>
        <v>0</v>
      </c>
      <c r="Q475" s="197"/>
      <c r="R475" s="177" t="str">
        <f>IFERROR(INDEX('2A-2B'!$B$21:$B$1020,MATCH(E475,'2A-2B'!$F$21:$F$1020,0)),"-")</f>
        <v>-</v>
      </c>
      <c r="S475" s="177" t="str">
        <f>IFERROR(INDEX('ITC-Books'!$B$21:$B$1020,MATCH(E475,'ITC-Books'!$E$21:$E$1020,0)),"-")</f>
        <v>-</v>
      </c>
      <c r="T475" s="186">
        <f t="shared" si="38"/>
        <v>0</v>
      </c>
      <c r="V475" s="131" t="str">
        <f>IFERROR(INDEX('2A-2B'!$C$21:$C$1020,MATCH(E475,'2A-2B'!$F$21:$F$1020,0)),"Not in 2A-2B")</f>
        <v>Not in 2A-2B</v>
      </c>
      <c r="W475" s="131" t="str">
        <f>IFERROR(INDEX('ITC-Books'!$C$21:$C$1020,MATCH(E475,'ITC-Books'!$E$21:$E$1020,0)),"Not in Books")</f>
        <v>Not in Books</v>
      </c>
      <c r="X475" s="117" t="str">
        <f>IFERROR(INDEX('ITC-Books'!$R$21:$R$1020,MATCH(E475,'ITC-Books'!$E$21:$E$1020,0)),"Not in Books")</f>
        <v>Not in Books</v>
      </c>
      <c r="Y475" s="120">
        <f>IFERROR(VLOOKUP(E475,'2A-2B'!$F$21:$H$1020,3,0)-P475,SUM(M475:O475))</f>
        <v>0</v>
      </c>
      <c r="Z475" s="53">
        <f>IFERROR(VLOOKUP(E475,'ITC-Books'!$E$21:$P$1020,12,0)-P475,SUM(M475:O475))</f>
        <v>0</v>
      </c>
      <c r="AA475" s="186" t="str">
        <f t="shared" si="39"/>
        <v>-</v>
      </c>
    </row>
    <row r="476" spans="2:27">
      <c r="B476" s="176" t="s">
        <v>1855</v>
      </c>
      <c r="C476" s="121"/>
      <c r="D476" s="119"/>
      <c r="E476" s="192"/>
      <c r="F476" s="117"/>
      <c r="G476" s="118"/>
      <c r="H476" s="119"/>
      <c r="I476" s="119"/>
      <c r="J476" s="123"/>
      <c r="K476" s="195"/>
      <c r="L476" s="120">
        <v>0</v>
      </c>
      <c r="M476" s="120">
        <v>0</v>
      </c>
      <c r="N476" s="120">
        <v>0</v>
      </c>
      <c r="O476" s="112">
        <f t="shared" si="36"/>
        <v>0</v>
      </c>
      <c r="P476" s="115">
        <f t="shared" si="37"/>
        <v>0</v>
      </c>
      <c r="Q476" s="197"/>
      <c r="R476" s="177" t="str">
        <f>IFERROR(INDEX('2A-2B'!$B$21:$B$1020,MATCH(E476,'2A-2B'!$F$21:$F$1020,0)),"-")</f>
        <v>-</v>
      </c>
      <c r="S476" s="177" t="str">
        <f>IFERROR(INDEX('ITC-Books'!$B$21:$B$1020,MATCH(E476,'ITC-Books'!$E$21:$E$1020,0)),"-")</f>
        <v>-</v>
      </c>
      <c r="T476" s="186">
        <f t="shared" si="38"/>
        <v>0</v>
      </c>
      <c r="V476" s="131" t="str">
        <f>IFERROR(INDEX('2A-2B'!$C$21:$C$1020,MATCH(E476,'2A-2B'!$F$21:$F$1020,0)),"Not in 2A-2B")</f>
        <v>Not in 2A-2B</v>
      </c>
      <c r="W476" s="131" t="str">
        <f>IFERROR(INDEX('ITC-Books'!$C$21:$C$1020,MATCH(E476,'ITC-Books'!$E$21:$E$1020,0)),"Not in Books")</f>
        <v>Not in Books</v>
      </c>
      <c r="X476" s="117" t="str">
        <f>IFERROR(INDEX('ITC-Books'!$R$21:$R$1020,MATCH(E476,'ITC-Books'!$E$21:$E$1020,0)),"Not in Books")</f>
        <v>Not in Books</v>
      </c>
      <c r="Y476" s="120">
        <f>IFERROR(VLOOKUP(E476,'2A-2B'!$F$21:$H$1020,3,0)-P476,SUM(M476:O476))</f>
        <v>0</v>
      </c>
      <c r="Z476" s="53">
        <f>IFERROR(VLOOKUP(E476,'ITC-Books'!$E$21:$P$1020,12,0)-P476,SUM(M476:O476))</f>
        <v>0</v>
      </c>
      <c r="AA476" s="186" t="str">
        <f t="shared" si="39"/>
        <v>-</v>
      </c>
    </row>
    <row r="477" spans="2:27">
      <c r="B477" s="176" t="s">
        <v>1856</v>
      </c>
      <c r="C477" s="121"/>
      <c r="D477" s="119"/>
      <c r="E477" s="192"/>
      <c r="F477" s="117"/>
      <c r="G477" s="118"/>
      <c r="H477" s="119"/>
      <c r="I477" s="119"/>
      <c r="J477" s="123"/>
      <c r="K477" s="195"/>
      <c r="L477" s="120">
        <v>0</v>
      </c>
      <c r="M477" s="120">
        <v>0</v>
      </c>
      <c r="N477" s="120">
        <v>0</v>
      </c>
      <c r="O477" s="112">
        <f t="shared" si="36"/>
        <v>0</v>
      </c>
      <c r="P477" s="115">
        <f t="shared" si="37"/>
        <v>0</v>
      </c>
      <c r="Q477" s="197"/>
      <c r="R477" s="177" t="str">
        <f>IFERROR(INDEX('2A-2B'!$B$21:$B$1020,MATCH(E477,'2A-2B'!$F$21:$F$1020,0)),"-")</f>
        <v>-</v>
      </c>
      <c r="S477" s="177" t="str">
        <f>IFERROR(INDEX('ITC-Books'!$B$21:$B$1020,MATCH(E477,'ITC-Books'!$E$21:$E$1020,0)),"-")</f>
        <v>-</v>
      </c>
      <c r="T477" s="186">
        <f t="shared" si="38"/>
        <v>0</v>
      </c>
      <c r="V477" s="131" t="str">
        <f>IFERROR(INDEX('2A-2B'!$C$21:$C$1020,MATCH(E477,'2A-2B'!$F$21:$F$1020,0)),"Not in 2A-2B")</f>
        <v>Not in 2A-2B</v>
      </c>
      <c r="W477" s="131" t="str">
        <f>IFERROR(INDEX('ITC-Books'!$C$21:$C$1020,MATCH(E477,'ITC-Books'!$E$21:$E$1020,0)),"Not in Books")</f>
        <v>Not in Books</v>
      </c>
      <c r="X477" s="117" t="str">
        <f>IFERROR(INDEX('ITC-Books'!$R$21:$R$1020,MATCH(E477,'ITC-Books'!$E$21:$E$1020,0)),"Not in Books")</f>
        <v>Not in Books</v>
      </c>
      <c r="Y477" s="120">
        <f>IFERROR(VLOOKUP(E477,'2A-2B'!$F$21:$H$1020,3,0)-P477,SUM(M477:O477))</f>
        <v>0</v>
      </c>
      <c r="Z477" s="53">
        <f>IFERROR(VLOOKUP(E477,'ITC-Books'!$E$21:$P$1020,12,0)-P477,SUM(M477:O477))</f>
        <v>0</v>
      </c>
      <c r="AA477" s="186" t="str">
        <f t="shared" si="39"/>
        <v>-</v>
      </c>
    </row>
    <row r="478" spans="2:27">
      <c r="B478" s="176" t="s">
        <v>1857</v>
      </c>
      <c r="C478" s="121"/>
      <c r="D478" s="119"/>
      <c r="E478" s="192"/>
      <c r="F478" s="117"/>
      <c r="G478" s="118"/>
      <c r="H478" s="119"/>
      <c r="I478" s="119"/>
      <c r="J478" s="123"/>
      <c r="K478" s="195"/>
      <c r="L478" s="120">
        <v>0</v>
      </c>
      <c r="M478" s="120">
        <v>0</v>
      </c>
      <c r="N478" s="120">
        <v>0</v>
      </c>
      <c r="O478" s="112">
        <f t="shared" si="36"/>
        <v>0</v>
      </c>
      <c r="P478" s="115">
        <f t="shared" si="37"/>
        <v>0</v>
      </c>
      <c r="Q478" s="197"/>
      <c r="R478" s="177" t="str">
        <f>IFERROR(INDEX('2A-2B'!$B$21:$B$1020,MATCH(E478,'2A-2B'!$F$21:$F$1020,0)),"-")</f>
        <v>-</v>
      </c>
      <c r="S478" s="177" t="str">
        <f>IFERROR(INDEX('ITC-Books'!$B$21:$B$1020,MATCH(E478,'ITC-Books'!$E$21:$E$1020,0)),"-")</f>
        <v>-</v>
      </c>
      <c r="T478" s="186">
        <f t="shared" si="38"/>
        <v>0</v>
      </c>
      <c r="V478" s="131" t="str">
        <f>IFERROR(INDEX('2A-2B'!$C$21:$C$1020,MATCH(E478,'2A-2B'!$F$21:$F$1020,0)),"Not in 2A-2B")</f>
        <v>Not in 2A-2B</v>
      </c>
      <c r="W478" s="131" t="str">
        <f>IFERROR(INDEX('ITC-Books'!$C$21:$C$1020,MATCH(E478,'ITC-Books'!$E$21:$E$1020,0)),"Not in Books")</f>
        <v>Not in Books</v>
      </c>
      <c r="X478" s="117" t="str">
        <f>IFERROR(INDEX('ITC-Books'!$R$21:$R$1020,MATCH(E478,'ITC-Books'!$E$21:$E$1020,0)),"Not in Books")</f>
        <v>Not in Books</v>
      </c>
      <c r="Y478" s="120">
        <f>IFERROR(VLOOKUP(E478,'2A-2B'!$F$21:$H$1020,3,0)-P478,SUM(M478:O478))</f>
        <v>0</v>
      </c>
      <c r="Z478" s="53">
        <f>IFERROR(VLOOKUP(E478,'ITC-Books'!$E$21:$P$1020,12,0)-P478,SUM(M478:O478))</f>
        <v>0</v>
      </c>
      <c r="AA478" s="186" t="str">
        <f t="shared" si="39"/>
        <v>-</v>
      </c>
    </row>
    <row r="479" spans="2:27">
      <c r="B479" s="176" t="s">
        <v>1858</v>
      </c>
      <c r="C479" s="121"/>
      <c r="D479" s="119"/>
      <c r="E479" s="192"/>
      <c r="F479" s="117"/>
      <c r="G479" s="118"/>
      <c r="H479" s="119"/>
      <c r="I479" s="119"/>
      <c r="J479" s="123"/>
      <c r="K479" s="195"/>
      <c r="L479" s="120">
        <v>0</v>
      </c>
      <c r="M479" s="120">
        <v>0</v>
      </c>
      <c r="N479" s="120">
        <v>0</v>
      </c>
      <c r="O479" s="112">
        <f t="shared" si="36"/>
        <v>0</v>
      </c>
      <c r="P479" s="115">
        <f t="shared" si="37"/>
        <v>0</v>
      </c>
      <c r="Q479" s="197"/>
      <c r="R479" s="177" t="str">
        <f>IFERROR(INDEX('2A-2B'!$B$21:$B$1020,MATCH(E479,'2A-2B'!$F$21:$F$1020,0)),"-")</f>
        <v>-</v>
      </c>
      <c r="S479" s="177" t="str">
        <f>IFERROR(INDEX('ITC-Books'!$B$21:$B$1020,MATCH(E479,'ITC-Books'!$E$21:$E$1020,0)),"-")</f>
        <v>-</v>
      </c>
      <c r="T479" s="186">
        <f t="shared" si="38"/>
        <v>0</v>
      </c>
      <c r="V479" s="131" t="str">
        <f>IFERROR(INDEX('2A-2B'!$C$21:$C$1020,MATCH(E479,'2A-2B'!$F$21:$F$1020,0)),"Not in 2A-2B")</f>
        <v>Not in 2A-2B</v>
      </c>
      <c r="W479" s="131" t="str">
        <f>IFERROR(INDEX('ITC-Books'!$C$21:$C$1020,MATCH(E479,'ITC-Books'!$E$21:$E$1020,0)),"Not in Books")</f>
        <v>Not in Books</v>
      </c>
      <c r="X479" s="117" t="str">
        <f>IFERROR(INDEX('ITC-Books'!$R$21:$R$1020,MATCH(E479,'ITC-Books'!$E$21:$E$1020,0)),"Not in Books")</f>
        <v>Not in Books</v>
      </c>
      <c r="Y479" s="120">
        <f>IFERROR(VLOOKUP(E479,'2A-2B'!$F$21:$H$1020,3,0)-P479,SUM(M479:O479))</f>
        <v>0</v>
      </c>
      <c r="Z479" s="53">
        <f>IFERROR(VLOOKUP(E479,'ITC-Books'!$E$21:$P$1020,12,0)-P479,SUM(M479:O479))</f>
        <v>0</v>
      </c>
      <c r="AA479" s="186" t="str">
        <f t="shared" si="39"/>
        <v>-</v>
      </c>
    </row>
    <row r="480" spans="2:27">
      <c r="B480" s="176" t="s">
        <v>1859</v>
      </c>
      <c r="C480" s="121"/>
      <c r="D480" s="119"/>
      <c r="E480" s="192"/>
      <c r="F480" s="117"/>
      <c r="G480" s="118"/>
      <c r="H480" s="119"/>
      <c r="I480" s="119"/>
      <c r="J480" s="123"/>
      <c r="K480" s="195"/>
      <c r="L480" s="120">
        <v>0</v>
      </c>
      <c r="M480" s="120">
        <v>0</v>
      </c>
      <c r="N480" s="120">
        <v>0</v>
      </c>
      <c r="O480" s="112">
        <f t="shared" si="36"/>
        <v>0</v>
      </c>
      <c r="P480" s="115">
        <f t="shared" si="37"/>
        <v>0</v>
      </c>
      <c r="Q480" s="197"/>
      <c r="R480" s="177" t="str">
        <f>IFERROR(INDEX('2A-2B'!$B$21:$B$1020,MATCH(E480,'2A-2B'!$F$21:$F$1020,0)),"-")</f>
        <v>-</v>
      </c>
      <c r="S480" s="177" t="str">
        <f>IFERROR(INDEX('ITC-Books'!$B$21:$B$1020,MATCH(E480,'ITC-Books'!$E$21:$E$1020,0)),"-")</f>
        <v>-</v>
      </c>
      <c r="T480" s="186">
        <f t="shared" si="38"/>
        <v>0</v>
      </c>
      <c r="V480" s="131" t="str">
        <f>IFERROR(INDEX('2A-2B'!$C$21:$C$1020,MATCH(E480,'2A-2B'!$F$21:$F$1020,0)),"Not in 2A-2B")</f>
        <v>Not in 2A-2B</v>
      </c>
      <c r="W480" s="131" t="str">
        <f>IFERROR(INDEX('ITC-Books'!$C$21:$C$1020,MATCH(E480,'ITC-Books'!$E$21:$E$1020,0)),"Not in Books")</f>
        <v>Not in Books</v>
      </c>
      <c r="X480" s="117" t="str">
        <f>IFERROR(INDEX('ITC-Books'!$R$21:$R$1020,MATCH(E480,'ITC-Books'!$E$21:$E$1020,0)),"Not in Books")</f>
        <v>Not in Books</v>
      </c>
      <c r="Y480" s="120">
        <f>IFERROR(VLOOKUP(E480,'2A-2B'!$F$21:$H$1020,3,0)-P480,SUM(M480:O480))</f>
        <v>0</v>
      </c>
      <c r="Z480" s="53">
        <f>IFERROR(VLOOKUP(E480,'ITC-Books'!$E$21:$P$1020,12,0)-P480,SUM(M480:O480))</f>
        <v>0</v>
      </c>
      <c r="AA480" s="186" t="str">
        <f t="shared" si="39"/>
        <v>-</v>
      </c>
    </row>
    <row r="481" spans="2:27">
      <c r="B481" s="176" t="s">
        <v>1860</v>
      </c>
      <c r="C481" s="121"/>
      <c r="D481" s="119"/>
      <c r="E481" s="192"/>
      <c r="F481" s="117"/>
      <c r="G481" s="118"/>
      <c r="H481" s="119"/>
      <c r="I481" s="119"/>
      <c r="J481" s="123"/>
      <c r="K481" s="195"/>
      <c r="L481" s="120">
        <v>0</v>
      </c>
      <c r="M481" s="120">
        <v>0</v>
      </c>
      <c r="N481" s="120">
        <v>0</v>
      </c>
      <c r="O481" s="112">
        <f t="shared" si="36"/>
        <v>0</v>
      </c>
      <c r="P481" s="115">
        <f t="shared" si="37"/>
        <v>0</v>
      </c>
      <c r="Q481" s="197"/>
      <c r="R481" s="177" t="str">
        <f>IFERROR(INDEX('2A-2B'!$B$21:$B$1020,MATCH(E481,'2A-2B'!$F$21:$F$1020,0)),"-")</f>
        <v>-</v>
      </c>
      <c r="S481" s="177" t="str">
        <f>IFERROR(INDEX('ITC-Books'!$B$21:$B$1020,MATCH(E481,'ITC-Books'!$E$21:$E$1020,0)),"-")</f>
        <v>-</v>
      </c>
      <c r="T481" s="186">
        <f t="shared" si="38"/>
        <v>0</v>
      </c>
      <c r="V481" s="131" t="str">
        <f>IFERROR(INDEX('2A-2B'!$C$21:$C$1020,MATCH(E481,'2A-2B'!$F$21:$F$1020,0)),"Not in 2A-2B")</f>
        <v>Not in 2A-2B</v>
      </c>
      <c r="W481" s="131" t="str">
        <f>IFERROR(INDEX('ITC-Books'!$C$21:$C$1020,MATCH(E481,'ITC-Books'!$E$21:$E$1020,0)),"Not in Books")</f>
        <v>Not in Books</v>
      </c>
      <c r="X481" s="117" t="str">
        <f>IFERROR(INDEX('ITC-Books'!$R$21:$R$1020,MATCH(E481,'ITC-Books'!$E$21:$E$1020,0)),"Not in Books")</f>
        <v>Not in Books</v>
      </c>
      <c r="Y481" s="120">
        <f>IFERROR(VLOOKUP(E481,'2A-2B'!$F$21:$H$1020,3,0)-P481,SUM(M481:O481))</f>
        <v>0</v>
      </c>
      <c r="Z481" s="53">
        <f>IFERROR(VLOOKUP(E481,'ITC-Books'!$E$21:$P$1020,12,0)-P481,SUM(M481:O481))</f>
        <v>0</v>
      </c>
      <c r="AA481" s="186" t="str">
        <f t="shared" si="39"/>
        <v>-</v>
      </c>
    </row>
    <row r="482" spans="2:27">
      <c r="B482" s="176" t="s">
        <v>1861</v>
      </c>
      <c r="C482" s="121"/>
      <c r="D482" s="119"/>
      <c r="E482" s="192"/>
      <c r="F482" s="117"/>
      <c r="G482" s="118"/>
      <c r="H482" s="119"/>
      <c r="I482" s="119"/>
      <c r="J482" s="123"/>
      <c r="K482" s="195"/>
      <c r="L482" s="120">
        <v>0</v>
      </c>
      <c r="M482" s="120">
        <v>0</v>
      </c>
      <c r="N482" s="120">
        <v>0</v>
      </c>
      <c r="O482" s="112">
        <f t="shared" si="36"/>
        <v>0</v>
      </c>
      <c r="P482" s="115">
        <f t="shared" si="37"/>
        <v>0</v>
      </c>
      <c r="Q482" s="197"/>
      <c r="R482" s="177" t="str">
        <f>IFERROR(INDEX('2A-2B'!$B$21:$B$1020,MATCH(E482,'2A-2B'!$F$21:$F$1020,0)),"-")</f>
        <v>-</v>
      </c>
      <c r="S482" s="177" t="str">
        <f>IFERROR(INDEX('ITC-Books'!$B$21:$B$1020,MATCH(E482,'ITC-Books'!$E$21:$E$1020,0)),"-")</f>
        <v>-</v>
      </c>
      <c r="T482" s="186">
        <f t="shared" si="38"/>
        <v>0</v>
      </c>
      <c r="V482" s="131" t="str">
        <f>IFERROR(INDEX('2A-2B'!$C$21:$C$1020,MATCH(E482,'2A-2B'!$F$21:$F$1020,0)),"Not in 2A-2B")</f>
        <v>Not in 2A-2B</v>
      </c>
      <c r="W482" s="131" t="str">
        <f>IFERROR(INDEX('ITC-Books'!$C$21:$C$1020,MATCH(E482,'ITC-Books'!$E$21:$E$1020,0)),"Not in Books")</f>
        <v>Not in Books</v>
      </c>
      <c r="X482" s="117" t="str">
        <f>IFERROR(INDEX('ITC-Books'!$R$21:$R$1020,MATCH(E482,'ITC-Books'!$E$21:$E$1020,0)),"Not in Books")</f>
        <v>Not in Books</v>
      </c>
      <c r="Y482" s="120">
        <f>IFERROR(VLOOKUP(E482,'2A-2B'!$F$21:$H$1020,3,0)-P482,SUM(M482:O482))</f>
        <v>0</v>
      </c>
      <c r="Z482" s="53">
        <f>IFERROR(VLOOKUP(E482,'ITC-Books'!$E$21:$P$1020,12,0)-P482,SUM(M482:O482))</f>
        <v>0</v>
      </c>
      <c r="AA482" s="186" t="str">
        <f t="shared" si="39"/>
        <v>-</v>
      </c>
    </row>
    <row r="483" spans="2:27">
      <c r="B483" s="176" t="s">
        <v>1862</v>
      </c>
      <c r="C483" s="121"/>
      <c r="D483" s="119"/>
      <c r="E483" s="192"/>
      <c r="F483" s="117"/>
      <c r="G483" s="118"/>
      <c r="H483" s="119"/>
      <c r="I483" s="119"/>
      <c r="J483" s="123"/>
      <c r="K483" s="195"/>
      <c r="L483" s="120">
        <v>0</v>
      </c>
      <c r="M483" s="120">
        <v>0</v>
      </c>
      <c r="N483" s="120">
        <v>0</v>
      </c>
      <c r="O483" s="112">
        <f t="shared" si="36"/>
        <v>0</v>
      </c>
      <c r="P483" s="115">
        <f t="shared" si="37"/>
        <v>0</v>
      </c>
      <c r="Q483" s="197"/>
      <c r="R483" s="177" t="str">
        <f>IFERROR(INDEX('2A-2B'!$B$21:$B$1020,MATCH(E483,'2A-2B'!$F$21:$F$1020,0)),"-")</f>
        <v>-</v>
      </c>
      <c r="S483" s="177" t="str">
        <f>IFERROR(INDEX('ITC-Books'!$B$21:$B$1020,MATCH(E483,'ITC-Books'!$E$21:$E$1020,0)),"-")</f>
        <v>-</v>
      </c>
      <c r="T483" s="186">
        <f t="shared" si="38"/>
        <v>0</v>
      </c>
      <c r="V483" s="131" t="str">
        <f>IFERROR(INDEX('2A-2B'!$C$21:$C$1020,MATCH(E483,'2A-2B'!$F$21:$F$1020,0)),"Not in 2A-2B")</f>
        <v>Not in 2A-2B</v>
      </c>
      <c r="W483" s="131" t="str">
        <f>IFERROR(INDEX('ITC-Books'!$C$21:$C$1020,MATCH(E483,'ITC-Books'!$E$21:$E$1020,0)),"Not in Books")</f>
        <v>Not in Books</v>
      </c>
      <c r="X483" s="117" t="str">
        <f>IFERROR(INDEX('ITC-Books'!$R$21:$R$1020,MATCH(E483,'ITC-Books'!$E$21:$E$1020,0)),"Not in Books")</f>
        <v>Not in Books</v>
      </c>
      <c r="Y483" s="120">
        <f>IFERROR(VLOOKUP(E483,'2A-2B'!$F$21:$H$1020,3,0)-P483,SUM(M483:O483))</f>
        <v>0</v>
      </c>
      <c r="Z483" s="53">
        <f>IFERROR(VLOOKUP(E483,'ITC-Books'!$E$21:$P$1020,12,0)-P483,SUM(M483:O483))</f>
        <v>0</v>
      </c>
      <c r="AA483" s="186" t="str">
        <f t="shared" si="39"/>
        <v>-</v>
      </c>
    </row>
    <row r="484" spans="2:27">
      <c r="B484" s="176" t="s">
        <v>1863</v>
      </c>
      <c r="C484" s="121"/>
      <c r="D484" s="119"/>
      <c r="E484" s="192"/>
      <c r="F484" s="117"/>
      <c r="G484" s="118"/>
      <c r="H484" s="119"/>
      <c r="I484" s="119"/>
      <c r="J484" s="123"/>
      <c r="K484" s="195"/>
      <c r="L484" s="120">
        <v>0</v>
      </c>
      <c r="M484" s="120">
        <v>0</v>
      </c>
      <c r="N484" s="120">
        <v>0</v>
      </c>
      <c r="O484" s="112">
        <f t="shared" si="36"/>
        <v>0</v>
      </c>
      <c r="P484" s="115">
        <f t="shared" si="37"/>
        <v>0</v>
      </c>
      <c r="Q484" s="197"/>
      <c r="R484" s="177" t="str">
        <f>IFERROR(INDEX('2A-2B'!$B$21:$B$1020,MATCH(E484,'2A-2B'!$F$21:$F$1020,0)),"-")</f>
        <v>-</v>
      </c>
      <c r="S484" s="177" t="str">
        <f>IFERROR(INDEX('ITC-Books'!$B$21:$B$1020,MATCH(E484,'ITC-Books'!$E$21:$E$1020,0)),"-")</f>
        <v>-</v>
      </c>
      <c r="T484" s="186">
        <f t="shared" si="38"/>
        <v>0</v>
      </c>
      <c r="V484" s="131" t="str">
        <f>IFERROR(INDEX('2A-2B'!$C$21:$C$1020,MATCH(E484,'2A-2B'!$F$21:$F$1020,0)),"Not in 2A-2B")</f>
        <v>Not in 2A-2B</v>
      </c>
      <c r="W484" s="131" t="str">
        <f>IFERROR(INDEX('ITC-Books'!$C$21:$C$1020,MATCH(E484,'ITC-Books'!$E$21:$E$1020,0)),"Not in Books")</f>
        <v>Not in Books</v>
      </c>
      <c r="X484" s="117" t="str">
        <f>IFERROR(INDEX('ITC-Books'!$R$21:$R$1020,MATCH(E484,'ITC-Books'!$E$21:$E$1020,0)),"Not in Books")</f>
        <v>Not in Books</v>
      </c>
      <c r="Y484" s="120">
        <f>IFERROR(VLOOKUP(E484,'2A-2B'!$F$21:$H$1020,3,0)-P484,SUM(M484:O484))</f>
        <v>0</v>
      </c>
      <c r="Z484" s="53">
        <f>IFERROR(VLOOKUP(E484,'ITC-Books'!$E$21:$P$1020,12,0)-P484,SUM(M484:O484))</f>
        <v>0</v>
      </c>
      <c r="AA484" s="186" t="str">
        <f t="shared" si="39"/>
        <v>-</v>
      </c>
    </row>
    <row r="485" spans="2:27">
      <c r="B485" s="176" t="s">
        <v>1864</v>
      </c>
      <c r="C485" s="121"/>
      <c r="D485" s="119"/>
      <c r="E485" s="192"/>
      <c r="F485" s="117"/>
      <c r="G485" s="118"/>
      <c r="H485" s="119"/>
      <c r="I485" s="119"/>
      <c r="J485" s="123"/>
      <c r="K485" s="195"/>
      <c r="L485" s="120">
        <v>0</v>
      </c>
      <c r="M485" s="120">
        <v>0</v>
      </c>
      <c r="N485" s="120">
        <v>0</v>
      </c>
      <c r="O485" s="112">
        <f t="shared" si="36"/>
        <v>0</v>
      </c>
      <c r="P485" s="115">
        <f t="shared" si="37"/>
        <v>0</v>
      </c>
      <c r="Q485" s="197"/>
      <c r="R485" s="177" t="str">
        <f>IFERROR(INDEX('2A-2B'!$B$21:$B$1020,MATCH(E485,'2A-2B'!$F$21:$F$1020,0)),"-")</f>
        <v>-</v>
      </c>
      <c r="S485" s="177" t="str">
        <f>IFERROR(INDEX('ITC-Books'!$B$21:$B$1020,MATCH(E485,'ITC-Books'!$E$21:$E$1020,0)),"-")</f>
        <v>-</v>
      </c>
      <c r="T485" s="186">
        <f t="shared" si="38"/>
        <v>0</v>
      </c>
      <c r="V485" s="131" t="str">
        <f>IFERROR(INDEX('2A-2B'!$C$21:$C$1020,MATCH(E485,'2A-2B'!$F$21:$F$1020,0)),"Not in 2A-2B")</f>
        <v>Not in 2A-2B</v>
      </c>
      <c r="W485" s="131" t="str">
        <f>IFERROR(INDEX('ITC-Books'!$C$21:$C$1020,MATCH(E485,'ITC-Books'!$E$21:$E$1020,0)),"Not in Books")</f>
        <v>Not in Books</v>
      </c>
      <c r="X485" s="117" t="str">
        <f>IFERROR(INDEX('ITC-Books'!$R$21:$R$1020,MATCH(E485,'ITC-Books'!$E$21:$E$1020,0)),"Not in Books")</f>
        <v>Not in Books</v>
      </c>
      <c r="Y485" s="120">
        <f>IFERROR(VLOOKUP(E485,'2A-2B'!$F$21:$H$1020,3,0)-P485,SUM(M485:O485))</f>
        <v>0</v>
      </c>
      <c r="Z485" s="53">
        <f>IFERROR(VLOOKUP(E485,'ITC-Books'!$E$21:$P$1020,12,0)-P485,SUM(M485:O485))</f>
        <v>0</v>
      </c>
      <c r="AA485" s="186" t="str">
        <f t="shared" si="39"/>
        <v>-</v>
      </c>
    </row>
    <row r="486" spans="2:27">
      <c r="B486" s="176" t="s">
        <v>1865</v>
      </c>
      <c r="C486" s="121"/>
      <c r="D486" s="119"/>
      <c r="E486" s="192"/>
      <c r="F486" s="117"/>
      <c r="G486" s="118"/>
      <c r="H486" s="119"/>
      <c r="I486" s="119"/>
      <c r="J486" s="123"/>
      <c r="K486" s="195"/>
      <c r="L486" s="120">
        <v>0</v>
      </c>
      <c r="M486" s="120">
        <v>0</v>
      </c>
      <c r="N486" s="120">
        <v>0</v>
      </c>
      <c r="O486" s="112">
        <f t="shared" si="36"/>
        <v>0</v>
      </c>
      <c r="P486" s="115">
        <f t="shared" si="37"/>
        <v>0</v>
      </c>
      <c r="Q486" s="197"/>
      <c r="R486" s="177" t="str">
        <f>IFERROR(INDEX('2A-2B'!$B$21:$B$1020,MATCH(E486,'2A-2B'!$F$21:$F$1020,0)),"-")</f>
        <v>-</v>
      </c>
      <c r="S486" s="177" t="str">
        <f>IFERROR(INDEX('ITC-Books'!$B$21:$B$1020,MATCH(E486,'ITC-Books'!$E$21:$E$1020,0)),"-")</f>
        <v>-</v>
      </c>
      <c r="T486" s="186">
        <f t="shared" si="38"/>
        <v>0</v>
      </c>
      <c r="V486" s="131" t="str">
        <f>IFERROR(INDEX('2A-2B'!$C$21:$C$1020,MATCH(E486,'2A-2B'!$F$21:$F$1020,0)),"Not in 2A-2B")</f>
        <v>Not in 2A-2B</v>
      </c>
      <c r="W486" s="131" t="str">
        <f>IFERROR(INDEX('ITC-Books'!$C$21:$C$1020,MATCH(E486,'ITC-Books'!$E$21:$E$1020,0)),"Not in Books")</f>
        <v>Not in Books</v>
      </c>
      <c r="X486" s="117" t="str">
        <f>IFERROR(INDEX('ITC-Books'!$R$21:$R$1020,MATCH(E486,'ITC-Books'!$E$21:$E$1020,0)),"Not in Books")</f>
        <v>Not in Books</v>
      </c>
      <c r="Y486" s="120">
        <f>IFERROR(VLOOKUP(E486,'2A-2B'!$F$21:$H$1020,3,0)-P486,SUM(M486:O486))</f>
        <v>0</v>
      </c>
      <c r="Z486" s="53">
        <f>IFERROR(VLOOKUP(E486,'ITC-Books'!$E$21:$P$1020,12,0)-P486,SUM(M486:O486))</f>
        <v>0</v>
      </c>
      <c r="AA486" s="186" t="str">
        <f t="shared" si="39"/>
        <v>-</v>
      </c>
    </row>
    <row r="487" spans="2:27">
      <c r="B487" s="176" t="s">
        <v>1866</v>
      </c>
      <c r="C487" s="121"/>
      <c r="D487" s="119"/>
      <c r="E487" s="192"/>
      <c r="F487" s="117"/>
      <c r="G487" s="118"/>
      <c r="H487" s="119"/>
      <c r="I487" s="119"/>
      <c r="J487" s="123"/>
      <c r="K487" s="195"/>
      <c r="L487" s="120">
        <v>0</v>
      </c>
      <c r="M487" s="120">
        <v>0</v>
      </c>
      <c r="N487" s="120">
        <v>0</v>
      </c>
      <c r="O487" s="112">
        <f t="shared" si="36"/>
        <v>0</v>
      </c>
      <c r="P487" s="115">
        <f t="shared" si="37"/>
        <v>0</v>
      </c>
      <c r="Q487" s="197"/>
      <c r="R487" s="177" t="str">
        <f>IFERROR(INDEX('2A-2B'!$B$21:$B$1020,MATCH(E487,'2A-2B'!$F$21:$F$1020,0)),"-")</f>
        <v>-</v>
      </c>
      <c r="S487" s="177" t="str">
        <f>IFERROR(INDEX('ITC-Books'!$B$21:$B$1020,MATCH(E487,'ITC-Books'!$E$21:$E$1020,0)),"-")</f>
        <v>-</v>
      </c>
      <c r="T487" s="186">
        <f t="shared" si="38"/>
        <v>0</v>
      </c>
      <c r="V487" s="131" t="str">
        <f>IFERROR(INDEX('2A-2B'!$C$21:$C$1020,MATCH(E487,'2A-2B'!$F$21:$F$1020,0)),"Not in 2A-2B")</f>
        <v>Not in 2A-2B</v>
      </c>
      <c r="W487" s="131" t="str">
        <f>IFERROR(INDEX('ITC-Books'!$C$21:$C$1020,MATCH(E487,'ITC-Books'!$E$21:$E$1020,0)),"Not in Books")</f>
        <v>Not in Books</v>
      </c>
      <c r="X487" s="117" t="str">
        <f>IFERROR(INDEX('ITC-Books'!$R$21:$R$1020,MATCH(E487,'ITC-Books'!$E$21:$E$1020,0)),"Not in Books")</f>
        <v>Not in Books</v>
      </c>
      <c r="Y487" s="120">
        <f>IFERROR(VLOOKUP(E487,'2A-2B'!$F$21:$H$1020,3,0)-P487,SUM(M487:O487))</f>
        <v>0</v>
      </c>
      <c r="Z487" s="53">
        <f>IFERROR(VLOOKUP(E487,'ITC-Books'!$E$21:$P$1020,12,0)-P487,SUM(M487:O487))</f>
        <v>0</v>
      </c>
      <c r="AA487" s="186" t="str">
        <f t="shared" si="39"/>
        <v>-</v>
      </c>
    </row>
    <row r="488" spans="2:27">
      <c r="B488" s="176" t="s">
        <v>1867</v>
      </c>
      <c r="C488" s="121"/>
      <c r="D488" s="119"/>
      <c r="E488" s="192"/>
      <c r="F488" s="117"/>
      <c r="G488" s="118"/>
      <c r="H488" s="119"/>
      <c r="I488" s="119"/>
      <c r="J488" s="123"/>
      <c r="K488" s="195"/>
      <c r="L488" s="120">
        <v>0</v>
      </c>
      <c r="M488" s="120">
        <v>0</v>
      </c>
      <c r="N488" s="120">
        <v>0</v>
      </c>
      <c r="O488" s="112">
        <f t="shared" si="36"/>
        <v>0</v>
      </c>
      <c r="P488" s="115">
        <f t="shared" si="37"/>
        <v>0</v>
      </c>
      <c r="Q488" s="197"/>
      <c r="R488" s="177" t="str">
        <f>IFERROR(INDEX('2A-2B'!$B$21:$B$1020,MATCH(E488,'2A-2B'!$F$21:$F$1020,0)),"-")</f>
        <v>-</v>
      </c>
      <c r="S488" s="177" t="str">
        <f>IFERROR(INDEX('ITC-Books'!$B$21:$B$1020,MATCH(E488,'ITC-Books'!$E$21:$E$1020,0)),"-")</f>
        <v>-</v>
      </c>
      <c r="T488" s="186">
        <f t="shared" si="38"/>
        <v>0</v>
      </c>
      <c r="V488" s="131" t="str">
        <f>IFERROR(INDEX('2A-2B'!$C$21:$C$1020,MATCH(E488,'2A-2B'!$F$21:$F$1020,0)),"Not in 2A-2B")</f>
        <v>Not in 2A-2B</v>
      </c>
      <c r="W488" s="131" t="str">
        <f>IFERROR(INDEX('ITC-Books'!$C$21:$C$1020,MATCH(E488,'ITC-Books'!$E$21:$E$1020,0)),"Not in Books")</f>
        <v>Not in Books</v>
      </c>
      <c r="X488" s="117" t="str">
        <f>IFERROR(INDEX('ITC-Books'!$R$21:$R$1020,MATCH(E488,'ITC-Books'!$E$21:$E$1020,0)),"Not in Books")</f>
        <v>Not in Books</v>
      </c>
      <c r="Y488" s="120">
        <f>IFERROR(VLOOKUP(E488,'2A-2B'!$F$21:$H$1020,3,0)-P488,SUM(M488:O488))</f>
        <v>0</v>
      </c>
      <c r="Z488" s="53">
        <f>IFERROR(VLOOKUP(E488,'ITC-Books'!$E$21:$P$1020,12,0)-P488,SUM(M488:O488))</f>
        <v>0</v>
      </c>
      <c r="AA488" s="186" t="str">
        <f t="shared" si="39"/>
        <v>-</v>
      </c>
    </row>
    <row r="489" spans="2:27">
      <c r="B489" s="176" t="s">
        <v>1868</v>
      </c>
      <c r="C489" s="121"/>
      <c r="D489" s="119"/>
      <c r="E489" s="192"/>
      <c r="F489" s="117"/>
      <c r="G489" s="118"/>
      <c r="H489" s="119"/>
      <c r="I489" s="119"/>
      <c r="J489" s="123"/>
      <c r="K489" s="195"/>
      <c r="L489" s="120">
        <v>0</v>
      </c>
      <c r="M489" s="120">
        <v>0</v>
      </c>
      <c r="N489" s="120">
        <v>0</v>
      </c>
      <c r="O489" s="112">
        <f t="shared" si="36"/>
        <v>0</v>
      </c>
      <c r="P489" s="115">
        <f t="shared" si="37"/>
        <v>0</v>
      </c>
      <c r="Q489" s="197"/>
      <c r="R489" s="177" t="str">
        <f>IFERROR(INDEX('2A-2B'!$B$21:$B$1020,MATCH(E489,'2A-2B'!$F$21:$F$1020,0)),"-")</f>
        <v>-</v>
      </c>
      <c r="S489" s="177" t="str">
        <f>IFERROR(INDEX('ITC-Books'!$B$21:$B$1020,MATCH(E489,'ITC-Books'!$E$21:$E$1020,0)),"-")</f>
        <v>-</v>
      </c>
      <c r="T489" s="186">
        <f t="shared" si="38"/>
        <v>0</v>
      </c>
      <c r="V489" s="131" t="str">
        <f>IFERROR(INDEX('2A-2B'!$C$21:$C$1020,MATCH(E489,'2A-2B'!$F$21:$F$1020,0)),"Not in 2A-2B")</f>
        <v>Not in 2A-2B</v>
      </c>
      <c r="W489" s="131" t="str">
        <f>IFERROR(INDEX('ITC-Books'!$C$21:$C$1020,MATCH(E489,'ITC-Books'!$E$21:$E$1020,0)),"Not in Books")</f>
        <v>Not in Books</v>
      </c>
      <c r="X489" s="117" t="str">
        <f>IFERROR(INDEX('ITC-Books'!$R$21:$R$1020,MATCH(E489,'ITC-Books'!$E$21:$E$1020,0)),"Not in Books")</f>
        <v>Not in Books</v>
      </c>
      <c r="Y489" s="120">
        <f>IFERROR(VLOOKUP(E489,'2A-2B'!$F$21:$H$1020,3,0)-P489,SUM(M489:O489))</f>
        <v>0</v>
      </c>
      <c r="Z489" s="53">
        <f>IFERROR(VLOOKUP(E489,'ITC-Books'!$E$21:$P$1020,12,0)-P489,SUM(M489:O489))</f>
        <v>0</v>
      </c>
      <c r="AA489" s="186" t="str">
        <f t="shared" si="39"/>
        <v>-</v>
      </c>
    </row>
    <row r="490" spans="2:27">
      <c r="B490" s="176" t="s">
        <v>1869</v>
      </c>
      <c r="C490" s="121"/>
      <c r="D490" s="119"/>
      <c r="E490" s="192"/>
      <c r="F490" s="117"/>
      <c r="G490" s="118"/>
      <c r="H490" s="119"/>
      <c r="I490" s="119"/>
      <c r="J490" s="123"/>
      <c r="K490" s="195"/>
      <c r="L490" s="120">
        <v>0</v>
      </c>
      <c r="M490" s="120">
        <v>0</v>
      </c>
      <c r="N490" s="120">
        <v>0</v>
      </c>
      <c r="O490" s="112">
        <f t="shared" si="36"/>
        <v>0</v>
      </c>
      <c r="P490" s="115">
        <f t="shared" si="37"/>
        <v>0</v>
      </c>
      <c r="Q490" s="197"/>
      <c r="R490" s="177" t="str">
        <f>IFERROR(INDEX('2A-2B'!$B$21:$B$1020,MATCH(E490,'2A-2B'!$F$21:$F$1020,0)),"-")</f>
        <v>-</v>
      </c>
      <c r="S490" s="177" t="str">
        <f>IFERROR(INDEX('ITC-Books'!$B$21:$B$1020,MATCH(E490,'ITC-Books'!$E$21:$E$1020,0)),"-")</f>
        <v>-</v>
      </c>
      <c r="T490" s="186">
        <f t="shared" si="38"/>
        <v>0</v>
      </c>
      <c r="V490" s="131" t="str">
        <f>IFERROR(INDEX('2A-2B'!$C$21:$C$1020,MATCH(E490,'2A-2B'!$F$21:$F$1020,0)),"Not in 2A-2B")</f>
        <v>Not in 2A-2B</v>
      </c>
      <c r="W490" s="131" t="str">
        <f>IFERROR(INDEX('ITC-Books'!$C$21:$C$1020,MATCH(E490,'ITC-Books'!$E$21:$E$1020,0)),"Not in Books")</f>
        <v>Not in Books</v>
      </c>
      <c r="X490" s="117" t="str">
        <f>IFERROR(INDEX('ITC-Books'!$R$21:$R$1020,MATCH(E490,'ITC-Books'!$E$21:$E$1020,0)),"Not in Books")</f>
        <v>Not in Books</v>
      </c>
      <c r="Y490" s="120">
        <f>IFERROR(VLOOKUP(E490,'2A-2B'!$F$21:$H$1020,3,0)-P490,SUM(M490:O490))</f>
        <v>0</v>
      </c>
      <c r="Z490" s="53">
        <f>IFERROR(VLOOKUP(E490,'ITC-Books'!$E$21:$P$1020,12,0)-P490,SUM(M490:O490))</f>
        <v>0</v>
      </c>
      <c r="AA490" s="186" t="str">
        <f t="shared" si="39"/>
        <v>-</v>
      </c>
    </row>
    <row r="491" spans="2:27">
      <c r="B491" s="176" t="s">
        <v>1870</v>
      </c>
      <c r="C491" s="121"/>
      <c r="D491" s="119"/>
      <c r="E491" s="192"/>
      <c r="F491" s="117"/>
      <c r="G491" s="118"/>
      <c r="H491" s="119"/>
      <c r="I491" s="119"/>
      <c r="J491" s="123"/>
      <c r="K491" s="195"/>
      <c r="L491" s="120">
        <v>0</v>
      </c>
      <c r="M491" s="120">
        <v>0</v>
      </c>
      <c r="N491" s="120">
        <v>0</v>
      </c>
      <c r="O491" s="112">
        <f t="shared" si="36"/>
        <v>0</v>
      </c>
      <c r="P491" s="115">
        <f t="shared" si="37"/>
        <v>0</v>
      </c>
      <c r="Q491" s="197"/>
      <c r="R491" s="177" t="str">
        <f>IFERROR(INDEX('2A-2B'!$B$21:$B$1020,MATCH(E491,'2A-2B'!$F$21:$F$1020,0)),"-")</f>
        <v>-</v>
      </c>
      <c r="S491" s="177" t="str">
        <f>IFERROR(INDEX('ITC-Books'!$B$21:$B$1020,MATCH(E491,'ITC-Books'!$E$21:$E$1020,0)),"-")</f>
        <v>-</v>
      </c>
      <c r="T491" s="186">
        <f t="shared" si="38"/>
        <v>0</v>
      </c>
      <c r="V491" s="131" t="str">
        <f>IFERROR(INDEX('2A-2B'!$C$21:$C$1020,MATCH(E491,'2A-2B'!$F$21:$F$1020,0)),"Not in 2A-2B")</f>
        <v>Not in 2A-2B</v>
      </c>
      <c r="W491" s="131" t="str">
        <f>IFERROR(INDEX('ITC-Books'!$C$21:$C$1020,MATCH(E491,'ITC-Books'!$E$21:$E$1020,0)),"Not in Books")</f>
        <v>Not in Books</v>
      </c>
      <c r="X491" s="117" t="str">
        <f>IFERROR(INDEX('ITC-Books'!$R$21:$R$1020,MATCH(E491,'ITC-Books'!$E$21:$E$1020,0)),"Not in Books")</f>
        <v>Not in Books</v>
      </c>
      <c r="Y491" s="120">
        <f>IFERROR(VLOOKUP(E491,'2A-2B'!$F$21:$H$1020,3,0)-P491,SUM(M491:O491))</f>
        <v>0</v>
      </c>
      <c r="Z491" s="53">
        <f>IFERROR(VLOOKUP(E491,'ITC-Books'!$E$21:$P$1020,12,0)-P491,SUM(M491:O491))</f>
        <v>0</v>
      </c>
      <c r="AA491" s="186" t="str">
        <f t="shared" si="39"/>
        <v>-</v>
      </c>
    </row>
    <row r="492" spans="2:27">
      <c r="B492" s="176" t="s">
        <v>1871</v>
      </c>
      <c r="C492" s="121"/>
      <c r="D492" s="119"/>
      <c r="E492" s="192"/>
      <c r="F492" s="117"/>
      <c r="G492" s="118"/>
      <c r="H492" s="119"/>
      <c r="I492" s="119"/>
      <c r="J492" s="123"/>
      <c r="K492" s="195"/>
      <c r="L492" s="120">
        <v>0</v>
      </c>
      <c r="M492" s="120">
        <v>0</v>
      </c>
      <c r="N492" s="120">
        <v>0</v>
      </c>
      <c r="O492" s="112">
        <f t="shared" si="36"/>
        <v>0</v>
      </c>
      <c r="P492" s="115">
        <f t="shared" si="37"/>
        <v>0</v>
      </c>
      <c r="Q492" s="197"/>
      <c r="R492" s="177" t="str">
        <f>IFERROR(INDEX('2A-2B'!$B$21:$B$1020,MATCH(E492,'2A-2B'!$F$21:$F$1020,0)),"-")</f>
        <v>-</v>
      </c>
      <c r="S492" s="177" t="str">
        <f>IFERROR(INDEX('ITC-Books'!$B$21:$B$1020,MATCH(E492,'ITC-Books'!$E$21:$E$1020,0)),"-")</f>
        <v>-</v>
      </c>
      <c r="T492" s="186">
        <f t="shared" si="38"/>
        <v>0</v>
      </c>
      <c r="V492" s="131" t="str">
        <f>IFERROR(INDEX('2A-2B'!$C$21:$C$1020,MATCH(E492,'2A-2B'!$F$21:$F$1020,0)),"Not in 2A-2B")</f>
        <v>Not in 2A-2B</v>
      </c>
      <c r="W492" s="131" t="str">
        <f>IFERROR(INDEX('ITC-Books'!$C$21:$C$1020,MATCH(E492,'ITC-Books'!$E$21:$E$1020,0)),"Not in Books")</f>
        <v>Not in Books</v>
      </c>
      <c r="X492" s="117" t="str">
        <f>IFERROR(INDEX('ITC-Books'!$R$21:$R$1020,MATCH(E492,'ITC-Books'!$E$21:$E$1020,0)),"Not in Books")</f>
        <v>Not in Books</v>
      </c>
      <c r="Y492" s="120">
        <f>IFERROR(VLOOKUP(E492,'2A-2B'!$F$21:$H$1020,3,0)-P492,SUM(M492:O492))</f>
        <v>0</v>
      </c>
      <c r="Z492" s="53">
        <f>IFERROR(VLOOKUP(E492,'ITC-Books'!$E$21:$P$1020,12,0)-P492,SUM(M492:O492))</f>
        <v>0</v>
      </c>
      <c r="AA492" s="186" t="str">
        <f t="shared" si="39"/>
        <v>-</v>
      </c>
    </row>
    <row r="493" spans="2:27">
      <c r="B493" s="176" t="s">
        <v>1872</v>
      </c>
      <c r="C493" s="121"/>
      <c r="D493" s="119"/>
      <c r="E493" s="192"/>
      <c r="F493" s="117"/>
      <c r="G493" s="118"/>
      <c r="H493" s="119"/>
      <c r="I493" s="119"/>
      <c r="J493" s="123"/>
      <c r="K493" s="195"/>
      <c r="L493" s="120">
        <v>0</v>
      </c>
      <c r="M493" s="120">
        <v>0</v>
      </c>
      <c r="N493" s="120">
        <v>0</v>
      </c>
      <c r="O493" s="112">
        <f t="shared" si="36"/>
        <v>0</v>
      </c>
      <c r="P493" s="115">
        <f t="shared" si="37"/>
        <v>0</v>
      </c>
      <c r="Q493" s="197"/>
      <c r="R493" s="177" t="str">
        <f>IFERROR(INDEX('2A-2B'!$B$21:$B$1020,MATCH(E493,'2A-2B'!$F$21:$F$1020,0)),"-")</f>
        <v>-</v>
      </c>
      <c r="S493" s="177" t="str">
        <f>IFERROR(INDEX('ITC-Books'!$B$21:$B$1020,MATCH(E493,'ITC-Books'!$E$21:$E$1020,0)),"-")</f>
        <v>-</v>
      </c>
      <c r="T493" s="186">
        <f t="shared" si="38"/>
        <v>0</v>
      </c>
      <c r="V493" s="131" t="str">
        <f>IFERROR(INDEX('2A-2B'!$C$21:$C$1020,MATCH(E493,'2A-2B'!$F$21:$F$1020,0)),"Not in 2A-2B")</f>
        <v>Not in 2A-2B</v>
      </c>
      <c r="W493" s="131" t="str">
        <f>IFERROR(INDEX('ITC-Books'!$C$21:$C$1020,MATCH(E493,'ITC-Books'!$E$21:$E$1020,0)),"Not in Books")</f>
        <v>Not in Books</v>
      </c>
      <c r="X493" s="117" t="str">
        <f>IFERROR(INDEX('ITC-Books'!$R$21:$R$1020,MATCH(E493,'ITC-Books'!$E$21:$E$1020,0)),"Not in Books")</f>
        <v>Not in Books</v>
      </c>
      <c r="Y493" s="120">
        <f>IFERROR(VLOOKUP(E493,'2A-2B'!$F$21:$H$1020,3,0)-P493,SUM(M493:O493))</f>
        <v>0</v>
      </c>
      <c r="Z493" s="53">
        <f>IFERROR(VLOOKUP(E493,'ITC-Books'!$E$21:$P$1020,12,0)-P493,SUM(M493:O493))</f>
        <v>0</v>
      </c>
      <c r="AA493" s="186" t="str">
        <f t="shared" si="39"/>
        <v>-</v>
      </c>
    </row>
    <row r="494" spans="2:27">
      <c r="B494" s="176" t="s">
        <v>1873</v>
      </c>
      <c r="C494" s="121"/>
      <c r="D494" s="119"/>
      <c r="E494" s="192"/>
      <c r="F494" s="117"/>
      <c r="G494" s="118"/>
      <c r="H494" s="119"/>
      <c r="I494" s="119"/>
      <c r="J494" s="123"/>
      <c r="K494" s="195"/>
      <c r="L494" s="120">
        <v>0</v>
      </c>
      <c r="M494" s="120">
        <v>0</v>
      </c>
      <c r="N494" s="120">
        <v>0</v>
      </c>
      <c r="O494" s="112">
        <f t="shared" si="36"/>
        <v>0</v>
      </c>
      <c r="P494" s="115">
        <f t="shared" si="37"/>
        <v>0</v>
      </c>
      <c r="Q494" s="197"/>
      <c r="R494" s="177" t="str">
        <f>IFERROR(INDEX('2A-2B'!$B$21:$B$1020,MATCH(E494,'2A-2B'!$F$21:$F$1020,0)),"-")</f>
        <v>-</v>
      </c>
      <c r="S494" s="177" t="str">
        <f>IFERROR(INDEX('ITC-Books'!$B$21:$B$1020,MATCH(E494,'ITC-Books'!$E$21:$E$1020,0)),"-")</f>
        <v>-</v>
      </c>
      <c r="T494" s="186">
        <f t="shared" si="38"/>
        <v>0</v>
      </c>
      <c r="V494" s="131" t="str">
        <f>IFERROR(INDEX('2A-2B'!$C$21:$C$1020,MATCH(E494,'2A-2B'!$F$21:$F$1020,0)),"Not in 2A-2B")</f>
        <v>Not in 2A-2B</v>
      </c>
      <c r="W494" s="131" t="str">
        <f>IFERROR(INDEX('ITC-Books'!$C$21:$C$1020,MATCH(E494,'ITC-Books'!$E$21:$E$1020,0)),"Not in Books")</f>
        <v>Not in Books</v>
      </c>
      <c r="X494" s="117" t="str">
        <f>IFERROR(INDEX('ITC-Books'!$R$21:$R$1020,MATCH(E494,'ITC-Books'!$E$21:$E$1020,0)),"Not in Books")</f>
        <v>Not in Books</v>
      </c>
      <c r="Y494" s="120">
        <f>IFERROR(VLOOKUP(E494,'2A-2B'!$F$21:$H$1020,3,0)-P494,SUM(M494:O494))</f>
        <v>0</v>
      </c>
      <c r="Z494" s="53">
        <f>IFERROR(VLOOKUP(E494,'ITC-Books'!$E$21:$P$1020,12,0)-P494,SUM(M494:O494))</f>
        <v>0</v>
      </c>
      <c r="AA494" s="186" t="str">
        <f t="shared" si="39"/>
        <v>-</v>
      </c>
    </row>
    <row r="495" spans="2:27">
      <c r="B495" s="176" t="s">
        <v>1874</v>
      </c>
      <c r="C495" s="121"/>
      <c r="D495" s="119"/>
      <c r="E495" s="192"/>
      <c r="F495" s="117"/>
      <c r="G495" s="118"/>
      <c r="H495" s="119"/>
      <c r="I495" s="119"/>
      <c r="J495" s="123"/>
      <c r="K495" s="195"/>
      <c r="L495" s="120">
        <v>0</v>
      </c>
      <c r="M495" s="120">
        <v>0</v>
      </c>
      <c r="N495" s="120">
        <v>0</v>
      </c>
      <c r="O495" s="112">
        <f t="shared" si="36"/>
        <v>0</v>
      </c>
      <c r="P495" s="115">
        <f t="shared" si="37"/>
        <v>0</v>
      </c>
      <c r="Q495" s="197"/>
      <c r="R495" s="177" t="str">
        <f>IFERROR(INDEX('2A-2B'!$B$21:$B$1020,MATCH(E495,'2A-2B'!$F$21:$F$1020,0)),"-")</f>
        <v>-</v>
      </c>
      <c r="S495" s="177" t="str">
        <f>IFERROR(INDEX('ITC-Books'!$B$21:$B$1020,MATCH(E495,'ITC-Books'!$E$21:$E$1020,0)),"-")</f>
        <v>-</v>
      </c>
      <c r="T495" s="186">
        <f t="shared" si="38"/>
        <v>0</v>
      </c>
      <c r="V495" s="131" t="str">
        <f>IFERROR(INDEX('2A-2B'!$C$21:$C$1020,MATCH(E495,'2A-2B'!$F$21:$F$1020,0)),"Not in 2A-2B")</f>
        <v>Not in 2A-2B</v>
      </c>
      <c r="W495" s="131" t="str">
        <f>IFERROR(INDEX('ITC-Books'!$C$21:$C$1020,MATCH(E495,'ITC-Books'!$E$21:$E$1020,0)),"Not in Books")</f>
        <v>Not in Books</v>
      </c>
      <c r="X495" s="117" t="str">
        <f>IFERROR(INDEX('ITC-Books'!$R$21:$R$1020,MATCH(E495,'ITC-Books'!$E$21:$E$1020,0)),"Not in Books")</f>
        <v>Not in Books</v>
      </c>
      <c r="Y495" s="120">
        <f>IFERROR(VLOOKUP(E495,'2A-2B'!$F$21:$H$1020,3,0)-P495,SUM(M495:O495))</f>
        <v>0</v>
      </c>
      <c r="Z495" s="53">
        <f>IFERROR(VLOOKUP(E495,'ITC-Books'!$E$21:$P$1020,12,0)-P495,SUM(M495:O495))</f>
        <v>0</v>
      </c>
      <c r="AA495" s="186" t="str">
        <f t="shared" si="39"/>
        <v>-</v>
      </c>
    </row>
    <row r="496" spans="2:27">
      <c r="B496" s="176" t="s">
        <v>1875</v>
      </c>
      <c r="C496" s="121"/>
      <c r="D496" s="119"/>
      <c r="E496" s="192"/>
      <c r="F496" s="117"/>
      <c r="G496" s="118"/>
      <c r="H496" s="119"/>
      <c r="I496" s="119"/>
      <c r="J496" s="123"/>
      <c r="K496" s="195"/>
      <c r="L496" s="120">
        <v>0</v>
      </c>
      <c r="M496" s="120">
        <v>0</v>
      </c>
      <c r="N496" s="120">
        <v>0</v>
      </c>
      <c r="O496" s="112">
        <f t="shared" si="36"/>
        <v>0</v>
      </c>
      <c r="P496" s="115">
        <f t="shared" si="37"/>
        <v>0</v>
      </c>
      <c r="Q496" s="197"/>
      <c r="R496" s="177" t="str">
        <f>IFERROR(INDEX('2A-2B'!$B$21:$B$1020,MATCH(E496,'2A-2B'!$F$21:$F$1020,0)),"-")</f>
        <v>-</v>
      </c>
      <c r="S496" s="177" t="str">
        <f>IFERROR(INDEX('ITC-Books'!$B$21:$B$1020,MATCH(E496,'ITC-Books'!$E$21:$E$1020,0)),"-")</f>
        <v>-</v>
      </c>
      <c r="T496" s="186">
        <f t="shared" si="38"/>
        <v>0</v>
      </c>
      <c r="V496" s="131" t="str">
        <f>IFERROR(INDEX('2A-2B'!$C$21:$C$1020,MATCH(E496,'2A-2B'!$F$21:$F$1020,0)),"Not in 2A-2B")</f>
        <v>Not in 2A-2B</v>
      </c>
      <c r="W496" s="131" t="str">
        <f>IFERROR(INDEX('ITC-Books'!$C$21:$C$1020,MATCH(E496,'ITC-Books'!$E$21:$E$1020,0)),"Not in Books")</f>
        <v>Not in Books</v>
      </c>
      <c r="X496" s="117" t="str">
        <f>IFERROR(INDEX('ITC-Books'!$R$21:$R$1020,MATCH(E496,'ITC-Books'!$E$21:$E$1020,0)),"Not in Books")</f>
        <v>Not in Books</v>
      </c>
      <c r="Y496" s="120">
        <f>IFERROR(VLOOKUP(E496,'2A-2B'!$F$21:$H$1020,3,0)-P496,SUM(M496:O496))</f>
        <v>0</v>
      </c>
      <c r="Z496" s="53">
        <f>IFERROR(VLOOKUP(E496,'ITC-Books'!$E$21:$P$1020,12,0)-P496,SUM(M496:O496))</f>
        <v>0</v>
      </c>
      <c r="AA496" s="186" t="str">
        <f t="shared" si="39"/>
        <v>-</v>
      </c>
    </row>
    <row r="497" spans="2:27">
      <c r="B497" s="176" t="s">
        <v>1876</v>
      </c>
      <c r="C497" s="121"/>
      <c r="D497" s="119"/>
      <c r="E497" s="192"/>
      <c r="F497" s="117"/>
      <c r="G497" s="118"/>
      <c r="H497" s="119"/>
      <c r="I497" s="119"/>
      <c r="J497" s="123"/>
      <c r="K497" s="195"/>
      <c r="L497" s="120">
        <v>0</v>
      </c>
      <c r="M497" s="120">
        <v>0</v>
      </c>
      <c r="N497" s="120">
        <v>0</v>
      </c>
      <c r="O497" s="112">
        <f t="shared" si="36"/>
        <v>0</v>
      </c>
      <c r="P497" s="115">
        <f t="shared" si="37"/>
        <v>0</v>
      </c>
      <c r="Q497" s="197"/>
      <c r="R497" s="177" t="str">
        <f>IFERROR(INDEX('2A-2B'!$B$21:$B$1020,MATCH(E497,'2A-2B'!$F$21:$F$1020,0)),"-")</f>
        <v>-</v>
      </c>
      <c r="S497" s="177" t="str">
        <f>IFERROR(INDEX('ITC-Books'!$B$21:$B$1020,MATCH(E497,'ITC-Books'!$E$21:$E$1020,0)),"-")</f>
        <v>-</v>
      </c>
      <c r="T497" s="186">
        <f t="shared" si="38"/>
        <v>0</v>
      </c>
      <c r="V497" s="131" t="str">
        <f>IFERROR(INDEX('2A-2B'!$C$21:$C$1020,MATCH(E497,'2A-2B'!$F$21:$F$1020,0)),"Not in 2A-2B")</f>
        <v>Not in 2A-2B</v>
      </c>
      <c r="W497" s="131" t="str">
        <f>IFERROR(INDEX('ITC-Books'!$C$21:$C$1020,MATCH(E497,'ITC-Books'!$E$21:$E$1020,0)),"Not in Books")</f>
        <v>Not in Books</v>
      </c>
      <c r="X497" s="117" t="str">
        <f>IFERROR(INDEX('ITC-Books'!$R$21:$R$1020,MATCH(E497,'ITC-Books'!$E$21:$E$1020,0)),"Not in Books")</f>
        <v>Not in Books</v>
      </c>
      <c r="Y497" s="120">
        <f>IFERROR(VLOOKUP(E497,'2A-2B'!$F$21:$H$1020,3,0)-P497,SUM(M497:O497))</f>
        <v>0</v>
      </c>
      <c r="Z497" s="53">
        <f>IFERROR(VLOOKUP(E497,'ITC-Books'!$E$21:$P$1020,12,0)-P497,SUM(M497:O497))</f>
        <v>0</v>
      </c>
      <c r="AA497" s="186" t="str">
        <f t="shared" si="39"/>
        <v>-</v>
      </c>
    </row>
    <row r="498" spans="2:27">
      <c r="B498" s="176" t="s">
        <v>1877</v>
      </c>
      <c r="C498" s="121"/>
      <c r="D498" s="119"/>
      <c r="E498" s="192"/>
      <c r="F498" s="117"/>
      <c r="G498" s="118"/>
      <c r="H498" s="119"/>
      <c r="I498" s="119"/>
      <c r="J498" s="123"/>
      <c r="K498" s="195"/>
      <c r="L498" s="120">
        <v>0</v>
      </c>
      <c r="M498" s="120">
        <v>0</v>
      </c>
      <c r="N498" s="120">
        <v>0</v>
      </c>
      <c r="O498" s="112">
        <f t="shared" si="36"/>
        <v>0</v>
      </c>
      <c r="P498" s="115">
        <f t="shared" si="37"/>
        <v>0</v>
      </c>
      <c r="Q498" s="197"/>
      <c r="R498" s="177" t="str">
        <f>IFERROR(INDEX('2A-2B'!$B$21:$B$1020,MATCH(E498,'2A-2B'!$F$21:$F$1020,0)),"-")</f>
        <v>-</v>
      </c>
      <c r="S498" s="177" t="str">
        <f>IFERROR(INDEX('ITC-Books'!$B$21:$B$1020,MATCH(E498,'ITC-Books'!$E$21:$E$1020,0)),"-")</f>
        <v>-</v>
      </c>
      <c r="T498" s="186">
        <f t="shared" si="38"/>
        <v>0</v>
      </c>
      <c r="V498" s="131" t="str">
        <f>IFERROR(INDEX('2A-2B'!$C$21:$C$1020,MATCH(E498,'2A-2B'!$F$21:$F$1020,0)),"Not in 2A-2B")</f>
        <v>Not in 2A-2B</v>
      </c>
      <c r="W498" s="131" t="str">
        <f>IFERROR(INDEX('ITC-Books'!$C$21:$C$1020,MATCH(E498,'ITC-Books'!$E$21:$E$1020,0)),"Not in Books")</f>
        <v>Not in Books</v>
      </c>
      <c r="X498" s="117" t="str">
        <f>IFERROR(INDEX('ITC-Books'!$R$21:$R$1020,MATCH(E498,'ITC-Books'!$E$21:$E$1020,0)),"Not in Books")</f>
        <v>Not in Books</v>
      </c>
      <c r="Y498" s="120">
        <f>IFERROR(VLOOKUP(E498,'2A-2B'!$F$21:$H$1020,3,0)-P498,SUM(M498:O498))</f>
        <v>0</v>
      </c>
      <c r="Z498" s="53">
        <f>IFERROR(VLOOKUP(E498,'ITC-Books'!$E$21:$P$1020,12,0)-P498,SUM(M498:O498))</f>
        <v>0</v>
      </c>
      <c r="AA498" s="186" t="str">
        <f t="shared" si="39"/>
        <v>-</v>
      </c>
    </row>
    <row r="499" spans="2:27">
      <c r="B499" s="176" t="s">
        <v>1878</v>
      </c>
      <c r="C499" s="121"/>
      <c r="D499" s="119"/>
      <c r="E499" s="192"/>
      <c r="F499" s="117"/>
      <c r="G499" s="118"/>
      <c r="H499" s="119"/>
      <c r="I499" s="119"/>
      <c r="J499" s="123"/>
      <c r="K499" s="195"/>
      <c r="L499" s="120">
        <v>0</v>
      </c>
      <c r="M499" s="120">
        <v>0</v>
      </c>
      <c r="N499" s="120">
        <v>0</v>
      </c>
      <c r="O499" s="112">
        <f t="shared" si="36"/>
        <v>0</v>
      </c>
      <c r="P499" s="115">
        <f t="shared" si="37"/>
        <v>0</v>
      </c>
      <c r="Q499" s="197"/>
      <c r="R499" s="177" t="str">
        <f>IFERROR(INDEX('2A-2B'!$B$21:$B$1020,MATCH(E499,'2A-2B'!$F$21:$F$1020,0)),"-")</f>
        <v>-</v>
      </c>
      <c r="S499" s="177" t="str">
        <f>IFERROR(INDEX('ITC-Books'!$B$21:$B$1020,MATCH(E499,'ITC-Books'!$E$21:$E$1020,0)),"-")</f>
        <v>-</v>
      </c>
      <c r="T499" s="186">
        <f t="shared" si="38"/>
        <v>0</v>
      </c>
      <c r="V499" s="131" t="str">
        <f>IFERROR(INDEX('2A-2B'!$C$21:$C$1020,MATCH(E499,'2A-2B'!$F$21:$F$1020,0)),"Not in 2A-2B")</f>
        <v>Not in 2A-2B</v>
      </c>
      <c r="W499" s="131" t="str">
        <f>IFERROR(INDEX('ITC-Books'!$C$21:$C$1020,MATCH(E499,'ITC-Books'!$E$21:$E$1020,0)),"Not in Books")</f>
        <v>Not in Books</v>
      </c>
      <c r="X499" s="117" t="str">
        <f>IFERROR(INDEX('ITC-Books'!$R$21:$R$1020,MATCH(E499,'ITC-Books'!$E$21:$E$1020,0)),"Not in Books")</f>
        <v>Not in Books</v>
      </c>
      <c r="Y499" s="120">
        <f>IFERROR(VLOOKUP(E499,'2A-2B'!$F$21:$H$1020,3,0)-P499,SUM(M499:O499))</f>
        <v>0</v>
      </c>
      <c r="Z499" s="53">
        <f>IFERROR(VLOOKUP(E499,'ITC-Books'!$E$21:$P$1020,12,0)-P499,SUM(M499:O499))</f>
        <v>0</v>
      </c>
      <c r="AA499" s="186" t="str">
        <f t="shared" si="39"/>
        <v>-</v>
      </c>
    </row>
    <row r="500" spans="2:27">
      <c r="B500" s="176" t="s">
        <v>1879</v>
      </c>
      <c r="C500" s="121"/>
      <c r="D500" s="119"/>
      <c r="E500" s="192"/>
      <c r="F500" s="117"/>
      <c r="G500" s="118"/>
      <c r="H500" s="119"/>
      <c r="I500" s="119"/>
      <c r="J500" s="123"/>
      <c r="K500" s="195"/>
      <c r="L500" s="120">
        <v>0</v>
      </c>
      <c r="M500" s="120">
        <v>0</v>
      </c>
      <c r="N500" s="120">
        <v>0</v>
      </c>
      <c r="O500" s="112">
        <f t="shared" si="36"/>
        <v>0</v>
      </c>
      <c r="P500" s="115">
        <f t="shared" si="37"/>
        <v>0</v>
      </c>
      <c r="Q500" s="197"/>
      <c r="R500" s="177" t="str">
        <f>IFERROR(INDEX('2A-2B'!$B$21:$B$1020,MATCH(E500,'2A-2B'!$F$21:$F$1020,0)),"-")</f>
        <v>-</v>
      </c>
      <c r="S500" s="177" t="str">
        <f>IFERROR(INDEX('ITC-Books'!$B$21:$B$1020,MATCH(E500,'ITC-Books'!$E$21:$E$1020,0)),"-")</f>
        <v>-</v>
      </c>
      <c r="T500" s="186">
        <f t="shared" si="38"/>
        <v>0</v>
      </c>
      <c r="V500" s="131" t="str">
        <f>IFERROR(INDEX('2A-2B'!$C$21:$C$1020,MATCH(E500,'2A-2B'!$F$21:$F$1020,0)),"Not in 2A-2B")</f>
        <v>Not in 2A-2B</v>
      </c>
      <c r="W500" s="131" t="str">
        <f>IFERROR(INDEX('ITC-Books'!$C$21:$C$1020,MATCH(E500,'ITC-Books'!$E$21:$E$1020,0)),"Not in Books")</f>
        <v>Not in Books</v>
      </c>
      <c r="X500" s="117" t="str">
        <f>IFERROR(INDEX('ITC-Books'!$R$21:$R$1020,MATCH(E500,'ITC-Books'!$E$21:$E$1020,0)),"Not in Books")</f>
        <v>Not in Books</v>
      </c>
      <c r="Y500" s="120">
        <f>IFERROR(VLOOKUP(E500,'2A-2B'!$F$21:$H$1020,3,0)-P500,SUM(M500:O500))</f>
        <v>0</v>
      </c>
      <c r="Z500" s="53">
        <f>IFERROR(VLOOKUP(E500,'ITC-Books'!$E$21:$P$1020,12,0)-P500,SUM(M500:O500))</f>
        <v>0</v>
      </c>
      <c r="AA500" s="186" t="str">
        <f t="shared" si="39"/>
        <v>-</v>
      </c>
    </row>
    <row r="501" spans="2:27">
      <c r="B501" s="176" t="s">
        <v>1880</v>
      </c>
      <c r="C501" s="121"/>
      <c r="D501" s="119"/>
      <c r="E501" s="192"/>
      <c r="F501" s="117"/>
      <c r="G501" s="118"/>
      <c r="H501" s="119"/>
      <c r="I501" s="119"/>
      <c r="J501" s="123"/>
      <c r="K501" s="195"/>
      <c r="L501" s="120">
        <v>0</v>
      </c>
      <c r="M501" s="120">
        <v>0</v>
      </c>
      <c r="N501" s="120">
        <v>0</v>
      </c>
      <c r="O501" s="112">
        <f t="shared" si="36"/>
        <v>0</v>
      </c>
      <c r="P501" s="115">
        <f t="shared" si="37"/>
        <v>0</v>
      </c>
      <c r="Q501" s="197"/>
      <c r="R501" s="177" t="str">
        <f>IFERROR(INDEX('2A-2B'!$B$21:$B$1020,MATCH(E501,'2A-2B'!$F$21:$F$1020,0)),"-")</f>
        <v>-</v>
      </c>
      <c r="S501" s="177" t="str">
        <f>IFERROR(INDEX('ITC-Books'!$B$21:$B$1020,MATCH(E501,'ITC-Books'!$E$21:$E$1020,0)),"-")</f>
        <v>-</v>
      </c>
      <c r="T501" s="186">
        <f t="shared" si="38"/>
        <v>0</v>
      </c>
      <c r="V501" s="131" t="str">
        <f>IFERROR(INDEX('2A-2B'!$C$21:$C$1020,MATCH(E501,'2A-2B'!$F$21:$F$1020,0)),"Not in 2A-2B")</f>
        <v>Not in 2A-2B</v>
      </c>
      <c r="W501" s="131" t="str">
        <f>IFERROR(INDEX('ITC-Books'!$C$21:$C$1020,MATCH(E501,'ITC-Books'!$E$21:$E$1020,0)),"Not in Books")</f>
        <v>Not in Books</v>
      </c>
      <c r="X501" s="117" t="str">
        <f>IFERROR(INDEX('ITC-Books'!$R$21:$R$1020,MATCH(E501,'ITC-Books'!$E$21:$E$1020,0)),"Not in Books")</f>
        <v>Not in Books</v>
      </c>
      <c r="Y501" s="120">
        <f>IFERROR(VLOOKUP(E501,'2A-2B'!$F$21:$H$1020,3,0)-P501,SUM(M501:O501))</f>
        <v>0</v>
      </c>
      <c r="Z501" s="53">
        <f>IFERROR(VLOOKUP(E501,'ITC-Books'!$E$21:$P$1020,12,0)-P501,SUM(M501:O501))</f>
        <v>0</v>
      </c>
      <c r="AA501" s="186" t="str">
        <f t="shared" si="39"/>
        <v>-</v>
      </c>
    </row>
    <row r="502" spans="2:27">
      <c r="B502" s="176" t="s">
        <v>1881</v>
      </c>
      <c r="C502" s="121"/>
      <c r="D502" s="119"/>
      <c r="E502" s="192"/>
      <c r="F502" s="117"/>
      <c r="G502" s="118"/>
      <c r="H502" s="119"/>
      <c r="I502" s="119"/>
      <c r="J502" s="123"/>
      <c r="K502" s="195"/>
      <c r="L502" s="120">
        <v>0</v>
      </c>
      <c r="M502" s="120">
        <v>0</v>
      </c>
      <c r="N502" s="120">
        <v>0</v>
      </c>
      <c r="O502" s="112">
        <f t="shared" si="36"/>
        <v>0</v>
      </c>
      <c r="P502" s="115">
        <f t="shared" si="37"/>
        <v>0</v>
      </c>
      <c r="Q502" s="197"/>
      <c r="R502" s="177" t="str">
        <f>IFERROR(INDEX('2A-2B'!$B$21:$B$1020,MATCH(E502,'2A-2B'!$F$21:$F$1020,0)),"-")</f>
        <v>-</v>
      </c>
      <c r="S502" s="177" t="str">
        <f>IFERROR(INDEX('ITC-Books'!$B$21:$B$1020,MATCH(E502,'ITC-Books'!$E$21:$E$1020,0)),"-")</f>
        <v>-</v>
      </c>
      <c r="T502" s="186">
        <f t="shared" si="38"/>
        <v>0</v>
      </c>
      <c r="V502" s="131" t="str">
        <f>IFERROR(INDEX('2A-2B'!$C$21:$C$1020,MATCH(E502,'2A-2B'!$F$21:$F$1020,0)),"Not in 2A-2B")</f>
        <v>Not in 2A-2B</v>
      </c>
      <c r="W502" s="131" t="str">
        <f>IFERROR(INDEX('ITC-Books'!$C$21:$C$1020,MATCH(E502,'ITC-Books'!$E$21:$E$1020,0)),"Not in Books")</f>
        <v>Not in Books</v>
      </c>
      <c r="X502" s="117" t="str">
        <f>IFERROR(INDEX('ITC-Books'!$R$21:$R$1020,MATCH(E502,'ITC-Books'!$E$21:$E$1020,0)),"Not in Books")</f>
        <v>Not in Books</v>
      </c>
      <c r="Y502" s="120">
        <f>IFERROR(VLOOKUP(E502,'2A-2B'!$F$21:$H$1020,3,0)-P502,SUM(M502:O502))</f>
        <v>0</v>
      </c>
      <c r="Z502" s="53">
        <f>IFERROR(VLOOKUP(E502,'ITC-Books'!$E$21:$P$1020,12,0)-P502,SUM(M502:O502))</f>
        <v>0</v>
      </c>
      <c r="AA502" s="186" t="str">
        <f t="shared" si="39"/>
        <v>-</v>
      </c>
    </row>
    <row r="503" spans="2:27">
      <c r="B503" s="176" t="s">
        <v>1882</v>
      </c>
      <c r="C503" s="121"/>
      <c r="D503" s="119"/>
      <c r="E503" s="192"/>
      <c r="F503" s="117"/>
      <c r="G503" s="118"/>
      <c r="H503" s="119"/>
      <c r="I503" s="119"/>
      <c r="J503" s="123"/>
      <c r="K503" s="195"/>
      <c r="L503" s="120">
        <v>0</v>
      </c>
      <c r="M503" s="120">
        <v>0</v>
      </c>
      <c r="N503" s="120">
        <v>0</v>
      </c>
      <c r="O503" s="112">
        <f t="shared" si="36"/>
        <v>0</v>
      </c>
      <c r="P503" s="115">
        <f t="shared" si="37"/>
        <v>0</v>
      </c>
      <c r="Q503" s="197"/>
      <c r="R503" s="177" t="str">
        <f>IFERROR(INDEX('2A-2B'!$B$21:$B$1020,MATCH(E503,'2A-2B'!$F$21:$F$1020,0)),"-")</f>
        <v>-</v>
      </c>
      <c r="S503" s="177" t="str">
        <f>IFERROR(INDEX('ITC-Books'!$B$21:$B$1020,MATCH(E503,'ITC-Books'!$E$21:$E$1020,0)),"-")</f>
        <v>-</v>
      </c>
      <c r="T503" s="186">
        <f t="shared" si="38"/>
        <v>0</v>
      </c>
      <c r="V503" s="131" t="str">
        <f>IFERROR(INDEX('2A-2B'!$C$21:$C$1020,MATCH(E503,'2A-2B'!$F$21:$F$1020,0)),"Not in 2A-2B")</f>
        <v>Not in 2A-2B</v>
      </c>
      <c r="W503" s="131" t="str">
        <f>IFERROR(INDEX('ITC-Books'!$C$21:$C$1020,MATCH(E503,'ITC-Books'!$E$21:$E$1020,0)),"Not in Books")</f>
        <v>Not in Books</v>
      </c>
      <c r="X503" s="117" t="str">
        <f>IFERROR(INDEX('ITC-Books'!$R$21:$R$1020,MATCH(E503,'ITC-Books'!$E$21:$E$1020,0)),"Not in Books")</f>
        <v>Not in Books</v>
      </c>
      <c r="Y503" s="120">
        <f>IFERROR(VLOOKUP(E503,'2A-2B'!$F$21:$H$1020,3,0)-P503,SUM(M503:O503))</f>
        <v>0</v>
      </c>
      <c r="Z503" s="53">
        <f>IFERROR(VLOOKUP(E503,'ITC-Books'!$E$21:$P$1020,12,0)-P503,SUM(M503:O503))</f>
        <v>0</v>
      </c>
      <c r="AA503" s="186" t="str">
        <f t="shared" si="39"/>
        <v>-</v>
      </c>
    </row>
    <row r="504" spans="2:27">
      <c r="B504" s="176" t="s">
        <v>1883</v>
      </c>
      <c r="C504" s="121"/>
      <c r="D504" s="119"/>
      <c r="E504" s="192"/>
      <c r="F504" s="117"/>
      <c r="G504" s="118"/>
      <c r="H504" s="119"/>
      <c r="I504" s="119"/>
      <c r="J504" s="123"/>
      <c r="K504" s="195"/>
      <c r="L504" s="120">
        <v>0</v>
      </c>
      <c r="M504" s="120">
        <v>0</v>
      </c>
      <c r="N504" s="120">
        <v>0</v>
      </c>
      <c r="O504" s="112">
        <f t="shared" si="36"/>
        <v>0</v>
      </c>
      <c r="P504" s="115">
        <f t="shared" si="37"/>
        <v>0</v>
      </c>
      <c r="Q504" s="197"/>
      <c r="R504" s="177" t="str">
        <f>IFERROR(INDEX('2A-2B'!$B$21:$B$1020,MATCH(E504,'2A-2B'!$F$21:$F$1020,0)),"-")</f>
        <v>-</v>
      </c>
      <c r="S504" s="177" t="str">
        <f>IFERROR(INDEX('ITC-Books'!$B$21:$B$1020,MATCH(E504,'ITC-Books'!$E$21:$E$1020,0)),"-")</f>
        <v>-</v>
      </c>
      <c r="T504" s="186">
        <f t="shared" si="38"/>
        <v>0</v>
      </c>
      <c r="V504" s="131" t="str">
        <f>IFERROR(INDEX('2A-2B'!$C$21:$C$1020,MATCH(E504,'2A-2B'!$F$21:$F$1020,0)),"Not in 2A-2B")</f>
        <v>Not in 2A-2B</v>
      </c>
      <c r="W504" s="131" t="str">
        <f>IFERROR(INDEX('ITC-Books'!$C$21:$C$1020,MATCH(E504,'ITC-Books'!$E$21:$E$1020,0)),"Not in Books")</f>
        <v>Not in Books</v>
      </c>
      <c r="X504" s="117" t="str">
        <f>IFERROR(INDEX('ITC-Books'!$R$21:$R$1020,MATCH(E504,'ITC-Books'!$E$21:$E$1020,0)),"Not in Books")</f>
        <v>Not in Books</v>
      </c>
      <c r="Y504" s="120">
        <f>IFERROR(VLOOKUP(E504,'2A-2B'!$F$21:$H$1020,3,0)-P504,SUM(M504:O504))</f>
        <v>0</v>
      </c>
      <c r="Z504" s="53">
        <f>IFERROR(VLOOKUP(E504,'ITC-Books'!$E$21:$P$1020,12,0)-P504,SUM(M504:O504))</f>
        <v>0</v>
      </c>
      <c r="AA504" s="186" t="str">
        <f t="shared" si="39"/>
        <v>-</v>
      </c>
    </row>
    <row r="505" spans="2:27">
      <c r="B505" s="176" t="s">
        <v>1884</v>
      </c>
      <c r="C505" s="121"/>
      <c r="D505" s="119"/>
      <c r="E505" s="192"/>
      <c r="F505" s="117"/>
      <c r="G505" s="118"/>
      <c r="H505" s="119"/>
      <c r="I505" s="119"/>
      <c r="J505" s="123"/>
      <c r="K505" s="195"/>
      <c r="L505" s="120">
        <v>0</v>
      </c>
      <c r="M505" s="120">
        <v>0</v>
      </c>
      <c r="N505" s="120">
        <v>0</v>
      </c>
      <c r="O505" s="112">
        <f t="shared" si="36"/>
        <v>0</v>
      </c>
      <c r="P505" s="115">
        <f t="shared" si="37"/>
        <v>0</v>
      </c>
      <c r="Q505" s="197"/>
      <c r="R505" s="177" t="str">
        <f>IFERROR(INDEX('2A-2B'!$B$21:$B$1020,MATCH(E505,'2A-2B'!$F$21:$F$1020,0)),"-")</f>
        <v>-</v>
      </c>
      <c r="S505" s="177" t="str">
        <f>IFERROR(INDEX('ITC-Books'!$B$21:$B$1020,MATCH(E505,'ITC-Books'!$E$21:$E$1020,0)),"-")</f>
        <v>-</v>
      </c>
      <c r="T505" s="186">
        <f t="shared" si="38"/>
        <v>0</v>
      </c>
      <c r="V505" s="131" t="str">
        <f>IFERROR(INDEX('2A-2B'!$C$21:$C$1020,MATCH(E505,'2A-2B'!$F$21:$F$1020,0)),"Not in 2A-2B")</f>
        <v>Not in 2A-2B</v>
      </c>
      <c r="W505" s="131" t="str">
        <f>IFERROR(INDEX('ITC-Books'!$C$21:$C$1020,MATCH(E505,'ITC-Books'!$E$21:$E$1020,0)),"Not in Books")</f>
        <v>Not in Books</v>
      </c>
      <c r="X505" s="117" t="str">
        <f>IFERROR(INDEX('ITC-Books'!$R$21:$R$1020,MATCH(E505,'ITC-Books'!$E$21:$E$1020,0)),"Not in Books")</f>
        <v>Not in Books</v>
      </c>
      <c r="Y505" s="120">
        <f>IFERROR(VLOOKUP(E505,'2A-2B'!$F$21:$H$1020,3,0)-P505,SUM(M505:O505))</f>
        <v>0</v>
      </c>
      <c r="Z505" s="53">
        <f>IFERROR(VLOOKUP(E505,'ITC-Books'!$E$21:$P$1020,12,0)-P505,SUM(M505:O505))</f>
        <v>0</v>
      </c>
      <c r="AA505" s="186" t="str">
        <f t="shared" si="39"/>
        <v>-</v>
      </c>
    </row>
    <row r="506" spans="2:27">
      <c r="B506" s="176" t="s">
        <v>1885</v>
      </c>
      <c r="C506" s="121"/>
      <c r="D506" s="119"/>
      <c r="E506" s="192"/>
      <c r="F506" s="117"/>
      <c r="G506" s="118"/>
      <c r="H506" s="119"/>
      <c r="I506" s="119"/>
      <c r="J506" s="123"/>
      <c r="K506" s="195"/>
      <c r="L506" s="120">
        <v>0</v>
      </c>
      <c r="M506" s="120">
        <v>0</v>
      </c>
      <c r="N506" s="120">
        <v>0</v>
      </c>
      <c r="O506" s="112">
        <f t="shared" si="36"/>
        <v>0</v>
      </c>
      <c r="P506" s="115">
        <f t="shared" si="37"/>
        <v>0</v>
      </c>
      <c r="Q506" s="197"/>
      <c r="R506" s="177" t="str">
        <f>IFERROR(INDEX('2A-2B'!$B$21:$B$1020,MATCH(E506,'2A-2B'!$F$21:$F$1020,0)),"-")</f>
        <v>-</v>
      </c>
      <c r="S506" s="177" t="str">
        <f>IFERROR(INDEX('ITC-Books'!$B$21:$B$1020,MATCH(E506,'ITC-Books'!$E$21:$E$1020,0)),"-")</f>
        <v>-</v>
      </c>
      <c r="T506" s="186">
        <f t="shared" si="38"/>
        <v>0</v>
      </c>
      <c r="V506" s="131" t="str">
        <f>IFERROR(INDEX('2A-2B'!$C$21:$C$1020,MATCH(E506,'2A-2B'!$F$21:$F$1020,0)),"Not in 2A-2B")</f>
        <v>Not in 2A-2B</v>
      </c>
      <c r="W506" s="131" t="str">
        <f>IFERROR(INDEX('ITC-Books'!$C$21:$C$1020,MATCH(E506,'ITC-Books'!$E$21:$E$1020,0)),"Not in Books")</f>
        <v>Not in Books</v>
      </c>
      <c r="X506" s="117" t="str">
        <f>IFERROR(INDEX('ITC-Books'!$R$21:$R$1020,MATCH(E506,'ITC-Books'!$E$21:$E$1020,0)),"Not in Books")</f>
        <v>Not in Books</v>
      </c>
      <c r="Y506" s="120">
        <f>IFERROR(VLOOKUP(E506,'2A-2B'!$F$21:$H$1020,3,0)-P506,SUM(M506:O506))</f>
        <v>0</v>
      </c>
      <c r="Z506" s="53">
        <f>IFERROR(VLOOKUP(E506,'ITC-Books'!$E$21:$P$1020,12,0)-P506,SUM(M506:O506))</f>
        <v>0</v>
      </c>
      <c r="AA506" s="186" t="str">
        <f t="shared" si="39"/>
        <v>-</v>
      </c>
    </row>
    <row r="507" spans="2:27">
      <c r="B507" s="176" t="s">
        <v>1886</v>
      </c>
      <c r="C507" s="121"/>
      <c r="D507" s="119"/>
      <c r="E507" s="192"/>
      <c r="F507" s="117"/>
      <c r="G507" s="118"/>
      <c r="H507" s="119"/>
      <c r="I507" s="119"/>
      <c r="J507" s="123"/>
      <c r="K507" s="195"/>
      <c r="L507" s="120">
        <v>0</v>
      </c>
      <c r="M507" s="120">
        <v>0</v>
      </c>
      <c r="N507" s="120">
        <v>0</v>
      </c>
      <c r="O507" s="112">
        <f t="shared" si="36"/>
        <v>0</v>
      </c>
      <c r="P507" s="115">
        <f t="shared" si="37"/>
        <v>0</v>
      </c>
      <c r="Q507" s="197"/>
      <c r="R507" s="177" t="str">
        <f>IFERROR(INDEX('2A-2B'!$B$21:$B$1020,MATCH(E507,'2A-2B'!$F$21:$F$1020,0)),"-")</f>
        <v>-</v>
      </c>
      <c r="S507" s="177" t="str">
        <f>IFERROR(INDEX('ITC-Books'!$B$21:$B$1020,MATCH(E507,'ITC-Books'!$E$21:$E$1020,0)),"-")</f>
        <v>-</v>
      </c>
      <c r="T507" s="186">
        <f t="shared" si="38"/>
        <v>0</v>
      </c>
      <c r="V507" s="131" t="str">
        <f>IFERROR(INDEX('2A-2B'!$C$21:$C$1020,MATCH(E507,'2A-2B'!$F$21:$F$1020,0)),"Not in 2A-2B")</f>
        <v>Not in 2A-2B</v>
      </c>
      <c r="W507" s="131" t="str">
        <f>IFERROR(INDEX('ITC-Books'!$C$21:$C$1020,MATCH(E507,'ITC-Books'!$E$21:$E$1020,0)),"Not in Books")</f>
        <v>Not in Books</v>
      </c>
      <c r="X507" s="117" t="str">
        <f>IFERROR(INDEX('ITC-Books'!$R$21:$R$1020,MATCH(E507,'ITC-Books'!$E$21:$E$1020,0)),"Not in Books")</f>
        <v>Not in Books</v>
      </c>
      <c r="Y507" s="120">
        <f>IFERROR(VLOOKUP(E507,'2A-2B'!$F$21:$H$1020,3,0)-P507,SUM(M507:O507))</f>
        <v>0</v>
      </c>
      <c r="Z507" s="53">
        <f>IFERROR(VLOOKUP(E507,'ITC-Books'!$E$21:$P$1020,12,0)-P507,SUM(M507:O507))</f>
        <v>0</v>
      </c>
      <c r="AA507" s="186" t="str">
        <f t="shared" si="39"/>
        <v>-</v>
      </c>
    </row>
    <row r="508" spans="2:27">
      <c r="B508" s="176" t="s">
        <v>1887</v>
      </c>
      <c r="C508" s="121"/>
      <c r="D508" s="119"/>
      <c r="E508" s="192"/>
      <c r="F508" s="117"/>
      <c r="G508" s="118"/>
      <c r="H508" s="119"/>
      <c r="I508" s="119"/>
      <c r="J508" s="123"/>
      <c r="K508" s="195"/>
      <c r="L508" s="120">
        <v>0</v>
      </c>
      <c r="M508" s="120">
        <v>0</v>
      </c>
      <c r="N508" s="120">
        <v>0</v>
      </c>
      <c r="O508" s="112">
        <f t="shared" si="36"/>
        <v>0</v>
      </c>
      <c r="P508" s="115">
        <f t="shared" si="37"/>
        <v>0</v>
      </c>
      <c r="Q508" s="197"/>
      <c r="R508" s="177" t="str">
        <f>IFERROR(INDEX('2A-2B'!$B$21:$B$1020,MATCH(E508,'2A-2B'!$F$21:$F$1020,0)),"-")</f>
        <v>-</v>
      </c>
      <c r="S508" s="177" t="str">
        <f>IFERROR(INDEX('ITC-Books'!$B$21:$B$1020,MATCH(E508,'ITC-Books'!$E$21:$E$1020,0)),"-")</f>
        <v>-</v>
      </c>
      <c r="T508" s="186">
        <f t="shared" si="38"/>
        <v>0</v>
      </c>
      <c r="V508" s="131" t="str">
        <f>IFERROR(INDEX('2A-2B'!$C$21:$C$1020,MATCH(E508,'2A-2B'!$F$21:$F$1020,0)),"Not in 2A-2B")</f>
        <v>Not in 2A-2B</v>
      </c>
      <c r="W508" s="131" t="str">
        <f>IFERROR(INDEX('ITC-Books'!$C$21:$C$1020,MATCH(E508,'ITC-Books'!$E$21:$E$1020,0)),"Not in Books")</f>
        <v>Not in Books</v>
      </c>
      <c r="X508" s="117" t="str">
        <f>IFERROR(INDEX('ITC-Books'!$R$21:$R$1020,MATCH(E508,'ITC-Books'!$E$21:$E$1020,0)),"Not in Books")</f>
        <v>Not in Books</v>
      </c>
      <c r="Y508" s="120">
        <f>IFERROR(VLOOKUP(E508,'2A-2B'!$F$21:$H$1020,3,0)-P508,SUM(M508:O508))</f>
        <v>0</v>
      </c>
      <c r="Z508" s="53">
        <f>IFERROR(VLOOKUP(E508,'ITC-Books'!$E$21:$P$1020,12,0)-P508,SUM(M508:O508))</f>
        <v>0</v>
      </c>
      <c r="AA508" s="186" t="str">
        <f t="shared" si="39"/>
        <v>-</v>
      </c>
    </row>
    <row r="509" spans="2:27">
      <c r="B509" s="176" t="s">
        <v>1888</v>
      </c>
      <c r="C509" s="121"/>
      <c r="D509" s="119"/>
      <c r="E509" s="192"/>
      <c r="F509" s="117"/>
      <c r="G509" s="118"/>
      <c r="H509" s="119"/>
      <c r="I509" s="119"/>
      <c r="J509" s="123"/>
      <c r="K509" s="195"/>
      <c r="L509" s="120">
        <v>0</v>
      </c>
      <c r="M509" s="120">
        <v>0</v>
      </c>
      <c r="N509" s="120">
        <v>0</v>
      </c>
      <c r="O509" s="112">
        <f t="shared" si="36"/>
        <v>0</v>
      </c>
      <c r="P509" s="115">
        <f t="shared" si="37"/>
        <v>0</v>
      </c>
      <c r="Q509" s="197"/>
      <c r="R509" s="177" t="str">
        <f>IFERROR(INDEX('2A-2B'!$B$21:$B$1020,MATCH(E509,'2A-2B'!$F$21:$F$1020,0)),"-")</f>
        <v>-</v>
      </c>
      <c r="S509" s="177" t="str">
        <f>IFERROR(INDEX('ITC-Books'!$B$21:$B$1020,MATCH(E509,'ITC-Books'!$E$21:$E$1020,0)),"-")</f>
        <v>-</v>
      </c>
      <c r="T509" s="186">
        <f t="shared" si="38"/>
        <v>0</v>
      </c>
      <c r="V509" s="131" t="str">
        <f>IFERROR(INDEX('2A-2B'!$C$21:$C$1020,MATCH(E509,'2A-2B'!$F$21:$F$1020,0)),"Not in 2A-2B")</f>
        <v>Not in 2A-2B</v>
      </c>
      <c r="W509" s="131" t="str">
        <f>IFERROR(INDEX('ITC-Books'!$C$21:$C$1020,MATCH(E509,'ITC-Books'!$E$21:$E$1020,0)),"Not in Books")</f>
        <v>Not in Books</v>
      </c>
      <c r="X509" s="117" t="str">
        <f>IFERROR(INDEX('ITC-Books'!$R$21:$R$1020,MATCH(E509,'ITC-Books'!$E$21:$E$1020,0)),"Not in Books")</f>
        <v>Not in Books</v>
      </c>
      <c r="Y509" s="120">
        <f>IFERROR(VLOOKUP(E509,'2A-2B'!$F$21:$H$1020,3,0)-P509,SUM(M509:O509))</f>
        <v>0</v>
      </c>
      <c r="Z509" s="53">
        <f>IFERROR(VLOOKUP(E509,'ITC-Books'!$E$21:$P$1020,12,0)-P509,SUM(M509:O509))</f>
        <v>0</v>
      </c>
      <c r="AA509" s="186" t="str">
        <f t="shared" si="39"/>
        <v>-</v>
      </c>
    </row>
    <row r="510" spans="2:27">
      <c r="B510" s="176" t="s">
        <v>1889</v>
      </c>
      <c r="C510" s="121"/>
      <c r="D510" s="119"/>
      <c r="E510" s="192"/>
      <c r="F510" s="117"/>
      <c r="G510" s="118"/>
      <c r="H510" s="119"/>
      <c r="I510" s="119"/>
      <c r="J510" s="123"/>
      <c r="K510" s="195"/>
      <c r="L510" s="120">
        <v>0</v>
      </c>
      <c r="M510" s="120">
        <v>0</v>
      </c>
      <c r="N510" s="120">
        <v>0</v>
      </c>
      <c r="O510" s="112">
        <f t="shared" si="36"/>
        <v>0</v>
      </c>
      <c r="P510" s="115">
        <f t="shared" si="37"/>
        <v>0</v>
      </c>
      <c r="Q510" s="197"/>
      <c r="R510" s="177" t="str">
        <f>IFERROR(INDEX('2A-2B'!$B$21:$B$1020,MATCH(E510,'2A-2B'!$F$21:$F$1020,0)),"-")</f>
        <v>-</v>
      </c>
      <c r="S510" s="177" t="str">
        <f>IFERROR(INDEX('ITC-Books'!$B$21:$B$1020,MATCH(E510,'ITC-Books'!$E$21:$E$1020,0)),"-")</f>
        <v>-</v>
      </c>
      <c r="T510" s="186">
        <f t="shared" si="38"/>
        <v>0</v>
      </c>
      <c r="V510" s="131" t="str">
        <f>IFERROR(INDEX('2A-2B'!$C$21:$C$1020,MATCH(E510,'2A-2B'!$F$21:$F$1020,0)),"Not in 2A-2B")</f>
        <v>Not in 2A-2B</v>
      </c>
      <c r="W510" s="131" t="str">
        <f>IFERROR(INDEX('ITC-Books'!$C$21:$C$1020,MATCH(E510,'ITC-Books'!$E$21:$E$1020,0)),"Not in Books")</f>
        <v>Not in Books</v>
      </c>
      <c r="X510" s="117" t="str">
        <f>IFERROR(INDEX('ITC-Books'!$R$21:$R$1020,MATCH(E510,'ITC-Books'!$E$21:$E$1020,0)),"Not in Books")</f>
        <v>Not in Books</v>
      </c>
      <c r="Y510" s="120">
        <f>IFERROR(VLOOKUP(E510,'2A-2B'!$F$21:$H$1020,3,0)-P510,SUM(M510:O510))</f>
        <v>0</v>
      </c>
      <c r="Z510" s="53">
        <f>IFERROR(VLOOKUP(E510,'ITC-Books'!$E$21:$P$1020,12,0)-P510,SUM(M510:O510))</f>
        <v>0</v>
      </c>
      <c r="AA510" s="186" t="str">
        <f t="shared" si="39"/>
        <v>-</v>
      </c>
    </row>
    <row r="511" spans="2:27">
      <c r="B511" s="176" t="s">
        <v>1890</v>
      </c>
      <c r="C511" s="121"/>
      <c r="D511" s="119"/>
      <c r="E511" s="192"/>
      <c r="F511" s="117"/>
      <c r="G511" s="118"/>
      <c r="H511" s="119"/>
      <c r="I511" s="119"/>
      <c r="J511" s="123"/>
      <c r="K511" s="195"/>
      <c r="L511" s="120">
        <v>0</v>
      </c>
      <c r="M511" s="120">
        <v>0</v>
      </c>
      <c r="N511" s="120">
        <v>0</v>
      </c>
      <c r="O511" s="112">
        <f t="shared" si="36"/>
        <v>0</v>
      </c>
      <c r="P511" s="115">
        <f t="shared" si="37"/>
        <v>0</v>
      </c>
      <c r="Q511" s="197"/>
      <c r="R511" s="177" t="str">
        <f>IFERROR(INDEX('2A-2B'!$B$21:$B$1020,MATCH(E511,'2A-2B'!$F$21:$F$1020,0)),"-")</f>
        <v>-</v>
      </c>
      <c r="S511" s="177" t="str">
        <f>IFERROR(INDEX('ITC-Books'!$B$21:$B$1020,MATCH(E511,'ITC-Books'!$E$21:$E$1020,0)),"-")</f>
        <v>-</v>
      </c>
      <c r="T511" s="186">
        <f t="shared" si="38"/>
        <v>0</v>
      </c>
      <c r="V511" s="131" t="str">
        <f>IFERROR(INDEX('2A-2B'!$C$21:$C$1020,MATCH(E511,'2A-2B'!$F$21:$F$1020,0)),"Not in 2A-2B")</f>
        <v>Not in 2A-2B</v>
      </c>
      <c r="W511" s="131" t="str">
        <f>IFERROR(INDEX('ITC-Books'!$C$21:$C$1020,MATCH(E511,'ITC-Books'!$E$21:$E$1020,0)),"Not in Books")</f>
        <v>Not in Books</v>
      </c>
      <c r="X511" s="117" t="str">
        <f>IFERROR(INDEX('ITC-Books'!$R$21:$R$1020,MATCH(E511,'ITC-Books'!$E$21:$E$1020,0)),"Not in Books")</f>
        <v>Not in Books</v>
      </c>
      <c r="Y511" s="120">
        <f>IFERROR(VLOOKUP(E511,'2A-2B'!$F$21:$H$1020,3,0)-P511,SUM(M511:O511))</f>
        <v>0</v>
      </c>
      <c r="Z511" s="53">
        <f>IFERROR(VLOOKUP(E511,'ITC-Books'!$E$21:$P$1020,12,0)-P511,SUM(M511:O511))</f>
        <v>0</v>
      </c>
      <c r="AA511" s="186" t="str">
        <f t="shared" si="39"/>
        <v>-</v>
      </c>
    </row>
    <row r="512" spans="2:27">
      <c r="B512" s="176" t="s">
        <v>1891</v>
      </c>
      <c r="C512" s="121"/>
      <c r="D512" s="119"/>
      <c r="E512" s="192"/>
      <c r="F512" s="117"/>
      <c r="G512" s="118"/>
      <c r="H512" s="119"/>
      <c r="I512" s="119"/>
      <c r="J512" s="123"/>
      <c r="K512" s="195"/>
      <c r="L512" s="120">
        <v>0</v>
      </c>
      <c r="M512" s="120">
        <v>0</v>
      </c>
      <c r="N512" s="120">
        <v>0</v>
      </c>
      <c r="O512" s="112">
        <f t="shared" si="36"/>
        <v>0</v>
      </c>
      <c r="P512" s="115">
        <f t="shared" si="37"/>
        <v>0</v>
      </c>
      <c r="Q512" s="197"/>
      <c r="R512" s="177" t="str">
        <f>IFERROR(INDEX('2A-2B'!$B$21:$B$1020,MATCH(E512,'2A-2B'!$F$21:$F$1020,0)),"-")</f>
        <v>-</v>
      </c>
      <c r="S512" s="177" t="str">
        <f>IFERROR(INDEX('ITC-Books'!$B$21:$B$1020,MATCH(E512,'ITC-Books'!$E$21:$E$1020,0)),"-")</f>
        <v>-</v>
      </c>
      <c r="T512" s="186">
        <f t="shared" si="38"/>
        <v>0</v>
      </c>
      <c r="V512" s="131" t="str">
        <f>IFERROR(INDEX('2A-2B'!$C$21:$C$1020,MATCH(E512,'2A-2B'!$F$21:$F$1020,0)),"Not in 2A-2B")</f>
        <v>Not in 2A-2B</v>
      </c>
      <c r="W512" s="131" t="str">
        <f>IFERROR(INDEX('ITC-Books'!$C$21:$C$1020,MATCH(E512,'ITC-Books'!$E$21:$E$1020,0)),"Not in Books")</f>
        <v>Not in Books</v>
      </c>
      <c r="X512" s="117" t="str">
        <f>IFERROR(INDEX('ITC-Books'!$R$21:$R$1020,MATCH(E512,'ITC-Books'!$E$21:$E$1020,0)),"Not in Books")</f>
        <v>Not in Books</v>
      </c>
      <c r="Y512" s="120">
        <f>IFERROR(VLOOKUP(E512,'2A-2B'!$F$21:$H$1020,3,0)-P512,SUM(M512:O512))</f>
        <v>0</v>
      </c>
      <c r="Z512" s="53">
        <f>IFERROR(VLOOKUP(E512,'ITC-Books'!$E$21:$P$1020,12,0)-P512,SUM(M512:O512))</f>
        <v>0</v>
      </c>
      <c r="AA512" s="186" t="str">
        <f t="shared" si="39"/>
        <v>-</v>
      </c>
    </row>
    <row r="513" spans="2:27">
      <c r="B513" s="176" t="s">
        <v>1892</v>
      </c>
      <c r="C513" s="121"/>
      <c r="D513" s="119"/>
      <c r="E513" s="192"/>
      <c r="F513" s="117"/>
      <c r="G513" s="118"/>
      <c r="H513" s="119"/>
      <c r="I513" s="119"/>
      <c r="J513" s="123"/>
      <c r="K513" s="195"/>
      <c r="L513" s="120">
        <v>0</v>
      </c>
      <c r="M513" s="120">
        <v>0</v>
      </c>
      <c r="N513" s="120">
        <v>0</v>
      </c>
      <c r="O513" s="112">
        <f t="shared" si="36"/>
        <v>0</v>
      </c>
      <c r="P513" s="115">
        <f t="shared" si="37"/>
        <v>0</v>
      </c>
      <c r="Q513" s="197"/>
      <c r="R513" s="177" t="str">
        <f>IFERROR(INDEX('2A-2B'!$B$21:$B$1020,MATCH(E513,'2A-2B'!$F$21:$F$1020,0)),"-")</f>
        <v>-</v>
      </c>
      <c r="S513" s="177" t="str">
        <f>IFERROR(INDEX('ITC-Books'!$B$21:$B$1020,MATCH(E513,'ITC-Books'!$E$21:$E$1020,0)),"-")</f>
        <v>-</v>
      </c>
      <c r="T513" s="186">
        <f t="shared" si="38"/>
        <v>0</v>
      </c>
      <c r="V513" s="131" t="str">
        <f>IFERROR(INDEX('2A-2B'!$C$21:$C$1020,MATCH(E513,'2A-2B'!$F$21:$F$1020,0)),"Not in 2A-2B")</f>
        <v>Not in 2A-2B</v>
      </c>
      <c r="W513" s="131" t="str">
        <f>IFERROR(INDEX('ITC-Books'!$C$21:$C$1020,MATCH(E513,'ITC-Books'!$E$21:$E$1020,0)),"Not in Books")</f>
        <v>Not in Books</v>
      </c>
      <c r="X513" s="117" t="str">
        <f>IFERROR(INDEX('ITC-Books'!$R$21:$R$1020,MATCH(E513,'ITC-Books'!$E$21:$E$1020,0)),"Not in Books")</f>
        <v>Not in Books</v>
      </c>
      <c r="Y513" s="120">
        <f>IFERROR(VLOOKUP(E513,'2A-2B'!$F$21:$H$1020,3,0)-P513,SUM(M513:O513))</f>
        <v>0</v>
      </c>
      <c r="Z513" s="53">
        <f>IFERROR(VLOOKUP(E513,'ITC-Books'!$E$21:$P$1020,12,0)-P513,SUM(M513:O513))</f>
        <v>0</v>
      </c>
      <c r="AA513" s="186" t="str">
        <f t="shared" si="39"/>
        <v>-</v>
      </c>
    </row>
    <row r="514" spans="2:27">
      <c r="B514" s="176" t="s">
        <v>1893</v>
      </c>
      <c r="C514" s="121"/>
      <c r="D514" s="119"/>
      <c r="E514" s="192"/>
      <c r="F514" s="117"/>
      <c r="G514" s="118"/>
      <c r="H514" s="119"/>
      <c r="I514" s="119"/>
      <c r="J514" s="123"/>
      <c r="K514" s="195"/>
      <c r="L514" s="120">
        <v>0</v>
      </c>
      <c r="M514" s="120">
        <v>0</v>
      </c>
      <c r="N514" s="120">
        <v>0</v>
      </c>
      <c r="O514" s="112">
        <f t="shared" si="36"/>
        <v>0</v>
      </c>
      <c r="P514" s="115">
        <f t="shared" si="37"/>
        <v>0</v>
      </c>
      <c r="Q514" s="197"/>
      <c r="R514" s="177" t="str">
        <f>IFERROR(INDEX('2A-2B'!$B$21:$B$1020,MATCH(E514,'2A-2B'!$F$21:$F$1020,0)),"-")</f>
        <v>-</v>
      </c>
      <c r="S514" s="177" t="str">
        <f>IFERROR(INDEX('ITC-Books'!$B$21:$B$1020,MATCH(E514,'ITC-Books'!$E$21:$E$1020,0)),"-")</f>
        <v>-</v>
      </c>
      <c r="T514" s="186">
        <f t="shared" si="38"/>
        <v>0</v>
      </c>
      <c r="V514" s="131" t="str">
        <f>IFERROR(INDEX('2A-2B'!$C$21:$C$1020,MATCH(E514,'2A-2B'!$F$21:$F$1020,0)),"Not in 2A-2B")</f>
        <v>Not in 2A-2B</v>
      </c>
      <c r="W514" s="131" t="str">
        <f>IFERROR(INDEX('ITC-Books'!$C$21:$C$1020,MATCH(E514,'ITC-Books'!$E$21:$E$1020,0)),"Not in Books")</f>
        <v>Not in Books</v>
      </c>
      <c r="X514" s="117" t="str">
        <f>IFERROR(INDEX('ITC-Books'!$R$21:$R$1020,MATCH(E514,'ITC-Books'!$E$21:$E$1020,0)),"Not in Books")</f>
        <v>Not in Books</v>
      </c>
      <c r="Y514" s="120">
        <f>IFERROR(VLOOKUP(E514,'2A-2B'!$F$21:$H$1020,3,0)-P514,SUM(M514:O514))</f>
        <v>0</v>
      </c>
      <c r="Z514" s="53">
        <f>IFERROR(VLOOKUP(E514,'ITC-Books'!$E$21:$P$1020,12,0)-P514,SUM(M514:O514))</f>
        <v>0</v>
      </c>
      <c r="AA514" s="186" t="str">
        <f t="shared" si="39"/>
        <v>-</v>
      </c>
    </row>
    <row r="515" spans="2:27">
      <c r="B515" s="176" t="s">
        <v>1894</v>
      </c>
      <c r="C515" s="121"/>
      <c r="D515" s="119"/>
      <c r="E515" s="192"/>
      <c r="F515" s="117"/>
      <c r="G515" s="118"/>
      <c r="H515" s="119"/>
      <c r="I515" s="119"/>
      <c r="J515" s="123"/>
      <c r="K515" s="195"/>
      <c r="L515" s="120">
        <v>0</v>
      </c>
      <c r="M515" s="120">
        <v>0</v>
      </c>
      <c r="N515" s="120">
        <v>0</v>
      </c>
      <c r="O515" s="112">
        <f t="shared" si="36"/>
        <v>0</v>
      </c>
      <c r="P515" s="115">
        <f t="shared" si="37"/>
        <v>0</v>
      </c>
      <c r="Q515" s="197"/>
      <c r="R515" s="177" t="str">
        <f>IFERROR(INDEX('2A-2B'!$B$21:$B$1020,MATCH(E515,'2A-2B'!$F$21:$F$1020,0)),"-")</f>
        <v>-</v>
      </c>
      <c r="S515" s="177" t="str">
        <f>IFERROR(INDEX('ITC-Books'!$B$21:$B$1020,MATCH(E515,'ITC-Books'!$E$21:$E$1020,0)),"-")</f>
        <v>-</v>
      </c>
      <c r="T515" s="186">
        <f t="shared" si="38"/>
        <v>0</v>
      </c>
      <c r="V515" s="131" t="str">
        <f>IFERROR(INDEX('2A-2B'!$C$21:$C$1020,MATCH(E515,'2A-2B'!$F$21:$F$1020,0)),"Not in 2A-2B")</f>
        <v>Not in 2A-2B</v>
      </c>
      <c r="W515" s="131" t="str">
        <f>IFERROR(INDEX('ITC-Books'!$C$21:$C$1020,MATCH(E515,'ITC-Books'!$E$21:$E$1020,0)),"Not in Books")</f>
        <v>Not in Books</v>
      </c>
      <c r="X515" s="117" t="str">
        <f>IFERROR(INDEX('ITC-Books'!$R$21:$R$1020,MATCH(E515,'ITC-Books'!$E$21:$E$1020,0)),"Not in Books")</f>
        <v>Not in Books</v>
      </c>
      <c r="Y515" s="120">
        <f>IFERROR(VLOOKUP(E515,'2A-2B'!$F$21:$H$1020,3,0)-P515,SUM(M515:O515))</f>
        <v>0</v>
      </c>
      <c r="Z515" s="53">
        <f>IFERROR(VLOOKUP(E515,'ITC-Books'!$E$21:$P$1020,12,0)-P515,SUM(M515:O515))</f>
        <v>0</v>
      </c>
      <c r="AA515" s="186" t="str">
        <f t="shared" si="39"/>
        <v>-</v>
      </c>
    </row>
    <row r="516" spans="2:27">
      <c r="B516" s="176" t="s">
        <v>1895</v>
      </c>
      <c r="C516" s="121"/>
      <c r="D516" s="119"/>
      <c r="E516" s="192"/>
      <c r="F516" s="117"/>
      <c r="G516" s="118"/>
      <c r="H516" s="119"/>
      <c r="I516" s="119"/>
      <c r="J516" s="123"/>
      <c r="K516" s="195"/>
      <c r="L516" s="120">
        <v>0</v>
      </c>
      <c r="M516" s="120">
        <v>0</v>
      </c>
      <c r="N516" s="120">
        <v>0</v>
      </c>
      <c r="O516" s="112">
        <f t="shared" si="36"/>
        <v>0</v>
      </c>
      <c r="P516" s="115">
        <f t="shared" si="37"/>
        <v>0</v>
      </c>
      <c r="Q516" s="197"/>
      <c r="R516" s="177" t="str">
        <f>IFERROR(INDEX('2A-2B'!$B$21:$B$1020,MATCH(E516,'2A-2B'!$F$21:$F$1020,0)),"-")</f>
        <v>-</v>
      </c>
      <c r="S516" s="177" t="str">
        <f>IFERROR(INDEX('ITC-Books'!$B$21:$B$1020,MATCH(E516,'ITC-Books'!$E$21:$E$1020,0)),"-")</f>
        <v>-</v>
      </c>
      <c r="T516" s="186">
        <f t="shared" si="38"/>
        <v>0</v>
      </c>
      <c r="V516" s="131" t="str">
        <f>IFERROR(INDEX('2A-2B'!$C$21:$C$1020,MATCH(E516,'2A-2B'!$F$21:$F$1020,0)),"Not in 2A-2B")</f>
        <v>Not in 2A-2B</v>
      </c>
      <c r="W516" s="131" t="str">
        <f>IFERROR(INDEX('ITC-Books'!$C$21:$C$1020,MATCH(E516,'ITC-Books'!$E$21:$E$1020,0)),"Not in Books")</f>
        <v>Not in Books</v>
      </c>
      <c r="X516" s="117" t="str">
        <f>IFERROR(INDEX('ITC-Books'!$R$21:$R$1020,MATCH(E516,'ITC-Books'!$E$21:$E$1020,0)),"Not in Books")</f>
        <v>Not in Books</v>
      </c>
      <c r="Y516" s="120">
        <f>IFERROR(VLOOKUP(E516,'2A-2B'!$F$21:$H$1020,3,0)-P516,SUM(M516:O516))</f>
        <v>0</v>
      </c>
      <c r="Z516" s="53">
        <f>IFERROR(VLOOKUP(E516,'ITC-Books'!$E$21:$P$1020,12,0)-P516,SUM(M516:O516))</f>
        <v>0</v>
      </c>
      <c r="AA516" s="186" t="str">
        <f t="shared" si="39"/>
        <v>-</v>
      </c>
    </row>
    <row r="517" spans="2:27">
      <c r="B517" s="176" t="s">
        <v>1896</v>
      </c>
      <c r="C517" s="121"/>
      <c r="D517" s="119"/>
      <c r="E517" s="192"/>
      <c r="F517" s="117"/>
      <c r="G517" s="118"/>
      <c r="H517" s="119"/>
      <c r="I517" s="119"/>
      <c r="J517" s="123"/>
      <c r="K517" s="195"/>
      <c r="L517" s="120">
        <v>0</v>
      </c>
      <c r="M517" s="120">
        <v>0</v>
      </c>
      <c r="N517" s="120">
        <v>0</v>
      </c>
      <c r="O517" s="112">
        <f t="shared" si="36"/>
        <v>0</v>
      </c>
      <c r="P517" s="115">
        <f t="shared" si="37"/>
        <v>0</v>
      </c>
      <c r="Q517" s="197"/>
      <c r="R517" s="177" t="str">
        <f>IFERROR(INDEX('2A-2B'!$B$21:$B$1020,MATCH(E517,'2A-2B'!$F$21:$F$1020,0)),"-")</f>
        <v>-</v>
      </c>
      <c r="S517" s="177" t="str">
        <f>IFERROR(INDEX('ITC-Books'!$B$21:$B$1020,MATCH(E517,'ITC-Books'!$E$21:$E$1020,0)),"-")</f>
        <v>-</v>
      </c>
      <c r="T517" s="186">
        <f t="shared" si="38"/>
        <v>0</v>
      </c>
      <c r="V517" s="131" t="str">
        <f>IFERROR(INDEX('2A-2B'!$C$21:$C$1020,MATCH(E517,'2A-2B'!$F$21:$F$1020,0)),"Not in 2A-2B")</f>
        <v>Not in 2A-2B</v>
      </c>
      <c r="W517" s="131" t="str">
        <f>IFERROR(INDEX('ITC-Books'!$C$21:$C$1020,MATCH(E517,'ITC-Books'!$E$21:$E$1020,0)),"Not in Books")</f>
        <v>Not in Books</v>
      </c>
      <c r="X517" s="117" t="str">
        <f>IFERROR(INDEX('ITC-Books'!$R$21:$R$1020,MATCH(E517,'ITC-Books'!$E$21:$E$1020,0)),"Not in Books")</f>
        <v>Not in Books</v>
      </c>
      <c r="Y517" s="120">
        <f>IFERROR(VLOOKUP(E517,'2A-2B'!$F$21:$H$1020,3,0)-P517,SUM(M517:O517))</f>
        <v>0</v>
      </c>
      <c r="Z517" s="53">
        <f>IFERROR(VLOOKUP(E517,'ITC-Books'!$E$21:$P$1020,12,0)-P517,SUM(M517:O517))</f>
        <v>0</v>
      </c>
      <c r="AA517" s="186" t="str">
        <f t="shared" si="39"/>
        <v>-</v>
      </c>
    </row>
    <row r="518" spans="2:27">
      <c r="B518" s="176" t="s">
        <v>1897</v>
      </c>
      <c r="C518" s="121"/>
      <c r="D518" s="119"/>
      <c r="E518" s="192"/>
      <c r="F518" s="117"/>
      <c r="G518" s="118"/>
      <c r="H518" s="119"/>
      <c r="I518" s="119"/>
      <c r="J518" s="123"/>
      <c r="K518" s="195"/>
      <c r="L518" s="120">
        <v>0</v>
      </c>
      <c r="M518" s="120">
        <v>0</v>
      </c>
      <c r="N518" s="120">
        <v>0</v>
      </c>
      <c r="O518" s="112">
        <f t="shared" si="36"/>
        <v>0</v>
      </c>
      <c r="P518" s="115">
        <f t="shared" si="37"/>
        <v>0</v>
      </c>
      <c r="Q518" s="197"/>
      <c r="R518" s="177" t="str">
        <f>IFERROR(INDEX('2A-2B'!$B$21:$B$1020,MATCH(E518,'2A-2B'!$F$21:$F$1020,0)),"-")</f>
        <v>-</v>
      </c>
      <c r="S518" s="177" t="str">
        <f>IFERROR(INDEX('ITC-Books'!$B$21:$B$1020,MATCH(E518,'ITC-Books'!$E$21:$E$1020,0)),"-")</f>
        <v>-</v>
      </c>
      <c r="T518" s="186">
        <f t="shared" si="38"/>
        <v>0</v>
      </c>
      <c r="V518" s="131" t="str">
        <f>IFERROR(INDEX('2A-2B'!$C$21:$C$1020,MATCH(E518,'2A-2B'!$F$21:$F$1020,0)),"Not in 2A-2B")</f>
        <v>Not in 2A-2B</v>
      </c>
      <c r="W518" s="131" t="str">
        <f>IFERROR(INDEX('ITC-Books'!$C$21:$C$1020,MATCH(E518,'ITC-Books'!$E$21:$E$1020,0)),"Not in Books")</f>
        <v>Not in Books</v>
      </c>
      <c r="X518" s="117" t="str">
        <f>IFERROR(INDEX('ITC-Books'!$R$21:$R$1020,MATCH(E518,'ITC-Books'!$E$21:$E$1020,0)),"Not in Books")</f>
        <v>Not in Books</v>
      </c>
      <c r="Y518" s="120">
        <f>IFERROR(VLOOKUP(E518,'2A-2B'!$F$21:$H$1020,3,0)-P518,SUM(M518:O518))</f>
        <v>0</v>
      </c>
      <c r="Z518" s="53">
        <f>IFERROR(VLOOKUP(E518,'ITC-Books'!$E$21:$P$1020,12,0)-P518,SUM(M518:O518))</f>
        <v>0</v>
      </c>
      <c r="AA518" s="186" t="str">
        <f t="shared" si="39"/>
        <v>-</v>
      </c>
    </row>
    <row r="519" spans="2:27">
      <c r="B519" s="176" t="s">
        <v>1898</v>
      </c>
      <c r="C519" s="121"/>
      <c r="D519" s="119"/>
      <c r="E519" s="192"/>
      <c r="F519" s="117"/>
      <c r="G519" s="118"/>
      <c r="H519" s="119"/>
      <c r="I519" s="119"/>
      <c r="J519" s="123"/>
      <c r="K519" s="195"/>
      <c r="L519" s="120">
        <v>0</v>
      </c>
      <c r="M519" s="120">
        <v>0</v>
      </c>
      <c r="N519" s="120">
        <v>0</v>
      </c>
      <c r="O519" s="112">
        <f t="shared" si="36"/>
        <v>0</v>
      </c>
      <c r="P519" s="115">
        <f t="shared" si="37"/>
        <v>0</v>
      </c>
      <c r="Q519" s="197"/>
      <c r="R519" s="177" t="str">
        <f>IFERROR(INDEX('2A-2B'!$B$21:$B$1020,MATCH(E519,'2A-2B'!$F$21:$F$1020,0)),"-")</f>
        <v>-</v>
      </c>
      <c r="S519" s="177" t="str">
        <f>IFERROR(INDEX('ITC-Books'!$B$21:$B$1020,MATCH(E519,'ITC-Books'!$E$21:$E$1020,0)),"-")</f>
        <v>-</v>
      </c>
      <c r="T519" s="186">
        <f t="shared" si="38"/>
        <v>0</v>
      </c>
      <c r="V519" s="131" t="str">
        <f>IFERROR(INDEX('2A-2B'!$C$21:$C$1020,MATCH(E519,'2A-2B'!$F$21:$F$1020,0)),"Not in 2A-2B")</f>
        <v>Not in 2A-2B</v>
      </c>
      <c r="W519" s="131" t="str">
        <f>IFERROR(INDEX('ITC-Books'!$C$21:$C$1020,MATCH(E519,'ITC-Books'!$E$21:$E$1020,0)),"Not in Books")</f>
        <v>Not in Books</v>
      </c>
      <c r="X519" s="117" t="str">
        <f>IFERROR(INDEX('ITC-Books'!$R$21:$R$1020,MATCH(E519,'ITC-Books'!$E$21:$E$1020,0)),"Not in Books")</f>
        <v>Not in Books</v>
      </c>
      <c r="Y519" s="120">
        <f>IFERROR(VLOOKUP(E519,'2A-2B'!$F$21:$H$1020,3,0)-P519,SUM(M519:O519))</f>
        <v>0</v>
      </c>
      <c r="Z519" s="53">
        <f>IFERROR(VLOOKUP(E519,'ITC-Books'!$E$21:$P$1020,12,0)-P519,SUM(M519:O519))</f>
        <v>0</v>
      </c>
      <c r="AA519" s="186" t="str">
        <f t="shared" si="39"/>
        <v>-</v>
      </c>
    </row>
    <row r="520" spans="2:27">
      <c r="B520" s="176" t="s">
        <v>1899</v>
      </c>
      <c r="C520" s="121"/>
      <c r="D520" s="119"/>
      <c r="E520" s="192"/>
      <c r="F520" s="117"/>
      <c r="G520" s="118"/>
      <c r="H520" s="119"/>
      <c r="I520" s="119"/>
      <c r="J520" s="123"/>
      <c r="K520" s="195"/>
      <c r="L520" s="120">
        <v>0</v>
      </c>
      <c r="M520" s="120">
        <v>0</v>
      </c>
      <c r="N520" s="120">
        <v>0</v>
      </c>
      <c r="O520" s="112">
        <f t="shared" si="36"/>
        <v>0</v>
      </c>
      <c r="P520" s="115">
        <f t="shared" si="37"/>
        <v>0</v>
      </c>
      <c r="Q520" s="197"/>
      <c r="R520" s="177" t="str">
        <f>IFERROR(INDEX('2A-2B'!$B$21:$B$1020,MATCH(E520,'2A-2B'!$F$21:$F$1020,0)),"-")</f>
        <v>-</v>
      </c>
      <c r="S520" s="177" t="str">
        <f>IFERROR(INDEX('ITC-Books'!$B$21:$B$1020,MATCH(E520,'ITC-Books'!$E$21:$E$1020,0)),"-")</f>
        <v>-</v>
      </c>
      <c r="T520" s="186">
        <f t="shared" si="38"/>
        <v>0</v>
      </c>
      <c r="V520" s="131" t="str">
        <f>IFERROR(INDEX('2A-2B'!$C$21:$C$1020,MATCH(E520,'2A-2B'!$F$21:$F$1020,0)),"Not in 2A-2B")</f>
        <v>Not in 2A-2B</v>
      </c>
      <c r="W520" s="131" t="str">
        <f>IFERROR(INDEX('ITC-Books'!$C$21:$C$1020,MATCH(E520,'ITC-Books'!$E$21:$E$1020,0)),"Not in Books")</f>
        <v>Not in Books</v>
      </c>
      <c r="X520" s="117" t="str">
        <f>IFERROR(INDEX('ITC-Books'!$R$21:$R$1020,MATCH(E520,'ITC-Books'!$E$21:$E$1020,0)),"Not in Books")</f>
        <v>Not in Books</v>
      </c>
      <c r="Y520" s="120">
        <f>IFERROR(VLOOKUP(E520,'2A-2B'!$F$21:$H$1020,3,0)-P520,SUM(M520:O520))</f>
        <v>0</v>
      </c>
      <c r="Z520" s="53">
        <f>IFERROR(VLOOKUP(E520,'ITC-Books'!$E$21:$P$1020,12,0)-P520,SUM(M520:O520))</f>
        <v>0</v>
      </c>
      <c r="AA520" s="186" t="str">
        <f t="shared" si="39"/>
        <v>-</v>
      </c>
    </row>
    <row r="521" spans="2:27">
      <c r="B521" s="176" t="s">
        <v>1900</v>
      </c>
      <c r="C521" s="121"/>
      <c r="D521" s="119"/>
      <c r="E521" s="192"/>
      <c r="F521" s="117"/>
      <c r="G521" s="118"/>
      <c r="H521" s="119"/>
      <c r="I521" s="119"/>
      <c r="J521" s="123"/>
      <c r="K521" s="195"/>
      <c r="L521" s="120">
        <v>0</v>
      </c>
      <c r="M521" s="120">
        <v>0</v>
      </c>
      <c r="N521" s="120">
        <v>0</v>
      </c>
      <c r="O521" s="112">
        <f t="shared" si="36"/>
        <v>0</v>
      </c>
      <c r="P521" s="115">
        <f t="shared" si="37"/>
        <v>0</v>
      </c>
      <c r="Q521" s="197"/>
      <c r="R521" s="177" t="str">
        <f>IFERROR(INDEX('2A-2B'!$B$21:$B$1020,MATCH(E521,'2A-2B'!$F$21:$F$1020,0)),"-")</f>
        <v>-</v>
      </c>
      <c r="S521" s="177" t="str">
        <f>IFERROR(INDEX('ITC-Books'!$B$21:$B$1020,MATCH(E521,'ITC-Books'!$E$21:$E$1020,0)),"-")</f>
        <v>-</v>
      </c>
      <c r="T521" s="186">
        <f t="shared" si="38"/>
        <v>0</v>
      </c>
      <c r="V521" s="131" t="str">
        <f>IFERROR(INDEX('2A-2B'!$C$21:$C$1020,MATCH(E521,'2A-2B'!$F$21:$F$1020,0)),"Not in 2A-2B")</f>
        <v>Not in 2A-2B</v>
      </c>
      <c r="W521" s="131" t="str">
        <f>IFERROR(INDEX('ITC-Books'!$C$21:$C$1020,MATCH(E521,'ITC-Books'!$E$21:$E$1020,0)),"Not in Books")</f>
        <v>Not in Books</v>
      </c>
      <c r="X521" s="117" t="str">
        <f>IFERROR(INDEX('ITC-Books'!$R$21:$R$1020,MATCH(E521,'ITC-Books'!$E$21:$E$1020,0)),"Not in Books")</f>
        <v>Not in Books</v>
      </c>
      <c r="Y521" s="120">
        <f>IFERROR(VLOOKUP(E521,'2A-2B'!$F$21:$H$1020,3,0)-P521,SUM(M521:O521))</f>
        <v>0</v>
      </c>
      <c r="Z521" s="53">
        <f>IFERROR(VLOOKUP(E521,'ITC-Books'!$E$21:$P$1020,12,0)-P521,SUM(M521:O521))</f>
        <v>0</v>
      </c>
      <c r="AA521" s="186" t="str">
        <f t="shared" si="39"/>
        <v>-</v>
      </c>
    </row>
    <row r="522" spans="2:27">
      <c r="B522" s="176" t="s">
        <v>1901</v>
      </c>
      <c r="C522" s="121"/>
      <c r="D522" s="119"/>
      <c r="E522" s="192"/>
      <c r="F522" s="117"/>
      <c r="G522" s="118"/>
      <c r="H522" s="119"/>
      <c r="I522" s="119"/>
      <c r="J522" s="123"/>
      <c r="K522" s="195"/>
      <c r="L522" s="120">
        <v>0</v>
      </c>
      <c r="M522" s="120">
        <v>0</v>
      </c>
      <c r="N522" s="120">
        <v>0</v>
      </c>
      <c r="O522" s="112">
        <f t="shared" si="36"/>
        <v>0</v>
      </c>
      <c r="P522" s="115">
        <f t="shared" si="37"/>
        <v>0</v>
      </c>
      <c r="Q522" s="197"/>
      <c r="R522" s="177" t="str">
        <f>IFERROR(INDEX('2A-2B'!$B$21:$B$1020,MATCH(E522,'2A-2B'!$F$21:$F$1020,0)),"-")</f>
        <v>-</v>
      </c>
      <c r="S522" s="177" t="str">
        <f>IFERROR(INDEX('ITC-Books'!$B$21:$B$1020,MATCH(E522,'ITC-Books'!$E$21:$E$1020,0)),"-")</f>
        <v>-</v>
      </c>
      <c r="T522" s="186">
        <f t="shared" si="38"/>
        <v>0</v>
      </c>
      <c r="V522" s="131" t="str">
        <f>IFERROR(INDEX('2A-2B'!$C$21:$C$1020,MATCH(E522,'2A-2B'!$F$21:$F$1020,0)),"Not in 2A-2B")</f>
        <v>Not in 2A-2B</v>
      </c>
      <c r="W522" s="131" t="str">
        <f>IFERROR(INDEX('ITC-Books'!$C$21:$C$1020,MATCH(E522,'ITC-Books'!$E$21:$E$1020,0)),"Not in Books")</f>
        <v>Not in Books</v>
      </c>
      <c r="X522" s="117" t="str">
        <f>IFERROR(INDEX('ITC-Books'!$R$21:$R$1020,MATCH(E522,'ITC-Books'!$E$21:$E$1020,0)),"Not in Books")</f>
        <v>Not in Books</v>
      </c>
      <c r="Y522" s="120">
        <f>IFERROR(VLOOKUP(E522,'2A-2B'!$F$21:$H$1020,3,0)-P522,SUM(M522:O522))</f>
        <v>0</v>
      </c>
      <c r="Z522" s="53">
        <f>IFERROR(VLOOKUP(E522,'ITC-Books'!$E$21:$P$1020,12,0)-P522,SUM(M522:O522))</f>
        <v>0</v>
      </c>
      <c r="AA522" s="186" t="str">
        <f t="shared" si="39"/>
        <v>-</v>
      </c>
    </row>
    <row r="523" spans="2:27">
      <c r="B523" s="176" t="s">
        <v>1902</v>
      </c>
      <c r="C523" s="121"/>
      <c r="D523" s="119"/>
      <c r="E523" s="192"/>
      <c r="F523" s="117"/>
      <c r="G523" s="118"/>
      <c r="H523" s="119"/>
      <c r="I523" s="119"/>
      <c r="J523" s="123"/>
      <c r="K523" s="195"/>
      <c r="L523" s="120">
        <v>0</v>
      </c>
      <c r="M523" s="120">
        <v>0</v>
      </c>
      <c r="N523" s="120">
        <v>0</v>
      </c>
      <c r="O523" s="112">
        <f t="shared" si="36"/>
        <v>0</v>
      </c>
      <c r="P523" s="115">
        <f t="shared" si="37"/>
        <v>0</v>
      </c>
      <c r="Q523" s="197"/>
      <c r="R523" s="177" t="str">
        <f>IFERROR(INDEX('2A-2B'!$B$21:$B$1020,MATCH(E523,'2A-2B'!$F$21:$F$1020,0)),"-")</f>
        <v>-</v>
      </c>
      <c r="S523" s="177" t="str">
        <f>IFERROR(INDEX('ITC-Books'!$B$21:$B$1020,MATCH(E523,'ITC-Books'!$E$21:$E$1020,0)),"-")</f>
        <v>-</v>
      </c>
      <c r="T523" s="186">
        <f t="shared" si="38"/>
        <v>0</v>
      </c>
      <c r="V523" s="131" t="str">
        <f>IFERROR(INDEX('2A-2B'!$C$21:$C$1020,MATCH(E523,'2A-2B'!$F$21:$F$1020,0)),"Not in 2A-2B")</f>
        <v>Not in 2A-2B</v>
      </c>
      <c r="W523" s="131" t="str">
        <f>IFERROR(INDEX('ITC-Books'!$C$21:$C$1020,MATCH(E523,'ITC-Books'!$E$21:$E$1020,0)),"Not in Books")</f>
        <v>Not in Books</v>
      </c>
      <c r="X523" s="117" t="str">
        <f>IFERROR(INDEX('ITC-Books'!$R$21:$R$1020,MATCH(E523,'ITC-Books'!$E$21:$E$1020,0)),"Not in Books")</f>
        <v>Not in Books</v>
      </c>
      <c r="Y523" s="120">
        <f>IFERROR(VLOOKUP(E523,'2A-2B'!$F$21:$H$1020,3,0)-P523,SUM(M523:O523))</f>
        <v>0</v>
      </c>
      <c r="Z523" s="53">
        <f>IFERROR(VLOOKUP(E523,'ITC-Books'!$E$21:$P$1020,12,0)-P523,SUM(M523:O523))</f>
        <v>0</v>
      </c>
      <c r="AA523" s="186" t="str">
        <f t="shared" si="39"/>
        <v>-</v>
      </c>
    </row>
    <row r="524" spans="2:27">
      <c r="B524" s="176" t="s">
        <v>1903</v>
      </c>
      <c r="C524" s="121"/>
      <c r="D524" s="119"/>
      <c r="E524" s="192"/>
      <c r="F524" s="117"/>
      <c r="G524" s="118"/>
      <c r="H524" s="119"/>
      <c r="I524" s="119"/>
      <c r="J524" s="123"/>
      <c r="K524" s="195"/>
      <c r="L524" s="120">
        <v>0</v>
      </c>
      <c r="M524" s="120">
        <v>0</v>
      </c>
      <c r="N524" s="120">
        <v>0</v>
      </c>
      <c r="O524" s="112">
        <f t="shared" si="36"/>
        <v>0</v>
      </c>
      <c r="P524" s="115">
        <f t="shared" si="37"/>
        <v>0</v>
      </c>
      <c r="Q524" s="197"/>
      <c r="R524" s="177" t="str">
        <f>IFERROR(INDEX('2A-2B'!$B$21:$B$1020,MATCH(E524,'2A-2B'!$F$21:$F$1020,0)),"-")</f>
        <v>-</v>
      </c>
      <c r="S524" s="177" t="str">
        <f>IFERROR(INDEX('ITC-Books'!$B$21:$B$1020,MATCH(E524,'ITC-Books'!$E$21:$E$1020,0)),"-")</f>
        <v>-</v>
      </c>
      <c r="T524" s="186">
        <f t="shared" si="38"/>
        <v>0</v>
      </c>
      <c r="V524" s="131" t="str">
        <f>IFERROR(INDEX('2A-2B'!$C$21:$C$1020,MATCH(E524,'2A-2B'!$F$21:$F$1020,0)),"Not in 2A-2B")</f>
        <v>Not in 2A-2B</v>
      </c>
      <c r="W524" s="131" t="str">
        <f>IFERROR(INDEX('ITC-Books'!$C$21:$C$1020,MATCH(E524,'ITC-Books'!$E$21:$E$1020,0)),"Not in Books")</f>
        <v>Not in Books</v>
      </c>
      <c r="X524" s="117" t="str">
        <f>IFERROR(INDEX('ITC-Books'!$R$21:$R$1020,MATCH(E524,'ITC-Books'!$E$21:$E$1020,0)),"Not in Books")</f>
        <v>Not in Books</v>
      </c>
      <c r="Y524" s="120">
        <f>IFERROR(VLOOKUP(E524,'2A-2B'!$F$21:$H$1020,3,0)-P524,SUM(M524:O524))</f>
        <v>0</v>
      </c>
      <c r="Z524" s="53">
        <f>IFERROR(VLOOKUP(E524,'ITC-Books'!$E$21:$P$1020,12,0)-P524,SUM(M524:O524))</f>
        <v>0</v>
      </c>
      <c r="AA524" s="186" t="str">
        <f t="shared" si="39"/>
        <v>-</v>
      </c>
    </row>
    <row r="525" spans="2:27">
      <c r="B525" s="176" t="s">
        <v>1904</v>
      </c>
      <c r="C525" s="121"/>
      <c r="D525" s="119"/>
      <c r="E525" s="192"/>
      <c r="F525" s="117"/>
      <c r="G525" s="118"/>
      <c r="H525" s="119"/>
      <c r="I525" s="119"/>
      <c r="J525" s="123"/>
      <c r="K525" s="195"/>
      <c r="L525" s="120">
        <v>0</v>
      </c>
      <c r="M525" s="120">
        <v>0</v>
      </c>
      <c r="N525" s="120">
        <v>0</v>
      </c>
      <c r="O525" s="112">
        <f t="shared" si="36"/>
        <v>0</v>
      </c>
      <c r="P525" s="115">
        <f t="shared" si="37"/>
        <v>0</v>
      </c>
      <c r="Q525" s="197"/>
      <c r="R525" s="177" t="str">
        <f>IFERROR(INDEX('2A-2B'!$B$21:$B$1020,MATCH(E525,'2A-2B'!$F$21:$F$1020,0)),"-")</f>
        <v>-</v>
      </c>
      <c r="S525" s="177" t="str">
        <f>IFERROR(INDEX('ITC-Books'!$B$21:$B$1020,MATCH(E525,'ITC-Books'!$E$21:$E$1020,0)),"-")</f>
        <v>-</v>
      </c>
      <c r="T525" s="186">
        <f t="shared" si="38"/>
        <v>0</v>
      </c>
      <c r="V525" s="131" t="str">
        <f>IFERROR(INDEX('2A-2B'!$C$21:$C$1020,MATCH(E525,'2A-2B'!$F$21:$F$1020,0)),"Not in 2A-2B")</f>
        <v>Not in 2A-2B</v>
      </c>
      <c r="W525" s="131" t="str">
        <f>IFERROR(INDEX('ITC-Books'!$C$21:$C$1020,MATCH(E525,'ITC-Books'!$E$21:$E$1020,0)),"Not in Books")</f>
        <v>Not in Books</v>
      </c>
      <c r="X525" s="117" t="str">
        <f>IFERROR(INDEX('ITC-Books'!$R$21:$R$1020,MATCH(E525,'ITC-Books'!$E$21:$E$1020,0)),"Not in Books")</f>
        <v>Not in Books</v>
      </c>
      <c r="Y525" s="120">
        <f>IFERROR(VLOOKUP(E525,'2A-2B'!$F$21:$H$1020,3,0)-P525,SUM(M525:O525))</f>
        <v>0</v>
      </c>
      <c r="Z525" s="53">
        <f>IFERROR(VLOOKUP(E525,'ITC-Books'!$E$21:$P$1020,12,0)-P525,SUM(M525:O525))</f>
        <v>0</v>
      </c>
      <c r="AA525" s="186" t="str">
        <f t="shared" si="39"/>
        <v>-</v>
      </c>
    </row>
    <row r="526" spans="2:27">
      <c r="B526" s="176" t="s">
        <v>1905</v>
      </c>
      <c r="C526" s="121"/>
      <c r="D526" s="119"/>
      <c r="E526" s="192"/>
      <c r="F526" s="117"/>
      <c r="G526" s="118"/>
      <c r="H526" s="119"/>
      <c r="I526" s="119"/>
      <c r="J526" s="123"/>
      <c r="K526" s="195"/>
      <c r="L526" s="120">
        <v>0</v>
      </c>
      <c r="M526" s="120">
        <v>0</v>
      </c>
      <c r="N526" s="120">
        <v>0</v>
      </c>
      <c r="O526" s="112">
        <f t="shared" si="36"/>
        <v>0</v>
      </c>
      <c r="P526" s="115">
        <f t="shared" si="37"/>
        <v>0</v>
      </c>
      <c r="Q526" s="197"/>
      <c r="R526" s="177" t="str">
        <f>IFERROR(INDEX('2A-2B'!$B$21:$B$1020,MATCH(E526,'2A-2B'!$F$21:$F$1020,0)),"-")</f>
        <v>-</v>
      </c>
      <c r="S526" s="177" t="str">
        <f>IFERROR(INDEX('ITC-Books'!$B$21:$B$1020,MATCH(E526,'ITC-Books'!$E$21:$E$1020,0)),"-")</f>
        <v>-</v>
      </c>
      <c r="T526" s="186">
        <f t="shared" si="38"/>
        <v>0</v>
      </c>
      <c r="V526" s="131" t="str">
        <f>IFERROR(INDEX('2A-2B'!$C$21:$C$1020,MATCH(E526,'2A-2B'!$F$21:$F$1020,0)),"Not in 2A-2B")</f>
        <v>Not in 2A-2B</v>
      </c>
      <c r="W526" s="131" t="str">
        <f>IFERROR(INDEX('ITC-Books'!$C$21:$C$1020,MATCH(E526,'ITC-Books'!$E$21:$E$1020,0)),"Not in Books")</f>
        <v>Not in Books</v>
      </c>
      <c r="X526" s="117" t="str">
        <f>IFERROR(INDEX('ITC-Books'!$R$21:$R$1020,MATCH(E526,'ITC-Books'!$E$21:$E$1020,0)),"Not in Books")</f>
        <v>Not in Books</v>
      </c>
      <c r="Y526" s="120">
        <f>IFERROR(VLOOKUP(E526,'2A-2B'!$F$21:$H$1020,3,0)-P526,SUM(M526:O526))</f>
        <v>0</v>
      </c>
      <c r="Z526" s="53">
        <f>IFERROR(VLOOKUP(E526,'ITC-Books'!$E$21:$P$1020,12,0)-P526,SUM(M526:O526))</f>
        <v>0</v>
      </c>
      <c r="AA526" s="186" t="str">
        <f t="shared" si="39"/>
        <v>-</v>
      </c>
    </row>
    <row r="527" spans="2:27">
      <c r="B527" s="176" t="s">
        <v>1906</v>
      </c>
      <c r="C527" s="121"/>
      <c r="D527" s="119"/>
      <c r="E527" s="192"/>
      <c r="F527" s="117"/>
      <c r="G527" s="118"/>
      <c r="H527" s="119"/>
      <c r="I527" s="119"/>
      <c r="J527" s="123"/>
      <c r="K527" s="195"/>
      <c r="L527" s="120">
        <v>0</v>
      </c>
      <c r="M527" s="120">
        <v>0</v>
      </c>
      <c r="N527" s="120">
        <v>0</v>
      </c>
      <c r="O527" s="112">
        <f t="shared" si="36"/>
        <v>0</v>
      </c>
      <c r="P527" s="115">
        <f t="shared" si="37"/>
        <v>0</v>
      </c>
      <c r="Q527" s="197"/>
      <c r="R527" s="177" t="str">
        <f>IFERROR(INDEX('2A-2B'!$B$21:$B$1020,MATCH(E527,'2A-2B'!$F$21:$F$1020,0)),"-")</f>
        <v>-</v>
      </c>
      <c r="S527" s="177" t="str">
        <f>IFERROR(INDEX('ITC-Books'!$B$21:$B$1020,MATCH(E527,'ITC-Books'!$E$21:$E$1020,0)),"-")</f>
        <v>-</v>
      </c>
      <c r="T527" s="186">
        <f t="shared" si="38"/>
        <v>0</v>
      </c>
      <c r="V527" s="131" t="str">
        <f>IFERROR(INDEX('2A-2B'!$C$21:$C$1020,MATCH(E527,'2A-2B'!$F$21:$F$1020,0)),"Not in 2A-2B")</f>
        <v>Not in 2A-2B</v>
      </c>
      <c r="W527" s="131" t="str">
        <f>IFERROR(INDEX('ITC-Books'!$C$21:$C$1020,MATCH(E527,'ITC-Books'!$E$21:$E$1020,0)),"Not in Books")</f>
        <v>Not in Books</v>
      </c>
      <c r="X527" s="117" t="str">
        <f>IFERROR(INDEX('ITC-Books'!$R$21:$R$1020,MATCH(E527,'ITC-Books'!$E$21:$E$1020,0)),"Not in Books")</f>
        <v>Not in Books</v>
      </c>
      <c r="Y527" s="120">
        <f>IFERROR(VLOOKUP(E527,'2A-2B'!$F$21:$H$1020,3,0)-P527,SUM(M527:O527))</f>
        <v>0</v>
      </c>
      <c r="Z527" s="53">
        <f>IFERROR(VLOOKUP(E527,'ITC-Books'!$E$21:$P$1020,12,0)-P527,SUM(M527:O527))</f>
        <v>0</v>
      </c>
      <c r="AA527" s="186" t="str">
        <f t="shared" si="39"/>
        <v>-</v>
      </c>
    </row>
    <row r="528" spans="2:27">
      <c r="B528" s="176" t="s">
        <v>1907</v>
      </c>
      <c r="C528" s="121"/>
      <c r="D528" s="119"/>
      <c r="E528" s="192"/>
      <c r="F528" s="117"/>
      <c r="G528" s="118"/>
      <c r="H528" s="119"/>
      <c r="I528" s="119"/>
      <c r="J528" s="123"/>
      <c r="K528" s="195"/>
      <c r="L528" s="120">
        <v>0</v>
      </c>
      <c r="M528" s="120">
        <v>0</v>
      </c>
      <c r="N528" s="120">
        <v>0</v>
      </c>
      <c r="O528" s="112">
        <f t="shared" si="36"/>
        <v>0</v>
      </c>
      <c r="P528" s="115">
        <f t="shared" si="37"/>
        <v>0</v>
      </c>
      <c r="Q528" s="197"/>
      <c r="R528" s="177" t="str">
        <f>IFERROR(INDEX('2A-2B'!$B$21:$B$1020,MATCH(E528,'2A-2B'!$F$21:$F$1020,0)),"-")</f>
        <v>-</v>
      </c>
      <c r="S528" s="177" t="str">
        <f>IFERROR(INDEX('ITC-Books'!$B$21:$B$1020,MATCH(E528,'ITC-Books'!$E$21:$E$1020,0)),"-")</f>
        <v>-</v>
      </c>
      <c r="T528" s="186">
        <f t="shared" si="38"/>
        <v>0</v>
      </c>
      <c r="V528" s="131" t="str">
        <f>IFERROR(INDEX('2A-2B'!$C$21:$C$1020,MATCH(E528,'2A-2B'!$F$21:$F$1020,0)),"Not in 2A-2B")</f>
        <v>Not in 2A-2B</v>
      </c>
      <c r="W528" s="131" t="str">
        <f>IFERROR(INDEX('ITC-Books'!$C$21:$C$1020,MATCH(E528,'ITC-Books'!$E$21:$E$1020,0)),"Not in Books")</f>
        <v>Not in Books</v>
      </c>
      <c r="X528" s="117" t="str">
        <f>IFERROR(INDEX('ITC-Books'!$R$21:$R$1020,MATCH(E528,'ITC-Books'!$E$21:$E$1020,0)),"Not in Books")</f>
        <v>Not in Books</v>
      </c>
      <c r="Y528" s="120">
        <f>IFERROR(VLOOKUP(E528,'2A-2B'!$F$21:$H$1020,3,0)-P528,SUM(M528:O528))</f>
        <v>0</v>
      </c>
      <c r="Z528" s="53">
        <f>IFERROR(VLOOKUP(E528,'ITC-Books'!$E$21:$P$1020,12,0)-P528,SUM(M528:O528))</f>
        <v>0</v>
      </c>
      <c r="AA528" s="186" t="str">
        <f t="shared" si="39"/>
        <v>-</v>
      </c>
    </row>
    <row r="529" spans="2:27">
      <c r="B529" s="176" t="s">
        <v>1908</v>
      </c>
      <c r="C529" s="121"/>
      <c r="D529" s="119"/>
      <c r="E529" s="192"/>
      <c r="F529" s="117"/>
      <c r="G529" s="118"/>
      <c r="H529" s="119"/>
      <c r="I529" s="119"/>
      <c r="J529" s="123"/>
      <c r="K529" s="195"/>
      <c r="L529" s="120">
        <v>0</v>
      </c>
      <c r="M529" s="120">
        <v>0</v>
      </c>
      <c r="N529" s="120">
        <v>0</v>
      </c>
      <c r="O529" s="112">
        <f t="shared" si="36"/>
        <v>0</v>
      </c>
      <c r="P529" s="115">
        <f t="shared" si="37"/>
        <v>0</v>
      </c>
      <c r="Q529" s="197"/>
      <c r="R529" s="177" t="str">
        <f>IFERROR(INDEX('2A-2B'!$B$21:$B$1020,MATCH(E529,'2A-2B'!$F$21:$F$1020,0)),"-")</f>
        <v>-</v>
      </c>
      <c r="S529" s="177" t="str">
        <f>IFERROR(INDEX('ITC-Books'!$B$21:$B$1020,MATCH(E529,'ITC-Books'!$E$21:$E$1020,0)),"-")</f>
        <v>-</v>
      </c>
      <c r="T529" s="186">
        <f t="shared" si="38"/>
        <v>0</v>
      </c>
      <c r="V529" s="131" t="str">
        <f>IFERROR(INDEX('2A-2B'!$C$21:$C$1020,MATCH(E529,'2A-2B'!$F$21:$F$1020,0)),"Not in 2A-2B")</f>
        <v>Not in 2A-2B</v>
      </c>
      <c r="W529" s="131" t="str">
        <f>IFERROR(INDEX('ITC-Books'!$C$21:$C$1020,MATCH(E529,'ITC-Books'!$E$21:$E$1020,0)),"Not in Books")</f>
        <v>Not in Books</v>
      </c>
      <c r="X529" s="117" t="str">
        <f>IFERROR(INDEX('ITC-Books'!$R$21:$R$1020,MATCH(E529,'ITC-Books'!$E$21:$E$1020,0)),"Not in Books")</f>
        <v>Not in Books</v>
      </c>
      <c r="Y529" s="120">
        <f>IFERROR(VLOOKUP(E529,'2A-2B'!$F$21:$H$1020,3,0)-P529,SUM(M529:O529))</f>
        <v>0</v>
      </c>
      <c r="Z529" s="53">
        <f>IFERROR(VLOOKUP(E529,'ITC-Books'!$E$21:$P$1020,12,0)-P529,SUM(M529:O529))</f>
        <v>0</v>
      </c>
      <c r="AA529" s="186" t="str">
        <f t="shared" si="39"/>
        <v>-</v>
      </c>
    </row>
    <row r="530" spans="2:27">
      <c r="B530" s="176" t="s">
        <v>1909</v>
      </c>
      <c r="C530" s="121"/>
      <c r="D530" s="119"/>
      <c r="E530" s="192"/>
      <c r="F530" s="117"/>
      <c r="G530" s="118"/>
      <c r="H530" s="119"/>
      <c r="I530" s="119"/>
      <c r="J530" s="123"/>
      <c r="K530" s="195"/>
      <c r="L530" s="120">
        <v>0</v>
      </c>
      <c r="M530" s="120">
        <v>0</v>
      </c>
      <c r="N530" s="120">
        <v>0</v>
      </c>
      <c r="O530" s="112">
        <f t="shared" si="36"/>
        <v>0</v>
      </c>
      <c r="P530" s="115">
        <f t="shared" si="37"/>
        <v>0</v>
      </c>
      <c r="Q530" s="197"/>
      <c r="R530" s="177" t="str">
        <f>IFERROR(INDEX('2A-2B'!$B$21:$B$1020,MATCH(E530,'2A-2B'!$F$21:$F$1020,0)),"-")</f>
        <v>-</v>
      </c>
      <c r="S530" s="177" t="str">
        <f>IFERROR(INDEX('ITC-Books'!$B$21:$B$1020,MATCH(E530,'ITC-Books'!$E$21:$E$1020,0)),"-")</f>
        <v>-</v>
      </c>
      <c r="T530" s="186">
        <f t="shared" si="38"/>
        <v>0</v>
      </c>
      <c r="V530" s="131" t="str">
        <f>IFERROR(INDEX('2A-2B'!$C$21:$C$1020,MATCH(E530,'2A-2B'!$F$21:$F$1020,0)),"Not in 2A-2B")</f>
        <v>Not in 2A-2B</v>
      </c>
      <c r="W530" s="131" t="str">
        <f>IFERROR(INDEX('ITC-Books'!$C$21:$C$1020,MATCH(E530,'ITC-Books'!$E$21:$E$1020,0)),"Not in Books")</f>
        <v>Not in Books</v>
      </c>
      <c r="X530" s="117" t="str">
        <f>IFERROR(INDEX('ITC-Books'!$R$21:$R$1020,MATCH(E530,'ITC-Books'!$E$21:$E$1020,0)),"Not in Books")</f>
        <v>Not in Books</v>
      </c>
      <c r="Y530" s="120">
        <f>IFERROR(VLOOKUP(E530,'2A-2B'!$F$21:$H$1020,3,0)-P530,SUM(M530:O530))</f>
        <v>0</v>
      </c>
      <c r="Z530" s="53">
        <f>IFERROR(VLOOKUP(E530,'ITC-Books'!$E$21:$P$1020,12,0)-P530,SUM(M530:O530))</f>
        <v>0</v>
      </c>
      <c r="AA530" s="186" t="str">
        <f t="shared" si="39"/>
        <v>-</v>
      </c>
    </row>
    <row r="531" spans="2:27">
      <c r="B531" s="176" t="s">
        <v>1910</v>
      </c>
      <c r="C531" s="121"/>
      <c r="D531" s="119"/>
      <c r="E531" s="192"/>
      <c r="F531" s="117"/>
      <c r="G531" s="118"/>
      <c r="H531" s="119"/>
      <c r="I531" s="119"/>
      <c r="J531" s="123"/>
      <c r="K531" s="195"/>
      <c r="L531" s="120">
        <v>0</v>
      </c>
      <c r="M531" s="120">
        <v>0</v>
      </c>
      <c r="N531" s="120">
        <v>0</v>
      </c>
      <c r="O531" s="112">
        <f t="shared" si="36"/>
        <v>0</v>
      </c>
      <c r="P531" s="115">
        <f t="shared" si="37"/>
        <v>0</v>
      </c>
      <c r="Q531" s="197"/>
      <c r="R531" s="177" t="str">
        <f>IFERROR(INDEX('2A-2B'!$B$21:$B$1020,MATCH(E531,'2A-2B'!$F$21:$F$1020,0)),"-")</f>
        <v>-</v>
      </c>
      <c r="S531" s="177" t="str">
        <f>IFERROR(INDEX('ITC-Books'!$B$21:$B$1020,MATCH(E531,'ITC-Books'!$E$21:$E$1020,0)),"-")</f>
        <v>-</v>
      </c>
      <c r="T531" s="186">
        <f t="shared" si="38"/>
        <v>0</v>
      </c>
      <c r="V531" s="131" t="str">
        <f>IFERROR(INDEX('2A-2B'!$C$21:$C$1020,MATCH(E531,'2A-2B'!$F$21:$F$1020,0)),"Not in 2A-2B")</f>
        <v>Not in 2A-2B</v>
      </c>
      <c r="W531" s="131" t="str">
        <f>IFERROR(INDEX('ITC-Books'!$C$21:$C$1020,MATCH(E531,'ITC-Books'!$E$21:$E$1020,0)),"Not in Books")</f>
        <v>Not in Books</v>
      </c>
      <c r="X531" s="117" t="str">
        <f>IFERROR(INDEX('ITC-Books'!$R$21:$R$1020,MATCH(E531,'ITC-Books'!$E$21:$E$1020,0)),"Not in Books")</f>
        <v>Not in Books</v>
      </c>
      <c r="Y531" s="120">
        <f>IFERROR(VLOOKUP(E531,'2A-2B'!$F$21:$H$1020,3,0)-P531,SUM(M531:O531))</f>
        <v>0</v>
      </c>
      <c r="Z531" s="53">
        <f>IFERROR(VLOOKUP(E531,'ITC-Books'!$E$21:$P$1020,12,0)-P531,SUM(M531:O531))</f>
        <v>0</v>
      </c>
      <c r="AA531" s="186" t="str">
        <f t="shared" si="39"/>
        <v>-</v>
      </c>
    </row>
    <row r="532" spans="2:27">
      <c r="B532" s="176" t="s">
        <v>1911</v>
      </c>
      <c r="C532" s="121"/>
      <c r="D532" s="119"/>
      <c r="E532" s="192"/>
      <c r="F532" s="117"/>
      <c r="G532" s="118"/>
      <c r="H532" s="119"/>
      <c r="I532" s="119"/>
      <c r="J532" s="123"/>
      <c r="K532" s="195"/>
      <c r="L532" s="120">
        <v>0</v>
      </c>
      <c r="M532" s="120">
        <v>0</v>
      </c>
      <c r="N532" s="120">
        <v>0</v>
      </c>
      <c r="O532" s="112">
        <f t="shared" si="36"/>
        <v>0</v>
      </c>
      <c r="P532" s="115">
        <f t="shared" si="37"/>
        <v>0</v>
      </c>
      <c r="Q532" s="197"/>
      <c r="R532" s="177" t="str">
        <f>IFERROR(INDEX('2A-2B'!$B$21:$B$1020,MATCH(E532,'2A-2B'!$F$21:$F$1020,0)),"-")</f>
        <v>-</v>
      </c>
      <c r="S532" s="177" t="str">
        <f>IFERROR(INDEX('ITC-Books'!$B$21:$B$1020,MATCH(E532,'ITC-Books'!$E$21:$E$1020,0)),"-")</f>
        <v>-</v>
      </c>
      <c r="T532" s="186">
        <f t="shared" si="38"/>
        <v>0</v>
      </c>
      <c r="V532" s="131" t="str">
        <f>IFERROR(INDEX('2A-2B'!$C$21:$C$1020,MATCH(E532,'2A-2B'!$F$21:$F$1020,0)),"Not in 2A-2B")</f>
        <v>Not in 2A-2B</v>
      </c>
      <c r="W532" s="131" t="str">
        <f>IFERROR(INDEX('ITC-Books'!$C$21:$C$1020,MATCH(E532,'ITC-Books'!$E$21:$E$1020,0)),"Not in Books")</f>
        <v>Not in Books</v>
      </c>
      <c r="X532" s="117" t="str">
        <f>IFERROR(INDEX('ITC-Books'!$R$21:$R$1020,MATCH(E532,'ITC-Books'!$E$21:$E$1020,0)),"Not in Books")</f>
        <v>Not in Books</v>
      </c>
      <c r="Y532" s="120">
        <f>IFERROR(VLOOKUP(E532,'2A-2B'!$F$21:$H$1020,3,0)-P532,SUM(M532:O532))</f>
        <v>0</v>
      </c>
      <c r="Z532" s="53">
        <f>IFERROR(VLOOKUP(E532,'ITC-Books'!$E$21:$P$1020,12,0)-P532,SUM(M532:O532))</f>
        <v>0</v>
      </c>
      <c r="AA532" s="186" t="str">
        <f t="shared" si="39"/>
        <v>-</v>
      </c>
    </row>
    <row r="533" spans="2:27">
      <c r="B533" s="176" t="s">
        <v>1912</v>
      </c>
      <c r="C533" s="121"/>
      <c r="D533" s="119"/>
      <c r="E533" s="192"/>
      <c r="F533" s="117"/>
      <c r="G533" s="118"/>
      <c r="H533" s="119"/>
      <c r="I533" s="119"/>
      <c r="J533" s="123"/>
      <c r="K533" s="195"/>
      <c r="L533" s="120">
        <v>0</v>
      </c>
      <c r="M533" s="120">
        <v>0</v>
      </c>
      <c r="N533" s="120">
        <v>0</v>
      </c>
      <c r="O533" s="112">
        <f t="shared" ref="O533:O596" si="40">N533</f>
        <v>0</v>
      </c>
      <c r="P533" s="115">
        <f t="shared" si="37"/>
        <v>0</v>
      </c>
      <c r="Q533" s="197"/>
      <c r="R533" s="177" t="str">
        <f>IFERROR(INDEX('2A-2B'!$B$21:$B$1020,MATCH(E533,'2A-2B'!$F$21:$F$1020,0)),"-")</f>
        <v>-</v>
      </c>
      <c r="S533" s="177" t="str">
        <f>IFERROR(INDEX('ITC-Books'!$B$21:$B$1020,MATCH(E533,'ITC-Books'!$E$21:$E$1020,0)),"-")</f>
        <v>-</v>
      </c>
      <c r="T533" s="186">
        <f t="shared" si="38"/>
        <v>0</v>
      </c>
      <c r="V533" s="131" t="str">
        <f>IFERROR(INDEX('2A-2B'!$C$21:$C$1020,MATCH(E533,'2A-2B'!$F$21:$F$1020,0)),"Not in 2A-2B")</f>
        <v>Not in 2A-2B</v>
      </c>
      <c r="W533" s="131" t="str">
        <f>IFERROR(INDEX('ITC-Books'!$C$21:$C$1020,MATCH(E533,'ITC-Books'!$E$21:$E$1020,0)),"Not in Books")</f>
        <v>Not in Books</v>
      </c>
      <c r="X533" s="117" t="str">
        <f>IFERROR(INDEX('ITC-Books'!$R$21:$R$1020,MATCH(E533,'ITC-Books'!$E$21:$E$1020,0)),"Not in Books")</f>
        <v>Not in Books</v>
      </c>
      <c r="Y533" s="120">
        <f>IFERROR(VLOOKUP(E533,'2A-2B'!$F$21:$H$1020,3,0)-P533,SUM(M533:O533))</f>
        <v>0</v>
      </c>
      <c r="Z533" s="53">
        <f>IFERROR(VLOOKUP(E533,'ITC-Books'!$E$21:$P$1020,12,0)-P533,SUM(M533:O533))</f>
        <v>0</v>
      </c>
      <c r="AA533" s="186" t="str">
        <f t="shared" si="39"/>
        <v>-</v>
      </c>
    </row>
    <row r="534" spans="2:27">
      <c r="B534" s="176" t="s">
        <v>1913</v>
      </c>
      <c r="C534" s="121"/>
      <c r="D534" s="119"/>
      <c r="E534" s="192"/>
      <c r="F534" s="117"/>
      <c r="G534" s="118"/>
      <c r="H534" s="119"/>
      <c r="I534" s="119"/>
      <c r="J534" s="123"/>
      <c r="K534" s="195"/>
      <c r="L534" s="120">
        <v>0</v>
      </c>
      <c r="M534" s="120">
        <v>0</v>
      </c>
      <c r="N534" s="120">
        <v>0</v>
      </c>
      <c r="O534" s="112">
        <f t="shared" si="40"/>
        <v>0</v>
      </c>
      <c r="P534" s="115">
        <f t="shared" ref="P534:P597" si="41">SUM(L534:O534)</f>
        <v>0</v>
      </c>
      <c r="Q534" s="197"/>
      <c r="R534" s="177" t="str">
        <f>IFERROR(INDEX('2A-2B'!$B$21:$B$1020,MATCH(E534,'2A-2B'!$F$21:$F$1020,0)),"-")</f>
        <v>-</v>
      </c>
      <c r="S534" s="177" t="str">
        <f>IFERROR(INDEX('ITC-Books'!$B$21:$B$1020,MATCH(E534,'ITC-Books'!$E$21:$E$1020,0)),"-")</f>
        <v>-</v>
      </c>
      <c r="T534" s="186">
        <f t="shared" ref="T534:T597" si="42">IF(((L534*J534)-SUM(M534:O534))&gt;0.51,0,((L534*J534)-SUM(M534:O534)))</f>
        <v>0</v>
      </c>
      <c r="V534" s="131" t="str">
        <f>IFERROR(INDEX('2A-2B'!$C$21:$C$1020,MATCH(E534,'2A-2B'!$F$21:$F$1020,0)),"Not in 2A-2B")</f>
        <v>Not in 2A-2B</v>
      </c>
      <c r="W534" s="131" t="str">
        <f>IFERROR(INDEX('ITC-Books'!$C$21:$C$1020,MATCH(E534,'ITC-Books'!$E$21:$E$1020,0)),"Not in Books")</f>
        <v>Not in Books</v>
      </c>
      <c r="X534" s="117" t="str">
        <f>IFERROR(INDEX('ITC-Books'!$R$21:$R$1020,MATCH(E534,'ITC-Books'!$E$21:$E$1020,0)),"Not in Books")</f>
        <v>Not in Books</v>
      </c>
      <c r="Y534" s="120">
        <f>IFERROR(VLOOKUP(E534,'2A-2B'!$F$21:$H$1020,3,0)-P534,SUM(M534:O534))</f>
        <v>0</v>
      </c>
      <c r="Z534" s="53">
        <f>IFERROR(VLOOKUP(E534,'ITC-Books'!$E$21:$P$1020,12,0)-P534,SUM(M534:O534))</f>
        <v>0</v>
      </c>
      <c r="AA534" s="186" t="str">
        <f t="shared" ref="AA534:AA597" si="43">IFERROR((X534-F534)&lt;180,"-")</f>
        <v>-</v>
      </c>
    </row>
    <row r="535" spans="2:27">
      <c r="B535" s="176" t="s">
        <v>1914</v>
      </c>
      <c r="C535" s="121"/>
      <c r="D535" s="119"/>
      <c r="E535" s="192"/>
      <c r="F535" s="117"/>
      <c r="G535" s="118"/>
      <c r="H535" s="119"/>
      <c r="I535" s="119"/>
      <c r="J535" s="123"/>
      <c r="K535" s="195"/>
      <c r="L535" s="120">
        <v>0</v>
      </c>
      <c r="M535" s="120">
        <v>0</v>
      </c>
      <c r="N535" s="120">
        <v>0</v>
      </c>
      <c r="O535" s="112">
        <f t="shared" si="40"/>
        <v>0</v>
      </c>
      <c r="P535" s="115">
        <f t="shared" si="41"/>
        <v>0</v>
      </c>
      <c r="Q535" s="197"/>
      <c r="R535" s="177" t="str">
        <f>IFERROR(INDEX('2A-2B'!$B$21:$B$1020,MATCH(E535,'2A-2B'!$F$21:$F$1020,0)),"-")</f>
        <v>-</v>
      </c>
      <c r="S535" s="177" t="str">
        <f>IFERROR(INDEX('ITC-Books'!$B$21:$B$1020,MATCH(E535,'ITC-Books'!$E$21:$E$1020,0)),"-")</f>
        <v>-</v>
      </c>
      <c r="T535" s="186">
        <f t="shared" si="42"/>
        <v>0</v>
      </c>
      <c r="V535" s="131" t="str">
        <f>IFERROR(INDEX('2A-2B'!$C$21:$C$1020,MATCH(E535,'2A-2B'!$F$21:$F$1020,0)),"Not in 2A-2B")</f>
        <v>Not in 2A-2B</v>
      </c>
      <c r="W535" s="131" t="str">
        <f>IFERROR(INDEX('ITC-Books'!$C$21:$C$1020,MATCH(E535,'ITC-Books'!$E$21:$E$1020,0)),"Not in Books")</f>
        <v>Not in Books</v>
      </c>
      <c r="X535" s="117" t="str">
        <f>IFERROR(INDEX('ITC-Books'!$R$21:$R$1020,MATCH(E535,'ITC-Books'!$E$21:$E$1020,0)),"Not in Books")</f>
        <v>Not in Books</v>
      </c>
      <c r="Y535" s="120">
        <f>IFERROR(VLOOKUP(E535,'2A-2B'!$F$21:$H$1020,3,0)-P535,SUM(M535:O535))</f>
        <v>0</v>
      </c>
      <c r="Z535" s="53">
        <f>IFERROR(VLOOKUP(E535,'ITC-Books'!$E$21:$P$1020,12,0)-P535,SUM(M535:O535))</f>
        <v>0</v>
      </c>
      <c r="AA535" s="186" t="str">
        <f t="shared" si="43"/>
        <v>-</v>
      </c>
    </row>
    <row r="536" spans="2:27">
      <c r="B536" s="176" t="s">
        <v>1915</v>
      </c>
      <c r="C536" s="121"/>
      <c r="D536" s="119"/>
      <c r="E536" s="192"/>
      <c r="F536" s="117"/>
      <c r="G536" s="118"/>
      <c r="H536" s="119"/>
      <c r="I536" s="119"/>
      <c r="J536" s="123"/>
      <c r="K536" s="195"/>
      <c r="L536" s="120">
        <v>0</v>
      </c>
      <c r="M536" s="120">
        <v>0</v>
      </c>
      <c r="N536" s="120">
        <v>0</v>
      </c>
      <c r="O536" s="112">
        <f t="shared" si="40"/>
        <v>0</v>
      </c>
      <c r="P536" s="115">
        <f t="shared" si="41"/>
        <v>0</v>
      </c>
      <c r="Q536" s="197"/>
      <c r="R536" s="177" t="str">
        <f>IFERROR(INDEX('2A-2B'!$B$21:$B$1020,MATCH(E536,'2A-2B'!$F$21:$F$1020,0)),"-")</f>
        <v>-</v>
      </c>
      <c r="S536" s="177" t="str">
        <f>IFERROR(INDEX('ITC-Books'!$B$21:$B$1020,MATCH(E536,'ITC-Books'!$E$21:$E$1020,0)),"-")</f>
        <v>-</v>
      </c>
      <c r="T536" s="186">
        <f t="shared" si="42"/>
        <v>0</v>
      </c>
      <c r="V536" s="131" t="str">
        <f>IFERROR(INDEX('2A-2B'!$C$21:$C$1020,MATCH(E536,'2A-2B'!$F$21:$F$1020,0)),"Not in 2A-2B")</f>
        <v>Not in 2A-2B</v>
      </c>
      <c r="W536" s="131" t="str">
        <f>IFERROR(INDEX('ITC-Books'!$C$21:$C$1020,MATCH(E536,'ITC-Books'!$E$21:$E$1020,0)),"Not in Books")</f>
        <v>Not in Books</v>
      </c>
      <c r="X536" s="117" t="str">
        <f>IFERROR(INDEX('ITC-Books'!$R$21:$R$1020,MATCH(E536,'ITC-Books'!$E$21:$E$1020,0)),"Not in Books")</f>
        <v>Not in Books</v>
      </c>
      <c r="Y536" s="120">
        <f>IFERROR(VLOOKUP(E536,'2A-2B'!$F$21:$H$1020,3,0)-P536,SUM(M536:O536))</f>
        <v>0</v>
      </c>
      <c r="Z536" s="53">
        <f>IFERROR(VLOOKUP(E536,'ITC-Books'!$E$21:$P$1020,12,0)-P536,SUM(M536:O536))</f>
        <v>0</v>
      </c>
      <c r="AA536" s="186" t="str">
        <f t="shared" si="43"/>
        <v>-</v>
      </c>
    </row>
    <row r="537" spans="2:27">
      <c r="B537" s="176" t="s">
        <v>1916</v>
      </c>
      <c r="C537" s="121"/>
      <c r="D537" s="119"/>
      <c r="E537" s="192"/>
      <c r="F537" s="117"/>
      <c r="G537" s="118"/>
      <c r="H537" s="119"/>
      <c r="I537" s="119"/>
      <c r="J537" s="123"/>
      <c r="K537" s="195"/>
      <c r="L537" s="120">
        <v>0</v>
      </c>
      <c r="M537" s="120">
        <v>0</v>
      </c>
      <c r="N537" s="120">
        <v>0</v>
      </c>
      <c r="O537" s="112">
        <f t="shared" si="40"/>
        <v>0</v>
      </c>
      <c r="P537" s="115">
        <f t="shared" si="41"/>
        <v>0</v>
      </c>
      <c r="Q537" s="197"/>
      <c r="R537" s="177" t="str">
        <f>IFERROR(INDEX('2A-2B'!$B$21:$B$1020,MATCH(E537,'2A-2B'!$F$21:$F$1020,0)),"-")</f>
        <v>-</v>
      </c>
      <c r="S537" s="177" t="str">
        <f>IFERROR(INDEX('ITC-Books'!$B$21:$B$1020,MATCH(E537,'ITC-Books'!$E$21:$E$1020,0)),"-")</f>
        <v>-</v>
      </c>
      <c r="T537" s="186">
        <f t="shared" si="42"/>
        <v>0</v>
      </c>
      <c r="V537" s="131" t="str">
        <f>IFERROR(INDEX('2A-2B'!$C$21:$C$1020,MATCH(E537,'2A-2B'!$F$21:$F$1020,0)),"Not in 2A-2B")</f>
        <v>Not in 2A-2B</v>
      </c>
      <c r="W537" s="131" t="str">
        <f>IFERROR(INDEX('ITC-Books'!$C$21:$C$1020,MATCH(E537,'ITC-Books'!$E$21:$E$1020,0)),"Not in Books")</f>
        <v>Not in Books</v>
      </c>
      <c r="X537" s="117" t="str">
        <f>IFERROR(INDEX('ITC-Books'!$R$21:$R$1020,MATCH(E537,'ITC-Books'!$E$21:$E$1020,0)),"Not in Books")</f>
        <v>Not in Books</v>
      </c>
      <c r="Y537" s="120">
        <f>IFERROR(VLOOKUP(E537,'2A-2B'!$F$21:$H$1020,3,0)-P537,SUM(M537:O537))</f>
        <v>0</v>
      </c>
      <c r="Z537" s="53">
        <f>IFERROR(VLOOKUP(E537,'ITC-Books'!$E$21:$P$1020,12,0)-P537,SUM(M537:O537))</f>
        <v>0</v>
      </c>
      <c r="AA537" s="186" t="str">
        <f t="shared" si="43"/>
        <v>-</v>
      </c>
    </row>
    <row r="538" spans="2:27">
      <c r="B538" s="176" t="s">
        <v>1917</v>
      </c>
      <c r="C538" s="121"/>
      <c r="D538" s="119"/>
      <c r="E538" s="192"/>
      <c r="F538" s="117"/>
      <c r="G538" s="118"/>
      <c r="H538" s="119"/>
      <c r="I538" s="119"/>
      <c r="J538" s="123"/>
      <c r="K538" s="195"/>
      <c r="L538" s="120">
        <v>0</v>
      </c>
      <c r="M538" s="120">
        <v>0</v>
      </c>
      <c r="N538" s="120">
        <v>0</v>
      </c>
      <c r="O538" s="112">
        <f t="shared" si="40"/>
        <v>0</v>
      </c>
      <c r="P538" s="115">
        <f t="shared" si="41"/>
        <v>0</v>
      </c>
      <c r="Q538" s="197"/>
      <c r="R538" s="177" t="str">
        <f>IFERROR(INDEX('2A-2B'!$B$21:$B$1020,MATCH(E538,'2A-2B'!$F$21:$F$1020,0)),"-")</f>
        <v>-</v>
      </c>
      <c r="S538" s="177" t="str">
        <f>IFERROR(INDEX('ITC-Books'!$B$21:$B$1020,MATCH(E538,'ITC-Books'!$E$21:$E$1020,0)),"-")</f>
        <v>-</v>
      </c>
      <c r="T538" s="186">
        <f t="shared" si="42"/>
        <v>0</v>
      </c>
      <c r="V538" s="131" t="str">
        <f>IFERROR(INDEX('2A-2B'!$C$21:$C$1020,MATCH(E538,'2A-2B'!$F$21:$F$1020,0)),"Not in 2A-2B")</f>
        <v>Not in 2A-2B</v>
      </c>
      <c r="W538" s="131" t="str">
        <f>IFERROR(INDEX('ITC-Books'!$C$21:$C$1020,MATCH(E538,'ITC-Books'!$E$21:$E$1020,0)),"Not in Books")</f>
        <v>Not in Books</v>
      </c>
      <c r="X538" s="117" t="str">
        <f>IFERROR(INDEX('ITC-Books'!$R$21:$R$1020,MATCH(E538,'ITC-Books'!$E$21:$E$1020,0)),"Not in Books")</f>
        <v>Not in Books</v>
      </c>
      <c r="Y538" s="120">
        <f>IFERROR(VLOOKUP(E538,'2A-2B'!$F$21:$H$1020,3,0)-P538,SUM(M538:O538))</f>
        <v>0</v>
      </c>
      <c r="Z538" s="53">
        <f>IFERROR(VLOOKUP(E538,'ITC-Books'!$E$21:$P$1020,12,0)-P538,SUM(M538:O538))</f>
        <v>0</v>
      </c>
      <c r="AA538" s="186" t="str">
        <f t="shared" si="43"/>
        <v>-</v>
      </c>
    </row>
    <row r="539" spans="2:27">
      <c r="B539" s="176" t="s">
        <v>1918</v>
      </c>
      <c r="C539" s="121"/>
      <c r="D539" s="119"/>
      <c r="E539" s="192"/>
      <c r="F539" s="117"/>
      <c r="G539" s="118"/>
      <c r="H539" s="119"/>
      <c r="I539" s="119"/>
      <c r="J539" s="123"/>
      <c r="K539" s="195"/>
      <c r="L539" s="120">
        <v>0</v>
      </c>
      <c r="M539" s="120">
        <v>0</v>
      </c>
      <c r="N539" s="120">
        <v>0</v>
      </c>
      <c r="O539" s="112">
        <f t="shared" si="40"/>
        <v>0</v>
      </c>
      <c r="P539" s="115">
        <f t="shared" si="41"/>
        <v>0</v>
      </c>
      <c r="Q539" s="197"/>
      <c r="R539" s="177" t="str">
        <f>IFERROR(INDEX('2A-2B'!$B$21:$B$1020,MATCH(E539,'2A-2B'!$F$21:$F$1020,0)),"-")</f>
        <v>-</v>
      </c>
      <c r="S539" s="177" t="str">
        <f>IFERROR(INDEX('ITC-Books'!$B$21:$B$1020,MATCH(E539,'ITC-Books'!$E$21:$E$1020,0)),"-")</f>
        <v>-</v>
      </c>
      <c r="T539" s="186">
        <f t="shared" si="42"/>
        <v>0</v>
      </c>
      <c r="V539" s="131" t="str">
        <f>IFERROR(INDEX('2A-2B'!$C$21:$C$1020,MATCH(E539,'2A-2B'!$F$21:$F$1020,0)),"Not in 2A-2B")</f>
        <v>Not in 2A-2B</v>
      </c>
      <c r="W539" s="131" t="str">
        <f>IFERROR(INDEX('ITC-Books'!$C$21:$C$1020,MATCH(E539,'ITC-Books'!$E$21:$E$1020,0)),"Not in Books")</f>
        <v>Not in Books</v>
      </c>
      <c r="X539" s="117" t="str">
        <f>IFERROR(INDEX('ITC-Books'!$R$21:$R$1020,MATCH(E539,'ITC-Books'!$E$21:$E$1020,0)),"Not in Books")</f>
        <v>Not in Books</v>
      </c>
      <c r="Y539" s="120">
        <f>IFERROR(VLOOKUP(E539,'2A-2B'!$F$21:$H$1020,3,0)-P539,SUM(M539:O539))</f>
        <v>0</v>
      </c>
      <c r="Z539" s="53">
        <f>IFERROR(VLOOKUP(E539,'ITC-Books'!$E$21:$P$1020,12,0)-P539,SUM(M539:O539))</f>
        <v>0</v>
      </c>
      <c r="AA539" s="186" t="str">
        <f t="shared" si="43"/>
        <v>-</v>
      </c>
    </row>
    <row r="540" spans="2:27">
      <c r="B540" s="176" t="s">
        <v>1919</v>
      </c>
      <c r="C540" s="121"/>
      <c r="D540" s="119"/>
      <c r="E540" s="192"/>
      <c r="F540" s="117"/>
      <c r="G540" s="118"/>
      <c r="H540" s="119"/>
      <c r="I540" s="119"/>
      <c r="J540" s="123"/>
      <c r="K540" s="195"/>
      <c r="L540" s="120">
        <v>0</v>
      </c>
      <c r="M540" s="120">
        <v>0</v>
      </c>
      <c r="N540" s="120">
        <v>0</v>
      </c>
      <c r="O540" s="112">
        <f t="shared" si="40"/>
        <v>0</v>
      </c>
      <c r="P540" s="115">
        <f t="shared" si="41"/>
        <v>0</v>
      </c>
      <c r="Q540" s="197"/>
      <c r="R540" s="177" t="str">
        <f>IFERROR(INDEX('2A-2B'!$B$21:$B$1020,MATCH(E540,'2A-2B'!$F$21:$F$1020,0)),"-")</f>
        <v>-</v>
      </c>
      <c r="S540" s="177" t="str">
        <f>IFERROR(INDEX('ITC-Books'!$B$21:$B$1020,MATCH(E540,'ITC-Books'!$E$21:$E$1020,0)),"-")</f>
        <v>-</v>
      </c>
      <c r="T540" s="186">
        <f t="shared" si="42"/>
        <v>0</v>
      </c>
      <c r="V540" s="131" t="str">
        <f>IFERROR(INDEX('2A-2B'!$C$21:$C$1020,MATCH(E540,'2A-2B'!$F$21:$F$1020,0)),"Not in 2A-2B")</f>
        <v>Not in 2A-2B</v>
      </c>
      <c r="W540" s="131" t="str">
        <f>IFERROR(INDEX('ITC-Books'!$C$21:$C$1020,MATCH(E540,'ITC-Books'!$E$21:$E$1020,0)),"Not in Books")</f>
        <v>Not in Books</v>
      </c>
      <c r="X540" s="117" t="str">
        <f>IFERROR(INDEX('ITC-Books'!$R$21:$R$1020,MATCH(E540,'ITC-Books'!$E$21:$E$1020,0)),"Not in Books")</f>
        <v>Not in Books</v>
      </c>
      <c r="Y540" s="120">
        <f>IFERROR(VLOOKUP(E540,'2A-2B'!$F$21:$H$1020,3,0)-P540,SUM(M540:O540))</f>
        <v>0</v>
      </c>
      <c r="Z540" s="53">
        <f>IFERROR(VLOOKUP(E540,'ITC-Books'!$E$21:$P$1020,12,0)-P540,SUM(M540:O540))</f>
        <v>0</v>
      </c>
      <c r="AA540" s="186" t="str">
        <f t="shared" si="43"/>
        <v>-</v>
      </c>
    </row>
    <row r="541" spans="2:27">
      <c r="B541" s="176" t="s">
        <v>1920</v>
      </c>
      <c r="C541" s="121"/>
      <c r="D541" s="119"/>
      <c r="E541" s="192"/>
      <c r="F541" s="117"/>
      <c r="G541" s="118"/>
      <c r="H541" s="119"/>
      <c r="I541" s="119"/>
      <c r="J541" s="123"/>
      <c r="K541" s="195"/>
      <c r="L541" s="120">
        <v>0</v>
      </c>
      <c r="M541" s="120">
        <v>0</v>
      </c>
      <c r="N541" s="120">
        <v>0</v>
      </c>
      <c r="O541" s="112">
        <f t="shared" si="40"/>
        <v>0</v>
      </c>
      <c r="P541" s="115">
        <f t="shared" si="41"/>
        <v>0</v>
      </c>
      <c r="Q541" s="197"/>
      <c r="R541" s="177" t="str">
        <f>IFERROR(INDEX('2A-2B'!$B$21:$B$1020,MATCH(E541,'2A-2B'!$F$21:$F$1020,0)),"-")</f>
        <v>-</v>
      </c>
      <c r="S541" s="177" t="str">
        <f>IFERROR(INDEX('ITC-Books'!$B$21:$B$1020,MATCH(E541,'ITC-Books'!$E$21:$E$1020,0)),"-")</f>
        <v>-</v>
      </c>
      <c r="T541" s="186">
        <f t="shared" si="42"/>
        <v>0</v>
      </c>
      <c r="V541" s="131" t="str">
        <f>IFERROR(INDEX('2A-2B'!$C$21:$C$1020,MATCH(E541,'2A-2B'!$F$21:$F$1020,0)),"Not in 2A-2B")</f>
        <v>Not in 2A-2B</v>
      </c>
      <c r="W541" s="131" t="str">
        <f>IFERROR(INDEX('ITC-Books'!$C$21:$C$1020,MATCH(E541,'ITC-Books'!$E$21:$E$1020,0)),"Not in Books")</f>
        <v>Not in Books</v>
      </c>
      <c r="X541" s="117" t="str">
        <f>IFERROR(INDEX('ITC-Books'!$R$21:$R$1020,MATCH(E541,'ITC-Books'!$E$21:$E$1020,0)),"Not in Books")</f>
        <v>Not in Books</v>
      </c>
      <c r="Y541" s="120">
        <f>IFERROR(VLOOKUP(E541,'2A-2B'!$F$21:$H$1020,3,0)-P541,SUM(M541:O541))</f>
        <v>0</v>
      </c>
      <c r="Z541" s="53">
        <f>IFERROR(VLOOKUP(E541,'ITC-Books'!$E$21:$P$1020,12,0)-P541,SUM(M541:O541))</f>
        <v>0</v>
      </c>
      <c r="AA541" s="186" t="str">
        <f t="shared" si="43"/>
        <v>-</v>
      </c>
    </row>
    <row r="542" spans="2:27">
      <c r="B542" s="176" t="s">
        <v>1921</v>
      </c>
      <c r="C542" s="121"/>
      <c r="D542" s="119"/>
      <c r="E542" s="192"/>
      <c r="F542" s="117"/>
      <c r="G542" s="118"/>
      <c r="H542" s="119"/>
      <c r="I542" s="119"/>
      <c r="J542" s="123"/>
      <c r="K542" s="195"/>
      <c r="L542" s="120">
        <v>0</v>
      </c>
      <c r="M542" s="120">
        <v>0</v>
      </c>
      <c r="N542" s="120">
        <v>0</v>
      </c>
      <c r="O542" s="112">
        <f t="shared" si="40"/>
        <v>0</v>
      </c>
      <c r="P542" s="115">
        <f t="shared" si="41"/>
        <v>0</v>
      </c>
      <c r="Q542" s="197"/>
      <c r="R542" s="177" t="str">
        <f>IFERROR(INDEX('2A-2B'!$B$21:$B$1020,MATCH(E542,'2A-2B'!$F$21:$F$1020,0)),"-")</f>
        <v>-</v>
      </c>
      <c r="S542" s="177" t="str">
        <f>IFERROR(INDEX('ITC-Books'!$B$21:$B$1020,MATCH(E542,'ITC-Books'!$E$21:$E$1020,0)),"-")</f>
        <v>-</v>
      </c>
      <c r="T542" s="186">
        <f t="shared" si="42"/>
        <v>0</v>
      </c>
      <c r="V542" s="131" t="str">
        <f>IFERROR(INDEX('2A-2B'!$C$21:$C$1020,MATCH(E542,'2A-2B'!$F$21:$F$1020,0)),"Not in 2A-2B")</f>
        <v>Not in 2A-2B</v>
      </c>
      <c r="W542" s="131" t="str">
        <f>IFERROR(INDEX('ITC-Books'!$C$21:$C$1020,MATCH(E542,'ITC-Books'!$E$21:$E$1020,0)),"Not in Books")</f>
        <v>Not in Books</v>
      </c>
      <c r="X542" s="117" t="str">
        <f>IFERROR(INDEX('ITC-Books'!$R$21:$R$1020,MATCH(E542,'ITC-Books'!$E$21:$E$1020,0)),"Not in Books")</f>
        <v>Not in Books</v>
      </c>
      <c r="Y542" s="120">
        <f>IFERROR(VLOOKUP(E542,'2A-2B'!$F$21:$H$1020,3,0)-P542,SUM(M542:O542))</f>
        <v>0</v>
      </c>
      <c r="Z542" s="53">
        <f>IFERROR(VLOOKUP(E542,'ITC-Books'!$E$21:$P$1020,12,0)-P542,SUM(M542:O542))</f>
        <v>0</v>
      </c>
      <c r="AA542" s="186" t="str">
        <f t="shared" si="43"/>
        <v>-</v>
      </c>
    </row>
    <row r="543" spans="2:27">
      <c r="B543" s="176" t="s">
        <v>1922</v>
      </c>
      <c r="C543" s="121"/>
      <c r="D543" s="119"/>
      <c r="E543" s="192"/>
      <c r="F543" s="117"/>
      <c r="G543" s="118"/>
      <c r="H543" s="119"/>
      <c r="I543" s="119"/>
      <c r="J543" s="123"/>
      <c r="K543" s="195"/>
      <c r="L543" s="120">
        <v>0</v>
      </c>
      <c r="M543" s="120">
        <v>0</v>
      </c>
      <c r="N543" s="120">
        <v>0</v>
      </c>
      <c r="O543" s="112">
        <f t="shared" si="40"/>
        <v>0</v>
      </c>
      <c r="P543" s="115">
        <f t="shared" si="41"/>
        <v>0</v>
      </c>
      <c r="Q543" s="197"/>
      <c r="R543" s="177" t="str">
        <f>IFERROR(INDEX('2A-2B'!$B$21:$B$1020,MATCH(E543,'2A-2B'!$F$21:$F$1020,0)),"-")</f>
        <v>-</v>
      </c>
      <c r="S543" s="177" t="str">
        <f>IFERROR(INDEX('ITC-Books'!$B$21:$B$1020,MATCH(E543,'ITC-Books'!$E$21:$E$1020,0)),"-")</f>
        <v>-</v>
      </c>
      <c r="T543" s="186">
        <f t="shared" si="42"/>
        <v>0</v>
      </c>
      <c r="V543" s="131" t="str">
        <f>IFERROR(INDEX('2A-2B'!$C$21:$C$1020,MATCH(E543,'2A-2B'!$F$21:$F$1020,0)),"Not in 2A-2B")</f>
        <v>Not in 2A-2B</v>
      </c>
      <c r="W543" s="131" t="str">
        <f>IFERROR(INDEX('ITC-Books'!$C$21:$C$1020,MATCH(E543,'ITC-Books'!$E$21:$E$1020,0)),"Not in Books")</f>
        <v>Not in Books</v>
      </c>
      <c r="X543" s="117" t="str">
        <f>IFERROR(INDEX('ITC-Books'!$R$21:$R$1020,MATCH(E543,'ITC-Books'!$E$21:$E$1020,0)),"Not in Books")</f>
        <v>Not in Books</v>
      </c>
      <c r="Y543" s="120">
        <f>IFERROR(VLOOKUP(E543,'2A-2B'!$F$21:$H$1020,3,0)-P543,SUM(M543:O543))</f>
        <v>0</v>
      </c>
      <c r="Z543" s="53">
        <f>IFERROR(VLOOKUP(E543,'ITC-Books'!$E$21:$P$1020,12,0)-P543,SUM(M543:O543))</f>
        <v>0</v>
      </c>
      <c r="AA543" s="186" t="str">
        <f t="shared" si="43"/>
        <v>-</v>
      </c>
    </row>
    <row r="544" spans="2:27">
      <c r="B544" s="176" t="s">
        <v>1923</v>
      </c>
      <c r="C544" s="121"/>
      <c r="D544" s="119"/>
      <c r="E544" s="192"/>
      <c r="F544" s="117"/>
      <c r="G544" s="118"/>
      <c r="H544" s="119"/>
      <c r="I544" s="119"/>
      <c r="J544" s="123"/>
      <c r="K544" s="195"/>
      <c r="L544" s="120">
        <v>0</v>
      </c>
      <c r="M544" s="120">
        <v>0</v>
      </c>
      <c r="N544" s="120">
        <v>0</v>
      </c>
      <c r="O544" s="112">
        <f t="shared" si="40"/>
        <v>0</v>
      </c>
      <c r="P544" s="115">
        <f t="shared" si="41"/>
        <v>0</v>
      </c>
      <c r="Q544" s="197"/>
      <c r="R544" s="177" t="str">
        <f>IFERROR(INDEX('2A-2B'!$B$21:$B$1020,MATCH(E544,'2A-2B'!$F$21:$F$1020,0)),"-")</f>
        <v>-</v>
      </c>
      <c r="S544" s="177" t="str">
        <f>IFERROR(INDEX('ITC-Books'!$B$21:$B$1020,MATCH(E544,'ITC-Books'!$E$21:$E$1020,0)),"-")</f>
        <v>-</v>
      </c>
      <c r="T544" s="186">
        <f t="shared" si="42"/>
        <v>0</v>
      </c>
      <c r="V544" s="131" t="str">
        <f>IFERROR(INDEX('2A-2B'!$C$21:$C$1020,MATCH(E544,'2A-2B'!$F$21:$F$1020,0)),"Not in 2A-2B")</f>
        <v>Not in 2A-2B</v>
      </c>
      <c r="W544" s="131" t="str">
        <f>IFERROR(INDEX('ITC-Books'!$C$21:$C$1020,MATCH(E544,'ITC-Books'!$E$21:$E$1020,0)),"Not in Books")</f>
        <v>Not in Books</v>
      </c>
      <c r="X544" s="117" t="str">
        <f>IFERROR(INDEX('ITC-Books'!$R$21:$R$1020,MATCH(E544,'ITC-Books'!$E$21:$E$1020,0)),"Not in Books")</f>
        <v>Not in Books</v>
      </c>
      <c r="Y544" s="120">
        <f>IFERROR(VLOOKUP(E544,'2A-2B'!$F$21:$H$1020,3,0)-P544,SUM(M544:O544))</f>
        <v>0</v>
      </c>
      <c r="Z544" s="53">
        <f>IFERROR(VLOOKUP(E544,'ITC-Books'!$E$21:$P$1020,12,0)-P544,SUM(M544:O544))</f>
        <v>0</v>
      </c>
      <c r="AA544" s="186" t="str">
        <f t="shared" si="43"/>
        <v>-</v>
      </c>
    </row>
    <row r="545" spans="2:27">
      <c r="B545" s="176" t="s">
        <v>1924</v>
      </c>
      <c r="C545" s="121"/>
      <c r="D545" s="119"/>
      <c r="E545" s="192"/>
      <c r="F545" s="117"/>
      <c r="G545" s="118"/>
      <c r="H545" s="119"/>
      <c r="I545" s="119"/>
      <c r="J545" s="123"/>
      <c r="K545" s="195"/>
      <c r="L545" s="120">
        <v>0</v>
      </c>
      <c r="M545" s="120">
        <v>0</v>
      </c>
      <c r="N545" s="120">
        <v>0</v>
      </c>
      <c r="O545" s="112">
        <f t="shared" si="40"/>
        <v>0</v>
      </c>
      <c r="P545" s="115">
        <f t="shared" si="41"/>
        <v>0</v>
      </c>
      <c r="Q545" s="197"/>
      <c r="R545" s="177" t="str">
        <f>IFERROR(INDEX('2A-2B'!$B$21:$B$1020,MATCH(E545,'2A-2B'!$F$21:$F$1020,0)),"-")</f>
        <v>-</v>
      </c>
      <c r="S545" s="177" t="str">
        <f>IFERROR(INDEX('ITC-Books'!$B$21:$B$1020,MATCH(E545,'ITC-Books'!$E$21:$E$1020,0)),"-")</f>
        <v>-</v>
      </c>
      <c r="T545" s="186">
        <f t="shared" si="42"/>
        <v>0</v>
      </c>
      <c r="V545" s="131" t="str">
        <f>IFERROR(INDEX('2A-2B'!$C$21:$C$1020,MATCH(E545,'2A-2B'!$F$21:$F$1020,0)),"Not in 2A-2B")</f>
        <v>Not in 2A-2B</v>
      </c>
      <c r="W545" s="131" t="str">
        <f>IFERROR(INDEX('ITC-Books'!$C$21:$C$1020,MATCH(E545,'ITC-Books'!$E$21:$E$1020,0)),"Not in Books")</f>
        <v>Not in Books</v>
      </c>
      <c r="X545" s="117" t="str">
        <f>IFERROR(INDEX('ITC-Books'!$R$21:$R$1020,MATCH(E545,'ITC-Books'!$E$21:$E$1020,0)),"Not in Books")</f>
        <v>Not in Books</v>
      </c>
      <c r="Y545" s="120">
        <f>IFERROR(VLOOKUP(E545,'2A-2B'!$F$21:$H$1020,3,0)-P545,SUM(M545:O545))</f>
        <v>0</v>
      </c>
      <c r="Z545" s="53">
        <f>IFERROR(VLOOKUP(E545,'ITC-Books'!$E$21:$P$1020,12,0)-P545,SUM(M545:O545))</f>
        <v>0</v>
      </c>
      <c r="AA545" s="186" t="str">
        <f t="shared" si="43"/>
        <v>-</v>
      </c>
    </row>
    <row r="546" spans="2:27">
      <c r="B546" s="176" t="s">
        <v>1925</v>
      </c>
      <c r="C546" s="121"/>
      <c r="D546" s="119"/>
      <c r="E546" s="192"/>
      <c r="F546" s="117"/>
      <c r="G546" s="118"/>
      <c r="H546" s="119"/>
      <c r="I546" s="119"/>
      <c r="J546" s="123"/>
      <c r="K546" s="195"/>
      <c r="L546" s="120">
        <v>0</v>
      </c>
      <c r="M546" s="120">
        <v>0</v>
      </c>
      <c r="N546" s="120">
        <v>0</v>
      </c>
      <c r="O546" s="112">
        <f t="shared" si="40"/>
        <v>0</v>
      </c>
      <c r="P546" s="115">
        <f t="shared" si="41"/>
        <v>0</v>
      </c>
      <c r="Q546" s="197"/>
      <c r="R546" s="177" t="str">
        <f>IFERROR(INDEX('2A-2B'!$B$21:$B$1020,MATCH(E546,'2A-2B'!$F$21:$F$1020,0)),"-")</f>
        <v>-</v>
      </c>
      <c r="S546" s="177" t="str">
        <f>IFERROR(INDEX('ITC-Books'!$B$21:$B$1020,MATCH(E546,'ITC-Books'!$E$21:$E$1020,0)),"-")</f>
        <v>-</v>
      </c>
      <c r="T546" s="186">
        <f t="shared" si="42"/>
        <v>0</v>
      </c>
      <c r="V546" s="131" t="str">
        <f>IFERROR(INDEX('2A-2B'!$C$21:$C$1020,MATCH(E546,'2A-2B'!$F$21:$F$1020,0)),"Not in 2A-2B")</f>
        <v>Not in 2A-2B</v>
      </c>
      <c r="W546" s="131" t="str">
        <f>IFERROR(INDEX('ITC-Books'!$C$21:$C$1020,MATCH(E546,'ITC-Books'!$E$21:$E$1020,0)),"Not in Books")</f>
        <v>Not in Books</v>
      </c>
      <c r="X546" s="117" t="str">
        <f>IFERROR(INDEX('ITC-Books'!$R$21:$R$1020,MATCH(E546,'ITC-Books'!$E$21:$E$1020,0)),"Not in Books")</f>
        <v>Not in Books</v>
      </c>
      <c r="Y546" s="120">
        <f>IFERROR(VLOOKUP(E546,'2A-2B'!$F$21:$H$1020,3,0)-P546,SUM(M546:O546))</f>
        <v>0</v>
      </c>
      <c r="Z546" s="53">
        <f>IFERROR(VLOOKUP(E546,'ITC-Books'!$E$21:$P$1020,12,0)-P546,SUM(M546:O546))</f>
        <v>0</v>
      </c>
      <c r="AA546" s="186" t="str">
        <f t="shared" si="43"/>
        <v>-</v>
      </c>
    </row>
    <row r="547" spans="2:27">
      <c r="B547" s="176" t="s">
        <v>1926</v>
      </c>
      <c r="C547" s="121"/>
      <c r="D547" s="119"/>
      <c r="E547" s="192"/>
      <c r="F547" s="117"/>
      <c r="G547" s="118"/>
      <c r="H547" s="119"/>
      <c r="I547" s="119"/>
      <c r="J547" s="123"/>
      <c r="K547" s="195"/>
      <c r="L547" s="120">
        <v>0</v>
      </c>
      <c r="M547" s="120">
        <v>0</v>
      </c>
      <c r="N547" s="120">
        <v>0</v>
      </c>
      <c r="O547" s="112">
        <f t="shared" si="40"/>
        <v>0</v>
      </c>
      <c r="P547" s="115">
        <f t="shared" si="41"/>
        <v>0</v>
      </c>
      <c r="Q547" s="197"/>
      <c r="R547" s="177" t="str">
        <f>IFERROR(INDEX('2A-2B'!$B$21:$B$1020,MATCH(E547,'2A-2B'!$F$21:$F$1020,0)),"-")</f>
        <v>-</v>
      </c>
      <c r="S547" s="177" t="str">
        <f>IFERROR(INDEX('ITC-Books'!$B$21:$B$1020,MATCH(E547,'ITC-Books'!$E$21:$E$1020,0)),"-")</f>
        <v>-</v>
      </c>
      <c r="T547" s="186">
        <f t="shared" si="42"/>
        <v>0</v>
      </c>
      <c r="V547" s="131" t="str">
        <f>IFERROR(INDEX('2A-2B'!$C$21:$C$1020,MATCH(E547,'2A-2B'!$F$21:$F$1020,0)),"Not in 2A-2B")</f>
        <v>Not in 2A-2B</v>
      </c>
      <c r="W547" s="131" t="str">
        <f>IFERROR(INDEX('ITC-Books'!$C$21:$C$1020,MATCH(E547,'ITC-Books'!$E$21:$E$1020,0)),"Not in Books")</f>
        <v>Not in Books</v>
      </c>
      <c r="X547" s="117" t="str">
        <f>IFERROR(INDEX('ITC-Books'!$R$21:$R$1020,MATCH(E547,'ITC-Books'!$E$21:$E$1020,0)),"Not in Books")</f>
        <v>Not in Books</v>
      </c>
      <c r="Y547" s="120">
        <f>IFERROR(VLOOKUP(E547,'2A-2B'!$F$21:$H$1020,3,0)-P547,SUM(M547:O547))</f>
        <v>0</v>
      </c>
      <c r="Z547" s="53">
        <f>IFERROR(VLOOKUP(E547,'ITC-Books'!$E$21:$P$1020,12,0)-P547,SUM(M547:O547))</f>
        <v>0</v>
      </c>
      <c r="AA547" s="186" t="str">
        <f t="shared" si="43"/>
        <v>-</v>
      </c>
    </row>
    <row r="548" spans="2:27">
      <c r="B548" s="176" t="s">
        <v>1927</v>
      </c>
      <c r="C548" s="121"/>
      <c r="D548" s="119"/>
      <c r="E548" s="192"/>
      <c r="F548" s="117"/>
      <c r="G548" s="118"/>
      <c r="H548" s="119"/>
      <c r="I548" s="119"/>
      <c r="J548" s="123"/>
      <c r="K548" s="195"/>
      <c r="L548" s="120">
        <v>0</v>
      </c>
      <c r="M548" s="120">
        <v>0</v>
      </c>
      <c r="N548" s="120">
        <v>0</v>
      </c>
      <c r="O548" s="112">
        <f t="shared" si="40"/>
        <v>0</v>
      </c>
      <c r="P548" s="115">
        <f t="shared" si="41"/>
        <v>0</v>
      </c>
      <c r="Q548" s="197"/>
      <c r="R548" s="177" t="str">
        <f>IFERROR(INDEX('2A-2B'!$B$21:$B$1020,MATCH(E548,'2A-2B'!$F$21:$F$1020,0)),"-")</f>
        <v>-</v>
      </c>
      <c r="S548" s="177" t="str">
        <f>IFERROR(INDEX('ITC-Books'!$B$21:$B$1020,MATCH(E548,'ITC-Books'!$E$21:$E$1020,0)),"-")</f>
        <v>-</v>
      </c>
      <c r="T548" s="186">
        <f t="shared" si="42"/>
        <v>0</v>
      </c>
      <c r="V548" s="131" t="str">
        <f>IFERROR(INDEX('2A-2B'!$C$21:$C$1020,MATCH(E548,'2A-2B'!$F$21:$F$1020,0)),"Not in 2A-2B")</f>
        <v>Not in 2A-2B</v>
      </c>
      <c r="W548" s="131" t="str">
        <f>IFERROR(INDEX('ITC-Books'!$C$21:$C$1020,MATCH(E548,'ITC-Books'!$E$21:$E$1020,0)),"Not in Books")</f>
        <v>Not in Books</v>
      </c>
      <c r="X548" s="117" t="str">
        <f>IFERROR(INDEX('ITC-Books'!$R$21:$R$1020,MATCH(E548,'ITC-Books'!$E$21:$E$1020,0)),"Not in Books")</f>
        <v>Not in Books</v>
      </c>
      <c r="Y548" s="120">
        <f>IFERROR(VLOOKUP(E548,'2A-2B'!$F$21:$H$1020,3,0)-P548,SUM(M548:O548))</f>
        <v>0</v>
      </c>
      <c r="Z548" s="53">
        <f>IFERROR(VLOOKUP(E548,'ITC-Books'!$E$21:$P$1020,12,0)-P548,SUM(M548:O548))</f>
        <v>0</v>
      </c>
      <c r="AA548" s="186" t="str">
        <f t="shared" si="43"/>
        <v>-</v>
      </c>
    </row>
    <row r="549" spans="2:27">
      <c r="B549" s="176" t="s">
        <v>1928</v>
      </c>
      <c r="C549" s="121"/>
      <c r="D549" s="119"/>
      <c r="E549" s="192"/>
      <c r="F549" s="117"/>
      <c r="G549" s="118"/>
      <c r="H549" s="119"/>
      <c r="I549" s="119"/>
      <c r="J549" s="123"/>
      <c r="K549" s="195"/>
      <c r="L549" s="120">
        <v>0</v>
      </c>
      <c r="M549" s="120">
        <v>0</v>
      </c>
      <c r="N549" s="120">
        <v>0</v>
      </c>
      <c r="O549" s="112">
        <f t="shared" si="40"/>
        <v>0</v>
      </c>
      <c r="P549" s="115">
        <f t="shared" si="41"/>
        <v>0</v>
      </c>
      <c r="Q549" s="197"/>
      <c r="R549" s="177" t="str">
        <f>IFERROR(INDEX('2A-2B'!$B$21:$B$1020,MATCH(E549,'2A-2B'!$F$21:$F$1020,0)),"-")</f>
        <v>-</v>
      </c>
      <c r="S549" s="177" t="str">
        <f>IFERROR(INDEX('ITC-Books'!$B$21:$B$1020,MATCH(E549,'ITC-Books'!$E$21:$E$1020,0)),"-")</f>
        <v>-</v>
      </c>
      <c r="T549" s="186">
        <f t="shared" si="42"/>
        <v>0</v>
      </c>
      <c r="V549" s="131" t="str">
        <f>IFERROR(INDEX('2A-2B'!$C$21:$C$1020,MATCH(E549,'2A-2B'!$F$21:$F$1020,0)),"Not in 2A-2B")</f>
        <v>Not in 2A-2B</v>
      </c>
      <c r="W549" s="131" t="str">
        <f>IFERROR(INDEX('ITC-Books'!$C$21:$C$1020,MATCH(E549,'ITC-Books'!$E$21:$E$1020,0)),"Not in Books")</f>
        <v>Not in Books</v>
      </c>
      <c r="X549" s="117" t="str">
        <f>IFERROR(INDEX('ITC-Books'!$R$21:$R$1020,MATCH(E549,'ITC-Books'!$E$21:$E$1020,0)),"Not in Books")</f>
        <v>Not in Books</v>
      </c>
      <c r="Y549" s="120">
        <f>IFERROR(VLOOKUP(E549,'2A-2B'!$F$21:$H$1020,3,0)-P549,SUM(M549:O549))</f>
        <v>0</v>
      </c>
      <c r="Z549" s="53">
        <f>IFERROR(VLOOKUP(E549,'ITC-Books'!$E$21:$P$1020,12,0)-P549,SUM(M549:O549))</f>
        <v>0</v>
      </c>
      <c r="AA549" s="186" t="str">
        <f t="shared" si="43"/>
        <v>-</v>
      </c>
    </row>
    <row r="550" spans="2:27">
      <c r="B550" s="176" t="s">
        <v>1929</v>
      </c>
      <c r="C550" s="121"/>
      <c r="D550" s="119"/>
      <c r="E550" s="192"/>
      <c r="F550" s="117"/>
      <c r="G550" s="118"/>
      <c r="H550" s="119"/>
      <c r="I550" s="119"/>
      <c r="J550" s="123"/>
      <c r="K550" s="195"/>
      <c r="L550" s="120">
        <v>0</v>
      </c>
      <c r="M550" s="120">
        <v>0</v>
      </c>
      <c r="N550" s="120">
        <v>0</v>
      </c>
      <c r="O550" s="112">
        <f t="shared" si="40"/>
        <v>0</v>
      </c>
      <c r="P550" s="115">
        <f t="shared" si="41"/>
        <v>0</v>
      </c>
      <c r="Q550" s="197"/>
      <c r="R550" s="177" t="str">
        <f>IFERROR(INDEX('2A-2B'!$B$21:$B$1020,MATCH(E550,'2A-2B'!$F$21:$F$1020,0)),"-")</f>
        <v>-</v>
      </c>
      <c r="S550" s="177" t="str">
        <f>IFERROR(INDEX('ITC-Books'!$B$21:$B$1020,MATCH(E550,'ITC-Books'!$E$21:$E$1020,0)),"-")</f>
        <v>-</v>
      </c>
      <c r="T550" s="186">
        <f t="shared" si="42"/>
        <v>0</v>
      </c>
      <c r="V550" s="131" t="str">
        <f>IFERROR(INDEX('2A-2B'!$C$21:$C$1020,MATCH(E550,'2A-2B'!$F$21:$F$1020,0)),"Not in 2A-2B")</f>
        <v>Not in 2A-2B</v>
      </c>
      <c r="W550" s="131" t="str">
        <f>IFERROR(INDEX('ITC-Books'!$C$21:$C$1020,MATCH(E550,'ITC-Books'!$E$21:$E$1020,0)),"Not in Books")</f>
        <v>Not in Books</v>
      </c>
      <c r="X550" s="117" t="str">
        <f>IFERROR(INDEX('ITC-Books'!$R$21:$R$1020,MATCH(E550,'ITC-Books'!$E$21:$E$1020,0)),"Not in Books")</f>
        <v>Not in Books</v>
      </c>
      <c r="Y550" s="120">
        <f>IFERROR(VLOOKUP(E550,'2A-2B'!$F$21:$H$1020,3,0)-P550,SUM(M550:O550))</f>
        <v>0</v>
      </c>
      <c r="Z550" s="53">
        <f>IFERROR(VLOOKUP(E550,'ITC-Books'!$E$21:$P$1020,12,0)-P550,SUM(M550:O550))</f>
        <v>0</v>
      </c>
      <c r="AA550" s="186" t="str">
        <f t="shared" si="43"/>
        <v>-</v>
      </c>
    </row>
    <row r="551" spans="2:27">
      <c r="B551" s="176" t="s">
        <v>1930</v>
      </c>
      <c r="C551" s="121"/>
      <c r="D551" s="119"/>
      <c r="E551" s="192"/>
      <c r="F551" s="117"/>
      <c r="G551" s="118"/>
      <c r="H551" s="119"/>
      <c r="I551" s="119"/>
      <c r="J551" s="123"/>
      <c r="K551" s="195"/>
      <c r="L551" s="120">
        <v>0</v>
      </c>
      <c r="M551" s="120">
        <v>0</v>
      </c>
      <c r="N551" s="120">
        <v>0</v>
      </c>
      <c r="O551" s="112">
        <f t="shared" si="40"/>
        <v>0</v>
      </c>
      <c r="P551" s="115">
        <f t="shared" si="41"/>
        <v>0</v>
      </c>
      <c r="Q551" s="197"/>
      <c r="R551" s="177" t="str">
        <f>IFERROR(INDEX('2A-2B'!$B$21:$B$1020,MATCH(E551,'2A-2B'!$F$21:$F$1020,0)),"-")</f>
        <v>-</v>
      </c>
      <c r="S551" s="177" t="str">
        <f>IFERROR(INDEX('ITC-Books'!$B$21:$B$1020,MATCH(E551,'ITC-Books'!$E$21:$E$1020,0)),"-")</f>
        <v>-</v>
      </c>
      <c r="T551" s="186">
        <f t="shared" si="42"/>
        <v>0</v>
      </c>
      <c r="V551" s="131" t="str">
        <f>IFERROR(INDEX('2A-2B'!$C$21:$C$1020,MATCH(E551,'2A-2B'!$F$21:$F$1020,0)),"Not in 2A-2B")</f>
        <v>Not in 2A-2B</v>
      </c>
      <c r="W551" s="131" t="str">
        <f>IFERROR(INDEX('ITC-Books'!$C$21:$C$1020,MATCH(E551,'ITC-Books'!$E$21:$E$1020,0)),"Not in Books")</f>
        <v>Not in Books</v>
      </c>
      <c r="X551" s="117" t="str">
        <f>IFERROR(INDEX('ITC-Books'!$R$21:$R$1020,MATCH(E551,'ITC-Books'!$E$21:$E$1020,0)),"Not in Books")</f>
        <v>Not in Books</v>
      </c>
      <c r="Y551" s="120">
        <f>IFERROR(VLOOKUP(E551,'2A-2B'!$F$21:$H$1020,3,0)-P551,SUM(M551:O551))</f>
        <v>0</v>
      </c>
      <c r="Z551" s="53">
        <f>IFERROR(VLOOKUP(E551,'ITC-Books'!$E$21:$P$1020,12,0)-P551,SUM(M551:O551))</f>
        <v>0</v>
      </c>
      <c r="AA551" s="186" t="str">
        <f t="shared" si="43"/>
        <v>-</v>
      </c>
    </row>
    <row r="552" spans="2:27">
      <c r="B552" s="176" t="s">
        <v>1931</v>
      </c>
      <c r="C552" s="121"/>
      <c r="D552" s="119"/>
      <c r="E552" s="192"/>
      <c r="F552" s="117"/>
      <c r="G552" s="118"/>
      <c r="H552" s="119"/>
      <c r="I552" s="119"/>
      <c r="J552" s="123"/>
      <c r="K552" s="195"/>
      <c r="L552" s="120">
        <v>0</v>
      </c>
      <c r="M552" s="120">
        <v>0</v>
      </c>
      <c r="N552" s="120">
        <v>0</v>
      </c>
      <c r="O552" s="112">
        <f t="shared" si="40"/>
        <v>0</v>
      </c>
      <c r="P552" s="115">
        <f t="shared" si="41"/>
        <v>0</v>
      </c>
      <c r="Q552" s="197"/>
      <c r="R552" s="177" t="str">
        <f>IFERROR(INDEX('2A-2B'!$B$21:$B$1020,MATCH(E552,'2A-2B'!$F$21:$F$1020,0)),"-")</f>
        <v>-</v>
      </c>
      <c r="S552" s="177" t="str">
        <f>IFERROR(INDEX('ITC-Books'!$B$21:$B$1020,MATCH(E552,'ITC-Books'!$E$21:$E$1020,0)),"-")</f>
        <v>-</v>
      </c>
      <c r="T552" s="186">
        <f t="shared" si="42"/>
        <v>0</v>
      </c>
      <c r="V552" s="131" t="str">
        <f>IFERROR(INDEX('2A-2B'!$C$21:$C$1020,MATCH(E552,'2A-2B'!$F$21:$F$1020,0)),"Not in 2A-2B")</f>
        <v>Not in 2A-2B</v>
      </c>
      <c r="W552" s="131" t="str">
        <f>IFERROR(INDEX('ITC-Books'!$C$21:$C$1020,MATCH(E552,'ITC-Books'!$E$21:$E$1020,0)),"Not in Books")</f>
        <v>Not in Books</v>
      </c>
      <c r="X552" s="117" t="str">
        <f>IFERROR(INDEX('ITC-Books'!$R$21:$R$1020,MATCH(E552,'ITC-Books'!$E$21:$E$1020,0)),"Not in Books")</f>
        <v>Not in Books</v>
      </c>
      <c r="Y552" s="120">
        <f>IFERROR(VLOOKUP(E552,'2A-2B'!$F$21:$H$1020,3,0)-P552,SUM(M552:O552))</f>
        <v>0</v>
      </c>
      <c r="Z552" s="53">
        <f>IFERROR(VLOOKUP(E552,'ITC-Books'!$E$21:$P$1020,12,0)-P552,SUM(M552:O552))</f>
        <v>0</v>
      </c>
      <c r="AA552" s="186" t="str">
        <f t="shared" si="43"/>
        <v>-</v>
      </c>
    </row>
    <row r="553" spans="2:27">
      <c r="B553" s="176" t="s">
        <v>1932</v>
      </c>
      <c r="C553" s="121"/>
      <c r="D553" s="119"/>
      <c r="E553" s="192"/>
      <c r="F553" s="117"/>
      <c r="G553" s="118"/>
      <c r="H553" s="119"/>
      <c r="I553" s="119"/>
      <c r="J553" s="123"/>
      <c r="K553" s="195"/>
      <c r="L553" s="120">
        <v>0</v>
      </c>
      <c r="M553" s="120">
        <v>0</v>
      </c>
      <c r="N553" s="120">
        <v>0</v>
      </c>
      <c r="O553" s="112">
        <f t="shared" si="40"/>
        <v>0</v>
      </c>
      <c r="P553" s="115">
        <f t="shared" si="41"/>
        <v>0</v>
      </c>
      <c r="Q553" s="197"/>
      <c r="R553" s="177" t="str">
        <f>IFERROR(INDEX('2A-2B'!$B$21:$B$1020,MATCH(E553,'2A-2B'!$F$21:$F$1020,0)),"-")</f>
        <v>-</v>
      </c>
      <c r="S553" s="177" t="str">
        <f>IFERROR(INDEX('ITC-Books'!$B$21:$B$1020,MATCH(E553,'ITC-Books'!$E$21:$E$1020,0)),"-")</f>
        <v>-</v>
      </c>
      <c r="T553" s="186">
        <f t="shared" si="42"/>
        <v>0</v>
      </c>
      <c r="V553" s="131" t="str">
        <f>IFERROR(INDEX('2A-2B'!$C$21:$C$1020,MATCH(E553,'2A-2B'!$F$21:$F$1020,0)),"Not in 2A-2B")</f>
        <v>Not in 2A-2B</v>
      </c>
      <c r="W553" s="131" t="str">
        <f>IFERROR(INDEX('ITC-Books'!$C$21:$C$1020,MATCH(E553,'ITC-Books'!$E$21:$E$1020,0)),"Not in Books")</f>
        <v>Not in Books</v>
      </c>
      <c r="X553" s="117" t="str">
        <f>IFERROR(INDEX('ITC-Books'!$R$21:$R$1020,MATCH(E553,'ITC-Books'!$E$21:$E$1020,0)),"Not in Books")</f>
        <v>Not in Books</v>
      </c>
      <c r="Y553" s="120">
        <f>IFERROR(VLOOKUP(E553,'2A-2B'!$F$21:$H$1020,3,0)-P553,SUM(M553:O553))</f>
        <v>0</v>
      </c>
      <c r="Z553" s="53">
        <f>IFERROR(VLOOKUP(E553,'ITC-Books'!$E$21:$P$1020,12,0)-P553,SUM(M553:O553))</f>
        <v>0</v>
      </c>
      <c r="AA553" s="186" t="str">
        <f t="shared" si="43"/>
        <v>-</v>
      </c>
    </row>
    <row r="554" spans="2:27">
      <c r="B554" s="176" t="s">
        <v>1933</v>
      </c>
      <c r="C554" s="121"/>
      <c r="D554" s="119"/>
      <c r="E554" s="192"/>
      <c r="F554" s="117"/>
      <c r="G554" s="118"/>
      <c r="H554" s="119"/>
      <c r="I554" s="119"/>
      <c r="J554" s="123"/>
      <c r="K554" s="195"/>
      <c r="L554" s="120">
        <v>0</v>
      </c>
      <c r="M554" s="120">
        <v>0</v>
      </c>
      <c r="N554" s="120">
        <v>0</v>
      </c>
      <c r="O554" s="112">
        <f t="shared" si="40"/>
        <v>0</v>
      </c>
      <c r="P554" s="115">
        <f t="shared" si="41"/>
        <v>0</v>
      </c>
      <c r="Q554" s="197"/>
      <c r="R554" s="177" t="str">
        <f>IFERROR(INDEX('2A-2B'!$B$21:$B$1020,MATCH(E554,'2A-2B'!$F$21:$F$1020,0)),"-")</f>
        <v>-</v>
      </c>
      <c r="S554" s="177" t="str">
        <f>IFERROR(INDEX('ITC-Books'!$B$21:$B$1020,MATCH(E554,'ITC-Books'!$E$21:$E$1020,0)),"-")</f>
        <v>-</v>
      </c>
      <c r="T554" s="186">
        <f t="shared" si="42"/>
        <v>0</v>
      </c>
      <c r="V554" s="131" t="str">
        <f>IFERROR(INDEX('2A-2B'!$C$21:$C$1020,MATCH(E554,'2A-2B'!$F$21:$F$1020,0)),"Not in 2A-2B")</f>
        <v>Not in 2A-2B</v>
      </c>
      <c r="W554" s="131" t="str">
        <f>IFERROR(INDEX('ITC-Books'!$C$21:$C$1020,MATCH(E554,'ITC-Books'!$E$21:$E$1020,0)),"Not in Books")</f>
        <v>Not in Books</v>
      </c>
      <c r="X554" s="117" t="str">
        <f>IFERROR(INDEX('ITC-Books'!$R$21:$R$1020,MATCH(E554,'ITC-Books'!$E$21:$E$1020,0)),"Not in Books")</f>
        <v>Not in Books</v>
      </c>
      <c r="Y554" s="120">
        <f>IFERROR(VLOOKUP(E554,'2A-2B'!$F$21:$H$1020,3,0)-P554,SUM(M554:O554))</f>
        <v>0</v>
      </c>
      <c r="Z554" s="53">
        <f>IFERROR(VLOOKUP(E554,'ITC-Books'!$E$21:$P$1020,12,0)-P554,SUM(M554:O554))</f>
        <v>0</v>
      </c>
      <c r="AA554" s="186" t="str">
        <f t="shared" si="43"/>
        <v>-</v>
      </c>
    </row>
    <row r="555" spans="2:27">
      <c r="B555" s="176" t="s">
        <v>1934</v>
      </c>
      <c r="C555" s="121"/>
      <c r="D555" s="119"/>
      <c r="E555" s="192"/>
      <c r="F555" s="117"/>
      <c r="G555" s="118"/>
      <c r="H555" s="119"/>
      <c r="I555" s="119"/>
      <c r="J555" s="123"/>
      <c r="K555" s="195"/>
      <c r="L555" s="120">
        <v>0</v>
      </c>
      <c r="M555" s="120">
        <v>0</v>
      </c>
      <c r="N555" s="120">
        <v>0</v>
      </c>
      <c r="O555" s="112">
        <f t="shared" si="40"/>
        <v>0</v>
      </c>
      <c r="P555" s="115">
        <f t="shared" si="41"/>
        <v>0</v>
      </c>
      <c r="Q555" s="197"/>
      <c r="R555" s="177" t="str">
        <f>IFERROR(INDEX('2A-2B'!$B$21:$B$1020,MATCH(E555,'2A-2B'!$F$21:$F$1020,0)),"-")</f>
        <v>-</v>
      </c>
      <c r="S555" s="177" t="str">
        <f>IFERROR(INDEX('ITC-Books'!$B$21:$B$1020,MATCH(E555,'ITC-Books'!$E$21:$E$1020,0)),"-")</f>
        <v>-</v>
      </c>
      <c r="T555" s="186">
        <f t="shared" si="42"/>
        <v>0</v>
      </c>
      <c r="V555" s="131" t="str">
        <f>IFERROR(INDEX('2A-2B'!$C$21:$C$1020,MATCH(E555,'2A-2B'!$F$21:$F$1020,0)),"Not in 2A-2B")</f>
        <v>Not in 2A-2B</v>
      </c>
      <c r="W555" s="131" t="str">
        <f>IFERROR(INDEX('ITC-Books'!$C$21:$C$1020,MATCH(E555,'ITC-Books'!$E$21:$E$1020,0)),"Not in Books")</f>
        <v>Not in Books</v>
      </c>
      <c r="X555" s="117" t="str">
        <f>IFERROR(INDEX('ITC-Books'!$R$21:$R$1020,MATCH(E555,'ITC-Books'!$E$21:$E$1020,0)),"Not in Books")</f>
        <v>Not in Books</v>
      </c>
      <c r="Y555" s="120">
        <f>IFERROR(VLOOKUP(E555,'2A-2B'!$F$21:$H$1020,3,0)-P555,SUM(M555:O555))</f>
        <v>0</v>
      </c>
      <c r="Z555" s="53">
        <f>IFERROR(VLOOKUP(E555,'ITC-Books'!$E$21:$P$1020,12,0)-P555,SUM(M555:O555))</f>
        <v>0</v>
      </c>
      <c r="AA555" s="186" t="str">
        <f t="shared" si="43"/>
        <v>-</v>
      </c>
    </row>
    <row r="556" spans="2:27">
      <c r="B556" s="176" t="s">
        <v>1935</v>
      </c>
      <c r="C556" s="121"/>
      <c r="D556" s="119"/>
      <c r="E556" s="192"/>
      <c r="F556" s="117"/>
      <c r="G556" s="118"/>
      <c r="H556" s="119"/>
      <c r="I556" s="119"/>
      <c r="J556" s="123"/>
      <c r="K556" s="195"/>
      <c r="L556" s="120">
        <v>0</v>
      </c>
      <c r="M556" s="120">
        <v>0</v>
      </c>
      <c r="N556" s="120">
        <v>0</v>
      </c>
      <c r="O556" s="112">
        <f t="shared" si="40"/>
        <v>0</v>
      </c>
      <c r="P556" s="115">
        <f t="shared" si="41"/>
        <v>0</v>
      </c>
      <c r="Q556" s="197"/>
      <c r="R556" s="177" t="str">
        <f>IFERROR(INDEX('2A-2B'!$B$21:$B$1020,MATCH(E556,'2A-2B'!$F$21:$F$1020,0)),"-")</f>
        <v>-</v>
      </c>
      <c r="S556" s="177" t="str">
        <f>IFERROR(INDEX('ITC-Books'!$B$21:$B$1020,MATCH(E556,'ITC-Books'!$E$21:$E$1020,0)),"-")</f>
        <v>-</v>
      </c>
      <c r="T556" s="186">
        <f t="shared" si="42"/>
        <v>0</v>
      </c>
      <c r="V556" s="131" t="str">
        <f>IFERROR(INDEX('2A-2B'!$C$21:$C$1020,MATCH(E556,'2A-2B'!$F$21:$F$1020,0)),"Not in 2A-2B")</f>
        <v>Not in 2A-2B</v>
      </c>
      <c r="W556" s="131" t="str">
        <f>IFERROR(INDEX('ITC-Books'!$C$21:$C$1020,MATCH(E556,'ITC-Books'!$E$21:$E$1020,0)),"Not in Books")</f>
        <v>Not in Books</v>
      </c>
      <c r="X556" s="117" t="str">
        <f>IFERROR(INDEX('ITC-Books'!$R$21:$R$1020,MATCH(E556,'ITC-Books'!$E$21:$E$1020,0)),"Not in Books")</f>
        <v>Not in Books</v>
      </c>
      <c r="Y556" s="120">
        <f>IFERROR(VLOOKUP(E556,'2A-2B'!$F$21:$H$1020,3,0)-P556,SUM(M556:O556))</f>
        <v>0</v>
      </c>
      <c r="Z556" s="53">
        <f>IFERROR(VLOOKUP(E556,'ITC-Books'!$E$21:$P$1020,12,0)-P556,SUM(M556:O556))</f>
        <v>0</v>
      </c>
      <c r="AA556" s="186" t="str">
        <f t="shared" si="43"/>
        <v>-</v>
      </c>
    </row>
    <row r="557" spans="2:27">
      <c r="B557" s="176" t="s">
        <v>1936</v>
      </c>
      <c r="C557" s="121"/>
      <c r="D557" s="119"/>
      <c r="E557" s="192"/>
      <c r="F557" s="117"/>
      <c r="G557" s="118"/>
      <c r="H557" s="119"/>
      <c r="I557" s="119"/>
      <c r="J557" s="123"/>
      <c r="K557" s="195"/>
      <c r="L557" s="120">
        <v>0</v>
      </c>
      <c r="M557" s="120">
        <v>0</v>
      </c>
      <c r="N557" s="120">
        <v>0</v>
      </c>
      <c r="O557" s="112">
        <f t="shared" si="40"/>
        <v>0</v>
      </c>
      <c r="P557" s="115">
        <f t="shared" si="41"/>
        <v>0</v>
      </c>
      <c r="Q557" s="197"/>
      <c r="R557" s="177" t="str">
        <f>IFERROR(INDEX('2A-2B'!$B$21:$B$1020,MATCH(E557,'2A-2B'!$F$21:$F$1020,0)),"-")</f>
        <v>-</v>
      </c>
      <c r="S557" s="177" t="str">
        <f>IFERROR(INDEX('ITC-Books'!$B$21:$B$1020,MATCH(E557,'ITC-Books'!$E$21:$E$1020,0)),"-")</f>
        <v>-</v>
      </c>
      <c r="T557" s="186">
        <f t="shared" si="42"/>
        <v>0</v>
      </c>
      <c r="V557" s="131" t="str">
        <f>IFERROR(INDEX('2A-2B'!$C$21:$C$1020,MATCH(E557,'2A-2B'!$F$21:$F$1020,0)),"Not in 2A-2B")</f>
        <v>Not in 2A-2B</v>
      </c>
      <c r="W557" s="131" t="str">
        <f>IFERROR(INDEX('ITC-Books'!$C$21:$C$1020,MATCH(E557,'ITC-Books'!$E$21:$E$1020,0)),"Not in Books")</f>
        <v>Not in Books</v>
      </c>
      <c r="X557" s="117" t="str">
        <f>IFERROR(INDEX('ITC-Books'!$R$21:$R$1020,MATCH(E557,'ITC-Books'!$E$21:$E$1020,0)),"Not in Books")</f>
        <v>Not in Books</v>
      </c>
      <c r="Y557" s="120">
        <f>IFERROR(VLOOKUP(E557,'2A-2B'!$F$21:$H$1020,3,0)-P557,SUM(M557:O557))</f>
        <v>0</v>
      </c>
      <c r="Z557" s="53">
        <f>IFERROR(VLOOKUP(E557,'ITC-Books'!$E$21:$P$1020,12,0)-P557,SUM(M557:O557))</f>
        <v>0</v>
      </c>
      <c r="AA557" s="186" t="str">
        <f t="shared" si="43"/>
        <v>-</v>
      </c>
    </row>
    <row r="558" spans="2:27">
      <c r="B558" s="176" t="s">
        <v>1937</v>
      </c>
      <c r="C558" s="121"/>
      <c r="D558" s="119"/>
      <c r="E558" s="192"/>
      <c r="F558" s="117"/>
      <c r="G558" s="118"/>
      <c r="H558" s="119"/>
      <c r="I558" s="119"/>
      <c r="J558" s="123"/>
      <c r="K558" s="195"/>
      <c r="L558" s="120">
        <v>0</v>
      </c>
      <c r="M558" s="120">
        <v>0</v>
      </c>
      <c r="N558" s="120">
        <v>0</v>
      </c>
      <c r="O558" s="112">
        <f t="shared" si="40"/>
        <v>0</v>
      </c>
      <c r="P558" s="115">
        <f t="shared" si="41"/>
        <v>0</v>
      </c>
      <c r="Q558" s="197"/>
      <c r="R558" s="177" t="str">
        <f>IFERROR(INDEX('2A-2B'!$B$21:$B$1020,MATCH(E558,'2A-2B'!$F$21:$F$1020,0)),"-")</f>
        <v>-</v>
      </c>
      <c r="S558" s="177" t="str">
        <f>IFERROR(INDEX('ITC-Books'!$B$21:$B$1020,MATCH(E558,'ITC-Books'!$E$21:$E$1020,0)),"-")</f>
        <v>-</v>
      </c>
      <c r="T558" s="186">
        <f t="shared" si="42"/>
        <v>0</v>
      </c>
      <c r="V558" s="131" t="str">
        <f>IFERROR(INDEX('2A-2B'!$C$21:$C$1020,MATCH(E558,'2A-2B'!$F$21:$F$1020,0)),"Not in 2A-2B")</f>
        <v>Not in 2A-2B</v>
      </c>
      <c r="W558" s="131" t="str">
        <f>IFERROR(INDEX('ITC-Books'!$C$21:$C$1020,MATCH(E558,'ITC-Books'!$E$21:$E$1020,0)),"Not in Books")</f>
        <v>Not in Books</v>
      </c>
      <c r="X558" s="117" t="str">
        <f>IFERROR(INDEX('ITC-Books'!$R$21:$R$1020,MATCH(E558,'ITC-Books'!$E$21:$E$1020,0)),"Not in Books")</f>
        <v>Not in Books</v>
      </c>
      <c r="Y558" s="120">
        <f>IFERROR(VLOOKUP(E558,'2A-2B'!$F$21:$H$1020,3,0)-P558,SUM(M558:O558))</f>
        <v>0</v>
      </c>
      <c r="Z558" s="53">
        <f>IFERROR(VLOOKUP(E558,'ITC-Books'!$E$21:$P$1020,12,0)-P558,SUM(M558:O558))</f>
        <v>0</v>
      </c>
      <c r="AA558" s="186" t="str">
        <f t="shared" si="43"/>
        <v>-</v>
      </c>
    </row>
    <row r="559" spans="2:27">
      <c r="B559" s="176" t="s">
        <v>1938</v>
      </c>
      <c r="C559" s="121"/>
      <c r="D559" s="119"/>
      <c r="E559" s="192"/>
      <c r="F559" s="117"/>
      <c r="G559" s="118"/>
      <c r="H559" s="119"/>
      <c r="I559" s="119"/>
      <c r="J559" s="123"/>
      <c r="K559" s="195"/>
      <c r="L559" s="120">
        <v>0</v>
      </c>
      <c r="M559" s="120">
        <v>0</v>
      </c>
      <c r="N559" s="120">
        <v>0</v>
      </c>
      <c r="O559" s="112">
        <f t="shared" si="40"/>
        <v>0</v>
      </c>
      <c r="P559" s="115">
        <f t="shared" si="41"/>
        <v>0</v>
      </c>
      <c r="Q559" s="197"/>
      <c r="R559" s="177" t="str">
        <f>IFERROR(INDEX('2A-2B'!$B$21:$B$1020,MATCH(E559,'2A-2B'!$F$21:$F$1020,0)),"-")</f>
        <v>-</v>
      </c>
      <c r="S559" s="177" t="str">
        <f>IFERROR(INDEX('ITC-Books'!$B$21:$B$1020,MATCH(E559,'ITC-Books'!$E$21:$E$1020,0)),"-")</f>
        <v>-</v>
      </c>
      <c r="T559" s="186">
        <f t="shared" si="42"/>
        <v>0</v>
      </c>
      <c r="V559" s="131" t="str">
        <f>IFERROR(INDEX('2A-2B'!$C$21:$C$1020,MATCH(E559,'2A-2B'!$F$21:$F$1020,0)),"Not in 2A-2B")</f>
        <v>Not in 2A-2B</v>
      </c>
      <c r="W559" s="131" t="str">
        <f>IFERROR(INDEX('ITC-Books'!$C$21:$C$1020,MATCH(E559,'ITC-Books'!$E$21:$E$1020,0)),"Not in Books")</f>
        <v>Not in Books</v>
      </c>
      <c r="X559" s="117" t="str">
        <f>IFERROR(INDEX('ITC-Books'!$R$21:$R$1020,MATCH(E559,'ITC-Books'!$E$21:$E$1020,0)),"Not in Books")</f>
        <v>Not in Books</v>
      </c>
      <c r="Y559" s="120">
        <f>IFERROR(VLOOKUP(E559,'2A-2B'!$F$21:$H$1020,3,0)-P559,SUM(M559:O559))</f>
        <v>0</v>
      </c>
      <c r="Z559" s="53">
        <f>IFERROR(VLOOKUP(E559,'ITC-Books'!$E$21:$P$1020,12,0)-P559,SUM(M559:O559))</f>
        <v>0</v>
      </c>
      <c r="AA559" s="186" t="str">
        <f t="shared" si="43"/>
        <v>-</v>
      </c>
    </row>
    <row r="560" spans="2:27">
      <c r="B560" s="176" t="s">
        <v>1939</v>
      </c>
      <c r="C560" s="121"/>
      <c r="D560" s="119"/>
      <c r="E560" s="192"/>
      <c r="F560" s="117"/>
      <c r="G560" s="118"/>
      <c r="H560" s="119"/>
      <c r="I560" s="119"/>
      <c r="J560" s="123"/>
      <c r="K560" s="195"/>
      <c r="L560" s="120">
        <v>0</v>
      </c>
      <c r="M560" s="120">
        <v>0</v>
      </c>
      <c r="N560" s="120">
        <v>0</v>
      </c>
      <c r="O560" s="112">
        <f t="shared" si="40"/>
        <v>0</v>
      </c>
      <c r="P560" s="115">
        <f t="shared" si="41"/>
        <v>0</v>
      </c>
      <c r="Q560" s="197"/>
      <c r="R560" s="177" t="str">
        <f>IFERROR(INDEX('2A-2B'!$B$21:$B$1020,MATCH(E560,'2A-2B'!$F$21:$F$1020,0)),"-")</f>
        <v>-</v>
      </c>
      <c r="S560" s="177" t="str">
        <f>IFERROR(INDEX('ITC-Books'!$B$21:$B$1020,MATCH(E560,'ITC-Books'!$E$21:$E$1020,0)),"-")</f>
        <v>-</v>
      </c>
      <c r="T560" s="186">
        <f t="shared" si="42"/>
        <v>0</v>
      </c>
      <c r="V560" s="131" t="str">
        <f>IFERROR(INDEX('2A-2B'!$C$21:$C$1020,MATCH(E560,'2A-2B'!$F$21:$F$1020,0)),"Not in 2A-2B")</f>
        <v>Not in 2A-2B</v>
      </c>
      <c r="W560" s="131" t="str">
        <f>IFERROR(INDEX('ITC-Books'!$C$21:$C$1020,MATCH(E560,'ITC-Books'!$E$21:$E$1020,0)),"Not in Books")</f>
        <v>Not in Books</v>
      </c>
      <c r="X560" s="117" t="str">
        <f>IFERROR(INDEX('ITC-Books'!$R$21:$R$1020,MATCH(E560,'ITC-Books'!$E$21:$E$1020,0)),"Not in Books")</f>
        <v>Not in Books</v>
      </c>
      <c r="Y560" s="120">
        <f>IFERROR(VLOOKUP(E560,'2A-2B'!$F$21:$H$1020,3,0)-P560,SUM(M560:O560))</f>
        <v>0</v>
      </c>
      <c r="Z560" s="53">
        <f>IFERROR(VLOOKUP(E560,'ITC-Books'!$E$21:$P$1020,12,0)-P560,SUM(M560:O560))</f>
        <v>0</v>
      </c>
      <c r="AA560" s="186" t="str">
        <f t="shared" si="43"/>
        <v>-</v>
      </c>
    </row>
    <row r="561" spans="2:27">
      <c r="B561" s="176" t="s">
        <v>1940</v>
      </c>
      <c r="C561" s="121"/>
      <c r="D561" s="119"/>
      <c r="E561" s="192"/>
      <c r="F561" s="117"/>
      <c r="G561" s="118"/>
      <c r="H561" s="119"/>
      <c r="I561" s="119"/>
      <c r="J561" s="123"/>
      <c r="K561" s="195"/>
      <c r="L561" s="120">
        <v>0</v>
      </c>
      <c r="M561" s="120">
        <v>0</v>
      </c>
      <c r="N561" s="120">
        <v>0</v>
      </c>
      <c r="O561" s="112">
        <f t="shared" si="40"/>
        <v>0</v>
      </c>
      <c r="P561" s="115">
        <f t="shared" si="41"/>
        <v>0</v>
      </c>
      <c r="Q561" s="197"/>
      <c r="R561" s="177" t="str">
        <f>IFERROR(INDEX('2A-2B'!$B$21:$B$1020,MATCH(E561,'2A-2B'!$F$21:$F$1020,0)),"-")</f>
        <v>-</v>
      </c>
      <c r="S561" s="177" t="str">
        <f>IFERROR(INDEX('ITC-Books'!$B$21:$B$1020,MATCH(E561,'ITC-Books'!$E$21:$E$1020,0)),"-")</f>
        <v>-</v>
      </c>
      <c r="T561" s="186">
        <f t="shared" si="42"/>
        <v>0</v>
      </c>
      <c r="V561" s="131" t="str">
        <f>IFERROR(INDEX('2A-2B'!$C$21:$C$1020,MATCH(E561,'2A-2B'!$F$21:$F$1020,0)),"Not in 2A-2B")</f>
        <v>Not in 2A-2B</v>
      </c>
      <c r="W561" s="131" t="str">
        <f>IFERROR(INDEX('ITC-Books'!$C$21:$C$1020,MATCH(E561,'ITC-Books'!$E$21:$E$1020,0)),"Not in Books")</f>
        <v>Not in Books</v>
      </c>
      <c r="X561" s="117" t="str">
        <f>IFERROR(INDEX('ITC-Books'!$R$21:$R$1020,MATCH(E561,'ITC-Books'!$E$21:$E$1020,0)),"Not in Books")</f>
        <v>Not in Books</v>
      </c>
      <c r="Y561" s="120">
        <f>IFERROR(VLOOKUP(E561,'2A-2B'!$F$21:$H$1020,3,0)-P561,SUM(M561:O561))</f>
        <v>0</v>
      </c>
      <c r="Z561" s="53">
        <f>IFERROR(VLOOKUP(E561,'ITC-Books'!$E$21:$P$1020,12,0)-P561,SUM(M561:O561))</f>
        <v>0</v>
      </c>
      <c r="AA561" s="186" t="str">
        <f t="shared" si="43"/>
        <v>-</v>
      </c>
    </row>
    <row r="562" spans="2:27">
      <c r="B562" s="176" t="s">
        <v>1941</v>
      </c>
      <c r="C562" s="121"/>
      <c r="D562" s="119"/>
      <c r="E562" s="192"/>
      <c r="F562" s="117"/>
      <c r="G562" s="118"/>
      <c r="H562" s="119"/>
      <c r="I562" s="119"/>
      <c r="J562" s="123"/>
      <c r="K562" s="195"/>
      <c r="L562" s="120">
        <v>0</v>
      </c>
      <c r="M562" s="120">
        <v>0</v>
      </c>
      <c r="N562" s="120">
        <v>0</v>
      </c>
      <c r="O562" s="112">
        <f t="shared" si="40"/>
        <v>0</v>
      </c>
      <c r="P562" s="115">
        <f t="shared" si="41"/>
        <v>0</v>
      </c>
      <c r="Q562" s="197"/>
      <c r="R562" s="177" t="str">
        <f>IFERROR(INDEX('2A-2B'!$B$21:$B$1020,MATCH(E562,'2A-2B'!$F$21:$F$1020,0)),"-")</f>
        <v>-</v>
      </c>
      <c r="S562" s="177" t="str">
        <f>IFERROR(INDEX('ITC-Books'!$B$21:$B$1020,MATCH(E562,'ITC-Books'!$E$21:$E$1020,0)),"-")</f>
        <v>-</v>
      </c>
      <c r="T562" s="186">
        <f t="shared" si="42"/>
        <v>0</v>
      </c>
      <c r="V562" s="131" t="str">
        <f>IFERROR(INDEX('2A-2B'!$C$21:$C$1020,MATCH(E562,'2A-2B'!$F$21:$F$1020,0)),"Not in 2A-2B")</f>
        <v>Not in 2A-2B</v>
      </c>
      <c r="W562" s="131" t="str">
        <f>IFERROR(INDEX('ITC-Books'!$C$21:$C$1020,MATCH(E562,'ITC-Books'!$E$21:$E$1020,0)),"Not in Books")</f>
        <v>Not in Books</v>
      </c>
      <c r="X562" s="117" t="str">
        <f>IFERROR(INDEX('ITC-Books'!$R$21:$R$1020,MATCH(E562,'ITC-Books'!$E$21:$E$1020,0)),"Not in Books")</f>
        <v>Not in Books</v>
      </c>
      <c r="Y562" s="120">
        <f>IFERROR(VLOOKUP(E562,'2A-2B'!$F$21:$H$1020,3,0)-P562,SUM(M562:O562))</f>
        <v>0</v>
      </c>
      <c r="Z562" s="53">
        <f>IFERROR(VLOOKUP(E562,'ITC-Books'!$E$21:$P$1020,12,0)-P562,SUM(M562:O562))</f>
        <v>0</v>
      </c>
      <c r="AA562" s="186" t="str">
        <f t="shared" si="43"/>
        <v>-</v>
      </c>
    </row>
    <row r="563" spans="2:27">
      <c r="B563" s="176" t="s">
        <v>1942</v>
      </c>
      <c r="C563" s="121"/>
      <c r="D563" s="119"/>
      <c r="E563" s="192"/>
      <c r="F563" s="117"/>
      <c r="G563" s="118"/>
      <c r="H563" s="119"/>
      <c r="I563" s="119"/>
      <c r="J563" s="123"/>
      <c r="K563" s="195"/>
      <c r="L563" s="120">
        <v>0</v>
      </c>
      <c r="M563" s="120">
        <v>0</v>
      </c>
      <c r="N563" s="120">
        <v>0</v>
      </c>
      <c r="O563" s="112">
        <f t="shared" si="40"/>
        <v>0</v>
      </c>
      <c r="P563" s="115">
        <f t="shared" si="41"/>
        <v>0</v>
      </c>
      <c r="Q563" s="197"/>
      <c r="R563" s="177" t="str">
        <f>IFERROR(INDEX('2A-2B'!$B$21:$B$1020,MATCH(E563,'2A-2B'!$F$21:$F$1020,0)),"-")</f>
        <v>-</v>
      </c>
      <c r="S563" s="177" t="str">
        <f>IFERROR(INDEX('ITC-Books'!$B$21:$B$1020,MATCH(E563,'ITC-Books'!$E$21:$E$1020,0)),"-")</f>
        <v>-</v>
      </c>
      <c r="T563" s="186">
        <f t="shared" si="42"/>
        <v>0</v>
      </c>
      <c r="V563" s="131" t="str">
        <f>IFERROR(INDEX('2A-2B'!$C$21:$C$1020,MATCH(E563,'2A-2B'!$F$21:$F$1020,0)),"Not in 2A-2B")</f>
        <v>Not in 2A-2B</v>
      </c>
      <c r="W563" s="131" t="str">
        <f>IFERROR(INDEX('ITC-Books'!$C$21:$C$1020,MATCH(E563,'ITC-Books'!$E$21:$E$1020,0)),"Not in Books")</f>
        <v>Not in Books</v>
      </c>
      <c r="X563" s="117" t="str">
        <f>IFERROR(INDEX('ITC-Books'!$R$21:$R$1020,MATCH(E563,'ITC-Books'!$E$21:$E$1020,0)),"Not in Books")</f>
        <v>Not in Books</v>
      </c>
      <c r="Y563" s="120">
        <f>IFERROR(VLOOKUP(E563,'2A-2B'!$F$21:$H$1020,3,0)-P563,SUM(M563:O563))</f>
        <v>0</v>
      </c>
      <c r="Z563" s="53">
        <f>IFERROR(VLOOKUP(E563,'ITC-Books'!$E$21:$P$1020,12,0)-P563,SUM(M563:O563))</f>
        <v>0</v>
      </c>
      <c r="AA563" s="186" t="str">
        <f t="shared" si="43"/>
        <v>-</v>
      </c>
    </row>
    <row r="564" spans="2:27">
      <c r="B564" s="176" t="s">
        <v>1943</v>
      </c>
      <c r="C564" s="121"/>
      <c r="D564" s="119"/>
      <c r="E564" s="192"/>
      <c r="F564" s="117"/>
      <c r="G564" s="118"/>
      <c r="H564" s="119"/>
      <c r="I564" s="119"/>
      <c r="J564" s="123"/>
      <c r="K564" s="195"/>
      <c r="L564" s="120">
        <v>0</v>
      </c>
      <c r="M564" s="120">
        <v>0</v>
      </c>
      <c r="N564" s="120">
        <v>0</v>
      </c>
      <c r="O564" s="112">
        <f t="shared" si="40"/>
        <v>0</v>
      </c>
      <c r="P564" s="115">
        <f t="shared" si="41"/>
        <v>0</v>
      </c>
      <c r="Q564" s="197"/>
      <c r="R564" s="177" t="str">
        <f>IFERROR(INDEX('2A-2B'!$B$21:$B$1020,MATCH(E564,'2A-2B'!$F$21:$F$1020,0)),"-")</f>
        <v>-</v>
      </c>
      <c r="S564" s="177" t="str">
        <f>IFERROR(INDEX('ITC-Books'!$B$21:$B$1020,MATCH(E564,'ITC-Books'!$E$21:$E$1020,0)),"-")</f>
        <v>-</v>
      </c>
      <c r="T564" s="186">
        <f t="shared" si="42"/>
        <v>0</v>
      </c>
      <c r="V564" s="131" t="str">
        <f>IFERROR(INDEX('2A-2B'!$C$21:$C$1020,MATCH(E564,'2A-2B'!$F$21:$F$1020,0)),"Not in 2A-2B")</f>
        <v>Not in 2A-2B</v>
      </c>
      <c r="W564" s="131" t="str">
        <f>IFERROR(INDEX('ITC-Books'!$C$21:$C$1020,MATCH(E564,'ITC-Books'!$E$21:$E$1020,0)),"Not in Books")</f>
        <v>Not in Books</v>
      </c>
      <c r="X564" s="117" t="str">
        <f>IFERROR(INDEX('ITC-Books'!$R$21:$R$1020,MATCH(E564,'ITC-Books'!$E$21:$E$1020,0)),"Not in Books")</f>
        <v>Not in Books</v>
      </c>
      <c r="Y564" s="120">
        <f>IFERROR(VLOOKUP(E564,'2A-2B'!$F$21:$H$1020,3,0)-P564,SUM(M564:O564))</f>
        <v>0</v>
      </c>
      <c r="Z564" s="53">
        <f>IFERROR(VLOOKUP(E564,'ITC-Books'!$E$21:$P$1020,12,0)-P564,SUM(M564:O564))</f>
        <v>0</v>
      </c>
      <c r="AA564" s="186" t="str">
        <f t="shared" si="43"/>
        <v>-</v>
      </c>
    </row>
    <row r="565" spans="2:27">
      <c r="B565" s="176" t="s">
        <v>1944</v>
      </c>
      <c r="C565" s="121"/>
      <c r="D565" s="119"/>
      <c r="E565" s="192"/>
      <c r="F565" s="117"/>
      <c r="G565" s="118"/>
      <c r="H565" s="119"/>
      <c r="I565" s="119"/>
      <c r="J565" s="123"/>
      <c r="K565" s="195"/>
      <c r="L565" s="120">
        <v>0</v>
      </c>
      <c r="M565" s="120">
        <v>0</v>
      </c>
      <c r="N565" s="120">
        <v>0</v>
      </c>
      <c r="O565" s="112">
        <f t="shared" si="40"/>
        <v>0</v>
      </c>
      <c r="P565" s="115">
        <f t="shared" si="41"/>
        <v>0</v>
      </c>
      <c r="Q565" s="197"/>
      <c r="R565" s="177" t="str">
        <f>IFERROR(INDEX('2A-2B'!$B$21:$B$1020,MATCH(E565,'2A-2B'!$F$21:$F$1020,0)),"-")</f>
        <v>-</v>
      </c>
      <c r="S565" s="177" t="str">
        <f>IFERROR(INDEX('ITC-Books'!$B$21:$B$1020,MATCH(E565,'ITC-Books'!$E$21:$E$1020,0)),"-")</f>
        <v>-</v>
      </c>
      <c r="T565" s="186">
        <f t="shared" si="42"/>
        <v>0</v>
      </c>
      <c r="V565" s="131" t="str">
        <f>IFERROR(INDEX('2A-2B'!$C$21:$C$1020,MATCH(E565,'2A-2B'!$F$21:$F$1020,0)),"Not in 2A-2B")</f>
        <v>Not in 2A-2B</v>
      </c>
      <c r="W565" s="131" t="str">
        <f>IFERROR(INDEX('ITC-Books'!$C$21:$C$1020,MATCH(E565,'ITC-Books'!$E$21:$E$1020,0)),"Not in Books")</f>
        <v>Not in Books</v>
      </c>
      <c r="X565" s="117" t="str">
        <f>IFERROR(INDEX('ITC-Books'!$R$21:$R$1020,MATCH(E565,'ITC-Books'!$E$21:$E$1020,0)),"Not in Books")</f>
        <v>Not in Books</v>
      </c>
      <c r="Y565" s="120">
        <f>IFERROR(VLOOKUP(E565,'2A-2B'!$F$21:$H$1020,3,0)-P565,SUM(M565:O565))</f>
        <v>0</v>
      </c>
      <c r="Z565" s="53">
        <f>IFERROR(VLOOKUP(E565,'ITC-Books'!$E$21:$P$1020,12,0)-P565,SUM(M565:O565))</f>
        <v>0</v>
      </c>
      <c r="AA565" s="186" t="str">
        <f t="shared" si="43"/>
        <v>-</v>
      </c>
    </row>
    <row r="566" spans="2:27">
      <c r="B566" s="176" t="s">
        <v>1945</v>
      </c>
      <c r="C566" s="121"/>
      <c r="D566" s="119"/>
      <c r="E566" s="192"/>
      <c r="F566" s="117"/>
      <c r="G566" s="118"/>
      <c r="H566" s="119"/>
      <c r="I566" s="119"/>
      <c r="J566" s="123"/>
      <c r="K566" s="195"/>
      <c r="L566" s="120">
        <v>0</v>
      </c>
      <c r="M566" s="120">
        <v>0</v>
      </c>
      <c r="N566" s="120">
        <v>0</v>
      </c>
      <c r="O566" s="112">
        <f t="shared" si="40"/>
        <v>0</v>
      </c>
      <c r="P566" s="115">
        <f t="shared" si="41"/>
        <v>0</v>
      </c>
      <c r="Q566" s="197"/>
      <c r="R566" s="177" t="str">
        <f>IFERROR(INDEX('2A-2B'!$B$21:$B$1020,MATCH(E566,'2A-2B'!$F$21:$F$1020,0)),"-")</f>
        <v>-</v>
      </c>
      <c r="S566" s="177" t="str">
        <f>IFERROR(INDEX('ITC-Books'!$B$21:$B$1020,MATCH(E566,'ITC-Books'!$E$21:$E$1020,0)),"-")</f>
        <v>-</v>
      </c>
      <c r="T566" s="186">
        <f t="shared" si="42"/>
        <v>0</v>
      </c>
      <c r="V566" s="131" t="str">
        <f>IFERROR(INDEX('2A-2B'!$C$21:$C$1020,MATCH(E566,'2A-2B'!$F$21:$F$1020,0)),"Not in 2A-2B")</f>
        <v>Not in 2A-2B</v>
      </c>
      <c r="W566" s="131" t="str">
        <f>IFERROR(INDEX('ITC-Books'!$C$21:$C$1020,MATCH(E566,'ITC-Books'!$E$21:$E$1020,0)),"Not in Books")</f>
        <v>Not in Books</v>
      </c>
      <c r="X566" s="117" t="str">
        <f>IFERROR(INDEX('ITC-Books'!$R$21:$R$1020,MATCH(E566,'ITC-Books'!$E$21:$E$1020,0)),"Not in Books")</f>
        <v>Not in Books</v>
      </c>
      <c r="Y566" s="120">
        <f>IFERROR(VLOOKUP(E566,'2A-2B'!$F$21:$H$1020,3,0)-P566,SUM(M566:O566))</f>
        <v>0</v>
      </c>
      <c r="Z566" s="53">
        <f>IFERROR(VLOOKUP(E566,'ITC-Books'!$E$21:$P$1020,12,0)-P566,SUM(M566:O566))</f>
        <v>0</v>
      </c>
      <c r="AA566" s="186" t="str">
        <f t="shared" si="43"/>
        <v>-</v>
      </c>
    </row>
    <row r="567" spans="2:27">
      <c r="B567" s="176" t="s">
        <v>1946</v>
      </c>
      <c r="C567" s="121"/>
      <c r="D567" s="119"/>
      <c r="E567" s="192"/>
      <c r="F567" s="117"/>
      <c r="G567" s="118"/>
      <c r="H567" s="119"/>
      <c r="I567" s="119"/>
      <c r="J567" s="123"/>
      <c r="K567" s="195"/>
      <c r="L567" s="120">
        <v>0</v>
      </c>
      <c r="M567" s="120">
        <v>0</v>
      </c>
      <c r="N567" s="120">
        <v>0</v>
      </c>
      <c r="O567" s="112">
        <f t="shared" si="40"/>
        <v>0</v>
      </c>
      <c r="P567" s="115">
        <f t="shared" si="41"/>
        <v>0</v>
      </c>
      <c r="Q567" s="197"/>
      <c r="R567" s="177" t="str">
        <f>IFERROR(INDEX('2A-2B'!$B$21:$B$1020,MATCH(E567,'2A-2B'!$F$21:$F$1020,0)),"-")</f>
        <v>-</v>
      </c>
      <c r="S567" s="177" t="str">
        <f>IFERROR(INDEX('ITC-Books'!$B$21:$B$1020,MATCH(E567,'ITC-Books'!$E$21:$E$1020,0)),"-")</f>
        <v>-</v>
      </c>
      <c r="T567" s="186">
        <f t="shared" si="42"/>
        <v>0</v>
      </c>
      <c r="V567" s="131" t="str">
        <f>IFERROR(INDEX('2A-2B'!$C$21:$C$1020,MATCH(E567,'2A-2B'!$F$21:$F$1020,0)),"Not in 2A-2B")</f>
        <v>Not in 2A-2B</v>
      </c>
      <c r="W567" s="131" t="str">
        <f>IFERROR(INDEX('ITC-Books'!$C$21:$C$1020,MATCH(E567,'ITC-Books'!$E$21:$E$1020,0)),"Not in Books")</f>
        <v>Not in Books</v>
      </c>
      <c r="X567" s="117" t="str">
        <f>IFERROR(INDEX('ITC-Books'!$R$21:$R$1020,MATCH(E567,'ITC-Books'!$E$21:$E$1020,0)),"Not in Books")</f>
        <v>Not in Books</v>
      </c>
      <c r="Y567" s="120">
        <f>IFERROR(VLOOKUP(E567,'2A-2B'!$F$21:$H$1020,3,0)-P567,SUM(M567:O567))</f>
        <v>0</v>
      </c>
      <c r="Z567" s="53">
        <f>IFERROR(VLOOKUP(E567,'ITC-Books'!$E$21:$P$1020,12,0)-P567,SUM(M567:O567))</f>
        <v>0</v>
      </c>
      <c r="AA567" s="186" t="str">
        <f t="shared" si="43"/>
        <v>-</v>
      </c>
    </row>
    <row r="568" spans="2:27">
      <c r="B568" s="176" t="s">
        <v>1947</v>
      </c>
      <c r="C568" s="121"/>
      <c r="D568" s="119"/>
      <c r="E568" s="192"/>
      <c r="F568" s="117"/>
      <c r="G568" s="118"/>
      <c r="H568" s="119"/>
      <c r="I568" s="119"/>
      <c r="J568" s="123"/>
      <c r="K568" s="195"/>
      <c r="L568" s="120">
        <v>0</v>
      </c>
      <c r="M568" s="120">
        <v>0</v>
      </c>
      <c r="N568" s="120">
        <v>0</v>
      </c>
      <c r="O568" s="112">
        <f t="shared" si="40"/>
        <v>0</v>
      </c>
      <c r="P568" s="115">
        <f t="shared" si="41"/>
        <v>0</v>
      </c>
      <c r="Q568" s="197"/>
      <c r="R568" s="177" t="str">
        <f>IFERROR(INDEX('2A-2B'!$B$21:$B$1020,MATCH(E568,'2A-2B'!$F$21:$F$1020,0)),"-")</f>
        <v>-</v>
      </c>
      <c r="S568" s="177" t="str">
        <f>IFERROR(INDEX('ITC-Books'!$B$21:$B$1020,MATCH(E568,'ITC-Books'!$E$21:$E$1020,0)),"-")</f>
        <v>-</v>
      </c>
      <c r="T568" s="186">
        <f t="shared" si="42"/>
        <v>0</v>
      </c>
      <c r="V568" s="131" t="str">
        <f>IFERROR(INDEX('2A-2B'!$C$21:$C$1020,MATCH(E568,'2A-2B'!$F$21:$F$1020,0)),"Not in 2A-2B")</f>
        <v>Not in 2A-2B</v>
      </c>
      <c r="W568" s="131" t="str">
        <f>IFERROR(INDEX('ITC-Books'!$C$21:$C$1020,MATCH(E568,'ITC-Books'!$E$21:$E$1020,0)),"Not in Books")</f>
        <v>Not in Books</v>
      </c>
      <c r="X568" s="117" t="str">
        <f>IFERROR(INDEX('ITC-Books'!$R$21:$R$1020,MATCH(E568,'ITC-Books'!$E$21:$E$1020,0)),"Not in Books")</f>
        <v>Not in Books</v>
      </c>
      <c r="Y568" s="120">
        <f>IFERROR(VLOOKUP(E568,'2A-2B'!$F$21:$H$1020,3,0)-P568,SUM(M568:O568))</f>
        <v>0</v>
      </c>
      <c r="Z568" s="53">
        <f>IFERROR(VLOOKUP(E568,'ITC-Books'!$E$21:$P$1020,12,0)-P568,SUM(M568:O568))</f>
        <v>0</v>
      </c>
      <c r="AA568" s="186" t="str">
        <f t="shared" si="43"/>
        <v>-</v>
      </c>
    </row>
    <row r="569" spans="2:27">
      <c r="B569" s="176" t="s">
        <v>1948</v>
      </c>
      <c r="C569" s="121"/>
      <c r="D569" s="119"/>
      <c r="E569" s="192"/>
      <c r="F569" s="117"/>
      <c r="G569" s="118"/>
      <c r="H569" s="119"/>
      <c r="I569" s="119"/>
      <c r="J569" s="123"/>
      <c r="K569" s="195"/>
      <c r="L569" s="120">
        <v>0</v>
      </c>
      <c r="M569" s="120">
        <v>0</v>
      </c>
      <c r="N569" s="120">
        <v>0</v>
      </c>
      <c r="O569" s="112">
        <f t="shared" si="40"/>
        <v>0</v>
      </c>
      <c r="P569" s="115">
        <f t="shared" si="41"/>
        <v>0</v>
      </c>
      <c r="Q569" s="197"/>
      <c r="R569" s="177" t="str">
        <f>IFERROR(INDEX('2A-2B'!$B$21:$B$1020,MATCH(E569,'2A-2B'!$F$21:$F$1020,0)),"-")</f>
        <v>-</v>
      </c>
      <c r="S569" s="177" t="str">
        <f>IFERROR(INDEX('ITC-Books'!$B$21:$B$1020,MATCH(E569,'ITC-Books'!$E$21:$E$1020,0)),"-")</f>
        <v>-</v>
      </c>
      <c r="T569" s="186">
        <f t="shared" si="42"/>
        <v>0</v>
      </c>
      <c r="V569" s="131" t="str">
        <f>IFERROR(INDEX('2A-2B'!$C$21:$C$1020,MATCH(E569,'2A-2B'!$F$21:$F$1020,0)),"Not in 2A-2B")</f>
        <v>Not in 2A-2B</v>
      </c>
      <c r="W569" s="131" t="str">
        <f>IFERROR(INDEX('ITC-Books'!$C$21:$C$1020,MATCH(E569,'ITC-Books'!$E$21:$E$1020,0)),"Not in Books")</f>
        <v>Not in Books</v>
      </c>
      <c r="X569" s="117" t="str">
        <f>IFERROR(INDEX('ITC-Books'!$R$21:$R$1020,MATCH(E569,'ITC-Books'!$E$21:$E$1020,0)),"Not in Books")</f>
        <v>Not in Books</v>
      </c>
      <c r="Y569" s="120">
        <f>IFERROR(VLOOKUP(E569,'2A-2B'!$F$21:$H$1020,3,0)-P569,SUM(M569:O569))</f>
        <v>0</v>
      </c>
      <c r="Z569" s="53">
        <f>IFERROR(VLOOKUP(E569,'ITC-Books'!$E$21:$P$1020,12,0)-P569,SUM(M569:O569))</f>
        <v>0</v>
      </c>
      <c r="AA569" s="186" t="str">
        <f t="shared" si="43"/>
        <v>-</v>
      </c>
    </row>
    <row r="570" spans="2:27">
      <c r="B570" s="176" t="s">
        <v>1949</v>
      </c>
      <c r="C570" s="121"/>
      <c r="D570" s="119"/>
      <c r="E570" s="192"/>
      <c r="F570" s="117"/>
      <c r="G570" s="118"/>
      <c r="H570" s="119"/>
      <c r="I570" s="119"/>
      <c r="J570" s="123"/>
      <c r="K570" s="195"/>
      <c r="L570" s="120">
        <v>0</v>
      </c>
      <c r="M570" s="120">
        <v>0</v>
      </c>
      <c r="N570" s="120">
        <v>0</v>
      </c>
      <c r="O570" s="112">
        <f t="shared" si="40"/>
        <v>0</v>
      </c>
      <c r="P570" s="115">
        <f t="shared" si="41"/>
        <v>0</v>
      </c>
      <c r="Q570" s="197"/>
      <c r="R570" s="177" t="str">
        <f>IFERROR(INDEX('2A-2B'!$B$21:$B$1020,MATCH(E570,'2A-2B'!$F$21:$F$1020,0)),"-")</f>
        <v>-</v>
      </c>
      <c r="S570" s="177" t="str">
        <f>IFERROR(INDEX('ITC-Books'!$B$21:$B$1020,MATCH(E570,'ITC-Books'!$E$21:$E$1020,0)),"-")</f>
        <v>-</v>
      </c>
      <c r="T570" s="186">
        <f t="shared" si="42"/>
        <v>0</v>
      </c>
      <c r="V570" s="131" t="str">
        <f>IFERROR(INDEX('2A-2B'!$C$21:$C$1020,MATCH(E570,'2A-2B'!$F$21:$F$1020,0)),"Not in 2A-2B")</f>
        <v>Not in 2A-2B</v>
      </c>
      <c r="W570" s="131" t="str">
        <f>IFERROR(INDEX('ITC-Books'!$C$21:$C$1020,MATCH(E570,'ITC-Books'!$E$21:$E$1020,0)),"Not in Books")</f>
        <v>Not in Books</v>
      </c>
      <c r="X570" s="117" t="str">
        <f>IFERROR(INDEX('ITC-Books'!$R$21:$R$1020,MATCH(E570,'ITC-Books'!$E$21:$E$1020,0)),"Not in Books")</f>
        <v>Not in Books</v>
      </c>
      <c r="Y570" s="120">
        <f>IFERROR(VLOOKUP(E570,'2A-2B'!$F$21:$H$1020,3,0)-P570,SUM(M570:O570))</f>
        <v>0</v>
      </c>
      <c r="Z570" s="53">
        <f>IFERROR(VLOOKUP(E570,'ITC-Books'!$E$21:$P$1020,12,0)-P570,SUM(M570:O570))</f>
        <v>0</v>
      </c>
      <c r="AA570" s="186" t="str">
        <f t="shared" si="43"/>
        <v>-</v>
      </c>
    </row>
    <row r="571" spans="2:27">
      <c r="B571" s="176" t="s">
        <v>1950</v>
      </c>
      <c r="C571" s="121"/>
      <c r="D571" s="119"/>
      <c r="E571" s="192"/>
      <c r="F571" s="117"/>
      <c r="G571" s="118"/>
      <c r="H571" s="119"/>
      <c r="I571" s="119"/>
      <c r="J571" s="123"/>
      <c r="K571" s="195"/>
      <c r="L571" s="120">
        <v>0</v>
      </c>
      <c r="M571" s="120">
        <v>0</v>
      </c>
      <c r="N571" s="120">
        <v>0</v>
      </c>
      <c r="O571" s="112">
        <f t="shared" si="40"/>
        <v>0</v>
      </c>
      <c r="P571" s="115">
        <f t="shared" si="41"/>
        <v>0</v>
      </c>
      <c r="Q571" s="197"/>
      <c r="R571" s="177" t="str">
        <f>IFERROR(INDEX('2A-2B'!$B$21:$B$1020,MATCH(E571,'2A-2B'!$F$21:$F$1020,0)),"-")</f>
        <v>-</v>
      </c>
      <c r="S571" s="177" t="str">
        <f>IFERROR(INDEX('ITC-Books'!$B$21:$B$1020,MATCH(E571,'ITC-Books'!$E$21:$E$1020,0)),"-")</f>
        <v>-</v>
      </c>
      <c r="T571" s="186">
        <f t="shared" si="42"/>
        <v>0</v>
      </c>
      <c r="V571" s="131" t="str">
        <f>IFERROR(INDEX('2A-2B'!$C$21:$C$1020,MATCH(E571,'2A-2B'!$F$21:$F$1020,0)),"Not in 2A-2B")</f>
        <v>Not in 2A-2B</v>
      </c>
      <c r="W571" s="131" t="str">
        <f>IFERROR(INDEX('ITC-Books'!$C$21:$C$1020,MATCH(E571,'ITC-Books'!$E$21:$E$1020,0)),"Not in Books")</f>
        <v>Not in Books</v>
      </c>
      <c r="X571" s="117" t="str">
        <f>IFERROR(INDEX('ITC-Books'!$R$21:$R$1020,MATCH(E571,'ITC-Books'!$E$21:$E$1020,0)),"Not in Books")</f>
        <v>Not in Books</v>
      </c>
      <c r="Y571" s="120">
        <f>IFERROR(VLOOKUP(E571,'2A-2B'!$F$21:$H$1020,3,0)-P571,SUM(M571:O571))</f>
        <v>0</v>
      </c>
      <c r="Z571" s="53">
        <f>IFERROR(VLOOKUP(E571,'ITC-Books'!$E$21:$P$1020,12,0)-P571,SUM(M571:O571))</f>
        <v>0</v>
      </c>
      <c r="AA571" s="186" t="str">
        <f t="shared" si="43"/>
        <v>-</v>
      </c>
    </row>
    <row r="572" spans="2:27">
      <c r="B572" s="176" t="s">
        <v>1951</v>
      </c>
      <c r="C572" s="121"/>
      <c r="D572" s="119"/>
      <c r="E572" s="192"/>
      <c r="F572" s="117"/>
      <c r="G572" s="118"/>
      <c r="H572" s="119"/>
      <c r="I572" s="119"/>
      <c r="J572" s="123"/>
      <c r="K572" s="195"/>
      <c r="L572" s="120">
        <v>0</v>
      </c>
      <c r="M572" s="120">
        <v>0</v>
      </c>
      <c r="N572" s="120">
        <v>0</v>
      </c>
      <c r="O572" s="112">
        <f t="shared" si="40"/>
        <v>0</v>
      </c>
      <c r="P572" s="115">
        <f t="shared" si="41"/>
        <v>0</v>
      </c>
      <c r="Q572" s="197"/>
      <c r="R572" s="177" t="str">
        <f>IFERROR(INDEX('2A-2B'!$B$21:$B$1020,MATCH(E572,'2A-2B'!$F$21:$F$1020,0)),"-")</f>
        <v>-</v>
      </c>
      <c r="S572" s="177" t="str">
        <f>IFERROR(INDEX('ITC-Books'!$B$21:$B$1020,MATCH(E572,'ITC-Books'!$E$21:$E$1020,0)),"-")</f>
        <v>-</v>
      </c>
      <c r="T572" s="186">
        <f t="shared" si="42"/>
        <v>0</v>
      </c>
      <c r="V572" s="131" t="str">
        <f>IFERROR(INDEX('2A-2B'!$C$21:$C$1020,MATCH(E572,'2A-2B'!$F$21:$F$1020,0)),"Not in 2A-2B")</f>
        <v>Not in 2A-2B</v>
      </c>
      <c r="W572" s="131" t="str">
        <f>IFERROR(INDEX('ITC-Books'!$C$21:$C$1020,MATCH(E572,'ITC-Books'!$E$21:$E$1020,0)),"Not in Books")</f>
        <v>Not in Books</v>
      </c>
      <c r="X572" s="117" t="str">
        <f>IFERROR(INDEX('ITC-Books'!$R$21:$R$1020,MATCH(E572,'ITC-Books'!$E$21:$E$1020,0)),"Not in Books")</f>
        <v>Not in Books</v>
      </c>
      <c r="Y572" s="120">
        <f>IFERROR(VLOOKUP(E572,'2A-2B'!$F$21:$H$1020,3,0)-P572,SUM(M572:O572))</f>
        <v>0</v>
      </c>
      <c r="Z572" s="53">
        <f>IFERROR(VLOOKUP(E572,'ITC-Books'!$E$21:$P$1020,12,0)-P572,SUM(M572:O572))</f>
        <v>0</v>
      </c>
      <c r="AA572" s="186" t="str">
        <f t="shared" si="43"/>
        <v>-</v>
      </c>
    </row>
    <row r="573" spans="2:27">
      <c r="B573" s="176" t="s">
        <v>1952</v>
      </c>
      <c r="C573" s="121"/>
      <c r="D573" s="119"/>
      <c r="E573" s="192"/>
      <c r="F573" s="117"/>
      <c r="G573" s="118"/>
      <c r="H573" s="119"/>
      <c r="I573" s="119"/>
      <c r="J573" s="123"/>
      <c r="K573" s="195"/>
      <c r="L573" s="120">
        <v>0</v>
      </c>
      <c r="M573" s="120">
        <v>0</v>
      </c>
      <c r="N573" s="120">
        <v>0</v>
      </c>
      <c r="O573" s="112">
        <f t="shared" si="40"/>
        <v>0</v>
      </c>
      <c r="P573" s="115">
        <f t="shared" si="41"/>
        <v>0</v>
      </c>
      <c r="Q573" s="197"/>
      <c r="R573" s="177" t="str">
        <f>IFERROR(INDEX('2A-2B'!$B$21:$B$1020,MATCH(E573,'2A-2B'!$F$21:$F$1020,0)),"-")</f>
        <v>-</v>
      </c>
      <c r="S573" s="177" t="str">
        <f>IFERROR(INDEX('ITC-Books'!$B$21:$B$1020,MATCH(E573,'ITC-Books'!$E$21:$E$1020,0)),"-")</f>
        <v>-</v>
      </c>
      <c r="T573" s="186">
        <f t="shared" si="42"/>
        <v>0</v>
      </c>
      <c r="V573" s="131" t="str">
        <f>IFERROR(INDEX('2A-2B'!$C$21:$C$1020,MATCH(E573,'2A-2B'!$F$21:$F$1020,0)),"Not in 2A-2B")</f>
        <v>Not in 2A-2B</v>
      </c>
      <c r="W573" s="131" t="str">
        <f>IFERROR(INDEX('ITC-Books'!$C$21:$C$1020,MATCH(E573,'ITC-Books'!$E$21:$E$1020,0)),"Not in Books")</f>
        <v>Not in Books</v>
      </c>
      <c r="X573" s="117" t="str">
        <f>IFERROR(INDEX('ITC-Books'!$R$21:$R$1020,MATCH(E573,'ITC-Books'!$E$21:$E$1020,0)),"Not in Books")</f>
        <v>Not in Books</v>
      </c>
      <c r="Y573" s="120">
        <f>IFERROR(VLOOKUP(E573,'2A-2B'!$F$21:$H$1020,3,0)-P573,SUM(M573:O573))</f>
        <v>0</v>
      </c>
      <c r="Z573" s="53">
        <f>IFERROR(VLOOKUP(E573,'ITC-Books'!$E$21:$P$1020,12,0)-P573,SUM(M573:O573))</f>
        <v>0</v>
      </c>
      <c r="AA573" s="186" t="str">
        <f t="shared" si="43"/>
        <v>-</v>
      </c>
    </row>
    <row r="574" spans="2:27">
      <c r="B574" s="176" t="s">
        <v>1953</v>
      </c>
      <c r="C574" s="121"/>
      <c r="D574" s="119"/>
      <c r="E574" s="192"/>
      <c r="F574" s="117"/>
      <c r="G574" s="118"/>
      <c r="H574" s="119"/>
      <c r="I574" s="119"/>
      <c r="J574" s="123"/>
      <c r="K574" s="195"/>
      <c r="L574" s="120">
        <v>0</v>
      </c>
      <c r="M574" s="120">
        <v>0</v>
      </c>
      <c r="N574" s="120">
        <v>0</v>
      </c>
      <c r="O574" s="112">
        <f t="shared" si="40"/>
        <v>0</v>
      </c>
      <c r="P574" s="115">
        <f t="shared" si="41"/>
        <v>0</v>
      </c>
      <c r="Q574" s="197"/>
      <c r="R574" s="177" t="str">
        <f>IFERROR(INDEX('2A-2B'!$B$21:$B$1020,MATCH(E574,'2A-2B'!$F$21:$F$1020,0)),"-")</f>
        <v>-</v>
      </c>
      <c r="S574" s="177" t="str">
        <f>IFERROR(INDEX('ITC-Books'!$B$21:$B$1020,MATCH(E574,'ITC-Books'!$E$21:$E$1020,0)),"-")</f>
        <v>-</v>
      </c>
      <c r="T574" s="186">
        <f t="shared" si="42"/>
        <v>0</v>
      </c>
      <c r="V574" s="131" t="str">
        <f>IFERROR(INDEX('2A-2B'!$C$21:$C$1020,MATCH(E574,'2A-2B'!$F$21:$F$1020,0)),"Not in 2A-2B")</f>
        <v>Not in 2A-2B</v>
      </c>
      <c r="W574" s="131" t="str">
        <f>IFERROR(INDEX('ITC-Books'!$C$21:$C$1020,MATCH(E574,'ITC-Books'!$E$21:$E$1020,0)),"Not in Books")</f>
        <v>Not in Books</v>
      </c>
      <c r="X574" s="117" t="str">
        <f>IFERROR(INDEX('ITC-Books'!$R$21:$R$1020,MATCH(E574,'ITC-Books'!$E$21:$E$1020,0)),"Not in Books")</f>
        <v>Not in Books</v>
      </c>
      <c r="Y574" s="120">
        <f>IFERROR(VLOOKUP(E574,'2A-2B'!$F$21:$H$1020,3,0)-P574,SUM(M574:O574))</f>
        <v>0</v>
      </c>
      <c r="Z574" s="53">
        <f>IFERROR(VLOOKUP(E574,'ITC-Books'!$E$21:$P$1020,12,0)-P574,SUM(M574:O574))</f>
        <v>0</v>
      </c>
      <c r="AA574" s="186" t="str">
        <f t="shared" si="43"/>
        <v>-</v>
      </c>
    </row>
    <row r="575" spans="2:27">
      <c r="B575" s="176" t="s">
        <v>1954</v>
      </c>
      <c r="C575" s="121"/>
      <c r="D575" s="119"/>
      <c r="E575" s="192"/>
      <c r="F575" s="117"/>
      <c r="G575" s="118"/>
      <c r="H575" s="119"/>
      <c r="I575" s="119"/>
      <c r="J575" s="123"/>
      <c r="K575" s="195"/>
      <c r="L575" s="120">
        <v>0</v>
      </c>
      <c r="M575" s="120">
        <v>0</v>
      </c>
      <c r="N575" s="120">
        <v>0</v>
      </c>
      <c r="O575" s="112">
        <f t="shared" si="40"/>
        <v>0</v>
      </c>
      <c r="P575" s="115">
        <f t="shared" si="41"/>
        <v>0</v>
      </c>
      <c r="Q575" s="197"/>
      <c r="R575" s="177" t="str">
        <f>IFERROR(INDEX('2A-2B'!$B$21:$B$1020,MATCH(E575,'2A-2B'!$F$21:$F$1020,0)),"-")</f>
        <v>-</v>
      </c>
      <c r="S575" s="177" t="str">
        <f>IFERROR(INDEX('ITC-Books'!$B$21:$B$1020,MATCH(E575,'ITC-Books'!$E$21:$E$1020,0)),"-")</f>
        <v>-</v>
      </c>
      <c r="T575" s="186">
        <f t="shared" si="42"/>
        <v>0</v>
      </c>
      <c r="V575" s="131" t="str">
        <f>IFERROR(INDEX('2A-2B'!$C$21:$C$1020,MATCH(E575,'2A-2B'!$F$21:$F$1020,0)),"Not in 2A-2B")</f>
        <v>Not in 2A-2B</v>
      </c>
      <c r="W575" s="131" t="str">
        <f>IFERROR(INDEX('ITC-Books'!$C$21:$C$1020,MATCH(E575,'ITC-Books'!$E$21:$E$1020,0)),"Not in Books")</f>
        <v>Not in Books</v>
      </c>
      <c r="X575" s="117" t="str">
        <f>IFERROR(INDEX('ITC-Books'!$R$21:$R$1020,MATCH(E575,'ITC-Books'!$E$21:$E$1020,0)),"Not in Books")</f>
        <v>Not in Books</v>
      </c>
      <c r="Y575" s="120">
        <f>IFERROR(VLOOKUP(E575,'2A-2B'!$F$21:$H$1020,3,0)-P575,SUM(M575:O575))</f>
        <v>0</v>
      </c>
      <c r="Z575" s="53">
        <f>IFERROR(VLOOKUP(E575,'ITC-Books'!$E$21:$P$1020,12,0)-P575,SUM(M575:O575))</f>
        <v>0</v>
      </c>
      <c r="AA575" s="186" t="str">
        <f t="shared" si="43"/>
        <v>-</v>
      </c>
    </row>
    <row r="576" spans="2:27">
      <c r="B576" s="176" t="s">
        <v>1955</v>
      </c>
      <c r="C576" s="121"/>
      <c r="D576" s="119"/>
      <c r="E576" s="192"/>
      <c r="F576" s="117"/>
      <c r="G576" s="118"/>
      <c r="H576" s="119"/>
      <c r="I576" s="119"/>
      <c r="J576" s="123"/>
      <c r="K576" s="195"/>
      <c r="L576" s="120">
        <v>0</v>
      </c>
      <c r="M576" s="120">
        <v>0</v>
      </c>
      <c r="N576" s="120">
        <v>0</v>
      </c>
      <c r="O576" s="112">
        <f t="shared" si="40"/>
        <v>0</v>
      </c>
      <c r="P576" s="115">
        <f t="shared" si="41"/>
        <v>0</v>
      </c>
      <c r="Q576" s="197"/>
      <c r="R576" s="177" t="str">
        <f>IFERROR(INDEX('2A-2B'!$B$21:$B$1020,MATCH(E576,'2A-2B'!$F$21:$F$1020,0)),"-")</f>
        <v>-</v>
      </c>
      <c r="S576" s="177" t="str">
        <f>IFERROR(INDEX('ITC-Books'!$B$21:$B$1020,MATCH(E576,'ITC-Books'!$E$21:$E$1020,0)),"-")</f>
        <v>-</v>
      </c>
      <c r="T576" s="186">
        <f t="shared" si="42"/>
        <v>0</v>
      </c>
      <c r="V576" s="131" t="str">
        <f>IFERROR(INDEX('2A-2B'!$C$21:$C$1020,MATCH(E576,'2A-2B'!$F$21:$F$1020,0)),"Not in 2A-2B")</f>
        <v>Not in 2A-2B</v>
      </c>
      <c r="W576" s="131" t="str">
        <f>IFERROR(INDEX('ITC-Books'!$C$21:$C$1020,MATCH(E576,'ITC-Books'!$E$21:$E$1020,0)),"Not in Books")</f>
        <v>Not in Books</v>
      </c>
      <c r="X576" s="117" t="str">
        <f>IFERROR(INDEX('ITC-Books'!$R$21:$R$1020,MATCH(E576,'ITC-Books'!$E$21:$E$1020,0)),"Not in Books")</f>
        <v>Not in Books</v>
      </c>
      <c r="Y576" s="120">
        <f>IFERROR(VLOOKUP(E576,'2A-2B'!$F$21:$H$1020,3,0)-P576,SUM(M576:O576))</f>
        <v>0</v>
      </c>
      <c r="Z576" s="53">
        <f>IFERROR(VLOOKUP(E576,'ITC-Books'!$E$21:$P$1020,12,0)-P576,SUM(M576:O576))</f>
        <v>0</v>
      </c>
      <c r="AA576" s="186" t="str">
        <f t="shared" si="43"/>
        <v>-</v>
      </c>
    </row>
    <row r="577" spans="2:27">
      <c r="B577" s="176" t="s">
        <v>1956</v>
      </c>
      <c r="C577" s="121"/>
      <c r="D577" s="119"/>
      <c r="E577" s="192"/>
      <c r="F577" s="117"/>
      <c r="G577" s="118"/>
      <c r="H577" s="119"/>
      <c r="I577" s="119"/>
      <c r="J577" s="123"/>
      <c r="K577" s="195"/>
      <c r="L577" s="120">
        <v>0</v>
      </c>
      <c r="M577" s="120">
        <v>0</v>
      </c>
      <c r="N577" s="120">
        <v>0</v>
      </c>
      <c r="O577" s="112">
        <f t="shared" si="40"/>
        <v>0</v>
      </c>
      <c r="P577" s="115">
        <f t="shared" si="41"/>
        <v>0</v>
      </c>
      <c r="Q577" s="197"/>
      <c r="R577" s="177" t="str">
        <f>IFERROR(INDEX('2A-2B'!$B$21:$B$1020,MATCH(E577,'2A-2B'!$F$21:$F$1020,0)),"-")</f>
        <v>-</v>
      </c>
      <c r="S577" s="177" t="str">
        <f>IFERROR(INDEX('ITC-Books'!$B$21:$B$1020,MATCH(E577,'ITC-Books'!$E$21:$E$1020,0)),"-")</f>
        <v>-</v>
      </c>
      <c r="T577" s="186">
        <f t="shared" si="42"/>
        <v>0</v>
      </c>
      <c r="V577" s="131" t="str">
        <f>IFERROR(INDEX('2A-2B'!$C$21:$C$1020,MATCH(E577,'2A-2B'!$F$21:$F$1020,0)),"Not in 2A-2B")</f>
        <v>Not in 2A-2B</v>
      </c>
      <c r="W577" s="131" t="str">
        <f>IFERROR(INDEX('ITC-Books'!$C$21:$C$1020,MATCH(E577,'ITC-Books'!$E$21:$E$1020,0)),"Not in Books")</f>
        <v>Not in Books</v>
      </c>
      <c r="X577" s="117" t="str">
        <f>IFERROR(INDEX('ITC-Books'!$R$21:$R$1020,MATCH(E577,'ITC-Books'!$E$21:$E$1020,0)),"Not in Books")</f>
        <v>Not in Books</v>
      </c>
      <c r="Y577" s="120">
        <f>IFERROR(VLOOKUP(E577,'2A-2B'!$F$21:$H$1020,3,0)-P577,SUM(M577:O577))</f>
        <v>0</v>
      </c>
      <c r="Z577" s="53">
        <f>IFERROR(VLOOKUP(E577,'ITC-Books'!$E$21:$P$1020,12,0)-P577,SUM(M577:O577))</f>
        <v>0</v>
      </c>
      <c r="AA577" s="186" t="str">
        <f t="shared" si="43"/>
        <v>-</v>
      </c>
    </row>
    <row r="578" spans="2:27">
      <c r="B578" s="176" t="s">
        <v>1957</v>
      </c>
      <c r="C578" s="121"/>
      <c r="D578" s="119"/>
      <c r="E578" s="192"/>
      <c r="F578" s="117"/>
      <c r="G578" s="118"/>
      <c r="H578" s="119"/>
      <c r="I578" s="119"/>
      <c r="J578" s="123"/>
      <c r="K578" s="195"/>
      <c r="L578" s="120">
        <v>0</v>
      </c>
      <c r="M578" s="120">
        <v>0</v>
      </c>
      <c r="N578" s="120">
        <v>0</v>
      </c>
      <c r="O578" s="112">
        <f t="shared" si="40"/>
        <v>0</v>
      </c>
      <c r="P578" s="115">
        <f t="shared" si="41"/>
        <v>0</v>
      </c>
      <c r="Q578" s="197"/>
      <c r="R578" s="177" t="str">
        <f>IFERROR(INDEX('2A-2B'!$B$21:$B$1020,MATCH(E578,'2A-2B'!$F$21:$F$1020,0)),"-")</f>
        <v>-</v>
      </c>
      <c r="S578" s="177" t="str">
        <f>IFERROR(INDEX('ITC-Books'!$B$21:$B$1020,MATCH(E578,'ITC-Books'!$E$21:$E$1020,0)),"-")</f>
        <v>-</v>
      </c>
      <c r="T578" s="186">
        <f t="shared" si="42"/>
        <v>0</v>
      </c>
      <c r="V578" s="131" t="str">
        <f>IFERROR(INDEX('2A-2B'!$C$21:$C$1020,MATCH(E578,'2A-2B'!$F$21:$F$1020,0)),"Not in 2A-2B")</f>
        <v>Not in 2A-2B</v>
      </c>
      <c r="W578" s="131" t="str">
        <f>IFERROR(INDEX('ITC-Books'!$C$21:$C$1020,MATCH(E578,'ITC-Books'!$E$21:$E$1020,0)),"Not in Books")</f>
        <v>Not in Books</v>
      </c>
      <c r="X578" s="117" t="str">
        <f>IFERROR(INDEX('ITC-Books'!$R$21:$R$1020,MATCH(E578,'ITC-Books'!$E$21:$E$1020,0)),"Not in Books")</f>
        <v>Not in Books</v>
      </c>
      <c r="Y578" s="120">
        <f>IFERROR(VLOOKUP(E578,'2A-2B'!$F$21:$H$1020,3,0)-P578,SUM(M578:O578))</f>
        <v>0</v>
      </c>
      <c r="Z578" s="53">
        <f>IFERROR(VLOOKUP(E578,'ITC-Books'!$E$21:$P$1020,12,0)-P578,SUM(M578:O578))</f>
        <v>0</v>
      </c>
      <c r="AA578" s="186" t="str">
        <f t="shared" si="43"/>
        <v>-</v>
      </c>
    </row>
    <row r="579" spans="2:27">
      <c r="B579" s="176" t="s">
        <v>1958</v>
      </c>
      <c r="C579" s="121"/>
      <c r="D579" s="119"/>
      <c r="E579" s="192"/>
      <c r="F579" s="117"/>
      <c r="G579" s="118"/>
      <c r="H579" s="119"/>
      <c r="I579" s="119"/>
      <c r="J579" s="123"/>
      <c r="K579" s="195"/>
      <c r="L579" s="120">
        <v>0</v>
      </c>
      <c r="M579" s="120">
        <v>0</v>
      </c>
      <c r="N579" s="120">
        <v>0</v>
      </c>
      <c r="O579" s="112">
        <f t="shared" si="40"/>
        <v>0</v>
      </c>
      <c r="P579" s="115">
        <f t="shared" si="41"/>
        <v>0</v>
      </c>
      <c r="Q579" s="197"/>
      <c r="R579" s="177" t="str">
        <f>IFERROR(INDEX('2A-2B'!$B$21:$B$1020,MATCH(E579,'2A-2B'!$F$21:$F$1020,0)),"-")</f>
        <v>-</v>
      </c>
      <c r="S579" s="177" t="str">
        <f>IFERROR(INDEX('ITC-Books'!$B$21:$B$1020,MATCH(E579,'ITC-Books'!$E$21:$E$1020,0)),"-")</f>
        <v>-</v>
      </c>
      <c r="T579" s="186">
        <f t="shared" si="42"/>
        <v>0</v>
      </c>
      <c r="V579" s="131" t="str">
        <f>IFERROR(INDEX('2A-2B'!$C$21:$C$1020,MATCH(E579,'2A-2B'!$F$21:$F$1020,0)),"Not in 2A-2B")</f>
        <v>Not in 2A-2B</v>
      </c>
      <c r="W579" s="131" t="str">
        <f>IFERROR(INDEX('ITC-Books'!$C$21:$C$1020,MATCH(E579,'ITC-Books'!$E$21:$E$1020,0)),"Not in Books")</f>
        <v>Not in Books</v>
      </c>
      <c r="X579" s="117" t="str">
        <f>IFERROR(INDEX('ITC-Books'!$R$21:$R$1020,MATCH(E579,'ITC-Books'!$E$21:$E$1020,0)),"Not in Books")</f>
        <v>Not in Books</v>
      </c>
      <c r="Y579" s="120">
        <f>IFERROR(VLOOKUP(E579,'2A-2B'!$F$21:$H$1020,3,0)-P579,SUM(M579:O579))</f>
        <v>0</v>
      </c>
      <c r="Z579" s="53">
        <f>IFERROR(VLOOKUP(E579,'ITC-Books'!$E$21:$P$1020,12,0)-P579,SUM(M579:O579))</f>
        <v>0</v>
      </c>
      <c r="AA579" s="186" t="str">
        <f t="shared" si="43"/>
        <v>-</v>
      </c>
    </row>
    <row r="580" spans="2:27">
      <c r="B580" s="176" t="s">
        <v>1959</v>
      </c>
      <c r="C580" s="121"/>
      <c r="D580" s="119"/>
      <c r="E580" s="192"/>
      <c r="F580" s="117"/>
      <c r="G580" s="118"/>
      <c r="H580" s="119"/>
      <c r="I580" s="119"/>
      <c r="J580" s="123"/>
      <c r="K580" s="195"/>
      <c r="L580" s="120">
        <v>0</v>
      </c>
      <c r="M580" s="120">
        <v>0</v>
      </c>
      <c r="N580" s="120">
        <v>0</v>
      </c>
      <c r="O580" s="112">
        <f t="shared" si="40"/>
        <v>0</v>
      </c>
      <c r="P580" s="115">
        <f t="shared" si="41"/>
        <v>0</v>
      </c>
      <c r="Q580" s="197"/>
      <c r="R580" s="177" t="str">
        <f>IFERROR(INDEX('2A-2B'!$B$21:$B$1020,MATCH(E580,'2A-2B'!$F$21:$F$1020,0)),"-")</f>
        <v>-</v>
      </c>
      <c r="S580" s="177" t="str">
        <f>IFERROR(INDEX('ITC-Books'!$B$21:$B$1020,MATCH(E580,'ITC-Books'!$E$21:$E$1020,0)),"-")</f>
        <v>-</v>
      </c>
      <c r="T580" s="186">
        <f t="shared" si="42"/>
        <v>0</v>
      </c>
      <c r="V580" s="131" t="str">
        <f>IFERROR(INDEX('2A-2B'!$C$21:$C$1020,MATCH(E580,'2A-2B'!$F$21:$F$1020,0)),"Not in 2A-2B")</f>
        <v>Not in 2A-2B</v>
      </c>
      <c r="W580" s="131" t="str">
        <f>IFERROR(INDEX('ITC-Books'!$C$21:$C$1020,MATCH(E580,'ITC-Books'!$E$21:$E$1020,0)),"Not in Books")</f>
        <v>Not in Books</v>
      </c>
      <c r="X580" s="117" t="str">
        <f>IFERROR(INDEX('ITC-Books'!$R$21:$R$1020,MATCH(E580,'ITC-Books'!$E$21:$E$1020,0)),"Not in Books")</f>
        <v>Not in Books</v>
      </c>
      <c r="Y580" s="120">
        <f>IFERROR(VLOOKUP(E580,'2A-2B'!$F$21:$H$1020,3,0)-P580,SUM(M580:O580))</f>
        <v>0</v>
      </c>
      <c r="Z580" s="53">
        <f>IFERROR(VLOOKUP(E580,'ITC-Books'!$E$21:$P$1020,12,0)-P580,SUM(M580:O580))</f>
        <v>0</v>
      </c>
      <c r="AA580" s="186" t="str">
        <f t="shared" si="43"/>
        <v>-</v>
      </c>
    </row>
    <row r="581" spans="2:27">
      <c r="B581" s="176" t="s">
        <v>1960</v>
      </c>
      <c r="C581" s="121"/>
      <c r="D581" s="119"/>
      <c r="E581" s="192"/>
      <c r="F581" s="117"/>
      <c r="G581" s="118"/>
      <c r="H581" s="119"/>
      <c r="I581" s="119"/>
      <c r="J581" s="123"/>
      <c r="K581" s="195"/>
      <c r="L581" s="120">
        <v>0</v>
      </c>
      <c r="M581" s="120">
        <v>0</v>
      </c>
      <c r="N581" s="120">
        <v>0</v>
      </c>
      <c r="O581" s="112">
        <f t="shared" si="40"/>
        <v>0</v>
      </c>
      <c r="P581" s="115">
        <f t="shared" si="41"/>
        <v>0</v>
      </c>
      <c r="Q581" s="197"/>
      <c r="R581" s="177" t="str">
        <f>IFERROR(INDEX('2A-2B'!$B$21:$B$1020,MATCH(E581,'2A-2B'!$F$21:$F$1020,0)),"-")</f>
        <v>-</v>
      </c>
      <c r="S581" s="177" t="str">
        <f>IFERROR(INDEX('ITC-Books'!$B$21:$B$1020,MATCH(E581,'ITC-Books'!$E$21:$E$1020,0)),"-")</f>
        <v>-</v>
      </c>
      <c r="T581" s="186">
        <f t="shared" si="42"/>
        <v>0</v>
      </c>
      <c r="V581" s="131" t="str">
        <f>IFERROR(INDEX('2A-2B'!$C$21:$C$1020,MATCH(E581,'2A-2B'!$F$21:$F$1020,0)),"Not in 2A-2B")</f>
        <v>Not in 2A-2B</v>
      </c>
      <c r="W581" s="131" t="str">
        <f>IFERROR(INDEX('ITC-Books'!$C$21:$C$1020,MATCH(E581,'ITC-Books'!$E$21:$E$1020,0)),"Not in Books")</f>
        <v>Not in Books</v>
      </c>
      <c r="X581" s="117" t="str">
        <f>IFERROR(INDEX('ITC-Books'!$R$21:$R$1020,MATCH(E581,'ITC-Books'!$E$21:$E$1020,0)),"Not in Books")</f>
        <v>Not in Books</v>
      </c>
      <c r="Y581" s="120">
        <f>IFERROR(VLOOKUP(E581,'2A-2B'!$F$21:$H$1020,3,0)-P581,SUM(M581:O581))</f>
        <v>0</v>
      </c>
      <c r="Z581" s="53">
        <f>IFERROR(VLOOKUP(E581,'ITC-Books'!$E$21:$P$1020,12,0)-P581,SUM(M581:O581))</f>
        <v>0</v>
      </c>
      <c r="AA581" s="186" t="str">
        <f t="shared" si="43"/>
        <v>-</v>
      </c>
    </row>
    <row r="582" spans="2:27">
      <c r="B582" s="176" t="s">
        <v>1961</v>
      </c>
      <c r="C582" s="121"/>
      <c r="D582" s="119"/>
      <c r="E582" s="192"/>
      <c r="F582" s="117"/>
      <c r="G582" s="118"/>
      <c r="H582" s="119"/>
      <c r="I582" s="119"/>
      <c r="J582" s="123"/>
      <c r="K582" s="195"/>
      <c r="L582" s="120">
        <v>0</v>
      </c>
      <c r="M582" s="120">
        <v>0</v>
      </c>
      <c r="N582" s="120">
        <v>0</v>
      </c>
      <c r="O582" s="112">
        <f t="shared" si="40"/>
        <v>0</v>
      </c>
      <c r="P582" s="115">
        <f t="shared" si="41"/>
        <v>0</v>
      </c>
      <c r="Q582" s="197"/>
      <c r="R582" s="177" t="str">
        <f>IFERROR(INDEX('2A-2B'!$B$21:$B$1020,MATCH(E582,'2A-2B'!$F$21:$F$1020,0)),"-")</f>
        <v>-</v>
      </c>
      <c r="S582" s="177" t="str">
        <f>IFERROR(INDEX('ITC-Books'!$B$21:$B$1020,MATCH(E582,'ITC-Books'!$E$21:$E$1020,0)),"-")</f>
        <v>-</v>
      </c>
      <c r="T582" s="186">
        <f t="shared" si="42"/>
        <v>0</v>
      </c>
      <c r="V582" s="131" t="str">
        <f>IFERROR(INDEX('2A-2B'!$C$21:$C$1020,MATCH(E582,'2A-2B'!$F$21:$F$1020,0)),"Not in 2A-2B")</f>
        <v>Not in 2A-2B</v>
      </c>
      <c r="W582" s="131" t="str">
        <f>IFERROR(INDEX('ITC-Books'!$C$21:$C$1020,MATCH(E582,'ITC-Books'!$E$21:$E$1020,0)),"Not in Books")</f>
        <v>Not in Books</v>
      </c>
      <c r="X582" s="117" t="str">
        <f>IFERROR(INDEX('ITC-Books'!$R$21:$R$1020,MATCH(E582,'ITC-Books'!$E$21:$E$1020,0)),"Not in Books")</f>
        <v>Not in Books</v>
      </c>
      <c r="Y582" s="120">
        <f>IFERROR(VLOOKUP(E582,'2A-2B'!$F$21:$H$1020,3,0)-P582,SUM(M582:O582))</f>
        <v>0</v>
      </c>
      <c r="Z582" s="53">
        <f>IFERROR(VLOOKUP(E582,'ITC-Books'!$E$21:$P$1020,12,0)-P582,SUM(M582:O582))</f>
        <v>0</v>
      </c>
      <c r="AA582" s="186" t="str">
        <f t="shared" si="43"/>
        <v>-</v>
      </c>
    </row>
    <row r="583" spans="2:27">
      <c r="B583" s="176" t="s">
        <v>1962</v>
      </c>
      <c r="C583" s="121"/>
      <c r="D583" s="119"/>
      <c r="E583" s="192"/>
      <c r="F583" s="117"/>
      <c r="G583" s="118"/>
      <c r="H583" s="119"/>
      <c r="I583" s="119"/>
      <c r="J583" s="123"/>
      <c r="K583" s="195"/>
      <c r="L583" s="120">
        <v>0</v>
      </c>
      <c r="M583" s="120">
        <v>0</v>
      </c>
      <c r="N583" s="120">
        <v>0</v>
      </c>
      <c r="O583" s="112">
        <f t="shared" si="40"/>
        <v>0</v>
      </c>
      <c r="P583" s="115">
        <f t="shared" si="41"/>
        <v>0</v>
      </c>
      <c r="Q583" s="197"/>
      <c r="R583" s="177" t="str">
        <f>IFERROR(INDEX('2A-2B'!$B$21:$B$1020,MATCH(E583,'2A-2B'!$F$21:$F$1020,0)),"-")</f>
        <v>-</v>
      </c>
      <c r="S583" s="177" t="str">
        <f>IFERROR(INDEX('ITC-Books'!$B$21:$B$1020,MATCH(E583,'ITC-Books'!$E$21:$E$1020,0)),"-")</f>
        <v>-</v>
      </c>
      <c r="T583" s="186">
        <f t="shared" si="42"/>
        <v>0</v>
      </c>
      <c r="V583" s="131" t="str">
        <f>IFERROR(INDEX('2A-2B'!$C$21:$C$1020,MATCH(E583,'2A-2B'!$F$21:$F$1020,0)),"Not in 2A-2B")</f>
        <v>Not in 2A-2B</v>
      </c>
      <c r="W583" s="131" t="str">
        <f>IFERROR(INDEX('ITC-Books'!$C$21:$C$1020,MATCH(E583,'ITC-Books'!$E$21:$E$1020,0)),"Not in Books")</f>
        <v>Not in Books</v>
      </c>
      <c r="X583" s="117" t="str">
        <f>IFERROR(INDEX('ITC-Books'!$R$21:$R$1020,MATCH(E583,'ITC-Books'!$E$21:$E$1020,0)),"Not in Books")</f>
        <v>Not in Books</v>
      </c>
      <c r="Y583" s="120">
        <f>IFERROR(VLOOKUP(E583,'2A-2B'!$F$21:$H$1020,3,0)-P583,SUM(M583:O583))</f>
        <v>0</v>
      </c>
      <c r="Z583" s="53">
        <f>IFERROR(VLOOKUP(E583,'ITC-Books'!$E$21:$P$1020,12,0)-P583,SUM(M583:O583))</f>
        <v>0</v>
      </c>
      <c r="AA583" s="186" t="str">
        <f t="shared" si="43"/>
        <v>-</v>
      </c>
    </row>
    <row r="584" spans="2:27">
      <c r="B584" s="176" t="s">
        <v>1963</v>
      </c>
      <c r="C584" s="121"/>
      <c r="D584" s="119"/>
      <c r="E584" s="192"/>
      <c r="F584" s="117"/>
      <c r="G584" s="118"/>
      <c r="H584" s="119"/>
      <c r="I584" s="119"/>
      <c r="J584" s="123"/>
      <c r="K584" s="195"/>
      <c r="L584" s="120">
        <v>0</v>
      </c>
      <c r="M584" s="120">
        <v>0</v>
      </c>
      <c r="N584" s="120">
        <v>0</v>
      </c>
      <c r="O584" s="112">
        <f t="shared" si="40"/>
        <v>0</v>
      </c>
      <c r="P584" s="115">
        <f t="shared" si="41"/>
        <v>0</v>
      </c>
      <c r="Q584" s="197"/>
      <c r="R584" s="177" t="str">
        <f>IFERROR(INDEX('2A-2B'!$B$21:$B$1020,MATCH(E584,'2A-2B'!$F$21:$F$1020,0)),"-")</f>
        <v>-</v>
      </c>
      <c r="S584" s="177" t="str">
        <f>IFERROR(INDEX('ITC-Books'!$B$21:$B$1020,MATCH(E584,'ITC-Books'!$E$21:$E$1020,0)),"-")</f>
        <v>-</v>
      </c>
      <c r="T584" s="186">
        <f t="shared" si="42"/>
        <v>0</v>
      </c>
      <c r="V584" s="131" t="str">
        <f>IFERROR(INDEX('2A-2B'!$C$21:$C$1020,MATCH(E584,'2A-2B'!$F$21:$F$1020,0)),"Not in 2A-2B")</f>
        <v>Not in 2A-2B</v>
      </c>
      <c r="W584" s="131" t="str">
        <f>IFERROR(INDEX('ITC-Books'!$C$21:$C$1020,MATCH(E584,'ITC-Books'!$E$21:$E$1020,0)),"Not in Books")</f>
        <v>Not in Books</v>
      </c>
      <c r="X584" s="117" t="str">
        <f>IFERROR(INDEX('ITC-Books'!$R$21:$R$1020,MATCH(E584,'ITC-Books'!$E$21:$E$1020,0)),"Not in Books")</f>
        <v>Not in Books</v>
      </c>
      <c r="Y584" s="120">
        <f>IFERROR(VLOOKUP(E584,'2A-2B'!$F$21:$H$1020,3,0)-P584,SUM(M584:O584))</f>
        <v>0</v>
      </c>
      <c r="Z584" s="53">
        <f>IFERROR(VLOOKUP(E584,'ITC-Books'!$E$21:$P$1020,12,0)-P584,SUM(M584:O584))</f>
        <v>0</v>
      </c>
      <c r="AA584" s="186" t="str">
        <f t="shared" si="43"/>
        <v>-</v>
      </c>
    </row>
    <row r="585" spans="2:27">
      <c r="B585" s="176" t="s">
        <v>1964</v>
      </c>
      <c r="C585" s="121"/>
      <c r="D585" s="119"/>
      <c r="E585" s="192"/>
      <c r="F585" s="117"/>
      <c r="G585" s="118"/>
      <c r="H585" s="119"/>
      <c r="I585" s="119"/>
      <c r="J585" s="123"/>
      <c r="K585" s="195"/>
      <c r="L585" s="120">
        <v>0</v>
      </c>
      <c r="M585" s="120">
        <v>0</v>
      </c>
      <c r="N585" s="120">
        <v>0</v>
      </c>
      <c r="O585" s="112">
        <f t="shared" si="40"/>
        <v>0</v>
      </c>
      <c r="P585" s="115">
        <f t="shared" si="41"/>
        <v>0</v>
      </c>
      <c r="Q585" s="197"/>
      <c r="R585" s="177" t="str">
        <f>IFERROR(INDEX('2A-2B'!$B$21:$B$1020,MATCH(E585,'2A-2B'!$F$21:$F$1020,0)),"-")</f>
        <v>-</v>
      </c>
      <c r="S585" s="177" t="str">
        <f>IFERROR(INDEX('ITC-Books'!$B$21:$B$1020,MATCH(E585,'ITC-Books'!$E$21:$E$1020,0)),"-")</f>
        <v>-</v>
      </c>
      <c r="T585" s="186">
        <f t="shared" si="42"/>
        <v>0</v>
      </c>
      <c r="V585" s="131" t="str">
        <f>IFERROR(INDEX('2A-2B'!$C$21:$C$1020,MATCH(E585,'2A-2B'!$F$21:$F$1020,0)),"Not in 2A-2B")</f>
        <v>Not in 2A-2B</v>
      </c>
      <c r="W585" s="131" t="str">
        <f>IFERROR(INDEX('ITC-Books'!$C$21:$C$1020,MATCH(E585,'ITC-Books'!$E$21:$E$1020,0)),"Not in Books")</f>
        <v>Not in Books</v>
      </c>
      <c r="X585" s="117" t="str">
        <f>IFERROR(INDEX('ITC-Books'!$R$21:$R$1020,MATCH(E585,'ITC-Books'!$E$21:$E$1020,0)),"Not in Books")</f>
        <v>Not in Books</v>
      </c>
      <c r="Y585" s="120">
        <f>IFERROR(VLOOKUP(E585,'2A-2B'!$F$21:$H$1020,3,0)-P585,SUM(M585:O585))</f>
        <v>0</v>
      </c>
      <c r="Z585" s="53">
        <f>IFERROR(VLOOKUP(E585,'ITC-Books'!$E$21:$P$1020,12,0)-P585,SUM(M585:O585))</f>
        <v>0</v>
      </c>
      <c r="AA585" s="186" t="str">
        <f t="shared" si="43"/>
        <v>-</v>
      </c>
    </row>
    <row r="586" spans="2:27">
      <c r="B586" s="176" t="s">
        <v>1965</v>
      </c>
      <c r="C586" s="121"/>
      <c r="D586" s="119"/>
      <c r="E586" s="192"/>
      <c r="F586" s="117"/>
      <c r="G586" s="118"/>
      <c r="H586" s="119"/>
      <c r="I586" s="119"/>
      <c r="J586" s="123"/>
      <c r="K586" s="195"/>
      <c r="L586" s="120">
        <v>0</v>
      </c>
      <c r="M586" s="120">
        <v>0</v>
      </c>
      <c r="N586" s="120">
        <v>0</v>
      </c>
      <c r="O586" s="112">
        <f t="shared" si="40"/>
        <v>0</v>
      </c>
      <c r="P586" s="115">
        <f t="shared" si="41"/>
        <v>0</v>
      </c>
      <c r="Q586" s="197"/>
      <c r="R586" s="177" t="str">
        <f>IFERROR(INDEX('2A-2B'!$B$21:$B$1020,MATCH(E586,'2A-2B'!$F$21:$F$1020,0)),"-")</f>
        <v>-</v>
      </c>
      <c r="S586" s="177" t="str">
        <f>IFERROR(INDEX('ITC-Books'!$B$21:$B$1020,MATCH(E586,'ITC-Books'!$E$21:$E$1020,0)),"-")</f>
        <v>-</v>
      </c>
      <c r="T586" s="186">
        <f t="shared" si="42"/>
        <v>0</v>
      </c>
      <c r="V586" s="131" t="str">
        <f>IFERROR(INDEX('2A-2B'!$C$21:$C$1020,MATCH(E586,'2A-2B'!$F$21:$F$1020,0)),"Not in 2A-2B")</f>
        <v>Not in 2A-2B</v>
      </c>
      <c r="W586" s="131" t="str">
        <f>IFERROR(INDEX('ITC-Books'!$C$21:$C$1020,MATCH(E586,'ITC-Books'!$E$21:$E$1020,0)),"Not in Books")</f>
        <v>Not in Books</v>
      </c>
      <c r="X586" s="117" t="str">
        <f>IFERROR(INDEX('ITC-Books'!$R$21:$R$1020,MATCH(E586,'ITC-Books'!$E$21:$E$1020,0)),"Not in Books")</f>
        <v>Not in Books</v>
      </c>
      <c r="Y586" s="120">
        <f>IFERROR(VLOOKUP(E586,'2A-2B'!$F$21:$H$1020,3,0)-P586,SUM(M586:O586))</f>
        <v>0</v>
      </c>
      <c r="Z586" s="53">
        <f>IFERROR(VLOOKUP(E586,'ITC-Books'!$E$21:$P$1020,12,0)-P586,SUM(M586:O586))</f>
        <v>0</v>
      </c>
      <c r="AA586" s="186" t="str">
        <f t="shared" si="43"/>
        <v>-</v>
      </c>
    </row>
    <row r="587" spans="2:27">
      <c r="B587" s="176" t="s">
        <v>1966</v>
      </c>
      <c r="C587" s="121"/>
      <c r="D587" s="119"/>
      <c r="E587" s="192"/>
      <c r="F587" s="117"/>
      <c r="G587" s="118"/>
      <c r="H587" s="119"/>
      <c r="I587" s="119"/>
      <c r="J587" s="123"/>
      <c r="K587" s="195"/>
      <c r="L587" s="120">
        <v>0</v>
      </c>
      <c r="M587" s="120">
        <v>0</v>
      </c>
      <c r="N587" s="120">
        <v>0</v>
      </c>
      <c r="O587" s="112">
        <f t="shared" si="40"/>
        <v>0</v>
      </c>
      <c r="P587" s="115">
        <f t="shared" si="41"/>
        <v>0</v>
      </c>
      <c r="Q587" s="197"/>
      <c r="R587" s="177" t="str">
        <f>IFERROR(INDEX('2A-2B'!$B$21:$B$1020,MATCH(E587,'2A-2B'!$F$21:$F$1020,0)),"-")</f>
        <v>-</v>
      </c>
      <c r="S587" s="177" t="str">
        <f>IFERROR(INDEX('ITC-Books'!$B$21:$B$1020,MATCH(E587,'ITC-Books'!$E$21:$E$1020,0)),"-")</f>
        <v>-</v>
      </c>
      <c r="T587" s="186">
        <f t="shared" si="42"/>
        <v>0</v>
      </c>
      <c r="V587" s="131" t="str">
        <f>IFERROR(INDEX('2A-2B'!$C$21:$C$1020,MATCH(E587,'2A-2B'!$F$21:$F$1020,0)),"Not in 2A-2B")</f>
        <v>Not in 2A-2B</v>
      </c>
      <c r="W587" s="131" t="str">
        <f>IFERROR(INDEX('ITC-Books'!$C$21:$C$1020,MATCH(E587,'ITC-Books'!$E$21:$E$1020,0)),"Not in Books")</f>
        <v>Not in Books</v>
      </c>
      <c r="X587" s="117" t="str">
        <f>IFERROR(INDEX('ITC-Books'!$R$21:$R$1020,MATCH(E587,'ITC-Books'!$E$21:$E$1020,0)),"Not in Books")</f>
        <v>Not in Books</v>
      </c>
      <c r="Y587" s="120">
        <f>IFERROR(VLOOKUP(E587,'2A-2B'!$F$21:$H$1020,3,0)-P587,SUM(M587:O587))</f>
        <v>0</v>
      </c>
      <c r="Z587" s="53">
        <f>IFERROR(VLOOKUP(E587,'ITC-Books'!$E$21:$P$1020,12,0)-P587,SUM(M587:O587))</f>
        <v>0</v>
      </c>
      <c r="AA587" s="186" t="str">
        <f t="shared" si="43"/>
        <v>-</v>
      </c>
    </row>
    <row r="588" spans="2:27">
      <c r="B588" s="176" t="s">
        <v>1967</v>
      </c>
      <c r="C588" s="121"/>
      <c r="D588" s="119"/>
      <c r="E588" s="192"/>
      <c r="F588" s="117"/>
      <c r="G588" s="118"/>
      <c r="H588" s="119"/>
      <c r="I588" s="119"/>
      <c r="J588" s="123"/>
      <c r="K588" s="195"/>
      <c r="L588" s="120">
        <v>0</v>
      </c>
      <c r="M588" s="120">
        <v>0</v>
      </c>
      <c r="N588" s="120">
        <v>0</v>
      </c>
      <c r="O588" s="112">
        <f t="shared" si="40"/>
        <v>0</v>
      </c>
      <c r="P588" s="115">
        <f t="shared" si="41"/>
        <v>0</v>
      </c>
      <c r="Q588" s="197"/>
      <c r="R588" s="177" t="str">
        <f>IFERROR(INDEX('2A-2B'!$B$21:$B$1020,MATCH(E588,'2A-2B'!$F$21:$F$1020,0)),"-")</f>
        <v>-</v>
      </c>
      <c r="S588" s="177" t="str">
        <f>IFERROR(INDEX('ITC-Books'!$B$21:$B$1020,MATCH(E588,'ITC-Books'!$E$21:$E$1020,0)),"-")</f>
        <v>-</v>
      </c>
      <c r="T588" s="186">
        <f t="shared" si="42"/>
        <v>0</v>
      </c>
      <c r="V588" s="131" t="str">
        <f>IFERROR(INDEX('2A-2B'!$C$21:$C$1020,MATCH(E588,'2A-2B'!$F$21:$F$1020,0)),"Not in 2A-2B")</f>
        <v>Not in 2A-2B</v>
      </c>
      <c r="W588" s="131" t="str">
        <f>IFERROR(INDEX('ITC-Books'!$C$21:$C$1020,MATCH(E588,'ITC-Books'!$E$21:$E$1020,0)),"Not in Books")</f>
        <v>Not in Books</v>
      </c>
      <c r="X588" s="117" t="str">
        <f>IFERROR(INDEX('ITC-Books'!$R$21:$R$1020,MATCH(E588,'ITC-Books'!$E$21:$E$1020,0)),"Not in Books")</f>
        <v>Not in Books</v>
      </c>
      <c r="Y588" s="120">
        <f>IFERROR(VLOOKUP(E588,'2A-2B'!$F$21:$H$1020,3,0)-P588,SUM(M588:O588))</f>
        <v>0</v>
      </c>
      <c r="Z588" s="53">
        <f>IFERROR(VLOOKUP(E588,'ITC-Books'!$E$21:$P$1020,12,0)-P588,SUM(M588:O588))</f>
        <v>0</v>
      </c>
      <c r="AA588" s="186" t="str">
        <f t="shared" si="43"/>
        <v>-</v>
      </c>
    </row>
    <row r="589" spans="2:27">
      <c r="B589" s="176" t="s">
        <v>1968</v>
      </c>
      <c r="C589" s="121"/>
      <c r="D589" s="119"/>
      <c r="E589" s="192"/>
      <c r="F589" s="117"/>
      <c r="G589" s="118"/>
      <c r="H589" s="119"/>
      <c r="I589" s="119"/>
      <c r="J589" s="123"/>
      <c r="K589" s="195"/>
      <c r="L589" s="120">
        <v>0</v>
      </c>
      <c r="M589" s="120">
        <v>0</v>
      </c>
      <c r="N589" s="120">
        <v>0</v>
      </c>
      <c r="O589" s="112">
        <f t="shared" si="40"/>
        <v>0</v>
      </c>
      <c r="P589" s="115">
        <f t="shared" si="41"/>
        <v>0</v>
      </c>
      <c r="Q589" s="197"/>
      <c r="R589" s="177" t="str">
        <f>IFERROR(INDEX('2A-2B'!$B$21:$B$1020,MATCH(E589,'2A-2B'!$F$21:$F$1020,0)),"-")</f>
        <v>-</v>
      </c>
      <c r="S589" s="177" t="str">
        <f>IFERROR(INDEX('ITC-Books'!$B$21:$B$1020,MATCH(E589,'ITC-Books'!$E$21:$E$1020,0)),"-")</f>
        <v>-</v>
      </c>
      <c r="T589" s="186">
        <f t="shared" si="42"/>
        <v>0</v>
      </c>
      <c r="V589" s="131" t="str">
        <f>IFERROR(INDEX('2A-2B'!$C$21:$C$1020,MATCH(E589,'2A-2B'!$F$21:$F$1020,0)),"Not in 2A-2B")</f>
        <v>Not in 2A-2B</v>
      </c>
      <c r="W589" s="131" t="str">
        <f>IFERROR(INDEX('ITC-Books'!$C$21:$C$1020,MATCH(E589,'ITC-Books'!$E$21:$E$1020,0)),"Not in Books")</f>
        <v>Not in Books</v>
      </c>
      <c r="X589" s="117" t="str">
        <f>IFERROR(INDEX('ITC-Books'!$R$21:$R$1020,MATCH(E589,'ITC-Books'!$E$21:$E$1020,0)),"Not in Books")</f>
        <v>Not in Books</v>
      </c>
      <c r="Y589" s="120">
        <f>IFERROR(VLOOKUP(E589,'2A-2B'!$F$21:$H$1020,3,0)-P589,SUM(M589:O589))</f>
        <v>0</v>
      </c>
      <c r="Z589" s="53">
        <f>IFERROR(VLOOKUP(E589,'ITC-Books'!$E$21:$P$1020,12,0)-P589,SUM(M589:O589))</f>
        <v>0</v>
      </c>
      <c r="AA589" s="186" t="str">
        <f t="shared" si="43"/>
        <v>-</v>
      </c>
    </row>
    <row r="590" spans="2:27">
      <c r="B590" s="176" t="s">
        <v>1969</v>
      </c>
      <c r="C590" s="121"/>
      <c r="D590" s="119"/>
      <c r="E590" s="192"/>
      <c r="F590" s="117"/>
      <c r="G590" s="118"/>
      <c r="H590" s="119"/>
      <c r="I590" s="119"/>
      <c r="J590" s="123"/>
      <c r="K590" s="195"/>
      <c r="L590" s="120">
        <v>0</v>
      </c>
      <c r="M590" s="120">
        <v>0</v>
      </c>
      <c r="N590" s="120">
        <v>0</v>
      </c>
      <c r="O590" s="112">
        <f t="shared" si="40"/>
        <v>0</v>
      </c>
      <c r="P590" s="115">
        <f t="shared" si="41"/>
        <v>0</v>
      </c>
      <c r="Q590" s="197"/>
      <c r="R590" s="177" t="str">
        <f>IFERROR(INDEX('2A-2B'!$B$21:$B$1020,MATCH(E590,'2A-2B'!$F$21:$F$1020,0)),"-")</f>
        <v>-</v>
      </c>
      <c r="S590" s="177" t="str">
        <f>IFERROR(INDEX('ITC-Books'!$B$21:$B$1020,MATCH(E590,'ITC-Books'!$E$21:$E$1020,0)),"-")</f>
        <v>-</v>
      </c>
      <c r="T590" s="186">
        <f t="shared" si="42"/>
        <v>0</v>
      </c>
      <c r="V590" s="131" t="str">
        <f>IFERROR(INDEX('2A-2B'!$C$21:$C$1020,MATCH(E590,'2A-2B'!$F$21:$F$1020,0)),"Not in 2A-2B")</f>
        <v>Not in 2A-2B</v>
      </c>
      <c r="W590" s="131" t="str">
        <f>IFERROR(INDEX('ITC-Books'!$C$21:$C$1020,MATCH(E590,'ITC-Books'!$E$21:$E$1020,0)),"Not in Books")</f>
        <v>Not in Books</v>
      </c>
      <c r="X590" s="117" t="str">
        <f>IFERROR(INDEX('ITC-Books'!$R$21:$R$1020,MATCH(E590,'ITC-Books'!$E$21:$E$1020,0)),"Not in Books")</f>
        <v>Not in Books</v>
      </c>
      <c r="Y590" s="120">
        <f>IFERROR(VLOOKUP(E590,'2A-2B'!$F$21:$H$1020,3,0)-P590,SUM(M590:O590))</f>
        <v>0</v>
      </c>
      <c r="Z590" s="53">
        <f>IFERROR(VLOOKUP(E590,'ITC-Books'!$E$21:$P$1020,12,0)-P590,SUM(M590:O590))</f>
        <v>0</v>
      </c>
      <c r="AA590" s="186" t="str">
        <f t="shared" si="43"/>
        <v>-</v>
      </c>
    </row>
    <row r="591" spans="2:27">
      <c r="B591" s="176" t="s">
        <v>1970</v>
      </c>
      <c r="C591" s="121"/>
      <c r="D591" s="119"/>
      <c r="E591" s="192"/>
      <c r="F591" s="117"/>
      <c r="G591" s="118"/>
      <c r="H591" s="119"/>
      <c r="I591" s="119"/>
      <c r="J591" s="123"/>
      <c r="K591" s="195"/>
      <c r="L591" s="120">
        <v>0</v>
      </c>
      <c r="M591" s="120">
        <v>0</v>
      </c>
      <c r="N591" s="120">
        <v>0</v>
      </c>
      <c r="O591" s="112">
        <f t="shared" si="40"/>
        <v>0</v>
      </c>
      <c r="P591" s="115">
        <f t="shared" si="41"/>
        <v>0</v>
      </c>
      <c r="Q591" s="197"/>
      <c r="R591" s="177" t="str">
        <f>IFERROR(INDEX('2A-2B'!$B$21:$B$1020,MATCH(E591,'2A-2B'!$F$21:$F$1020,0)),"-")</f>
        <v>-</v>
      </c>
      <c r="S591" s="177" t="str">
        <f>IFERROR(INDEX('ITC-Books'!$B$21:$B$1020,MATCH(E591,'ITC-Books'!$E$21:$E$1020,0)),"-")</f>
        <v>-</v>
      </c>
      <c r="T591" s="186">
        <f t="shared" si="42"/>
        <v>0</v>
      </c>
      <c r="V591" s="131" t="str">
        <f>IFERROR(INDEX('2A-2B'!$C$21:$C$1020,MATCH(E591,'2A-2B'!$F$21:$F$1020,0)),"Not in 2A-2B")</f>
        <v>Not in 2A-2B</v>
      </c>
      <c r="W591" s="131" t="str">
        <f>IFERROR(INDEX('ITC-Books'!$C$21:$C$1020,MATCH(E591,'ITC-Books'!$E$21:$E$1020,0)),"Not in Books")</f>
        <v>Not in Books</v>
      </c>
      <c r="X591" s="117" t="str">
        <f>IFERROR(INDEX('ITC-Books'!$R$21:$R$1020,MATCH(E591,'ITC-Books'!$E$21:$E$1020,0)),"Not in Books")</f>
        <v>Not in Books</v>
      </c>
      <c r="Y591" s="120">
        <f>IFERROR(VLOOKUP(E591,'2A-2B'!$F$21:$H$1020,3,0)-P591,SUM(M591:O591))</f>
        <v>0</v>
      </c>
      <c r="Z591" s="53">
        <f>IFERROR(VLOOKUP(E591,'ITC-Books'!$E$21:$P$1020,12,0)-P591,SUM(M591:O591))</f>
        <v>0</v>
      </c>
      <c r="AA591" s="186" t="str">
        <f t="shared" si="43"/>
        <v>-</v>
      </c>
    </row>
    <row r="592" spans="2:27">
      <c r="B592" s="176" t="s">
        <v>1971</v>
      </c>
      <c r="C592" s="121"/>
      <c r="D592" s="119"/>
      <c r="E592" s="192"/>
      <c r="F592" s="117"/>
      <c r="G592" s="118"/>
      <c r="H592" s="119"/>
      <c r="I592" s="119"/>
      <c r="J592" s="123"/>
      <c r="K592" s="195"/>
      <c r="L592" s="120">
        <v>0</v>
      </c>
      <c r="M592" s="120">
        <v>0</v>
      </c>
      <c r="N592" s="120">
        <v>0</v>
      </c>
      <c r="O592" s="112">
        <f t="shared" si="40"/>
        <v>0</v>
      </c>
      <c r="P592" s="115">
        <f t="shared" si="41"/>
        <v>0</v>
      </c>
      <c r="Q592" s="197"/>
      <c r="R592" s="177" t="str">
        <f>IFERROR(INDEX('2A-2B'!$B$21:$B$1020,MATCH(E592,'2A-2B'!$F$21:$F$1020,0)),"-")</f>
        <v>-</v>
      </c>
      <c r="S592" s="177" t="str">
        <f>IFERROR(INDEX('ITC-Books'!$B$21:$B$1020,MATCH(E592,'ITC-Books'!$E$21:$E$1020,0)),"-")</f>
        <v>-</v>
      </c>
      <c r="T592" s="186">
        <f t="shared" si="42"/>
        <v>0</v>
      </c>
      <c r="V592" s="131" t="str">
        <f>IFERROR(INDEX('2A-2B'!$C$21:$C$1020,MATCH(E592,'2A-2B'!$F$21:$F$1020,0)),"Not in 2A-2B")</f>
        <v>Not in 2A-2B</v>
      </c>
      <c r="W592" s="131" t="str">
        <f>IFERROR(INDEX('ITC-Books'!$C$21:$C$1020,MATCH(E592,'ITC-Books'!$E$21:$E$1020,0)),"Not in Books")</f>
        <v>Not in Books</v>
      </c>
      <c r="X592" s="117" t="str">
        <f>IFERROR(INDEX('ITC-Books'!$R$21:$R$1020,MATCH(E592,'ITC-Books'!$E$21:$E$1020,0)),"Not in Books")</f>
        <v>Not in Books</v>
      </c>
      <c r="Y592" s="120">
        <f>IFERROR(VLOOKUP(E592,'2A-2B'!$F$21:$H$1020,3,0)-P592,SUM(M592:O592))</f>
        <v>0</v>
      </c>
      <c r="Z592" s="53">
        <f>IFERROR(VLOOKUP(E592,'ITC-Books'!$E$21:$P$1020,12,0)-P592,SUM(M592:O592))</f>
        <v>0</v>
      </c>
      <c r="AA592" s="186" t="str">
        <f t="shared" si="43"/>
        <v>-</v>
      </c>
    </row>
    <row r="593" spans="2:27">
      <c r="B593" s="176" t="s">
        <v>1972</v>
      </c>
      <c r="C593" s="121"/>
      <c r="D593" s="119"/>
      <c r="E593" s="192"/>
      <c r="F593" s="117"/>
      <c r="G593" s="118"/>
      <c r="H593" s="119"/>
      <c r="I593" s="119"/>
      <c r="J593" s="123"/>
      <c r="K593" s="195"/>
      <c r="L593" s="120">
        <v>0</v>
      </c>
      <c r="M593" s="120">
        <v>0</v>
      </c>
      <c r="N593" s="120">
        <v>0</v>
      </c>
      <c r="O593" s="112">
        <f t="shared" si="40"/>
        <v>0</v>
      </c>
      <c r="P593" s="115">
        <f t="shared" si="41"/>
        <v>0</v>
      </c>
      <c r="Q593" s="197"/>
      <c r="R593" s="177" t="str">
        <f>IFERROR(INDEX('2A-2B'!$B$21:$B$1020,MATCH(E593,'2A-2B'!$F$21:$F$1020,0)),"-")</f>
        <v>-</v>
      </c>
      <c r="S593" s="177" t="str">
        <f>IFERROR(INDEX('ITC-Books'!$B$21:$B$1020,MATCH(E593,'ITC-Books'!$E$21:$E$1020,0)),"-")</f>
        <v>-</v>
      </c>
      <c r="T593" s="186">
        <f t="shared" si="42"/>
        <v>0</v>
      </c>
      <c r="V593" s="131" t="str">
        <f>IFERROR(INDEX('2A-2B'!$C$21:$C$1020,MATCH(E593,'2A-2B'!$F$21:$F$1020,0)),"Not in 2A-2B")</f>
        <v>Not in 2A-2B</v>
      </c>
      <c r="W593" s="131" t="str">
        <f>IFERROR(INDEX('ITC-Books'!$C$21:$C$1020,MATCH(E593,'ITC-Books'!$E$21:$E$1020,0)),"Not in Books")</f>
        <v>Not in Books</v>
      </c>
      <c r="X593" s="117" t="str">
        <f>IFERROR(INDEX('ITC-Books'!$R$21:$R$1020,MATCH(E593,'ITC-Books'!$E$21:$E$1020,0)),"Not in Books")</f>
        <v>Not in Books</v>
      </c>
      <c r="Y593" s="120">
        <f>IFERROR(VLOOKUP(E593,'2A-2B'!$F$21:$H$1020,3,0)-P593,SUM(M593:O593))</f>
        <v>0</v>
      </c>
      <c r="Z593" s="53">
        <f>IFERROR(VLOOKUP(E593,'ITC-Books'!$E$21:$P$1020,12,0)-P593,SUM(M593:O593))</f>
        <v>0</v>
      </c>
      <c r="AA593" s="186" t="str">
        <f t="shared" si="43"/>
        <v>-</v>
      </c>
    </row>
    <row r="594" spans="2:27">
      <c r="B594" s="176" t="s">
        <v>1973</v>
      </c>
      <c r="C594" s="121"/>
      <c r="D594" s="119"/>
      <c r="E594" s="192"/>
      <c r="F594" s="117"/>
      <c r="G594" s="118"/>
      <c r="H594" s="119"/>
      <c r="I594" s="119"/>
      <c r="J594" s="123"/>
      <c r="K594" s="195"/>
      <c r="L594" s="120">
        <v>0</v>
      </c>
      <c r="M594" s="120">
        <v>0</v>
      </c>
      <c r="N594" s="120">
        <v>0</v>
      </c>
      <c r="O594" s="112">
        <f t="shared" si="40"/>
        <v>0</v>
      </c>
      <c r="P594" s="115">
        <f t="shared" si="41"/>
        <v>0</v>
      </c>
      <c r="Q594" s="197"/>
      <c r="R594" s="177" t="str">
        <f>IFERROR(INDEX('2A-2B'!$B$21:$B$1020,MATCH(E594,'2A-2B'!$F$21:$F$1020,0)),"-")</f>
        <v>-</v>
      </c>
      <c r="S594" s="177" t="str">
        <f>IFERROR(INDEX('ITC-Books'!$B$21:$B$1020,MATCH(E594,'ITC-Books'!$E$21:$E$1020,0)),"-")</f>
        <v>-</v>
      </c>
      <c r="T594" s="186">
        <f t="shared" si="42"/>
        <v>0</v>
      </c>
      <c r="V594" s="131" t="str">
        <f>IFERROR(INDEX('2A-2B'!$C$21:$C$1020,MATCH(E594,'2A-2B'!$F$21:$F$1020,0)),"Not in 2A-2B")</f>
        <v>Not in 2A-2B</v>
      </c>
      <c r="W594" s="131" t="str">
        <f>IFERROR(INDEX('ITC-Books'!$C$21:$C$1020,MATCH(E594,'ITC-Books'!$E$21:$E$1020,0)),"Not in Books")</f>
        <v>Not in Books</v>
      </c>
      <c r="X594" s="117" t="str">
        <f>IFERROR(INDEX('ITC-Books'!$R$21:$R$1020,MATCH(E594,'ITC-Books'!$E$21:$E$1020,0)),"Not in Books")</f>
        <v>Not in Books</v>
      </c>
      <c r="Y594" s="120">
        <f>IFERROR(VLOOKUP(E594,'2A-2B'!$F$21:$H$1020,3,0)-P594,SUM(M594:O594))</f>
        <v>0</v>
      </c>
      <c r="Z594" s="53">
        <f>IFERROR(VLOOKUP(E594,'ITC-Books'!$E$21:$P$1020,12,0)-P594,SUM(M594:O594))</f>
        <v>0</v>
      </c>
      <c r="AA594" s="186" t="str">
        <f t="shared" si="43"/>
        <v>-</v>
      </c>
    </row>
    <row r="595" spans="2:27">
      <c r="B595" s="176" t="s">
        <v>1974</v>
      </c>
      <c r="C595" s="121"/>
      <c r="D595" s="119"/>
      <c r="E595" s="192"/>
      <c r="F595" s="117"/>
      <c r="G595" s="118"/>
      <c r="H595" s="119"/>
      <c r="I595" s="119"/>
      <c r="J595" s="123"/>
      <c r="K595" s="195"/>
      <c r="L595" s="120">
        <v>0</v>
      </c>
      <c r="M595" s="120">
        <v>0</v>
      </c>
      <c r="N595" s="120">
        <v>0</v>
      </c>
      <c r="O595" s="112">
        <f t="shared" si="40"/>
        <v>0</v>
      </c>
      <c r="P595" s="115">
        <f t="shared" si="41"/>
        <v>0</v>
      </c>
      <c r="Q595" s="197"/>
      <c r="R595" s="177" t="str">
        <f>IFERROR(INDEX('2A-2B'!$B$21:$B$1020,MATCH(E595,'2A-2B'!$F$21:$F$1020,0)),"-")</f>
        <v>-</v>
      </c>
      <c r="S595" s="177" t="str">
        <f>IFERROR(INDEX('ITC-Books'!$B$21:$B$1020,MATCH(E595,'ITC-Books'!$E$21:$E$1020,0)),"-")</f>
        <v>-</v>
      </c>
      <c r="T595" s="186">
        <f t="shared" si="42"/>
        <v>0</v>
      </c>
      <c r="V595" s="131" t="str">
        <f>IFERROR(INDEX('2A-2B'!$C$21:$C$1020,MATCH(E595,'2A-2B'!$F$21:$F$1020,0)),"Not in 2A-2B")</f>
        <v>Not in 2A-2B</v>
      </c>
      <c r="W595" s="131" t="str">
        <f>IFERROR(INDEX('ITC-Books'!$C$21:$C$1020,MATCH(E595,'ITC-Books'!$E$21:$E$1020,0)),"Not in Books")</f>
        <v>Not in Books</v>
      </c>
      <c r="X595" s="117" t="str">
        <f>IFERROR(INDEX('ITC-Books'!$R$21:$R$1020,MATCH(E595,'ITC-Books'!$E$21:$E$1020,0)),"Not in Books")</f>
        <v>Not in Books</v>
      </c>
      <c r="Y595" s="120">
        <f>IFERROR(VLOOKUP(E595,'2A-2B'!$F$21:$H$1020,3,0)-P595,SUM(M595:O595))</f>
        <v>0</v>
      </c>
      <c r="Z595" s="53">
        <f>IFERROR(VLOOKUP(E595,'ITC-Books'!$E$21:$P$1020,12,0)-P595,SUM(M595:O595))</f>
        <v>0</v>
      </c>
      <c r="AA595" s="186" t="str">
        <f t="shared" si="43"/>
        <v>-</v>
      </c>
    </row>
    <row r="596" spans="2:27">
      <c r="B596" s="176" t="s">
        <v>1975</v>
      </c>
      <c r="C596" s="121"/>
      <c r="D596" s="119"/>
      <c r="E596" s="192"/>
      <c r="F596" s="117"/>
      <c r="G596" s="118"/>
      <c r="H596" s="119"/>
      <c r="I596" s="119"/>
      <c r="J596" s="123"/>
      <c r="K596" s="195"/>
      <c r="L596" s="120">
        <v>0</v>
      </c>
      <c r="M596" s="120">
        <v>0</v>
      </c>
      <c r="N596" s="120">
        <v>0</v>
      </c>
      <c r="O596" s="112">
        <f t="shared" si="40"/>
        <v>0</v>
      </c>
      <c r="P596" s="115">
        <f t="shared" si="41"/>
        <v>0</v>
      </c>
      <c r="Q596" s="197"/>
      <c r="R596" s="177" t="str">
        <f>IFERROR(INDEX('2A-2B'!$B$21:$B$1020,MATCH(E596,'2A-2B'!$F$21:$F$1020,0)),"-")</f>
        <v>-</v>
      </c>
      <c r="S596" s="177" t="str">
        <f>IFERROR(INDEX('ITC-Books'!$B$21:$B$1020,MATCH(E596,'ITC-Books'!$E$21:$E$1020,0)),"-")</f>
        <v>-</v>
      </c>
      <c r="T596" s="186">
        <f t="shared" si="42"/>
        <v>0</v>
      </c>
      <c r="V596" s="131" t="str">
        <f>IFERROR(INDEX('2A-2B'!$C$21:$C$1020,MATCH(E596,'2A-2B'!$F$21:$F$1020,0)),"Not in 2A-2B")</f>
        <v>Not in 2A-2B</v>
      </c>
      <c r="W596" s="131" t="str">
        <f>IFERROR(INDEX('ITC-Books'!$C$21:$C$1020,MATCH(E596,'ITC-Books'!$E$21:$E$1020,0)),"Not in Books")</f>
        <v>Not in Books</v>
      </c>
      <c r="X596" s="117" t="str">
        <f>IFERROR(INDEX('ITC-Books'!$R$21:$R$1020,MATCH(E596,'ITC-Books'!$E$21:$E$1020,0)),"Not in Books")</f>
        <v>Not in Books</v>
      </c>
      <c r="Y596" s="120">
        <f>IFERROR(VLOOKUP(E596,'2A-2B'!$F$21:$H$1020,3,0)-P596,SUM(M596:O596))</f>
        <v>0</v>
      </c>
      <c r="Z596" s="53">
        <f>IFERROR(VLOOKUP(E596,'ITC-Books'!$E$21:$P$1020,12,0)-P596,SUM(M596:O596))</f>
        <v>0</v>
      </c>
      <c r="AA596" s="186" t="str">
        <f t="shared" si="43"/>
        <v>-</v>
      </c>
    </row>
    <row r="597" spans="2:27">
      <c r="B597" s="176" t="s">
        <v>1976</v>
      </c>
      <c r="C597" s="121"/>
      <c r="D597" s="119"/>
      <c r="E597" s="192"/>
      <c r="F597" s="117"/>
      <c r="G597" s="118"/>
      <c r="H597" s="119"/>
      <c r="I597" s="119"/>
      <c r="J597" s="123"/>
      <c r="K597" s="195"/>
      <c r="L597" s="120">
        <v>0</v>
      </c>
      <c r="M597" s="120">
        <v>0</v>
      </c>
      <c r="N597" s="120">
        <v>0</v>
      </c>
      <c r="O597" s="112">
        <f t="shared" ref="O597:O660" si="44">N597</f>
        <v>0</v>
      </c>
      <c r="P597" s="115">
        <f t="shared" si="41"/>
        <v>0</v>
      </c>
      <c r="Q597" s="197"/>
      <c r="R597" s="177" t="str">
        <f>IFERROR(INDEX('2A-2B'!$B$21:$B$1020,MATCH(E597,'2A-2B'!$F$21:$F$1020,0)),"-")</f>
        <v>-</v>
      </c>
      <c r="S597" s="177" t="str">
        <f>IFERROR(INDEX('ITC-Books'!$B$21:$B$1020,MATCH(E597,'ITC-Books'!$E$21:$E$1020,0)),"-")</f>
        <v>-</v>
      </c>
      <c r="T597" s="186">
        <f t="shared" si="42"/>
        <v>0</v>
      </c>
      <c r="V597" s="131" t="str">
        <f>IFERROR(INDEX('2A-2B'!$C$21:$C$1020,MATCH(E597,'2A-2B'!$F$21:$F$1020,0)),"Not in 2A-2B")</f>
        <v>Not in 2A-2B</v>
      </c>
      <c r="W597" s="131" t="str">
        <f>IFERROR(INDEX('ITC-Books'!$C$21:$C$1020,MATCH(E597,'ITC-Books'!$E$21:$E$1020,0)),"Not in Books")</f>
        <v>Not in Books</v>
      </c>
      <c r="X597" s="117" t="str">
        <f>IFERROR(INDEX('ITC-Books'!$R$21:$R$1020,MATCH(E597,'ITC-Books'!$E$21:$E$1020,0)),"Not in Books")</f>
        <v>Not in Books</v>
      </c>
      <c r="Y597" s="120">
        <f>IFERROR(VLOOKUP(E597,'2A-2B'!$F$21:$H$1020,3,0)-P597,SUM(M597:O597))</f>
        <v>0</v>
      </c>
      <c r="Z597" s="53">
        <f>IFERROR(VLOOKUP(E597,'ITC-Books'!$E$21:$P$1020,12,0)-P597,SUM(M597:O597))</f>
        <v>0</v>
      </c>
      <c r="AA597" s="186" t="str">
        <f t="shared" si="43"/>
        <v>-</v>
      </c>
    </row>
    <row r="598" spans="2:27">
      <c r="B598" s="176" t="s">
        <v>1977</v>
      </c>
      <c r="C598" s="121"/>
      <c r="D598" s="119"/>
      <c r="E598" s="192"/>
      <c r="F598" s="117"/>
      <c r="G598" s="118"/>
      <c r="H598" s="119"/>
      <c r="I598" s="119"/>
      <c r="J598" s="123"/>
      <c r="K598" s="195"/>
      <c r="L598" s="120">
        <v>0</v>
      </c>
      <c r="M598" s="120">
        <v>0</v>
      </c>
      <c r="N598" s="120">
        <v>0</v>
      </c>
      <c r="O598" s="112">
        <f t="shared" si="44"/>
        <v>0</v>
      </c>
      <c r="P598" s="115">
        <f t="shared" ref="P598:P661" si="45">SUM(L598:O598)</f>
        <v>0</v>
      </c>
      <c r="Q598" s="197"/>
      <c r="R598" s="177" t="str">
        <f>IFERROR(INDEX('2A-2B'!$B$21:$B$1020,MATCH(E598,'2A-2B'!$F$21:$F$1020,0)),"-")</f>
        <v>-</v>
      </c>
      <c r="S598" s="177" t="str">
        <f>IFERROR(INDEX('ITC-Books'!$B$21:$B$1020,MATCH(E598,'ITC-Books'!$E$21:$E$1020,0)),"-")</f>
        <v>-</v>
      </c>
      <c r="T598" s="186">
        <f t="shared" ref="T598:T661" si="46">IF(((L598*J598)-SUM(M598:O598))&gt;0.51,0,((L598*J598)-SUM(M598:O598)))</f>
        <v>0</v>
      </c>
      <c r="V598" s="131" t="str">
        <f>IFERROR(INDEX('2A-2B'!$C$21:$C$1020,MATCH(E598,'2A-2B'!$F$21:$F$1020,0)),"Not in 2A-2B")</f>
        <v>Not in 2A-2B</v>
      </c>
      <c r="W598" s="131" t="str">
        <f>IFERROR(INDEX('ITC-Books'!$C$21:$C$1020,MATCH(E598,'ITC-Books'!$E$21:$E$1020,0)),"Not in Books")</f>
        <v>Not in Books</v>
      </c>
      <c r="X598" s="117" t="str">
        <f>IFERROR(INDEX('ITC-Books'!$R$21:$R$1020,MATCH(E598,'ITC-Books'!$E$21:$E$1020,0)),"Not in Books")</f>
        <v>Not in Books</v>
      </c>
      <c r="Y598" s="120">
        <f>IFERROR(VLOOKUP(E598,'2A-2B'!$F$21:$H$1020,3,0)-P598,SUM(M598:O598))</f>
        <v>0</v>
      </c>
      <c r="Z598" s="53">
        <f>IFERROR(VLOOKUP(E598,'ITC-Books'!$E$21:$P$1020,12,0)-P598,SUM(M598:O598))</f>
        <v>0</v>
      </c>
      <c r="AA598" s="186" t="str">
        <f t="shared" ref="AA598:AA661" si="47">IFERROR((X598-F598)&lt;180,"-")</f>
        <v>-</v>
      </c>
    </row>
    <row r="599" spans="2:27">
      <c r="B599" s="176" t="s">
        <v>1978</v>
      </c>
      <c r="C599" s="121"/>
      <c r="D599" s="119"/>
      <c r="E599" s="192"/>
      <c r="F599" s="117"/>
      <c r="G599" s="118"/>
      <c r="H599" s="119"/>
      <c r="I599" s="119"/>
      <c r="J599" s="123"/>
      <c r="K599" s="195"/>
      <c r="L599" s="120">
        <v>0</v>
      </c>
      <c r="M599" s="120">
        <v>0</v>
      </c>
      <c r="N599" s="120">
        <v>0</v>
      </c>
      <c r="O599" s="112">
        <f t="shared" si="44"/>
        <v>0</v>
      </c>
      <c r="P599" s="115">
        <f t="shared" si="45"/>
        <v>0</v>
      </c>
      <c r="Q599" s="197"/>
      <c r="R599" s="177" t="str">
        <f>IFERROR(INDEX('2A-2B'!$B$21:$B$1020,MATCH(E599,'2A-2B'!$F$21:$F$1020,0)),"-")</f>
        <v>-</v>
      </c>
      <c r="S599" s="177" t="str">
        <f>IFERROR(INDEX('ITC-Books'!$B$21:$B$1020,MATCH(E599,'ITC-Books'!$E$21:$E$1020,0)),"-")</f>
        <v>-</v>
      </c>
      <c r="T599" s="186">
        <f t="shared" si="46"/>
        <v>0</v>
      </c>
      <c r="V599" s="131" t="str">
        <f>IFERROR(INDEX('2A-2B'!$C$21:$C$1020,MATCH(E599,'2A-2B'!$F$21:$F$1020,0)),"Not in 2A-2B")</f>
        <v>Not in 2A-2B</v>
      </c>
      <c r="W599" s="131" t="str">
        <f>IFERROR(INDEX('ITC-Books'!$C$21:$C$1020,MATCH(E599,'ITC-Books'!$E$21:$E$1020,0)),"Not in Books")</f>
        <v>Not in Books</v>
      </c>
      <c r="X599" s="117" t="str">
        <f>IFERROR(INDEX('ITC-Books'!$R$21:$R$1020,MATCH(E599,'ITC-Books'!$E$21:$E$1020,0)),"Not in Books")</f>
        <v>Not in Books</v>
      </c>
      <c r="Y599" s="120">
        <f>IFERROR(VLOOKUP(E599,'2A-2B'!$F$21:$H$1020,3,0)-P599,SUM(M599:O599))</f>
        <v>0</v>
      </c>
      <c r="Z599" s="53">
        <f>IFERROR(VLOOKUP(E599,'ITC-Books'!$E$21:$P$1020,12,0)-P599,SUM(M599:O599))</f>
        <v>0</v>
      </c>
      <c r="AA599" s="186" t="str">
        <f t="shared" si="47"/>
        <v>-</v>
      </c>
    </row>
    <row r="600" spans="2:27">
      <c r="B600" s="176" t="s">
        <v>1979</v>
      </c>
      <c r="C600" s="121"/>
      <c r="D600" s="119"/>
      <c r="E600" s="192"/>
      <c r="F600" s="117"/>
      <c r="G600" s="118"/>
      <c r="H600" s="119"/>
      <c r="I600" s="119"/>
      <c r="J600" s="123"/>
      <c r="K600" s="195"/>
      <c r="L600" s="120">
        <v>0</v>
      </c>
      <c r="M600" s="120">
        <v>0</v>
      </c>
      <c r="N600" s="120">
        <v>0</v>
      </c>
      <c r="O600" s="112">
        <f t="shared" si="44"/>
        <v>0</v>
      </c>
      <c r="P600" s="115">
        <f t="shared" si="45"/>
        <v>0</v>
      </c>
      <c r="Q600" s="197"/>
      <c r="R600" s="177" t="str">
        <f>IFERROR(INDEX('2A-2B'!$B$21:$B$1020,MATCH(E600,'2A-2B'!$F$21:$F$1020,0)),"-")</f>
        <v>-</v>
      </c>
      <c r="S600" s="177" t="str">
        <f>IFERROR(INDEX('ITC-Books'!$B$21:$B$1020,MATCH(E600,'ITC-Books'!$E$21:$E$1020,0)),"-")</f>
        <v>-</v>
      </c>
      <c r="T600" s="186">
        <f t="shared" si="46"/>
        <v>0</v>
      </c>
      <c r="V600" s="131" t="str">
        <f>IFERROR(INDEX('2A-2B'!$C$21:$C$1020,MATCH(E600,'2A-2B'!$F$21:$F$1020,0)),"Not in 2A-2B")</f>
        <v>Not in 2A-2B</v>
      </c>
      <c r="W600" s="131" t="str">
        <f>IFERROR(INDEX('ITC-Books'!$C$21:$C$1020,MATCH(E600,'ITC-Books'!$E$21:$E$1020,0)),"Not in Books")</f>
        <v>Not in Books</v>
      </c>
      <c r="X600" s="117" t="str">
        <f>IFERROR(INDEX('ITC-Books'!$R$21:$R$1020,MATCH(E600,'ITC-Books'!$E$21:$E$1020,0)),"Not in Books")</f>
        <v>Not in Books</v>
      </c>
      <c r="Y600" s="120">
        <f>IFERROR(VLOOKUP(E600,'2A-2B'!$F$21:$H$1020,3,0)-P600,SUM(M600:O600))</f>
        <v>0</v>
      </c>
      <c r="Z600" s="53">
        <f>IFERROR(VLOOKUP(E600,'ITC-Books'!$E$21:$P$1020,12,0)-P600,SUM(M600:O600))</f>
        <v>0</v>
      </c>
      <c r="AA600" s="186" t="str">
        <f t="shared" si="47"/>
        <v>-</v>
      </c>
    </row>
    <row r="601" spans="2:27">
      <c r="B601" s="176" t="s">
        <v>1980</v>
      </c>
      <c r="C601" s="121"/>
      <c r="D601" s="119"/>
      <c r="E601" s="192"/>
      <c r="F601" s="117"/>
      <c r="G601" s="118"/>
      <c r="H601" s="119"/>
      <c r="I601" s="119"/>
      <c r="J601" s="123"/>
      <c r="K601" s="195"/>
      <c r="L601" s="120">
        <v>0</v>
      </c>
      <c r="M601" s="120">
        <v>0</v>
      </c>
      <c r="N601" s="120">
        <v>0</v>
      </c>
      <c r="O601" s="112">
        <f t="shared" si="44"/>
        <v>0</v>
      </c>
      <c r="P601" s="115">
        <f t="shared" si="45"/>
        <v>0</v>
      </c>
      <c r="Q601" s="197"/>
      <c r="R601" s="177" t="str">
        <f>IFERROR(INDEX('2A-2B'!$B$21:$B$1020,MATCH(E601,'2A-2B'!$F$21:$F$1020,0)),"-")</f>
        <v>-</v>
      </c>
      <c r="S601" s="177" t="str">
        <f>IFERROR(INDEX('ITC-Books'!$B$21:$B$1020,MATCH(E601,'ITC-Books'!$E$21:$E$1020,0)),"-")</f>
        <v>-</v>
      </c>
      <c r="T601" s="186">
        <f t="shared" si="46"/>
        <v>0</v>
      </c>
      <c r="V601" s="131" t="str">
        <f>IFERROR(INDEX('2A-2B'!$C$21:$C$1020,MATCH(E601,'2A-2B'!$F$21:$F$1020,0)),"Not in 2A-2B")</f>
        <v>Not in 2A-2B</v>
      </c>
      <c r="W601" s="131" t="str">
        <f>IFERROR(INDEX('ITC-Books'!$C$21:$C$1020,MATCH(E601,'ITC-Books'!$E$21:$E$1020,0)),"Not in Books")</f>
        <v>Not in Books</v>
      </c>
      <c r="X601" s="117" t="str">
        <f>IFERROR(INDEX('ITC-Books'!$R$21:$R$1020,MATCH(E601,'ITC-Books'!$E$21:$E$1020,0)),"Not in Books")</f>
        <v>Not in Books</v>
      </c>
      <c r="Y601" s="120">
        <f>IFERROR(VLOOKUP(E601,'2A-2B'!$F$21:$H$1020,3,0)-P601,SUM(M601:O601))</f>
        <v>0</v>
      </c>
      <c r="Z601" s="53">
        <f>IFERROR(VLOOKUP(E601,'ITC-Books'!$E$21:$P$1020,12,0)-P601,SUM(M601:O601))</f>
        <v>0</v>
      </c>
      <c r="AA601" s="186" t="str">
        <f t="shared" si="47"/>
        <v>-</v>
      </c>
    </row>
    <row r="602" spans="2:27">
      <c r="B602" s="176" t="s">
        <v>1981</v>
      </c>
      <c r="C602" s="121"/>
      <c r="D602" s="119"/>
      <c r="E602" s="192"/>
      <c r="F602" s="117"/>
      <c r="G602" s="118"/>
      <c r="H602" s="119"/>
      <c r="I602" s="119"/>
      <c r="J602" s="123"/>
      <c r="K602" s="195"/>
      <c r="L602" s="120">
        <v>0</v>
      </c>
      <c r="M602" s="120">
        <v>0</v>
      </c>
      <c r="N602" s="120">
        <v>0</v>
      </c>
      <c r="O602" s="112">
        <f t="shared" si="44"/>
        <v>0</v>
      </c>
      <c r="P602" s="115">
        <f t="shared" si="45"/>
        <v>0</v>
      </c>
      <c r="Q602" s="197"/>
      <c r="R602" s="177" t="str">
        <f>IFERROR(INDEX('2A-2B'!$B$21:$B$1020,MATCH(E602,'2A-2B'!$F$21:$F$1020,0)),"-")</f>
        <v>-</v>
      </c>
      <c r="S602" s="177" t="str">
        <f>IFERROR(INDEX('ITC-Books'!$B$21:$B$1020,MATCH(E602,'ITC-Books'!$E$21:$E$1020,0)),"-")</f>
        <v>-</v>
      </c>
      <c r="T602" s="186">
        <f t="shared" si="46"/>
        <v>0</v>
      </c>
      <c r="V602" s="131" t="str">
        <f>IFERROR(INDEX('2A-2B'!$C$21:$C$1020,MATCH(E602,'2A-2B'!$F$21:$F$1020,0)),"Not in 2A-2B")</f>
        <v>Not in 2A-2B</v>
      </c>
      <c r="W602" s="131" t="str">
        <f>IFERROR(INDEX('ITC-Books'!$C$21:$C$1020,MATCH(E602,'ITC-Books'!$E$21:$E$1020,0)),"Not in Books")</f>
        <v>Not in Books</v>
      </c>
      <c r="X602" s="117" t="str">
        <f>IFERROR(INDEX('ITC-Books'!$R$21:$R$1020,MATCH(E602,'ITC-Books'!$E$21:$E$1020,0)),"Not in Books")</f>
        <v>Not in Books</v>
      </c>
      <c r="Y602" s="120">
        <f>IFERROR(VLOOKUP(E602,'2A-2B'!$F$21:$H$1020,3,0)-P602,SUM(M602:O602))</f>
        <v>0</v>
      </c>
      <c r="Z602" s="53">
        <f>IFERROR(VLOOKUP(E602,'ITC-Books'!$E$21:$P$1020,12,0)-P602,SUM(M602:O602))</f>
        <v>0</v>
      </c>
      <c r="AA602" s="186" t="str">
        <f t="shared" si="47"/>
        <v>-</v>
      </c>
    </row>
    <row r="603" spans="2:27">
      <c r="B603" s="176" t="s">
        <v>1982</v>
      </c>
      <c r="C603" s="121"/>
      <c r="D603" s="119"/>
      <c r="E603" s="192"/>
      <c r="F603" s="117"/>
      <c r="G603" s="118"/>
      <c r="H603" s="119"/>
      <c r="I603" s="119"/>
      <c r="J603" s="123"/>
      <c r="K603" s="195"/>
      <c r="L603" s="120">
        <v>0</v>
      </c>
      <c r="M603" s="120">
        <v>0</v>
      </c>
      <c r="N603" s="120">
        <v>0</v>
      </c>
      <c r="O603" s="112">
        <f t="shared" si="44"/>
        <v>0</v>
      </c>
      <c r="P603" s="115">
        <f t="shared" si="45"/>
        <v>0</v>
      </c>
      <c r="Q603" s="197"/>
      <c r="R603" s="177" t="str">
        <f>IFERROR(INDEX('2A-2B'!$B$21:$B$1020,MATCH(E603,'2A-2B'!$F$21:$F$1020,0)),"-")</f>
        <v>-</v>
      </c>
      <c r="S603" s="177" t="str">
        <f>IFERROR(INDEX('ITC-Books'!$B$21:$B$1020,MATCH(E603,'ITC-Books'!$E$21:$E$1020,0)),"-")</f>
        <v>-</v>
      </c>
      <c r="T603" s="186">
        <f t="shared" si="46"/>
        <v>0</v>
      </c>
      <c r="V603" s="131" t="str">
        <f>IFERROR(INDEX('2A-2B'!$C$21:$C$1020,MATCH(E603,'2A-2B'!$F$21:$F$1020,0)),"Not in 2A-2B")</f>
        <v>Not in 2A-2B</v>
      </c>
      <c r="W603" s="131" t="str">
        <f>IFERROR(INDEX('ITC-Books'!$C$21:$C$1020,MATCH(E603,'ITC-Books'!$E$21:$E$1020,0)),"Not in Books")</f>
        <v>Not in Books</v>
      </c>
      <c r="X603" s="117" t="str">
        <f>IFERROR(INDEX('ITC-Books'!$R$21:$R$1020,MATCH(E603,'ITC-Books'!$E$21:$E$1020,0)),"Not in Books")</f>
        <v>Not in Books</v>
      </c>
      <c r="Y603" s="120">
        <f>IFERROR(VLOOKUP(E603,'2A-2B'!$F$21:$H$1020,3,0)-P603,SUM(M603:O603))</f>
        <v>0</v>
      </c>
      <c r="Z603" s="53">
        <f>IFERROR(VLOOKUP(E603,'ITC-Books'!$E$21:$P$1020,12,0)-P603,SUM(M603:O603))</f>
        <v>0</v>
      </c>
      <c r="AA603" s="186" t="str">
        <f t="shared" si="47"/>
        <v>-</v>
      </c>
    </row>
    <row r="604" spans="2:27">
      <c r="B604" s="176" t="s">
        <v>1983</v>
      </c>
      <c r="C604" s="121"/>
      <c r="D604" s="119"/>
      <c r="E604" s="192"/>
      <c r="F604" s="117"/>
      <c r="G604" s="118"/>
      <c r="H604" s="119"/>
      <c r="I604" s="119"/>
      <c r="J604" s="123"/>
      <c r="K604" s="195"/>
      <c r="L604" s="120">
        <v>0</v>
      </c>
      <c r="M604" s="120">
        <v>0</v>
      </c>
      <c r="N604" s="120">
        <v>0</v>
      </c>
      <c r="O604" s="112">
        <f t="shared" si="44"/>
        <v>0</v>
      </c>
      <c r="P604" s="115">
        <f t="shared" si="45"/>
        <v>0</v>
      </c>
      <c r="Q604" s="197"/>
      <c r="R604" s="177" t="str">
        <f>IFERROR(INDEX('2A-2B'!$B$21:$B$1020,MATCH(E604,'2A-2B'!$F$21:$F$1020,0)),"-")</f>
        <v>-</v>
      </c>
      <c r="S604" s="177" t="str">
        <f>IFERROR(INDEX('ITC-Books'!$B$21:$B$1020,MATCH(E604,'ITC-Books'!$E$21:$E$1020,0)),"-")</f>
        <v>-</v>
      </c>
      <c r="T604" s="186">
        <f t="shared" si="46"/>
        <v>0</v>
      </c>
      <c r="V604" s="131" t="str">
        <f>IFERROR(INDEX('2A-2B'!$C$21:$C$1020,MATCH(E604,'2A-2B'!$F$21:$F$1020,0)),"Not in 2A-2B")</f>
        <v>Not in 2A-2B</v>
      </c>
      <c r="W604" s="131" t="str">
        <f>IFERROR(INDEX('ITC-Books'!$C$21:$C$1020,MATCH(E604,'ITC-Books'!$E$21:$E$1020,0)),"Not in Books")</f>
        <v>Not in Books</v>
      </c>
      <c r="X604" s="117" t="str">
        <f>IFERROR(INDEX('ITC-Books'!$R$21:$R$1020,MATCH(E604,'ITC-Books'!$E$21:$E$1020,0)),"Not in Books")</f>
        <v>Not in Books</v>
      </c>
      <c r="Y604" s="120">
        <f>IFERROR(VLOOKUP(E604,'2A-2B'!$F$21:$H$1020,3,0)-P604,SUM(M604:O604))</f>
        <v>0</v>
      </c>
      <c r="Z604" s="53">
        <f>IFERROR(VLOOKUP(E604,'ITC-Books'!$E$21:$P$1020,12,0)-P604,SUM(M604:O604))</f>
        <v>0</v>
      </c>
      <c r="AA604" s="186" t="str">
        <f t="shared" si="47"/>
        <v>-</v>
      </c>
    </row>
    <row r="605" spans="2:27">
      <c r="B605" s="176" t="s">
        <v>1984</v>
      </c>
      <c r="C605" s="121"/>
      <c r="D605" s="119"/>
      <c r="E605" s="192"/>
      <c r="F605" s="117"/>
      <c r="G605" s="118"/>
      <c r="H605" s="119"/>
      <c r="I605" s="119"/>
      <c r="J605" s="123"/>
      <c r="K605" s="195"/>
      <c r="L605" s="120">
        <v>0</v>
      </c>
      <c r="M605" s="120">
        <v>0</v>
      </c>
      <c r="N605" s="120">
        <v>0</v>
      </c>
      <c r="O605" s="112">
        <f t="shared" si="44"/>
        <v>0</v>
      </c>
      <c r="P605" s="115">
        <f t="shared" si="45"/>
        <v>0</v>
      </c>
      <c r="Q605" s="197"/>
      <c r="R605" s="177" t="str">
        <f>IFERROR(INDEX('2A-2B'!$B$21:$B$1020,MATCH(E605,'2A-2B'!$F$21:$F$1020,0)),"-")</f>
        <v>-</v>
      </c>
      <c r="S605" s="177" t="str">
        <f>IFERROR(INDEX('ITC-Books'!$B$21:$B$1020,MATCH(E605,'ITC-Books'!$E$21:$E$1020,0)),"-")</f>
        <v>-</v>
      </c>
      <c r="T605" s="186">
        <f t="shared" si="46"/>
        <v>0</v>
      </c>
      <c r="V605" s="131" t="str">
        <f>IFERROR(INDEX('2A-2B'!$C$21:$C$1020,MATCH(E605,'2A-2B'!$F$21:$F$1020,0)),"Not in 2A-2B")</f>
        <v>Not in 2A-2B</v>
      </c>
      <c r="W605" s="131" t="str">
        <f>IFERROR(INDEX('ITC-Books'!$C$21:$C$1020,MATCH(E605,'ITC-Books'!$E$21:$E$1020,0)),"Not in Books")</f>
        <v>Not in Books</v>
      </c>
      <c r="X605" s="117" t="str">
        <f>IFERROR(INDEX('ITC-Books'!$R$21:$R$1020,MATCH(E605,'ITC-Books'!$E$21:$E$1020,0)),"Not in Books")</f>
        <v>Not in Books</v>
      </c>
      <c r="Y605" s="120">
        <f>IFERROR(VLOOKUP(E605,'2A-2B'!$F$21:$H$1020,3,0)-P605,SUM(M605:O605))</f>
        <v>0</v>
      </c>
      <c r="Z605" s="53">
        <f>IFERROR(VLOOKUP(E605,'ITC-Books'!$E$21:$P$1020,12,0)-P605,SUM(M605:O605))</f>
        <v>0</v>
      </c>
      <c r="AA605" s="186" t="str">
        <f t="shared" si="47"/>
        <v>-</v>
      </c>
    </row>
    <row r="606" spans="2:27">
      <c r="B606" s="176" t="s">
        <v>1985</v>
      </c>
      <c r="C606" s="121"/>
      <c r="D606" s="119"/>
      <c r="E606" s="192"/>
      <c r="F606" s="117"/>
      <c r="G606" s="118"/>
      <c r="H606" s="119"/>
      <c r="I606" s="119"/>
      <c r="J606" s="123"/>
      <c r="K606" s="195"/>
      <c r="L606" s="120">
        <v>0</v>
      </c>
      <c r="M606" s="120">
        <v>0</v>
      </c>
      <c r="N606" s="120">
        <v>0</v>
      </c>
      <c r="O606" s="112">
        <f t="shared" si="44"/>
        <v>0</v>
      </c>
      <c r="P606" s="115">
        <f t="shared" si="45"/>
        <v>0</v>
      </c>
      <c r="Q606" s="197"/>
      <c r="R606" s="177" t="str">
        <f>IFERROR(INDEX('2A-2B'!$B$21:$B$1020,MATCH(E606,'2A-2B'!$F$21:$F$1020,0)),"-")</f>
        <v>-</v>
      </c>
      <c r="S606" s="177" t="str">
        <f>IFERROR(INDEX('ITC-Books'!$B$21:$B$1020,MATCH(E606,'ITC-Books'!$E$21:$E$1020,0)),"-")</f>
        <v>-</v>
      </c>
      <c r="T606" s="186">
        <f t="shared" si="46"/>
        <v>0</v>
      </c>
      <c r="V606" s="131" t="str">
        <f>IFERROR(INDEX('2A-2B'!$C$21:$C$1020,MATCH(E606,'2A-2B'!$F$21:$F$1020,0)),"Not in 2A-2B")</f>
        <v>Not in 2A-2B</v>
      </c>
      <c r="W606" s="131" t="str">
        <f>IFERROR(INDEX('ITC-Books'!$C$21:$C$1020,MATCH(E606,'ITC-Books'!$E$21:$E$1020,0)),"Not in Books")</f>
        <v>Not in Books</v>
      </c>
      <c r="X606" s="117" t="str">
        <f>IFERROR(INDEX('ITC-Books'!$R$21:$R$1020,MATCH(E606,'ITC-Books'!$E$21:$E$1020,0)),"Not in Books")</f>
        <v>Not in Books</v>
      </c>
      <c r="Y606" s="120">
        <f>IFERROR(VLOOKUP(E606,'2A-2B'!$F$21:$H$1020,3,0)-P606,SUM(M606:O606))</f>
        <v>0</v>
      </c>
      <c r="Z606" s="53">
        <f>IFERROR(VLOOKUP(E606,'ITC-Books'!$E$21:$P$1020,12,0)-P606,SUM(M606:O606))</f>
        <v>0</v>
      </c>
      <c r="AA606" s="186" t="str">
        <f t="shared" si="47"/>
        <v>-</v>
      </c>
    </row>
    <row r="607" spans="2:27">
      <c r="B607" s="176" t="s">
        <v>1986</v>
      </c>
      <c r="C607" s="121"/>
      <c r="D607" s="119"/>
      <c r="E607" s="192"/>
      <c r="F607" s="117"/>
      <c r="G607" s="118"/>
      <c r="H607" s="119"/>
      <c r="I607" s="119"/>
      <c r="J607" s="123"/>
      <c r="K607" s="195"/>
      <c r="L607" s="120">
        <v>0</v>
      </c>
      <c r="M607" s="120">
        <v>0</v>
      </c>
      <c r="N607" s="120">
        <v>0</v>
      </c>
      <c r="O607" s="112">
        <f t="shared" si="44"/>
        <v>0</v>
      </c>
      <c r="P607" s="115">
        <f t="shared" si="45"/>
        <v>0</v>
      </c>
      <c r="Q607" s="197"/>
      <c r="R607" s="177" t="str">
        <f>IFERROR(INDEX('2A-2B'!$B$21:$B$1020,MATCH(E607,'2A-2B'!$F$21:$F$1020,0)),"-")</f>
        <v>-</v>
      </c>
      <c r="S607" s="177" t="str">
        <f>IFERROR(INDEX('ITC-Books'!$B$21:$B$1020,MATCH(E607,'ITC-Books'!$E$21:$E$1020,0)),"-")</f>
        <v>-</v>
      </c>
      <c r="T607" s="186">
        <f t="shared" si="46"/>
        <v>0</v>
      </c>
      <c r="V607" s="131" t="str">
        <f>IFERROR(INDEX('2A-2B'!$C$21:$C$1020,MATCH(E607,'2A-2B'!$F$21:$F$1020,0)),"Not in 2A-2B")</f>
        <v>Not in 2A-2B</v>
      </c>
      <c r="W607" s="131" t="str">
        <f>IFERROR(INDEX('ITC-Books'!$C$21:$C$1020,MATCH(E607,'ITC-Books'!$E$21:$E$1020,0)),"Not in Books")</f>
        <v>Not in Books</v>
      </c>
      <c r="X607" s="117" t="str">
        <f>IFERROR(INDEX('ITC-Books'!$R$21:$R$1020,MATCH(E607,'ITC-Books'!$E$21:$E$1020,0)),"Not in Books")</f>
        <v>Not in Books</v>
      </c>
      <c r="Y607" s="120">
        <f>IFERROR(VLOOKUP(E607,'2A-2B'!$F$21:$H$1020,3,0)-P607,SUM(M607:O607))</f>
        <v>0</v>
      </c>
      <c r="Z607" s="53">
        <f>IFERROR(VLOOKUP(E607,'ITC-Books'!$E$21:$P$1020,12,0)-P607,SUM(M607:O607))</f>
        <v>0</v>
      </c>
      <c r="AA607" s="186" t="str">
        <f t="shared" si="47"/>
        <v>-</v>
      </c>
    </row>
    <row r="608" spans="2:27">
      <c r="B608" s="176" t="s">
        <v>1987</v>
      </c>
      <c r="C608" s="121"/>
      <c r="D608" s="119"/>
      <c r="E608" s="192"/>
      <c r="F608" s="117"/>
      <c r="G608" s="118"/>
      <c r="H608" s="119"/>
      <c r="I608" s="119"/>
      <c r="J608" s="123"/>
      <c r="K608" s="195"/>
      <c r="L608" s="120">
        <v>0</v>
      </c>
      <c r="M608" s="120">
        <v>0</v>
      </c>
      <c r="N608" s="120">
        <v>0</v>
      </c>
      <c r="O608" s="112">
        <f t="shared" si="44"/>
        <v>0</v>
      </c>
      <c r="P608" s="115">
        <f t="shared" si="45"/>
        <v>0</v>
      </c>
      <c r="Q608" s="197"/>
      <c r="R608" s="177" t="str">
        <f>IFERROR(INDEX('2A-2B'!$B$21:$B$1020,MATCH(E608,'2A-2B'!$F$21:$F$1020,0)),"-")</f>
        <v>-</v>
      </c>
      <c r="S608" s="177" t="str">
        <f>IFERROR(INDEX('ITC-Books'!$B$21:$B$1020,MATCH(E608,'ITC-Books'!$E$21:$E$1020,0)),"-")</f>
        <v>-</v>
      </c>
      <c r="T608" s="186">
        <f t="shared" si="46"/>
        <v>0</v>
      </c>
      <c r="V608" s="131" t="str">
        <f>IFERROR(INDEX('2A-2B'!$C$21:$C$1020,MATCH(E608,'2A-2B'!$F$21:$F$1020,0)),"Not in 2A-2B")</f>
        <v>Not in 2A-2B</v>
      </c>
      <c r="W608" s="131" t="str">
        <f>IFERROR(INDEX('ITC-Books'!$C$21:$C$1020,MATCH(E608,'ITC-Books'!$E$21:$E$1020,0)),"Not in Books")</f>
        <v>Not in Books</v>
      </c>
      <c r="X608" s="117" t="str">
        <f>IFERROR(INDEX('ITC-Books'!$R$21:$R$1020,MATCH(E608,'ITC-Books'!$E$21:$E$1020,0)),"Not in Books")</f>
        <v>Not in Books</v>
      </c>
      <c r="Y608" s="120">
        <f>IFERROR(VLOOKUP(E608,'2A-2B'!$F$21:$H$1020,3,0)-P608,SUM(M608:O608))</f>
        <v>0</v>
      </c>
      <c r="Z608" s="53">
        <f>IFERROR(VLOOKUP(E608,'ITC-Books'!$E$21:$P$1020,12,0)-P608,SUM(M608:O608))</f>
        <v>0</v>
      </c>
      <c r="AA608" s="186" t="str">
        <f t="shared" si="47"/>
        <v>-</v>
      </c>
    </row>
    <row r="609" spans="2:27">
      <c r="B609" s="176" t="s">
        <v>1988</v>
      </c>
      <c r="C609" s="121"/>
      <c r="D609" s="119"/>
      <c r="E609" s="192"/>
      <c r="F609" s="117"/>
      <c r="G609" s="118"/>
      <c r="H609" s="119"/>
      <c r="I609" s="119"/>
      <c r="J609" s="123"/>
      <c r="K609" s="195"/>
      <c r="L609" s="120">
        <v>0</v>
      </c>
      <c r="M609" s="120">
        <v>0</v>
      </c>
      <c r="N609" s="120">
        <v>0</v>
      </c>
      <c r="O609" s="112">
        <f t="shared" si="44"/>
        <v>0</v>
      </c>
      <c r="P609" s="115">
        <f t="shared" si="45"/>
        <v>0</v>
      </c>
      <c r="Q609" s="197"/>
      <c r="R609" s="177" t="str">
        <f>IFERROR(INDEX('2A-2B'!$B$21:$B$1020,MATCH(E609,'2A-2B'!$F$21:$F$1020,0)),"-")</f>
        <v>-</v>
      </c>
      <c r="S609" s="177" t="str">
        <f>IFERROR(INDEX('ITC-Books'!$B$21:$B$1020,MATCH(E609,'ITC-Books'!$E$21:$E$1020,0)),"-")</f>
        <v>-</v>
      </c>
      <c r="T609" s="186">
        <f t="shared" si="46"/>
        <v>0</v>
      </c>
      <c r="V609" s="131" t="str">
        <f>IFERROR(INDEX('2A-2B'!$C$21:$C$1020,MATCH(E609,'2A-2B'!$F$21:$F$1020,0)),"Not in 2A-2B")</f>
        <v>Not in 2A-2B</v>
      </c>
      <c r="W609" s="131" t="str">
        <f>IFERROR(INDEX('ITC-Books'!$C$21:$C$1020,MATCH(E609,'ITC-Books'!$E$21:$E$1020,0)),"Not in Books")</f>
        <v>Not in Books</v>
      </c>
      <c r="X609" s="117" t="str">
        <f>IFERROR(INDEX('ITC-Books'!$R$21:$R$1020,MATCH(E609,'ITC-Books'!$E$21:$E$1020,0)),"Not in Books")</f>
        <v>Not in Books</v>
      </c>
      <c r="Y609" s="120">
        <f>IFERROR(VLOOKUP(E609,'2A-2B'!$F$21:$H$1020,3,0)-P609,SUM(M609:O609))</f>
        <v>0</v>
      </c>
      <c r="Z609" s="53">
        <f>IFERROR(VLOOKUP(E609,'ITC-Books'!$E$21:$P$1020,12,0)-P609,SUM(M609:O609))</f>
        <v>0</v>
      </c>
      <c r="AA609" s="186" t="str">
        <f t="shared" si="47"/>
        <v>-</v>
      </c>
    </row>
    <row r="610" spans="2:27">
      <c r="B610" s="176" t="s">
        <v>1989</v>
      </c>
      <c r="C610" s="121"/>
      <c r="D610" s="119"/>
      <c r="E610" s="192"/>
      <c r="F610" s="117"/>
      <c r="G610" s="118"/>
      <c r="H610" s="119"/>
      <c r="I610" s="119"/>
      <c r="J610" s="123"/>
      <c r="K610" s="195"/>
      <c r="L610" s="120">
        <v>0</v>
      </c>
      <c r="M610" s="120">
        <v>0</v>
      </c>
      <c r="N610" s="120">
        <v>0</v>
      </c>
      <c r="O610" s="112">
        <f t="shared" si="44"/>
        <v>0</v>
      </c>
      <c r="P610" s="115">
        <f t="shared" si="45"/>
        <v>0</v>
      </c>
      <c r="Q610" s="197"/>
      <c r="R610" s="177" t="str">
        <f>IFERROR(INDEX('2A-2B'!$B$21:$B$1020,MATCH(E610,'2A-2B'!$F$21:$F$1020,0)),"-")</f>
        <v>-</v>
      </c>
      <c r="S610" s="177" t="str">
        <f>IFERROR(INDEX('ITC-Books'!$B$21:$B$1020,MATCH(E610,'ITC-Books'!$E$21:$E$1020,0)),"-")</f>
        <v>-</v>
      </c>
      <c r="T610" s="186">
        <f t="shared" si="46"/>
        <v>0</v>
      </c>
      <c r="V610" s="131" t="str">
        <f>IFERROR(INDEX('2A-2B'!$C$21:$C$1020,MATCH(E610,'2A-2B'!$F$21:$F$1020,0)),"Not in 2A-2B")</f>
        <v>Not in 2A-2B</v>
      </c>
      <c r="W610" s="131" t="str">
        <f>IFERROR(INDEX('ITC-Books'!$C$21:$C$1020,MATCH(E610,'ITC-Books'!$E$21:$E$1020,0)),"Not in Books")</f>
        <v>Not in Books</v>
      </c>
      <c r="X610" s="117" t="str">
        <f>IFERROR(INDEX('ITC-Books'!$R$21:$R$1020,MATCH(E610,'ITC-Books'!$E$21:$E$1020,0)),"Not in Books")</f>
        <v>Not in Books</v>
      </c>
      <c r="Y610" s="120">
        <f>IFERROR(VLOOKUP(E610,'2A-2B'!$F$21:$H$1020,3,0)-P610,SUM(M610:O610))</f>
        <v>0</v>
      </c>
      <c r="Z610" s="53">
        <f>IFERROR(VLOOKUP(E610,'ITC-Books'!$E$21:$P$1020,12,0)-P610,SUM(M610:O610))</f>
        <v>0</v>
      </c>
      <c r="AA610" s="186" t="str">
        <f t="shared" si="47"/>
        <v>-</v>
      </c>
    </row>
    <row r="611" spans="2:27">
      <c r="B611" s="176" t="s">
        <v>1990</v>
      </c>
      <c r="C611" s="121"/>
      <c r="D611" s="119"/>
      <c r="E611" s="192"/>
      <c r="F611" s="117"/>
      <c r="G611" s="118"/>
      <c r="H611" s="119"/>
      <c r="I611" s="119"/>
      <c r="J611" s="123"/>
      <c r="K611" s="195"/>
      <c r="L611" s="120">
        <v>0</v>
      </c>
      <c r="M611" s="120">
        <v>0</v>
      </c>
      <c r="N611" s="120">
        <v>0</v>
      </c>
      <c r="O611" s="112">
        <f t="shared" si="44"/>
        <v>0</v>
      </c>
      <c r="P611" s="115">
        <f t="shared" si="45"/>
        <v>0</v>
      </c>
      <c r="Q611" s="197"/>
      <c r="R611" s="177" t="str">
        <f>IFERROR(INDEX('2A-2B'!$B$21:$B$1020,MATCH(E611,'2A-2B'!$F$21:$F$1020,0)),"-")</f>
        <v>-</v>
      </c>
      <c r="S611" s="177" t="str">
        <f>IFERROR(INDEX('ITC-Books'!$B$21:$B$1020,MATCH(E611,'ITC-Books'!$E$21:$E$1020,0)),"-")</f>
        <v>-</v>
      </c>
      <c r="T611" s="186">
        <f t="shared" si="46"/>
        <v>0</v>
      </c>
      <c r="V611" s="131" t="str">
        <f>IFERROR(INDEX('2A-2B'!$C$21:$C$1020,MATCH(E611,'2A-2B'!$F$21:$F$1020,0)),"Not in 2A-2B")</f>
        <v>Not in 2A-2B</v>
      </c>
      <c r="W611" s="131" t="str">
        <f>IFERROR(INDEX('ITC-Books'!$C$21:$C$1020,MATCH(E611,'ITC-Books'!$E$21:$E$1020,0)),"Not in Books")</f>
        <v>Not in Books</v>
      </c>
      <c r="X611" s="117" t="str">
        <f>IFERROR(INDEX('ITC-Books'!$R$21:$R$1020,MATCH(E611,'ITC-Books'!$E$21:$E$1020,0)),"Not in Books")</f>
        <v>Not in Books</v>
      </c>
      <c r="Y611" s="120">
        <f>IFERROR(VLOOKUP(E611,'2A-2B'!$F$21:$H$1020,3,0)-P611,SUM(M611:O611))</f>
        <v>0</v>
      </c>
      <c r="Z611" s="53">
        <f>IFERROR(VLOOKUP(E611,'ITC-Books'!$E$21:$P$1020,12,0)-P611,SUM(M611:O611))</f>
        <v>0</v>
      </c>
      <c r="AA611" s="186" t="str">
        <f t="shared" si="47"/>
        <v>-</v>
      </c>
    </row>
    <row r="612" spans="2:27">
      <c r="B612" s="176" t="s">
        <v>1991</v>
      </c>
      <c r="C612" s="121"/>
      <c r="D612" s="119"/>
      <c r="E612" s="192"/>
      <c r="F612" s="117"/>
      <c r="G612" s="118"/>
      <c r="H612" s="119"/>
      <c r="I612" s="119"/>
      <c r="J612" s="123"/>
      <c r="K612" s="195"/>
      <c r="L612" s="120">
        <v>0</v>
      </c>
      <c r="M612" s="120">
        <v>0</v>
      </c>
      <c r="N612" s="120">
        <v>0</v>
      </c>
      <c r="O612" s="112">
        <f t="shared" si="44"/>
        <v>0</v>
      </c>
      <c r="P612" s="115">
        <f t="shared" si="45"/>
        <v>0</v>
      </c>
      <c r="Q612" s="197"/>
      <c r="R612" s="177" t="str">
        <f>IFERROR(INDEX('2A-2B'!$B$21:$B$1020,MATCH(E612,'2A-2B'!$F$21:$F$1020,0)),"-")</f>
        <v>-</v>
      </c>
      <c r="S612" s="177" t="str">
        <f>IFERROR(INDEX('ITC-Books'!$B$21:$B$1020,MATCH(E612,'ITC-Books'!$E$21:$E$1020,0)),"-")</f>
        <v>-</v>
      </c>
      <c r="T612" s="186">
        <f t="shared" si="46"/>
        <v>0</v>
      </c>
      <c r="V612" s="131" t="str">
        <f>IFERROR(INDEX('2A-2B'!$C$21:$C$1020,MATCH(E612,'2A-2B'!$F$21:$F$1020,0)),"Not in 2A-2B")</f>
        <v>Not in 2A-2B</v>
      </c>
      <c r="W612" s="131" t="str">
        <f>IFERROR(INDEX('ITC-Books'!$C$21:$C$1020,MATCH(E612,'ITC-Books'!$E$21:$E$1020,0)),"Not in Books")</f>
        <v>Not in Books</v>
      </c>
      <c r="X612" s="117" t="str">
        <f>IFERROR(INDEX('ITC-Books'!$R$21:$R$1020,MATCH(E612,'ITC-Books'!$E$21:$E$1020,0)),"Not in Books")</f>
        <v>Not in Books</v>
      </c>
      <c r="Y612" s="120">
        <f>IFERROR(VLOOKUP(E612,'2A-2B'!$F$21:$H$1020,3,0)-P612,SUM(M612:O612))</f>
        <v>0</v>
      </c>
      <c r="Z612" s="53">
        <f>IFERROR(VLOOKUP(E612,'ITC-Books'!$E$21:$P$1020,12,0)-P612,SUM(M612:O612))</f>
        <v>0</v>
      </c>
      <c r="AA612" s="186" t="str">
        <f t="shared" si="47"/>
        <v>-</v>
      </c>
    </row>
    <row r="613" spans="2:27">
      <c r="B613" s="176" t="s">
        <v>1992</v>
      </c>
      <c r="C613" s="121"/>
      <c r="D613" s="119"/>
      <c r="E613" s="192"/>
      <c r="F613" s="117"/>
      <c r="G613" s="118"/>
      <c r="H613" s="119"/>
      <c r="I613" s="119"/>
      <c r="J613" s="123"/>
      <c r="K613" s="195"/>
      <c r="L613" s="120">
        <v>0</v>
      </c>
      <c r="M613" s="120">
        <v>0</v>
      </c>
      <c r="N613" s="120">
        <v>0</v>
      </c>
      <c r="O613" s="112">
        <f t="shared" si="44"/>
        <v>0</v>
      </c>
      <c r="P613" s="115">
        <f t="shared" si="45"/>
        <v>0</v>
      </c>
      <c r="Q613" s="197"/>
      <c r="R613" s="177" t="str">
        <f>IFERROR(INDEX('2A-2B'!$B$21:$B$1020,MATCH(E613,'2A-2B'!$F$21:$F$1020,0)),"-")</f>
        <v>-</v>
      </c>
      <c r="S613" s="177" t="str">
        <f>IFERROR(INDEX('ITC-Books'!$B$21:$B$1020,MATCH(E613,'ITC-Books'!$E$21:$E$1020,0)),"-")</f>
        <v>-</v>
      </c>
      <c r="T613" s="186">
        <f t="shared" si="46"/>
        <v>0</v>
      </c>
      <c r="V613" s="131" t="str">
        <f>IFERROR(INDEX('2A-2B'!$C$21:$C$1020,MATCH(E613,'2A-2B'!$F$21:$F$1020,0)),"Not in 2A-2B")</f>
        <v>Not in 2A-2B</v>
      </c>
      <c r="W613" s="131" t="str">
        <f>IFERROR(INDEX('ITC-Books'!$C$21:$C$1020,MATCH(E613,'ITC-Books'!$E$21:$E$1020,0)),"Not in Books")</f>
        <v>Not in Books</v>
      </c>
      <c r="X613" s="117" t="str">
        <f>IFERROR(INDEX('ITC-Books'!$R$21:$R$1020,MATCH(E613,'ITC-Books'!$E$21:$E$1020,0)),"Not in Books")</f>
        <v>Not in Books</v>
      </c>
      <c r="Y613" s="120">
        <f>IFERROR(VLOOKUP(E613,'2A-2B'!$F$21:$H$1020,3,0)-P613,SUM(M613:O613))</f>
        <v>0</v>
      </c>
      <c r="Z613" s="53">
        <f>IFERROR(VLOOKUP(E613,'ITC-Books'!$E$21:$P$1020,12,0)-P613,SUM(M613:O613))</f>
        <v>0</v>
      </c>
      <c r="AA613" s="186" t="str">
        <f t="shared" si="47"/>
        <v>-</v>
      </c>
    </row>
    <row r="614" spans="2:27">
      <c r="B614" s="176" t="s">
        <v>1993</v>
      </c>
      <c r="C614" s="121"/>
      <c r="D614" s="119"/>
      <c r="E614" s="192"/>
      <c r="F614" s="117"/>
      <c r="G614" s="118"/>
      <c r="H614" s="119"/>
      <c r="I614" s="119"/>
      <c r="J614" s="123"/>
      <c r="K614" s="195"/>
      <c r="L614" s="120">
        <v>0</v>
      </c>
      <c r="M614" s="120">
        <v>0</v>
      </c>
      <c r="N614" s="120">
        <v>0</v>
      </c>
      <c r="O614" s="112">
        <f t="shared" si="44"/>
        <v>0</v>
      </c>
      <c r="P614" s="115">
        <f t="shared" si="45"/>
        <v>0</v>
      </c>
      <c r="Q614" s="197"/>
      <c r="R614" s="177" t="str">
        <f>IFERROR(INDEX('2A-2B'!$B$21:$B$1020,MATCH(E614,'2A-2B'!$F$21:$F$1020,0)),"-")</f>
        <v>-</v>
      </c>
      <c r="S614" s="177" t="str">
        <f>IFERROR(INDEX('ITC-Books'!$B$21:$B$1020,MATCH(E614,'ITC-Books'!$E$21:$E$1020,0)),"-")</f>
        <v>-</v>
      </c>
      <c r="T614" s="186">
        <f t="shared" si="46"/>
        <v>0</v>
      </c>
      <c r="V614" s="131" t="str">
        <f>IFERROR(INDEX('2A-2B'!$C$21:$C$1020,MATCH(E614,'2A-2B'!$F$21:$F$1020,0)),"Not in 2A-2B")</f>
        <v>Not in 2A-2B</v>
      </c>
      <c r="W614" s="131" t="str">
        <f>IFERROR(INDEX('ITC-Books'!$C$21:$C$1020,MATCH(E614,'ITC-Books'!$E$21:$E$1020,0)),"Not in Books")</f>
        <v>Not in Books</v>
      </c>
      <c r="X614" s="117" t="str">
        <f>IFERROR(INDEX('ITC-Books'!$R$21:$R$1020,MATCH(E614,'ITC-Books'!$E$21:$E$1020,0)),"Not in Books")</f>
        <v>Not in Books</v>
      </c>
      <c r="Y614" s="120">
        <f>IFERROR(VLOOKUP(E614,'2A-2B'!$F$21:$H$1020,3,0)-P614,SUM(M614:O614))</f>
        <v>0</v>
      </c>
      <c r="Z614" s="53">
        <f>IFERROR(VLOOKUP(E614,'ITC-Books'!$E$21:$P$1020,12,0)-P614,SUM(M614:O614))</f>
        <v>0</v>
      </c>
      <c r="AA614" s="186" t="str">
        <f t="shared" si="47"/>
        <v>-</v>
      </c>
    </row>
    <row r="615" spans="2:27">
      <c r="B615" s="176" t="s">
        <v>1994</v>
      </c>
      <c r="C615" s="121"/>
      <c r="D615" s="119"/>
      <c r="E615" s="192"/>
      <c r="F615" s="117"/>
      <c r="G615" s="118"/>
      <c r="H615" s="119"/>
      <c r="I615" s="119"/>
      <c r="J615" s="123"/>
      <c r="K615" s="195"/>
      <c r="L615" s="120">
        <v>0</v>
      </c>
      <c r="M615" s="120">
        <v>0</v>
      </c>
      <c r="N615" s="120">
        <v>0</v>
      </c>
      <c r="O615" s="112">
        <f t="shared" si="44"/>
        <v>0</v>
      </c>
      <c r="P615" s="115">
        <f t="shared" si="45"/>
        <v>0</v>
      </c>
      <c r="Q615" s="197"/>
      <c r="R615" s="177" t="str">
        <f>IFERROR(INDEX('2A-2B'!$B$21:$B$1020,MATCH(E615,'2A-2B'!$F$21:$F$1020,0)),"-")</f>
        <v>-</v>
      </c>
      <c r="S615" s="177" t="str">
        <f>IFERROR(INDEX('ITC-Books'!$B$21:$B$1020,MATCH(E615,'ITC-Books'!$E$21:$E$1020,0)),"-")</f>
        <v>-</v>
      </c>
      <c r="T615" s="186">
        <f t="shared" si="46"/>
        <v>0</v>
      </c>
      <c r="V615" s="131" t="str">
        <f>IFERROR(INDEX('2A-2B'!$C$21:$C$1020,MATCH(E615,'2A-2B'!$F$21:$F$1020,0)),"Not in 2A-2B")</f>
        <v>Not in 2A-2B</v>
      </c>
      <c r="W615" s="131" t="str">
        <f>IFERROR(INDEX('ITC-Books'!$C$21:$C$1020,MATCH(E615,'ITC-Books'!$E$21:$E$1020,0)),"Not in Books")</f>
        <v>Not in Books</v>
      </c>
      <c r="X615" s="117" t="str">
        <f>IFERROR(INDEX('ITC-Books'!$R$21:$R$1020,MATCH(E615,'ITC-Books'!$E$21:$E$1020,0)),"Not in Books")</f>
        <v>Not in Books</v>
      </c>
      <c r="Y615" s="120">
        <f>IFERROR(VLOOKUP(E615,'2A-2B'!$F$21:$H$1020,3,0)-P615,SUM(M615:O615))</f>
        <v>0</v>
      </c>
      <c r="Z615" s="53">
        <f>IFERROR(VLOOKUP(E615,'ITC-Books'!$E$21:$P$1020,12,0)-P615,SUM(M615:O615))</f>
        <v>0</v>
      </c>
      <c r="AA615" s="186" t="str">
        <f t="shared" si="47"/>
        <v>-</v>
      </c>
    </row>
    <row r="616" spans="2:27">
      <c r="B616" s="176" t="s">
        <v>1995</v>
      </c>
      <c r="C616" s="121"/>
      <c r="D616" s="119"/>
      <c r="E616" s="192"/>
      <c r="F616" s="117"/>
      <c r="G616" s="118"/>
      <c r="H616" s="119"/>
      <c r="I616" s="119"/>
      <c r="J616" s="123"/>
      <c r="K616" s="195"/>
      <c r="L616" s="120">
        <v>0</v>
      </c>
      <c r="M616" s="120">
        <v>0</v>
      </c>
      <c r="N616" s="120">
        <v>0</v>
      </c>
      <c r="O616" s="112">
        <f t="shared" si="44"/>
        <v>0</v>
      </c>
      <c r="P616" s="115">
        <f t="shared" si="45"/>
        <v>0</v>
      </c>
      <c r="Q616" s="197"/>
      <c r="R616" s="177" t="str">
        <f>IFERROR(INDEX('2A-2B'!$B$21:$B$1020,MATCH(E616,'2A-2B'!$F$21:$F$1020,0)),"-")</f>
        <v>-</v>
      </c>
      <c r="S616" s="177" t="str">
        <f>IFERROR(INDEX('ITC-Books'!$B$21:$B$1020,MATCH(E616,'ITC-Books'!$E$21:$E$1020,0)),"-")</f>
        <v>-</v>
      </c>
      <c r="T616" s="186">
        <f t="shared" si="46"/>
        <v>0</v>
      </c>
      <c r="V616" s="131" t="str">
        <f>IFERROR(INDEX('2A-2B'!$C$21:$C$1020,MATCH(E616,'2A-2B'!$F$21:$F$1020,0)),"Not in 2A-2B")</f>
        <v>Not in 2A-2B</v>
      </c>
      <c r="W616" s="131" t="str">
        <f>IFERROR(INDEX('ITC-Books'!$C$21:$C$1020,MATCH(E616,'ITC-Books'!$E$21:$E$1020,0)),"Not in Books")</f>
        <v>Not in Books</v>
      </c>
      <c r="X616" s="117" t="str">
        <f>IFERROR(INDEX('ITC-Books'!$R$21:$R$1020,MATCH(E616,'ITC-Books'!$E$21:$E$1020,0)),"Not in Books")</f>
        <v>Not in Books</v>
      </c>
      <c r="Y616" s="120">
        <f>IFERROR(VLOOKUP(E616,'2A-2B'!$F$21:$H$1020,3,0)-P616,SUM(M616:O616))</f>
        <v>0</v>
      </c>
      <c r="Z616" s="53">
        <f>IFERROR(VLOOKUP(E616,'ITC-Books'!$E$21:$P$1020,12,0)-P616,SUM(M616:O616))</f>
        <v>0</v>
      </c>
      <c r="AA616" s="186" t="str">
        <f t="shared" si="47"/>
        <v>-</v>
      </c>
    </row>
    <row r="617" spans="2:27">
      <c r="B617" s="176" t="s">
        <v>1996</v>
      </c>
      <c r="C617" s="121"/>
      <c r="D617" s="119"/>
      <c r="E617" s="192"/>
      <c r="F617" s="117"/>
      <c r="G617" s="118"/>
      <c r="H617" s="119"/>
      <c r="I617" s="119"/>
      <c r="J617" s="123"/>
      <c r="K617" s="195"/>
      <c r="L617" s="120">
        <v>0</v>
      </c>
      <c r="M617" s="120">
        <v>0</v>
      </c>
      <c r="N617" s="120">
        <v>0</v>
      </c>
      <c r="O617" s="112">
        <f t="shared" si="44"/>
        <v>0</v>
      </c>
      <c r="P617" s="115">
        <f t="shared" si="45"/>
        <v>0</v>
      </c>
      <c r="Q617" s="197"/>
      <c r="R617" s="177" t="str">
        <f>IFERROR(INDEX('2A-2B'!$B$21:$B$1020,MATCH(E617,'2A-2B'!$F$21:$F$1020,0)),"-")</f>
        <v>-</v>
      </c>
      <c r="S617" s="177" t="str">
        <f>IFERROR(INDEX('ITC-Books'!$B$21:$B$1020,MATCH(E617,'ITC-Books'!$E$21:$E$1020,0)),"-")</f>
        <v>-</v>
      </c>
      <c r="T617" s="186">
        <f t="shared" si="46"/>
        <v>0</v>
      </c>
      <c r="V617" s="131" t="str">
        <f>IFERROR(INDEX('2A-2B'!$C$21:$C$1020,MATCH(E617,'2A-2B'!$F$21:$F$1020,0)),"Not in 2A-2B")</f>
        <v>Not in 2A-2B</v>
      </c>
      <c r="W617" s="131" t="str">
        <f>IFERROR(INDEX('ITC-Books'!$C$21:$C$1020,MATCH(E617,'ITC-Books'!$E$21:$E$1020,0)),"Not in Books")</f>
        <v>Not in Books</v>
      </c>
      <c r="X617" s="117" t="str">
        <f>IFERROR(INDEX('ITC-Books'!$R$21:$R$1020,MATCH(E617,'ITC-Books'!$E$21:$E$1020,0)),"Not in Books")</f>
        <v>Not in Books</v>
      </c>
      <c r="Y617" s="120">
        <f>IFERROR(VLOOKUP(E617,'2A-2B'!$F$21:$H$1020,3,0)-P617,SUM(M617:O617))</f>
        <v>0</v>
      </c>
      <c r="Z617" s="53">
        <f>IFERROR(VLOOKUP(E617,'ITC-Books'!$E$21:$P$1020,12,0)-P617,SUM(M617:O617))</f>
        <v>0</v>
      </c>
      <c r="AA617" s="186" t="str">
        <f t="shared" si="47"/>
        <v>-</v>
      </c>
    </row>
    <row r="618" spans="2:27">
      <c r="B618" s="176" t="s">
        <v>1997</v>
      </c>
      <c r="C618" s="121"/>
      <c r="D618" s="119"/>
      <c r="E618" s="192"/>
      <c r="F618" s="117"/>
      <c r="G618" s="118"/>
      <c r="H618" s="119"/>
      <c r="I618" s="119"/>
      <c r="J618" s="123"/>
      <c r="K618" s="195"/>
      <c r="L618" s="120">
        <v>0</v>
      </c>
      <c r="M618" s="120">
        <v>0</v>
      </c>
      <c r="N618" s="120">
        <v>0</v>
      </c>
      <c r="O618" s="112">
        <f t="shared" si="44"/>
        <v>0</v>
      </c>
      <c r="P618" s="115">
        <f t="shared" si="45"/>
        <v>0</v>
      </c>
      <c r="Q618" s="197"/>
      <c r="R618" s="177" t="str">
        <f>IFERROR(INDEX('2A-2B'!$B$21:$B$1020,MATCH(E618,'2A-2B'!$F$21:$F$1020,0)),"-")</f>
        <v>-</v>
      </c>
      <c r="S618" s="177" t="str">
        <f>IFERROR(INDEX('ITC-Books'!$B$21:$B$1020,MATCH(E618,'ITC-Books'!$E$21:$E$1020,0)),"-")</f>
        <v>-</v>
      </c>
      <c r="T618" s="186">
        <f t="shared" si="46"/>
        <v>0</v>
      </c>
      <c r="V618" s="131" t="str">
        <f>IFERROR(INDEX('2A-2B'!$C$21:$C$1020,MATCH(E618,'2A-2B'!$F$21:$F$1020,0)),"Not in 2A-2B")</f>
        <v>Not in 2A-2B</v>
      </c>
      <c r="W618" s="131" t="str">
        <f>IFERROR(INDEX('ITC-Books'!$C$21:$C$1020,MATCH(E618,'ITC-Books'!$E$21:$E$1020,0)),"Not in Books")</f>
        <v>Not in Books</v>
      </c>
      <c r="X618" s="117" t="str">
        <f>IFERROR(INDEX('ITC-Books'!$R$21:$R$1020,MATCH(E618,'ITC-Books'!$E$21:$E$1020,0)),"Not in Books")</f>
        <v>Not in Books</v>
      </c>
      <c r="Y618" s="120">
        <f>IFERROR(VLOOKUP(E618,'2A-2B'!$F$21:$H$1020,3,0)-P618,SUM(M618:O618))</f>
        <v>0</v>
      </c>
      <c r="Z618" s="53">
        <f>IFERROR(VLOOKUP(E618,'ITC-Books'!$E$21:$P$1020,12,0)-P618,SUM(M618:O618))</f>
        <v>0</v>
      </c>
      <c r="AA618" s="186" t="str">
        <f t="shared" si="47"/>
        <v>-</v>
      </c>
    </row>
    <row r="619" spans="2:27">
      <c r="B619" s="176" t="s">
        <v>1998</v>
      </c>
      <c r="C619" s="121"/>
      <c r="D619" s="119"/>
      <c r="E619" s="192"/>
      <c r="F619" s="117"/>
      <c r="G619" s="118"/>
      <c r="H619" s="119"/>
      <c r="I619" s="119"/>
      <c r="J619" s="123"/>
      <c r="K619" s="195"/>
      <c r="L619" s="120">
        <v>0</v>
      </c>
      <c r="M619" s="120">
        <v>0</v>
      </c>
      <c r="N619" s="120">
        <v>0</v>
      </c>
      <c r="O619" s="112">
        <f t="shared" si="44"/>
        <v>0</v>
      </c>
      <c r="P619" s="115">
        <f t="shared" si="45"/>
        <v>0</v>
      </c>
      <c r="Q619" s="197"/>
      <c r="R619" s="177" t="str">
        <f>IFERROR(INDEX('2A-2B'!$B$21:$B$1020,MATCH(E619,'2A-2B'!$F$21:$F$1020,0)),"-")</f>
        <v>-</v>
      </c>
      <c r="S619" s="177" t="str">
        <f>IFERROR(INDEX('ITC-Books'!$B$21:$B$1020,MATCH(E619,'ITC-Books'!$E$21:$E$1020,0)),"-")</f>
        <v>-</v>
      </c>
      <c r="T619" s="186">
        <f t="shared" si="46"/>
        <v>0</v>
      </c>
      <c r="V619" s="131" t="str">
        <f>IFERROR(INDEX('2A-2B'!$C$21:$C$1020,MATCH(E619,'2A-2B'!$F$21:$F$1020,0)),"Not in 2A-2B")</f>
        <v>Not in 2A-2B</v>
      </c>
      <c r="W619" s="131" t="str">
        <f>IFERROR(INDEX('ITC-Books'!$C$21:$C$1020,MATCH(E619,'ITC-Books'!$E$21:$E$1020,0)),"Not in Books")</f>
        <v>Not in Books</v>
      </c>
      <c r="X619" s="117" t="str">
        <f>IFERROR(INDEX('ITC-Books'!$R$21:$R$1020,MATCH(E619,'ITC-Books'!$E$21:$E$1020,0)),"Not in Books")</f>
        <v>Not in Books</v>
      </c>
      <c r="Y619" s="120">
        <f>IFERROR(VLOOKUP(E619,'2A-2B'!$F$21:$H$1020,3,0)-P619,SUM(M619:O619))</f>
        <v>0</v>
      </c>
      <c r="Z619" s="53">
        <f>IFERROR(VLOOKUP(E619,'ITC-Books'!$E$21:$P$1020,12,0)-P619,SUM(M619:O619))</f>
        <v>0</v>
      </c>
      <c r="AA619" s="186" t="str">
        <f t="shared" si="47"/>
        <v>-</v>
      </c>
    </row>
    <row r="620" spans="2:27">
      <c r="B620" s="176" t="s">
        <v>1999</v>
      </c>
      <c r="C620" s="121"/>
      <c r="D620" s="119"/>
      <c r="E620" s="192"/>
      <c r="F620" s="117"/>
      <c r="G620" s="118"/>
      <c r="H620" s="119"/>
      <c r="I620" s="119"/>
      <c r="J620" s="123"/>
      <c r="K620" s="195"/>
      <c r="L620" s="120">
        <v>0</v>
      </c>
      <c r="M620" s="120">
        <v>0</v>
      </c>
      <c r="N620" s="120">
        <v>0</v>
      </c>
      <c r="O620" s="112">
        <f t="shared" si="44"/>
        <v>0</v>
      </c>
      <c r="P620" s="115">
        <f t="shared" si="45"/>
        <v>0</v>
      </c>
      <c r="Q620" s="197"/>
      <c r="R620" s="177" t="str">
        <f>IFERROR(INDEX('2A-2B'!$B$21:$B$1020,MATCH(E620,'2A-2B'!$F$21:$F$1020,0)),"-")</f>
        <v>-</v>
      </c>
      <c r="S620" s="177" t="str">
        <f>IFERROR(INDEX('ITC-Books'!$B$21:$B$1020,MATCH(E620,'ITC-Books'!$E$21:$E$1020,0)),"-")</f>
        <v>-</v>
      </c>
      <c r="T620" s="186">
        <f t="shared" si="46"/>
        <v>0</v>
      </c>
      <c r="V620" s="131" t="str">
        <f>IFERROR(INDEX('2A-2B'!$C$21:$C$1020,MATCH(E620,'2A-2B'!$F$21:$F$1020,0)),"Not in 2A-2B")</f>
        <v>Not in 2A-2B</v>
      </c>
      <c r="W620" s="131" t="str">
        <f>IFERROR(INDEX('ITC-Books'!$C$21:$C$1020,MATCH(E620,'ITC-Books'!$E$21:$E$1020,0)),"Not in Books")</f>
        <v>Not in Books</v>
      </c>
      <c r="X620" s="117" t="str">
        <f>IFERROR(INDEX('ITC-Books'!$R$21:$R$1020,MATCH(E620,'ITC-Books'!$E$21:$E$1020,0)),"Not in Books")</f>
        <v>Not in Books</v>
      </c>
      <c r="Y620" s="120">
        <f>IFERROR(VLOOKUP(E620,'2A-2B'!$F$21:$H$1020,3,0)-P620,SUM(M620:O620))</f>
        <v>0</v>
      </c>
      <c r="Z620" s="53">
        <f>IFERROR(VLOOKUP(E620,'ITC-Books'!$E$21:$P$1020,12,0)-P620,SUM(M620:O620))</f>
        <v>0</v>
      </c>
      <c r="AA620" s="186" t="str">
        <f t="shared" si="47"/>
        <v>-</v>
      </c>
    </row>
    <row r="621" spans="2:27">
      <c r="B621" s="176" t="s">
        <v>2000</v>
      </c>
      <c r="C621" s="121"/>
      <c r="D621" s="119"/>
      <c r="E621" s="192"/>
      <c r="F621" s="117"/>
      <c r="G621" s="118"/>
      <c r="H621" s="119"/>
      <c r="I621" s="119"/>
      <c r="J621" s="123"/>
      <c r="K621" s="195"/>
      <c r="L621" s="120">
        <v>0</v>
      </c>
      <c r="M621" s="120">
        <v>0</v>
      </c>
      <c r="N621" s="120">
        <v>0</v>
      </c>
      <c r="O621" s="112">
        <f t="shared" si="44"/>
        <v>0</v>
      </c>
      <c r="P621" s="115">
        <f t="shared" si="45"/>
        <v>0</v>
      </c>
      <c r="Q621" s="197"/>
      <c r="R621" s="177" t="str">
        <f>IFERROR(INDEX('2A-2B'!$B$21:$B$1020,MATCH(E621,'2A-2B'!$F$21:$F$1020,0)),"-")</f>
        <v>-</v>
      </c>
      <c r="S621" s="177" t="str">
        <f>IFERROR(INDEX('ITC-Books'!$B$21:$B$1020,MATCH(E621,'ITC-Books'!$E$21:$E$1020,0)),"-")</f>
        <v>-</v>
      </c>
      <c r="T621" s="186">
        <f t="shared" si="46"/>
        <v>0</v>
      </c>
      <c r="V621" s="131" t="str">
        <f>IFERROR(INDEX('2A-2B'!$C$21:$C$1020,MATCH(E621,'2A-2B'!$F$21:$F$1020,0)),"Not in 2A-2B")</f>
        <v>Not in 2A-2B</v>
      </c>
      <c r="W621" s="131" t="str">
        <f>IFERROR(INDEX('ITC-Books'!$C$21:$C$1020,MATCH(E621,'ITC-Books'!$E$21:$E$1020,0)),"Not in Books")</f>
        <v>Not in Books</v>
      </c>
      <c r="X621" s="117" t="str">
        <f>IFERROR(INDEX('ITC-Books'!$R$21:$R$1020,MATCH(E621,'ITC-Books'!$E$21:$E$1020,0)),"Not in Books")</f>
        <v>Not in Books</v>
      </c>
      <c r="Y621" s="120">
        <f>IFERROR(VLOOKUP(E621,'2A-2B'!$F$21:$H$1020,3,0)-P621,SUM(M621:O621))</f>
        <v>0</v>
      </c>
      <c r="Z621" s="53">
        <f>IFERROR(VLOOKUP(E621,'ITC-Books'!$E$21:$P$1020,12,0)-P621,SUM(M621:O621))</f>
        <v>0</v>
      </c>
      <c r="AA621" s="186" t="str">
        <f t="shared" si="47"/>
        <v>-</v>
      </c>
    </row>
    <row r="622" spans="2:27">
      <c r="B622" s="176" t="s">
        <v>2001</v>
      </c>
      <c r="C622" s="121"/>
      <c r="D622" s="119"/>
      <c r="E622" s="192"/>
      <c r="F622" s="117"/>
      <c r="G622" s="118"/>
      <c r="H622" s="119"/>
      <c r="I622" s="119"/>
      <c r="J622" s="123"/>
      <c r="K622" s="195"/>
      <c r="L622" s="120">
        <v>0</v>
      </c>
      <c r="M622" s="120">
        <v>0</v>
      </c>
      <c r="N622" s="120">
        <v>0</v>
      </c>
      <c r="O622" s="112">
        <f t="shared" si="44"/>
        <v>0</v>
      </c>
      <c r="P622" s="115">
        <f t="shared" si="45"/>
        <v>0</v>
      </c>
      <c r="Q622" s="197"/>
      <c r="R622" s="177" t="str">
        <f>IFERROR(INDEX('2A-2B'!$B$21:$B$1020,MATCH(E622,'2A-2B'!$F$21:$F$1020,0)),"-")</f>
        <v>-</v>
      </c>
      <c r="S622" s="177" t="str">
        <f>IFERROR(INDEX('ITC-Books'!$B$21:$B$1020,MATCH(E622,'ITC-Books'!$E$21:$E$1020,0)),"-")</f>
        <v>-</v>
      </c>
      <c r="T622" s="186">
        <f t="shared" si="46"/>
        <v>0</v>
      </c>
      <c r="V622" s="131" t="str">
        <f>IFERROR(INDEX('2A-2B'!$C$21:$C$1020,MATCH(E622,'2A-2B'!$F$21:$F$1020,0)),"Not in 2A-2B")</f>
        <v>Not in 2A-2B</v>
      </c>
      <c r="W622" s="131" t="str">
        <f>IFERROR(INDEX('ITC-Books'!$C$21:$C$1020,MATCH(E622,'ITC-Books'!$E$21:$E$1020,0)),"Not in Books")</f>
        <v>Not in Books</v>
      </c>
      <c r="X622" s="117" t="str">
        <f>IFERROR(INDEX('ITC-Books'!$R$21:$R$1020,MATCH(E622,'ITC-Books'!$E$21:$E$1020,0)),"Not in Books")</f>
        <v>Not in Books</v>
      </c>
      <c r="Y622" s="120">
        <f>IFERROR(VLOOKUP(E622,'2A-2B'!$F$21:$H$1020,3,0)-P622,SUM(M622:O622))</f>
        <v>0</v>
      </c>
      <c r="Z622" s="53">
        <f>IFERROR(VLOOKUP(E622,'ITC-Books'!$E$21:$P$1020,12,0)-P622,SUM(M622:O622))</f>
        <v>0</v>
      </c>
      <c r="AA622" s="186" t="str">
        <f t="shared" si="47"/>
        <v>-</v>
      </c>
    </row>
    <row r="623" spans="2:27">
      <c r="B623" s="176" t="s">
        <v>2002</v>
      </c>
      <c r="C623" s="121"/>
      <c r="D623" s="119"/>
      <c r="E623" s="192"/>
      <c r="F623" s="117"/>
      <c r="G623" s="118"/>
      <c r="H623" s="119"/>
      <c r="I623" s="119"/>
      <c r="J623" s="123"/>
      <c r="K623" s="195"/>
      <c r="L623" s="120">
        <v>0</v>
      </c>
      <c r="M623" s="120">
        <v>0</v>
      </c>
      <c r="N623" s="120">
        <v>0</v>
      </c>
      <c r="O623" s="112">
        <f t="shared" si="44"/>
        <v>0</v>
      </c>
      <c r="P623" s="115">
        <f t="shared" si="45"/>
        <v>0</v>
      </c>
      <c r="Q623" s="197"/>
      <c r="R623" s="177" t="str">
        <f>IFERROR(INDEX('2A-2B'!$B$21:$B$1020,MATCH(E623,'2A-2B'!$F$21:$F$1020,0)),"-")</f>
        <v>-</v>
      </c>
      <c r="S623" s="177" t="str">
        <f>IFERROR(INDEX('ITC-Books'!$B$21:$B$1020,MATCH(E623,'ITC-Books'!$E$21:$E$1020,0)),"-")</f>
        <v>-</v>
      </c>
      <c r="T623" s="186">
        <f t="shared" si="46"/>
        <v>0</v>
      </c>
      <c r="V623" s="131" t="str">
        <f>IFERROR(INDEX('2A-2B'!$C$21:$C$1020,MATCH(E623,'2A-2B'!$F$21:$F$1020,0)),"Not in 2A-2B")</f>
        <v>Not in 2A-2B</v>
      </c>
      <c r="W623" s="131" t="str">
        <f>IFERROR(INDEX('ITC-Books'!$C$21:$C$1020,MATCH(E623,'ITC-Books'!$E$21:$E$1020,0)),"Not in Books")</f>
        <v>Not in Books</v>
      </c>
      <c r="X623" s="117" t="str">
        <f>IFERROR(INDEX('ITC-Books'!$R$21:$R$1020,MATCH(E623,'ITC-Books'!$E$21:$E$1020,0)),"Not in Books")</f>
        <v>Not in Books</v>
      </c>
      <c r="Y623" s="120">
        <f>IFERROR(VLOOKUP(E623,'2A-2B'!$F$21:$H$1020,3,0)-P623,SUM(M623:O623))</f>
        <v>0</v>
      </c>
      <c r="Z623" s="53">
        <f>IFERROR(VLOOKUP(E623,'ITC-Books'!$E$21:$P$1020,12,0)-P623,SUM(M623:O623))</f>
        <v>0</v>
      </c>
      <c r="AA623" s="186" t="str">
        <f t="shared" si="47"/>
        <v>-</v>
      </c>
    </row>
    <row r="624" spans="2:27">
      <c r="B624" s="176" t="s">
        <v>2003</v>
      </c>
      <c r="C624" s="121"/>
      <c r="D624" s="119"/>
      <c r="E624" s="192"/>
      <c r="F624" s="117"/>
      <c r="G624" s="118"/>
      <c r="H624" s="119"/>
      <c r="I624" s="119"/>
      <c r="J624" s="123"/>
      <c r="K624" s="195"/>
      <c r="L624" s="120">
        <v>0</v>
      </c>
      <c r="M624" s="120">
        <v>0</v>
      </c>
      <c r="N624" s="120">
        <v>0</v>
      </c>
      <c r="O624" s="112">
        <f t="shared" si="44"/>
        <v>0</v>
      </c>
      <c r="P624" s="115">
        <f t="shared" si="45"/>
        <v>0</v>
      </c>
      <c r="Q624" s="197"/>
      <c r="R624" s="177" t="str">
        <f>IFERROR(INDEX('2A-2B'!$B$21:$B$1020,MATCH(E624,'2A-2B'!$F$21:$F$1020,0)),"-")</f>
        <v>-</v>
      </c>
      <c r="S624" s="177" t="str">
        <f>IFERROR(INDEX('ITC-Books'!$B$21:$B$1020,MATCH(E624,'ITC-Books'!$E$21:$E$1020,0)),"-")</f>
        <v>-</v>
      </c>
      <c r="T624" s="186">
        <f t="shared" si="46"/>
        <v>0</v>
      </c>
      <c r="V624" s="131" t="str">
        <f>IFERROR(INDEX('2A-2B'!$C$21:$C$1020,MATCH(E624,'2A-2B'!$F$21:$F$1020,0)),"Not in 2A-2B")</f>
        <v>Not in 2A-2B</v>
      </c>
      <c r="W624" s="131" t="str">
        <f>IFERROR(INDEX('ITC-Books'!$C$21:$C$1020,MATCH(E624,'ITC-Books'!$E$21:$E$1020,0)),"Not in Books")</f>
        <v>Not in Books</v>
      </c>
      <c r="X624" s="117" t="str">
        <f>IFERROR(INDEX('ITC-Books'!$R$21:$R$1020,MATCH(E624,'ITC-Books'!$E$21:$E$1020,0)),"Not in Books")</f>
        <v>Not in Books</v>
      </c>
      <c r="Y624" s="120">
        <f>IFERROR(VLOOKUP(E624,'2A-2B'!$F$21:$H$1020,3,0)-P624,SUM(M624:O624))</f>
        <v>0</v>
      </c>
      <c r="Z624" s="53">
        <f>IFERROR(VLOOKUP(E624,'ITC-Books'!$E$21:$P$1020,12,0)-P624,SUM(M624:O624))</f>
        <v>0</v>
      </c>
      <c r="AA624" s="186" t="str">
        <f t="shared" si="47"/>
        <v>-</v>
      </c>
    </row>
    <row r="625" spans="2:27">
      <c r="B625" s="176" t="s">
        <v>2004</v>
      </c>
      <c r="C625" s="121"/>
      <c r="D625" s="119"/>
      <c r="E625" s="192"/>
      <c r="F625" s="117"/>
      <c r="G625" s="118"/>
      <c r="H625" s="119"/>
      <c r="I625" s="119"/>
      <c r="J625" s="123"/>
      <c r="K625" s="195"/>
      <c r="L625" s="120">
        <v>0</v>
      </c>
      <c r="M625" s="120">
        <v>0</v>
      </c>
      <c r="N625" s="120">
        <v>0</v>
      </c>
      <c r="O625" s="112">
        <f t="shared" si="44"/>
        <v>0</v>
      </c>
      <c r="P625" s="115">
        <f t="shared" si="45"/>
        <v>0</v>
      </c>
      <c r="Q625" s="197"/>
      <c r="R625" s="177" t="str">
        <f>IFERROR(INDEX('2A-2B'!$B$21:$B$1020,MATCH(E625,'2A-2B'!$F$21:$F$1020,0)),"-")</f>
        <v>-</v>
      </c>
      <c r="S625" s="177" t="str">
        <f>IFERROR(INDEX('ITC-Books'!$B$21:$B$1020,MATCH(E625,'ITC-Books'!$E$21:$E$1020,0)),"-")</f>
        <v>-</v>
      </c>
      <c r="T625" s="186">
        <f t="shared" si="46"/>
        <v>0</v>
      </c>
      <c r="V625" s="131" t="str">
        <f>IFERROR(INDEX('2A-2B'!$C$21:$C$1020,MATCH(E625,'2A-2B'!$F$21:$F$1020,0)),"Not in 2A-2B")</f>
        <v>Not in 2A-2B</v>
      </c>
      <c r="W625" s="131" t="str">
        <f>IFERROR(INDEX('ITC-Books'!$C$21:$C$1020,MATCH(E625,'ITC-Books'!$E$21:$E$1020,0)),"Not in Books")</f>
        <v>Not in Books</v>
      </c>
      <c r="X625" s="117" t="str">
        <f>IFERROR(INDEX('ITC-Books'!$R$21:$R$1020,MATCH(E625,'ITC-Books'!$E$21:$E$1020,0)),"Not in Books")</f>
        <v>Not in Books</v>
      </c>
      <c r="Y625" s="120">
        <f>IFERROR(VLOOKUP(E625,'2A-2B'!$F$21:$H$1020,3,0)-P625,SUM(M625:O625))</f>
        <v>0</v>
      </c>
      <c r="Z625" s="53">
        <f>IFERROR(VLOOKUP(E625,'ITC-Books'!$E$21:$P$1020,12,0)-P625,SUM(M625:O625))</f>
        <v>0</v>
      </c>
      <c r="AA625" s="186" t="str">
        <f t="shared" si="47"/>
        <v>-</v>
      </c>
    </row>
    <row r="626" spans="2:27">
      <c r="B626" s="176" t="s">
        <v>2005</v>
      </c>
      <c r="C626" s="121"/>
      <c r="D626" s="119"/>
      <c r="E626" s="192"/>
      <c r="F626" s="117"/>
      <c r="G626" s="118"/>
      <c r="H626" s="119"/>
      <c r="I626" s="119"/>
      <c r="J626" s="123"/>
      <c r="K626" s="195"/>
      <c r="L626" s="120">
        <v>0</v>
      </c>
      <c r="M626" s="120">
        <v>0</v>
      </c>
      <c r="N626" s="120">
        <v>0</v>
      </c>
      <c r="O626" s="112">
        <f t="shared" si="44"/>
        <v>0</v>
      </c>
      <c r="P626" s="115">
        <f t="shared" si="45"/>
        <v>0</v>
      </c>
      <c r="Q626" s="197"/>
      <c r="R626" s="177" t="str">
        <f>IFERROR(INDEX('2A-2B'!$B$21:$B$1020,MATCH(E626,'2A-2B'!$F$21:$F$1020,0)),"-")</f>
        <v>-</v>
      </c>
      <c r="S626" s="177" t="str">
        <f>IFERROR(INDEX('ITC-Books'!$B$21:$B$1020,MATCH(E626,'ITC-Books'!$E$21:$E$1020,0)),"-")</f>
        <v>-</v>
      </c>
      <c r="T626" s="186">
        <f t="shared" si="46"/>
        <v>0</v>
      </c>
      <c r="V626" s="131" t="str">
        <f>IFERROR(INDEX('2A-2B'!$C$21:$C$1020,MATCH(E626,'2A-2B'!$F$21:$F$1020,0)),"Not in 2A-2B")</f>
        <v>Not in 2A-2B</v>
      </c>
      <c r="W626" s="131" t="str">
        <f>IFERROR(INDEX('ITC-Books'!$C$21:$C$1020,MATCH(E626,'ITC-Books'!$E$21:$E$1020,0)),"Not in Books")</f>
        <v>Not in Books</v>
      </c>
      <c r="X626" s="117" t="str">
        <f>IFERROR(INDEX('ITC-Books'!$R$21:$R$1020,MATCH(E626,'ITC-Books'!$E$21:$E$1020,0)),"Not in Books")</f>
        <v>Not in Books</v>
      </c>
      <c r="Y626" s="120">
        <f>IFERROR(VLOOKUP(E626,'2A-2B'!$F$21:$H$1020,3,0)-P626,SUM(M626:O626))</f>
        <v>0</v>
      </c>
      <c r="Z626" s="53">
        <f>IFERROR(VLOOKUP(E626,'ITC-Books'!$E$21:$P$1020,12,0)-P626,SUM(M626:O626))</f>
        <v>0</v>
      </c>
      <c r="AA626" s="186" t="str">
        <f t="shared" si="47"/>
        <v>-</v>
      </c>
    </row>
    <row r="627" spans="2:27">
      <c r="B627" s="176" t="s">
        <v>2006</v>
      </c>
      <c r="C627" s="121"/>
      <c r="D627" s="119"/>
      <c r="E627" s="192"/>
      <c r="F627" s="117"/>
      <c r="G627" s="118"/>
      <c r="H627" s="119"/>
      <c r="I627" s="119"/>
      <c r="J627" s="123"/>
      <c r="K627" s="195"/>
      <c r="L627" s="120">
        <v>0</v>
      </c>
      <c r="M627" s="120">
        <v>0</v>
      </c>
      <c r="N627" s="120">
        <v>0</v>
      </c>
      <c r="O627" s="112">
        <f t="shared" si="44"/>
        <v>0</v>
      </c>
      <c r="P627" s="115">
        <f t="shared" si="45"/>
        <v>0</v>
      </c>
      <c r="Q627" s="197"/>
      <c r="R627" s="177" t="str">
        <f>IFERROR(INDEX('2A-2B'!$B$21:$B$1020,MATCH(E627,'2A-2B'!$F$21:$F$1020,0)),"-")</f>
        <v>-</v>
      </c>
      <c r="S627" s="177" t="str">
        <f>IFERROR(INDEX('ITC-Books'!$B$21:$B$1020,MATCH(E627,'ITC-Books'!$E$21:$E$1020,0)),"-")</f>
        <v>-</v>
      </c>
      <c r="T627" s="186">
        <f t="shared" si="46"/>
        <v>0</v>
      </c>
      <c r="V627" s="131" t="str">
        <f>IFERROR(INDEX('2A-2B'!$C$21:$C$1020,MATCH(E627,'2A-2B'!$F$21:$F$1020,0)),"Not in 2A-2B")</f>
        <v>Not in 2A-2B</v>
      </c>
      <c r="W627" s="131" t="str">
        <f>IFERROR(INDEX('ITC-Books'!$C$21:$C$1020,MATCH(E627,'ITC-Books'!$E$21:$E$1020,0)),"Not in Books")</f>
        <v>Not in Books</v>
      </c>
      <c r="X627" s="117" t="str">
        <f>IFERROR(INDEX('ITC-Books'!$R$21:$R$1020,MATCH(E627,'ITC-Books'!$E$21:$E$1020,0)),"Not in Books")</f>
        <v>Not in Books</v>
      </c>
      <c r="Y627" s="120">
        <f>IFERROR(VLOOKUP(E627,'2A-2B'!$F$21:$H$1020,3,0)-P627,SUM(M627:O627))</f>
        <v>0</v>
      </c>
      <c r="Z627" s="53">
        <f>IFERROR(VLOOKUP(E627,'ITC-Books'!$E$21:$P$1020,12,0)-P627,SUM(M627:O627))</f>
        <v>0</v>
      </c>
      <c r="AA627" s="186" t="str">
        <f t="shared" si="47"/>
        <v>-</v>
      </c>
    </row>
    <row r="628" spans="2:27">
      <c r="B628" s="176" t="s">
        <v>2007</v>
      </c>
      <c r="C628" s="121"/>
      <c r="D628" s="119"/>
      <c r="E628" s="192"/>
      <c r="F628" s="117"/>
      <c r="G628" s="118"/>
      <c r="H628" s="119"/>
      <c r="I628" s="119"/>
      <c r="J628" s="123"/>
      <c r="K628" s="195"/>
      <c r="L628" s="120">
        <v>0</v>
      </c>
      <c r="M628" s="120">
        <v>0</v>
      </c>
      <c r="N628" s="120">
        <v>0</v>
      </c>
      <c r="O628" s="112">
        <f t="shared" si="44"/>
        <v>0</v>
      </c>
      <c r="P628" s="115">
        <f t="shared" si="45"/>
        <v>0</v>
      </c>
      <c r="Q628" s="197"/>
      <c r="R628" s="177" t="str">
        <f>IFERROR(INDEX('2A-2B'!$B$21:$B$1020,MATCH(E628,'2A-2B'!$F$21:$F$1020,0)),"-")</f>
        <v>-</v>
      </c>
      <c r="S628" s="177" t="str">
        <f>IFERROR(INDEX('ITC-Books'!$B$21:$B$1020,MATCH(E628,'ITC-Books'!$E$21:$E$1020,0)),"-")</f>
        <v>-</v>
      </c>
      <c r="T628" s="186">
        <f t="shared" si="46"/>
        <v>0</v>
      </c>
      <c r="V628" s="131" t="str">
        <f>IFERROR(INDEX('2A-2B'!$C$21:$C$1020,MATCH(E628,'2A-2B'!$F$21:$F$1020,0)),"Not in 2A-2B")</f>
        <v>Not in 2A-2B</v>
      </c>
      <c r="W628" s="131" t="str">
        <f>IFERROR(INDEX('ITC-Books'!$C$21:$C$1020,MATCH(E628,'ITC-Books'!$E$21:$E$1020,0)),"Not in Books")</f>
        <v>Not in Books</v>
      </c>
      <c r="X628" s="117" t="str">
        <f>IFERROR(INDEX('ITC-Books'!$R$21:$R$1020,MATCH(E628,'ITC-Books'!$E$21:$E$1020,0)),"Not in Books")</f>
        <v>Not in Books</v>
      </c>
      <c r="Y628" s="120">
        <f>IFERROR(VLOOKUP(E628,'2A-2B'!$F$21:$H$1020,3,0)-P628,SUM(M628:O628))</f>
        <v>0</v>
      </c>
      <c r="Z628" s="53">
        <f>IFERROR(VLOOKUP(E628,'ITC-Books'!$E$21:$P$1020,12,0)-P628,SUM(M628:O628))</f>
        <v>0</v>
      </c>
      <c r="AA628" s="186" t="str">
        <f t="shared" si="47"/>
        <v>-</v>
      </c>
    </row>
    <row r="629" spans="2:27">
      <c r="B629" s="176" t="s">
        <v>2008</v>
      </c>
      <c r="C629" s="121"/>
      <c r="D629" s="119"/>
      <c r="E629" s="192"/>
      <c r="F629" s="117"/>
      <c r="G629" s="118"/>
      <c r="H629" s="119"/>
      <c r="I629" s="119"/>
      <c r="J629" s="123"/>
      <c r="K629" s="195"/>
      <c r="L629" s="120">
        <v>0</v>
      </c>
      <c r="M629" s="120">
        <v>0</v>
      </c>
      <c r="N629" s="120">
        <v>0</v>
      </c>
      <c r="O629" s="112">
        <f t="shared" si="44"/>
        <v>0</v>
      </c>
      <c r="P629" s="115">
        <f t="shared" si="45"/>
        <v>0</v>
      </c>
      <c r="Q629" s="197"/>
      <c r="R629" s="177" t="str">
        <f>IFERROR(INDEX('2A-2B'!$B$21:$B$1020,MATCH(E629,'2A-2B'!$F$21:$F$1020,0)),"-")</f>
        <v>-</v>
      </c>
      <c r="S629" s="177" t="str">
        <f>IFERROR(INDEX('ITC-Books'!$B$21:$B$1020,MATCH(E629,'ITC-Books'!$E$21:$E$1020,0)),"-")</f>
        <v>-</v>
      </c>
      <c r="T629" s="186">
        <f t="shared" si="46"/>
        <v>0</v>
      </c>
      <c r="V629" s="131" t="str">
        <f>IFERROR(INDEX('2A-2B'!$C$21:$C$1020,MATCH(E629,'2A-2B'!$F$21:$F$1020,0)),"Not in 2A-2B")</f>
        <v>Not in 2A-2B</v>
      </c>
      <c r="W629" s="131" t="str">
        <f>IFERROR(INDEX('ITC-Books'!$C$21:$C$1020,MATCH(E629,'ITC-Books'!$E$21:$E$1020,0)),"Not in Books")</f>
        <v>Not in Books</v>
      </c>
      <c r="X629" s="117" t="str">
        <f>IFERROR(INDEX('ITC-Books'!$R$21:$R$1020,MATCH(E629,'ITC-Books'!$E$21:$E$1020,0)),"Not in Books")</f>
        <v>Not in Books</v>
      </c>
      <c r="Y629" s="120">
        <f>IFERROR(VLOOKUP(E629,'2A-2B'!$F$21:$H$1020,3,0)-P629,SUM(M629:O629))</f>
        <v>0</v>
      </c>
      <c r="Z629" s="53">
        <f>IFERROR(VLOOKUP(E629,'ITC-Books'!$E$21:$P$1020,12,0)-P629,SUM(M629:O629))</f>
        <v>0</v>
      </c>
      <c r="AA629" s="186" t="str">
        <f t="shared" si="47"/>
        <v>-</v>
      </c>
    </row>
    <row r="630" spans="2:27">
      <c r="B630" s="176" t="s">
        <v>2009</v>
      </c>
      <c r="C630" s="121"/>
      <c r="D630" s="119"/>
      <c r="E630" s="192"/>
      <c r="F630" s="117"/>
      <c r="G630" s="118"/>
      <c r="H630" s="119"/>
      <c r="I630" s="119"/>
      <c r="J630" s="123"/>
      <c r="K630" s="195"/>
      <c r="L630" s="120">
        <v>0</v>
      </c>
      <c r="M630" s="120">
        <v>0</v>
      </c>
      <c r="N630" s="120">
        <v>0</v>
      </c>
      <c r="O630" s="112">
        <f t="shared" si="44"/>
        <v>0</v>
      </c>
      <c r="P630" s="115">
        <f t="shared" si="45"/>
        <v>0</v>
      </c>
      <c r="Q630" s="197"/>
      <c r="R630" s="177" t="str">
        <f>IFERROR(INDEX('2A-2B'!$B$21:$B$1020,MATCH(E630,'2A-2B'!$F$21:$F$1020,0)),"-")</f>
        <v>-</v>
      </c>
      <c r="S630" s="177" t="str">
        <f>IFERROR(INDEX('ITC-Books'!$B$21:$B$1020,MATCH(E630,'ITC-Books'!$E$21:$E$1020,0)),"-")</f>
        <v>-</v>
      </c>
      <c r="T630" s="186">
        <f t="shared" si="46"/>
        <v>0</v>
      </c>
      <c r="V630" s="131" t="str">
        <f>IFERROR(INDEX('2A-2B'!$C$21:$C$1020,MATCH(E630,'2A-2B'!$F$21:$F$1020,0)),"Not in 2A-2B")</f>
        <v>Not in 2A-2B</v>
      </c>
      <c r="W630" s="131" t="str">
        <f>IFERROR(INDEX('ITC-Books'!$C$21:$C$1020,MATCH(E630,'ITC-Books'!$E$21:$E$1020,0)),"Not in Books")</f>
        <v>Not in Books</v>
      </c>
      <c r="X630" s="117" t="str">
        <f>IFERROR(INDEX('ITC-Books'!$R$21:$R$1020,MATCH(E630,'ITC-Books'!$E$21:$E$1020,0)),"Not in Books")</f>
        <v>Not in Books</v>
      </c>
      <c r="Y630" s="120">
        <f>IFERROR(VLOOKUP(E630,'2A-2B'!$F$21:$H$1020,3,0)-P630,SUM(M630:O630))</f>
        <v>0</v>
      </c>
      <c r="Z630" s="53">
        <f>IFERROR(VLOOKUP(E630,'ITC-Books'!$E$21:$P$1020,12,0)-P630,SUM(M630:O630))</f>
        <v>0</v>
      </c>
      <c r="AA630" s="186" t="str">
        <f t="shared" si="47"/>
        <v>-</v>
      </c>
    </row>
    <row r="631" spans="2:27">
      <c r="B631" s="176" t="s">
        <v>2010</v>
      </c>
      <c r="C631" s="121"/>
      <c r="D631" s="119"/>
      <c r="E631" s="192"/>
      <c r="F631" s="117"/>
      <c r="G631" s="118"/>
      <c r="H631" s="119"/>
      <c r="I631" s="119"/>
      <c r="J631" s="123"/>
      <c r="K631" s="195"/>
      <c r="L631" s="120">
        <v>0</v>
      </c>
      <c r="M631" s="120">
        <v>0</v>
      </c>
      <c r="N631" s="120">
        <v>0</v>
      </c>
      <c r="O631" s="112">
        <f t="shared" si="44"/>
        <v>0</v>
      </c>
      <c r="P631" s="115">
        <f t="shared" si="45"/>
        <v>0</v>
      </c>
      <c r="Q631" s="197"/>
      <c r="R631" s="177" t="str">
        <f>IFERROR(INDEX('2A-2B'!$B$21:$B$1020,MATCH(E631,'2A-2B'!$F$21:$F$1020,0)),"-")</f>
        <v>-</v>
      </c>
      <c r="S631" s="177" t="str">
        <f>IFERROR(INDEX('ITC-Books'!$B$21:$B$1020,MATCH(E631,'ITC-Books'!$E$21:$E$1020,0)),"-")</f>
        <v>-</v>
      </c>
      <c r="T631" s="186">
        <f t="shared" si="46"/>
        <v>0</v>
      </c>
      <c r="V631" s="131" t="str">
        <f>IFERROR(INDEX('2A-2B'!$C$21:$C$1020,MATCH(E631,'2A-2B'!$F$21:$F$1020,0)),"Not in 2A-2B")</f>
        <v>Not in 2A-2B</v>
      </c>
      <c r="W631" s="131" t="str">
        <f>IFERROR(INDEX('ITC-Books'!$C$21:$C$1020,MATCH(E631,'ITC-Books'!$E$21:$E$1020,0)),"Not in Books")</f>
        <v>Not in Books</v>
      </c>
      <c r="X631" s="117" t="str">
        <f>IFERROR(INDEX('ITC-Books'!$R$21:$R$1020,MATCH(E631,'ITC-Books'!$E$21:$E$1020,0)),"Not in Books")</f>
        <v>Not in Books</v>
      </c>
      <c r="Y631" s="120">
        <f>IFERROR(VLOOKUP(E631,'2A-2B'!$F$21:$H$1020,3,0)-P631,SUM(M631:O631))</f>
        <v>0</v>
      </c>
      <c r="Z631" s="53">
        <f>IFERROR(VLOOKUP(E631,'ITC-Books'!$E$21:$P$1020,12,0)-P631,SUM(M631:O631))</f>
        <v>0</v>
      </c>
      <c r="AA631" s="186" t="str">
        <f t="shared" si="47"/>
        <v>-</v>
      </c>
    </row>
    <row r="632" spans="2:27">
      <c r="B632" s="176" t="s">
        <v>2011</v>
      </c>
      <c r="C632" s="121"/>
      <c r="D632" s="119"/>
      <c r="E632" s="192"/>
      <c r="F632" s="117"/>
      <c r="G632" s="118"/>
      <c r="H632" s="119"/>
      <c r="I632" s="119"/>
      <c r="J632" s="123"/>
      <c r="K632" s="195"/>
      <c r="L632" s="120">
        <v>0</v>
      </c>
      <c r="M632" s="120">
        <v>0</v>
      </c>
      <c r="N632" s="120">
        <v>0</v>
      </c>
      <c r="O632" s="112">
        <f t="shared" si="44"/>
        <v>0</v>
      </c>
      <c r="P632" s="115">
        <f t="shared" si="45"/>
        <v>0</v>
      </c>
      <c r="Q632" s="197"/>
      <c r="R632" s="177" t="str">
        <f>IFERROR(INDEX('2A-2B'!$B$21:$B$1020,MATCH(E632,'2A-2B'!$F$21:$F$1020,0)),"-")</f>
        <v>-</v>
      </c>
      <c r="S632" s="177" t="str">
        <f>IFERROR(INDEX('ITC-Books'!$B$21:$B$1020,MATCH(E632,'ITC-Books'!$E$21:$E$1020,0)),"-")</f>
        <v>-</v>
      </c>
      <c r="T632" s="186">
        <f t="shared" si="46"/>
        <v>0</v>
      </c>
      <c r="V632" s="131" t="str">
        <f>IFERROR(INDEX('2A-2B'!$C$21:$C$1020,MATCH(E632,'2A-2B'!$F$21:$F$1020,0)),"Not in 2A-2B")</f>
        <v>Not in 2A-2B</v>
      </c>
      <c r="W632" s="131" t="str">
        <f>IFERROR(INDEX('ITC-Books'!$C$21:$C$1020,MATCH(E632,'ITC-Books'!$E$21:$E$1020,0)),"Not in Books")</f>
        <v>Not in Books</v>
      </c>
      <c r="X632" s="117" t="str">
        <f>IFERROR(INDEX('ITC-Books'!$R$21:$R$1020,MATCH(E632,'ITC-Books'!$E$21:$E$1020,0)),"Not in Books")</f>
        <v>Not in Books</v>
      </c>
      <c r="Y632" s="120">
        <f>IFERROR(VLOOKUP(E632,'2A-2B'!$F$21:$H$1020,3,0)-P632,SUM(M632:O632))</f>
        <v>0</v>
      </c>
      <c r="Z632" s="53">
        <f>IFERROR(VLOOKUP(E632,'ITC-Books'!$E$21:$P$1020,12,0)-P632,SUM(M632:O632))</f>
        <v>0</v>
      </c>
      <c r="AA632" s="186" t="str">
        <f t="shared" si="47"/>
        <v>-</v>
      </c>
    </row>
    <row r="633" spans="2:27">
      <c r="B633" s="176" t="s">
        <v>2012</v>
      </c>
      <c r="C633" s="121"/>
      <c r="D633" s="119"/>
      <c r="E633" s="192"/>
      <c r="F633" s="117"/>
      <c r="G633" s="118"/>
      <c r="H633" s="119"/>
      <c r="I633" s="119"/>
      <c r="J633" s="123"/>
      <c r="K633" s="195"/>
      <c r="L633" s="120">
        <v>0</v>
      </c>
      <c r="M633" s="120">
        <v>0</v>
      </c>
      <c r="N633" s="120">
        <v>0</v>
      </c>
      <c r="O633" s="112">
        <f t="shared" si="44"/>
        <v>0</v>
      </c>
      <c r="P633" s="115">
        <f t="shared" si="45"/>
        <v>0</v>
      </c>
      <c r="Q633" s="197"/>
      <c r="R633" s="177" t="str">
        <f>IFERROR(INDEX('2A-2B'!$B$21:$B$1020,MATCH(E633,'2A-2B'!$F$21:$F$1020,0)),"-")</f>
        <v>-</v>
      </c>
      <c r="S633" s="177" t="str">
        <f>IFERROR(INDEX('ITC-Books'!$B$21:$B$1020,MATCH(E633,'ITC-Books'!$E$21:$E$1020,0)),"-")</f>
        <v>-</v>
      </c>
      <c r="T633" s="186">
        <f t="shared" si="46"/>
        <v>0</v>
      </c>
      <c r="V633" s="131" t="str">
        <f>IFERROR(INDEX('2A-2B'!$C$21:$C$1020,MATCH(E633,'2A-2B'!$F$21:$F$1020,0)),"Not in 2A-2B")</f>
        <v>Not in 2A-2B</v>
      </c>
      <c r="W633" s="131" t="str">
        <f>IFERROR(INDEX('ITC-Books'!$C$21:$C$1020,MATCH(E633,'ITC-Books'!$E$21:$E$1020,0)),"Not in Books")</f>
        <v>Not in Books</v>
      </c>
      <c r="X633" s="117" t="str">
        <f>IFERROR(INDEX('ITC-Books'!$R$21:$R$1020,MATCH(E633,'ITC-Books'!$E$21:$E$1020,0)),"Not in Books")</f>
        <v>Not in Books</v>
      </c>
      <c r="Y633" s="120">
        <f>IFERROR(VLOOKUP(E633,'2A-2B'!$F$21:$H$1020,3,0)-P633,SUM(M633:O633))</f>
        <v>0</v>
      </c>
      <c r="Z633" s="53">
        <f>IFERROR(VLOOKUP(E633,'ITC-Books'!$E$21:$P$1020,12,0)-P633,SUM(M633:O633))</f>
        <v>0</v>
      </c>
      <c r="AA633" s="186" t="str">
        <f t="shared" si="47"/>
        <v>-</v>
      </c>
    </row>
    <row r="634" spans="2:27">
      <c r="B634" s="176" t="s">
        <v>2013</v>
      </c>
      <c r="C634" s="121"/>
      <c r="D634" s="119"/>
      <c r="E634" s="192"/>
      <c r="F634" s="117"/>
      <c r="G634" s="118"/>
      <c r="H634" s="119"/>
      <c r="I634" s="119"/>
      <c r="J634" s="123"/>
      <c r="K634" s="195"/>
      <c r="L634" s="120">
        <v>0</v>
      </c>
      <c r="M634" s="120">
        <v>0</v>
      </c>
      <c r="N634" s="120">
        <v>0</v>
      </c>
      <c r="O634" s="112">
        <f t="shared" si="44"/>
        <v>0</v>
      </c>
      <c r="P634" s="115">
        <f t="shared" si="45"/>
        <v>0</v>
      </c>
      <c r="Q634" s="197"/>
      <c r="R634" s="177" t="str">
        <f>IFERROR(INDEX('2A-2B'!$B$21:$B$1020,MATCH(E634,'2A-2B'!$F$21:$F$1020,0)),"-")</f>
        <v>-</v>
      </c>
      <c r="S634" s="177" t="str">
        <f>IFERROR(INDEX('ITC-Books'!$B$21:$B$1020,MATCH(E634,'ITC-Books'!$E$21:$E$1020,0)),"-")</f>
        <v>-</v>
      </c>
      <c r="T634" s="186">
        <f t="shared" si="46"/>
        <v>0</v>
      </c>
      <c r="V634" s="131" t="str">
        <f>IFERROR(INDEX('2A-2B'!$C$21:$C$1020,MATCH(E634,'2A-2B'!$F$21:$F$1020,0)),"Not in 2A-2B")</f>
        <v>Not in 2A-2B</v>
      </c>
      <c r="W634" s="131" t="str">
        <f>IFERROR(INDEX('ITC-Books'!$C$21:$C$1020,MATCH(E634,'ITC-Books'!$E$21:$E$1020,0)),"Not in Books")</f>
        <v>Not in Books</v>
      </c>
      <c r="X634" s="117" t="str">
        <f>IFERROR(INDEX('ITC-Books'!$R$21:$R$1020,MATCH(E634,'ITC-Books'!$E$21:$E$1020,0)),"Not in Books")</f>
        <v>Not in Books</v>
      </c>
      <c r="Y634" s="120">
        <f>IFERROR(VLOOKUP(E634,'2A-2B'!$F$21:$H$1020,3,0)-P634,SUM(M634:O634))</f>
        <v>0</v>
      </c>
      <c r="Z634" s="53">
        <f>IFERROR(VLOOKUP(E634,'ITC-Books'!$E$21:$P$1020,12,0)-P634,SUM(M634:O634))</f>
        <v>0</v>
      </c>
      <c r="AA634" s="186" t="str">
        <f t="shared" si="47"/>
        <v>-</v>
      </c>
    </row>
    <row r="635" spans="2:27">
      <c r="B635" s="176" t="s">
        <v>2014</v>
      </c>
      <c r="C635" s="121"/>
      <c r="D635" s="119"/>
      <c r="E635" s="192"/>
      <c r="F635" s="117"/>
      <c r="G635" s="118"/>
      <c r="H635" s="119"/>
      <c r="I635" s="119"/>
      <c r="J635" s="123"/>
      <c r="K635" s="195"/>
      <c r="L635" s="120">
        <v>0</v>
      </c>
      <c r="M635" s="120">
        <v>0</v>
      </c>
      <c r="N635" s="120">
        <v>0</v>
      </c>
      <c r="O635" s="112">
        <f t="shared" si="44"/>
        <v>0</v>
      </c>
      <c r="P635" s="115">
        <f t="shared" si="45"/>
        <v>0</v>
      </c>
      <c r="Q635" s="197"/>
      <c r="R635" s="177" t="str">
        <f>IFERROR(INDEX('2A-2B'!$B$21:$B$1020,MATCH(E635,'2A-2B'!$F$21:$F$1020,0)),"-")</f>
        <v>-</v>
      </c>
      <c r="S635" s="177" t="str">
        <f>IFERROR(INDEX('ITC-Books'!$B$21:$B$1020,MATCH(E635,'ITC-Books'!$E$21:$E$1020,0)),"-")</f>
        <v>-</v>
      </c>
      <c r="T635" s="186">
        <f t="shared" si="46"/>
        <v>0</v>
      </c>
      <c r="V635" s="131" t="str">
        <f>IFERROR(INDEX('2A-2B'!$C$21:$C$1020,MATCH(E635,'2A-2B'!$F$21:$F$1020,0)),"Not in 2A-2B")</f>
        <v>Not in 2A-2B</v>
      </c>
      <c r="W635" s="131" t="str">
        <f>IFERROR(INDEX('ITC-Books'!$C$21:$C$1020,MATCH(E635,'ITC-Books'!$E$21:$E$1020,0)),"Not in Books")</f>
        <v>Not in Books</v>
      </c>
      <c r="X635" s="117" t="str">
        <f>IFERROR(INDEX('ITC-Books'!$R$21:$R$1020,MATCH(E635,'ITC-Books'!$E$21:$E$1020,0)),"Not in Books")</f>
        <v>Not in Books</v>
      </c>
      <c r="Y635" s="120">
        <f>IFERROR(VLOOKUP(E635,'2A-2B'!$F$21:$H$1020,3,0)-P635,SUM(M635:O635))</f>
        <v>0</v>
      </c>
      <c r="Z635" s="53">
        <f>IFERROR(VLOOKUP(E635,'ITC-Books'!$E$21:$P$1020,12,0)-P635,SUM(M635:O635))</f>
        <v>0</v>
      </c>
      <c r="AA635" s="186" t="str">
        <f t="shared" si="47"/>
        <v>-</v>
      </c>
    </row>
    <row r="636" spans="2:27">
      <c r="B636" s="176" t="s">
        <v>2015</v>
      </c>
      <c r="C636" s="121"/>
      <c r="D636" s="119"/>
      <c r="E636" s="192"/>
      <c r="F636" s="117"/>
      <c r="G636" s="118"/>
      <c r="H636" s="119"/>
      <c r="I636" s="119"/>
      <c r="J636" s="123"/>
      <c r="K636" s="195"/>
      <c r="L636" s="120">
        <v>0</v>
      </c>
      <c r="M636" s="120">
        <v>0</v>
      </c>
      <c r="N636" s="120">
        <v>0</v>
      </c>
      <c r="O636" s="112">
        <f t="shared" si="44"/>
        <v>0</v>
      </c>
      <c r="P636" s="115">
        <f t="shared" si="45"/>
        <v>0</v>
      </c>
      <c r="Q636" s="197"/>
      <c r="R636" s="177" t="str">
        <f>IFERROR(INDEX('2A-2B'!$B$21:$B$1020,MATCH(E636,'2A-2B'!$F$21:$F$1020,0)),"-")</f>
        <v>-</v>
      </c>
      <c r="S636" s="177" t="str">
        <f>IFERROR(INDEX('ITC-Books'!$B$21:$B$1020,MATCH(E636,'ITC-Books'!$E$21:$E$1020,0)),"-")</f>
        <v>-</v>
      </c>
      <c r="T636" s="186">
        <f t="shared" si="46"/>
        <v>0</v>
      </c>
      <c r="V636" s="131" t="str">
        <f>IFERROR(INDEX('2A-2B'!$C$21:$C$1020,MATCH(E636,'2A-2B'!$F$21:$F$1020,0)),"Not in 2A-2B")</f>
        <v>Not in 2A-2B</v>
      </c>
      <c r="W636" s="131" t="str">
        <f>IFERROR(INDEX('ITC-Books'!$C$21:$C$1020,MATCH(E636,'ITC-Books'!$E$21:$E$1020,0)),"Not in Books")</f>
        <v>Not in Books</v>
      </c>
      <c r="X636" s="117" t="str">
        <f>IFERROR(INDEX('ITC-Books'!$R$21:$R$1020,MATCH(E636,'ITC-Books'!$E$21:$E$1020,0)),"Not in Books")</f>
        <v>Not in Books</v>
      </c>
      <c r="Y636" s="120">
        <f>IFERROR(VLOOKUP(E636,'2A-2B'!$F$21:$H$1020,3,0)-P636,SUM(M636:O636))</f>
        <v>0</v>
      </c>
      <c r="Z636" s="53">
        <f>IFERROR(VLOOKUP(E636,'ITC-Books'!$E$21:$P$1020,12,0)-P636,SUM(M636:O636))</f>
        <v>0</v>
      </c>
      <c r="AA636" s="186" t="str">
        <f t="shared" si="47"/>
        <v>-</v>
      </c>
    </row>
    <row r="637" spans="2:27">
      <c r="B637" s="176" t="s">
        <v>2016</v>
      </c>
      <c r="C637" s="121"/>
      <c r="D637" s="119"/>
      <c r="E637" s="192"/>
      <c r="F637" s="117"/>
      <c r="G637" s="118"/>
      <c r="H637" s="119"/>
      <c r="I637" s="119"/>
      <c r="J637" s="123"/>
      <c r="K637" s="195"/>
      <c r="L637" s="120">
        <v>0</v>
      </c>
      <c r="M637" s="120">
        <v>0</v>
      </c>
      <c r="N637" s="120">
        <v>0</v>
      </c>
      <c r="O637" s="112">
        <f t="shared" si="44"/>
        <v>0</v>
      </c>
      <c r="P637" s="115">
        <f t="shared" si="45"/>
        <v>0</v>
      </c>
      <c r="Q637" s="197"/>
      <c r="R637" s="177" t="str">
        <f>IFERROR(INDEX('2A-2B'!$B$21:$B$1020,MATCH(E637,'2A-2B'!$F$21:$F$1020,0)),"-")</f>
        <v>-</v>
      </c>
      <c r="S637" s="177" t="str">
        <f>IFERROR(INDEX('ITC-Books'!$B$21:$B$1020,MATCH(E637,'ITC-Books'!$E$21:$E$1020,0)),"-")</f>
        <v>-</v>
      </c>
      <c r="T637" s="186">
        <f t="shared" si="46"/>
        <v>0</v>
      </c>
      <c r="V637" s="131" t="str">
        <f>IFERROR(INDEX('2A-2B'!$C$21:$C$1020,MATCH(E637,'2A-2B'!$F$21:$F$1020,0)),"Not in 2A-2B")</f>
        <v>Not in 2A-2B</v>
      </c>
      <c r="W637" s="131" t="str">
        <f>IFERROR(INDEX('ITC-Books'!$C$21:$C$1020,MATCH(E637,'ITC-Books'!$E$21:$E$1020,0)),"Not in Books")</f>
        <v>Not in Books</v>
      </c>
      <c r="X637" s="117" t="str">
        <f>IFERROR(INDEX('ITC-Books'!$R$21:$R$1020,MATCH(E637,'ITC-Books'!$E$21:$E$1020,0)),"Not in Books")</f>
        <v>Not in Books</v>
      </c>
      <c r="Y637" s="120">
        <f>IFERROR(VLOOKUP(E637,'2A-2B'!$F$21:$H$1020,3,0)-P637,SUM(M637:O637))</f>
        <v>0</v>
      </c>
      <c r="Z637" s="53">
        <f>IFERROR(VLOOKUP(E637,'ITC-Books'!$E$21:$P$1020,12,0)-P637,SUM(M637:O637))</f>
        <v>0</v>
      </c>
      <c r="AA637" s="186" t="str">
        <f t="shared" si="47"/>
        <v>-</v>
      </c>
    </row>
    <row r="638" spans="2:27">
      <c r="B638" s="176" t="s">
        <v>2017</v>
      </c>
      <c r="C638" s="121"/>
      <c r="D638" s="119"/>
      <c r="E638" s="192"/>
      <c r="F638" s="117"/>
      <c r="G638" s="118"/>
      <c r="H638" s="119"/>
      <c r="I638" s="119"/>
      <c r="J638" s="123"/>
      <c r="K638" s="195"/>
      <c r="L638" s="120">
        <v>0</v>
      </c>
      <c r="M638" s="120">
        <v>0</v>
      </c>
      <c r="N638" s="120">
        <v>0</v>
      </c>
      <c r="O638" s="112">
        <f t="shared" si="44"/>
        <v>0</v>
      </c>
      <c r="P638" s="115">
        <f t="shared" si="45"/>
        <v>0</v>
      </c>
      <c r="Q638" s="197"/>
      <c r="R638" s="177" t="str">
        <f>IFERROR(INDEX('2A-2B'!$B$21:$B$1020,MATCH(E638,'2A-2B'!$F$21:$F$1020,0)),"-")</f>
        <v>-</v>
      </c>
      <c r="S638" s="177" t="str">
        <f>IFERROR(INDEX('ITC-Books'!$B$21:$B$1020,MATCH(E638,'ITC-Books'!$E$21:$E$1020,0)),"-")</f>
        <v>-</v>
      </c>
      <c r="T638" s="186">
        <f t="shared" si="46"/>
        <v>0</v>
      </c>
      <c r="V638" s="131" t="str">
        <f>IFERROR(INDEX('2A-2B'!$C$21:$C$1020,MATCH(E638,'2A-2B'!$F$21:$F$1020,0)),"Not in 2A-2B")</f>
        <v>Not in 2A-2B</v>
      </c>
      <c r="W638" s="131" t="str">
        <f>IFERROR(INDEX('ITC-Books'!$C$21:$C$1020,MATCH(E638,'ITC-Books'!$E$21:$E$1020,0)),"Not in Books")</f>
        <v>Not in Books</v>
      </c>
      <c r="X638" s="117" t="str">
        <f>IFERROR(INDEX('ITC-Books'!$R$21:$R$1020,MATCH(E638,'ITC-Books'!$E$21:$E$1020,0)),"Not in Books")</f>
        <v>Not in Books</v>
      </c>
      <c r="Y638" s="120">
        <f>IFERROR(VLOOKUP(E638,'2A-2B'!$F$21:$H$1020,3,0)-P638,SUM(M638:O638))</f>
        <v>0</v>
      </c>
      <c r="Z638" s="53">
        <f>IFERROR(VLOOKUP(E638,'ITC-Books'!$E$21:$P$1020,12,0)-P638,SUM(M638:O638))</f>
        <v>0</v>
      </c>
      <c r="AA638" s="186" t="str">
        <f t="shared" si="47"/>
        <v>-</v>
      </c>
    </row>
    <row r="639" spans="2:27">
      <c r="B639" s="176" t="s">
        <v>2018</v>
      </c>
      <c r="C639" s="121"/>
      <c r="D639" s="119"/>
      <c r="E639" s="192"/>
      <c r="F639" s="117"/>
      <c r="G639" s="118"/>
      <c r="H639" s="119"/>
      <c r="I639" s="119"/>
      <c r="J639" s="123"/>
      <c r="K639" s="195"/>
      <c r="L639" s="120">
        <v>0</v>
      </c>
      <c r="M639" s="120">
        <v>0</v>
      </c>
      <c r="N639" s="120">
        <v>0</v>
      </c>
      <c r="O639" s="112">
        <f t="shared" si="44"/>
        <v>0</v>
      </c>
      <c r="P639" s="115">
        <f t="shared" si="45"/>
        <v>0</v>
      </c>
      <c r="Q639" s="197"/>
      <c r="R639" s="177" t="str">
        <f>IFERROR(INDEX('2A-2B'!$B$21:$B$1020,MATCH(E639,'2A-2B'!$F$21:$F$1020,0)),"-")</f>
        <v>-</v>
      </c>
      <c r="S639" s="177" t="str">
        <f>IFERROR(INDEX('ITC-Books'!$B$21:$B$1020,MATCH(E639,'ITC-Books'!$E$21:$E$1020,0)),"-")</f>
        <v>-</v>
      </c>
      <c r="T639" s="186">
        <f t="shared" si="46"/>
        <v>0</v>
      </c>
      <c r="V639" s="131" t="str">
        <f>IFERROR(INDEX('2A-2B'!$C$21:$C$1020,MATCH(E639,'2A-2B'!$F$21:$F$1020,0)),"Not in 2A-2B")</f>
        <v>Not in 2A-2B</v>
      </c>
      <c r="W639" s="131" t="str">
        <f>IFERROR(INDEX('ITC-Books'!$C$21:$C$1020,MATCH(E639,'ITC-Books'!$E$21:$E$1020,0)),"Not in Books")</f>
        <v>Not in Books</v>
      </c>
      <c r="X639" s="117" t="str">
        <f>IFERROR(INDEX('ITC-Books'!$R$21:$R$1020,MATCH(E639,'ITC-Books'!$E$21:$E$1020,0)),"Not in Books")</f>
        <v>Not in Books</v>
      </c>
      <c r="Y639" s="120">
        <f>IFERROR(VLOOKUP(E639,'2A-2B'!$F$21:$H$1020,3,0)-P639,SUM(M639:O639))</f>
        <v>0</v>
      </c>
      <c r="Z639" s="53">
        <f>IFERROR(VLOOKUP(E639,'ITC-Books'!$E$21:$P$1020,12,0)-P639,SUM(M639:O639))</f>
        <v>0</v>
      </c>
      <c r="AA639" s="186" t="str">
        <f t="shared" si="47"/>
        <v>-</v>
      </c>
    </row>
    <row r="640" spans="2:27">
      <c r="B640" s="176" t="s">
        <v>2019</v>
      </c>
      <c r="C640" s="121"/>
      <c r="D640" s="119"/>
      <c r="E640" s="192"/>
      <c r="F640" s="117"/>
      <c r="G640" s="118"/>
      <c r="H640" s="119"/>
      <c r="I640" s="119"/>
      <c r="J640" s="123"/>
      <c r="K640" s="195"/>
      <c r="L640" s="120">
        <v>0</v>
      </c>
      <c r="M640" s="120">
        <v>0</v>
      </c>
      <c r="N640" s="120">
        <v>0</v>
      </c>
      <c r="O640" s="112">
        <f t="shared" si="44"/>
        <v>0</v>
      </c>
      <c r="P640" s="115">
        <f t="shared" si="45"/>
        <v>0</v>
      </c>
      <c r="Q640" s="197"/>
      <c r="R640" s="177" t="str">
        <f>IFERROR(INDEX('2A-2B'!$B$21:$B$1020,MATCH(E640,'2A-2B'!$F$21:$F$1020,0)),"-")</f>
        <v>-</v>
      </c>
      <c r="S640" s="177" t="str">
        <f>IFERROR(INDEX('ITC-Books'!$B$21:$B$1020,MATCH(E640,'ITC-Books'!$E$21:$E$1020,0)),"-")</f>
        <v>-</v>
      </c>
      <c r="T640" s="186">
        <f t="shared" si="46"/>
        <v>0</v>
      </c>
      <c r="V640" s="131" t="str">
        <f>IFERROR(INDEX('2A-2B'!$C$21:$C$1020,MATCH(E640,'2A-2B'!$F$21:$F$1020,0)),"Not in 2A-2B")</f>
        <v>Not in 2A-2B</v>
      </c>
      <c r="W640" s="131" t="str">
        <f>IFERROR(INDEX('ITC-Books'!$C$21:$C$1020,MATCH(E640,'ITC-Books'!$E$21:$E$1020,0)),"Not in Books")</f>
        <v>Not in Books</v>
      </c>
      <c r="X640" s="117" t="str">
        <f>IFERROR(INDEX('ITC-Books'!$R$21:$R$1020,MATCH(E640,'ITC-Books'!$E$21:$E$1020,0)),"Not in Books")</f>
        <v>Not in Books</v>
      </c>
      <c r="Y640" s="120">
        <f>IFERROR(VLOOKUP(E640,'2A-2B'!$F$21:$H$1020,3,0)-P640,SUM(M640:O640))</f>
        <v>0</v>
      </c>
      <c r="Z640" s="53">
        <f>IFERROR(VLOOKUP(E640,'ITC-Books'!$E$21:$P$1020,12,0)-P640,SUM(M640:O640))</f>
        <v>0</v>
      </c>
      <c r="AA640" s="186" t="str">
        <f t="shared" si="47"/>
        <v>-</v>
      </c>
    </row>
    <row r="641" spans="2:27">
      <c r="B641" s="176" t="s">
        <v>2020</v>
      </c>
      <c r="C641" s="121"/>
      <c r="D641" s="119"/>
      <c r="E641" s="192"/>
      <c r="F641" s="117"/>
      <c r="G641" s="118"/>
      <c r="H641" s="119"/>
      <c r="I641" s="119"/>
      <c r="J641" s="123"/>
      <c r="K641" s="195"/>
      <c r="L641" s="120">
        <v>0</v>
      </c>
      <c r="M641" s="120">
        <v>0</v>
      </c>
      <c r="N641" s="120">
        <v>0</v>
      </c>
      <c r="O641" s="112">
        <f t="shared" si="44"/>
        <v>0</v>
      </c>
      <c r="P641" s="115">
        <f t="shared" si="45"/>
        <v>0</v>
      </c>
      <c r="Q641" s="197"/>
      <c r="R641" s="177" t="str">
        <f>IFERROR(INDEX('2A-2B'!$B$21:$B$1020,MATCH(E641,'2A-2B'!$F$21:$F$1020,0)),"-")</f>
        <v>-</v>
      </c>
      <c r="S641" s="177" t="str">
        <f>IFERROR(INDEX('ITC-Books'!$B$21:$B$1020,MATCH(E641,'ITC-Books'!$E$21:$E$1020,0)),"-")</f>
        <v>-</v>
      </c>
      <c r="T641" s="186">
        <f t="shared" si="46"/>
        <v>0</v>
      </c>
      <c r="V641" s="131" t="str">
        <f>IFERROR(INDEX('2A-2B'!$C$21:$C$1020,MATCH(E641,'2A-2B'!$F$21:$F$1020,0)),"Not in 2A-2B")</f>
        <v>Not in 2A-2B</v>
      </c>
      <c r="W641" s="131" t="str">
        <f>IFERROR(INDEX('ITC-Books'!$C$21:$C$1020,MATCH(E641,'ITC-Books'!$E$21:$E$1020,0)),"Not in Books")</f>
        <v>Not in Books</v>
      </c>
      <c r="X641" s="117" t="str">
        <f>IFERROR(INDEX('ITC-Books'!$R$21:$R$1020,MATCH(E641,'ITC-Books'!$E$21:$E$1020,0)),"Not in Books")</f>
        <v>Not in Books</v>
      </c>
      <c r="Y641" s="120">
        <f>IFERROR(VLOOKUP(E641,'2A-2B'!$F$21:$H$1020,3,0)-P641,SUM(M641:O641))</f>
        <v>0</v>
      </c>
      <c r="Z641" s="53">
        <f>IFERROR(VLOOKUP(E641,'ITC-Books'!$E$21:$P$1020,12,0)-P641,SUM(M641:O641))</f>
        <v>0</v>
      </c>
      <c r="AA641" s="186" t="str">
        <f t="shared" si="47"/>
        <v>-</v>
      </c>
    </row>
    <row r="642" spans="2:27">
      <c r="B642" s="176" t="s">
        <v>2021</v>
      </c>
      <c r="C642" s="121"/>
      <c r="D642" s="119"/>
      <c r="E642" s="192"/>
      <c r="F642" s="117"/>
      <c r="G642" s="118"/>
      <c r="H642" s="119"/>
      <c r="I642" s="119"/>
      <c r="J642" s="123"/>
      <c r="K642" s="195"/>
      <c r="L642" s="120">
        <v>0</v>
      </c>
      <c r="M642" s="120">
        <v>0</v>
      </c>
      <c r="N642" s="120">
        <v>0</v>
      </c>
      <c r="O642" s="112">
        <f t="shared" si="44"/>
        <v>0</v>
      </c>
      <c r="P642" s="115">
        <f t="shared" si="45"/>
        <v>0</v>
      </c>
      <c r="Q642" s="197"/>
      <c r="R642" s="177" t="str">
        <f>IFERROR(INDEX('2A-2B'!$B$21:$B$1020,MATCH(E642,'2A-2B'!$F$21:$F$1020,0)),"-")</f>
        <v>-</v>
      </c>
      <c r="S642" s="177" t="str">
        <f>IFERROR(INDEX('ITC-Books'!$B$21:$B$1020,MATCH(E642,'ITC-Books'!$E$21:$E$1020,0)),"-")</f>
        <v>-</v>
      </c>
      <c r="T642" s="186">
        <f t="shared" si="46"/>
        <v>0</v>
      </c>
      <c r="V642" s="131" t="str">
        <f>IFERROR(INDEX('2A-2B'!$C$21:$C$1020,MATCH(E642,'2A-2B'!$F$21:$F$1020,0)),"Not in 2A-2B")</f>
        <v>Not in 2A-2B</v>
      </c>
      <c r="W642" s="131" t="str">
        <f>IFERROR(INDEX('ITC-Books'!$C$21:$C$1020,MATCH(E642,'ITC-Books'!$E$21:$E$1020,0)),"Not in Books")</f>
        <v>Not in Books</v>
      </c>
      <c r="X642" s="117" t="str">
        <f>IFERROR(INDEX('ITC-Books'!$R$21:$R$1020,MATCH(E642,'ITC-Books'!$E$21:$E$1020,0)),"Not in Books")</f>
        <v>Not in Books</v>
      </c>
      <c r="Y642" s="120">
        <f>IFERROR(VLOOKUP(E642,'2A-2B'!$F$21:$H$1020,3,0)-P642,SUM(M642:O642))</f>
        <v>0</v>
      </c>
      <c r="Z642" s="53">
        <f>IFERROR(VLOOKUP(E642,'ITC-Books'!$E$21:$P$1020,12,0)-P642,SUM(M642:O642))</f>
        <v>0</v>
      </c>
      <c r="AA642" s="186" t="str">
        <f t="shared" si="47"/>
        <v>-</v>
      </c>
    </row>
    <row r="643" spans="2:27">
      <c r="B643" s="176" t="s">
        <v>2022</v>
      </c>
      <c r="C643" s="121"/>
      <c r="D643" s="119"/>
      <c r="E643" s="192"/>
      <c r="F643" s="117"/>
      <c r="G643" s="118"/>
      <c r="H643" s="119"/>
      <c r="I643" s="119"/>
      <c r="J643" s="123"/>
      <c r="K643" s="195"/>
      <c r="L643" s="120">
        <v>0</v>
      </c>
      <c r="M643" s="120">
        <v>0</v>
      </c>
      <c r="N643" s="120">
        <v>0</v>
      </c>
      <c r="O643" s="112">
        <f t="shared" si="44"/>
        <v>0</v>
      </c>
      <c r="P643" s="115">
        <f t="shared" si="45"/>
        <v>0</v>
      </c>
      <c r="Q643" s="197"/>
      <c r="R643" s="177" t="str">
        <f>IFERROR(INDEX('2A-2B'!$B$21:$B$1020,MATCH(E643,'2A-2B'!$F$21:$F$1020,0)),"-")</f>
        <v>-</v>
      </c>
      <c r="S643" s="177" t="str">
        <f>IFERROR(INDEX('ITC-Books'!$B$21:$B$1020,MATCH(E643,'ITC-Books'!$E$21:$E$1020,0)),"-")</f>
        <v>-</v>
      </c>
      <c r="T643" s="186">
        <f t="shared" si="46"/>
        <v>0</v>
      </c>
      <c r="V643" s="131" t="str">
        <f>IFERROR(INDEX('2A-2B'!$C$21:$C$1020,MATCH(E643,'2A-2B'!$F$21:$F$1020,0)),"Not in 2A-2B")</f>
        <v>Not in 2A-2B</v>
      </c>
      <c r="W643" s="131" t="str">
        <f>IFERROR(INDEX('ITC-Books'!$C$21:$C$1020,MATCH(E643,'ITC-Books'!$E$21:$E$1020,0)),"Not in Books")</f>
        <v>Not in Books</v>
      </c>
      <c r="X643" s="117" t="str">
        <f>IFERROR(INDEX('ITC-Books'!$R$21:$R$1020,MATCH(E643,'ITC-Books'!$E$21:$E$1020,0)),"Not in Books")</f>
        <v>Not in Books</v>
      </c>
      <c r="Y643" s="120">
        <f>IFERROR(VLOOKUP(E643,'2A-2B'!$F$21:$H$1020,3,0)-P643,SUM(M643:O643))</f>
        <v>0</v>
      </c>
      <c r="Z643" s="53">
        <f>IFERROR(VLOOKUP(E643,'ITC-Books'!$E$21:$P$1020,12,0)-P643,SUM(M643:O643))</f>
        <v>0</v>
      </c>
      <c r="AA643" s="186" t="str">
        <f t="shared" si="47"/>
        <v>-</v>
      </c>
    </row>
    <row r="644" spans="2:27">
      <c r="B644" s="176" t="s">
        <v>2023</v>
      </c>
      <c r="C644" s="121"/>
      <c r="D644" s="119"/>
      <c r="E644" s="192"/>
      <c r="F644" s="117"/>
      <c r="G644" s="118"/>
      <c r="H644" s="119"/>
      <c r="I644" s="119"/>
      <c r="J644" s="123"/>
      <c r="K644" s="195"/>
      <c r="L644" s="120">
        <v>0</v>
      </c>
      <c r="M644" s="120">
        <v>0</v>
      </c>
      <c r="N644" s="120">
        <v>0</v>
      </c>
      <c r="O644" s="112">
        <f t="shared" si="44"/>
        <v>0</v>
      </c>
      <c r="P644" s="115">
        <f t="shared" si="45"/>
        <v>0</v>
      </c>
      <c r="Q644" s="197"/>
      <c r="R644" s="177" t="str">
        <f>IFERROR(INDEX('2A-2B'!$B$21:$B$1020,MATCH(E644,'2A-2B'!$F$21:$F$1020,0)),"-")</f>
        <v>-</v>
      </c>
      <c r="S644" s="177" t="str">
        <f>IFERROR(INDEX('ITC-Books'!$B$21:$B$1020,MATCH(E644,'ITC-Books'!$E$21:$E$1020,0)),"-")</f>
        <v>-</v>
      </c>
      <c r="T644" s="186">
        <f t="shared" si="46"/>
        <v>0</v>
      </c>
      <c r="V644" s="131" t="str">
        <f>IFERROR(INDEX('2A-2B'!$C$21:$C$1020,MATCH(E644,'2A-2B'!$F$21:$F$1020,0)),"Not in 2A-2B")</f>
        <v>Not in 2A-2B</v>
      </c>
      <c r="W644" s="131" t="str">
        <f>IFERROR(INDEX('ITC-Books'!$C$21:$C$1020,MATCH(E644,'ITC-Books'!$E$21:$E$1020,0)),"Not in Books")</f>
        <v>Not in Books</v>
      </c>
      <c r="X644" s="117" t="str">
        <f>IFERROR(INDEX('ITC-Books'!$R$21:$R$1020,MATCH(E644,'ITC-Books'!$E$21:$E$1020,0)),"Not in Books")</f>
        <v>Not in Books</v>
      </c>
      <c r="Y644" s="120">
        <f>IFERROR(VLOOKUP(E644,'2A-2B'!$F$21:$H$1020,3,0)-P644,SUM(M644:O644))</f>
        <v>0</v>
      </c>
      <c r="Z644" s="53">
        <f>IFERROR(VLOOKUP(E644,'ITC-Books'!$E$21:$P$1020,12,0)-P644,SUM(M644:O644))</f>
        <v>0</v>
      </c>
      <c r="AA644" s="186" t="str">
        <f t="shared" si="47"/>
        <v>-</v>
      </c>
    </row>
    <row r="645" spans="2:27">
      <c r="B645" s="176" t="s">
        <v>2024</v>
      </c>
      <c r="C645" s="121"/>
      <c r="D645" s="119"/>
      <c r="E645" s="192"/>
      <c r="F645" s="117"/>
      <c r="G645" s="118"/>
      <c r="H645" s="119"/>
      <c r="I645" s="119"/>
      <c r="J645" s="123"/>
      <c r="K645" s="195"/>
      <c r="L645" s="120">
        <v>0</v>
      </c>
      <c r="M645" s="120">
        <v>0</v>
      </c>
      <c r="N645" s="120">
        <v>0</v>
      </c>
      <c r="O645" s="112">
        <f t="shared" si="44"/>
        <v>0</v>
      </c>
      <c r="P645" s="115">
        <f t="shared" si="45"/>
        <v>0</v>
      </c>
      <c r="Q645" s="197"/>
      <c r="R645" s="177" t="str">
        <f>IFERROR(INDEX('2A-2B'!$B$21:$B$1020,MATCH(E645,'2A-2B'!$F$21:$F$1020,0)),"-")</f>
        <v>-</v>
      </c>
      <c r="S645" s="177" t="str">
        <f>IFERROR(INDEX('ITC-Books'!$B$21:$B$1020,MATCH(E645,'ITC-Books'!$E$21:$E$1020,0)),"-")</f>
        <v>-</v>
      </c>
      <c r="T645" s="186">
        <f t="shared" si="46"/>
        <v>0</v>
      </c>
      <c r="V645" s="131" t="str">
        <f>IFERROR(INDEX('2A-2B'!$C$21:$C$1020,MATCH(E645,'2A-2B'!$F$21:$F$1020,0)),"Not in 2A-2B")</f>
        <v>Not in 2A-2B</v>
      </c>
      <c r="W645" s="131" t="str">
        <f>IFERROR(INDEX('ITC-Books'!$C$21:$C$1020,MATCH(E645,'ITC-Books'!$E$21:$E$1020,0)),"Not in Books")</f>
        <v>Not in Books</v>
      </c>
      <c r="X645" s="117" t="str">
        <f>IFERROR(INDEX('ITC-Books'!$R$21:$R$1020,MATCH(E645,'ITC-Books'!$E$21:$E$1020,0)),"Not in Books")</f>
        <v>Not in Books</v>
      </c>
      <c r="Y645" s="120">
        <f>IFERROR(VLOOKUP(E645,'2A-2B'!$F$21:$H$1020,3,0)-P645,SUM(M645:O645))</f>
        <v>0</v>
      </c>
      <c r="Z645" s="53">
        <f>IFERROR(VLOOKUP(E645,'ITC-Books'!$E$21:$P$1020,12,0)-P645,SUM(M645:O645))</f>
        <v>0</v>
      </c>
      <c r="AA645" s="186" t="str">
        <f t="shared" si="47"/>
        <v>-</v>
      </c>
    </row>
    <row r="646" spans="2:27">
      <c r="B646" s="176" t="s">
        <v>2025</v>
      </c>
      <c r="C646" s="121"/>
      <c r="D646" s="119"/>
      <c r="E646" s="192"/>
      <c r="F646" s="117"/>
      <c r="G646" s="118"/>
      <c r="H646" s="119"/>
      <c r="I646" s="119"/>
      <c r="J646" s="123"/>
      <c r="K646" s="195"/>
      <c r="L646" s="120">
        <v>0</v>
      </c>
      <c r="M646" s="120">
        <v>0</v>
      </c>
      <c r="N646" s="120">
        <v>0</v>
      </c>
      <c r="O646" s="112">
        <f t="shared" si="44"/>
        <v>0</v>
      </c>
      <c r="P646" s="115">
        <f t="shared" si="45"/>
        <v>0</v>
      </c>
      <c r="Q646" s="197"/>
      <c r="R646" s="177" t="str">
        <f>IFERROR(INDEX('2A-2B'!$B$21:$B$1020,MATCH(E646,'2A-2B'!$F$21:$F$1020,0)),"-")</f>
        <v>-</v>
      </c>
      <c r="S646" s="177" t="str">
        <f>IFERROR(INDEX('ITC-Books'!$B$21:$B$1020,MATCH(E646,'ITC-Books'!$E$21:$E$1020,0)),"-")</f>
        <v>-</v>
      </c>
      <c r="T646" s="186">
        <f t="shared" si="46"/>
        <v>0</v>
      </c>
      <c r="V646" s="131" t="str">
        <f>IFERROR(INDEX('2A-2B'!$C$21:$C$1020,MATCH(E646,'2A-2B'!$F$21:$F$1020,0)),"Not in 2A-2B")</f>
        <v>Not in 2A-2B</v>
      </c>
      <c r="W646" s="131" t="str">
        <f>IFERROR(INDEX('ITC-Books'!$C$21:$C$1020,MATCH(E646,'ITC-Books'!$E$21:$E$1020,0)),"Not in Books")</f>
        <v>Not in Books</v>
      </c>
      <c r="X646" s="117" t="str">
        <f>IFERROR(INDEX('ITC-Books'!$R$21:$R$1020,MATCH(E646,'ITC-Books'!$E$21:$E$1020,0)),"Not in Books")</f>
        <v>Not in Books</v>
      </c>
      <c r="Y646" s="120">
        <f>IFERROR(VLOOKUP(E646,'2A-2B'!$F$21:$H$1020,3,0)-P646,SUM(M646:O646))</f>
        <v>0</v>
      </c>
      <c r="Z646" s="53">
        <f>IFERROR(VLOOKUP(E646,'ITC-Books'!$E$21:$P$1020,12,0)-P646,SUM(M646:O646))</f>
        <v>0</v>
      </c>
      <c r="AA646" s="186" t="str">
        <f t="shared" si="47"/>
        <v>-</v>
      </c>
    </row>
    <row r="647" spans="2:27">
      <c r="B647" s="176" t="s">
        <v>2026</v>
      </c>
      <c r="C647" s="121"/>
      <c r="D647" s="119"/>
      <c r="E647" s="192"/>
      <c r="F647" s="117"/>
      <c r="G647" s="118"/>
      <c r="H647" s="119"/>
      <c r="I647" s="119"/>
      <c r="J647" s="123"/>
      <c r="K647" s="195"/>
      <c r="L647" s="120">
        <v>0</v>
      </c>
      <c r="M647" s="120">
        <v>0</v>
      </c>
      <c r="N647" s="120">
        <v>0</v>
      </c>
      <c r="O647" s="112">
        <f t="shared" si="44"/>
        <v>0</v>
      </c>
      <c r="P647" s="115">
        <f t="shared" si="45"/>
        <v>0</v>
      </c>
      <c r="Q647" s="197"/>
      <c r="R647" s="177" t="str">
        <f>IFERROR(INDEX('2A-2B'!$B$21:$B$1020,MATCH(E647,'2A-2B'!$F$21:$F$1020,0)),"-")</f>
        <v>-</v>
      </c>
      <c r="S647" s="177" t="str">
        <f>IFERROR(INDEX('ITC-Books'!$B$21:$B$1020,MATCH(E647,'ITC-Books'!$E$21:$E$1020,0)),"-")</f>
        <v>-</v>
      </c>
      <c r="T647" s="186">
        <f t="shared" si="46"/>
        <v>0</v>
      </c>
      <c r="V647" s="131" t="str">
        <f>IFERROR(INDEX('2A-2B'!$C$21:$C$1020,MATCH(E647,'2A-2B'!$F$21:$F$1020,0)),"Not in 2A-2B")</f>
        <v>Not in 2A-2B</v>
      </c>
      <c r="W647" s="131" t="str">
        <f>IFERROR(INDEX('ITC-Books'!$C$21:$C$1020,MATCH(E647,'ITC-Books'!$E$21:$E$1020,0)),"Not in Books")</f>
        <v>Not in Books</v>
      </c>
      <c r="X647" s="117" t="str">
        <f>IFERROR(INDEX('ITC-Books'!$R$21:$R$1020,MATCH(E647,'ITC-Books'!$E$21:$E$1020,0)),"Not in Books")</f>
        <v>Not in Books</v>
      </c>
      <c r="Y647" s="120">
        <f>IFERROR(VLOOKUP(E647,'2A-2B'!$F$21:$H$1020,3,0)-P647,SUM(M647:O647))</f>
        <v>0</v>
      </c>
      <c r="Z647" s="53">
        <f>IFERROR(VLOOKUP(E647,'ITC-Books'!$E$21:$P$1020,12,0)-P647,SUM(M647:O647))</f>
        <v>0</v>
      </c>
      <c r="AA647" s="186" t="str">
        <f t="shared" si="47"/>
        <v>-</v>
      </c>
    </row>
    <row r="648" spans="2:27">
      <c r="B648" s="176" t="s">
        <v>2027</v>
      </c>
      <c r="C648" s="121"/>
      <c r="D648" s="119"/>
      <c r="E648" s="192"/>
      <c r="F648" s="117"/>
      <c r="G648" s="118"/>
      <c r="H648" s="119"/>
      <c r="I648" s="119"/>
      <c r="J648" s="123"/>
      <c r="K648" s="195"/>
      <c r="L648" s="120">
        <v>0</v>
      </c>
      <c r="M648" s="120">
        <v>0</v>
      </c>
      <c r="N648" s="120">
        <v>0</v>
      </c>
      <c r="O648" s="112">
        <f t="shared" si="44"/>
        <v>0</v>
      </c>
      <c r="P648" s="115">
        <f t="shared" si="45"/>
        <v>0</v>
      </c>
      <c r="Q648" s="197"/>
      <c r="R648" s="177" t="str">
        <f>IFERROR(INDEX('2A-2B'!$B$21:$B$1020,MATCH(E648,'2A-2B'!$F$21:$F$1020,0)),"-")</f>
        <v>-</v>
      </c>
      <c r="S648" s="177" t="str">
        <f>IFERROR(INDEX('ITC-Books'!$B$21:$B$1020,MATCH(E648,'ITC-Books'!$E$21:$E$1020,0)),"-")</f>
        <v>-</v>
      </c>
      <c r="T648" s="186">
        <f t="shared" si="46"/>
        <v>0</v>
      </c>
      <c r="V648" s="131" t="str">
        <f>IFERROR(INDEX('2A-2B'!$C$21:$C$1020,MATCH(E648,'2A-2B'!$F$21:$F$1020,0)),"Not in 2A-2B")</f>
        <v>Not in 2A-2B</v>
      </c>
      <c r="W648" s="131" t="str">
        <f>IFERROR(INDEX('ITC-Books'!$C$21:$C$1020,MATCH(E648,'ITC-Books'!$E$21:$E$1020,0)),"Not in Books")</f>
        <v>Not in Books</v>
      </c>
      <c r="X648" s="117" t="str">
        <f>IFERROR(INDEX('ITC-Books'!$R$21:$R$1020,MATCH(E648,'ITC-Books'!$E$21:$E$1020,0)),"Not in Books")</f>
        <v>Not in Books</v>
      </c>
      <c r="Y648" s="120">
        <f>IFERROR(VLOOKUP(E648,'2A-2B'!$F$21:$H$1020,3,0)-P648,SUM(M648:O648))</f>
        <v>0</v>
      </c>
      <c r="Z648" s="53">
        <f>IFERROR(VLOOKUP(E648,'ITC-Books'!$E$21:$P$1020,12,0)-P648,SUM(M648:O648))</f>
        <v>0</v>
      </c>
      <c r="AA648" s="186" t="str">
        <f t="shared" si="47"/>
        <v>-</v>
      </c>
    </row>
    <row r="649" spans="2:27">
      <c r="B649" s="176" t="s">
        <v>2028</v>
      </c>
      <c r="C649" s="121"/>
      <c r="D649" s="119"/>
      <c r="E649" s="192"/>
      <c r="F649" s="117"/>
      <c r="G649" s="118"/>
      <c r="H649" s="119"/>
      <c r="I649" s="119"/>
      <c r="J649" s="123"/>
      <c r="K649" s="195"/>
      <c r="L649" s="120">
        <v>0</v>
      </c>
      <c r="M649" s="120">
        <v>0</v>
      </c>
      <c r="N649" s="120">
        <v>0</v>
      </c>
      <c r="O649" s="112">
        <f t="shared" si="44"/>
        <v>0</v>
      </c>
      <c r="P649" s="115">
        <f t="shared" si="45"/>
        <v>0</v>
      </c>
      <c r="Q649" s="197"/>
      <c r="R649" s="177" t="str">
        <f>IFERROR(INDEX('2A-2B'!$B$21:$B$1020,MATCH(E649,'2A-2B'!$F$21:$F$1020,0)),"-")</f>
        <v>-</v>
      </c>
      <c r="S649" s="177" t="str">
        <f>IFERROR(INDEX('ITC-Books'!$B$21:$B$1020,MATCH(E649,'ITC-Books'!$E$21:$E$1020,0)),"-")</f>
        <v>-</v>
      </c>
      <c r="T649" s="186">
        <f t="shared" si="46"/>
        <v>0</v>
      </c>
      <c r="V649" s="131" t="str">
        <f>IFERROR(INDEX('2A-2B'!$C$21:$C$1020,MATCH(E649,'2A-2B'!$F$21:$F$1020,0)),"Not in 2A-2B")</f>
        <v>Not in 2A-2B</v>
      </c>
      <c r="W649" s="131" t="str">
        <f>IFERROR(INDEX('ITC-Books'!$C$21:$C$1020,MATCH(E649,'ITC-Books'!$E$21:$E$1020,0)),"Not in Books")</f>
        <v>Not in Books</v>
      </c>
      <c r="X649" s="117" t="str">
        <f>IFERROR(INDEX('ITC-Books'!$R$21:$R$1020,MATCH(E649,'ITC-Books'!$E$21:$E$1020,0)),"Not in Books")</f>
        <v>Not in Books</v>
      </c>
      <c r="Y649" s="120">
        <f>IFERROR(VLOOKUP(E649,'2A-2B'!$F$21:$H$1020,3,0)-P649,SUM(M649:O649))</f>
        <v>0</v>
      </c>
      <c r="Z649" s="53">
        <f>IFERROR(VLOOKUP(E649,'ITC-Books'!$E$21:$P$1020,12,0)-P649,SUM(M649:O649))</f>
        <v>0</v>
      </c>
      <c r="AA649" s="186" t="str">
        <f t="shared" si="47"/>
        <v>-</v>
      </c>
    </row>
    <row r="650" spans="2:27">
      <c r="B650" s="176" t="s">
        <v>2029</v>
      </c>
      <c r="C650" s="121"/>
      <c r="D650" s="119"/>
      <c r="E650" s="192"/>
      <c r="F650" s="117"/>
      <c r="G650" s="118"/>
      <c r="H650" s="119"/>
      <c r="I650" s="119"/>
      <c r="J650" s="123"/>
      <c r="K650" s="195"/>
      <c r="L650" s="120">
        <v>0</v>
      </c>
      <c r="M650" s="120">
        <v>0</v>
      </c>
      <c r="N650" s="120">
        <v>0</v>
      </c>
      <c r="O650" s="112">
        <f t="shared" si="44"/>
        <v>0</v>
      </c>
      <c r="P650" s="115">
        <f t="shared" si="45"/>
        <v>0</v>
      </c>
      <c r="Q650" s="197"/>
      <c r="R650" s="177" t="str">
        <f>IFERROR(INDEX('2A-2B'!$B$21:$B$1020,MATCH(E650,'2A-2B'!$F$21:$F$1020,0)),"-")</f>
        <v>-</v>
      </c>
      <c r="S650" s="177" t="str">
        <f>IFERROR(INDEX('ITC-Books'!$B$21:$B$1020,MATCH(E650,'ITC-Books'!$E$21:$E$1020,0)),"-")</f>
        <v>-</v>
      </c>
      <c r="T650" s="186">
        <f t="shared" si="46"/>
        <v>0</v>
      </c>
      <c r="V650" s="131" t="str">
        <f>IFERROR(INDEX('2A-2B'!$C$21:$C$1020,MATCH(E650,'2A-2B'!$F$21:$F$1020,0)),"Not in 2A-2B")</f>
        <v>Not in 2A-2B</v>
      </c>
      <c r="W650" s="131" t="str">
        <f>IFERROR(INDEX('ITC-Books'!$C$21:$C$1020,MATCH(E650,'ITC-Books'!$E$21:$E$1020,0)),"Not in Books")</f>
        <v>Not in Books</v>
      </c>
      <c r="X650" s="117" t="str">
        <f>IFERROR(INDEX('ITC-Books'!$R$21:$R$1020,MATCH(E650,'ITC-Books'!$E$21:$E$1020,0)),"Not in Books")</f>
        <v>Not in Books</v>
      </c>
      <c r="Y650" s="120">
        <f>IFERROR(VLOOKUP(E650,'2A-2B'!$F$21:$H$1020,3,0)-P650,SUM(M650:O650))</f>
        <v>0</v>
      </c>
      <c r="Z650" s="53">
        <f>IFERROR(VLOOKUP(E650,'ITC-Books'!$E$21:$P$1020,12,0)-P650,SUM(M650:O650))</f>
        <v>0</v>
      </c>
      <c r="AA650" s="186" t="str">
        <f t="shared" si="47"/>
        <v>-</v>
      </c>
    </row>
    <row r="651" spans="2:27">
      <c r="B651" s="176" t="s">
        <v>2030</v>
      </c>
      <c r="C651" s="121"/>
      <c r="D651" s="119"/>
      <c r="E651" s="192"/>
      <c r="F651" s="117"/>
      <c r="G651" s="118"/>
      <c r="H651" s="119"/>
      <c r="I651" s="119"/>
      <c r="J651" s="123"/>
      <c r="K651" s="195"/>
      <c r="L651" s="120">
        <v>0</v>
      </c>
      <c r="M651" s="120">
        <v>0</v>
      </c>
      <c r="N651" s="120">
        <v>0</v>
      </c>
      <c r="O651" s="112">
        <f t="shared" si="44"/>
        <v>0</v>
      </c>
      <c r="P651" s="115">
        <f t="shared" si="45"/>
        <v>0</v>
      </c>
      <c r="Q651" s="197"/>
      <c r="R651" s="177" t="str">
        <f>IFERROR(INDEX('2A-2B'!$B$21:$B$1020,MATCH(E651,'2A-2B'!$F$21:$F$1020,0)),"-")</f>
        <v>-</v>
      </c>
      <c r="S651" s="177" t="str">
        <f>IFERROR(INDEX('ITC-Books'!$B$21:$B$1020,MATCH(E651,'ITC-Books'!$E$21:$E$1020,0)),"-")</f>
        <v>-</v>
      </c>
      <c r="T651" s="186">
        <f t="shared" si="46"/>
        <v>0</v>
      </c>
      <c r="V651" s="131" t="str">
        <f>IFERROR(INDEX('2A-2B'!$C$21:$C$1020,MATCH(E651,'2A-2B'!$F$21:$F$1020,0)),"Not in 2A-2B")</f>
        <v>Not in 2A-2B</v>
      </c>
      <c r="W651" s="131" t="str">
        <f>IFERROR(INDEX('ITC-Books'!$C$21:$C$1020,MATCH(E651,'ITC-Books'!$E$21:$E$1020,0)),"Not in Books")</f>
        <v>Not in Books</v>
      </c>
      <c r="X651" s="117" t="str">
        <f>IFERROR(INDEX('ITC-Books'!$R$21:$R$1020,MATCH(E651,'ITC-Books'!$E$21:$E$1020,0)),"Not in Books")</f>
        <v>Not in Books</v>
      </c>
      <c r="Y651" s="120">
        <f>IFERROR(VLOOKUP(E651,'2A-2B'!$F$21:$H$1020,3,0)-P651,SUM(M651:O651))</f>
        <v>0</v>
      </c>
      <c r="Z651" s="53">
        <f>IFERROR(VLOOKUP(E651,'ITC-Books'!$E$21:$P$1020,12,0)-P651,SUM(M651:O651))</f>
        <v>0</v>
      </c>
      <c r="AA651" s="186" t="str">
        <f t="shared" si="47"/>
        <v>-</v>
      </c>
    </row>
    <row r="652" spans="2:27">
      <c r="B652" s="176" t="s">
        <v>2031</v>
      </c>
      <c r="C652" s="121"/>
      <c r="D652" s="119"/>
      <c r="E652" s="192"/>
      <c r="F652" s="117"/>
      <c r="G652" s="118"/>
      <c r="H652" s="119"/>
      <c r="I652" s="119"/>
      <c r="J652" s="123"/>
      <c r="K652" s="195"/>
      <c r="L652" s="120">
        <v>0</v>
      </c>
      <c r="M652" s="120">
        <v>0</v>
      </c>
      <c r="N652" s="120">
        <v>0</v>
      </c>
      <c r="O652" s="112">
        <f t="shared" si="44"/>
        <v>0</v>
      </c>
      <c r="P652" s="115">
        <f t="shared" si="45"/>
        <v>0</v>
      </c>
      <c r="Q652" s="197"/>
      <c r="R652" s="177" t="str">
        <f>IFERROR(INDEX('2A-2B'!$B$21:$B$1020,MATCH(E652,'2A-2B'!$F$21:$F$1020,0)),"-")</f>
        <v>-</v>
      </c>
      <c r="S652" s="177" t="str">
        <f>IFERROR(INDEX('ITC-Books'!$B$21:$B$1020,MATCH(E652,'ITC-Books'!$E$21:$E$1020,0)),"-")</f>
        <v>-</v>
      </c>
      <c r="T652" s="186">
        <f t="shared" si="46"/>
        <v>0</v>
      </c>
      <c r="V652" s="131" t="str">
        <f>IFERROR(INDEX('2A-2B'!$C$21:$C$1020,MATCH(E652,'2A-2B'!$F$21:$F$1020,0)),"Not in 2A-2B")</f>
        <v>Not in 2A-2B</v>
      </c>
      <c r="W652" s="131" t="str">
        <f>IFERROR(INDEX('ITC-Books'!$C$21:$C$1020,MATCH(E652,'ITC-Books'!$E$21:$E$1020,0)),"Not in Books")</f>
        <v>Not in Books</v>
      </c>
      <c r="X652" s="117" t="str">
        <f>IFERROR(INDEX('ITC-Books'!$R$21:$R$1020,MATCH(E652,'ITC-Books'!$E$21:$E$1020,0)),"Not in Books")</f>
        <v>Not in Books</v>
      </c>
      <c r="Y652" s="120">
        <f>IFERROR(VLOOKUP(E652,'2A-2B'!$F$21:$H$1020,3,0)-P652,SUM(M652:O652))</f>
        <v>0</v>
      </c>
      <c r="Z652" s="53">
        <f>IFERROR(VLOOKUP(E652,'ITC-Books'!$E$21:$P$1020,12,0)-P652,SUM(M652:O652))</f>
        <v>0</v>
      </c>
      <c r="AA652" s="186" t="str">
        <f t="shared" si="47"/>
        <v>-</v>
      </c>
    </row>
    <row r="653" spans="2:27">
      <c r="B653" s="176" t="s">
        <v>2032</v>
      </c>
      <c r="C653" s="121"/>
      <c r="D653" s="119"/>
      <c r="E653" s="192"/>
      <c r="F653" s="117"/>
      <c r="G653" s="118"/>
      <c r="H653" s="119"/>
      <c r="I653" s="119"/>
      <c r="J653" s="123"/>
      <c r="K653" s="195"/>
      <c r="L653" s="120">
        <v>0</v>
      </c>
      <c r="M653" s="120">
        <v>0</v>
      </c>
      <c r="N653" s="120">
        <v>0</v>
      </c>
      <c r="O653" s="112">
        <f t="shared" si="44"/>
        <v>0</v>
      </c>
      <c r="P653" s="115">
        <f t="shared" si="45"/>
        <v>0</v>
      </c>
      <c r="Q653" s="197"/>
      <c r="R653" s="177" t="str">
        <f>IFERROR(INDEX('2A-2B'!$B$21:$B$1020,MATCH(E653,'2A-2B'!$F$21:$F$1020,0)),"-")</f>
        <v>-</v>
      </c>
      <c r="S653" s="177" t="str">
        <f>IFERROR(INDEX('ITC-Books'!$B$21:$B$1020,MATCH(E653,'ITC-Books'!$E$21:$E$1020,0)),"-")</f>
        <v>-</v>
      </c>
      <c r="T653" s="186">
        <f t="shared" si="46"/>
        <v>0</v>
      </c>
      <c r="V653" s="131" t="str">
        <f>IFERROR(INDEX('2A-2B'!$C$21:$C$1020,MATCH(E653,'2A-2B'!$F$21:$F$1020,0)),"Not in 2A-2B")</f>
        <v>Not in 2A-2B</v>
      </c>
      <c r="W653" s="131" t="str">
        <f>IFERROR(INDEX('ITC-Books'!$C$21:$C$1020,MATCH(E653,'ITC-Books'!$E$21:$E$1020,0)),"Not in Books")</f>
        <v>Not in Books</v>
      </c>
      <c r="X653" s="117" t="str">
        <f>IFERROR(INDEX('ITC-Books'!$R$21:$R$1020,MATCH(E653,'ITC-Books'!$E$21:$E$1020,0)),"Not in Books")</f>
        <v>Not in Books</v>
      </c>
      <c r="Y653" s="120">
        <f>IFERROR(VLOOKUP(E653,'2A-2B'!$F$21:$H$1020,3,0)-P653,SUM(M653:O653))</f>
        <v>0</v>
      </c>
      <c r="Z653" s="53">
        <f>IFERROR(VLOOKUP(E653,'ITC-Books'!$E$21:$P$1020,12,0)-P653,SUM(M653:O653))</f>
        <v>0</v>
      </c>
      <c r="AA653" s="186" t="str">
        <f t="shared" si="47"/>
        <v>-</v>
      </c>
    </row>
    <row r="654" spans="2:27">
      <c r="B654" s="176" t="s">
        <v>2033</v>
      </c>
      <c r="C654" s="121"/>
      <c r="D654" s="119"/>
      <c r="E654" s="192"/>
      <c r="F654" s="117"/>
      <c r="G654" s="118"/>
      <c r="H654" s="119"/>
      <c r="I654" s="119"/>
      <c r="J654" s="123"/>
      <c r="K654" s="195"/>
      <c r="L654" s="120">
        <v>0</v>
      </c>
      <c r="M654" s="120">
        <v>0</v>
      </c>
      <c r="N654" s="120">
        <v>0</v>
      </c>
      <c r="O654" s="112">
        <f t="shared" si="44"/>
        <v>0</v>
      </c>
      <c r="P654" s="115">
        <f t="shared" si="45"/>
        <v>0</v>
      </c>
      <c r="Q654" s="197"/>
      <c r="R654" s="177" t="str">
        <f>IFERROR(INDEX('2A-2B'!$B$21:$B$1020,MATCH(E654,'2A-2B'!$F$21:$F$1020,0)),"-")</f>
        <v>-</v>
      </c>
      <c r="S654" s="177" t="str">
        <f>IFERROR(INDEX('ITC-Books'!$B$21:$B$1020,MATCH(E654,'ITC-Books'!$E$21:$E$1020,0)),"-")</f>
        <v>-</v>
      </c>
      <c r="T654" s="186">
        <f t="shared" si="46"/>
        <v>0</v>
      </c>
      <c r="V654" s="131" t="str">
        <f>IFERROR(INDEX('2A-2B'!$C$21:$C$1020,MATCH(E654,'2A-2B'!$F$21:$F$1020,0)),"Not in 2A-2B")</f>
        <v>Not in 2A-2B</v>
      </c>
      <c r="W654" s="131" t="str">
        <f>IFERROR(INDEX('ITC-Books'!$C$21:$C$1020,MATCH(E654,'ITC-Books'!$E$21:$E$1020,0)),"Not in Books")</f>
        <v>Not in Books</v>
      </c>
      <c r="X654" s="117" t="str">
        <f>IFERROR(INDEX('ITC-Books'!$R$21:$R$1020,MATCH(E654,'ITC-Books'!$E$21:$E$1020,0)),"Not in Books")</f>
        <v>Not in Books</v>
      </c>
      <c r="Y654" s="120">
        <f>IFERROR(VLOOKUP(E654,'2A-2B'!$F$21:$H$1020,3,0)-P654,SUM(M654:O654))</f>
        <v>0</v>
      </c>
      <c r="Z654" s="53">
        <f>IFERROR(VLOOKUP(E654,'ITC-Books'!$E$21:$P$1020,12,0)-P654,SUM(M654:O654))</f>
        <v>0</v>
      </c>
      <c r="AA654" s="186" t="str">
        <f t="shared" si="47"/>
        <v>-</v>
      </c>
    </row>
    <row r="655" spans="2:27">
      <c r="B655" s="176" t="s">
        <v>2034</v>
      </c>
      <c r="C655" s="121"/>
      <c r="D655" s="119"/>
      <c r="E655" s="192"/>
      <c r="F655" s="117"/>
      <c r="G655" s="118"/>
      <c r="H655" s="119"/>
      <c r="I655" s="119"/>
      <c r="J655" s="123"/>
      <c r="K655" s="195"/>
      <c r="L655" s="120">
        <v>0</v>
      </c>
      <c r="M655" s="120">
        <v>0</v>
      </c>
      <c r="N655" s="120">
        <v>0</v>
      </c>
      <c r="O655" s="112">
        <f t="shared" si="44"/>
        <v>0</v>
      </c>
      <c r="P655" s="115">
        <f t="shared" si="45"/>
        <v>0</v>
      </c>
      <c r="Q655" s="197"/>
      <c r="R655" s="177" t="str">
        <f>IFERROR(INDEX('2A-2B'!$B$21:$B$1020,MATCH(E655,'2A-2B'!$F$21:$F$1020,0)),"-")</f>
        <v>-</v>
      </c>
      <c r="S655" s="177" t="str">
        <f>IFERROR(INDEX('ITC-Books'!$B$21:$B$1020,MATCH(E655,'ITC-Books'!$E$21:$E$1020,0)),"-")</f>
        <v>-</v>
      </c>
      <c r="T655" s="186">
        <f t="shared" si="46"/>
        <v>0</v>
      </c>
      <c r="V655" s="131" t="str">
        <f>IFERROR(INDEX('2A-2B'!$C$21:$C$1020,MATCH(E655,'2A-2B'!$F$21:$F$1020,0)),"Not in 2A-2B")</f>
        <v>Not in 2A-2B</v>
      </c>
      <c r="W655" s="131" t="str">
        <f>IFERROR(INDEX('ITC-Books'!$C$21:$C$1020,MATCH(E655,'ITC-Books'!$E$21:$E$1020,0)),"Not in Books")</f>
        <v>Not in Books</v>
      </c>
      <c r="X655" s="117" t="str">
        <f>IFERROR(INDEX('ITC-Books'!$R$21:$R$1020,MATCH(E655,'ITC-Books'!$E$21:$E$1020,0)),"Not in Books")</f>
        <v>Not in Books</v>
      </c>
      <c r="Y655" s="120">
        <f>IFERROR(VLOOKUP(E655,'2A-2B'!$F$21:$H$1020,3,0)-P655,SUM(M655:O655))</f>
        <v>0</v>
      </c>
      <c r="Z655" s="53">
        <f>IFERROR(VLOOKUP(E655,'ITC-Books'!$E$21:$P$1020,12,0)-P655,SUM(M655:O655))</f>
        <v>0</v>
      </c>
      <c r="AA655" s="186" t="str">
        <f t="shared" si="47"/>
        <v>-</v>
      </c>
    </row>
    <row r="656" spans="2:27">
      <c r="B656" s="176" t="s">
        <v>2035</v>
      </c>
      <c r="C656" s="121"/>
      <c r="D656" s="119"/>
      <c r="E656" s="192"/>
      <c r="F656" s="117"/>
      <c r="G656" s="118"/>
      <c r="H656" s="119"/>
      <c r="I656" s="119"/>
      <c r="J656" s="123"/>
      <c r="K656" s="195"/>
      <c r="L656" s="120">
        <v>0</v>
      </c>
      <c r="M656" s="120">
        <v>0</v>
      </c>
      <c r="N656" s="120">
        <v>0</v>
      </c>
      <c r="O656" s="112">
        <f t="shared" si="44"/>
        <v>0</v>
      </c>
      <c r="P656" s="115">
        <f t="shared" si="45"/>
        <v>0</v>
      </c>
      <c r="Q656" s="197"/>
      <c r="R656" s="177" t="str">
        <f>IFERROR(INDEX('2A-2B'!$B$21:$B$1020,MATCH(E656,'2A-2B'!$F$21:$F$1020,0)),"-")</f>
        <v>-</v>
      </c>
      <c r="S656" s="177" t="str">
        <f>IFERROR(INDEX('ITC-Books'!$B$21:$B$1020,MATCH(E656,'ITC-Books'!$E$21:$E$1020,0)),"-")</f>
        <v>-</v>
      </c>
      <c r="T656" s="186">
        <f t="shared" si="46"/>
        <v>0</v>
      </c>
      <c r="V656" s="131" t="str">
        <f>IFERROR(INDEX('2A-2B'!$C$21:$C$1020,MATCH(E656,'2A-2B'!$F$21:$F$1020,0)),"Not in 2A-2B")</f>
        <v>Not in 2A-2B</v>
      </c>
      <c r="W656" s="131" t="str">
        <f>IFERROR(INDEX('ITC-Books'!$C$21:$C$1020,MATCH(E656,'ITC-Books'!$E$21:$E$1020,0)),"Not in Books")</f>
        <v>Not in Books</v>
      </c>
      <c r="X656" s="117" t="str">
        <f>IFERROR(INDEX('ITC-Books'!$R$21:$R$1020,MATCH(E656,'ITC-Books'!$E$21:$E$1020,0)),"Not in Books")</f>
        <v>Not in Books</v>
      </c>
      <c r="Y656" s="120">
        <f>IFERROR(VLOOKUP(E656,'2A-2B'!$F$21:$H$1020,3,0)-P656,SUM(M656:O656))</f>
        <v>0</v>
      </c>
      <c r="Z656" s="53">
        <f>IFERROR(VLOOKUP(E656,'ITC-Books'!$E$21:$P$1020,12,0)-P656,SUM(M656:O656))</f>
        <v>0</v>
      </c>
      <c r="AA656" s="186" t="str">
        <f t="shared" si="47"/>
        <v>-</v>
      </c>
    </row>
    <row r="657" spans="2:27">
      <c r="B657" s="176" t="s">
        <v>2036</v>
      </c>
      <c r="C657" s="121"/>
      <c r="D657" s="119"/>
      <c r="E657" s="192"/>
      <c r="F657" s="117"/>
      <c r="G657" s="118"/>
      <c r="H657" s="119"/>
      <c r="I657" s="119"/>
      <c r="J657" s="123"/>
      <c r="K657" s="195"/>
      <c r="L657" s="120">
        <v>0</v>
      </c>
      <c r="M657" s="120">
        <v>0</v>
      </c>
      <c r="N657" s="120">
        <v>0</v>
      </c>
      <c r="O657" s="112">
        <f t="shared" si="44"/>
        <v>0</v>
      </c>
      <c r="P657" s="115">
        <f t="shared" si="45"/>
        <v>0</v>
      </c>
      <c r="Q657" s="197"/>
      <c r="R657" s="177" t="str">
        <f>IFERROR(INDEX('2A-2B'!$B$21:$B$1020,MATCH(E657,'2A-2B'!$F$21:$F$1020,0)),"-")</f>
        <v>-</v>
      </c>
      <c r="S657" s="177" t="str">
        <f>IFERROR(INDEX('ITC-Books'!$B$21:$B$1020,MATCH(E657,'ITC-Books'!$E$21:$E$1020,0)),"-")</f>
        <v>-</v>
      </c>
      <c r="T657" s="186">
        <f t="shared" si="46"/>
        <v>0</v>
      </c>
      <c r="V657" s="131" t="str">
        <f>IFERROR(INDEX('2A-2B'!$C$21:$C$1020,MATCH(E657,'2A-2B'!$F$21:$F$1020,0)),"Not in 2A-2B")</f>
        <v>Not in 2A-2B</v>
      </c>
      <c r="W657" s="131" t="str">
        <f>IFERROR(INDEX('ITC-Books'!$C$21:$C$1020,MATCH(E657,'ITC-Books'!$E$21:$E$1020,0)),"Not in Books")</f>
        <v>Not in Books</v>
      </c>
      <c r="X657" s="117" t="str">
        <f>IFERROR(INDEX('ITC-Books'!$R$21:$R$1020,MATCH(E657,'ITC-Books'!$E$21:$E$1020,0)),"Not in Books")</f>
        <v>Not in Books</v>
      </c>
      <c r="Y657" s="120">
        <f>IFERROR(VLOOKUP(E657,'2A-2B'!$F$21:$H$1020,3,0)-P657,SUM(M657:O657))</f>
        <v>0</v>
      </c>
      <c r="Z657" s="53">
        <f>IFERROR(VLOOKUP(E657,'ITC-Books'!$E$21:$P$1020,12,0)-P657,SUM(M657:O657))</f>
        <v>0</v>
      </c>
      <c r="AA657" s="186" t="str">
        <f t="shared" si="47"/>
        <v>-</v>
      </c>
    </row>
    <row r="658" spans="2:27">
      <c r="B658" s="176" t="s">
        <v>2037</v>
      </c>
      <c r="C658" s="121"/>
      <c r="D658" s="119"/>
      <c r="E658" s="192"/>
      <c r="F658" s="117"/>
      <c r="G658" s="118"/>
      <c r="H658" s="119"/>
      <c r="I658" s="119"/>
      <c r="J658" s="123"/>
      <c r="K658" s="195"/>
      <c r="L658" s="120">
        <v>0</v>
      </c>
      <c r="M658" s="120">
        <v>0</v>
      </c>
      <c r="N658" s="120">
        <v>0</v>
      </c>
      <c r="O658" s="112">
        <f t="shared" si="44"/>
        <v>0</v>
      </c>
      <c r="P658" s="115">
        <f t="shared" si="45"/>
        <v>0</v>
      </c>
      <c r="Q658" s="197"/>
      <c r="R658" s="177" t="str">
        <f>IFERROR(INDEX('2A-2B'!$B$21:$B$1020,MATCH(E658,'2A-2B'!$F$21:$F$1020,0)),"-")</f>
        <v>-</v>
      </c>
      <c r="S658" s="177" t="str">
        <f>IFERROR(INDEX('ITC-Books'!$B$21:$B$1020,MATCH(E658,'ITC-Books'!$E$21:$E$1020,0)),"-")</f>
        <v>-</v>
      </c>
      <c r="T658" s="186">
        <f t="shared" si="46"/>
        <v>0</v>
      </c>
      <c r="V658" s="131" t="str">
        <f>IFERROR(INDEX('2A-2B'!$C$21:$C$1020,MATCH(E658,'2A-2B'!$F$21:$F$1020,0)),"Not in 2A-2B")</f>
        <v>Not in 2A-2B</v>
      </c>
      <c r="W658" s="131" t="str">
        <f>IFERROR(INDEX('ITC-Books'!$C$21:$C$1020,MATCH(E658,'ITC-Books'!$E$21:$E$1020,0)),"Not in Books")</f>
        <v>Not in Books</v>
      </c>
      <c r="X658" s="117" t="str">
        <f>IFERROR(INDEX('ITC-Books'!$R$21:$R$1020,MATCH(E658,'ITC-Books'!$E$21:$E$1020,0)),"Not in Books")</f>
        <v>Not in Books</v>
      </c>
      <c r="Y658" s="120">
        <f>IFERROR(VLOOKUP(E658,'2A-2B'!$F$21:$H$1020,3,0)-P658,SUM(M658:O658))</f>
        <v>0</v>
      </c>
      <c r="Z658" s="53">
        <f>IFERROR(VLOOKUP(E658,'ITC-Books'!$E$21:$P$1020,12,0)-P658,SUM(M658:O658))</f>
        <v>0</v>
      </c>
      <c r="AA658" s="186" t="str">
        <f t="shared" si="47"/>
        <v>-</v>
      </c>
    </row>
    <row r="659" spans="2:27">
      <c r="B659" s="176" t="s">
        <v>2038</v>
      </c>
      <c r="C659" s="121"/>
      <c r="D659" s="119"/>
      <c r="E659" s="192"/>
      <c r="F659" s="117"/>
      <c r="G659" s="118"/>
      <c r="H659" s="119"/>
      <c r="I659" s="119"/>
      <c r="J659" s="123"/>
      <c r="K659" s="195"/>
      <c r="L659" s="120">
        <v>0</v>
      </c>
      <c r="M659" s="120">
        <v>0</v>
      </c>
      <c r="N659" s="120">
        <v>0</v>
      </c>
      <c r="O659" s="112">
        <f t="shared" si="44"/>
        <v>0</v>
      </c>
      <c r="P659" s="115">
        <f t="shared" si="45"/>
        <v>0</v>
      </c>
      <c r="Q659" s="197"/>
      <c r="R659" s="177" t="str">
        <f>IFERROR(INDEX('2A-2B'!$B$21:$B$1020,MATCH(E659,'2A-2B'!$F$21:$F$1020,0)),"-")</f>
        <v>-</v>
      </c>
      <c r="S659" s="177" t="str">
        <f>IFERROR(INDEX('ITC-Books'!$B$21:$B$1020,MATCH(E659,'ITC-Books'!$E$21:$E$1020,0)),"-")</f>
        <v>-</v>
      </c>
      <c r="T659" s="186">
        <f t="shared" si="46"/>
        <v>0</v>
      </c>
      <c r="V659" s="131" t="str">
        <f>IFERROR(INDEX('2A-2B'!$C$21:$C$1020,MATCH(E659,'2A-2B'!$F$21:$F$1020,0)),"Not in 2A-2B")</f>
        <v>Not in 2A-2B</v>
      </c>
      <c r="W659" s="131" t="str">
        <f>IFERROR(INDEX('ITC-Books'!$C$21:$C$1020,MATCH(E659,'ITC-Books'!$E$21:$E$1020,0)),"Not in Books")</f>
        <v>Not in Books</v>
      </c>
      <c r="X659" s="117" t="str">
        <f>IFERROR(INDEX('ITC-Books'!$R$21:$R$1020,MATCH(E659,'ITC-Books'!$E$21:$E$1020,0)),"Not in Books")</f>
        <v>Not in Books</v>
      </c>
      <c r="Y659" s="120">
        <f>IFERROR(VLOOKUP(E659,'2A-2B'!$F$21:$H$1020,3,0)-P659,SUM(M659:O659))</f>
        <v>0</v>
      </c>
      <c r="Z659" s="53">
        <f>IFERROR(VLOOKUP(E659,'ITC-Books'!$E$21:$P$1020,12,0)-P659,SUM(M659:O659))</f>
        <v>0</v>
      </c>
      <c r="AA659" s="186" t="str">
        <f t="shared" si="47"/>
        <v>-</v>
      </c>
    </row>
    <row r="660" spans="2:27">
      <c r="B660" s="176" t="s">
        <v>2039</v>
      </c>
      <c r="C660" s="121"/>
      <c r="D660" s="119"/>
      <c r="E660" s="192"/>
      <c r="F660" s="117"/>
      <c r="G660" s="118"/>
      <c r="H660" s="119"/>
      <c r="I660" s="119"/>
      <c r="J660" s="123"/>
      <c r="K660" s="195"/>
      <c r="L660" s="120">
        <v>0</v>
      </c>
      <c r="M660" s="120">
        <v>0</v>
      </c>
      <c r="N660" s="120">
        <v>0</v>
      </c>
      <c r="O660" s="112">
        <f t="shared" si="44"/>
        <v>0</v>
      </c>
      <c r="P660" s="115">
        <f t="shared" si="45"/>
        <v>0</v>
      </c>
      <c r="Q660" s="197"/>
      <c r="R660" s="177" t="str">
        <f>IFERROR(INDEX('2A-2B'!$B$21:$B$1020,MATCH(E660,'2A-2B'!$F$21:$F$1020,0)),"-")</f>
        <v>-</v>
      </c>
      <c r="S660" s="177" t="str">
        <f>IFERROR(INDEX('ITC-Books'!$B$21:$B$1020,MATCH(E660,'ITC-Books'!$E$21:$E$1020,0)),"-")</f>
        <v>-</v>
      </c>
      <c r="T660" s="186">
        <f t="shared" si="46"/>
        <v>0</v>
      </c>
      <c r="V660" s="131" t="str">
        <f>IFERROR(INDEX('2A-2B'!$C$21:$C$1020,MATCH(E660,'2A-2B'!$F$21:$F$1020,0)),"Not in 2A-2B")</f>
        <v>Not in 2A-2B</v>
      </c>
      <c r="W660" s="131" t="str">
        <f>IFERROR(INDEX('ITC-Books'!$C$21:$C$1020,MATCH(E660,'ITC-Books'!$E$21:$E$1020,0)),"Not in Books")</f>
        <v>Not in Books</v>
      </c>
      <c r="X660" s="117" t="str">
        <f>IFERROR(INDEX('ITC-Books'!$R$21:$R$1020,MATCH(E660,'ITC-Books'!$E$21:$E$1020,0)),"Not in Books")</f>
        <v>Not in Books</v>
      </c>
      <c r="Y660" s="120">
        <f>IFERROR(VLOOKUP(E660,'2A-2B'!$F$21:$H$1020,3,0)-P660,SUM(M660:O660))</f>
        <v>0</v>
      </c>
      <c r="Z660" s="53">
        <f>IFERROR(VLOOKUP(E660,'ITC-Books'!$E$21:$P$1020,12,0)-P660,SUM(M660:O660))</f>
        <v>0</v>
      </c>
      <c r="AA660" s="186" t="str">
        <f t="shared" si="47"/>
        <v>-</v>
      </c>
    </row>
    <row r="661" spans="2:27">
      <c r="B661" s="176" t="s">
        <v>2040</v>
      </c>
      <c r="C661" s="121"/>
      <c r="D661" s="119"/>
      <c r="E661" s="192"/>
      <c r="F661" s="117"/>
      <c r="G661" s="118"/>
      <c r="H661" s="119"/>
      <c r="I661" s="119"/>
      <c r="J661" s="123"/>
      <c r="K661" s="195"/>
      <c r="L661" s="120">
        <v>0</v>
      </c>
      <c r="M661" s="120">
        <v>0</v>
      </c>
      <c r="N661" s="120">
        <v>0</v>
      </c>
      <c r="O661" s="112">
        <f t="shared" ref="O661:O724" si="48">N661</f>
        <v>0</v>
      </c>
      <c r="P661" s="115">
        <f t="shared" si="45"/>
        <v>0</v>
      </c>
      <c r="Q661" s="197"/>
      <c r="R661" s="177" t="str">
        <f>IFERROR(INDEX('2A-2B'!$B$21:$B$1020,MATCH(E661,'2A-2B'!$F$21:$F$1020,0)),"-")</f>
        <v>-</v>
      </c>
      <c r="S661" s="177" t="str">
        <f>IFERROR(INDEX('ITC-Books'!$B$21:$B$1020,MATCH(E661,'ITC-Books'!$E$21:$E$1020,0)),"-")</f>
        <v>-</v>
      </c>
      <c r="T661" s="186">
        <f t="shared" si="46"/>
        <v>0</v>
      </c>
      <c r="V661" s="131" t="str">
        <f>IFERROR(INDEX('2A-2B'!$C$21:$C$1020,MATCH(E661,'2A-2B'!$F$21:$F$1020,0)),"Not in 2A-2B")</f>
        <v>Not in 2A-2B</v>
      </c>
      <c r="W661" s="131" t="str">
        <f>IFERROR(INDEX('ITC-Books'!$C$21:$C$1020,MATCH(E661,'ITC-Books'!$E$21:$E$1020,0)),"Not in Books")</f>
        <v>Not in Books</v>
      </c>
      <c r="X661" s="117" t="str">
        <f>IFERROR(INDEX('ITC-Books'!$R$21:$R$1020,MATCH(E661,'ITC-Books'!$E$21:$E$1020,0)),"Not in Books")</f>
        <v>Not in Books</v>
      </c>
      <c r="Y661" s="120">
        <f>IFERROR(VLOOKUP(E661,'2A-2B'!$F$21:$H$1020,3,0)-P661,SUM(M661:O661))</f>
        <v>0</v>
      </c>
      <c r="Z661" s="53">
        <f>IFERROR(VLOOKUP(E661,'ITC-Books'!$E$21:$P$1020,12,0)-P661,SUM(M661:O661))</f>
        <v>0</v>
      </c>
      <c r="AA661" s="186" t="str">
        <f t="shared" si="47"/>
        <v>-</v>
      </c>
    </row>
    <row r="662" spans="2:27">
      <c r="B662" s="176" t="s">
        <v>2041</v>
      </c>
      <c r="C662" s="121"/>
      <c r="D662" s="119"/>
      <c r="E662" s="192"/>
      <c r="F662" s="117"/>
      <c r="G662" s="118"/>
      <c r="H662" s="119"/>
      <c r="I662" s="119"/>
      <c r="J662" s="123"/>
      <c r="K662" s="195"/>
      <c r="L662" s="120">
        <v>0</v>
      </c>
      <c r="M662" s="120">
        <v>0</v>
      </c>
      <c r="N662" s="120">
        <v>0</v>
      </c>
      <c r="O662" s="112">
        <f t="shared" si="48"/>
        <v>0</v>
      </c>
      <c r="P662" s="115">
        <f t="shared" ref="P662:P725" si="49">SUM(L662:O662)</f>
        <v>0</v>
      </c>
      <c r="Q662" s="197"/>
      <c r="R662" s="177" t="str">
        <f>IFERROR(INDEX('2A-2B'!$B$21:$B$1020,MATCH(E662,'2A-2B'!$F$21:$F$1020,0)),"-")</f>
        <v>-</v>
      </c>
      <c r="S662" s="177" t="str">
        <f>IFERROR(INDEX('ITC-Books'!$B$21:$B$1020,MATCH(E662,'ITC-Books'!$E$21:$E$1020,0)),"-")</f>
        <v>-</v>
      </c>
      <c r="T662" s="186">
        <f t="shared" ref="T662:T725" si="50">IF(((L662*J662)-SUM(M662:O662))&gt;0.51,0,((L662*J662)-SUM(M662:O662)))</f>
        <v>0</v>
      </c>
      <c r="V662" s="131" t="str">
        <f>IFERROR(INDEX('2A-2B'!$C$21:$C$1020,MATCH(E662,'2A-2B'!$F$21:$F$1020,0)),"Not in 2A-2B")</f>
        <v>Not in 2A-2B</v>
      </c>
      <c r="W662" s="131" t="str">
        <f>IFERROR(INDEX('ITC-Books'!$C$21:$C$1020,MATCH(E662,'ITC-Books'!$E$21:$E$1020,0)),"Not in Books")</f>
        <v>Not in Books</v>
      </c>
      <c r="X662" s="117" t="str">
        <f>IFERROR(INDEX('ITC-Books'!$R$21:$R$1020,MATCH(E662,'ITC-Books'!$E$21:$E$1020,0)),"Not in Books")</f>
        <v>Not in Books</v>
      </c>
      <c r="Y662" s="120">
        <f>IFERROR(VLOOKUP(E662,'2A-2B'!$F$21:$H$1020,3,0)-P662,SUM(M662:O662))</f>
        <v>0</v>
      </c>
      <c r="Z662" s="53">
        <f>IFERROR(VLOOKUP(E662,'ITC-Books'!$E$21:$P$1020,12,0)-P662,SUM(M662:O662))</f>
        <v>0</v>
      </c>
      <c r="AA662" s="186" t="str">
        <f t="shared" ref="AA662:AA725" si="51">IFERROR((X662-F662)&lt;180,"-")</f>
        <v>-</v>
      </c>
    </row>
    <row r="663" spans="2:27">
      <c r="B663" s="176" t="s">
        <v>2042</v>
      </c>
      <c r="C663" s="121"/>
      <c r="D663" s="119"/>
      <c r="E663" s="192"/>
      <c r="F663" s="117"/>
      <c r="G663" s="118"/>
      <c r="H663" s="119"/>
      <c r="I663" s="119"/>
      <c r="J663" s="123"/>
      <c r="K663" s="195"/>
      <c r="L663" s="120">
        <v>0</v>
      </c>
      <c r="M663" s="120">
        <v>0</v>
      </c>
      <c r="N663" s="120">
        <v>0</v>
      </c>
      <c r="O663" s="112">
        <f t="shared" si="48"/>
        <v>0</v>
      </c>
      <c r="P663" s="115">
        <f t="shared" si="49"/>
        <v>0</v>
      </c>
      <c r="Q663" s="197"/>
      <c r="R663" s="177" t="str">
        <f>IFERROR(INDEX('2A-2B'!$B$21:$B$1020,MATCH(E663,'2A-2B'!$F$21:$F$1020,0)),"-")</f>
        <v>-</v>
      </c>
      <c r="S663" s="177" t="str">
        <f>IFERROR(INDEX('ITC-Books'!$B$21:$B$1020,MATCH(E663,'ITC-Books'!$E$21:$E$1020,0)),"-")</f>
        <v>-</v>
      </c>
      <c r="T663" s="186">
        <f t="shared" si="50"/>
        <v>0</v>
      </c>
      <c r="V663" s="131" t="str">
        <f>IFERROR(INDEX('2A-2B'!$C$21:$C$1020,MATCH(E663,'2A-2B'!$F$21:$F$1020,0)),"Not in 2A-2B")</f>
        <v>Not in 2A-2B</v>
      </c>
      <c r="W663" s="131" t="str">
        <f>IFERROR(INDEX('ITC-Books'!$C$21:$C$1020,MATCH(E663,'ITC-Books'!$E$21:$E$1020,0)),"Not in Books")</f>
        <v>Not in Books</v>
      </c>
      <c r="X663" s="117" t="str">
        <f>IFERROR(INDEX('ITC-Books'!$R$21:$R$1020,MATCH(E663,'ITC-Books'!$E$21:$E$1020,0)),"Not in Books")</f>
        <v>Not in Books</v>
      </c>
      <c r="Y663" s="120">
        <f>IFERROR(VLOOKUP(E663,'2A-2B'!$F$21:$H$1020,3,0)-P663,SUM(M663:O663))</f>
        <v>0</v>
      </c>
      <c r="Z663" s="53">
        <f>IFERROR(VLOOKUP(E663,'ITC-Books'!$E$21:$P$1020,12,0)-P663,SUM(M663:O663))</f>
        <v>0</v>
      </c>
      <c r="AA663" s="186" t="str">
        <f t="shared" si="51"/>
        <v>-</v>
      </c>
    </row>
    <row r="664" spans="2:27">
      <c r="B664" s="176" t="s">
        <v>2043</v>
      </c>
      <c r="C664" s="121"/>
      <c r="D664" s="119"/>
      <c r="E664" s="192"/>
      <c r="F664" s="117"/>
      <c r="G664" s="118"/>
      <c r="H664" s="119"/>
      <c r="I664" s="119"/>
      <c r="J664" s="123"/>
      <c r="K664" s="195"/>
      <c r="L664" s="120">
        <v>0</v>
      </c>
      <c r="M664" s="120">
        <v>0</v>
      </c>
      <c r="N664" s="120">
        <v>0</v>
      </c>
      <c r="O664" s="112">
        <f t="shared" si="48"/>
        <v>0</v>
      </c>
      <c r="P664" s="115">
        <f t="shared" si="49"/>
        <v>0</v>
      </c>
      <c r="Q664" s="197"/>
      <c r="R664" s="177" t="str">
        <f>IFERROR(INDEX('2A-2B'!$B$21:$B$1020,MATCH(E664,'2A-2B'!$F$21:$F$1020,0)),"-")</f>
        <v>-</v>
      </c>
      <c r="S664" s="177" t="str">
        <f>IFERROR(INDEX('ITC-Books'!$B$21:$B$1020,MATCH(E664,'ITC-Books'!$E$21:$E$1020,0)),"-")</f>
        <v>-</v>
      </c>
      <c r="T664" s="186">
        <f t="shared" si="50"/>
        <v>0</v>
      </c>
      <c r="V664" s="131" t="str">
        <f>IFERROR(INDEX('2A-2B'!$C$21:$C$1020,MATCH(E664,'2A-2B'!$F$21:$F$1020,0)),"Not in 2A-2B")</f>
        <v>Not in 2A-2B</v>
      </c>
      <c r="W664" s="131" t="str">
        <f>IFERROR(INDEX('ITC-Books'!$C$21:$C$1020,MATCH(E664,'ITC-Books'!$E$21:$E$1020,0)),"Not in Books")</f>
        <v>Not in Books</v>
      </c>
      <c r="X664" s="117" t="str">
        <f>IFERROR(INDEX('ITC-Books'!$R$21:$R$1020,MATCH(E664,'ITC-Books'!$E$21:$E$1020,0)),"Not in Books")</f>
        <v>Not in Books</v>
      </c>
      <c r="Y664" s="120">
        <f>IFERROR(VLOOKUP(E664,'2A-2B'!$F$21:$H$1020,3,0)-P664,SUM(M664:O664))</f>
        <v>0</v>
      </c>
      <c r="Z664" s="53">
        <f>IFERROR(VLOOKUP(E664,'ITC-Books'!$E$21:$P$1020,12,0)-P664,SUM(M664:O664))</f>
        <v>0</v>
      </c>
      <c r="AA664" s="186" t="str">
        <f t="shared" si="51"/>
        <v>-</v>
      </c>
    </row>
    <row r="665" spans="2:27">
      <c r="B665" s="176" t="s">
        <v>2044</v>
      </c>
      <c r="C665" s="121"/>
      <c r="D665" s="119"/>
      <c r="E665" s="192"/>
      <c r="F665" s="117"/>
      <c r="G665" s="118"/>
      <c r="H665" s="119"/>
      <c r="I665" s="119"/>
      <c r="J665" s="123"/>
      <c r="K665" s="195"/>
      <c r="L665" s="120">
        <v>0</v>
      </c>
      <c r="M665" s="120">
        <v>0</v>
      </c>
      <c r="N665" s="120">
        <v>0</v>
      </c>
      <c r="O665" s="112">
        <f t="shared" si="48"/>
        <v>0</v>
      </c>
      <c r="P665" s="115">
        <f t="shared" si="49"/>
        <v>0</v>
      </c>
      <c r="Q665" s="197"/>
      <c r="R665" s="177" t="str">
        <f>IFERROR(INDEX('2A-2B'!$B$21:$B$1020,MATCH(E665,'2A-2B'!$F$21:$F$1020,0)),"-")</f>
        <v>-</v>
      </c>
      <c r="S665" s="177" t="str">
        <f>IFERROR(INDEX('ITC-Books'!$B$21:$B$1020,MATCH(E665,'ITC-Books'!$E$21:$E$1020,0)),"-")</f>
        <v>-</v>
      </c>
      <c r="T665" s="186">
        <f t="shared" si="50"/>
        <v>0</v>
      </c>
      <c r="V665" s="131" t="str">
        <f>IFERROR(INDEX('2A-2B'!$C$21:$C$1020,MATCH(E665,'2A-2B'!$F$21:$F$1020,0)),"Not in 2A-2B")</f>
        <v>Not in 2A-2B</v>
      </c>
      <c r="W665" s="131" t="str">
        <f>IFERROR(INDEX('ITC-Books'!$C$21:$C$1020,MATCH(E665,'ITC-Books'!$E$21:$E$1020,0)),"Not in Books")</f>
        <v>Not in Books</v>
      </c>
      <c r="X665" s="117" t="str">
        <f>IFERROR(INDEX('ITC-Books'!$R$21:$R$1020,MATCH(E665,'ITC-Books'!$E$21:$E$1020,0)),"Not in Books")</f>
        <v>Not in Books</v>
      </c>
      <c r="Y665" s="120">
        <f>IFERROR(VLOOKUP(E665,'2A-2B'!$F$21:$H$1020,3,0)-P665,SUM(M665:O665))</f>
        <v>0</v>
      </c>
      <c r="Z665" s="53">
        <f>IFERROR(VLOOKUP(E665,'ITC-Books'!$E$21:$P$1020,12,0)-P665,SUM(M665:O665))</f>
        <v>0</v>
      </c>
      <c r="AA665" s="186" t="str">
        <f t="shared" si="51"/>
        <v>-</v>
      </c>
    </row>
    <row r="666" spans="2:27">
      <c r="B666" s="176" t="s">
        <v>2045</v>
      </c>
      <c r="C666" s="121"/>
      <c r="D666" s="119"/>
      <c r="E666" s="192"/>
      <c r="F666" s="117"/>
      <c r="G666" s="118"/>
      <c r="H666" s="119"/>
      <c r="I666" s="119"/>
      <c r="J666" s="123"/>
      <c r="K666" s="195"/>
      <c r="L666" s="120">
        <v>0</v>
      </c>
      <c r="M666" s="120">
        <v>0</v>
      </c>
      <c r="N666" s="120">
        <v>0</v>
      </c>
      <c r="O666" s="112">
        <f t="shared" si="48"/>
        <v>0</v>
      </c>
      <c r="P666" s="115">
        <f t="shared" si="49"/>
        <v>0</v>
      </c>
      <c r="Q666" s="197"/>
      <c r="R666" s="177" t="str">
        <f>IFERROR(INDEX('2A-2B'!$B$21:$B$1020,MATCH(E666,'2A-2B'!$F$21:$F$1020,0)),"-")</f>
        <v>-</v>
      </c>
      <c r="S666" s="177" t="str">
        <f>IFERROR(INDEX('ITC-Books'!$B$21:$B$1020,MATCH(E666,'ITC-Books'!$E$21:$E$1020,0)),"-")</f>
        <v>-</v>
      </c>
      <c r="T666" s="186">
        <f t="shared" si="50"/>
        <v>0</v>
      </c>
      <c r="V666" s="131" t="str">
        <f>IFERROR(INDEX('2A-2B'!$C$21:$C$1020,MATCH(E666,'2A-2B'!$F$21:$F$1020,0)),"Not in 2A-2B")</f>
        <v>Not in 2A-2B</v>
      </c>
      <c r="W666" s="131" t="str">
        <f>IFERROR(INDEX('ITC-Books'!$C$21:$C$1020,MATCH(E666,'ITC-Books'!$E$21:$E$1020,0)),"Not in Books")</f>
        <v>Not in Books</v>
      </c>
      <c r="X666" s="117" t="str">
        <f>IFERROR(INDEX('ITC-Books'!$R$21:$R$1020,MATCH(E666,'ITC-Books'!$E$21:$E$1020,0)),"Not in Books")</f>
        <v>Not in Books</v>
      </c>
      <c r="Y666" s="120">
        <f>IFERROR(VLOOKUP(E666,'2A-2B'!$F$21:$H$1020,3,0)-P666,SUM(M666:O666))</f>
        <v>0</v>
      </c>
      <c r="Z666" s="53">
        <f>IFERROR(VLOOKUP(E666,'ITC-Books'!$E$21:$P$1020,12,0)-P666,SUM(M666:O666))</f>
        <v>0</v>
      </c>
      <c r="AA666" s="186" t="str">
        <f t="shared" si="51"/>
        <v>-</v>
      </c>
    </row>
    <row r="667" spans="2:27">
      <c r="B667" s="176" t="s">
        <v>2046</v>
      </c>
      <c r="C667" s="121"/>
      <c r="D667" s="119"/>
      <c r="E667" s="192"/>
      <c r="F667" s="117"/>
      <c r="G667" s="118"/>
      <c r="H667" s="119"/>
      <c r="I667" s="119"/>
      <c r="J667" s="123"/>
      <c r="K667" s="195"/>
      <c r="L667" s="120">
        <v>0</v>
      </c>
      <c r="M667" s="120">
        <v>0</v>
      </c>
      <c r="N667" s="120">
        <v>0</v>
      </c>
      <c r="O667" s="112">
        <f t="shared" si="48"/>
        <v>0</v>
      </c>
      <c r="P667" s="115">
        <f t="shared" si="49"/>
        <v>0</v>
      </c>
      <c r="Q667" s="197"/>
      <c r="R667" s="177" t="str">
        <f>IFERROR(INDEX('2A-2B'!$B$21:$B$1020,MATCH(E667,'2A-2B'!$F$21:$F$1020,0)),"-")</f>
        <v>-</v>
      </c>
      <c r="S667" s="177" t="str">
        <f>IFERROR(INDEX('ITC-Books'!$B$21:$B$1020,MATCH(E667,'ITC-Books'!$E$21:$E$1020,0)),"-")</f>
        <v>-</v>
      </c>
      <c r="T667" s="186">
        <f t="shared" si="50"/>
        <v>0</v>
      </c>
      <c r="V667" s="131" t="str">
        <f>IFERROR(INDEX('2A-2B'!$C$21:$C$1020,MATCH(E667,'2A-2B'!$F$21:$F$1020,0)),"Not in 2A-2B")</f>
        <v>Not in 2A-2B</v>
      </c>
      <c r="W667" s="131" t="str">
        <f>IFERROR(INDEX('ITC-Books'!$C$21:$C$1020,MATCH(E667,'ITC-Books'!$E$21:$E$1020,0)),"Not in Books")</f>
        <v>Not in Books</v>
      </c>
      <c r="X667" s="117" t="str">
        <f>IFERROR(INDEX('ITC-Books'!$R$21:$R$1020,MATCH(E667,'ITC-Books'!$E$21:$E$1020,0)),"Not in Books")</f>
        <v>Not in Books</v>
      </c>
      <c r="Y667" s="120">
        <f>IFERROR(VLOOKUP(E667,'2A-2B'!$F$21:$H$1020,3,0)-P667,SUM(M667:O667))</f>
        <v>0</v>
      </c>
      <c r="Z667" s="53">
        <f>IFERROR(VLOOKUP(E667,'ITC-Books'!$E$21:$P$1020,12,0)-P667,SUM(M667:O667))</f>
        <v>0</v>
      </c>
      <c r="AA667" s="186" t="str">
        <f t="shared" si="51"/>
        <v>-</v>
      </c>
    </row>
    <row r="668" spans="2:27">
      <c r="B668" s="176" t="s">
        <v>2047</v>
      </c>
      <c r="C668" s="121"/>
      <c r="D668" s="119"/>
      <c r="E668" s="192"/>
      <c r="F668" s="117"/>
      <c r="G668" s="118"/>
      <c r="H668" s="119"/>
      <c r="I668" s="119"/>
      <c r="J668" s="123"/>
      <c r="K668" s="195"/>
      <c r="L668" s="120">
        <v>0</v>
      </c>
      <c r="M668" s="120">
        <v>0</v>
      </c>
      <c r="N668" s="120">
        <v>0</v>
      </c>
      <c r="O668" s="112">
        <f t="shared" si="48"/>
        <v>0</v>
      </c>
      <c r="P668" s="115">
        <f t="shared" si="49"/>
        <v>0</v>
      </c>
      <c r="Q668" s="197"/>
      <c r="R668" s="177" t="str">
        <f>IFERROR(INDEX('2A-2B'!$B$21:$B$1020,MATCH(E668,'2A-2B'!$F$21:$F$1020,0)),"-")</f>
        <v>-</v>
      </c>
      <c r="S668" s="177" t="str">
        <f>IFERROR(INDEX('ITC-Books'!$B$21:$B$1020,MATCH(E668,'ITC-Books'!$E$21:$E$1020,0)),"-")</f>
        <v>-</v>
      </c>
      <c r="T668" s="186">
        <f t="shared" si="50"/>
        <v>0</v>
      </c>
      <c r="V668" s="131" t="str">
        <f>IFERROR(INDEX('2A-2B'!$C$21:$C$1020,MATCH(E668,'2A-2B'!$F$21:$F$1020,0)),"Not in 2A-2B")</f>
        <v>Not in 2A-2B</v>
      </c>
      <c r="W668" s="131" t="str">
        <f>IFERROR(INDEX('ITC-Books'!$C$21:$C$1020,MATCH(E668,'ITC-Books'!$E$21:$E$1020,0)),"Not in Books")</f>
        <v>Not in Books</v>
      </c>
      <c r="X668" s="117" t="str">
        <f>IFERROR(INDEX('ITC-Books'!$R$21:$R$1020,MATCH(E668,'ITC-Books'!$E$21:$E$1020,0)),"Not in Books")</f>
        <v>Not in Books</v>
      </c>
      <c r="Y668" s="120">
        <f>IFERROR(VLOOKUP(E668,'2A-2B'!$F$21:$H$1020,3,0)-P668,SUM(M668:O668))</f>
        <v>0</v>
      </c>
      <c r="Z668" s="53">
        <f>IFERROR(VLOOKUP(E668,'ITC-Books'!$E$21:$P$1020,12,0)-P668,SUM(M668:O668))</f>
        <v>0</v>
      </c>
      <c r="AA668" s="186" t="str">
        <f t="shared" si="51"/>
        <v>-</v>
      </c>
    </row>
    <row r="669" spans="2:27">
      <c r="B669" s="176" t="s">
        <v>2048</v>
      </c>
      <c r="C669" s="121"/>
      <c r="D669" s="119"/>
      <c r="E669" s="192"/>
      <c r="F669" s="117"/>
      <c r="G669" s="118"/>
      <c r="H669" s="119"/>
      <c r="I669" s="119"/>
      <c r="J669" s="123"/>
      <c r="K669" s="195"/>
      <c r="L669" s="120">
        <v>0</v>
      </c>
      <c r="M669" s="120">
        <v>0</v>
      </c>
      <c r="N669" s="120">
        <v>0</v>
      </c>
      <c r="O669" s="112">
        <f t="shared" si="48"/>
        <v>0</v>
      </c>
      <c r="P669" s="115">
        <f t="shared" si="49"/>
        <v>0</v>
      </c>
      <c r="Q669" s="197"/>
      <c r="R669" s="177" t="str">
        <f>IFERROR(INDEX('2A-2B'!$B$21:$B$1020,MATCH(E669,'2A-2B'!$F$21:$F$1020,0)),"-")</f>
        <v>-</v>
      </c>
      <c r="S669" s="177" t="str">
        <f>IFERROR(INDEX('ITC-Books'!$B$21:$B$1020,MATCH(E669,'ITC-Books'!$E$21:$E$1020,0)),"-")</f>
        <v>-</v>
      </c>
      <c r="T669" s="186">
        <f t="shared" si="50"/>
        <v>0</v>
      </c>
      <c r="V669" s="131" t="str">
        <f>IFERROR(INDEX('2A-2B'!$C$21:$C$1020,MATCH(E669,'2A-2B'!$F$21:$F$1020,0)),"Not in 2A-2B")</f>
        <v>Not in 2A-2B</v>
      </c>
      <c r="W669" s="131" t="str">
        <f>IFERROR(INDEX('ITC-Books'!$C$21:$C$1020,MATCH(E669,'ITC-Books'!$E$21:$E$1020,0)),"Not in Books")</f>
        <v>Not in Books</v>
      </c>
      <c r="X669" s="117" t="str">
        <f>IFERROR(INDEX('ITC-Books'!$R$21:$R$1020,MATCH(E669,'ITC-Books'!$E$21:$E$1020,0)),"Not in Books")</f>
        <v>Not in Books</v>
      </c>
      <c r="Y669" s="120">
        <f>IFERROR(VLOOKUP(E669,'2A-2B'!$F$21:$H$1020,3,0)-P669,SUM(M669:O669))</f>
        <v>0</v>
      </c>
      <c r="Z669" s="53">
        <f>IFERROR(VLOOKUP(E669,'ITC-Books'!$E$21:$P$1020,12,0)-P669,SUM(M669:O669))</f>
        <v>0</v>
      </c>
      <c r="AA669" s="186" t="str">
        <f t="shared" si="51"/>
        <v>-</v>
      </c>
    </row>
    <row r="670" spans="2:27">
      <c r="B670" s="176" t="s">
        <v>2049</v>
      </c>
      <c r="C670" s="121"/>
      <c r="D670" s="119"/>
      <c r="E670" s="192"/>
      <c r="F670" s="117"/>
      <c r="G670" s="118"/>
      <c r="H670" s="119"/>
      <c r="I670" s="119"/>
      <c r="J670" s="123"/>
      <c r="K670" s="195"/>
      <c r="L670" s="120">
        <v>0</v>
      </c>
      <c r="M670" s="120">
        <v>0</v>
      </c>
      <c r="N670" s="120">
        <v>0</v>
      </c>
      <c r="O670" s="112">
        <f t="shared" si="48"/>
        <v>0</v>
      </c>
      <c r="P670" s="115">
        <f t="shared" si="49"/>
        <v>0</v>
      </c>
      <c r="Q670" s="197"/>
      <c r="R670" s="177" t="str">
        <f>IFERROR(INDEX('2A-2B'!$B$21:$B$1020,MATCH(E670,'2A-2B'!$F$21:$F$1020,0)),"-")</f>
        <v>-</v>
      </c>
      <c r="S670" s="177" t="str">
        <f>IFERROR(INDEX('ITC-Books'!$B$21:$B$1020,MATCH(E670,'ITC-Books'!$E$21:$E$1020,0)),"-")</f>
        <v>-</v>
      </c>
      <c r="T670" s="186">
        <f t="shared" si="50"/>
        <v>0</v>
      </c>
      <c r="V670" s="131" t="str">
        <f>IFERROR(INDEX('2A-2B'!$C$21:$C$1020,MATCH(E670,'2A-2B'!$F$21:$F$1020,0)),"Not in 2A-2B")</f>
        <v>Not in 2A-2B</v>
      </c>
      <c r="W670" s="131" t="str">
        <f>IFERROR(INDEX('ITC-Books'!$C$21:$C$1020,MATCH(E670,'ITC-Books'!$E$21:$E$1020,0)),"Not in Books")</f>
        <v>Not in Books</v>
      </c>
      <c r="X670" s="117" t="str">
        <f>IFERROR(INDEX('ITC-Books'!$R$21:$R$1020,MATCH(E670,'ITC-Books'!$E$21:$E$1020,0)),"Not in Books")</f>
        <v>Not in Books</v>
      </c>
      <c r="Y670" s="120">
        <f>IFERROR(VLOOKUP(E670,'2A-2B'!$F$21:$H$1020,3,0)-P670,SUM(M670:O670))</f>
        <v>0</v>
      </c>
      <c r="Z670" s="53">
        <f>IFERROR(VLOOKUP(E670,'ITC-Books'!$E$21:$P$1020,12,0)-P670,SUM(M670:O670))</f>
        <v>0</v>
      </c>
      <c r="AA670" s="186" t="str">
        <f t="shared" si="51"/>
        <v>-</v>
      </c>
    </row>
    <row r="671" spans="2:27">
      <c r="B671" s="176" t="s">
        <v>2050</v>
      </c>
      <c r="C671" s="121"/>
      <c r="D671" s="119"/>
      <c r="E671" s="192"/>
      <c r="F671" s="117"/>
      <c r="G671" s="118"/>
      <c r="H671" s="119"/>
      <c r="I671" s="119"/>
      <c r="J671" s="123"/>
      <c r="K671" s="195"/>
      <c r="L671" s="120">
        <v>0</v>
      </c>
      <c r="M671" s="120">
        <v>0</v>
      </c>
      <c r="N671" s="120">
        <v>0</v>
      </c>
      <c r="O671" s="112">
        <f t="shared" si="48"/>
        <v>0</v>
      </c>
      <c r="P671" s="115">
        <f t="shared" si="49"/>
        <v>0</v>
      </c>
      <c r="Q671" s="197"/>
      <c r="R671" s="177" t="str">
        <f>IFERROR(INDEX('2A-2B'!$B$21:$B$1020,MATCH(E671,'2A-2B'!$F$21:$F$1020,0)),"-")</f>
        <v>-</v>
      </c>
      <c r="S671" s="177" t="str">
        <f>IFERROR(INDEX('ITC-Books'!$B$21:$B$1020,MATCH(E671,'ITC-Books'!$E$21:$E$1020,0)),"-")</f>
        <v>-</v>
      </c>
      <c r="T671" s="186">
        <f t="shared" si="50"/>
        <v>0</v>
      </c>
      <c r="V671" s="131" t="str">
        <f>IFERROR(INDEX('2A-2B'!$C$21:$C$1020,MATCH(E671,'2A-2B'!$F$21:$F$1020,0)),"Not in 2A-2B")</f>
        <v>Not in 2A-2B</v>
      </c>
      <c r="W671" s="131" t="str">
        <f>IFERROR(INDEX('ITC-Books'!$C$21:$C$1020,MATCH(E671,'ITC-Books'!$E$21:$E$1020,0)),"Not in Books")</f>
        <v>Not in Books</v>
      </c>
      <c r="X671" s="117" t="str">
        <f>IFERROR(INDEX('ITC-Books'!$R$21:$R$1020,MATCH(E671,'ITC-Books'!$E$21:$E$1020,0)),"Not in Books")</f>
        <v>Not in Books</v>
      </c>
      <c r="Y671" s="120">
        <f>IFERROR(VLOOKUP(E671,'2A-2B'!$F$21:$H$1020,3,0)-P671,SUM(M671:O671))</f>
        <v>0</v>
      </c>
      <c r="Z671" s="53">
        <f>IFERROR(VLOOKUP(E671,'ITC-Books'!$E$21:$P$1020,12,0)-P671,SUM(M671:O671))</f>
        <v>0</v>
      </c>
      <c r="AA671" s="186" t="str">
        <f t="shared" si="51"/>
        <v>-</v>
      </c>
    </row>
    <row r="672" spans="2:27">
      <c r="B672" s="176" t="s">
        <v>2051</v>
      </c>
      <c r="C672" s="121"/>
      <c r="D672" s="119"/>
      <c r="E672" s="192"/>
      <c r="F672" s="117"/>
      <c r="G672" s="118"/>
      <c r="H672" s="119"/>
      <c r="I672" s="119"/>
      <c r="J672" s="123"/>
      <c r="K672" s="195"/>
      <c r="L672" s="120">
        <v>0</v>
      </c>
      <c r="M672" s="120">
        <v>0</v>
      </c>
      <c r="N672" s="120">
        <v>0</v>
      </c>
      <c r="O672" s="112">
        <f t="shared" si="48"/>
        <v>0</v>
      </c>
      <c r="P672" s="115">
        <f t="shared" si="49"/>
        <v>0</v>
      </c>
      <c r="Q672" s="197"/>
      <c r="R672" s="177" t="str">
        <f>IFERROR(INDEX('2A-2B'!$B$21:$B$1020,MATCH(E672,'2A-2B'!$F$21:$F$1020,0)),"-")</f>
        <v>-</v>
      </c>
      <c r="S672" s="177" t="str">
        <f>IFERROR(INDEX('ITC-Books'!$B$21:$B$1020,MATCH(E672,'ITC-Books'!$E$21:$E$1020,0)),"-")</f>
        <v>-</v>
      </c>
      <c r="T672" s="186">
        <f t="shared" si="50"/>
        <v>0</v>
      </c>
      <c r="V672" s="131" t="str">
        <f>IFERROR(INDEX('2A-2B'!$C$21:$C$1020,MATCH(E672,'2A-2B'!$F$21:$F$1020,0)),"Not in 2A-2B")</f>
        <v>Not in 2A-2B</v>
      </c>
      <c r="W672" s="131" t="str">
        <f>IFERROR(INDEX('ITC-Books'!$C$21:$C$1020,MATCH(E672,'ITC-Books'!$E$21:$E$1020,0)),"Not in Books")</f>
        <v>Not in Books</v>
      </c>
      <c r="X672" s="117" t="str">
        <f>IFERROR(INDEX('ITC-Books'!$R$21:$R$1020,MATCH(E672,'ITC-Books'!$E$21:$E$1020,0)),"Not in Books")</f>
        <v>Not in Books</v>
      </c>
      <c r="Y672" s="120">
        <f>IFERROR(VLOOKUP(E672,'2A-2B'!$F$21:$H$1020,3,0)-P672,SUM(M672:O672))</f>
        <v>0</v>
      </c>
      <c r="Z672" s="53">
        <f>IFERROR(VLOOKUP(E672,'ITC-Books'!$E$21:$P$1020,12,0)-P672,SUM(M672:O672))</f>
        <v>0</v>
      </c>
      <c r="AA672" s="186" t="str">
        <f t="shared" si="51"/>
        <v>-</v>
      </c>
    </row>
    <row r="673" spans="2:27">
      <c r="B673" s="176" t="s">
        <v>2052</v>
      </c>
      <c r="C673" s="121"/>
      <c r="D673" s="119"/>
      <c r="E673" s="192"/>
      <c r="F673" s="117"/>
      <c r="G673" s="118"/>
      <c r="H673" s="119"/>
      <c r="I673" s="119"/>
      <c r="J673" s="123"/>
      <c r="K673" s="195"/>
      <c r="L673" s="120">
        <v>0</v>
      </c>
      <c r="M673" s="120">
        <v>0</v>
      </c>
      <c r="N673" s="120">
        <v>0</v>
      </c>
      <c r="O673" s="112">
        <f t="shared" si="48"/>
        <v>0</v>
      </c>
      <c r="P673" s="115">
        <f t="shared" si="49"/>
        <v>0</v>
      </c>
      <c r="Q673" s="197"/>
      <c r="R673" s="177" t="str">
        <f>IFERROR(INDEX('2A-2B'!$B$21:$B$1020,MATCH(E673,'2A-2B'!$F$21:$F$1020,0)),"-")</f>
        <v>-</v>
      </c>
      <c r="S673" s="177" t="str">
        <f>IFERROR(INDEX('ITC-Books'!$B$21:$B$1020,MATCH(E673,'ITC-Books'!$E$21:$E$1020,0)),"-")</f>
        <v>-</v>
      </c>
      <c r="T673" s="186">
        <f t="shared" si="50"/>
        <v>0</v>
      </c>
      <c r="V673" s="131" t="str">
        <f>IFERROR(INDEX('2A-2B'!$C$21:$C$1020,MATCH(E673,'2A-2B'!$F$21:$F$1020,0)),"Not in 2A-2B")</f>
        <v>Not in 2A-2B</v>
      </c>
      <c r="W673" s="131" t="str">
        <f>IFERROR(INDEX('ITC-Books'!$C$21:$C$1020,MATCH(E673,'ITC-Books'!$E$21:$E$1020,0)),"Not in Books")</f>
        <v>Not in Books</v>
      </c>
      <c r="X673" s="117" t="str">
        <f>IFERROR(INDEX('ITC-Books'!$R$21:$R$1020,MATCH(E673,'ITC-Books'!$E$21:$E$1020,0)),"Not in Books")</f>
        <v>Not in Books</v>
      </c>
      <c r="Y673" s="120">
        <f>IFERROR(VLOOKUP(E673,'2A-2B'!$F$21:$H$1020,3,0)-P673,SUM(M673:O673))</f>
        <v>0</v>
      </c>
      <c r="Z673" s="53">
        <f>IFERROR(VLOOKUP(E673,'ITC-Books'!$E$21:$P$1020,12,0)-P673,SUM(M673:O673))</f>
        <v>0</v>
      </c>
      <c r="AA673" s="186" t="str">
        <f t="shared" si="51"/>
        <v>-</v>
      </c>
    </row>
    <row r="674" spans="2:27">
      <c r="B674" s="176" t="s">
        <v>2053</v>
      </c>
      <c r="C674" s="121"/>
      <c r="D674" s="119"/>
      <c r="E674" s="192"/>
      <c r="F674" s="117"/>
      <c r="G674" s="118"/>
      <c r="H674" s="119"/>
      <c r="I674" s="119"/>
      <c r="J674" s="123"/>
      <c r="K674" s="195"/>
      <c r="L674" s="120">
        <v>0</v>
      </c>
      <c r="M674" s="120">
        <v>0</v>
      </c>
      <c r="N674" s="120">
        <v>0</v>
      </c>
      <c r="O674" s="112">
        <f t="shared" si="48"/>
        <v>0</v>
      </c>
      <c r="P674" s="115">
        <f t="shared" si="49"/>
        <v>0</v>
      </c>
      <c r="Q674" s="197"/>
      <c r="R674" s="177" t="str">
        <f>IFERROR(INDEX('2A-2B'!$B$21:$B$1020,MATCH(E674,'2A-2B'!$F$21:$F$1020,0)),"-")</f>
        <v>-</v>
      </c>
      <c r="S674" s="177" t="str">
        <f>IFERROR(INDEX('ITC-Books'!$B$21:$B$1020,MATCH(E674,'ITC-Books'!$E$21:$E$1020,0)),"-")</f>
        <v>-</v>
      </c>
      <c r="T674" s="186">
        <f t="shared" si="50"/>
        <v>0</v>
      </c>
      <c r="V674" s="131" t="str">
        <f>IFERROR(INDEX('2A-2B'!$C$21:$C$1020,MATCH(E674,'2A-2B'!$F$21:$F$1020,0)),"Not in 2A-2B")</f>
        <v>Not in 2A-2B</v>
      </c>
      <c r="W674" s="131" t="str">
        <f>IFERROR(INDEX('ITC-Books'!$C$21:$C$1020,MATCH(E674,'ITC-Books'!$E$21:$E$1020,0)),"Not in Books")</f>
        <v>Not in Books</v>
      </c>
      <c r="X674" s="117" t="str">
        <f>IFERROR(INDEX('ITC-Books'!$R$21:$R$1020,MATCH(E674,'ITC-Books'!$E$21:$E$1020,0)),"Not in Books")</f>
        <v>Not in Books</v>
      </c>
      <c r="Y674" s="120">
        <f>IFERROR(VLOOKUP(E674,'2A-2B'!$F$21:$H$1020,3,0)-P674,SUM(M674:O674))</f>
        <v>0</v>
      </c>
      <c r="Z674" s="53">
        <f>IFERROR(VLOOKUP(E674,'ITC-Books'!$E$21:$P$1020,12,0)-P674,SUM(M674:O674))</f>
        <v>0</v>
      </c>
      <c r="AA674" s="186" t="str">
        <f t="shared" si="51"/>
        <v>-</v>
      </c>
    </row>
    <row r="675" spans="2:27">
      <c r="B675" s="176" t="s">
        <v>2054</v>
      </c>
      <c r="C675" s="121"/>
      <c r="D675" s="119"/>
      <c r="E675" s="192"/>
      <c r="F675" s="117"/>
      <c r="G675" s="118"/>
      <c r="H675" s="119"/>
      <c r="I675" s="119"/>
      <c r="J675" s="123"/>
      <c r="K675" s="195"/>
      <c r="L675" s="120">
        <v>0</v>
      </c>
      <c r="M675" s="120">
        <v>0</v>
      </c>
      <c r="N675" s="120">
        <v>0</v>
      </c>
      <c r="O675" s="112">
        <f t="shared" si="48"/>
        <v>0</v>
      </c>
      <c r="P675" s="115">
        <f t="shared" si="49"/>
        <v>0</v>
      </c>
      <c r="Q675" s="197"/>
      <c r="R675" s="177" t="str">
        <f>IFERROR(INDEX('2A-2B'!$B$21:$B$1020,MATCH(E675,'2A-2B'!$F$21:$F$1020,0)),"-")</f>
        <v>-</v>
      </c>
      <c r="S675" s="177" t="str">
        <f>IFERROR(INDEX('ITC-Books'!$B$21:$B$1020,MATCH(E675,'ITC-Books'!$E$21:$E$1020,0)),"-")</f>
        <v>-</v>
      </c>
      <c r="T675" s="186">
        <f t="shared" si="50"/>
        <v>0</v>
      </c>
      <c r="V675" s="131" t="str">
        <f>IFERROR(INDEX('2A-2B'!$C$21:$C$1020,MATCH(E675,'2A-2B'!$F$21:$F$1020,0)),"Not in 2A-2B")</f>
        <v>Not in 2A-2B</v>
      </c>
      <c r="W675" s="131" t="str">
        <f>IFERROR(INDEX('ITC-Books'!$C$21:$C$1020,MATCH(E675,'ITC-Books'!$E$21:$E$1020,0)),"Not in Books")</f>
        <v>Not in Books</v>
      </c>
      <c r="X675" s="117" t="str">
        <f>IFERROR(INDEX('ITC-Books'!$R$21:$R$1020,MATCH(E675,'ITC-Books'!$E$21:$E$1020,0)),"Not in Books")</f>
        <v>Not in Books</v>
      </c>
      <c r="Y675" s="120">
        <f>IFERROR(VLOOKUP(E675,'2A-2B'!$F$21:$H$1020,3,0)-P675,SUM(M675:O675))</f>
        <v>0</v>
      </c>
      <c r="Z675" s="53">
        <f>IFERROR(VLOOKUP(E675,'ITC-Books'!$E$21:$P$1020,12,0)-P675,SUM(M675:O675))</f>
        <v>0</v>
      </c>
      <c r="AA675" s="186" t="str">
        <f t="shared" si="51"/>
        <v>-</v>
      </c>
    </row>
    <row r="676" spans="2:27">
      <c r="B676" s="176" t="s">
        <v>2055</v>
      </c>
      <c r="C676" s="121"/>
      <c r="D676" s="119"/>
      <c r="E676" s="192"/>
      <c r="F676" s="117"/>
      <c r="G676" s="118"/>
      <c r="H676" s="119"/>
      <c r="I676" s="119"/>
      <c r="J676" s="123"/>
      <c r="K676" s="195"/>
      <c r="L676" s="120">
        <v>0</v>
      </c>
      <c r="M676" s="120">
        <v>0</v>
      </c>
      <c r="N676" s="120">
        <v>0</v>
      </c>
      <c r="O676" s="112">
        <f t="shared" si="48"/>
        <v>0</v>
      </c>
      <c r="P676" s="115">
        <f t="shared" si="49"/>
        <v>0</v>
      </c>
      <c r="Q676" s="197"/>
      <c r="R676" s="177" t="str">
        <f>IFERROR(INDEX('2A-2B'!$B$21:$B$1020,MATCH(E676,'2A-2B'!$F$21:$F$1020,0)),"-")</f>
        <v>-</v>
      </c>
      <c r="S676" s="177" t="str">
        <f>IFERROR(INDEX('ITC-Books'!$B$21:$B$1020,MATCH(E676,'ITC-Books'!$E$21:$E$1020,0)),"-")</f>
        <v>-</v>
      </c>
      <c r="T676" s="186">
        <f t="shared" si="50"/>
        <v>0</v>
      </c>
      <c r="V676" s="131" t="str">
        <f>IFERROR(INDEX('2A-2B'!$C$21:$C$1020,MATCH(E676,'2A-2B'!$F$21:$F$1020,0)),"Not in 2A-2B")</f>
        <v>Not in 2A-2B</v>
      </c>
      <c r="W676" s="131" t="str">
        <f>IFERROR(INDEX('ITC-Books'!$C$21:$C$1020,MATCH(E676,'ITC-Books'!$E$21:$E$1020,0)),"Not in Books")</f>
        <v>Not in Books</v>
      </c>
      <c r="X676" s="117" t="str">
        <f>IFERROR(INDEX('ITC-Books'!$R$21:$R$1020,MATCH(E676,'ITC-Books'!$E$21:$E$1020,0)),"Not in Books")</f>
        <v>Not in Books</v>
      </c>
      <c r="Y676" s="120">
        <f>IFERROR(VLOOKUP(E676,'2A-2B'!$F$21:$H$1020,3,0)-P676,SUM(M676:O676))</f>
        <v>0</v>
      </c>
      <c r="Z676" s="53">
        <f>IFERROR(VLOOKUP(E676,'ITC-Books'!$E$21:$P$1020,12,0)-P676,SUM(M676:O676))</f>
        <v>0</v>
      </c>
      <c r="AA676" s="186" t="str">
        <f t="shared" si="51"/>
        <v>-</v>
      </c>
    </row>
    <row r="677" spans="2:27">
      <c r="B677" s="176" t="s">
        <v>2056</v>
      </c>
      <c r="C677" s="121"/>
      <c r="D677" s="119"/>
      <c r="E677" s="192"/>
      <c r="F677" s="117"/>
      <c r="G677" s="118"/>
      <c r="H677" s="119"/>
      <c r="I677" s="119"/>
      <c r="J677" s="123"/>
      <c r="K677" s="195"/>
      <c r="L677" s="120">
        <v>0</v>
      </c>
      <c r="M677" s="120">
        <v>0</v>
      </c>
      <c r="N677" s="120">
        <v>0</v>
      </c>
      <c r="O677" s="112">
        <f t="shared" si="48"/>
        <v>0</v>
      </c>
      <c r="P677" s="115">
        <f t="shared" si="49"/>
        <v>0</v>
      </c>
      <c r="Q677" s="197"/>
      <c r="R677" s="177" t="str">
        <f>IFERROR(INDEX('2A-2B'!$B$21:$B$1020,MATCH(E677,'2A-2B'!$F$21:$F$1020,0)),"-")</f>
        <v>-</v>
      </c>
      <c r="S677" s="177" t="str">
        <f>IFERROR(INDEX('ITC-Books'!$B$21:$B$1020,MATCH(E677,'ITC-Books'!$E$21:$E$1020,0)),"-")</f>
        <v>-</v>
      </c>
      <c r="T677" s="186">
        <f t="shared" si="50"/>
        <v>0</v>
      </c>
      <c r="V677" s="131" t="str">
        <f>IFERROR(INDEX('2A-2B'!$C$21:$C$1020,MATCH(E677,'2A-2B'!$F$21:$F$1020,0)),"Not in 2A-2B")</f>
        <v>Not in 2A-2B</v>
      </c>
      <c r="W677" s="131" t="str">
        <f>IFERROR(INDEX('ITC-Books'!$C$21:$C$1020,MATCH(E677,'ITC-Books'!$E$21:$E$1020,0)),"Not in Books")</f>
        <v>Not in Books</v>
      </c>
      <c r="X677" s="117" t="str">
        <f>IFERROR(INDEX('ITC-Books'!$R$21:$R$1020,MATCH(E677,'ITC-Books'!$E$21:$E$1020,0)),"Not in Books")</f>
        <v>Not in Books</v>
      </c>
      <c r="Y677" s="120">
        <f>IFERROR(VLOOKUP(E677,'2A-2B'!$F$21:$H$1020,3,0)-P677,SUM(M677:O677))</f>
        <v>0</v>
      </c>
      <c r="Z677" s="53">
        <f>IFERROR(VLOOKUP(E677,'ITC-Books'!$E$21:$P$1020,12,0)-P677,SUM(M677:O677))</f>
        <v>0</v>
      </c>
      <c r="AA677" s="186" t="str">
        <f t="shared" si="51"/>
        <v>-</v>
      </c>
    </row>
    <row r="678" spans="2:27">
      <c r="B678" s="176" t="s">
        <v>2057</v>
      </c>
      <c r="C678" s="121"/>
      <c r="D678" s="119"/>
      <c r="E678" s="192"/>
      <c r="F678" s="117"/>
      <c r="G678" s="118"/>
      <c r="H678" s="119"/>
      <c r="I678" s="119"/>
      <c r="J678" s="123"/>
      <c r="K678" s="195"/>
      <c r="L678" s="120">
        <v>0</v>
      </c>
      <c r="M678" s="120">
        <v>0</v>
      </c>
      <c r="N678" s="120">
        <v>0</v>
      </c>
      <c r="O678" s="112">
        <f t="shared" si="48"/>
        <v>0</v>
      </c>
      <c r="P678" s="115">
        <f t="shared" si="49"/>
        <v>0</v>
      </c>
      <c r="Q678" s="197"/>
      <c r="R678" s="177" t="str">
        <f>IFERROR(INDEX('2A-2B'!$B$21:$B$1020,MATCH(E678,'2A-2B'!$F$21:$F$1020,0)),"-")</f>
        <v>-</v>
      </c>
      <c r="S678" s="177" t="str">
        <f>IFERROR(INDEX('ITC-Books'!$B$21:$B$1020,MATCH(E678,'ITC-Books'!$E$21:$E$1020,0)),"-")</f>
        <v>-</v>
      </c>
      <c r="T678" s="186">
        <f t="shared" si="50"/>
        <v>0</v>
      </c>
      <c r="V678" s="131" t="str">
        <f>IFERROR(INDEX('2A-2B'!$C$21:$C$1020,MATCH(E678,'2A-2B'!$F$21:$F$1020,0)),"Not in 2A-2B")</f>
        <v>Not in 2A-2B</v>
      </c>
      <c r="W678" s="131" t="str">
        <f>IFERROR(INDEX('ITC-Books'!$C$21:$C$1020,MATCH(E678,'ITC-Books'!$E$21:$E$1020,0)),"Not in Books")</f>
        <v>Not in Books</v>
      </c>
      <c r="X678" s="117" t="str">
        <f>IFERROR(INDEX('ITC-Books'!$R$21:$R$1020,MATCH(E678,'ITC-Books'!$E$21:$E$1020,0)),"Not in Books")</f>
        <v>Not in Books</v>
      </c>
      <c r="Y678" s="120">
        <f>IFERROR(VLOOKUP(E678,'2A-2B'!$F$21:$H$1020,3,0)-P678,SUM(M678:O678))</f>
        <v>0</v>
      </c>
      <c r="Z678" s="53">
        <f>IFERROR(VLOOKUP(E678,'ITC-Books'!$E$21:$P$1020,12,0)-P678,SUM(M678:O678))</f>
        <v>0</v>
      </c>
      <c r="AA678" s="186" t="str">
        <f t="shared" si="51"/>
        <v>-</v>
      </c>
    </row>
    <row r="679" spans="2:27">
      <c r="B679" s="176" t="s">
        <v>2058</v>
      </c>
      <c r="C679" s="121"/>
      <c r="D679" s="119"/>
      <c r="E679" s="192"/>
      <c r="F679" s="117"/>
      <c r="G679" s="118"/>
      <c r="H679" s="119"/>
      <c r="I679" s="119"/>
      <c r="J679" s="123"/>
      <c r="K679" s="195"/>
      <c r="L679" s="120">
        <v>0</v>
      </c>
      <c r="M679" s="120">
        <v>0</v>
      </c>
      <c r="N679" s="120">
        <v>0</v>
      </c>
      <c r="O679" s="112">
        <f t="shared" si="48"/>
        <v>0</v>
      </c>
      <c r="P679" s="115">
        <f t="shared" si="49"/>
        <v>0</v>
      </c>
      <c r="Q679" s="197"/>
      <c r="R679" s="177" t="str">
        <f>IFERROR(INDEX('2A-2B'!$B$21:$B$1020,MATCH(E679,'2A-2B'!$F$21:$F$1020,0)),"-")</f>
        <v>-</v>
      </c>
      <c r="S679" s="177" t="str">
        <f>IFERROR(INDEX('ITC-Books'!$B$21:$B$1020,MATCH(E679,'ITC-Books'!$E$21:$E$1020,0)),"-")</f>
        <v>-</v>
      </c>
      <c r="T679" s="186">
        <f t="shared" si="50"/>
        <v>0</v>
      </c>
      <c r="V679" s="131" t="str">
        <f>IFERROR(INDEX('2A-2B'!$C$21:$C$1020,MATCH(E679,'2A-2B'!$F$21:$F$1020,0)),"Not in 2A-2B")</f>
        <v>Not in 2A-2B</v>
      </c>
      <c r="W679" s="131" t="str">
        <f>IFERROR(INDEX('ITC-Books'!$C$21:$C$1020,MATCH(E679,'ITC-Books'!$E$21:$E$1020,0)),"Not in Books")</f>
        <v>Not in Books</v>
      </c>
      <c r="X679" s="117" t="str">
        <f>IFERROR(INDEX('ITC-Books'!$R$21:$R$1020,MATCH(E679,'ITC-Books'!$E$21:$E$1020,0)),"Not in Books")</f>
        <v>Not in Books</v>
      </c>
      <c r="Y679" s="120">
        <f>IFERROR(VLOOKUP(E679,'2A-2B'!$F$21:$H$1020,3,0)-P679,SUM(M679:O679))</f>
        <v>0</v>
      </c>
      <c r="Z679" s="53">
        <f>IFERROR(VLOOKUP(E679,'ITC-Books'!$E$21:$P$1020,12,0)-P679,SUM(M679:O679))</f>
        <v>0</v>
      </c>
      <c r="AA679" s="186" t="str">
        <f t="shared" si="51"/>
        <v>-</v>
      </c>
    </row>
    <row r="680" spans="2:27">
      <c r="B680" s="176" t="s">
        <v>2059</v>
      </c>
      <c r="C680" s="121"/>
      <c r="D680" s="119"/>
      <c r="E680" s="192"/>
      <c r="F680" s="117"/>
      <c r="G680" s="118"/>
      <c r="H680" s="119"/>
      <c r="I680" s="119"/>
      <c r="J680" s="123"/>
      <c r="K680" s="195"/>
      <c r="L680" s="120">
        <v>0</v>
      </c>
      <c r="M680" s="120">
        <v>0</v>
      </c>
      <c r="N680" s="120">
        <v>0</v>
      </c>
      <c r="O680" s="112">
        <f t="shared" si="48"/>
        <v>0</v>
      </c>
      <c r="P680" s="115">
        <f t="shared" si="49"/>
        <v>0</v>
      </c>
      <c r="Q680" s="197"/>
      <c r="R680" s="177" t="str">
        <f>IFERROR(INDEX('2A-2B'!$B$21:$B$1020,MATCH(E680,'2A-2B'!$F$21:$F$1020,0)),"-")</f>
        <v>-</v>
      </c>
      <c r="S680" s="177" t="str">
        <f>IFERROR(INDEX('ITC-Books'!$B$21:$B$1020,MATCH(E680,'ITC-Books'!$E$21:$E$1020,0)),"-")</f>
        <v>-</v>
      </c>
      <c r="T680" s="186">
        <f t="shared" si="50"/>
        <v>0</v>
      </c>
      <c r="V680" s="131" t="str">
        <f>IFERROR(INDEX('2A-2B'!$C$21:$C$1020,MATCH(E680,'2A-2B'!$F$21:$F$1020,0)),"Not in 2A-2B")</f>
        <v>Not in 2A-2B</v>
      </c>
      <c r="W680" s="131" t="str">
        <f>IFERROR(INDEX('ITC-Books'!$C$21:$C$1020,MATCH(E680,'ITC-Books'!$E$21:$E$1020,0)),"Not in Books")</f>
        <v>Not in Books</v>
      </c>
      <c r="X680" s="117" t="str">
        <f>IFERROR(INDEX('ITC-Books'!$R$21:$R$1020,MATCH(E680,'ITC-Books'!$E$21:$E$1020,0)),"Not in Books")</f>
        <v>Not in Books</v>
      </c>
      <c r="Y680" s="120">
        <f>IFERROR(VLOOKUP(E680,'2A-2B'!$F$21:$H$1020,3,0)-P680,SUM(M680:O680))</f>
        <v>0</v>
      </c>
      <c r="Z680" s="53">
        <f>IFERROR(VLOOKUP(E680,'ITC-Books'!$E$21:$P$1020,12,0)-P680,SUM(M680:O680))</f>
        <v>0</v>
      </c>
      <c r="AA680" s="186" t="str">
        <f t="shared" si="51"/>
        <v>-</v>
      </c>
    </row>
    <row r="681" spans="2:27">
      <c r="B681" s="176" t="s">
        <v>2060</v>
      </c>
      <c r="C681" s="121"/>
      <c r="D681" s="119"/>
      <c r="E681" s="192"/>
      <c r="F681" s="117"/>
      <c r="G681" s="118"/>
      <c r="H681" s="119"/>
      <c r="I681" s="119"/>
      <c r="J681" s="123"/>
      <c r="K681" s="195"/>
      <c r="L681" s="120">
        <v>0</v>
      </c>
      <c r="M681" s="120">
        <v>0</v>
      </c>
      <c r="N681" s="120">
        <v>0</v>
      </c>
      <c r="O681" s="112">
        <f t="shared" si="48"/>
        <v>0</v>
      </c>
      <c r="P681" s="115">
        <f t="shared" si="49"/>
        <v>0</v>
      </c>
      <c r="Q681" s="197"/>
      <c r="R681" s="177" t="str">
        <f>IFERROR(INDEX('2A-2B'!$B$21:$B$1020,MATCH(E681,'2A-2B'!$F$21:$F$1020,0)),"-")</f>
        <v>-</v>
      </c>
      <c r="S681" s="177" t="str">
        <f>IFERROR(INDEX('ITC-Books'!$B$21:$B$1020,MATCH(E681,'ITC-Books'!$E$21:$E$1020,0)),"-")</f>
        <v>-</v>
      </c>
      <c r="T681" s="186">
        <f t="shared" si="50"/>
        <v>0</v>
      </c>
      <c r="V681" s="131" t="str">
        <f>IFERROR(INDEX('2A-2B'!$C$21:$C$1020,MATCH(E681,'2A-2B'!$F$21:$F$1020,0)),"Not in 2A-2B")</f>
        <v>Not in 2A-2B</v>
      </c>
      <c r="W681" s="131" t="str">
        <f>IFERROR(INDEX('ITC-Books'!$C$21:$C$1020,MATCH(E681,'ITC-Books'!$E$21:$E$1020,0)),"Not in Books")</f>
        <v>Not in Books</v>
      </c>
      <c r="X681" s="117" t="str">
        <f>IFERROR(INDEX('ITC-Books'!$R$21:$R$1020,MATCH(E681,'ITC-Books'!$E$21:$E$1020,0)),"Not in Books")</f>
        <v>Not in Books</v>
      </c>
      <c r="Y681" s="120">
        <f>IFERROR(VLOOKUP(E681,'2A-2B'!$F$21:$H$1020,3,0)-P681,SUM(M681:O681))</f>
        <v>0</v>
      </c>
      <c r="Z681" s="53">
        <f>IFERROR(VLOOKUP(E681,'ITC-Books'!$E$21:$P$1020,12,0)-P681,SUM(M681:O681))</f>
        <v>0</v>
      </c>
      <c r="AA681" s="186" t="str">
        <f t="shared" si="51"/>
        <v>-</v>
      </c>
    </row>
    <row r="682" spans="2:27">
      <c r="B682" s="176" t="s">
        <v>2061</v>
      </c>
      <c r="C682" s="121"/>
      <c r="D682" s="119"/>
      <c r="E682" s="192"/>
      <c r="F682" s="117"/>
      <c r="G682" s="118"/>
      <c r="H682" s="119"/>
      <c r="I682" s="119"/>
      <c r="J682" s="123"/>
      <c r="K682" s="195"/>
      <c r="L682" s="120">
        <v>0</v>
      </c>
      <c r="M682" s="120">
        <v>0</v>
      </c>
      <c r="N682" s="120">
        <v>0</v>
      </c>
      <c r="O682" s="112">
        <f t="shared" si="48"/>
        <v>0</v>
      </c>
      <c r="P682" s="115">
        <f t="shared" si="49"/>
        <v>0</v>
      </c>
      <c r="Q682" s="197"/>
      <c r="R682" s="177" t="str">
        <f>IFERROR(INDEX('2A-2B'!$B$21:$B$1020,MATCH(E682,'2A-2B'!$F$21:$F$1020,0)),"-")</f>
        <v>-</v>
      </c>
      <c r="S682" s="177" t="str">
        <f>IFERROR(INDEX('ITC-Books'!$B$21:$B$1020,MATCH(E682,'ITC-Books'!$E$21:$E$1020,0)),"-")</f>
        <v>-</v>
      </c>
      <c r="T682" s="186">
        <f t="shared" si="50"/>
        <v>0</v>
      </c>
      <c r="V682" s="131" t="str">
        <f>IFERROR(INDEX('2A-2B'!$C$21:$C$1020,MATCH(E682,'2A-2B'!$F$21:$F$1020,0)),"Not in 2A-2B")</f>
        <v>Not in 2A-2B</v>
      </c>
      <c r="W682" s="131" t="str">
        <f>IFERROR(INDEX('ITC-Books'!$C$21:$C$1020,MATCH(E682,'ITC-Books'!$E$21:$E$1020,0)),"Not in Books")</f>
        <v>Not in Books</v>
      </c>
      <c r="X682" s="117" t="str">
        <f>IFERROR(INDEX('ITC-Books'!$R$21:$R$1020,MATCH(E682,'ITC-Books'!$E$21:$E$1020,0)),"Not in Books")</f>
        <v>Not in Books</v>
      </c>
      <c r="Y682" s="120">
        <f>IFERROR(VLOOKUP(E682,'2A-2B'!$F$21:$H$1020,3,0)-P682,SUM(M682:O682))</f>
        <v>0</v>
      </c>
      <c r="Z682" s="53">
        <f>IFERROR(VLOOKUP(E682,'ITC-Books'!$E$21:$P$1020,12,0)-P682,SUM(M682:O682))</f>
        <v>0</v>
      </c>
      <c r="AA682" s="186" t="str">
        <f t="shared" si="51"/>
        <v>-</v>
      </c>
    </row>
    <row r="683" spans="2:27">
      <c r="B683" s="176" t="s">
        <v>2062</v>
      </c>
      <c r="C683" s="121"/>
      <c r="D683" s="119"/>
      <c r="E683" s="192"/>
      <c r="F683" s="117"/>
      <c r="G683" s="118"/>
      <c r="H683" s="119"/>
      <c r="I683" s="119"/>
      <c r="J683" s="123"/>
      <c r="K683" s="195"/>
      <c r="L683" s="120">
        <v>0</v>
      </c>
      <c r="M683" s="120">
        <v>0</v>
      </c>
      <c r="N683" s="120">
        <v>0</v>
      </c>
      <c r="O683" s="112">
        <f t="shared" si="48"/>
        <v>0</v>
      </c>
      <c r="P683" s="115">
        <f t="shared" si="49"/>
        <v>0</v>
      </c>
      <c r="Q683" s="197"/>
      <c r="R683" s="177" t="str">
        <f>IFERROR(INDEX('2A-2B'!$B$21:$B$1020,MATCH(E683,'2A-2B'!$F$21:$F$1020,0)),"-")</f>
        <v>-</v>
      </c>
      <c r="S683" s="177" t="str">
        <f>IFERROR(INDEX('ITC-Books'!$B$21:$B$1020,MATCH(E683,'ITC-Books'!$E$21:$E$1020,0)),"-")</f>
        <v>-</v>
      </c>
      <c r="T683" s="186">
        <f t="shared" si="50"/>
        <v>0</v>
      </c>
      <c r="V683" s="131" t="str">
        <f>IFERROR(INDEX('2A-2B'!$C$21:$C$1020,MATCH(E683,'2A-2B'!$F$21:$F$1020,0)),"Not in 2A-2B")</f>
        <v>Not in 2A-2B</v>
      </c>
      <c r="W683" s="131" t="str">
        <f>IFERROR(INDEX('ITC-Books'!$C$21:$C$1020,MATCH(E683,'ITC-Books'!$E$21:$E$1020,0)),"Not in Books")</f>
        <v>Not in Books</v>
      </c>
      <c r="X683" s="117" t="str">
        <f>IFERROR(INDEX('ITC-Books'!$R$21:$R$1020,MATCH(E683,'ITC-Books'!$E$21:$E$1020,0)),"Not in Books")</f>
        <v>Not in Books</v>
      </c>
      <c r="Y683" s="120">
        <f>IFERROR(VLOOKUP(E683,'2A-2B'!$F$21:$H$1020,3,0)-P683,SUM(M683:O683))</f>
        <v>0</v>
      </c>
      <c r="Z683" s="53">
        <f>IFERROR(VLOOKUP(E683,'ITC-Books'!$E$21:$P$1020,12,0)-P683,SUM(M683:O683))</f>
        <v>0</v>
      </c>
      <c r="AA683" s="186" t="str">
        <f t="shared" si="51"/>
        <v>-</v>
      </c>
    </row>
    <row r="684" spans="2:27">
      <c r="B684" s="176" t="s">
        <v>2063</v>
      </c>
      <c r="C684" s="121"/>
      <c r="D684" s="119"/>
      <c r="E684" s="192"/>
      <c r="F684" s="117"/>
      <c r="G684" s="118"/>
      <c r="H684" s="119"/>
      <c r="I684" s="119"/>
      <c r="J684" s="123"/>
      <c r="K684" s="195"/>
      <c r="L684" s="120">
        <v>0</v>
      </c>
      <c r="M684" s="120">
        <v>0</v>
      </c>
      <c r="N684" s="120">
        <v>0</v>
      </c>
      <c r="O684" s="112">
        <f t="shared" si="48"/>
        <v>0</v>
      </c>
      <c r="P684" s="115">
        <f t="shared" si="49"/>
        <v>0</v>
      </c>
      <c r="Q684" s="197"/>
      <c r="R684" s="177" t="str">
        <f>IFERROR(INDEX('2A-2B'!$B$21:$B$1020,MATCH(E684,'2A-2B'!$F$21:$F$1020,0)),"-")</f>
        <v>-</v>
      </c>
      <c r="S684" s="177" t="str">
        <f>IFERROR(INDEX('ITC-Books'!$B$21:$B$1020,MATCH(E684,'ITC-Books'!$E$21:$E$1020,0)),"-")</f>
        <v>-</v>
      </c>
      <c r="T684" s="186">
        <f t="shared" si="50"/>
        <v>0</v>
      </c>
      <c r="V684" s="131" t="str">
        <f>IFERROR(INDEX('2A-2B'!$C$21:$C$1020,MATCH(E684,'2A-2B'!$F$21:$F$1020,0)),"Not in 2A-2B")</f>
        <v>Not in 2A-2B</v>
      </c>
      <c r="W684" s="131" t="str">
        <f>IFERROR(INDEX('ITC-Books'!$C$21:$C$1020,MATCH(E684,'ITC-Books'!$E$21:$E$1020,0)),"Not in Books")</f>
        <v>Not in Books</v>
      </c>
      <c r="X684" s="117" t="str">
        <f>IFERROR(INDEX('ITC-Books'!$R$21:$R$1020,MATCH(E684,'ITC-Books'!$E$21:$E$1020,0)),"Not in Books")</f>
        <v>Not in Books</v>
      </c>
      <c r="Y684" s="120">
        <f>IFERROR(VLOOKUP(E684,'2A-2B'!$F$21:$H$1020,3,0)-P684,SUM(M684:O684))</f>
        <v>0</v>
      </c>
      <c r="Z684" s="53">
        <f>IFERROR(VLOOKUP(E684,'ITC-Books'!$E$21:$P$1020,12,0)-P684,SUM(M684:O684))</f>
        <v>0</v>
      </c>
      <c r="AA684" s="186" t="str">
        <f t="shared" si="51"/>
        <v>-</v>
      </c>
    </row>
    <row r="685" spans="2:27">
      <c r="B685" s="176" t="s">
        <v>2064</v>
      </c>
      <c r="C685" s="121"/>
      <c r="D685" s="119"/>
      <c r="E685" s="192"/>
      <c r="F685" s="117"/>
      <c r="G685" s="118"/>
      <c r="H685" s="119"/>
      <c r="I685" s="119"/>
      <c r="J685" s="123"/>
      <c r="K685" s="195"/>
      <c r="L685" s="120">
        <v>0</v>
      </c>
      <c r="M685" s="120">
        <v>0</v>
      </c>
      <c r="N685" s="120">
        <v>0</v>
      </c>
      <c r="O685" s="112">
        <f t="shared" si="48"/>
        <v>0</v>
      </c>
      <c r="P685" s="115">
        <f t="shared" si="49"/>
        <v>0</v>
      </c>
      <c r="Q685" s="197"/>
      <c r="R685" s="177" t="str">
        <f>IFERROR(INDEX('2A-2B'!$B$21:$B$1020,MATCH(E685,'2A-2B'!$F$21:$F$1020,0)),"-")</f>
        <v>-</v>
      </c>
      <c r="S685" s="177" t="str">
        <f>IFERROR(INDEX('ITC-Books'!$B$21:$B$1020,MATCH(E685,'ITC-Books'!$E$21:$E$1020,0)),"-")</f>
        <v>-</v>
      </c>
      <c r="T685" s="186">
        <f t="shared" si="50"/>
        <v>0</v>
      </c>
      <c r="V685" s="131" t="str">
        <f>IFERROR(INDEX('2A-2B'!$C$21:$C$1020,MATCH(E685,'2A-2B'!$F$21:$F$1020,0)),"Not in 2A-2B")</f>
        <v>Not in 2A-2B</v>
      </c>
      <c r="W685" s="131" t="str">
        <f>IFERROR(INDEX('ITC-Books'!$C$21:$C$1020,MATCH(E685,'ITC-Books'!$E$21:$E$1020,0)),"Not in Books")</f>
        <v>Not in Books</v>
      </c>
      <c r="X685" s="117" t="str">
        <f>IFERROR(INDEX('ITC-Books'!$R$21:$R$1020,MATCH(E685,'ITC-Books'!$E$21:$E$1020,0)),"Not in Books")</f>
        <v>Not in Books</v>
      </c>
      <c r="Y685" s="120">
        <f>IFERROR(VLOOKUP(E685,'2A-2B'!$F$21:$H$1020,3,0)-P685,SUM(M685:O685))</f>
        <v>0</v>
      </c>
      <c r="Z685" s="53">
        <f>IFERROR(VLOOKUP(E685,'ITC-Books'!$E$21:$P$1020,12,0)-P685,SUM(M685:O685))</f>
        <v>0</v>
      </c>
      <c r="AA685" s="186" t="str">
        <f t="shared" si="51"/>
        <v>-</v>
      </c>
    </row>
    <row r="686" spans="2:27">
      <c r="B686" s="176" t="s">
        <v>2065</v>
      </c>
      <c r="C686" s="121"/>
      <c r="D686" s="119"/>
      <c r="E686" s="192"/>
      <c r="F686" s="117"/>
      <c r="G686" s="118"/>
      <c r="H686" s="119"/>
      <c r="I686" s="119"/>
      <c r="J686" s="123"/>
      <c r="K686" s="195"/>
      <c r="L686" s="120">
        <v>0</v>
      </c>
      <c r="M686" s="120">
        <v>0</v>
      </c>
      <c r="N686" s="120">
        <v>0</v>
      </c>
      <c r="O686" s="112">
        <f t="shared" si="48"/>
        <v>0</v>
      </c>
      <c r="P686" s="115">
        <f t="shared" si="49"/>
        <v>0</v>
      </c>
      <c r="Q686" s="197"/>
      <c r="R686" s="177" t="str">
        <f>IFERROR(INDEX('2A-2B'!$B$21:$B$1020,MATCH(E686,'2A-2B'!$F$21:$F$1020,0)),"-")</f>
        <v>-</v>
      </c>
      <c r="S686" s="177" t="str">
        <f>IFERROR(INDEX('ITC-Books'!$B$21:$B$1020,MATCH(E686,'ITC-Books'!$E$21:$E$1020,0)),"-")</f>
        <v>-</v>
      </c>
      <c r="T686" s="186">
        <f t="shared" si="50"/>
        <v>0</v>
      </c>
      <c r="V686" s="131" t="str">
        <f>IFERROR(INDEX('2A-2B'!$C$21:$C$1020,MATCH(E686,'2A-2B'!$F$21:$F$1020,0)),"Not in 2A-2B")</f>
        <v>Not in 2A-2B</v>
      </c>
      <c r="W686" s="131" t="str">
        <f>IFERROR(INDEX('ITC-Books'!$C$21:$C$1020,MATCH(E686,'ITC-Books'!$E$21:$E$1020,0)),"Not in Books")</f>
        <v>Not in Books</v>
      </c>
      <c r="X686" s="117" t="str">
        <f>IFERROR(INDEX('ITC-Books'!$R$21:$R$1020,MATCH(E686,'ITC-Books'!$E$21:$E$1020,0)),"Not in Books")</f>
        <v>Not in Books</v>
      </c>
      <c r="Y686" s="120">
        <f>IFERROR(VLOOKUP(E686,'2A-2B'!$F$21:$H$1020,3,0)-P686,SUM(M686:O686))</f>
        <v>0</v>
      </c>
      <c r="Z686" s="53">
        <f>IFERROR(VLOOKUP(E686,'ITC-Books'!$E$21:$P$1020,12,0)-P686,SUM(M686:O686))</f>
        <v>0</v>
      </c>
      <c r="AA686" s="186" t="str">
        <f t="shared" si="51"/>
        <v>-</v>
      </c>
    </row>
    <row r="687" spans="2:27">
      <c r="B687" s="176" t="s">
        <v>2066</v>
      </c>
      <c r="C687" s="121"/>
      <c r="D687" s="119"/>
      <c r="E687" s="192"/>
      <c r="F687" s="117"/>
      <c r="G687" s="118"/>
      <c r="H687" s="119"/>
      <c r="I687" s="119"/>
      <c r="J687" s="123"/>
      <c r="K687" s="195"/>
      <c r="L687" s="120">
        <v>0</v>
      </c>
      <c r="M687" s="120">
        <v>0</v>
      </c>
      <c r="N687" s="120">
        <v>0</v>
      </c>
      <c r="O687" s="112">
        <f t="shared" si="48"/>
        <v>0</v>
      </c>
      <c r="P687" s="115">
        <f t="shared" si="49"/>
        <v>0</v>
      </c>
      <c r="Q687" s="197"/>
      <c r="R687" s="177" t="str">
        <f>IFERROR(INDEX('2A-2B'!$B$21:$B$1020,MATCH(E687,'2A-2B'!$F$21:$F$1020,0)),"-")</f>
        <v>-</v>
      </c>
      <c r="S687" s="177" t="str">
        <f>IFERROR(INDEX('ITC-Books'!$B$21:$B$1020,MATCH(E687,'ITC-Books'!$E$21:$E$1020,0)),"-")</f>
        <v>-</v>
      </c>
      <c r="T687" s="186">
        <f t="shared" si="50"/>
        <v>0</v>
      </c>
      <c r="V687" s="131" t="str">
        <f>IFERROR(INDEX('2A-2B'!$C$21:$C$1020,MATCH(E687,'2A-2B'!$F$21:$F$1020,0)),"Not in 2A-2B")</f>
        <v>Not in 2A-2B</v>
      </c>
      <c r="W687" s="131" t="str">
        <f>IFERROR(INDEX('ITC-Books'!$C$21:$C$1020,MATCH(E687,'ITC-Books'!$E$21:$E$1020,0)),"Not in Books")</f>
        <v>Not in Books</v>
      </c>
      <c r="X687" s="117" t="str">
        <f>IFERROR(INDEX('ITC-Books'!$R$21:$R$1020,MATCH(E687,'ITC-Books'!$E$21:$E$1020,0)),"Not in Books")</f>
        <v>Not in Books</v>
      </c>
      <c r="Y687" s="120">
        <f>IFERROR(VLOOKUP(E687,'2A-2B'!$F$21:$H$1020,3,0)-P687,SUM(M687:O687))</f>
        <v>0</v>
      </c>
      <c r="Z687" s="53">
        <f>IFERROR(VLOOKUP(E687,'ITC-Books'!$E$21:$P$1020,12,0)-P687,SUM(M687:O687))</f>
        <v>0</v>
      </c>
      <c r="AA687" s="186" t="str">
        <f t="shared" si="51"/>
        <v>-</v>
      </c>
    </row>
    <row r="688" spans="2:27">
      <c r="B688" s="176" t="s">
        <v>2067</v>
      </c>
      <c r="C688" s="121"/>
      <c r="D688" s="119"/>
      <c r="E688" s="192"/>
      <c r="F688" s="117"/>
      <c r="G688" s="118"/>
      <c r="H688" s="119"/>
      <c r="I688" s="119"/>
      <c r="J688" s="123"/>
      <c r="K688" s="195"/>
      <c r="L688" s="120">
        <v>0</v>
      </c>
      <c r="M688" s="120">
        <v>0</v>
      </c>
      <c r="N688" s="120">
        <v>0</v>
      </c>
      <c r="O688" s="112">
        <f t="shared" si="48"/>
        <v>0</v>
      </c>
      <c r="P688" s="115">
        <f t="shared" si="49"/>
        <v>0</v>
      </c>
      <c r="Q688" s="197"/>
      <c r="R688" s="177" t="str">
        <f>IFERROR(INDEX('2A-2B'!$B$21:$B$1020,MATCH(E688,'2A-2B'!$F$21:$F$1020,0)),"-")</f>
        <v>-</v>
      </c>
      <c r="S688" s="177" t="str">
        <f>IFERROR(INDEX('ITC-Books'!$B$21:$B$1020,MATCH(E688,'ITC-Books'!$E$21:$E$1020,0)),"-")</f>
        <v>-</v>
      </c>
      <c r="T688" s="186">
        <f t="shared" si="50"/>
        <v>0</v>
      </c>
      <c r="V688" s="131" t="str">
        <f>IFERROR(INDEX('2A-2B'!$C$21:$C$1020,MATCH(E688,'2A-2B'!$F$21:$F$1020,0)),"Not in 2A-2B")</f>
        <v>Not in 2A-2B</v>
      </c>
      <c r="W688" s="131" t="str">
        <f>IFERROR(INDEX('ITC-Books'!$C$21:$C$1020,MATCH(E688,'ITC-Books'!$E$21:$E$1020,0)),"Not in Books")</f>
        <v>Not in Books</v>
      </c>
      <c r="X688" s="117" t="str">
        <f>IFERROR(INDEX('ITC-Books'!$R$21:$R$1020,MATCH(E688,'ITC-Books'!$E$21:$E$1020,0)),"Not in Books")</f>
        <v>Not in Books</v>
      </c>
      <c r="Y688" s="120">
        <f>IFERROR(VLOOKUP(E688,'2A-2B'!$F$21:$H$1020,3,0)-P688,SUM(M688:O688))</f>
        <v>0</v>
      </c>
      <c r="Z688" s="53">
        <f>IFERROR(VLOOKUP(E688,'ITC-Books'!$E$21:$P$1020,12,0)-P688,SUM(M688:O688))</f>
        <v>0</v>
      </c>
      <c r="AA688" s="186" t="str">
        <f t="shared" si="51"/>
        <v>-</v>
      </c>
    </row>
    <row r="689" spans="2:27">
      <c r="B689" s="176" t="s">
        <v>2068</v>
      </c>
      <c r="C689" s="121"/>
      <c r="D689" s="119"/>
      <c r="E689" s="192"/>
      <c r="F689" s="117"/>
      <c r="G689" s="118"/>
      <c r="H689" s="119"/>
      <c r="I689" s="119"/>
      <c r="J689" s="123"/>
      <c r="K689" s="195"/>
      <c r="L689" s="120">
        <v>0</v>
      </c>
      <c r="M689" s="120">
        <v>0</v>
      </c>
      <c r="N689" s="120">
        <v>0</v>
      </c>
      <c r="O689" s="112">
        <f t="shared" si="48"/>
        <v>0</v>
      </c>
      <c r="P689" s="115">
        <f t="shared" si="49"/>
        <v>0</v>
      </c>
      <c r="Q689" s="197"/>
      <c r="R689" s="177" t="str">
        <f>IFERROR(INDEX('2A-2B'!$B$21:$B$1020,MATCH(E689,'2A-2B'!$F$21:$F$1020,0)),"-")</f>
        <v>-</v>
      </c>
      <c r="S689" s="177" t="str">
        <f>IFERROR(INDEX('ITC-Books'!$B$21:$B$1020,MATCH(E689,'ITC-Books'!$E$21:$E$1020,0)),"-")</f>
        <v>-</v>
      </c>
      <c r="T689" s="186">
        <f t="shared" si="50"/>
        <v>0</v>
      </c>
      <c r="V689" s="131" t="str">
        <f>IFERROR(INDEX('2A-2B'!$C$21:$C$1020,MATCH(E689,'2A-2B'!$F$21:$F$1020,0)),"Not in 2A-2B")</f>
        <v>Not in 2A-2B</v>
      </c>
      <c r="W689" s="131" t="str">
        <f>IFERROR(INDEX('ITC-Books'!$C$21:$C$1020,MATCH(E689,'ITC-Books'!$E$21:$E$1020,0)),"Not in Books")</f>
        <v>Not in Books</v>
      </c>
      <c r="X689" s="117" t="str">
        <f>IFERROR(INDEX('ITC-Books'!$R$21:$R$1020,MATCH(E689,'ITC-Books'!$E$21:$E$1020,0)),"Not in Books")</f>
        <v>Not in Books</v>
      </c>
      <c r="Y689" s="120">
        <f>IFERROR(VLOOKUP(E689,'2A-2B'!$F$21:$H$1020,3,0)-P689,SUM(M689:O689))</f>
        <v>0</v>
      </c>
      <c r="Z689" s="53">
        <f>IFERROR(VLOOKUP(E689,'ITC-Books'!$E$21:$P$1020,12,0)-P689,SUM(M689:O689))</f>
        <v>0</v>
      </c>
      <c r="AA689" s="186" t="str">
        <f t="shared" si="51"/>
        <v>-</v>
      </c>
    </row>
    <row r="690" spans="2:27">
      <c r="B690" s="176" t="s">
        <v>2069</v>
      </c>
      <c r="C690" s="121"/>
      <c r="D690" s="119"/>
      <c r="E690" s="192"/>
      <c r="F690" s="117"/>
      <c r="G690" s="118"/>
      <c r="H690" s="119"/>
      <c r="I690" s="119"/>
      <c r="J690" s="123"/>
      <c r="K690" s="195"/>
      <c r="L690" s="120">
        <v>0</v>
      </c>
      <c r="M690" s="120">
        <v>0</v>
      </c>
      <c r="N690" s="120">
        <v>0</v>
      </c>
      <c r="O690" s="112">
        <f t="shared" si="48"/>
        <v>0</v>
      </c>
      <c r="P690" s="115">
        <f t="shared" si="49"/>
        <v>0</v>
      </c>
      <c r="Q690" s="197"/>
      <c r="R690" s="177" t="str">
        <f>IFERROR(INDEX('2A-2B'!$B$21:$B$1020,MATCH(E690,'2A-2B'!$F$21:$F$1020,0)),"-")</f>
        <v>-</v>
      </c>
      <c r="S690" s="177" t="str">
        <f>IFERROR(INDEX('ITC-Books'!$B$21:$B$1020,MATCH(E690,'ITC-Books'!$E$21:$E$1020,0)),"-")</f>
        <v>-</v>
      </c>
      <c r="T690" s="186">
        <f t="shared" si="50"/>
        <v>0</v>
      </c>
      <c r="V690" s="131" t="str">
        <f>IFERROR(INDEX('2A-2B'!$C$21:$C$1020,MATCH(E690,'2A-2B'!$F$21:$F$1020,0)),"Not in 2A-2B")</f>
        <v>Not in 2A-2B</v>
      </c>
      <c r="W690" s="131" t="str">
        <f>IFERROR(INDEX('ITC-Books'!$C$21:$C$1020,MATCH(E690,'ITC-Books'!$E$21:$E$1020,0)),"Not in Books")</f>
        <v>Not in Books</v>
      </c>
      <c r="X690" s="117" t="str">
        <f>IFERROR(INDEX('ITC-Books'!$R$21:$R$1020,MATCH(E690,'ITC-Books'!$E$21:$E$1020,0)),"Not in Books")</f>
        <v>Not in Books</v>
      </c>
      <c r="Y690" s="120">
        <f>IFERROR(VLOOKUP(E690,'2A-2B'!$F$21:$H$1020,3,0)-P690,SUM(M690:O690))</f>
        <v>0</v>
      </c>
      <c r="Z690" s="53">
        <f>IFERROR(VLOOKUP(E690,'ITC-Books'!$E$21:$P$1020,12,0)-P690,SUM(M690:O690))</f>
        <v>0</v>
      </c>
      <c r="AA690" s="186" t="str">
        <f t="shared" si="51"/>
        <v>-</v>
      </c>
    </row>
    <row r="691" spans="2:27">
      <c r="B691" s="176" t="s">
        <v>2070</v>
      </c>
      <c r="C691" s="121"/>
      <c r="D691" s="119"/>
      <c r="E691" s="192"/>
      <c r="F691" s="117"/>
      <c r="G691" s="118"/>
      <c r="H691" s="119"/>
      <c r="I691" s="119"/>
      <c r="J691" s="123"/>
      <c r="K691" s="195"/>
      <c r="L691" s="120">
        <v>0</v>
      </c>
      <c r="M691" s="120">
        <v>0</v>
      </c>
      <c r="N691" s="120">
        <v>0</v>
      </c>
      <c r="O691" s="112">
        <f t="shared" si="48"/>
        <v>0</v>
      </c>
      <c r="P691" s="115">
        <f t="shared" si="49"/>
        <v>0</v>
      </c>
      <c r="Q691" s="197"/>
      <c r="R691" s="177" t="str">
        <f>IFERROR(INDEX('2A-2B'!$B$21:$B$1020,MATCH(E691,'2A-2B'!$F$21:$F$1020,0)),"-")</f>
        <v>-</v>
      </c>
      <c r="S691" s="177" t="str">
        <f>IFERROR(INDEX('ITC-Books'!$B$21:$B$1020,MATCH(E691,'ITC-Books'!$E$21:$E$1020,0)),"-")</f>
        <v>-</v>
      </c>
      <c r="T691" s="186">
        <f t="shared" si="50"/>
        <v>0</v>
      </c>
      <c r="V691" s="131" t="str">
        <f>IFERROR(INDEX('2A-2B'!$C$21:$C$1020,MATCH(E691,'2A-2B'!$F$21:$F$1020,0)),"Not in 2A-2B")</f>
        <v>Not in 2A-2B</v>
      </c>
      <c r="W691" s="131" t="str">
        <f>IFERROR(INDEX('ITC-Books'!$C$21:$C$1020,MATCH(E691,'ITC-Books'!$E$21:$E$1020,0)),"Not in Books")</f>
        <v>Not in Books</v>
      </c>
      <c r="X691" s="117" t="str">
        <f>IFERROR(INDEX('ITC-Books'!$R$21:$R$1020,MATCH(E691,'ITC-Books'!$E$21:$E$1020,0)),"Not in Books")</f>
        <v>Not in Books</v>
      </c>
      <c r="Y691" s="120">
        <f>IFERROR(VLOOKUP(E691,'2A-2B'!$F$21:$H$1020,3,0)-P691,SUM(M691:O691))</f>
        <v>0</v>
      </c>
      <c r="Z691" s="53">
        <f>IFERROR(VLOOKUP(E691,'ITC-Books'!$E$21:$P$1020,12,0)-P691,SUM(M691:O691))</f>
        <v>0</v>
      </c>
      <c r="AA691" s="186" t="str">
        <f t="shared" si="51"/>
        <v>-</v>
      </c>
    </row>
    <row r="692" spans="2:27">
      <c r="B692" s="176" t="s">
        <v>2071</v>
      </c>
      <c r="C692" s="121"/>
      <c r="D692" s="119"/>
      <c r="E692" s="192"/>
      <c r="F692" s="117"/>
      <c r="G692" s="118"/>
      <c r="H692" s="119"/>
      <c r="I692" s="119"/>
      <c r="J692" s="123"/>
      <c r="K692" s="195"/>
      <c r="L692" s="120">
        <v>0</v>
      </c>
      <c r="M692" s="120">
        <v>0</v>
      </c>
      <c r="N692" s="120">
        <v>0</v>
      </c>
      <c r="O692" s="112">
        <f t="shared" si="48"/>
        <v>0</v>
      </c>
      <c r="P692" s="115">
        <f t="shared" si="49"/>
        <v>0</v>
      </c>
      <c r="Q692" s="197"/>
      <c r="R692" s="177" t="str">
        <f>IFERROR(INDEX('2A-2B'!$B$21:$B$1020,MATCH(E692,'2A-2B'!$F$21:$F$1020,0)),"-")</f>
        <v>-</v>
      </c>
      <c r="S692" s="177" t="str">
        <f>IFERROR(INDEX('ITC-Books'!$B$21:$B$1020,MATCH(E692,'ITC-Books'!$E$21:$E$1020,0)),"-")</f>
        <v>-</v>
      </c>
      <c r="T692" s="186">
        <f t="shared" si="50"/>
        <v>0</v>
      </c>
      <c r="V692" s="131" t="str">
        <f>IFERROR(INDEX('2A-2B'!$C$21:$C$1020,MATCH(E692,'2A-2B'!$F$21:$F$1020,0)),"Not in 2A-2B")</f>
        <v>Not in 2A-2B</v>
      </c>
      <c r="W692" s="131" t="str">
        <f>IFERROR(INDEX('ITC-Books'!$C$21:$C$1020,MATCH(E692,'ITC-Books'!$E$21:$E$1020,0)),"Not in Books")</f>
        <v>Not in Books</v>
      </c>
      <c r="X692" s="117" t="str">
        <f>IFERROR(INDEX('ITC-Books'!$R$21:$R$1020,MATCH(E692,'ITC-Books'!$E$21:$E$1020,0)),"Not in Books")</f>
        <v>Not in Books</v>
      </c>
      <c r="Y692" s="120">
        <f>IFERROR(VLOOKUP(E692,'2A-2B'!$F$21:$H$1020,3,0)-P692,SUM(M692:O692))</f>
        <v>0</v>
      </c>
      <c r="Z692" s="53">
        <f>IFERROR(VLOOKUP(E692,'ITC-Books'!$E$21:$P$1020,12,0)-P692,SUM(M692:O692))</f>
        <v>0</v>
      </c>
      <c r="AA692" s="186" t="str">
        <f t="shared" si="51"/>
        <v>-</v>
      </c>
    </row>
    <row r="693" spans="2:27">
      <c r="B693" s="176" t="s">
        <v>2072</v>
      </c>
      <c r="C693" s="121"/>
      <c r="D693" s="119"/>
      <c r="E693" s="192"/>
      <c r="F693" s="117"/>
      <c r="G693" s="118"/>
      <c r="H693" s="119"/>
      <c r="I693" s="119"/>
      <c r="J693" s="123"/>
      <c r="K693" s="195"/>
      <c r="L693" s="120">
        <v>0</v>
      </c>
      <c r="M693" s="120">
        <v>0</v>
      </c>
      <c r="N693" s="120">
        <v>0</v>
      </c>
      <c r="O693" s="112">
        <f t="shared" si="48"/>
        <v>0</v>
      </c>
      <c r="P693" s="115">
        <f t="shared" si="49"/>
        <v>0</v>
      </c>
      <c r="Q693" s="197"/>
      <c r="R693" s="177" t="str">
        <f>IFERROR(INDEX('2A-2B'!$B$21:$B$1020,MATCH(E693,'2A-2B'!$F$21:$F$1020,0)),"-")</f>
        <v>-</v>
      </c>
      <c r="S693" s="177" t="str">
        <f>IFERROR(INDEX('ITC-Books'!$B$21:$B$1020,MATCH(E693,'ITC-Books'!$E$21:$E$1020,0)),"-")</f>
        <v>-</v>
      </c>
      <c r="T693" s="186">
        <f t="shared" si="50"/>
        <v>0</v>
      </c>
      <c r="V693" s="131" t="str">
        <f>IFERROR(INDEX('2A-2B'!$C$21:$C$1020,MATCH(E693,'2A-2B'!$F$21:$F$1020,0)),"Not in 2A-2B")</f>
        <v>Not in 2A-2B</v>
      </c>
      <c r="W693" s="131" t="str">
        <f>IFERROR(INDEX('ITC-Books'!$C$21:$C$1020,MATCH(E693,'ITC-Books'!$E$21:$E$1020,0)),"Not in Books")</f>
        <v>Not in Books</v>
      </c>
      <c r="X693" s="117" t="str">
        <f>IFERROR(INDEX('ITC-Books'!$R$21:$R$1020,MATCH(E693,'ITC-Books'!$E$21:$E$1020,0)),"Not in Books")</f>
        <v>Not in Books</v>
      </c>
      <c r="Y693" s="120">
        <f>IFERROR(VLOOKUP(E693,'2A-2B'!$F$21:$H$1020,3,0)-P693,SUM(M693:O693))</f>
        <v>0</v>
      </c>
      <c r="Z693" s="53">
        <f>IFERROR(VLOOKUP(E693,'ITC-Books'!$E$21:$P$1020,12,0)-P693,SUM(M693:O693))</f>
        <v>0</v>
      </c>
      <c r="AA693" s="186" t="str">
        <f t="shared" si="51"/>
        <v>-</v>
      </c>
    </row>
    <row r="694" spans="2:27">
      <c r="B694" s="176" t="s">
        <v>2073</v>
      </c>
      <c r="C694" s="121"/>
      <c r="D694" s="119"/>
      <c r="E694" s="192"/>
      <c r="F694" s="117"/>
      <c r="G694" s="118"/>
      <c r="H694" s="119"/>
      <c r="I694" s="119"/>
      <c r="J694" s="123"/>
      <c r="K694" s="195"/>
      <c r="L694" s="120">
        <v>0</v>
      </c>
      <c r="M694" s="120">
        <v>0</v>
      </c>
      <c r="N694" s="120">
        <v>0</v>
      </c>
      <c r="O694" s="112">
        <f t="shared" si="48"/>
        <v>0</v>
      </c>
      <c r="P694" s="115">
        <f t="shared" si="49"/>
        <v>0</v>
      </c>
      <c r="Q694" s="197"/>
      <c r="R694" s="177" t="str">
        <f>IFERROR(INDEX('2A-2B'!$B$21:$B$1020,MATCH(E694,'2A-2B'!$F$21:$F$1020,0)),"-")</f>
        <v>-</v>
      </c>
      <c r="S694" s="177" t="str">
        <f>IFERROR(INDEX('ITC-Books'!$B$21:$B$1020,MATCH(E694,'ITC-Books'!$E$21:$E$1020,0)),"-")</f>
        <v>-</v>
      </c>
      <c r="T694" s="186">
        <f t="shared" si="50"/>
        <v>0</v>
      </c>
      <c r="V694" s="131" t="str">
        <f>IFERROR(INDEX('2A-2B'!$C$21:$C$1020,MATCH(E694,'2A-2B'!$F$21:$F$1020,0)),"Not in 2A-2B")</f>
        <v>Not in 2A-2B</v>
      </c>
      <c r="W694" s="131" t="str">
        <f>IFERROR(INDEX('ITC-Books'!$C$21:$C$1020,MATCH(E694,'ITC-Books'!$E$21:$E$1020,0)),"Not in Books")</f>
        <v>Not in Books</v>
      </c>
      <c r="X694" s="117" t="str">
        <f>IFERROR(INDEX('ITC-Books'!$R$21:$R$1020,MATCH(E694,'ITC-Books'!$E$21:$E$1020,0)),"Not in Books")</f>
        <v>Not in Books</v>
      </c>
      <c r="Y694" s="120">
        <f>IFERROR(VLOOKUP(E694,'2A-2B'!$F$21:$H$1020,3,0)-P694,SUM(M694:O694))</f>
        <v>0</v>
      </c>
      <c r="Z694" s="53">
        <f>IFERROR(VLOOKUP(E694,'ITC-Books'!$E$21:$P$1020,12,0)-P694,SUM(M694:O694))</f>
        <v>0</v>
      </c>
      <c r="AA694" s="186" t="str">
        <f t="shared" si="51"/>
        <v>-</v>
      </c>
    </row>
    <row r="695" spans="2:27">
      <c r="B695" s="176" t="s">
        <v>2074</v>
      </c>
      <c r="C695" s="121"/>
      <c r="D695" s="119"/>
      <c r="E695" s="192"/>
      <c r="F695" s="117"/>
      <c r="G695" s="118"/>
      <c r="H695" s="119"/>
      <c r="I695" s="119"/>
      <c r="J695" s="123"/>
      <c r="K695" s="195"/>
      <c r="L695" s="120">
        <v>0</v>
      </c>
      <c r="M695" s="120">
        <v>0</v>
      </c>
      <c r="N695" s="120">
        <v>0</v>
      </c>
      <c r="O695" s="112">
        <f t="shared" si="48"/>
        <v>0</v>
      </c>
      <c r="P695" s="115">
        <f t="shared" si="49"/>
        <v>0</v>
      </c>
      <c r="Q695" s="197"/>
      <c r="R695" s="177" t="str">
        <f>IFERROR(INDEX('2A-2B'!$B$21:$B$1020,MATCH(E695,'2A-2B'!$F$21:$F$1020,0)),"-")</f>
        <v>-</v>
      </c>
      <c r="S695" s="177" t="str">
        <f>IFERROR(INDEX('ITC-Books'!$B$21:$B$1020,MATCH(E695,'ITC-Books'!$E$21:$E$1020,0)),"-")</f>
        <v>-</v>
      </c>
      <c r="T695" s="186">
        <f t="shared" si="50"/>
        <v>0</v>
      </c>
      <c r="V695" s="131" t="str">
        <f>IFERROR(INDEX('2A-2B'!$C$21:$C$1020,MATCH(E695,'2A-2B'!$F$21:$F$1020,0)),"Not in 2A-2B")</f>
        <v>Not in 2A-2B</v>
      </c>
      <c r="W695" s="131" t="str">
        <f>IFERROR(INDEX('ITC-Books'!$C$21:$C$1020,MATCH(E695,'ITC-Books'!$E$21:$E$1020,0)),"Not in Books")</f>
        <v>Not in Books</v>
      </c>
      <c r="X695" s="117" t="str">
        <f>IFERROR(INDEX('ITC-Books'!$R$21:$R$1020,MATCH(E695,'ITC-Books'!$E$21:$E$1020,0)),"Not in Books")</f>
        <v>Not in Books</v>
      </c>
      <c r="Y695" s="120">
        <f>IFERROR(VLOOKUP(E695,'2A-2B'!$F$21:$H$1020,3,0)-P695,SUM(M695:O695))</f>
        <v>0</v>
      </c>
      <c r="Z695" s="53">
        <f>IFERROR(VLOOKUP(E695,'ITC-Books'!$E$21:$P$1020,12,0)-P695,SUM(M695:O695))</f>
        <v>0</v>
      </c>
      <c r="AA695" s="186" t="str">
        <f t="shared" si="51"/>
        <v>-</v>
      </c>
    </row>
    <row r="696" spans="2:27">
      <c r="B696" s="176" t="s">
        <v>2075</v>
      </c>
      <c r="C696" s="121"/>
      <c r="D696" s="119"/>
      <c r="E696" s="192"/>
      <c r="F696" s="117"/>
      <c r="G696" s="118"/>
      <c r="H696" s="119"/>
      <c r="I696" s="119"/>
      <c r="J696" s="123"/>
      <c r="K696" s="195"/>
      <c r="L696" s="120">
        <v>0</v>
      </c>
      <c r="M696" s="120">
        <v>0</v>
      </c>
      <c r="N696" s="120">
        <v>0</v>
      </c>
      <c r="O696" s="112">
        <f t="shared" si="48"/>
        <v>0</v>
      </c>
      <c r="P696" s="115">
        <f t="shared" si="49"/>
        <v>0</v>
      </c>
      <c r="Q696" s="197"/>
      <c r="R696" s="177" t="str">
        <f>IFERROR(INDEX('2A-2B'!$B$21:$B$1020,MATCH(E696,'2A-2B'!$F$21:$F$1020,0)),"-")</f>
        <v>-</v>
      </c>
      <c r="S696" s="177" t="str">
        <f>IFERROR(INDEX('ITC-Books'!$B$21:$B$1020,MATCH(E696,'ITC-Books'!$E$21:$E$1020,0)),"-")</f>
        <v>-</v>
      </c>
      <c r="T696" s="186">
        <f t="shared" si="50"/>
        <v>0</v>
      </c>
      <c r="V696" s="131" t="str">
        <f>IFERROR(INDEX('2A-2B'!$C$21:$C$1020,MATCH(E696,'2A-2B'!$F$21:$F$1020,0)),"Not in 2A-2B")</f>
        <v>Not in 2A-2B</v>
      </c>
      <c r="W696" s="131" t="str">
        <f>IFERROR(INDEX('ITC-Books'!$C$21:$C$1020,MATCH(E696,'ITC-Books'!$E$21:$E$1020,0)),"Not in Books")</f>
        <v>Not in Books</v>
      </c>
      <c r="X696" s="117" t="str">
        <f>IFERROR(INDEX('ITC-Books'!$R$21:$R$1020,MATCH(E696,'ITC-Books'!$E$21:$E$1020,0)),"Not in Books")</f>
        <v>Not in Books</v>
      </c>
      <c r="Y696" s="120">
        <f>IFERROR(VLOOKUP(E696,'2A-2B'!$F$21:$H$1020,3,0)-P696,SUM(M696:O696))</f>
        <v>0</v>
      </c>
      <c r="Z696" s="53">
        <f>IFERROR(VLOOKUP(E696,'ITC-Books'!$E$21:$P$1020,12,0)-P696,SUM(M696:O696))</f>
        <v>0</v>
      </c>
      <c r="AA696" s="186" t="str">
        <f t="shared" si="51"/>
        <v>-</v>
      </c>
    </row>
    <row r="697" spans="2:27">
      <c r="B697" s="176" t="s">
        <v>2076</v>
      </c>
      <c r="C697" s="121"/>
      <c r="D697" s="119"/>
      <c r="E697" s="192"/>
      <c r="F697" s="117"/>
      <c r="G697" s="118"/>
      <c r="H697" s="119"/>
      <c r="I697" s="119"/>
      <c r="J697" s="123"/>
      <c r="K697" s="195"/>
      <c r="L697" s="120">
        <v>0</v>
      </c>
      <c r="M697" s="120">
        <v>0</v>
      </c>
      <c r="N697" s="120">
        <v>0</v>
      </c>
      <c r="O697" s="112">
        <f t="shared" si="48"/>
        <v>0</v>
      </c>
      <c r="P697" s="115">
        <f t="shared" si="49"/>
        <v>0</v>
      </c>
      <c r="Q697" s="197"/>
      <c r="R697" s="177" t="str">
        <f>IFERROR(INDEX('2A-2B'!$B$21:$B$1020,MATCH(E697,'2A-2B'!$F$21:$F$1020,0)),"-")</f>
        <v>-</v>
      </c>
      <c r="S697" s="177" t="str">
        <f>IFERROR(INDEX('ITC-Books'!$B$21:$B$1020,MATCH(E697,'ITC-Books'!$E$21:$E$1020,0)),"-")</f>
        <v>-</v>
      </c>
      <c r="T697" s="186">
        <f t="shared" si="50"/>
        <v>0</v>
      </c>
      <c r="V697" s="131" t="str">
        <f>IFERROR(INDEX('2A-2B'!$C$21:$C$1020,MATCH(E697,'2A-2B'!$F$21:$F$1020,0)),"Not in 2A-2B")</f>
        <v>Not in 2A-2B</v>
      </c>
      <c r="W697" s="131" t="str">
        <f>IFERROR(INDEX('ITC-Books'!$C$21:$C$1020,MATCH(E697,'ITC-Books'!$E$21:$E$1020,0)),"Not in Books")</f>
        <v>Not in Books</v>
      </c>
      <c r="X697" s="117" t="str">
        <f>IFERROR(INDEX('ITC-Books'!$R$21:$R$1020,MATCH(E697,'ITC-Books'!$E$21:$E$1020,0)),"Not in Books")</f>
        <v>Not in Books</v>
      </c>
      <c r="Y697" s="120">
        <f>IFERROR(VLOOKUP(E697,'2A-2B'!$F$21:$H$1020,3,0)-P697,SUM(M697:O697))</f>
        <v>0</v>
      </c>
      <c r="Z697" s="53">
        <f>IFERROR(VLOOKUP(E697,'ITC-Books'!$E$21:$P$1020,12,0)-P697,SUM(M697:O697))</f>
        <v>0</v>
      </c>
      <c r="AA697" s="186" t="str">
        <f t="shared" si="51"/>
        <v>-</v>
      </c>
    </row>
    <row r="698" spans="2:27">
      <c r="B698" s="176" t="s">
        <v>2077</v>
      </c>
      <c r="C698" s="121"/>
      <c r="D698" s="119"/>
      <c r="E698" s="192"/>
      <c r="F698" s="117"/>
      <c r="G698" s="118"/>
      <c r="H698" s="119"/>
      <c r="I698" s="119"/>
      <c r="J698" s="123"/>
      <c r="K698" s="195"/>
      <c r="L698" s="120">
        <v>0</v>
      </c>
      <c r="M698" s="120">
        <v>0</v>
      </c>
      <c r="N698" s="120">
        <v>0</v>
      </c>
      <c r="O698" s="112">
        <f t="shared" si="48"/>
        <v>0</v>
      </c>
      <c r="P698" s="115">
        <f t="shared" si="49"/>
        <v>0</v>
      </c>
      <c r="Q698" s="197"/>
      <c r="R698" s="177" t="str">
        <f>IFERROR(INDEX('2A-2B'!$B$21:$B$1020,MATCH(E698,'2A-2B'!$F$21:$F$1020,0)),"-")</f>
        <v>-</v>
      </c>
      <c r="S698" s="177" t="str">
        <f>IFERROR(INDEX('ITC-Books'!$B$21:$B$1020,MATCH(E698,'ITC-Books'!$E$21:$E$1020,0)),"-")</f>
        <v>-</v>
      </c>
      <c r="T698" s="186">
        <f t="shared" si="50"/>
        <v>0</v>
      </c>
      <c r="V698" s="131" t="str">
        <f>IFERROR(INDEX('2A-2B'!$C$21:$C$1020,MATCH(E698,'2A-2B'!$F$21:$F$1020,0)),"Not in 2A-2B")</f>
        <v>Not in 2A-2B</v>
      </c>
      <c r="W698" s="131" t="str">
        <f>IFERROR(INDEX('ITC-Books'!$C$21:$C$1020,MATCH(E698,'ITC-Books'!$E$21:$E$1020,0)),"Not in Books")</f>
        <v>Not in Books</v>
      </c>
      <c r="X698" s="117" t="str">
        <f>IFERROR(INDEX('ITC-Books'!$R$21:$R$1020,MATCH(E698,'ITC-Books'!$E$21:$E$1020,0)),"Not in Books")</f>
        <v>Not in Books</v>
      </c>
      <c r="Y698" s="120">
        <f>IFERROR(VLOOKUP(E698,'2A-2B'!$F$21:$H$1020,3,0)-P698,SUM(M698:O698))</f>
        <v>0</v>
      </c>
      <c r="Z698" s="53">
        <f>IFERROR(VLOOKUP(E698,'ITC-Books'!$E$21:$P$1020,12,0)-P698,SUM(M698:O698))</f>
        <v>0</v>
      </c>
      <c r="AA698" s="186" t="str">
        <f t="shared" si="51"/>
        <v>-</v>
      </c>
    </row>
    <row r="699" spans="2:27">
      <c r="B699" s="176" t="s">
        <v>2078</v>
      </c>
      <c r="C699" s="121"/>
      <c r="D699" s="119"/>
      <c r="E699" s="192"/>
      <c r="F699" s="117"/>
      <c r="G699" s="118"/>
      <c r="H699" s="119"/>
      <c r="I699" s="119"/>
      <c r="J699" s="123"/>
      <c r="K699" s="195"/>
      <c r="L699" s="120">
        <v>0</v>
      </c>
      <c r="M699" s="120">
        <v>0</v>
      </c>
      <c r="N699" s="120">
        <v>0</v>
      </c>
      <c r="O699" s="112">
        <f t="shared" si="48"/>
        <v>0</v>
      </c>
      <c r="P699" s="115">
        <f t="shared" si="49"/>
        <v>0</v>
      </c>
      <c r="Q699" s="197"/>
      <c r="R699" s="177" t="str">
        <f>IFERROR(INDEX('2A-2B'!$B$21:$B$1020,MATCH(E699,'2A-2B'!$F$21:$F$1020,0)),"-")</f>
        <v>-</v>
      </c>
      <c r="S699" s="177" t="str">
        <f>IFERROR(INDEX('ITC-Books'!$B$21:$B$1020,MATCH(E699,'ITC-Books'!$E$21:$E$1020,0)),"-")</f>
        <v>-</v>
      </c>
      <c r="T699" s="186">
        <f t="shared" si="50"/>
        <v>0</v>
      </c>
      <c r="V699" s="131" t="str">
        <f>IFERROR(INDEX('2A-2B'!$C$21:$C$1020,MATCH(E699,'2A-2B'!$F$21:$F$1020,0)),"Not in 2A-2B")</f>
        <v>Not in 2A-2B</v>
      </c>
      <c r="W699" s="131" t="str">
        <f>IFERROR(INDEX('ITC-Books'!$C$21:$C$1020,MATCH(E699,'ITC-Books'!$E$21:$E$1020,0)),"Not in Books")</f>
        <v>Not in Books</v>
      </c>
      <c r="X699" s="117" t="str">
        <f>IFERROR(INDEX('ITC-Books'!$R$21:$R$1020,MATCH(E699,'ITC-Books'!$E$21:$E$1020,0)),"Not in Books")</f>
        <v>Not in Books</v>
      </c>
      <c r="Y699" s="120">
        <f>IFERROR(VLOOKUP(E699,'2A-2B'!$F$21:$H$1020,3,0)-P699,SUM(M699:O699))</f>
        <v>0</v>
      </c>
      <c r="Z699" s="53">
        <f>IFERROR(VLOOKUP(E699,'ITC-Books'!$E$21:$P$1020,12,0)-P699,SUM(M699:O699))</f>
        <v>0</v>
      </c>
      <c r="AA699" s="186" t="str">
        <f t="shared" si="51"/>
        <v>-</v>
      </c>
    </row>
    <row r="700" spans="2:27">
      <c r="B700" s="176" t="s">
        <v>2079</v>
      </c>
      <c r="C700" s="121"/>
      <c r="D700" s="119"/>
      <c r="E700" s="192"/>
      <c r="F700" s="117"/>
      <c r="G700" s="118"/>
      <c r="H700" s="119"/>
      <c r="I700" s="119"/>
      <c r="J700" s="123"/>
      <c r="K700" s="195"/>
      <c r="L700" s="120">
        <v>0</v>
      </c>
      <c r="M700" s="120">
        <v>0</v>
      </c>
      <c r="N700" s="120">
        <v>0</v>
      </c>
      <c r="O700" s="112">
        <f t="shared" si="48"/>
        <v>0</v>
      </c>
      <c r="P700" s="115">
        <f t="shared" si="49"/>
        <v>0</v>
      </c>
      <c r="Q700" s="197"/>
      <c r="R700" s="177" t="str">
        <f>IFERROR(INDEX('2A-2B'!$B$21:$B$1020,MATCH(E700,'2A-2B'!$F$21:$F$1020,0)),"-")</f>
        <v>-</v>
      </c>
      <c r="S700" s="177" t="str">
        <f>IFERROR(INDEX('ITC-Books'!$B$21:$B$1020,MATCH(E700,'ITC-Books'!$E$21:$E$1020,0)),"-")</f>
        <v>-</v>
      </c>
      <c r="T700" s="186">
        <f t="shared" si="50"/>
        <v>0</v>
      </c>
      <c r="V700" s="131" t="str">
        <f>IFERROR(INDEX('2A-2B'!$C$21:$C$1020,MATCH(E700,'2A-2B'!$F$21:$F$1020,0)),"Not in 2A-2B")</f>
        <v>Not in 2A-2B</v>
      </c>
      <c r="W700" s="131" t="str">
        <f>IFERROR(INDEX('ITC-Books'!$C$21:$C$1020,MATCH(E700,'ITC-Books'!$E$21:$E$1020,0)),"Not in Books")</f>
        <v>Not in Books</v>
      </c>
      <c r="X700" s="117" t="str">
        <f>IFERROR(INDEX('ITC-Books'!$R$21:$R$1020,MATCH(E700,'ITC-Books'!$E$21:$E$1020,0)),"Not in Books")</f>
        <v>Not in Books</v>
      </c>
      <c r="Y700" s="120">
        <f>IFERROR(VLOOKUP(E700,'2A-2B'!$F$21:$H$1020,3,0)-P700,SUM(M700:O700))</f>
        <v>0</v>
      </c>
      <c r="Z700" s="53">
        <f>IFERROR(VLOOKUP(E700,'ITC-Books'!$E$21:$P$1020,12,0)-P700,SUM(M700:O700))</f>
        <v>0</v>
      </c>
      <c r="AA700" s="186" t="str">
        <f t="shared" si="51"/>
        <v>-</v>
      </c>
    </row>
    <row r="701" spans="2:27">
      <c r="B701" s="176" t="s">
        <v>2080</v>
      </c>
      <c r="C701" s="121"/>
      <c r="D701" s="119"/>
      <c r="E701" s="192"/>
      <c r="F701" s="117"/>
      <c r="G701" s="118"/>
      <c r="H701" s="119"/>
      <c r="I701" s="119"/>
      <c r="J701" s="123"/>
      <c r="K701" s="195"/>
      <c r="L701" s="120">
        <v>0</v>
      </c>
      <c r="M701" s="120">
        <v>0</v>
      </c>
      <c r="N701" s="120">
        <v>0</v>
      </c>
      <c r="O701" s="112">
        <f t="shared" si="48"/>
        <v>0</v>
      </c>
      <c r="P701" s="115">
        <f t="shared" si="49"/>
        <v>0</v>
      </c>
      <c r="Q701" s="197"/>
      <c r="R701" s="177" t="str">
        <f>IFERROR(INDEX('2A-2B'!$B$21:$B$1020,MATCH(E701,'2A-2B'!$F$21:$F$1020,0)),"-")</f>
        <v>-</v>
      </c>
      <c r="S701" s="177" t="str">
        <f>IFERROR(INDEX('ITC-Books'!$B$21:$B$1020,MATCH(E701,'ITC-Books'!$E$21:$E$1020,0)),"-")</f>
        <v>-</v>
      </c>
      <c r="T701" s="186">
        <f t="shared" si="50"/>
        <v>0</v>
      </c>
      <c r="V701" s="131" t="str">
        <f>IFERROR(INDEX('2A-2B'!$C$21:$C$1020,MATCH(E701,'2A-2B'!$F$21:$F$1020,0)),"Not in 2A-2B")</f>
        <v>Not in 2A-2B</v>
      </c>
      <c r="W701" s="131" t="str">
        <f>IFERROR(INDEX('ITC-Books'!$C$21:$C$1020,MATCH(E701,'ITC-Books'!$E$21:$E$1020,0)),"Not in Books")</f>
        <v>Not in Books</v>
      </c>
      <c r="X701" s="117" t="str">
        <f>IFERROR(INDEX('ITC-Books'!$R$21:$R$1020,MATCH(E701,'ITC-Books'!$E$21:$E$1020,0)),"Not in Books")</f>
        <v>Not in Books</v>
      </c>
      <c r="Y701" s="120">
        <f>IFERROR(VLOOKUP(E701,'2A-2B'!$F$21:$H$1020,3,0)-P701,SUM(M701:O701))</f>
        <v>0</v>
      </c>
      <c r="Z701" s="53">
        <f>IFERROR(VLOOKUP(E701,'ITC-Books'!$E$21:$P$1020,12,0)-P701,SUM(M701:O701))</f>
        <v>0</v>
      </c>
      <c r="AA701" s="186" t="str">
        <f t="shared" si="51"/>
        <v>-</v>
      </c>
    </row>
    <row r="702" spans="2:27">
      <c r="B702" s="176" t="s">
        <v>2081</v>
      </c>
      <c r="C702" s="121"/>
      <c r="D702" s="119"/>
      <c r="E702" s="192"/>
      <c r="F702" s="117"/>
      <c r="G702" s="118"/>
      <c r="H702" s="119"/>
      <c r="I702" s="119"/>
      <c r="J702" s="123"/>
      <c r="K702" s="195"/>
      <c r="L702" s="120">
        <v>0</v>
      </c>
      <c r="M702" s="120">
        <v>0</v>
      </c>
      <c r="N702" s="120">
        <v>0</v>
      </c>
      <c r="O702" s="112">
        <f t="shared" si="48"/>
        <v>0</v>
      </c>
      <c r="P702" s="115">
        <f t="shared" si="49"/>
        <v>0</v>
      </c>
      <c r="Q702" s="197"/>
      <c r="R702" s="177" t="str">
        <f>IFERROR(INDEX('2A-2B'!$B$21:$B$1020,MATCH(E702,'2A-2B'!$F$21:$F$1020,0)),"-")</f>
        <v>-</v>
      </c>
      <c r="S702" s="177" t="str">
        <f>IFERROR(INDEX('ITC-Books'!$B$21:$B$1020,MATCH(E702,'ITC-Books'!$E$21:$E$1020,0)),"-")</f>
        <v>-</v>
      </c>
      <c r="T702" s="186">
        <f t="shared" si="50"/>
        <v>0</v>
      </c>
      <c r="V702" s="131" t="str">
        <f>IFERROR(INDEX('2A-2B'!$C$21:$C$1020,MATCH(E702,'2A-2B'!$F$21:$F$1020,0)),"Not in 2A-2B")</f>
        <v>Not in 2A-2B</v>
      </c>
      <c r="W702" s="131" t="str">
        <f>IFERROR(INDEX('ITC-Books'!$C$21:$C$1020,MATCH(E702,'ITC-Books'!$E$21:$E$1020,0)),"Not in Books")</f>
        <v>Not in Books</v>
      </c>
      <c r="X702" s="117" t="str">
        <f>IFERROR(INDEX('ITC-Books'!$R$21:$R$1020,MATCH(E702,'ITC-Books'!$E$21:$E$1020,0)),"Not in Books")</f>
        <v>Not in Books</v>
      </c>
      <c r="Y702" s="120">
        <f>IFERROR(VLOOKUP(E702,'2A-2B'!$F$21:$H$1020,3,0)-P702,SUM(M702:O702))</f>
        <v>0</v>
      </c>
      <c r="Z702" s="53">
        <f>IFERROR(VLOOKUP(E702,'ITC-Books'!$E$21:$P$1020,12,0)-P702,SUM(M702:O702))</f>
        <v>0</v>
      </c>
      <c r="AA702" s="186" t="str">
        <f t="shared" si="51"/>
        <v>-</v>
      </c>
    </row>
    <row r="703" spans="2:27">
      <c r="B703" s="176" t="s">
        <v>2082</v>
      </c>
      <c r="C703" s="121"/>
      <c r="D703" s="119"/>
      <c r="E703" s="192"/>
      <c r="F703" s="117"/>
      <c r="G703" s="118"/>
      <c r="H703" s="119"/>
      <c r="I703" s="119"/>
      <c r="J703" s="123"/>
      <c r="K703" s="195"/>
      <c r="L703" s="120">
        <v>0</v>
      </c>
      <c r="M703" s="120">
        <v>0</v>
      </c>
      <c r="N703" s="120">
        <v>0</v>
      </c>
      <c r="O703" s="112">
        <f t="shared" si="48"/>
        <v>0</v>
      </c>
      <c r="P703" s="115">
        <f t="shared" si="49"/>
        <v>0</v>
      </c>
      <c r="Q703" s="197"/>
      <c r="R703" s="177" t="str">
        <f>IFERROR(INDEX('2A-2B'!$B$21:$B$1020,MATCH(E703,'2A-2B'!$F$21:$F$1020,0)),"-")</f>
        <v>-</v>
      </c>
      <c r="S703" s="177" t="str">
        <f>IFERROR(INDEX('ITC-Books'!$B$21:$B$1020,MATCH(E703,'ITC-Books'!$E$21:$E$1020,0)),"-")</f>
        <v>-</v>
      </c>
      <c r="T703" s="186">
        <f t="shared" si="50"/>
        <v>0</v>
      </c>
      <c r="V703" s="131" t="str">
        <f>IFERROR(INDEX('2A-2B'!$C$21:$C$1020,MATCH(E703,'2A-2B'!$F$21:$F$1020,0)),"Not in 2A-2B")</f>
        <v>Not in 2A-2B</v>
      </c>
      <c r="W703" s="131" t="str">
        <f>IFERROR(INDEX('ITC-Books'!$C$21:$C$1020,MATCH(E703,'ITC-Books'!$E$21:$E$1020,0)),"Not in Books")</f>
        <v>Not in Books</v>
      </c>
      <c r="X703" s="117" t="str">
        <f>IFERROR(INDEX('ITC-Books'!$R$21:$R$1020,MATCH(E703,'ITC-Books'!$E$21:$E$1020,0)),"Not in Books")</f>
        <v>Not in Books</v>
      </c>
      <c r="Y703" s="120">
        <f>IFERROR(VLOOKUP(E703,'2A-2B'!$F$21:$H$1020,3,0)-P703,SUM(M703:O703))</f>
        <v>0</v>
      </c>
      <c r="Z703" s="53">
        <f>IFERROR(VLOOKUP(E703,'ITC-Books'!$E$21:$P$1020,12,0)-P703,SUM(M703:O703))</f>
        <v>0</v>
      </c>
      <c r="AA703" s="186" t="str">
        <f t="shared" si="51"/>
        <v>-</v>
      </c>
    </row>
    <row r="704" spans="2:27">
      <c r="B704" s="176" t="s">
        <v>2083</v>
      </c>
      <c r="C704" s="121"/>
      <c r="D704" s="119"/>
      <c r="E704" s="192"/>
      <c r="F704" s="117"/>
      <c r="G704" s="118"/>
      <c r="H704" s="119"/>
      <c r="I704" s="119"/>
      <c r="J704" s="123"/>
      <c r="K704" s="195"/>
      <c r="L704" s="120">
        <v>0</v>
      </c>
      <c r="M704" s="120">
        <v>0</v>
      </c>
      <c r="N704" s="120">
        <v>0</v>
      </c>
      <c r="O704" s="112">
        <f t="shared" si="48"/>
        <v>0</v>
      </c>
      <c r="P704" s="115">
        <f t="shared" si="49"/>
        <v>0</v>
      </c>
      <c r="Q704" s="197"/>
      <c r="R704" s="177" t="str">
        <f>IFERROR(INDEX('2A-2B'!$B$21:$B$1020,MATCH(E704,'2A-2B'!$F$21:$F$1020,0)),"-")</f>
        <v>-</v>
      </c>
      <c r="S704" s="177" t="str">
        <f>IFERROR(INDEX('ITC-Books'!$B$21:$B$1020,MATCH(E704,'ITC-Books'!$E$21:$E$1020,0)),"-")</f>
        <v>-</v>
      </c>
      <c r="T704" s="186">
        <f t="shared" si="50"/>
        <v>0</v>
      </c>
      <c r="V704" s="131" t="str">
        <f>IFERROR(INDEX('2A-2B'!$C$21:$C$1020,MATCH(E704,'2A-2B'!$F$21:$F$1020,0)),"Not in 2A-2B")</f>
        <v>Not in 2A-2B</v>
      </c>
      <c r="W704" s="131" t="str">
        <f>IFERROR(INDEX('ITC-Books'!$C$21:$C$1020,MATCH(E704,'ITC-Books'!$E$21:$E$1020,0)),"Not in Books")</f>
        <v>Not in Books</v>
      </c>
      <c r="X704" s="117" t="str">
        <f>IFERROR(INDEX('ITC-Books'!$R$21:$R$1020,MATCH(E704,'ITC-Books'!$E$21:$E$1020,0)),"Not in Books")</f>
        <v>Not in Books</v>
      </c>
      <c r="Y704" s="120">
        <f>IFERROR(VLOOKUP(E704,'2A-2B'!$F$21:$H$1020,3,0)-P704,SUM(M704:O704))</f>
        <v>0</v>
      </c>
      <c r="Z704" s="53">
        <f>IFERROR(VLOOKUP(E704,'ITC-Books'!$E$21:$P$1020,12,0)-P704,SUM(M704:O704))</f>
        <v>0</v>
      </c>
      <c r="AA704" s="186" t="str">
        <f t="shared" si="51"/>
        <v>-</v>
      </c>
    </row>
    <row r="705" spans="2:27">
      <c r="B705" s="176" t="s">
        <v>2084</v>
      </c>
      <c r="C705" s="121"/>
      <c r="D705" s="119"/>
      <c r="E705" s="192"/>
      <c r="F705" s="117"/>
      <c r="G705" s="118"/>
      <c r="H705" s="119"/>
      <c r="I705" s="119"/>
      <c r="J705" s="123"/>
      <c r="K705" s="195"/>
      <c r="L705" s="120">
        <v>0</v>
      </c>
      <c r="M705" s="120">
        <v>0</v>
      </c>
      <c r="N705" s="120">
        <v>0</v>
      </c>
      <c r="O705" s="112">
        <f t="shared" si="48"/>
        <v>0</v>
      </c>
      <c r="P705" s="115">
        <f t="shared" si="49"/>
        <v>0</v>
      </c>
      <c r="Q705" s="197"/>
      <c r="R705" s="177" t="str">
        <f>IFERROR(INDEX('2A-2B'!$B$21:$B$1020,MATCH(E705,'2A-2B'!$F$21:$F$1020,0)),"-")</f>
        <v>-</v>
      </c>
      <c r="S705" s="177" t="str">
        <f>IFERROR(INDEX('ITC-Books'!$B$21:$B$1020,MATCH(E705,'ITC-Books'!$E$21:$E$1020,0)),"-")</f>
        <v>-</v>
      </c>
      <c r="T705" s="186">
        <f t="shared" si="50"/>
        <v>0</v>
      </c>
      <c r="V705" s="131" t="str">
        <f>IFERROR(INDEX('2A-2B'!$C$21:$C$1020,MATCH(E705,'2A-2B'!$F$21:$F$1020,0)),"Not in 2A-2B")</f>
        <v>Not in 2A-2B</v>
      </c>
      <c r="W705" s="131" t="str">
        <f>IFERROR(INDEX('ITC-Books'!$C$21:$C$1020,MATCH(E705,'ITC-Books'!$E$21:$E$1020,0)),"Not in Books")</f>
        <v>Not in Books</v>
      </c>
      <c r="X705" s="117" t="str">
        <f>IFERROR(INDEX('ITC-Books'!$R$21:$R$1020,MATCH(E705,'ITC-Books'!$E$21:$E$1020,0)),"Not in Books")</f>
        <v>Not in Books</v>
      </c>
      <c r="Y705" s="120">
        <f>IFERROR(VLOOKUP(E705,'2A-2B'!$F$21:$H$1020,3,0)-P705,SUM(M705:O705))</f>
        <v>0</v>
      </c>
      <c r="Z705" s="53">
        <f>IFERROR(VLOOKUP(E705,'ITC-Books'!$E$21:$P$1020,12,0)-P705,SUM(M705:O705))</f>
        <v>0</v>
      </c>
      <c r="AA705" s="186" t="str">
        <f t="shared" si="51"/>
        <v>-</v>
      </c>
    </row>
    <row r="706" spans="2:27">
      <c r="B706" s="176" t="s">
        <v>2085</v>
      </c>
      <c r="C706" s="121"/>
      <c r="D706" s="119"/>
      <c r="E706" s="192"/>
      <c r="F706" s="117"/>
      <c r="G706" s="118"/>
      <c r="H706" s="119"/>
      <c r="I706" s="119"/>
      <c r="J706" s="123"/>
      <c r="K706" s="195"/>
      <c r="L706" s="120">
        <v>0</v>
      </c>
      <c r="M706" s="120">
        <v>0</v>
      </c>
      <c r="N706" s="120">
        <v>0</v>
      </c>
      <c r="O706" s="112">
        <f t="shared" si="48"/>
        <v>0</v>
      </c>
      <c r="P706" s="115">
        <f t="shared" si="49"/>
        <v>0</v>
      </c>
      <c r="Q706" s="197"/>
      <c r="R706" s="177" t="str">
        <f>IFERROR(INDEX('2A-2B'!$B$21:$B$1020,MATCH(E706,'2A-2B'!$F$21:$F$1020,0)),"-")</f>
        <v>-</v>
      </c>
      <c r="S706" s="177" t="str">
        <f>IFERROR(INDEX('ITC-Books'!$B$21:$B$1020,MATCH(E706,'ITC-Books'!$E$21:$E$1020,0)),"-")</f>
        <v>-</v>
      </c>
      <c r="T706" s="186">
        <f t="shared" si="50"/>
        <v>0</v>
      </c>
      <c r="V706" s="131" t="str">
        <f>IFERROR(INDEX('2A-2B'!$C$21:$C$1020,MATCH(E706,'2A-2B'!$F$21:$F$1020,0)),"Not in 2A-2B")</f>
        <v>Not in 2A-2B</v>
      </c>
      <c r="W706" s="131" t="str">
        <f>IFERROR(INDEX('ITC-Books'!$C$21:$C$1020,MATCH(E706,'ITC-Books'!$E$21:$E$1020,0)),"Not in Books")</f>
        <v>Not in Books</v>
      </c>
      <c r="X706" s="117" t="str">
        <f>IFERROR(INDEX('ITC-Books'!$R$21:$R$1020,MATCH(E706,'ITC-Books'!$E$21:$E$1020,0)),"Not in Books")</f>
        <v>Not in Books</v>
      </c>
      <c r="Y706" s="120">
        <f>IFERROR(VLOOKUP(E706,'2A-2B'!$F$21:$H$1020,3,0)-P706,SUM(M706:O706))</f>
        <v>0</v>
      </c>
      <c r="Z706" s="53">
        <f>IFERROR(VLOOKUP(E706,'ITC-Books'!$E$21:$P$1020,12,0)-P706,SUM(M706:O706))</f>
        <v>0</v>
      </c>
      <c r="AA706" s="186" t="str">
        <f t="shared" si="51"/>
        <v>-</v>
      </c>
    </row>
    <row r="707" spans="2:27">
      <c r="B707" s="176" t="s">
        <v>2086</v>
      </c>
      <c r="C707" s="121"/>
      <c r="D707" s="119"/>
      <c r="E707" s="192"/>
      <c r="F707" s="117"/>
      <c r="G707" s="118"/>
      <c r="H707" s="119"/>
      <c r="I707" s="119"/>
      <c r="J707" s="123"/>
      <c r="K707" s="195"/>
      <c r="L707" s="120">
        <v>0</v>
      </c>
      <c r="M707" s="120">
        <v>0</v>
      </c>
      <c r="N707" s="120">
        <v>0</v>
      </c>
      <c r="O707" s="112">
        <f t="shared" si="48"/>
        <v>0</v>
      </c>
      <c r="P707" s="115">
        <f t="shared" si="49"/>
        <v>0</v>
      </c>
      <c r="Q707" s="197"/>
      <c r="R707" s="177" t="str">
        <f>IFERROR(INDEX('2A-2B'!$B$21:$B$1020,MATCH(E707,'2A-2B'!$F$21:$F$1020,0)),"-")</f>
        <v>-</v>
      </c>
      <c r="S707" s="177" t="str">
        <f>IFERROR(INDEX('ITC-Books'!$B$21:$B$1020,MATCH(E707,'ITC-Books'!$E$21:$E$1020,0)),"-")</f>
        <v>-</v>
      </c>
      <c r="T707" s="186">
        <f t="shared" si="50"/>
        <v>0</v>
      </c>
      <c r="V707" s="131" t="str">
        <f>IFERROR(INDEX('2A-2B'!$C$21:$C$1020,MATCH(E707,'2A-2B'!$F$21:$F$1020,0)),"Not in 2A-2B")</f>
        <v>Not in 2A-2B</v>
      </c>
      <c r="W707" s="131" t="str">
        <f>IFERROR(INDEX('ITC-Books'!$C$21:$C$1020,MATCH(E707,'ITC-Books'!$E$21:$E$1020,0)),"Not in Books")</f>
        <v>Not in Books</v>
      </c>
      <c r="X707" s="117" t="str">
        <f>IFERROR(INDEX('ITC-Books'!$R$21:$R$1020,MATCH(E707,'ITC-Books'!$E$21:$E$1020,0)),"Not in Books")</f>
        <v>Not in Books</v>
      </c>
      <c r="Y707" s="120">
        <f>IFERROR(VLOOKUP(E707,'2A-2B'!$F$21:$H$1020,3,0)-P707,SUM(M707:O707))</f>
        <v>0</v>
      </c>
      <c r="Z707" s="53">
        <f>IFERROR(VLOOKUP(E707,'ITC-Books'!$E$21:$P$1020,12,0)-P707,SUM(M707:O707))</f>
        <v>0</v>
      </c>
      <c r="AA707" s="186" t="str">
        <f t="shared" si="51"/>
        <v>-</v>
      </c>
    </row>
    <row r="708" spans="2:27">
      <c r="B708" s="176" t="s">
        <v>2087</v>
      </c>
      <c r="C708" s="121"/>
      <c r="D708" s="119"/>
      <c r="E708" s="192"/>
      <c r="F708" s="117"/>
      <c r="G708" s="118"/>
      <c r="H708" s="119"/>
      <c r="I708" s="119"/>
      <c r="J708" s="123"/>
      <c r="K708" s="195"/>
      <c r="L708" s="120">
        <v>0</v>
      </c>
      <c r="M708" s="120">
        <v>0</v>
      </c>
      <c r="N708" s="120">
        <v>0</v>
      </c>
      <c r="O708" s="112">
        <f t="shared" si="48"/>
        <v>0</v>
      </c>
      <c r="P708" s="115">
        <f t="shared" si="49"/>
        <v>0</v>
      </c>
      <c r="Q708" s="197"/>
      <c r="R708" s="177" t="str">
        <f>IFERROR(INDEX('2A-2B'!$B$21:$B$1020,MATCH(E708,'2A-2B'!$F$21:$F$1020,0)),"-")</f>
        <v>-</v>
      </c>
      <c r="S708" s="177" t="str">
        <f>IFERROR(INDEX('ITC-Books'!$B$21:$B$1020,MATCH(E708,'ITC-Books'!$E$21:$E$1020,0)),"-")</f>
        <v>-</v>
      </c>
      <c r="T708" s="186">
        <f t="shared" si="50"/>
        <v>0</v>
      </c>
      <c r="V708" s="131" t="str">
        <f>IFERROR(INDEX('2A-2B'!$C$21:$C$1020,MATCH(E708,'2A-2B'!$F$21:$F$1020,0)),"Not in 2A-2B")</f>
        <v>Not in 2A-2B</v>
      </c>
      <c r="W708" s="131" t="str">
        <f>IFERROR(INDEX('ITC-Books'!$C$21:$C$1020,MATCH(E708,'ITC-Books'!$E$21:$E$1020,0)),"Not in Books")</f>
        <v>Not in Books</v>
      </c>
      <c r="X708" s="117" t="str">
        <f>IFERROR(INDEX('ITC-Books'!$R$21:$R$1020,MATCH(E708,'ITC-Books'!$E$21:$E$1020,0)),"Not in Books")</f>
        <v>Not in Books</v>
      </c>
      <c r="Y708" s="120">
        <f>IFERROR(VLOOKUP(E708,'2A-2B'!$F$21:$H$1020,3,0)-P708,SUM(M708:O708))</f>
        <v>0</v>
      </c>
      <c r="Z708" s="53">
        <f>IFERROR(VLOOKUP(E708,'ITC-Books'!$E$21:$P$1020,12,0)-P708,SUM(M708:O708))</f>
        <v>0</v>
      </c>
      <c r="AA708" s="186" t="str">
        <f t="shared" si="51"/>
        <v>-</v>
      </c>
    </row>
    <row r="709" spans="2:27">
      <c r="B709" s="176" t="s">
        <v>2088</v>
      </c>
      <c r="C709" s="121"/>
      <c r="D709" s="119"/>
      <c r="E709" s="192"/>
      <c r="F709" s="117"/>
      <c r="G709" s="118"/>
      <c r="H709" s="119"/>
      <c r="I709" s="119"/>
      <c r="J709" s="123"/>
      <c r="K709" s="195"/>
      <c r="L709" s="120">
        <v>0</v>
      </c>
      <c r="M709" s="120">
        <v>0</v>
      </c>
      <c r="N709" s="120">
        <v>0</v>
      </c>
      <c r="O709" s="112">
        <f t="shared" si="48"/>
        <v>0</v>
      </c>
      <c r="P709" s="115">
        <f t="shared" si="49"/>
        <v>0</v>
      </c>
      <c r="Q709" s="197"/>
      <c r="R709" s="177" t="str">
        <f>IFERROR(INDEX('2A-2B'!$B$21:$B$1020,MATCH(E709,'2A-2B'!$F$21:$F$1020,0)),"-")</f>
        <v>-</v>
      </c>
      <c r="S709" s="177" t="str">
        <f>IFERROR(INDEX('ITC-Books'!$B$21:$B$1020,MATCH(E709,'ITC-Books'!$E$21:$E$1020,0)),"-")</f>
        <v>-</v>
      </c>
      <c r="T709" s="186">
        <f t="shared" si="50"/>
        <v>0</v>
      </c>
      <c r="V709" s="131" t="str">
        <f>IFERROR(INDEX('2A-2B'!$C$21:$C$1020,MATCH(E709,'2A-2B'!$F$21:$F$1020,0)),"Not in 2A-2B")</f>
        <v>Not in 2A-2B</v>
      </c>
      <c r="W709" s="131" t="str">
        <f>IFERROR(INDEX('ITC-Books'!$C$21:$C$1020,MATCH(E709,'ITC-Books'!$E$21:$E$1020,0)),"Not in Books")</f>
        <v>Not in Books</v>
      </c>
      <c r="X709" s="117" t="str">
        <f>IFERROR(INDEX('ITC-Books'!$R$21:$R$1020,MATCH(E709,'ITC-Books'!$E$21:$E$1020,0)),"Not in Books")</f>
        <v>Not in Books</v>
      </c>
      <c r="Y709" s="120">
        <f>IFERROR(VLOOKUP(E709,'2A-2B'!$F$21:$H$1020,3,0)-P709,SUM(M709:O709))</f>
        <v>0</v>
      </c>
      <c r="Z709" s="53">
        <f>IFERROR(VLOOKUP(E709,'ITC-Books'!$E$21:$P$1020,12,0)-P709,SUM(M709:O709))</f>
        <v>0</v>
      </c>
      <c r="AA709" s="186" t="str">
        <f t="shared" si="51"/>
        <v>-</v>
      </c>
    </row>
    <row r="710" spans="2:27">
      <c r="B710" s="176" t="s">
        <v>2089</v>
      </c>
      <c r="C710" s="121"/>
      <c r="D710" s="119"/>
      <c r="E710" s="192"/>
      <c r="F710" s="117"/>
      <c r="G710" s="118"/>
      <c r="H710" s="119"/>
      <c r="I710" s="119"/>
      <c r="J710" s="123"/>
      <c r="K710" s="195"/>
      <c r="L710" s="120">
        <v>0</v>
      </c>
      <c r="M710" s="120">
        <v>0</v>
      </c>
      <c r="N710" s="120">
        <v>0</v>
      </c>
      <c r="O710" s="112">
        <f t="shared" si="48"/>
        <v>0</v>
      </c>
      <c r="P710" s="115">
        <f t="shared" si="49"/>
        <v>0</v>
      </c>
      <c r="Q710" s="197"/>
      <c r="R710" s="177" t="str">
        <f>IFERROR(INDEX('2A-2B'!$B$21:$B$1020,MATCH(E710,'2A-2B'!$F$21:$F$1020,0)),"-")</f>
        <v>-</v>
      </c>
      <c r="S710" s="177" t="str">
        <f>IFERROR(INDEX('ITC-Books'!$B$21:$B$1020,MATCH(E710,'ITC-Books'!$E$21:$E$1020,0)),"-")</f>
        <v>-</v>
      </c>
      <c r="T710" s="186">
        <f t="shared" si="50"/>
        <v>0</v>
      </c>
      <c r="V710" s="131" t="str">
        <f>IFERROR(INDEX('2A-2B'!$C$21:$C$1020,MATCH(E710,'2A-2B'!$F$21:$F$1020,0)),"Not in 2A-2B")</f>
        <v>Not in 2A-2B</v>
      </c>
      <c r="W710" s="131" t="str">
        <f>IFERROR(INDEX('ITC-Books'!$C$21:$C$1020,MATCH(E710,'ITC-Books'!$E$21:$E$1020,0)),"Not in Books")</f>
        <v>Not in Books</v>
      </c>
      <c r="X710" s="117" t="str">
        <f>IFERROR(INDEX('ITC-Books'!$R$21:$R$1020,MATCH(E710,'ITC-Books'!$E$21:$E$1020,0)),"Not in Books")</f>
        <v>Not in Books</v>
      </c>
      <c r="Y710" s="120">
        <f>IFERROR(VLOOKUP(E710,'2A-2B'!$F$21:$H$1020,3,0)-P710,SUM(M710:O710))</f>
        <v>0</v>
      </c>
      <c r="Z710" s="53">
        <f>IFERROR(VLOOKUP(E710,'ITC-Books'!$E$21:$P$1020,12,0)-P710,SUM(M710:O710))</f>
        <v>0</v>
      </c>
      <c r="AA710" s="186" t="str">
        <f t="shared" si="51"/>
        <v>-</v>
      </c>
    </row>
    <row r="711" spans="2:27">
      <c r="B711" s="176" t="s">
        <v>2090</v>
      </c>
      <c r="C711" s="121"/>
      <c r="D711" s="119"/>
      <c r="E711" s="192"/>
      <c r="F711" s="117"/>
      <c r="G711" s="118"/>
      <c r="H711" s="119"/>
      <c r="I711" s="119"/>
      <c r="J711" s="123"/>
      <c r="K711" s="195"/>
      <c r="L711" s="120">
        <v>0</v>
      </c>
      <c r="M711" s="120">
        <v>0</v>
      </c>
      <c r="N711" s="120">
        <v>0</v>
      </c>
      <c r="O711" s="112">
        <f t="shared" si="48"/>
        <v>0</v>
      </c>
      <c r="P711" s="115">
        <f t="shared" si="49"/>
        <v>0</v>
      </c>
      <c r="Q711" s="197"/>
      <c r="R711" s="177" t="str">
        <f>IFERROR(INDEX('2A-2B'!$B$21:$B$1020,MATCH(E711,'2A-2B'!$F$21:$F$1020,0)),"-")</f>
        <v>-</v>
      </c>
      <c r="S711" s="177" t="str">
        <f>IFERROR(INDEX('ITC-Books'!$B$21:$B$1020,MATCH(E711,'ITC-Books'!$E$21:$E$1020,0)),"-")</f>
        <v>-</v>
      </c>
      <c r="T711" s="186">
        <f t="shared" si="50"/>
        <v>0</v>
      </c>
      <c r="V711" s="131" t="str">
        <f>IFERROR(INDEX('2A-2B'!$C$21:$C$1020,MATCH(E711,'2A-2B'!$F$21:$F$1020,0)),"Not in 2A-2B")</f>
        <v>Not in 2A-2B</v>
      </c>
      <c r="W711" s="131" t="str">
        <f>IFERROR(INDEX('ITC-Books'!$C$21:$C$1020,MATCH(E711,'ITC-Books'!$E$21:$E$1020,0)),"Not in Books")</f>
        <v>Not in Books</v>
      </c>
      <c r="X711" s="117" t="str">
        <f>IFERROR(INDEX('ITC-Books'!$R$21:$R$1020,MATCH(E711,'ITC-Books'!$E$21:$E$1020,0)),"Not in Books")</f>
        <v>Not in Books</v>
      </c>
      <c r="Y711" s="120">
        <f>IFERROR(VLOOKUP(E711,'2A-2B'!$F$21:$H$1020,3,0)-P711,SUM(M711:O711))</f>
        <v>0</v>
      </c>
      <c r="Z711" s="53">
        <f>IFERROR(VLOOKUP(E711,'ITC-Books'!$E$21:$P$1020,12,0)-P711,SUM(M711:O711))</f>
        <v>0</v>
      </c>
      <c r="AA711" s="186" t="str">
        <f t="shared" si="51"/>
        <v>-</v>
      </c>
    </row>
    <row r="712" spans="2:27">
      <c r="B712" s="176" t="s">
        <v>2091</v>
      </c>
      <c r="C712" s="121"/>
      <c r="D712" s="119"/>
      <c r="E712" s="192"/>
      <c r="F712" s="117"/>
      <c r="G712" s="118"/>
      <c r="H712" s="119"/>
      <c r="I712" s="119"/>
      <c r="J712" s="123"/>
      <c r="K712" s="195"/>
      <c r="L712" s="120">
        <v>0</v>
      </c>
      <c r="M712" s="120">
        <v>0</v>
      </c>
      <c r="N712" s="120">
        <v>0</v>
      </c>
      <c r="O712" s="112">
        <f t="shared" si="48"/>
        <v>0</v>
      </c>
      <c r="P712" s="115">
        <f t="shared" si="49"/>
        <v>0</v>
      </c>
      <c r="Q712" s="197"/>
      <c r="R712" s="177" t="str">
        <f>IFERROR(INDEX('2A-2B'!$B$21:$B$1020,MATCH(E712,'2A-2B'!$F$21:$F$1020,0)),"-")</f>
        <v>-</v>
      </c>
      <c r="S712" s="177" t="str">
        <f>IFERROR(INDEX('ITC-Books'!$B$21:$B$1020,MATCH(E712,'ITC-Books'!$E$21:$E$1020,0)),"-")</f>
        <v>-</v>
      </c>
      <c r="T712" s="186">
        <f t="shared" si="50"/>
        <v>0</v>
      </c>
      <c r="V712" s="131" t="str">
        <f>IFERROR(INDEX('2A-2B'!$C$21:$C$1020,MATCH(E712,'2A-2B'!$F$21:$F$1020,0)),"Not in 2A-2B")</f>
        <v>Not in 2A-2B</v>
      </c>
      <c r="W712" s="131" t="str">
        <f>IFERROR(INDEX('ITC-Books'!$C$21:$C$1020,MATCH(E712,'ITC-Books'!$E$21:$E$1020,0)),"Not in Books")</f>
        <v>Not in Books</v>
      </c>
      <c r="X712" s="117" t="str">
        <f>IFERROR(INDEX('ITC-Books'!$R$21:$R$1020,MATCH(E712,'ITC-Books'!$E$21:$E$1020,0)),"Not in Books")</f>
        <v>Not in Books</v>
      </c>
      <c r="Y712" s="120">
        <f>IFERROR(VLOOKUP(E712,'2A-2B'!$F$21:$H$1020,3,0)-P712,SUM(M712:O712))</f>
        <v>0</v>
      </c>
      <c r="Z712" s="53">
        <f>IFERROR(VLOOKUP(E712,'ITC-Books'!$E$21:$P$1020,12,0)-P712,SUM(M712:O712))</f>
        <v>0</v>
      </c>
      <c r="AA712" s="186" t="str">
        <f t="shared" si="51"/>
        <v>-</v>
      </c>
    </row>
    <row r="713" spans="2:27">
      <c r="B713" s="176" t="s">
        <v>2092</v>
      </c>
      <c r="C713" s="121"/>
      <c r="D713" s="119"/>
      <c r="E713" s="192"/>
      <c r="F713" s="117"/>
      <c r="G713" s="118"/>
      <c r="H713" s="119"/>
      <c r="I713" s="119"/>
      <c r="J713" s="123"/>
      <c r="K713" s="195"/>
      <c r="L713" s="120">
        <v>0</v>
      </c>
      <c r="M713" s="120">
        <v>0</v>
      </c>
      <c r="N713" s="120">
        <v>0</v>
      </c>
      <c r="O713" s="112">
        <f t="shared" si="48"/>
        <v>0</v>
      </c>
      <c r="P713" s="115">
        <f t="shared" si="49"/>
        <v>0</v>
      </c>
      <c r="Q713" s="197"/>
      <c r="R713" s="177" t="str">
        <f>IFERROR(INDEX('2A-2B'!$B$21:$B$1020,MATCH(E713,'2A-2B'!$F$21:$F$1020,0)),"-")</f>
        <v>-</v>
      </c>
      <c r="S713" s="177" t="str">
        <f>IFERROR(INDEX('ITC-Books'!$B$21:$B$1020,MATCH(E713,'ITC-Books'!$E$21:$E$1020,0)),"-")</f>
        <v>-</v>
      </c>
      <c r="T713" s="186">
        <f t="shared" si="50"/>
        <v>0</v>
      </c>
      <c r="V713" s="131" t="str">
        <f>IFERROR(INDEX('2A-2B'!$C$21:$C$1020,MATCH(E713,'2A-2B'!$F$21:$F$1020,0)),"Not in 2A-2B")</f>
        <v>Not in 2A-2B</v>
      </c>
      <c r="W713" s="131" t="str">
        <f>IFERROR(INDEX('ITC-Books'!$C$21:$C$1020,MATCH(E713,'ITC-Books'!$E$21:$E$1020,0)),"Not in Books")</f>
        <v>Not in Books</v>
      </c>
      <c r="X713" s="117" t="str">
        <f>IFERROR(INDEX('ITC-Books'!$R$21:$R$1020,MATCH(E713,'ITC-Books'!$E$21:$E$1020,0)),"Not in Books")</f>
        <v>Not in Books</v>
      </c>
      <c r="Y713" s="120">
        <f>IFERROR(VLOOKUP(E713,'2A-2B'!$F$21:$H$1020,3,0)-P713,SUM(M713:O713))</f>
        <v>0</v>
      </c>
      <c r="Z713" s="53">
        <f>IFERROR(VLOOKUP(E713,'ITC-Books'!$E$21:$P$1020,12,0)-P713,SUM(M713:O713))</f>
        <v>0</v>
      </c>
      <c r="AA713" s="186" t="str">
        <f t="shared" si="51"/>
        <v>-</v>
      </c>
    </row>
    <row r="714" spans="2:27">
      <c r="B714" s="176" t="s">
        <v>2093</v>
      </c>
      <c r="C714" s="121"/>
      <c r="D714" s="119"/>
      <c r="E714" s="192"/>
      <c r="F714" s="117"/>
      <c r="G714" s="118"/>
      <c r="H714" s="119"/>
      <c r="I714" s="119"/>
      <c r="J714" s="123"/>
      <c r="K714" s="195"/>
      <c r="L714" s="120">
        <v>0</v>
      </c>
      <c r="M714" s="120">
        <v>0</v>
      </c>
      <c r="N714" s="120">
        <v>0</v>
      </c>
      <c r="O714" s="112">
        <f t="shared" si="48"/>
        <v>0</v>
      </c>
      <c r="P714" s="115">
        <f t="shared" si="49"/>
        <v>0</v>
      </c>
      <c r="Q714" s="197"/>
      <c r="R714" s="177" t="str">
        <f>IFERROR(INDEX('2A-2B'!$B$21:$B$1020,MATCH(E714,'2A-2B'!$F$21:$F$1020,0)),"-")</f>
        <v>-</v>
      </c>
      <c r="S714" s="177" t="str">
        <f>IFERROR(INDEX('ITC-Books'!$B$21:$B$1020,MATCH(E714,'ITC-Books'!$E$21:$E$1020,0)),"-")</f>
        <v>-</v>
      </c>
      <c r="T714" s="186">
        <f t="shared" si="50"/>
        <v>0</v>
      </c>
      <c r="V714" s="131" t="str">
        <f>IFERROR(INDEX('2A-2B'!$C$21:$C$1020,MATCH(E714,'2A-2B'!$F$21:$F$1020,0)),"Not in 2A-2B")</f>
        <v>Not in 2A-2B</v>
      </c>
      <c r="W714" s="131" t="str">
        <f>IFERROR(INDEX('ITC-Books'!$C$21:$C$1020,MATCH(E714,'ITC-Books'!$E$21:$E$1020,0)),"Not in Books")</f>
        <v>Not in Books</v>
      </c>
      <c r="X714" s="117" t="str">
        <f>IFERROR(INDEX('ITC-Books'!$R$21:$R$1020,MATCH(E714,'ITC-Books'!$E$21:$E$1020,0)),"Not in Books")</f>
        <v>Not in Books</v>
      </c>
      <c r="Y714" s="120">
        <f>IFERROR(VLOOKUP(E714,'2A-2B'!$F$21:$H$1020,3,0)-P714,SUM(M714:O714))</f>
        <v>0</v>
      </c>
      <c r="Z714" s="53">
        <f>IFERROR(VLOOKUP(E714,'ITC-Books'!$E$21:$P$1020,12,0)-P714,SUM(M714:O714))</f>
        <v>0</v>
      </c>
      <c r="AA714" s="186" t="str">
        <f t="shared" si="51"/>
        <v>-</v>
      </c>
    </row>
    <row r="715" spans="2:27">
      <c r="B715" s="176" t="s">
        <v>2094</v>
      </c>
      <c r="C715" s="121"/>
      <c r="D715" s="119"/>
      <c r="E715" s="192"/>
      <c r="F715" s="117"/>
      <c r="G715" s="118"/>
      <c r="H715" s="119"/>
      <c r="I715" s="119"/>
      <c r="J715" s="123"/>
      <c r="K715" s="195"/>
      <c r="L715" s="120">
        <v>0</v>
      </c>
      <c r="M715" s="120">
        <v>0</v>
      </c>
      <c r="N715" s="120">
        <v>0</v>
      </c>
      <c r="O715" s="112">
        <f t="shared" si="48"/>
        <v>0</v>
      </c>
      <c r="P715" s="115">
        <f t="shared" si="49"/>
        <v>0</v>
      </c>
      <c r="Q715" s="197"/>
      <c r="R715" s="177" t="str">
        <f>IFERROR(INDEX('2A-2B'!$B$21:$B$1020,MATCH(E715,'2A-2B'!$F$21:$F$1020,0)),"-")</f>
        <v>-</v>
      </c>
      <c r="S715" s="177" t="str">
        <f>IFERROR(INDEX('ITC-Books'!$B$21:$B$1020,MATCH(E715,'ITC-Books'!$E$21:$E$1020,0)),"-")</f>
        <v>-</v>
      </c>
      <c r="T715" s="186">
        <f t="shared" si="50"/>
        <v>0</v>
      </c>
      <c r="V715" s="131" t="str">
        <f>IFERROR(INDEX('2A-2B'!$C$21:$C$1020,MATCH(E715,'2A-2B'!$F$21:$F$1020,0)),"Not in 2A-2B")</f>
        <v>Not in 2A-2B</v>
      </c>
      <c r="W715" s="131" t="str">
        <f>IFERROR(INDEX('ITC-Books'!$C$21:$C$1020,MATCH(E715,'ITC-Books'!$E$21:$E$1020,0)),"Not in Books")</f>
        <v>Not in Books</v>
      </c>
      <c r="X715" s="117" t="str">
        <f>IFERROR(INDEX('ITC-Books'!$R$21:$R$1020,MATCH(E715,'ITC-Books'!$E$21:$E$1020,0)),"Not in Books")</f>
        <v>Not in Books</v>
      </c>
      <c r="Y715" s="120">
        <f>IFERROR(VLOOKUP(E715,'2A-2B'!$F$21:$H$1020,3,0)-P715,SUM(M715:O715))</f>
        <v>0</v>
      </c>
      <c r="Z715" s="53">
        <f>IFERROR(VLOOKUP(E715,'ITC-Books'!$E$21:$P$1020,12,0)-P715,SUM(M715:O715))</f>
        <v>0</v>
      </c>
      <c r="AA715" s="186" t="str">
        <f t="shared" si="51"/>
        <v>-</v>
      </c>
    </row>
    <row r="716" spans="2:27">
      <c r="B716" s="176" t="s">
        <v>2095</v>
      </c>
      <c r="C716" s="121"/>
      <c r="D716" s="119"/>
      <c r="E716" s="192"/>
      <c r="F716" s="117"/>
      <c r="G716" s="118"/>
      <c r="H716" s="119"/>
      <c r="I716" s="119"/>
      <c r="J716" s="123"/>
      <c r="K716" s="195"/>
      <c r="L716" s="120">
        <v>0</v>
      </c>
      <c r="M716" s="120">
        <v>0</v>
      </c>
      <c r="N716" s="120">
        <v>0</v>
      </c>
      <c r="O716" s="112">
        <f t="shared" si="48"/>
        <v>0</v>
      </c>
      <c r="P716" s="115">
        <f t="shared" si="49"/>
        <v>0</v>
      </c>
      <c r="Q716" s="197"/>
      <c r="R716" s="177" t="str">
        <f>IFERROR(INDEX('2A-2B'!$B$21:$B$1020,MATCH(E716,'2A-2B'!$F$21:$F$1020,0)),"-")</f>
        <v>-</v>
      </c>
      <c r="S716" s="177" t="str">
        <f>IFERROR(INDEX('ITC-Books'!$B$21:$B$1020,MATCH(E716,'ITC-Books'!$E$21:$E$1020,0)),"-")</f>
        <v>-</v>
      </c>
      <c r="T716" s="186">
        <f t="shared" si="50"/>
        <v>0</v>
      </c>
      <c r="V716" s="131" t="str">
        <f>IFERROR(INDEX('2A-2B'!$C$21:$C$1020,MATCH(E716,'2A-2B'!$F$21:$F$1020,0)),"Not in 2A-2B")</f>
        <v>Not in 2A-2B</v>
      </c>
      <c r="W716" s="131" t="str">
        <f>IFERROR(INDEX('ITC-Books'!$C$21:$C$1020,MATCH(E716,'ITC-Books'!$E$21:$E$1020,0)),"Not in Books")</f>
        <v>Not in Books</v>
      </c>
      <c r="X716" s="117" t="str">
        <f>IFERROR(INDEX('ITC-Books'!$R$21:$R$1020,MATCH(E716,'ITC-Books'!$E$21:$E$1020,0)),"Not in Books")</f>
        <v>Not in Books</v>
      </c>
      <c r="Y716" s="120">
        <f>IFERROR(VLOOKUP(E716,'2A-2B'!$F$21:$H$1020,3,0)-P716,SUM(M716:O716))</f>
        <v>0</v>
      </c>
      <c r="Z716" s="53">
        <f>IFERROR(VLOOKUP(E716,'ITC-Books'!$E$21:$P$1020,12,0)-P716,SUM(M716:O716))</f>
        <v>0</v>
      </c>
      <c r="AA716" s="186" t="str">
        <f t="shared" si="51"/>
        <v>-</v>
      </c>
    </row>
    <row r="717" spans="2:27">
      <c r="B717" s="176" t="s">
        <v>2096</v>
      </c>
      <c r="C717" s="121"/>
      <c r="D717" s="119"/>
      <c r="E717" s="192"/>
      <c r="F717" s="117"/>
      <c r="G717" s="118"/>
      <c r="H717" s="119"/>
      <c r="I717" s="119"/>
      <c r="J717" s="123"/>
      <c r="K717" s="195"/>
      <c r="L717" s="120">
        <v>0</v>
      </c>
      <c r="M717" s="120">
        <v>0</v>
      </c>
      <c r="N717" s="120">
        <v>0</v>
      </c>
      <c r="O717" s="112">
        <f t="shared" si="48"/>
        <v>0</v>
      </c>
      <c r="P717" s="115">
        <f t="shared" si="49"/>
        <v>0</v>
      </c>
      <c r="Q717" s="197"/>
      <c r="R717" s="177" t="str">
        <f>IFERROR(INDEX('2A-2B'!$B$21:$B$1020,MATCH(E717,'2A-2B'!$F$21:$F$1020,0)),"-")</f>
        <v>-</v>
      </c>
      <c r="S717" s="177" t="str">
        <f>IFERROR(INDEX('ITC-Books'!$B$21:$B$1020,MATCH(E717,'ITC-Books'!$E$21:$E$1020,0)),"-")</f>
        <v>-</v>
      </c>
      <c r="T717" s="186">
        <f t="shared" si="50"/>
        <v>0</v>
      </c>
      <c r="V717" s="131" t="str">
        <f>IFERROR(INDEX('2A-2B'!$C$21:$C$1020,MATCH(E717,'2A-2B'!$F$21:$F$1020,0)),"Not in 2A-2B")</f>
        <v>Not in 2A-2B</v>
      </c>
      <c r="W717" s="131" t="str">
        <f>IFERROR(INDEX('ITC-Books'!$C$21:$C$1020,MATCH(E717,'ITC-Books'!$E$21:$E$1020,0)),"Not in Books")</f>
        <v>Not in Books</v>
      </c>
      <c r="X717" s="117" t="str">
        <f>IFERROR(INDEX('ITC-Books'!$R$21:$R$1020,MATCH(E717,'ITC-Books'!$E$21:$E$1020,0)),"Not in Books")</f>
        <v>Not in Books</v>
      </c>
      <c r="Y717" s="120">
        <f>IFERROR(VLOOKUP(E717,'2A-2B'!$F$21:$H$1020,3,0)-P717,SUM(M717:O717))</f>
        <v>0</v>
      </c>
      <c r="Z717" s="53">
        <f>IFERROR(VLOOKUP(E717,'ITC-Books'!$E$21:$P$1020,12,0)-P717,SUM(M717:O717))</f>
        <v>0</v>
      </c>
      <c r="AA717" s="186" t="str">
        <f t="shared" si="51"/>
        <v>-</v>
      </c>
    </row>
    <row r="718" spans="2:27">
      <c r="B718" s="176" t="s">
        <v>2097</v>
      </c>
      <c r="C718" s="121"/>
      <c r="D718" s="119"/>
      <c r="E718" s="192"/>
      <c r="F718" s="117"/>
      <c r="G718" s="118"/>
      <c r="H718" s="119"/>
      <c r="I718" s="119"/>
      <c r="J718" s="123"/>
      <c r="K718" s="195"/>
      <c r="L718" s="120">
        <v>0</v>
      </c>
      <c r="M718" s="120">
        <v>0</v>
      </c>
      <c r="N718" s="120">
        <v>0</v>
      </c>
      <c r="O718" s="112">
        <f t="shared" si="48"/>
        <v>0</v>
      </c>
      <c r="P718" s="115">
        <f t="shared" si="49"/>
        <v>0</v>
      </c>
      <c r="Q718" s="197"/>
      <c r="R718" s="177" t="str">
        <f>IFERROR(INDEX('2A-2B'!$B$21:$B$1020,MATCH(E718,'2A-2B'!$F$21:$F$1020,0)),"-")</f>
        <v>-</v>
      </c>
      <c r="S718" s="177" t="str">
        <f>IFERROR(INDEX('ITC-Books'!$B$21:$B$1020,MATCH(E718,'ITC-Books'!$E$21:$E$1020,0)),"-")</f>
        <v>-</v>
      </c>
      <c r="T718" s="186">
        <f t="shared" si="50"/>
        <v>0</v>
      </c>
      <c r="V718" s="131" t="str">
        <f>IFERROR(INDEX('2A-2B'!$C$21:$C$1020,MATCH(E718,'2A-2B'!$F$21:$F$1020,0)),"Not in 2A-2B")</f>
        <v>Not in 2A-2B</v>
      </c>
      <c r="W718" s="131" t="str">
        <f>IFERROR(INDEX('ITC-Books'!$C$21:$C$1020,MATCH(E718,'ITC-Books'!$E$21:$E$1020,0)),"Not in Books")</f>
        <v>Not in Books</v>
      </c>
      <c r="X718" s="117" t="str">
        <f>IFERROR(INDEX('ITC-Books'!$R$21:$R$1020,MATCH(E718,'ITC-Books'!$E$21:$E$1020,0)),"Not in Books")</f>
        <v>Not in Books</v>
      </c>
      <c r="Y718" s="120">
        <f>IFERROR(VLOOKUP(E718,'2A-2B'!$F$21:$H$1020,3,0)-P718,SUM(M718:O718))</f>
        <v>0</v>
      </c>
      <c r="Z718" s="53">
        <f>IFERROR(VLOOKUP(E718,'ITC-Books'!$E$21:$P$1020,12,0)-P718,SUM(M718:O718))</f>
        <v>0</v>
      </c>
      <c r="AA718" s="186" t="str">
        <f t="shared" si="51"/>
        <v>-</v>
      </c>
    </row>
    <row r="719" spans="2:27">
      <c r="B719" s="176" t="s">
        <v>2098</v>
      </c>
      <c r="C719" s="121"/>
      <c r="D719" s="119"/>
      <c r="E719" s="192"/>
      <c r="F719" s="117"/>
      <c r="G719" s="118"/>
      <c r="H719" s="119"/>
      <c r="I719" s="119"/>
      <c r="J719" s="123"/>
      <c r="K719" s="195"/>
      <c r="L719" s="120">
        <v>0</v>
      </c>
      <c r="M719" s="120">
        <v>0</v>
      </c>
      <c r="N719" s="120">
        <v>0</v>
      </c>
      <c r="O719" s="112">
        <f t="shared" si="48"/>
        <v>0</v>
      </c>
      <c r="P719" s="115">
        <f t="shared" si="49"/>
        <v>0</v>
      </c>
      <c r="Q719" s="197"/>
      <c r="R719" s="177" t="str">
        <f>IFERROR(INDEX('2A-2B'!$B$21:$B$1020,MATCH(E719,'2A-2B'!$F$21:$F$1020,0)),"-")</f>
        <v>-</v>
      </c>
      <c r="S719" s="177" t="str">
        <f>IFERROR(INDEX('ITC-Books'!$B$21:$B$1020,MATCH(E719,'ITC-Books'!$E$21:$E$1020,0)),"-")</f>
        <v>-</v>
      </c>
      <c r="T719" s="186">
        <f t="shared" si="50"/>
        <v>0</v>
      </c>
      <c r="V719" s="131" t="str">
        <f>IFERROR(INDEX('2A-2B'!$C$21:$C$1020,MATCH(E719,'2A-2B'!$F$21:$F$1020,0)),"Not in 2A-2B")</f>
        <v>Not in 2A-2B</v>
      </c>
      <c r="W719" s="131" t="str">
        <f>IFERROR(INDEX('ITC-Books'!$C$21:$C$1020,MATCH(E719,'ITC-Books'!$E$21:$E$1020,0)),"Not in Books")</f>
        <v>Not in Books</v>
      </c>
      <c r="X719" s="117" t="str">
        <f>IFERROR(INDEX('ITC-Books'!$R$21:$R$1020,MATCH(E719,'ITC-Books'!$E$21:$E$1020,0)),"Not in Books")</f>
        <v>Not in Books</v>
      </c>
      <c r="Y719" s="120">
        <f>IFERROR(VLOOKUP(E719,'2A-2B'!$F$21:$H$1020,3,0)-P719,SUM(M719:O719))</f>
        <v>0</v>
      </c>
      <c r="Z719" s="53">
        <f>IFERROR(VLOOKUP(E719,'ITC-Books'!$E$21:$P$1020,12,0)-P719,SUM(M719:O719))</f>
        <v>0</v>
      </c>
      <c r="AA719" s="186" t="str">
        <f t="shared" si="51"/>
        <v>-</v>
      </c>
    </row>
    <row r="720" spans="2:27">
      <c r="B720" s="176" t="s">
        <v>2099</v>
      </c>
      <c r="C720" s="121"/>
      <c r="D720" s="119"/>
      <c r="E720" s="192"/>
      <c r="F720" s="117"/>
      <c r="G720" s="118"/>
      <c r="H720" s="119"/>
      <c r="I720" s="119"/>
      <c r="J720" s="123"/>
      <c r="K720" s="195"/>
      <c r="L720" s="120">
        <v>0</v>
      </c>
      <c r="M720" s="120">
        <v>0</v>
      </c>
      <c r="N720" s="120">
        <v>0</v>
      </c>
      <c r="O720" s="112">
        <f t="shared" si="48"/>
        <v>0</v>
      </c>
      <c r="P720" s="115">
        <f t="shared" si="49"/>
        <v>0</v>
      </c>
      <c r="Q720" s="197"/>
      <c r="R720" s="177" t="str">
        <f>IFERROR(INDEX('2A-2B'!$B$21:$B$1020,MATCH(E720,'2A-2B'!$F$21:$F$1020,0)),"-")</f>
        <v>-</v>
      </c>
      <c r="S720" s="177" t="str">
        <f>IFERROR(INDEX('ITC-Books'!$B$21:$B$1020,MATCH(E720,'ITC-Books'!$E$21:$E$1020,0)),"-")</f>
        <v>-</v>
      </c>
      <c r="T720" s="186">
        <f t="shared" si="50"/>
        <v>0</v>
      </c>
      <c r="V720" s="131" t="str">
        <f>IFERROR(INDEX('2A-2B'!$C$21:$C$1020,MATCH(E720,'2A-2B'!$F$21:$F$1020,0)),"Not in 2A-2B")</f>
        <v>Not in 2A-2B</v>
      </c>
      <c r="W720" s="131" t="str">
        <f>IFERROR(INDEX('ITC-Books'!$C$21:$C$1020,MATCH(E720,'ITC-Books'!$E$21:$E$1020,0)),"Not in Books")</f>
        <v>Not in Books</v>
      </c>
      <c r="X720" s="117" t="str">
        <f>IFERROR(INDEX('ITC-Books'!$R$21:$R$1020,MATCH(E720,'ITC-Books'!$E$21:$E$1020,0)),"Not in Books")</f>
        <v>Not in Books</v>
      </c>
      <c r="Y720" s="120">
        <f>IFERROR(VLOOKUP(E720,'2A-2B'!$F$21:$H$1020,3,0)-P720,SUM(M720:O720))</f>
        <v>0</v>
      </c>
      <c r="Z720" s="53">
        <f>IFERROR(VLOOKUP(E720,'ITC-Books'!$E$21:$P$1020,12,0)-P720,SUM(M720:O720))</f>
        <v>0</v>
      </c>
      <c r="AA720" s="186" t="str">
        <f t="shared" si="51"/>
        <v>-</v>
      </c>
    </row>
    <row r="721" spans="2:27">
      <c r="B721" s="176" t="s">
        <v>2100</v>
      </c>
      <c r="C721" s="121"/>
      <c r="D721" s="119"/>
      <c r="E721" s="192"/>
      <c r="F721" s="117"/>
      <c r="G721" s="118"/>
      <c r="H721" s="119"/>
      <c r="I721" s="119"/>
      <c r="J721" s="123"/>
      <c r="K721" s="195"/>
      <c r="L721" s="120">
        <v>0</v>
      </c>
      <c r="M721" s="120">
        <v>0</v>
      </c>
      <c r="N721" s="120">
        <v>0</v>
      </c>
      <c r="O721" s="112">
        <f t="shared" si="48"/>
        <v>0</v>
      </c>
      <c r="P721" s="115">
        <f t="shared" si="49"/>
        <v>0</v>
      </c>
      <c r="Q721" s="197"/>
      <c r="R721" s="177" t="str">
        <f>IFERROR(INDEX('2A-2B'!$B$21:$B$1020,MATCH(E721,'2A-2B'!$F$21:$F$1020,0)),"-")</f>
        <v>-</v>
      </c>
      <c r="S721" s="177" t="str">
        <f>IFERROR(INDEX('ITC-Books'!$B$21:$B$1020,MATCH(E721,'ITC-Books'!$E$21:$E$1020,0)),"-")</f>
        <v>-</v>
      </c>
      <c r="T721" s="186">
        <f t="shared" si="50"/>
        <v>0</v>
      </c>
      <c r="V721" s="131" t="str">
        <f>IFERROR(INDEX('2A-2B'!$C$21:$C$1020,MATCH(E721,'2A-2B'!$F$21:$F$1020,0)),"Not in 2A-2B")</f>
        <v>Not in 2A-2B</v>
      </c>
      <c r="W721" s="131" t="str">
        <f>IFERROR(INDEX('ITC-Books'!$C$21:$C$1020,MATCH(E721,'ITC-Books'!$E$21:$E$1020,0)),"Not in Books")</f>
        <v>Not in Books</v>
      </c>
      <c r="X721" s="117" t="str">
        <f>IFERROR(INDEX('ITC-Books'!$R$21:$R$1020,MATCH(E721,'ITC-Books'!$E$21:$E$1020,0)),"Not in Books")</f>
        <v>Not in Books</v>
      </c>
      <c r="Y721" s="120">
        <f>IFERROR(VLOOKUP(E721,'2A-2B'!$F$21:$H$1020,3,0)-P721,SUM(M721:O721))</f>
        <v>0</v>
      </c>
      <c r="Z721" s="53">
        <f>IFERROR(VLOOKUP(E721,'ITC-Books'!$E$21:$P$1020,12,0)-P721,SUM(M721:O721))</f>
        <v>0</v>
      </c>
      <c r="AA721" s="186" t="str">
        <f t="shared" si="51"/>
        <v>-</v>
      </c>
    </row>
    <row r="722" spans="2:27">
      <c r="B722" s="176" t="s">
        <v>2101</v>
      </c>
      <c r="C722" s="121"/>
      <c r="D722" s="119"/>
      <c r="E722" s="192"/>
      <c r="F722" s="117"/>
      <c r="G722" s="118"/>
      <c r="H722" s="119"/>
      <c r="I722" s="119"/>
      <c r="J722" s="123"/>
      <c r="K722" s="195"/>
      <c r="L722" s="120">
        <v>0</v>
      </c>
      <c r="M722" s="120">
        <v>0</v>
      </c>
      <c r="N722" s="120">
        <v>0</v>
      </c>
      <c r="O722" s="112">
        <f t="shared" si="48"/>
        <v>0</v>
      </c>
      <c r="P722" s="115">
        <f t="shared" si="49"/>
        <v>0</v>
      </c>
      <c r="Q722" s="197"/>
      <c r="R722" s="177" t="str">
        <f>IFERROR(INDEX('2A-2B'!$B$21:$B$1020,MATCH(E722,'2A-2B'!$F$21:$F$1020,0)),"-")</f>
        <v>-</v>
      </c>
      <c r="S722" s="177" t="str">
        <f>IFERROR(INDEX('ITC-Books'!$B$21:$B$1020,MATCH(E722,'ITC-Books'!$E$21:$E$1020,0)),"-")</f>
        <v>-</v>
      </c>
      <c r="T722" s="186">
        <f t="shared" si="50"/>
        <v>0</v>
      </c>
      <c r="V722" s="131" t="str">
        <f>IFERROR(INDEX('2A-2B'!$C$21:$C$1020,MATCH(E722,'2A-2B'!$F$21:$F$1020,0)),"Not in 2A-2B")</f>
        <v>Not in 2A-2B</v>
      </c>
      <c r="W722" s="131" t="str">
        <f>IFERROR(INDEX('ITC-Books'!$C$21:$C$1020,MATCH(E722,'ITC-Books'!$E$21:$E$1020,0)),"Not in Books")</f>
        <v>Not in Books</v>
      </c>
      <c r="X722" s="117" t="str">
        <f>IFERROR(INDEX('ITC-Books'!$R$21:$R$1020,MATCH(E722,'ITC-Books'!$E$21:$E$1020,0)),"Not in Books")</f>
        <v>Not in Books</v>
      </c>
      <c r="Y722" s="120">
        <f>IFERROR(VLOOKUP(E722,'2A-2B'!$F$21:$H$1020,3,0)-P722,SUM(M722:O722))</f>
        <v>0</v>
      </c>
      <c r="Z722" s="53">
        <f>IFERROR(VLOOKUP(E722,'ITC-Books'!$E$21:$P$1020,12,0)-P722,SUM(M722:O722))</f>
        <v>0</v>
      </c>
      <c r="AA722" s="186" t="str">
        <f t="shared" si="51"/>
        <v>-</v>
      </c>
    </row>
    <row r="723" spans="2:27">
      <c r="B723" s="176" t="s">
        <v>2102</v>
      </c>
      <c r="C723" s="121"/>
      <c r="D723" s="119"/>
      <c r="E723" s="192"/>
      <c r="F723" s="117"/>
      <c r="G723" s="118"/>
      <c r="H723" s="119"/>
      <c r="I723" s="119"/>
      <c r="J723" s="123"/>
      <c r="K723" s="195"/>
      <c r="L723" s="120">
        <v>0</v>
      </c>
      <c r="M723" s="120">
        <v>0</v>
      </c>
      <c r="N723" s="120">
        <v>0</v>
      </c>
      <c r="O723" s="112">
        <f t="shared" si="48"/>
        <v>0</v>
      </c>
      <c r="P723" s="115">
        <f t="shared" si="49"/>
        <v>0</v>
      </c>
      <c r="Q723" s="197"/>
      <c r="R723" s="177" t="str">
        <f>IFERROR(INDEX('2A-2B'!$B$21:$B$1020,MATCH(E723,'2A-2B'!$F$21:$F$1020,0)),"-")</f>
        <v>-</v>
      </c>
      <c r="S723" s="177" t="str">
        <f>IFERROR(INDEX('ITC-Books'!$B$21:$B$1020,MATCH(E723,'ITC-Books'!$E$21:$E$1020,0)),"-")</f>
        <v>-</v>
      </c>
      <c r="T723" s="186">
        <f t="shared" si="50"/>
        <v>0</v>
      </c>
      <c r="V723" s="131" t="str">
        <f>IFERROR(INDEX('2A-2B'!$C$21:$C$1020,MATCH(E723,'2A-2B'!$F$21:$F$1020,0)),"Not in 2A-2B")</f>
        <v>Not in 2A-2B</v>
      </c>
      <c r="W723" s="131" t="str">
        <f>IFERROR(INDEX('ITC-Books'!$C$21:$C$1020,MATCH(E723,'ITC-Books'!$E$21:$E$1020,0)),"Not in Books")</f>
        <v>Not in Books</v>
      </c>
      <c r="X723" s="117" t="str">
        <f>IFERROR(INDEX('ITC-Books'!$R$21:$R$1020,MATCH(E723,'ITC-Books'!$E$21:$E$1020,0)),"Not in Books")</f>
        <v>Not in Books</v>
      </c>
      <c r="Y723" s="120">
        <f>IFERROR(VLOOKUP(E723,'2A-2B'!$F$21:$H$1020,3,0)-P723,SUM(M723:O723))</f>
        <v>0</v>
      </c>
      <c r="Z723" s="53">
        <f>IFERROR(VLOOKUP(E723,'ITC-Books'!$E$21:$P$1020,12,0)-P723,SUM(M723:O723))</f>
        <v>0</v>
      </c>
      <c r="AA723" s="186" t="str">
        <f t="shared" si="51"/>
        <v>-</v>
      </c>
    </row>
    <row r="724" spans="2:27">
      <c r="B724" s="176" t="s">
        <v>2103</v>
      </c>
      <c r="C724" s="121"/>
      <c r="D724" s="119"/>
      <c r="E724" s="192"/>
      <c r="F724" s="117"/>
      <c r="G724" s="118"/>
      <c r="H724" s="119"/>
      <c r="I724" s="119"/>
      <c r="J724" s="123"/>
      <c r="K724" s="195"/>
      <c r="L724" s="120">
        <v>0</v>
      </c>
      <c r="M724" s="120">
        <v>0</v>
      </c>
      <c r="N724" s="120">
        <v>0</v>
      </c>
      <c r="O724" s="112">
        <f t="shared" si="48"/>
        <v>0</v>
      </c>
      <c r="P724" s="115">
        <f t="shared" si="49"/>
        <v>0</v>
      </c>
      <c r="Q724" s="197"/>
      <c r="R724" s="177" t="str">
        <f>IFERROR(INDEX('2A-2B'!$B$21:$B$1020,MATCH(E724,'2A-2B'!$F$21:$F$1020,0)),"-")</f>
        <v>-</v>
      </c>
      <c r="S724" s="177" t="str">
        <f>IFERROR(INDEX('ITC-Books'!$B$21:$B$1020,MATCH(E724,'ITC-Books'!$E$21:$E$1020,0)),"-")</f>
        <v>-</v>
      </c>
      <c r="T724" s="186">
        <f t="shared" si="50"/>
        <v>0</v>
      </c>
      <c r="V724" s="131" t="str">
        <f>IFERROR(INDEX('2A-2B'!$C$21:$C$1020,MATCH(E724,'2A-2B'!$F$21:$F$1020,0)),"Not in 2A-2B")</f>
        <v>Not in 2A-2B</v>
      </c>
      <c r="W724" s="131" t="str">
        <f>IFERROR(INDEX('ITC-Books'!$C$21:$C$1020,MATCH(E724,'ITC-Books'!$E$21:$E$1020,0)),"Not in Books")</f>
        <v>Not in Books</v>
      </c>
      <c r="X724" s="117" t="str">
        <f>IFERROR(INDEX('ITC-Books'!$R$21:$R$1020,MATCH(E724,'ITC-Books'!$E$21:$E$1020,0)),"Not in Books")</f>
        <v>Not in Books</v>
      </c>
      <c r="Y724" s="120">
        <f>IFERROR(VLOOKUP(E724,'2A-2B'!$F$21:$H$1020,3,0)-P724,SUM(M724:O724))</f>
        <v>0</v>
      </c>
      <c r="Z724" s="53">
        <f>IFERROR(VLOOKUP(E724,'ITC-Books'!$E$21:$P$1020,12,0)-P724,SUM(M724:O724))</f>
        <v>0</v>
      </c>
      <c r="AA724" s="186" t="str">
        <f t="shared" si="51"/>
        <v>-</v>
      </c>
    </row>
    <row r="725" spans="2:27">
      <c r="B725" s="176" t="s">
        <v>2104</v>
      </c>
      <c r="C725" s="121"/>
      <c r="D725" s="119"/>
      <c r="E725" s="192"/>
      <c r="F725" s="117"/>
      <c r="G725" s="118"/>
      <c r="H725" s="119"/>
      <c r="I725" s="119"/>
      <c r="J725" s="123"/>
      <c r="K725" s="195"/>
      <c r="L725" s="120">
        <v>0</v>
      </c>
      <c r="M725" s="120">
        <v>0</v>
      </c>
      <c r="N725" s="120">
        <v>0</v>
      </c>
      <c r="O725" s="112">
        <f t="shared" ref="O725:O788" si="52">N725</f>
        <v>0</v>
      </c>
      <c r="P725" s="115">
        <f t="shared" si="49"/>
        <v>0</v>
      </c>
      <c r="Q725" s="197"/>
      <c r="R725" s="177" t="str">
        <f>IFERROR(INDEX('2A-2B'!$B$21:$B$1020,MATCH(E725,'2A-2B'!$F$21:$F$1020,0)),"-")</f>
        <v>-</v>
      </c>
      <c r="S725" s="177" t="str">
        <f>IFERROR(INDEX('ITC-Books'!$B$21:$B$1020,MATCH(E725,'ITC-Books'!$E$21:$E$1020,0)),"-")</f>
        <v>-</v>
      </c>
      <c r="T725" s="186">
        <f t="shared" si="50"/>
        <v>0</v>
      </c>
      <c r="V725" s="131" t="str">
        <f>IFERROR(INDEX('2A-2B'!$C$21:$C$1020,MATCH(E725,'2A-2B'!$F$21:$F$1020,0)),"Not in 2A-2B")</f>
        <v>Not in 2A-2B</v>
      </c>
      <c r="W725" s="131" t="str">
        <f>IFERROR(INDEX('ITC-Books'!$C$21:$C$1020,MATCH(E725,'ITC-Books'!$E$21:$E$1020,0)),"Not in Books")</f>
        <v>Not in Books</v>
      </c>
      <c r="X725" s="117" t="str">
        <f>IFERROR(INDEX('ITC-Books'!$R$21:$R$1020,MATCH(E725,'ITC-Books'!$E$21:$E$1020,0)),"Not in Books")</f>
        <v>Not in Books</v>
      </c>
      <c r="Y725" s="120">
        <f>IFERROR(VLOOKUP(E725,'2A-2B'!$F$21:$H$1020,3,0)-P725,SUM(M725:O725))</f>
        <v>0</v>
      </c>
      <c r="Z725" s="53">
        <f>IFERROR(VLOOKUP(E725,'ITC-Books'!$E$21:$P$1020,12,0)-P725,SUM(M725:O725))</f>
        <v>0</v>
      </c>
      <c r="AA725" s="186" t="str">
        <f t="shared" si="51"/>
        <v>-</v>
      </c>
    </row>
    <row r="726" spans="2:27">
      <c r="B726" s="176" t="s">
        <v>2105</v>
      </c>
      <c r="C726" s="121"/>
      <c r="D726" s="119"/>
      <c r="E726" s="192"/>
      <c r="F726" s="117"/>
      <c r="G726" s="118"/>
      <c r="H726" s="119"/>
      <c r="I726" s="119"/>
      <c r="J726" s="123"/>
      <c r="K726" s="195"/>
      <c r="L726" s="120">
        <v>0</v>
      </c>
      <c r="M726" s="120">
        <v>0</v>
      </c>
      <c r="N726" s="120">
        <v>0</v>
      </c>
      <c r="O726" s="112">
        <f t="shared" si="52"/>
        <v>0</v>
      </c>
      <c r="P726" s="115">
        <f t="shared" ref="P726:P789" si="53">SUM(L726:O726)</f>
        <v>0</v>
      </c>
      <c r="Q726" s="197"/>
      <c r="R726" s="177" t="str">
        <f>IFERROR(INDEX('2A-2B'!$B$21:$B$1020,MATCH(E726,'2A-2B'!$F$21:$F$1020,0)),"-")</f>
        <v>-</v>
      </c>
      <c r="S726" s="177" t="str">
        <f>IFERROR(INDEX('ITC-Books'!$B$21:$B$1020,MATCH(E726,'ITC-Books'!$E$21:$E$1020,0)),"-")</f>
        <v>-</v>
      </c>
      <c r="T726" s="186">
        <f t="shared" ref="T726:T789" si="54">IF(((L726*J726)-SUM(M726:O726))&gt;0.51,0,((L726*J726)-SUM(M726:O726)))</f>
        <v>0</v>
      </c>
      <c r="V726" s="131" t="str">
        <f>IFERROR(INDEX('2A-2B'!$C$21:$C$1020,MATCH(E726,'2A-2B'!$F$21:$F$1020,0)),"Not in 2A-2B")</f>
        <v>Not in 2A-2B</v>
      </c>
      <c r="W726" s="131" t="str">
        <f>IFERROR(INDEX('ITC-Books'!$C$21:$C$1020,MATCH(E726,'ITC-Books'!$E$21:$E$1020,0)),"Not in Books")</f>
        <v>Not in Books</v>
      </c>
      <c r="X726" s="117" t="str">
        <f>IFERROR(INDEX('ITC-Books'!$R$21:$R$1020,MATCH(E726,'ITC-Books'!$E$21:$E$1020,0)),"Not in Books")</f>
        <v>Not in Books</v>
      </c>
      <c r="Y726" s="120">
        <f>IFERROR(VLOOKUP(E726,'2A-2B'!$F$21:$H$1020,3,0)-P726,SUM(M726:O726))</f>
        <v>0</v>
      </c>
      <c r="Z726" s="53">
        <f>IFERROR(VLOOKUP(E726,'ITC-Books'!$E$21:$P$1020,12,0)-P726,SUM(M726:O726))</f>
        <v>0</v>
      </c>
      <c r="AA726" s="186" t="str">
        <f t="shared" ref="AA726:AA789" si="55">IFERROR((X726-F726)&lt;180,"-")</f>
        <v>-</v>
      </c>
    </row>
    <row r="727" spans="2:27">
      <c r="B727" s="176" t="s">
        <v>2106</v>
      </c>
      <c r="C727" s="121"/>
      <c r="D727" s="119"/>
      <c r="E727" s="192"/>
      <c r="F727" s="117"/>
      <c r="G727" s="118"/>
      <c r="H727" s="119"/>
      <c r="I727" s="119"/>
      <c r="J727" s="123"/>
      <c r="K727" s="195"/>
      <c r="L727" s="120">
        <v>0</v>
      </c>
      <c r="M727" s="120">
        <v>0</v>
      </c>
      <c r="N727" s="120">
        <v>0</v>
      </c>
      <c r="O727" s="112">
        <f t="shared" si="52"/>
        <v>0</v>
      </c>
      <c r="P727" s="115">
        <f t="shared" si="53"/>
        <v>0</v>
      </c>
      <c r="Q727" s="197"/>
      <c r="R727" s="177" t="str">
        <f>IFERROR(INDEX('2A-2B'!$B$21:$B$1020,MATCH(E727,'2A-2B'!$F$21:$F$1020,0)),"-")</f>
        <v>-</v>
      </c>
      <c r="S727" s="177" t="str">
        <f>IFERROR(INDEX('ITC-Books'!$B$21:$B$1020,MATCH(E727,'ITC-Books'!$E$21:$E$1020,0)),"-")</f>
        <v>-</v>
      </c>
      <c r="T727" s="186">
        <f t="shared" si="54"/>
        <v>0</v>
      </c>
      <c r="V727" s="131" t="str">
        <f>IFERROR(INDEX('2A-2B'!$C$21:$C$1020,MATCH(E727,'2A-2B'!$F$21:$F$1020,0)),"Not in 2A-2B")</f>
        <v>Not in 2A-2B</v>
      </c>
      <c r="W727" s="131" t="str">
        <f>IFERROR(INDEX('ITC-Books'!$C$21:$C$1020,MATCH(E727,'ITC-Books'!$E$21:$E$1020,0)),"Not in Books")</f>
        <v>Not in Books</v>
      </c>
      <c r="X727" s="117" t="str">
        <f>IFERROR(INDEX('ITC-Books'!$R$21:$R$1020,MATCH(E727,'ITC-Books'!$E$21:$E$1020,0)),"Not in Books")</f>
        <v>Not in Books</v>
      </c>
      <c r="Y727" s="120">
        <f>IFERROR(VLOOKUP(E727,'2A-2B'!$F$21:$H$1020,3,0)-P727,SUM(M727:O727))</f>
        <v>0</v>
      </c>
      <c r="Z727" s="53">
        <f>IFERROR(VLOOKUP(E727,'ITC-Books'!$E$21:$P$1020,12,0)-P727,SUM(M727:O727))</f>
        <v>0</v>
      </c>
      <c r="AA727" s="186" t="str">
        <f t="shared" si="55"/>
        <v>-</v>
      </c>
    </row>
    <row r="728" spans="2:27">
      <c r="B728" s="176" t="s">
        <v>2107</v>
      </c>
      <c r="C728" s="121"/>
      <c r="D728" s="119"/>
      <c r="E728" s="192"/>
      <c r="F728" s="117"/>
      <c r="G728" s="118"/>
      <c r="H728" s="119"/>
      <c r="I728" s="119"/>
      <c r="J728" s="123"/>
      <c r="K728" s="195"/>
      <c r="L728" s="120">
        <v>0</v>
      </c>
      <c r="M728" s="120">
        <v>0</v>
      </c>
      <c r="N728" s="120">
        <v>0</v>
      </c>
      <c r="O728" s="112">
        <f t="shared" si="52"/>
        <v>0</v>
      </c>
      <c r="P728" s="115">
        <f t="shared" si="53"/>
        <v>0</v>
      </c>
      <c r="Q728" s="197"/>
      <c r="R728" s="177" t="str">
        <f>IFERROR(INDEX('2A-2B'!$B$21:$B$1020,MATCH(E728,'2A-2B'!$F$21:$F$1020,0)),"-")</f>
        <v>-</v>
      </c>
      <c r="S728" s="177" t="str">
        <f>IFERROR(INDEX('ITC-Books'!$B$21:$B$1020,MATCH(E728,'ITC-Books'!$E$21:$E$1020,0)),"-")</f>
        <v>-</v>
      </c>
      <c r="T728" s="186">
        <f t="shared" si="54"/>
        <v>0</v>
      </c>
      <c r="V728" s="131" t="str">
        <f>IFERROR(INDEX('2A-2B'!$C$21:$C$1020,MATCH(E728,'2A-2B'!$F$21:$F$1020,0)),"Not in 2A-2B")</f>
        <v>Not in 2A-2B</v>
      </c>
      <c r="W728" s="131" t="str">
        <f>IFERROR(INDEX('ITC-Books'!$C$21:$C$1020,MATCH(E728,'ITC-Books'!$E$21:$E$1020,0)),"Not in Books")</f>
        <v>Not in Books</v>
      </c>
      <c r="X728" s="117" t="str">
        <f>IFERROR(INDEX('ITC-Books'!$R$21:$R$1020,MATCH(E728,'ITC-Books'!$E$21:$E$1020,0)),"Not in Books")</f>
        <v>Not in Books</v>
      </c>
      <c r="Y728" s="120">
        <f>IFERROR(VLOOKUP(E728,'2A-2B'!$F$21:$H$1020,3,0)-P728,SUM(M728:O728))</f>
        <v>0</v>
      </c>
      <c r="Z728" s="53">
        <f>IFERROR(VLOOKUP(E728,'ITC-Books'!$E$21:$P$1020,12,0)-P728,SUM(M728:O728))</f>
        <v>0</v>
      </c>
      <c r="AA728" s="186" t="str">
        <f t="shared" si="55"/>
        <v>-</v>
      </c>
    </row>
    <row r="729" spans="2:27">
      <c r="B729" s="176" t="s">
        <v>2108</v>
      </c>
      <c r="C729" s="121"/>
      <c r="D729" s="119"/>
      <c r="E729" s="192"/>
      <c r="F729" s="117"/>
      <c r="G729" s="118"/>
      <c r="H729" s="119"/>
      <c r="I729" s="119"/>
      <c r="J729" s="123"/>
      <c r="K729" s="195"/>
      <c r="L729" s="120">
        <v>0</v>
      </c>
      <c r="M729" s="120">
        <v>0</v>
      </c>
      <c r="N729" s="120">
        <v>0</v>
      </c>
      <c r="O729" s="112">
        <f t="shared" si="52"/>
        <v>0</v>
      </c>
      <c r="P729" s="115">
        <f t="shared" si="53"/>
        <v>0</v>
      </c>
      <c r="Q729" s="197"/>
      <c r="R729" s="177" t="str">
        <f>IFERROR(INDEX('2A-2B'!$B$21:$B$1020,MATCH(E729,'2A-2B'!$F$21:$F$1020,0)),"-")</f>
        <v>-</v>
      </c>
      <c r="S729" s="177" t="str">
        <f>IFERROR(INDEX('ITC-Books'!$B$21:$B$1020,MATCH(E729,'ITC-Books'!$E$21:$E$1020,0)),"-")</f>
        <v>-</v>
      </c>
      <c r="T729" s="186">
        <f t="shared" si="54"/>
        <v>0</v>
      </c>
      <c r="V729" s="131" t="str">
        <f>IFERROR(INDEX('2A-2B'!$C$21:$C$1020,MATCH(E729,'2A-2B'!$F$21:$F$1020,0)),"Not in 2A-2B")</f>
        <v>Not in 2A-2B</v>
      </c>
      <c r="W729" s="131" t="str">
        <f>IFERROR(INDEX('ITC-Books'!$C$21:$C$1020,MATCH(E729,'ITC-Books'!$E$21:$E$1020,0)),"Not in Books")</f>
        <v>Not in Books</v>
      </c>
      <c r="X729" s="117" t="str">
        <f>IFERROR(INDEX('ITC-Books'!$R$21:$R$1020,MATCH(E729,'ITC-Books'!$E$21:$E$1020,0)),"Not in Books")</f>
        <v>Not in Books</v>
      </c>
      <c r="Y729" s="120">
        <f>IFERROR(VLOOKUP(E729,'2A-2B'!$F$21:$H$1020,3,0)-P729,SUM(M729:O729))</f>
        <v>0</v>
      </c>
      <c r="Z729" s="53">
        <f>IFERROR(VLOOKUP(E729,'ITC-Books'!$E$21:$P$1020,12,0)-P729,SUM(M729:O729))</f>
        <v>0</v>
      </c>
      <c r="AA729" s="186" t="str">
        <f t="shared" si="55"/>
        <v>-</v>
      </c>
    </row>
    <row r="730" spans="2:27">
      <c r="B730" s="176" t="s">
        <v>2109</v>
      </c>
      <c r="C730" s="121"/>
      <c r="D730" s="119"/>
      <c r="E730" s="192"/>
      <c r="F730" s="117"/>
      <c r="G730" s="118"/>
      <c r="H730" s="119"/>
      <c r="I730" s="119"/>
      <c r="J730" s="123"/>
      <c r="K730" s="195"/>
      <c r="L730" s="120">
        <v>0</v>
      </c>
      <c r="M730" s="120">
        <v>0</v>
      </c>
      <c r="N730" s="120">
        <v>0</v>
      </c>
      <c r="O730" s="112">
        <f t="shared" si="52"/>
        <v>0</v>
      </c>
      <c r="P730" s="115">
        <f t="shared" si="53"/>
        <v>0</v>
      </c>
      <c r="Q730" s="197"/>
      <c r="R730" s="177" t="str">
        <f>IFERROR(INDEX('2A-2B'!$B$21:$B$1020,MATCH(E730,'2A-2B'!$F$21:$F$1020,0)),"-")</f>
        <v>-</v>
      </c>
      <c r="S730" s="177" t="str">
        <f>IFERROR(INDEX('ITC-Books'!$B$21:$B$1020,MATCH(E730,'ITC-Books'!$E$21:$E$1020,0)),"-")</f>
        <v>-</v>
      </c>
      <c r="T730" s="186">
        <f t="shared" si="54"/>
        <v>0</v>
      </c>
      <c r="V730" s="131" t="str">
        <f>IFERROR(INDEX('2A-2B'!$C$21:$C$1020,MATCH(E730,'2A-2B'!$F$21:$F$1020,0)),"Not in 2A-2B")</f>
        <v>Not in 2A-2B</v>
      </c>
      <c r="W730" s="131" t="str">
        <f>IFERROR(INDEX('ITC-Books'!$C$21:$C$1020,MATCH(E730,'ITC-Books'!$E$21:$E$1020,0)),"Not in Books")</f>
        <v>Not in Books</v>
      </c>
      <c r="X730" s="117" t="str">
        <f>IFERROR(INDEX('ITC-Books'!$R$21:$R$1020,MATCH(E730,'ITC-Books'!$E$21:$E$1020,0)),"Not in Books")</f>
        <v>Not in Books</v>
      </c>
      <c r="Y730" s="120">
        <f>IFERROR(VLOOKUP(E730,'2A-2B'!$F$21:$H$1020,3,0)-P730,SUM(M730:O730))</f>
        <v>0</v>
      </c>
      <c r="Z730" s="53">
        <f>IFERROR(VLOOKUP(E730,'ITC-Books'!$E$21:$P$1020,12,0)-P730,SUM(M730:O730))</f>
        <v>0</v>
      </c>
      <c r="AA730" s="186" t="str">
        <f t="shared" si="55"/>
        <v>-</v>
      </c>
    </row>
    <row r="731" spans="2:27">
      <c r="B731" s="176" t="s">
        <v>2110</v>
      </c>
      <c r="C731" s="121"/>
      <c r="D731" s="119"/>
      <c r="E731" s="192"/>
      <c r="F731" s="117"/>
      <c r="G731" s="118"/>
      <c r="H731" s="119"/>
      <c r="I731" s="119"/>
      <c r="J731" s="123"/>
      <c r="K731" s="195"/>
      <c r="L731" s="120">
        <v>0</v>
      </c>
      <c r="M731" s="120">
        <v>0</v>
      </c>
      <c r="N731" s="120">
        <v>0</v>
      </c>
      <c r="O731" s="112">
        <f t="shared" si="52"/>
        <v>0</v>
      </c>
      <c r="P731" s="115">
        <f t="shared" si="53"/>
        <v>0</v>
      </c>
      <c r="Q731" s="197"/>
      <c r="R731" s="177" t="str">
        <f>IFERROR(INDEX('2A-2B'!$B$21:$B$1020,MATCH(E731,'2A-2B'!$F$21:$F$1020,0)),"-")</f>
        <v>-</v>
      </c>
      <c r="S731" s="177" t="str">
        <f>IFERROR(INDEX('ITC-Books'!$B$21:$B$1020,MATCH(E731,'ITC-Books'!$E$21:$E$1020,0)),"-")</f>
        <v>-</v>
      </c>
      <c r="T731" s="186">
        <f t="shared" si="54"/>
        <v>0</v>
      </c>
      <c r="V731" s="131" t="str">
        <f>IFERROR(INDEX('2A-2B'!$C$21:$C$1020,MATCH(E731,'2A-2B'!$F$21:$F$1020,0)),"Not in 2A-2B")</f>
        <v>Not in 2A-2B</v>
      </c>
      <c r="W731" s="131" t="str">
        <f>IFERROR(INDEX('ITC-Books'!$C$21:$C$1020,MATCH(E731,'ITC-Books'!$E$21:$E$1020,0)),"Not in Books")</f>
        <v>Not in Books</v>
      </c>
      <c r="X731" s="117" t="str">
        <f>IFERROR(INDEX('ITC-Books'!$R$21:$R$1020,MATCH(E731,'ITC-Books'!$E$21:$E$1020,0)),"Not in Books")</f>
        <v>Not in Books</v>
      </c>
      <c r="Y731" s="120">
        <f>IFERROR(VLOOKUP(E731,'2A-2B'!$F$21:$H$1020,3,0)-P731,SUM(M731:O731))</f>
        <v>0</v>
      </c>
      <c r="Z731" s="53">
        <f>IFERROR(VLOOKUP(E731,'ITC-Books'!$E$21:$P$1020,12,0)-P731,SUM(M731:O731))</f>
        <v>0</v>
      </c>
      <c r="AA731" s="186" t="str">
        <f t="shared" si="55"/>
        <v>-</v>
      </c>
    </row>
    <row r="732" spans="2:27">
      <c r="B732" s="176" t="s">
        <v>2111</v>
      </c>
      <c r="C732" s="121"/>
      <c r="D732" s="119"/>
      <c r="E732" s="192"/>
      <c r="F732" s="117"/>
      <c r="G732" s="118"/>
      <c r="H732" s="119"/>
      <c r="I732" s="119"/>
      <c r="J732" s="123"/>
      <c r="K732" s="195"/>
      <c r="L732" s="120">
        <v>0</v>
      </c>
      <c r="M732" s="120">
        <v>0</v>
      </c>
      <c r="N732" s="120">
        <v>0</v>
      </c>
      <c r="O732" s="112">
        <f t="shared" si="52"/>
        <v>0</v>
      </c>
      <c r="P732" s="115">
        <f t="shared" si="53"/>
        <v>0</v>
      </c>
      <c r="Q732" s="197"/>
      <c r="R732" s="177" t="str">
        <f>IFERROR(INDEX('2A-2B'!$B$21:$B$1020,MATCH(E732,'2A-2B'!$F$21:$F$1020,0)),"-")</f>
        <v>-</v>
      </c>
      <c r="S732" s="177" t="str">
        <f>IFERROR(INDEX('ITC-Books'!$B$21:$B$1020,MATCH(E732,'ITC-Books'!$E$21:$E$1020,0)),"-")</f>
        <v>-</v>
      </c>
      <c r="T732" s="186">
        <f t="shared" si="54"/>
        <v>0</v>
      </c>
      <c r="V732" s="131" t="str">
        <f>IFERROR(INDEX('2A-2B'!$C$21:$C$1020,MATCH(E732,'2A-2B'!$F$21:$F$1020,0)),"Not in 2A-2B")</f>
        <v>Not in 2A-2B</v>
      </c>
      <c r="W732" s="131" t="str">
        <f>IFERROR(INDEX('ITC-Books'!$C$21:$C$1020,MATCH(E732,'ITC-Books'!$E$21:$E$1020,0)),"Not in Books")</f>
        <v>Not in Books</v>
      </c>
      <c r="X732" s="117" t="str">
        <f>IFERROR(INDEX('ITC-Books'!$R$21:$R$1020,MATCH(E732,'ITC-Books'!$E$21:$E$1020,0)),"Not in Books")</f>
        <v>Not in Books</v>
      </c>
      <c r="Y732" s="120">
        <f>IFERROR(VLOOKUP(E732,'2A-2B'!$F$21:$H$1020,3,0)-P732,SUM(M732:O732))</f>
        <v>0</v>
      </c>
      <c r="Z732" s="53">
        <f>IFERROR(VLOOKUP(E732,'ITC-Books'!$E$21:$P$1020,12,0)-P732,SUM(M732:O732))</f>
        <v>0</v>
      </c>
      <c r="AA732" s="186" t="str">
        <f t="shared" si="55"/>
        <v>-</v>
      </c>
    </row>
    <row r="733" spans="2:27">
      <c r="B733" s="176" t="s">
        <v>2112</v>
      </c>
      <c r="C733" s="121"/>
      <c r="D733" s="119"/>
      <c r="E733" s="192"/>
      <c r="F733" s="117"/>
      <c r="G733" s="118"/>
      <c r="H733" s="119"/>
      <c r="I733" s="119"/>
      <c r="J733" s="123"/>
      <c r="K733" s="195"/>
      <c r="L733" s="120">
        <v>0</v>
      </c>
      <c r="M733" s="120">
        <v>0</v>
      </c>
      <c r="N733" s="120">
        <v>0</v>
      </c>
      <c r="O733" s="112">
        <f t="shared" si="52"/>
        <v>0</v>
      </c>
      <c r="P733" s="115">
        <f t="shared" si="53"/>
        <v>0</v>
      </c>
      <c r="Q733" s="197"/>
      <c r="R733" s="177" t="str">
        <f>IFERROR(INDEX('2A-2B'!$B$21:$B$1020,MATCH(E733,'2A-2B'!$F$21:$F$1020,0)),"-")</f>
        <v>-</v>
      </c>
      <c r="S733" s="177" t="str">
        <f>IFERROR(INDEX('ITC-Books'!$B$21:$B$1020,MATCH(E733,'ITC-Books'!$E$21:$E$1020,0)),"-")</f>
        <v>-</v>
      </c>
      <c r="T733" s="186">
        <f t="shared" si="54"/>
        <v>0</v>
      </c>
      <c r="V733" s="131" t="str">
        <f>IFERROR(INDEX('2A-2B'!$C$21:$C$1020,MATCH(E733,'2A-2B'!$F$21:$F$1020,0)),"Not in 2A-2B")</f>
        <v>Not in 2A-2B</v>
      </c>
      <c r="W733" s="131" t="str">
        <f>IFERROR(INDEX('ITC-Books'!$C$21:$C$1020,MATCH(E733,'ITC-Books'!$E$21:$E$1020,0)),"Not in Books")</f>
        <v>Not in Books</v>
      </c>
      <c r="X733" s="117" t="str">
        <f>IFERROR(INDEX('ITC-Books'!$R$21:$R$1020,MATCH(E733,'ITC-Books'!$E$21:$E$1020,0)),"Not in Books")</f>
        <v>Not in Books</v>
      </c>
      <c r="Y733" s="120">
        <f>IFERROR(VLOOKUP(E733,'2A-2B'!$F$21:$H$1020,3,0)-P733,SUM(M733:O733))</f>
        <v>0</v>
      </c>
      <c r="Z733" s="53">
        <f>IFERROR(VLOOKUP(E733,'ITC-Books'!$E$21:$P$1020,12,0)-P733,SUM(M733:O733))</f>
        <v>0</v>
      </c>
      <c r="AA733" s="186" t="str">
        <f t="shared" si="55"/>
        <v>-</v>
      </c>
    </row>
    <row r="734" spans="2:27">
      <c r="B734" s="176" t="s">
        <v>2113</v>
      </c>
      <c r="C734" s="121"/>
      <c r="D734" s="119"/>
      <c r="E734" s="192"/>
      <c r="F734" s="117"/>
      <c r="G734" s="118"/>
      <c r="H734" s="119"/>
      <c r="I734" s="119"/>
      <c r="J734" s="123"/>
      <c r="K734" s="195"/>
      <c r="L734" s="120">
        <v>0</v>
      </c>
      <c r="M734" s="120">
        <v>0</v>
      </c>
      <c r="N734" s="120">
        <v>0</v>
      </c>
      <c r="O734" s="112">
        <f t="shared" si="52"/>
        <v>0</v>
      </c>
      <c r="P734" s="115">
        <f t="shared" si="53"/>
        <v>0</v>
      </c>
      <c r="Q734" s="197"/>
      <c r="R734" s="177" t="str">
        <f>IFERROR(INDEX('2A-2B'!$B$21:$B$1020,MATCH(E734,'2A-2B'!$F$21:$F$1020,0)),"-")</f>
        <v>-</v>
      </c>
      <c r="S734" s="177" t="str">
        <f>IFERROR(INDEX('ITC-Books'!$B$21:$B$1020,MATCH(E734,'ITC-Books'!$E$21:$E$1020,0)),"-")</f>
        <v>-</v>
      </c>
      <c r="T734" s="186">
        <f t="shared" si="54"/>
        <v>0</v>
      </c>
      <c r="V734" s="131" t="str">
        <f>IFERROR(INDEX('2A-2B'!$C$21:$C$1020,MATCH(E734,'2A-2B'!$F$21:$F$1020,0)),"Not in 2A-2B")</f>
        <v>Not in 2A-2B</v>
      </c>
      <c r="W734" s="131" t="str">
        <f>IFERROR(INDEX('ITC-Books'!$C$21:$C$1020,MATCH(E734,'ITC-Books'!$E$21:$E$1020,0)),"Not in Books")</f>
        <v>Not in Books</v>
      </c>
      <c r="X734" s="117" t="str">
        <f>IFERROR(INDEX('ITC-Books'!$R$21:$R$1020,MATCH(E734,'ITC-Books'!$E$21:$E$1020,0)),"Not in Books")</f>
        <v>Not in Books</v>
      </c>
      <c r="Y734" s="120">
        <f>IFERROR(VLOOKUP(E734,'2A-2B'!$F$21:$H$1020,3,0)-P734,SUM(M734:O734))</f>
        <v>0</v>
      </c>
      <c r="Z734" s="53">
        <f>IFERROR(VLOOKUP(E734,'ITC-Books'!$E$21:$P$1020,12,0)-P734,SUM(M734:O734))</f>
        <v>0</v>
      </c>
      <c r="AA734" s="186" t="str">
        <f t="shared" si="55"/>
        <v>-</v>
      </c>
    </row>
    <row r="735" spans="2:27">
      <c r="B735" s="176" t="s">
        <v>2114</v>
      </c>
      <c r="C735" s="121"/>
      <c r="D735" s="119"/>
      <c r="E735" s="192"/>
      <c r="F735" s="117"/>
      <c r="G735" s="118"/>
      <c r="H735" s="119"/>
      <c r="I735" s="119"/>
      <c r="J735" s="123"/>
      <c r="K735" s="195"/>
      <c r="L735" s="120">
        <v>0</v>
      </c>
      <c r="M735" s="120">
        <v>0</v>
      </c>
      <c r="N735" s="120">
        <v>0</v>
      </c>
      <c r="O735" s="112">
        <f t="shared" si="52"/>
        <v>0</v>
      </c>
      <c r="P735" s="115">
        <f t="shared" si="53"/>
        <v>0</v>
      </c>
      <c r="Q735" s="197"/>
      <c r="R735" s="177" t="str">
        <f>IFERROR(INDEX('2A-2B'!$B$21:$B$1020,MATCH(E735,'2A-2B'!$F$21:$F$1020,0)),"-")</f>
        <v>-</v>
      </c>
      <c r="S735" s="177" t="str">
        <f>IFERROR(INDEX('ITC-Books'!$B$21:$B$1020,MATCH(E735,'ITC-Books'!$E$21:$E$1020,0)),"-")</f>
        <v>-</v>
      </c>
      <c r="T735" s="186">
        <f t="shared" si="54"/>
        <v>0</v>
      </c>
      <c r="V735" s="131" t="str">
        <f>IFERROR(INDEX('2A-2B'!$C$21:$C$1020,MATCH(E735,'2A-2B'!$F$21:$F$1020,0)),"Not in 2A-2B")</f>
        <v>Not in 2A-2B</v>
      </c>
      <c r="W735" s="131" t="str">
        <f>IFERROR(INDEX('ITC-Books'!$C$21:$C$1020,MATCH(E735,'ITC-Books'!$E$21:$E$1020,0)),"Not in Books")</f>
        <v>Not in Books</v>
      </c>
      <c r="X735" s="117" t="str">
        <f>IFERROR(INDEX('ITC-Books'!$R$21:$R$1020,MATCH(E735,'ITC-Books'!$E$21:$E$1020,0)),"Not in Books")</f>
        <v>Not in Books</v>
      </c>
      <c r="Y735" s="120">
        <f>IFERROR(VLOOKUP(E735,'2A-2B'!$F$21:$H$1020,3,0)-P735,SUM(M735:O735))</f>
        <v>0</v>
      </c>
      <c r="Z735" s="53">
        <f>IFERROR(VLOOKUP(E735,'ITC-Books'!$E$21:$P$1020,12,0)-P735,SUM(M735:O735))</f>
        <v>0</v>
      </c>
      <c r="AA735" s="186" t="str">
        <f t="shared" si="55"/>
        <v>-</v>
      </c>
    </row>
    <row r="736" spans="2:27">
      <c r="B736" s="176" t="s">
        <v>2115</v>
      </c>
      <c r="C736" s="121"/>
      <c r="D736" s="119"/>
      <c r="E736" s="192"/>
      <c r="F736" s="117"/>
      <c r="G736" s="118"/>
      <c r="H736" s="119"/>
      <c r="I736" s="119"/>
      <c r="J736" s="123"/>
      <c r="K736" s="195"/>
      <c r="L736" s="120">
        <v>0</v>
      </c>
      <c r="M736" s="120">
        <v>0</v>
      </c>
      <c r="N736" s="120">
        <v>0</v>
      </c>
      <c r="O736" s="112">
        <f t="shared" si="52"/>
        <v>0</v>
      </c>
      <c r="P736" s="115">
        <f t="shared" si="53"/>
        <v>0</v>
      </c>
      <c r="Q736" s="197"/>
      <c r="R736" s="177" t="str">
        <f>IFERROR(INDEX('2A-2B'!$B$21:$B$1020,MATCH(E736,'2A-2B'!$F$21:$F$1020,0)),"-")</f>
        <v>-</v>
      </c>
      <c r="S736" s="177" t="str">
        <f>IFERROR(INDEX('ITC-Books'!$B$21:$B$1020,MATCH(E736,'ITC-Books'!$E$21:$E$1020,0)),"-")</f>
        <v>-</v>
      </c>
      <c r="T736" s="186">
        <f t="shared" si="54"/>
        <v>0</v>
      </c>
      <c r="V736" s="131" t="str">
        <f>IFERROR(INDEX('2A-2B'!$C$21:$C$1020,MATCH(E736,'2A-2B'!$F$21:$F$1020,0)),"Not in 2A-2B")</f>
        <v>Not in 2A-2B</v>
      </c>
      <c r="W736" s="131" t="str">
        <f>IFERROR(INDEX('ITC-Books'!$C$21:$C$1020,MATCH(E736,'ITC-Books'!$E$21:$E$1020,0)),"Not in Books")</f>
        <v>Not in Books</v>
      </c>
      <c r="X736" s="117" t="str">
        <f>IFERROR(INDEX('ITC-Books'!$R$21:$R$1020,MATCH(E736,'ITC-Books'!$E$21:$E$1020,0)),"Not in Books")</f>
        <v>Not in Books</v>
      </c>
      <c r="Y736" s="120">
        <f>IFERROR(VLOOKUP(E736,'2A-2B'!$F$21:$H$1020,3,0)-P736,SUM(M736:O736))</f>
        <v>0</v>
      </c>
      <c r="Z736" s="53">
        <f>IFERROR(VLOOKUP(E736,'ITC-Books'!$E$21:$P$1020,12,0)-P736,SUM(M736:O736))</f>
        <v>0</v>
      </c>
      <c r="AA736" s="186" t="str">
        <f t="shared" si="55"/>
        <v>-</v>
      </c>
    </row>
    <row r="737" spans="2:27">
      <c r="B737" s="176" t="s">
        <v>2116</v>
      </c>
      <c r="C737" s="121"/>
      <c r="D737" s="119"/>
      <c r="E737" s="192"/>
      <c r="F737" s="117"/>
      <c r="G737" s="118"/>
      <c r="H737" s="119"/>
      <c r="I737" s="119"/>
      <c r="J737" s="123"/>
      <c r="K737" s="195"/>
      <c r="L737" s="120">
        <v>0</v>
      </c>
      <c r="M737" s="120">
        <v>0</v>
      </c>
      <c r="N737" s="120">
        <v>0</v>
      </c>
      <c r="O737" s="112">
        <f t="shared" si="52"/>
        <v>0</v>
      </c>
      <c r="P737" s="115">
        <f t="shared" si="53"/>
        <v>0</v>
      </c>
      <c r="Q737" s="197"/>
      <c r="R737" s="177" t="str">
        <f>IFERROR(INDEX('2A-2B'!$B$21:$B$1020,MATCH(E737,'2A-2B'!$F$21:$F$1020,0)),"-")</f>
        <v>-</v>
      </c>
      <c r="S737" s="177" t="str">
        <f>IFERROR(INDEX('ITC-Books'!$B$21:$B$1020,MATCH(E737,'ITC-Books'!$E$21:$E$1020,0)),"-")</f>
        <v>-</v>
      </c>
      <c r="T737" s="186">
        <f t="shared" si="54"/>
        <v>0</v>
      </c>
      <c r="V737" s="131" t="str">
        <f>IFERROR(INDEX('2A-2B'!$C$21:$C$1020,MATCH(E737,'2A-2B'!$F$21:$F$1020,0)),"Not in 2A-2B")</f>
        <v>Not in 2A-2B</v>
      </c>
      <c r="W737" s="131" t="str">
        <f>IFERROR(INDEX('ITC-Books'!$C$21:$C$1020,MATCH(E737,'ITC-Books'!$E$21:$E$1020,0)),"Not in Books")</f>
        <v>Not in Books</v>
      </c>
      <c r="X737" s="117" t="str">
        <f>IFERROR(INDEX('ITC-Books'!$R$21:$R$1020,MATCH(E737,'ITC-Books'!$E$21:$E$1020,0)),"Not in Books")</f>
        <v>Not in Books</v>
      </c>
      <c r="Y737" s="120">
        <f>IFERROR(VLOOKUP(E737,'2A-2B'!$F$21:$H$1020,3,0)-P737,SUM(M737:O737))</f>
        <v>0</v>
      </c>
      <c r="Z737" s="53">
        <f>IFERROR(VLOOKUP(E737,'ITC-Books'!$E$21:$P$1020,12,0)-P737,SUM(M737:O737))</f>
        <v>0</v>
      </c>
      <c r="AA737" s="186" t="str">
        <f t="shared" si="55"/>
        <v>-</v>
      </c>
    </row>
    <row r="738" spans="2:27">
      <c r="B738" s="176" t="s">
        <v>2117</v>
      </c>
      <c r="C738" s="121"/>
      <c r="D738" s="119"/>
      <c r="E738" s="192"/>
      <c r="F738" s="117"/>
      <c r="G738" s="118"/>
      <c r="H738" s="119"/>
      <c r="I738" s="119"/>
      <c r="J738" s="123"/>
      <c r="K738" s="195"/>
      <c r="L738" s="120">
        <v>0</v>
      </c>
      <c r="M738" s="120">
        <v>0</v>
      </c>
      <c r="N738" s="120">
        <v>0</v>
      </c>
      <c r="O738" s="112">
        <f t="shared" si="52"/>
        <v>0</v>
      </c>
      <c r="P738" s="115">
        <f t="shared" si="53"/>
        <v>0</v>
      </c>
      <c r="Q738" s="197"/>
      <c r="R738" s="177" t="str">
        <f>IFERROR(INDEX('2A-2B'!$B$21:$B$1020,MATCH(E738,'2A-2B'!$F$21:$F$1020,0)),"-")</f>
        <v>-</v>
      </c>
      <c r="S738" s="177" t="str">
        <f>IFERROR(INDEX('ITC-Books'!$B$21:$B$1020,MATCH(E738,'ITC-Books'!$E$21:$E$1020,0)),"-")</f>
        <v>-</v>
      </c>
      <c r="T738" s="186">
        <f t="shared" si="54"/>
        <v>0</v>
      </c>
      <c r="V738" s="131" t="str">
        <f>IFERROR(INDEX('2A-2B'!$C$21:$C$1020,MATCH(E738,'2A-2B'!$F$21:$F$1020,0)),"Not in 2A-2B")</f>
        <v>Not in 2A-2B</v>
      </c>
      <c r="W738" s="131" t="str">
        <f>IFERROR(INDEX('ITC-Books'!$C$21:$C$1020,MATCH(E738,'ITC-Books'!$E$21:$E$1020,0)),"Not in Books")</f>
        <v>Not in Books</v>
      </c>
      <c r="X738" s="117" t="str">
        <f>IFERROR(INDEX('ITC-Books'!$R$21:$R$1020,MATCH(E738,'ITC-Books'!$E$21:$E$1020,0)),"Not in Books")</f>
        <v>Not in Books</v>
      </c>
      <c r="Y738" s="120">
        <f>IFERROR(VLOOKUP(E738,'2A-2B'!$F$21:$H$1020,3,0)-P738,SUM(M738:O738))</f>
        <v>0</v>
      </c>
      <c r="Z738" s="53">
        <f>IFERROR(VLOOKUP(E738,'ITC-Books'!$E$21:$P$1020,12,0)-P738,SUM(M738:O738))</f>
        <v>0</v>
      </c>
      <c r="AA738" s="186" t="str">
        <f t="shared" si="55"/>
        <v>-</v>
      </c>
    </row>
    <row r="739" spans="2:27">
      <c r="B739" s="176" t="s">
        <v>2118</v>
      </c>
      <c r="C739" s="121"/>
      <c r="D739" s="119"/>
      <c r="E739" s="192"/>
      <c r="F739" s="117"/>
      <c r="G739" s="118"/>
      <c r="H739" s="119"/>
      <c r="I739" s="119"/>
      <c r="J739" s="123"/>
      <c r="K739" s="195"/>
      <c r="L739" s="120">
        <v>0</v>
      </c>
      <c r="M739" s="120">
        <v>0</v>
      </c>
      <c r="N739" s="120">
        <v>0</v>
      </c>
      <c r="O739" s="112">
        <f t="shared" si="52"/>
        <v>0</v>
      </c>
      <c r="P739" s="115">
        <f t="shared" si="53"/>
        <v>0</v>
      </c>
      <c r="Q739" s="197"/>
      <c r="R739" s="177" t="str">
        <f>IFERROR(INDEX('2A-2B'!$B$21:$B$1020,MATCH(E739,'2A-2B'!$F$21:$F$1020,0)),"-")</f>
        <v>-</v>
      </c>
      <c r="S739" s="177" t="str">
        <f>IFERROR(INDEX('ITC-Books'!$B$21:$B$1020,MATCH(E739,'ITC-Books'!$E$21:$E$1020,0)),"-")</f>
        <v>-</v>
      </c>
      <c r="T739" s="186">
        <f t="shared" si="54"/>
        <v>0</v>
      </c>
      <c r="V739" s="131" t="str">
        <f>IFERROR(INDEX('2A-2B'!$C$21:$C$1020,MATCH(E739,'2A-2B'!$F$21:$F$1020,0)),"Not in 2A-2B")</f>
        <v>Not in 2A-2B</v>
      </c>
      <c r="W739" s="131" t="str">
        <f>IFERROR(INDEX('ITC-Books'!$C$21:$C$1020,MATCH(E739,'ITC-Books'!$E$21:$E$1020,0)),"Not in Books")</f>
        <v>Not in Books</v>
      </c>
      <c r="X739" s="117" t="str">
        <f>IFERROR(INDEX('ITC-Books'!$R$21:$R$1020,MATCH(E739,'ITC-Books'!$E$21:$E$1020,0)),"Not in Books")</f>
        <v>Not in Books</v>
      </c>
      <c r="Y739" s="120">
        <f>IFERROR(VLOOKUP(E739,'2A-2B'!$F$21:$H$1020,3,0)-P739,SUM(M739:O739))</f>
        <v>0</v>
      </c>
      <c r="Z739" s="53">
        <f>IFERROR(VLOOKUP(E739,'ITC-Books'!$E$21:$P$1020,12,0)-P739,SUM(M739:O739))</f>
        <v>0</v>
      </c>
      <c r="AA739" s="186" t="str">
        <f t="shared" si="55"/>
        <v>-</v>
      </c>
    </row>
    <row r="740" spans="2:27">
      <c r="B740" s="176" t="s">
        <v>2119</v>
      </c>
      <c r="C740" s="121"/>
      <c r="D740" s="119"/>
      <c r="E740" s="192"/>
      <c r="F740" s="117"/>
      <c r="G740" s="118"/>
      <c r="H740" s="119"/>
      <c r="I740" s="119"/>
      <c r="J740" s="123"/>
      <c r="K740" s="195"/>
      <c r="L740" s="120">
        <v>0</v>
      </c>
      <c r="M740" s="120">
        <v>0</v>
      </c>
      <c r="N740" s="120">
        <v>0</v>
      </c>
      <c r="O740" s="112">
        <f t="shared" si="52"/>
        <v>0</v>
      </c>
      <c r="P740" s="115">
        <f t="shared" si="53"/>
        <v>0</v>
      </c>
      <c r="Q740" s="197"/>
      <c r="R740" s="177" t="str">
        <f>IFERROR(INDEX('2A-2B'!$B$21:$B$1020,MATCH(E740,'2A-2B'!$F$21:$F$1020,0)),"-")</f>
        <v>-</v>
      </c>
      <c r="S740" s="177" t="str">
        <f>IFERROR(INDEX('ITC-Books'!$B$21:$B$1020,MATCH(E740,'ITC-Books'!$E$21:$E$1020,0)),"-")</f>
        <v>-</v>
      </c>
      <c r="T740" s="186">
        <f t="shared" si="54"/>
        <v>0</v>
      </c>
      <c r="V740" s="131" t="str">
        <f>IFERROR(INDEX('2A-2B'!$C$21:$C$1020,MATCH(E740,'2A-2B'!$F$21:$F$1020,0)),"Not in 2A-2B")</f>
        <v>Not in 2A-2B</v>
      </c>
      <c r="W740" s="131" t="str">
        <f>IFERROR(INDEX('ITC-Books'!$C$21:$C$1020,MATCH(E740,'ITC-Books'!$E$21:$E$1020,0)),"Not in Books")</f>
        <v>Not in Books</v>
      </c>
      <c r="X740" s="117" t="str">
        <f>IFERROR(INDEX('ITC-Books'!$R$21:$R$1020,MATCH(E740,'ITC-Books'!$E$21:$E$1020,0)),"Not in Books")</f>
        <v>Not in Books</v>
      </c>
      <c r="Y740" s="120">
        <f>IFERROR(VLOOKUP(E740,'2A-2B'!$F$21:$H$1020,3,0)-P740,SUM(M740:O740))</f>
        <v>0</v>
      </c>
      <c r="Z740" s="53">
        <f>IFERROR(VLOOKUP(E740,'ITC-Books'!$E$21:$P$1020,12,0)-P740,SUM(M740:O740))</f>
        <v>0</v>
      </c>
      <c r="AA740" s="186" t="str">
        <f t="shared" si="55"/>
        <v>-</v>
      </c>
    </row>
    <row r="741" spans="2:27">
      <c r="B741" s="176" t="s">
        <v>2120</v>
      </c>
      <c r="C741" s="121"/>
      <c r="D741" s="119"/>
      <c r="E741" s="192"/>
      <c r="F741" s="117"/>
      <c r="G741" s="118"/>
      <c r="H741" s="119"/>
      <c r="I741" s="119"/>
      <c r="J741" s="123"/>
      <c r="K741" s="195"/>
      <c r="L741" s="120">
        <v>0</v>
      </c>
      <c r="M741" s="120">
        <v>0</v>
      </c>
      <c r="N741" s="120">
        <v>0</v>
      </c>
      <c r="O741" s="112">
        <f t="shared" si="52"/>
        <v>0</v>
      </c>
      <c r="P741" s="115">
        <f t="shared" si="53"/>
        <v>0</v>
      </c>
      <c r="Q741" s="197"/>
      <c r="R741" s="177" t="str">
        <f>IFERROR(INDEX('2A-2B'!$B$21:$B$1020,MATCH(E741,'2A-2B'!$F$21:$F$1020,0)),"-")</f>
        <v>-</v>
      </c>
      <c r="S741" s="177" t="str">
        <f>IFERROR(INDEX('ITC-Books'!$B$21:$B$1020,MATCH(E741,'ITC-Books'!$E$21:$E$1020,0)),"-")</f>
        <v>-</v>
      </c>
      <c r="T741" s="186">
        <f t="shared" si="54"/>
        <v>0</v>
      </c>
      <c r="V741" s="131" t="str">
        <f>IFERROR(INDEX('2A-2B'!$C$21:$C$1020,MATCH(E741,'2A-2B'!$F$21:$F$1020,0)),"Not in 2A-2B")</f>
        <v>Not in 2A-2B</v>
      </c>
      <c r="W741" s="131" t="str">
        <f>IFERROR(INDEX('ITC-Books'!$C$21:$C$1020,MATCH(E741,'ITC-Books'!$E$21:$E$1020,0)),"Not in Books")</f>
        <v>Not in Books</v>
      </c>
      <c r="X741" s="117" t="str">
        <f>IFERROR(INDEX('ITC-Books'!$R$21:$R$1020,MATCH(E741,'ITC-Books'!$E$21:$E$1020,0)),"Not in Books")</f>
        <v>Not in Books</v>
      </c>
      <c r="Y741" s="120">
        <f>IFERROR(VLOOKUP(E741,'2A-2B'!$F$21:$H$1020,3,0)-P741,SUM(M741:O741))</f>
        <v>0</v>
      </c>
      <c r="Z741" s="53">
        <f>IFERROR(VLOOKUP(E741,'ITC-Books'!$E$21:$P$1020,12,0)-P741,SUM(M741:O741))</f>
        <v>0</v>
      </c>
      <c r="AA741" s="186" t="str">
        <f t="shared" si="55"/>
        <v>-</v>
      </c>
    </row>
    <row r="742" spans="2:27">
      <c r="B742" s="176" t="s">
        <v>2121</v>
      </c>
      <c r="C742" s="121"/>
      <c r="D742" s="119"/>
      <c r="E742" s="192"/>
      <c r="F742" s="117"/>
      <c r="G742" s="118"/>
      <c r="H742" s="119"/>
      <c r="I742" s="119"/>
      <c r="J742" s="123"/>
      <c r="K742" s="195"/>
      <c r="L742" s="120">
        <v>0</v>
      </c>
      <c r="M742" s="120">
        <v>0</v>
      </c>
      <c r="N742" s="120">
        <v>0</v>
      </c>
      <c r="O742" s="112">
        <f t="shared" si="52"/>
        <v>0</v>
      </c>
      <c r="P742" s="115">
        <f t="shared" si="53"/>
        <v>0</v>
      </c>
      <c r="Q742" s="197"/>
      <c r="R742" s="177" t="str">
        <f>IFERROR(INDEX('2A-2B'!$B$21:$B$1020,MATCH(E742,'2A-2B'!$F$21:$F$1020,0)),"-")</f>
        <v>-</v>
      </c>
      <c r="S742" s="177" t="str">
        <f>IFERROR(INDEX('ITC-Books'!$B$21:$B$1020,MATCH(E742,'ITC-Books'!$E$21:$E$1020,0)),"-")</f>
        <v>-</v>
      </c>
      <c r="T742" s="186">
        <f t="shared" si="54"/>
        <v>0</v>
      </c>
      <c r="V742" s="131" t="str">
        <f>IFERROR(INDEX('2A-2B'!$C$21:$C$1020,MATCH(E742,'2A-2B'!$F$21:$F$1020,0)),"Not in 2A-2B")</f>
        <v>Not in 2A-2B</v>
      </c>
      <c r="W742" s="131" t="str">
        <f>IFERROR(INDEX('ITC-Books'!$C$21:$C$1020,MATCH(E742,'ITC-Books'!$E$21:$E$1020,0)),"Not in Books")</f>
        <v>Not in Books</v>
      </c>
      <c r="X742" s="117" t="str">
        <f>IFERROR(INDEX('ITC-Books'!$R$21:$R$1020,MATCH(E742,'ITC-Books'!$E$21:$E$1020,0)),"Not in Books")</f>
        <v>Not in Books</v>
      </c>
      <c r="Y742" s="120">
        <f>IFERROR(VLOOKUP(E742,'2A-2B'!$F$21:$H$1020,3,0)-P742,SUM(M742:O742))</f>
        <v>0</v>
      </c>
      <c r="Z742" s="53">
        <f>IFERROR(VLOOKUP(E742,'ITC-Books'!$E$21:$P$1020,12,0)-P742,SUM(M742:O742))</f>
        <v>0</v>
      </c>
      <c r="AA742" s="186" t="str">
        <f t="shared" si="55"/>
        <v>-</v>
      </c>
    </row>
    <row r="743" spans="2:27">
      <c r="B743" s="176" t="s">
        <v>2122</v>
      </c>
      <c r="C743" s="121"/>
      <c r="D743" s="119"/>
      <c r="E743" s="192"/>
      <c r="F743" s="117"/>
      <c r="G743" s="118"/>
      <c r="H743" s="119"/>
      <c r="I743" s="119"/>
      <c r="J743" s="123"/>
      <c r="K743" s="195"/>
      <c r="L743" s="120">
        <v>0</v>
      </c>
      <c r="M743" s="120">
        <v>0</v>
      </c>
      <c r="N743" s="120">
        <v>0</v>
      </c>
      <c r="O743" s="112">
        <f t="shared" si="52"/>
        <v>0</v>
      </c>
      <c r="P743" s="115">
        <f t="shared" si="53"/>
        <v>0</v>
      </c>
      <c r="Q743" s="197"/>
      <c r="R743" s="177" t="str">
        <f>IFERROR(INDEX('2A-2B'!$B$21:$B$1020,MATCH(E743,'2A-2B'!$F$21:$F$1020,0)),"-")</f>
        <v>-</v>
      </c>
      <c r="S743" s="177" t="str">
        <f>IFERROR(INDEX('ITC-Books'!$B$21:$B$1020,MATCH(E743,'ITC-Books'!$E$21:$E$1020,0)),"-")</f>
        <v>-</v>
      </c>
      <c r="T743" s="186">
        <f t="shared" si="54"/>
        <v>0</v>
      </c>
      <c r="V743" s="131" t="str">
        <f>IFERROR(INDEX('2A-2B'!$C$21:$C$1020,MATCH(E743,'2A-2B'!$F$21:$F$1020,0)),"Not in 2A-2B")</f>
        <v>Not in 2A-2B</v>
      </c>
      <c r="W743" s="131" t="str">
        <f>IFERROR(INDEX('ITC-Books'!$C$21:$C$1020,MATCH(E743,'ITC-Books'!$E$21:$E$1020,0)),"Not in Books")</f>
        <v>Not in Books</v>
      </c>
      <c r="X743" s="117" t="str">
        <f>IFERROR(INDEX('ITC-Books'!$R$21:$R$1020,MATCH(E743,'ITC-Books'!$E$21:$E$1020,0)),"Not in Books")</f>
        <v>Not in Books</v>
      </c>
      <c r="Y743" s="120">
        <f>IFERROR(VLOOKUP(E743,'2A-2B'!$F$21:$H$1020,3,0)-P743,SUM(M743:O743))</f>
        <v>0</v>
      </c>
      <c r="Z743" s="53">
        <f>IFERROR(VLOOKUP(E743,'ITC-Books'!$E$21:$P$1020,12,0)-P743,SUM(M743:O743))</f>
        <v>0</v>
      </c>
      <c r="AA743" s="186" t="str">
        <f t="shared" si="55"/>
        <v>-</v>
      </c>
    </row>
    <row r="744" spans="2:27">
      <c r="B744" s="176" t="s">
        <v>2123</v>
      </c>
      <c r="C744" s="121"/>
      <c r="D744" s="119"/>
      <c r="E744" s="192"/>
      <c r="F744" s="117"/>
      <c r="G744" s="118"/>
      <c r="H744" s="119"/>
      <c r="I744" s="119"/>
      <c r="J744" s="123"/>
      <c r="K744" s="195"/>
      <c r="L744" s="120">
        <v>0</v>
      </c>
      <c r="M744" s="120">
        <v>0</v>
      </c>
      <c r="N744" s="120">
        <v>0</v>
      </c>
      <c r="O744" s="112">
        <f t="shared" si="52"/>
        <v>0</v>
      </c>
      <c r="P744" s="115">
        <f t="shared" si="53"/>
        <v>0</v>
      </c>
      <c r="Q744" s="197"/>
      <c r="R744" s="177" t="str">
        <f>IFERROR(INDEX('2A-2B'!$B$21:$B$1020,MATCH(E744,'2A-2B'!$F$21:$F$1020,0)),"-")</f>
        <v>-</v>
      </c>
      <c r="S744" s="177" t="str">
        <f>IFERROR(INDEX('ITC-Books'!$B$21:$B$1020,MATCH(E744,'ITC-Books'!$E$21:$E$1020,0)),"-")</f>
        <v>-</v>
      </c>
      <c r="T744" s="186">
        <f t="shared" si="54"/>
        <v>0</v>
      </c>
      <c r="V744" s="131" t="str">
        <f>IFERROR(INDEX('2A-2B'!$C$21:$C$1020,MATCH(E744,'2A-2B'!$F$21:$F$1020,0)),"Not in 2A-2B")</f>
        <v>Not in 2A-2B</v>
      </c>
      <c r="W744" s="131" t="str">
        <f>IFERROR(INDEX('ITC-Books'!$C$21:$C$1020,MATCH(E744,'ITC-Books'!$E$21:$E$1020,0)),"Not in Books")</f>
        <v>Not in Books</v>
      </c>
      <c r="X744" s="117" t="str">
        <f>IFERROR(INDEX('ITC-Books'!$R$21:$R$1020,MATCH(E744,'ITC-Books'!$E$21:$E$1020,0)),"Not in Books")</f>
        <v>Not in Books</v>
      </c>
      <c r="Y744" s="120">
        <f>IFERROR(VLOOKUP(E744,'2A-2B'!$F$21:$H$1020,3,0)-P744,SUM(M744:O744))</f>
        <v>0</v>
      </c>
      <c r="Z744" s="53">
        <f>IFERROR(VLOOKUP(E744,'ITC-Books'!$E$21:$P$1020,12,0)-P744,SUM(M744:O744))</f>
        <v>0</v>
      </c>
      <c r="AA744" s="186" t="str">
        <f t="shared" si="55"/>
        <v>-</v>
      </c>
    </row>
    <row r="745" spans="2:27">
      <c r="B745" s="176" t="s">
        <v>2124</v>
      </c>
      <c r="C745" s="121"/>
      <c r="D745" s="119"/>
      <c r="E745" s="192"/>
      <c r="F745" s="117"/>
      <c r="G745" s="118"/>
      <c r="H745" s="119"/>
      <c r="I745" s="119"/>
      <c r="J745" s="123"/>
      <c r="K745" s="195"/>
      <c r="L745" s="120">
        <v>0</v>
      </c>
      <c r="M745" s="120">
        <v>0</v>
      </c>
      <c r="N745" s="120">
        <v>0</v>
      </c>
      <c r="O745" s="112">
        <f t="shared" si="52"/>
        <v>0</v>
      </c>
      <c r="P745" s="115">
        <f t="shared" si="53"/>
        <v>0</v>
      </c>
      <c r="Q745" s="197"/>
      <c r="R745" s="177" t="str">
        <f>IFERROR(INDEX('2A-2B'!$B$21:$B$1020,MATCH(E745,'2A-2B'!$F$21:$F$1020,0)),"-")</f>
        <v>-</v>
      </c>
      <c r="S745" s="177" t="str">
        <f>IFERROR(INDEX('ITC-Books'!$B$21:$B$1020,MATCH(E745,'ITC-Books'!$E$21:$E$1020,0)),"-")</f>
        <v>-</v>
      </c>
      <c r="T745" s="186">
        <f t="shared" si="54"/>
        <v>0</v>
      </c>
      <c r="V745" s="131" t="str">
        <f>IFERROR(INDEX('2A-2B'!$C$21:$C$1020,MATCH(E745,'2A-2B'!$F$21:$F$1020,0)),"Not in 2A-2B")</f>
        <v>Not in 2A-2B</v>
      </c>
      <c r="W745" s="131" t="str">
        <f>IFERROR(INDEX('ITC-Books'!$C$21:$C$1020,MATCH(E745,'ITC-Books'!$E$21:$E$1020,0)),"Not in Books")</f>
        <v>Not in Books</v>
      </c>
      <c r="X745" s="117" t="str">
        <f>IFERROR(INDEX('ITC-Books'!$R$21:$R$1020,MATCH(E745,'ITC-Books'!$E$21:$E$1020,0)),"Not in Books")</f>
        <v>Not in Books</v>
      </c>
      <c r="Y745" s="120">
        <f>IFERROR(VLOOKUP(E745,'2A-2B'!$F$21:$H$1020,3,0)-P745,SUM(M745:O745))</f>
        <v>0</v>
      </c>
      <c r="Z745" s="53">
        <f>IFERROR(VLOOKUP(E745,'ITC-Books'!$E$21:$P$1020,12,0)-P745,SUM(M745:O745))</f>
        <v>0</v>
      </c>
      <c r="AA745" s="186" t="str">
        <f t="shared" si="55"/>
        <v>-</v>
      </c>
    </row>
    <row r="746" spans="2:27">
      <c r="B746" s="176" t="s">
        <v>2125</v>
      </c>
      <c r="C746" s="121"/>
      <c r="D746" s="119"/>
      <c r="E746" s="192"/>
      <c r="F746" s="117"/>
      <c r="G746" s="118"/>
      <c r="H746" s="119"/>
      <c r="I746" s="119"/>
      <c r="J746" s="123"/>
      <c r="K746" s="195"/>
      <c r="L746" s="120">
        <v>0</v>
      </c>
      <c r="M746" s="120">
        <v>0</v>
      </c>
      <c r="N746" s="120">
        <v>0</v>
      </c>
      <c r="O746" s="112">
        <f t="shared" si="52"/>
        <v>0</v>
      </c>
      <c r="P746" s="115">
        <f t="shared" si="53"/>
        <v>0</v>
      </c>
      <c r="Q746" s="197"/>
      <c r="R746" s="177" t="str">
        <f>IFERROR(INDEX('2A-2B'!$B$21:$B$1020,MATCH(E746,'2A-2B'!$F$21:$F$1020,0)),"-")</f>
        <v>-</v>
      </c>
      <c r="S746" s="177" t="str">
        <f>IFERROR(INDEX('ITC-Books'!$B$21:$B$1020,MATCH(E746,'ITC-Books'!$E$21:$E$1020,0)),"-")</f>
        <v>-</v>
      </c>
      <c r="T746" s="186">
        <f t="shared" si="54"/>
        <v>0</v>
      </c>
      <c r="V746" s="131" t="str">
        <f>IFERROR(INDEX('2A-2B'!$C$21:$C$1020,MATCH(E746,'2A-2B'!$F$21:$F$1020,0)),"Not in 2A-2B")</f>
        <v>Not in 2A-2B</v>
      </c>
      <c r="W746" s="131" t="str">
        <f>IFERROR(INDEX('ITC-Books'!$C$21:$C$1020,MATCH(E746,'ITC-Books'!$E$21:$E$1020,0)),"Not in Books")</f>
        <v>Not in Books</v>
      </c>
      <c r="X746" s="117" t="str">
        <f>IFERROR(INDEX('ITC-Books'!$R$21:$R$1020,MATCH(E746,'ITC-Books'!$E$21:$E$1020,0)),"Not in Books")</f>
        <v>Not in Books</v>
      </c>
      <c r="Y746" s="120">
        <f>IFERROR(VLOOKUP(E746,'2A-2B'!$F$21:$H$1020,3,0)-P746,SUM(M746:O746))</f>
        <v>0</v>
      </c>
      <c r="Z746" s="53">
        <f>IFERROR(VLOOKUP(E746,'ITC-Books'!$E$21:$P$1020,12,0)-P746,SUM(M746:O746))</f>
        <v>0</v>
      </c>
      <c r="AA746" s="186" t="str">
        <f t="shared" si="55"/>
        <v>-</v>
      </c>
    </row>
    <row r="747" spans="2:27">
      <c r="B747" s="176" t="s">
        <v>2126</v>
      </c>
      <c r="C747" s="121"/>
      <c r="D747" s="119"/>
      <c r="E747" s="192"/>
      <c r="F747" s="117"/>
      <c r="G747" s="118"/>
      <c r="H747" s="119"/>
      <c r="I747" s="119"/>
      <c r="J747" s="123"/>
      <c r="K747" s="195"/>
      <c r="L747" s="120">
        <v>0</v>
      </c>
      <c r="M747" s="120">
        <v>0</v>
      </c>
      <c r="N747" s="120">
        <v>0</v>
      </c>
      <c r="O747" s="112">
        <f t="shared" si="52"/>
        <v>0</v>
      </c>
      <c r="P747" s="115">
        <f t="shared" si="53"/>
        <v>0</v>
      </c>
      <c r="Q747" s="197"/>
      <c r="R747" s="177" t="str">
        <f>IFERROR(INDEX('2A-2B'!$B$21:$B$1020,MATCH(E747,'2A-2B'!$F$21:$F$1020,0)),"-")</f>
        <v>-</v>
      </c>
      <c r="S747" s="177" t="str">
        <f>IFERROR(INDEX('ITC-Books'!$B$21:$B$1020,MATCH(E747,'ITC-Books'!$E$21:$E$1020,0)),"-")</f>
        <v>-</v>
      </c>
      <c r="T747" s="186">
        <f t="shared" si="54"/>
        <v>0</v>
      </c>
      <c r="V747" s="131" t="str">
        <f>IFERROR(INDEX('2A-2B'!$C$21:$C$1020,MATCH(E747,'2A-2B'!$F$21:$F$1020,0)),"Not in 2A-2B")</f>
        <v>Not in 2A-2B</v>
      </c>
      <c r="W747" s="131" t="str">
        <f>IFERROR(INDEX('ITC-Books'!$C$21:$C$1020,MATCH(E747,'ITC-Books'!$E$21:$E$1020,0)),"Not in Books")</f>
        <v>Not in Books</v>
      </c>
      <c r="X747" s="117" t="str">
        <f>IFERROR(INDEX('ITC-Books'!$R$21:$R$1020,MATCH(E747,'ITC-Books'!$E$21:$E$1020,0)),"Not in Books")</f>
        <v>Not in Books</v>
      </c>
      <c r="Y747" s="120">
        <f>IFERROR(VLOOKUP(E747,'2A-2B'!$F$21:$H$1020,3,0)-P747,SUM(M747:O747))</f>
        <v>0</v>
      </c>
      <c r="Z747" s="53">
        <f>IFERROR(VLOOKUP(E747,'ITC-Books'!$E$21:$P$1020,12,0)-P747,SUM(M747:O747))</f>
        <v>0</v>
      </c>
      <c r="AA747" s="186" t="str">
        <f t="shared" si="55"/>
        <v>-</v>
      </c>
    </row>
    <row r="748" spans="2:27">
      <c r="B748" s="176" t="s">
        <v>2127</v>
      </c>
      <c r="C748" s="121"/>
      <c r="D748" s="119"/>
      <c r="E748" s="192"/>
      <c r="F748" s="117"/>
      <c r="G748" s="118"/>
      <c r="H748" s="119"/>
      <c r="I748" s="119"/>
      <c r="J748" s="123"/>
      <c r="K748" s="195"/>
      <c r="L748" s="120">
        <v>0</v>
      </c>
      <c r="M748" s="120">
        <v>0</v>
      </c>
      <c r="N748" s="120">
        <v>0</v>
      </c>
      <c r="O748" s="112">
        <f t="shared" si="52"/>
        <v>0</v>
      </c>
      <c r="P748" s="115">
        <f t="shared" si="53"/>
        <v>0</v>
      </c>
      <c r="Q748" s="197"/>
      <c r="R748" s="177" t="str">
        <f>IFERROR(INDEX('2A-2B'!$B$21:$B$1020,MATCH(E748,'2A-2B'!$F$21:$F$1020,0)),"-")</f>
        <v>-</v>
      </c>
      <c r="S748" s="177" t="str">
        <f>IFERROR(INDEX('ITC-Books'!$B$21:$B$1020,MATCH(E748,'ITC-Books'!$E$21:$E$1020,0)),"-")</f>
        <v>-</v>
      </c>
      <c r="T748" s="186">
        <f t="shared" si="54"/>
        <v>0</v>
      </c>
      <c r="V748" s="131" t="str">
        <f>IFERROR(INDEX('2A-2B'!$C$21:$C$1020,MATCH(E748,'2A-2B'!$F$21:$F$1020,0)),"Not in 2A-2B")</f>
        <v>Not in 2A-2B</v>
      </c>
      <c r="W748" s="131" t="str">
        <f>IFERROR(INDEX('ITC-Books'!$C$21:$C$1020,MATCH(E748,'ITC-Books'!$E$21:$E$1020,0)),"Not in Books")</f>
        <v>Not in Books</v>
      </c>
      <c r="X748" s="117" t="str">
        <f>IFERROR(INDEX('ITC-Books'!$R$21:$R$1020,MATCH(E748,'ITC-Books'!$E$21:$E$1020,0)),"Not in Books")</f>
        <v>Not in Books</v>
      </c>
      <c r="Y748" s="120">
        <f>IFERROR(VLOOKUP(E748,'2A-2B'!$F$21:$H$1020,3,0)-P748,SUM(M748:O748))</f>
        <v>0</v>
      </c>
      <c r="Z748" s="53">
        <f>IFERROR(VLOOKUP(E748,'ITC-Books'!$E$21:$P$1020,12,0)-P748,SUM(M748:O748))</f>
        <v>0</v>
      </c>
      <c r="AA748" s="186" t="str">
        <f t="shared" si="55"/>
        <v>-</v>
      </c>
    </row>
    <row r="749" spans="2:27">
      <c r="B749" s="176" t="s">
        <v>2128</v>
      </c>
      <c r="C749" s="121"/>
      <c r="D749" s="119"/>
      <c r="E749" s="192"/>
      <c r="F749" s="117"/>
      <c r="G749" s="118"/>
      <c r="H749" s="119"/>
      <c r="I749" s="119"/>
      <c r="J749" s="123"/>
      <c r="K749" s="195"/>
      <c r="L749" s="120">
        <v>0</v>
      </c>
      <c r="M749" s="120">
        <v>0</v>
      </c>
      <c r="N749" s="120">
        <v>0</v>
      </c>
      <c r="O749" s="112">
        <f t="shared" si="52"/>
        <v>0</v>
      </c>
      <c r="P749" s="115">
        <f t="shared" si="53"/>
        <v>0</v>
      </c>
      <c r="Q749" s="197"/>
      <c r="R749" s="177" t="str">
        <f>IFERROR(INDEX('2A-2B'!$B$21:$B$1020,MATCH(E749,'2A-2B'!$F$21:$F$1020,0)),"-")</f>
        <v>-</v>
      </c>
      <c r="S749" s="177" t="str">
        <f>IFERROR(INDEX('ITC-Books'!$B$21:$B$1020,MATCH(E749,'ITC-Books'!$E$21:$E$1020,0)),"-")</f>
        <v>-</v>
      </c>
      <c r="T749" s="186">
        <f t="shared" si="54"/>
        <v>0</v>
      </c>
      <c r="V749" s="131" t="str">
        <f>IFERROR(INDEX('2A-2B'!$C$21:$C$1020,MATCH(E749,'2A-2B'!$F$21:$F$1020,0)),"Not in 2A-2B")</f>
        <v>Not in 2A-2B</v>
      </c>
      <c r="W749" s="131" t="str">
        <f>IFERROR(INDEX('ITC-Books'!$C$21:$C$1020,MATCH(E749,'ITC-Books'!$E$21:$E$1020,0)),"Not in Books")</f>
        <v>Not in Books</v>
      </c>
      <c r="X749" s="117" t="str">
        <f>IFERROR(INDEX('ITC-Books'!$R$21:$R$1020,MATCH(E749,'ITC-Books'!$E$21:$E$1020,0)),"Not in Books")</f>
        <v>Not in Books</v>
      </c>
      <c r="Y749" s="120">
        <f>IFERROR(VLOOKUP(E749,'2A-2B'!$F$21:$H$1020,3,0)-P749,SUM(M749:O749))</f>
        <v>0</v>
      </c>
      <c r="Z749" s="53">
        <f>IFERROR(VLOOKUP(E749,'ITC-Books'!$E$21:$P$1020,12,0)-P749,SUM(M749:O749))</f>
        <v>0</v>
      </c>
      <c r="AA749" s="186" t="str">
        <f t="shared" si="55"/>
        <v>-</v>
      </c>
    </row>
    <row r="750" spans="2:27">
      <c r="B750" s="176" t="s">
        <v>2129</v>
      </c>
      <c r="C750" s="121"/>
      <c r="D750" s="119"/>
      <c r="E750" s="192"/>
      <c r="F750" s="117"/>
      <c r="G750" s="118"/>
      <c r="H750" s="119"/>
      <c r="I750" s="119"/>
      <c r="J750" s="123"/>
      <c r="K750" s="195"/>
      <c r="L750" s="120">
        <v>0</v>
      </c>
      <c r="M750" s="120">
        <v>0</v>
      </c>
      <c r="N750" s="120">
        <v>0</v>
      </c>
      <c r="O750" s="112">
        <f t="shared" si="52"/>
        <v>0</v>
      </c>
      <c r="P750" s="115">
        <f t="shared" si="53"/>
        <v>0</v>
      </c>
      <c r="Q750" s="197"/>
      <c r="R750" s="177" t="str">
        <f>IFERROR(INDEX('2A-2B'!$B$21:$B$1020,MATCH(E750,'2A-2B'!$F$21:$F$1020,0)),"-")</f>
        <v>-</v>
      </c>
      <c r="S750" s="177" t="str">
        <f>IFERROR(INDEX('ITC-Books'!$B$21:$B$1020,MATCH(E750,'ITC-Books'!$E$21:$E$1020,0)),"-")</f>
        <v>-</v>
      </c>
      <c r="T750" s="186">
        <f t="shared" si="54"/>
        <v>0</v>
      </c>
      <c r="V750" s="131" t="str">
        <f>IFERROR(INDEX('2A-2B'!$C$21:$C$1020,MATCH(E750,'2A-2B'!$F$21:$F$1020,0)),"Not in 2A-2B")</f>
        <v>Not in 2A-2B</v>
      </c>
      <c r="W750" s="131" t="str">
        <f>IFERROR(INDEX('ITC-Books'!$C$21:$C$1020,MATCH(E750,'ITC-Books'!$E$21:$E$1020,0)),"Not in Books")</f>
        <v>Not in Books</v>
      </c>
      <c r="X750" s="117" t="str">
        <f>IFERROR(INDEX('ITC-Books'!$R$21:$R$1020,MATCH(E750,'ITC-Books'!$E$21:$E$1020,0)),"Not in Books")</f>
        <v>Not in Books</v>
      </c>
      <c r="Y750" s="120">
        <f>IFERROR(VLOOKUP(E750,'2A-2B'!$F$21:$H$1020,3,0)-P750,SUM(M750:O750))</f>
        <v>0</v>
      </c>
      <c r="Z750" s="53">
        <f>IFERROR(VLOOKUP(E750,'ITC-Books'!$E$21:$P$1020,12,0)-P750,SUM(M750:O750))</f>
        <v>0</v>
      </c>
      <c r="AA750" s="186" t="str">
        <f t="shared" si="55"/>
        <v>-</v>
      </c>
    </row>
    <row r="751" spans="2:27">
      <c r="B751" s="176" t="s">
        <v>2130</v>
      </c>
      <c r="C751" s="121"/>
      <c r="D751" s="119"/>
      <c r="E751" s="192"/>
      <c r="F751" s="117"/>
      <c r="G751" s="118"/>
      <c r="H751" s="119"/>
      <c r="I751" s="119"/>
      <c r="J751" s="123"/>
      <c r="K751" s="195"/>
      <c r="L751" s="120">
        <v>0</v>
      </c>
      <c r="M751" s="120">
        <v>0</v>
      </c>
      <c r="N751" s="120">
        <v>0</v>
      </c>
      <c r="O751" s="112">
        <f t="shared" si="52"/>
        <v>0</v>
      </c>
      <c r="P751" s="115">
        <f t="shared" si="53"/>
        <v>0</v>
      </c>
      <c r="Q751" s="197"/>
      <c r="R751" s="177" t="str">
        <f>IFERROR(INDEX('2A-2B'!$B$21:$B$1020,MATCH(E751,'2A-2B'!$F$21:$F$1020,0)),"-")</f>
        <v>-</v>
      </c>
      <c r="S751" s="177" t="str">
        <f>IFERROR(INDEX('ITC-Books'!$B$21:$B$1020,MATCH(E751,'ITC-Books'!$E$21:$E$1020,0)),"-")</f>
        <v>-</v>
      </c>
      <c r="T751" s="186">
        <f t="shared" si="54"/>
        <v>0</v>
      </c>
      <c r="V751" s="131" t="str">
        <f>IFERROR(INDEX('2A-2B'!$C$21:$C$1020,MATCH(E751,'2A-2B'!$F$21:$F$1020,0)),"Not in 2A-2B")</f>
        <v>Not in 2A-2B</v>
      </c>
      <c r="W751" s="131" t="str">
        <f>IFERROR(INDEX('ITC-Books'!$C$21:$C$1020,MATCH(E751,'ITC-Books'!$E$21:$E$1020,0)),"Not in Books")</f>
        <v>Not in Books</v>
      </c>
      <c r="X751" s="117" t="str">
        <f>IFERROR(INDEX('ITC-Books'!$R$21:$R$1020,MATCH(E751,'ITC-Books'!$E$21:$E$1020,0)),"Not in Books")</f>
        <v>Not in Books</v>
      </c>
      <c r="Y751" s="120">
        <f>IFERROR(VLOOKUP(E751,'2A-2B'!$F$21:$H$1020,3,0)-P751,SUM(M751:O751))</f>
        <v>0</v>
      </c>
      <c r="Z751" s="53">
        <f>IFERROR(VLOOKUP(E751,'ITC-Books'!$E$21:$P$1020,12,0)-P751,SUM(M751:O751))</f>
        <v>0</v>
      </c>
      <c r="AA751" s="186" t="str">
        <f t="shared" si="55"/>
        <v>-</v>
      </c>
    </row>
    <row r="752" spans="2:27">
      <c r="B752" s="176" t="s">
        <v>2131</v>
      </c>
      <c r="C752" s="121"/>
      <c r="D752" s="119"/>
      <c r="E752" s="192"/>
      <c r="F752" s="117"/>
      <c r="G752" s="118"/>
      <c r="H752" s="119"/>
      <c r="I752" s="119"/>
      <c r="J752" s="123"/>
      <c r="K752" s="195"/>
      <c r="L752" s="120">
        <v>0</v>
      </c>
      <c r="M752" s="120">
        <v>0</v>
      </c>
      <c r="N752" s="120">
        <v>0</v>
      </c>
      <c r="O752" s="112">
        <f t="shared" si="52"/>
        <v>0</v>
      </c>
      <c r="P752" s="115">
        <f t="shared" si="53"/>
        <v>0</v>
      </c>
      <c r="Q752" s="197"/>
      <c r="R752" s="177" t="str">
        <f>IFERROR(INDEX('2A-2B'!$B$21:$B$1020,MATCH(E752,'2A-2B'!$F$21:$F$1020,0)),"-")</f>
        <v>-</v>
      </c>
      <c r="S752" s="177" t="str">
        <f>IFERROR(INDEX('ITC-Books'!$B$21:$B$1020,MATCH(E752,'ITC-Books'!$E$21:$E$1020,0)),"-")</f>
        <v>-</v>
      </c>
      <c r="T752" s="186">
        <f t="shared" si="54"/>
        <v>0</v>
      </c>
      <c r="V752" s="131" t="str">
        <f>IFERROR(INDEX('2A-2B'!$C$21:$C$1020,MATCH(E752,'2A-2B'!$F$21:$F$1020,0)),"Not in 2A-2B")</f>
        <v>Not in 2A-2B</v>
      </c>
      <c r="W752" s="131" t="str">
        <f>IFERROR(INDEX('ITC-Books'!$C$21:$C$1020,MATCH(E752,'ITC-Books'!$E$21:$E$1020,0)),"Not in Books")</f>
        <v>Not in Books</v>
      </c>
      <c r="X752" s="117" t="str">
        <f>IFERROR(INDEX('ITC-Books'!$R$21:$R$1020,MATCH(E752,'ITC-Books'!$E$21:$E$1020,0)),"Not in Books")</f>
        <v>Not in Books</v>
      </c>
      <c r="Y752" s="120">
        <f>IFERROR(VLOOKUP(E752,'2A-2B'!$F$21:$H$1020,3,0)-P752,SUM(M752:O752))</f>
        <v>0</v>
      </c>
      <c r="Z752" s="53">
        <f>IFERROR(VLOOKUP(E752,'ITC-Books'!$E$21:$P$1020,12,0)-P752,SUM(M752:O752))</f>
        <v>0</v>
      </c>
      <c r="AA752" s="186" t="str">
        <f t="shared" si="55"/>
        <v>-</v>
      </c>
    </row>
    <row r="753" spans="2:27">
      <c r="B753" s="176" t="s">
        <v>2132</v>
      </c>
      <c r="C753" s="121"/>
      <c r="D753" s="119"/>
      <c r="E753" s="192"/>
      <c r="F753" s="117"/>
      <c r="G753" s="118"/>
      <c r="H753" s="119"/>
      <c r="I753" s="119"/>
      <c r="J753" s="123"/>
      <c r="K753" s="195"/>
      <c r="L753" s="120">
        <v>0</v>
      </c>
      <c r="M753" s="120">
        <v>0</v>
      </c>
      <c r="N753" s="120">
        <v>0</v>
      </c>
      <c r="O753" s="112">
        <f t="shared" si="52"/>
        <v>0</v>
      </c>
      <c r="P753" s="115">
        <f t="shared" si="53"/>
        <v>0</v>
      </c>
      <c r="Q753" s="197"/>
      <c r="R753" s="177" t="str">
        <f>IFERROR(INDEX('2A-2B'!$B$21:$B$1020,MATCH(E753,'2A-2B'!$F$21:$F$1020,0)),"-")</f>
        <v>-</v>
      </c>
      <c r="S753" s="177" t="str">
        <f>IFERROR(INDEX('ITC-Books'!$B$21:$B$1020,MATCH(E753,'ITC-Books'!$E$21:$E$1020,0)),"-")</f>
        <v>-</v>
      </c>
      <c r="T753" s="186">
        <f t="shared" si="54"/>
        <v>0</v>
      </c>
      <c r="V753" s="131" t="str">
        <f>IFERROR(INDEX('2A-2B'!$C$21:$C$1020,MATCH(E753,'2A-2B'!$F$21:$F$1020,0)),"Not in 2A-2B")</f>
        <v>Not in 2A-2B</v>
      </c>
      <c r="W753" s="131" t="str">
        <f>IFERROR(INDEX('ITC-Books'!$C$21:$C$1020,MATCH(E753,'ITC-Books'!$E$21:$E$1020,0)),"Not in Books")</f>
        <v>Not in Books</v>
      </c>
      <c r="X753" s="117" t="str">
        <f>IFERROR(INDEX('ITC-Books'!$R$21:$R$1020,MATCH(E753,'ITC-Books'!$E$21:$E$1020,0)),"Not in Books")</f>
        <v>Not in Books</v>
      </c>
      <c r="Y753" s="120">
        <f>IFERROR(VLOOKUP(E753,'2A-2B'!$F$21:$H$1020,3,0)-P753,SUM(M753:O753))</f>
        <v>0</v>
      </c>
      <c r="Z753" s="53">
        <f>IFERROR(VLOOKUP(E753,'ITC-Books'!$E$21:$P$1020,12,0)-P753,SUM(M753:O753))</f>
        <v>0</v>
      </c>
      <c r="AA753" s="186" t="str">
        <f t="shared" si="55"/>
        <v>-</v>
      </c>
    </row>
    <row r="754" spans="2:27">
      <c r="B754" s="176" t="s">
        <v>2133</v>
      </c>
      <c r="C754" s="121"/>
      <c r="D754" s="119"/>
      <c r="E754" s="192"/>
      <c r="F754" s="117"/>
      <c r="G754" s="118"/>
      <c r="H754" s="119"/>
      <c r="I754" s="119"/>
      <c r="J754" s="123"/>
      <c r="K754" s="195"/>
      <c r="L754" s="120">
        <v>0</v>
      </c>
      <c r="M754" s="120">
        <v>0</v>
      </c>
      <c r="N754" s="120">
        <v>0</v>
      </c>
      <c r="O754" s="112">
        <f t="shared" si="52"/>
        <v>0</v>
      </c>
      <c r="P754" s="115">
        <f t="shared" si="53"/>
        <v>0</v>
      </c>
      <c r="Q754" s="197"/>
      <c r="R754" s="177" t="str">
        <f>IFERROR(INDEX('2A-2B'!$B$21:$B$1020,MATCH(E754,'2A-2B'!$F$21:$F$1020,0)),"-")</f>
        <v>-</v>
      </c>
      <c r="S754" s="177" t="str">
        <f>IFERROR(INDEX('ITC-Books'!$B$21:$B$1020,MATCH(E754,'ITC-Books'!$E$21:$E$1020,0)),"-")</f>
        <v>-</v>
      </c>
      <c r="T754" s="186">
        <f t="shared" si="54"/>
        <v>0</v>
      </c>
      <c r="V754" s="131" t="str">
        <f>IFERROR(INDEX('2A-2B'!$C$21:$C$1020,MATCH(E754,'2A-2B'!$F$21:$F$1020,0)),"Not in 2A-2B")</f>
        <v>Not in 2A-2B</v>
      </c>
      <c r="W754" s="131" t="str">
        <f>IFERROR(INDEX('ITC-Books'!$C$21:$C$1020,MATCH(E754,'ITC-Books'!$E$21:$E$1020,0)),"Not in Books")</f>
        <v>Not in Books</v>
      </c>
      <c r="X754" s="117" t="str">
        <f>IFERROR(INDEX('ITC-Books'!$R$21:$R$1020,MATCH(E754,'ITC-Books'!$E$21:$E$1020,0)),"Not in Books")</f>
        <v>Not in Books</v>
      </c>
      <c r="Y754" s="120">
        <f>IFERROR(VLOOKUP(E754,'2A-2B'!$F$21:$H$1020,3,0)-P754,SUM(M754:O754))</f>
        <v>0</v>
      </c>
      <c r="Z754" s="53">
        <f>IFERROR(VLOOKUP(E754,'ITC-Books'!$E$21:$P$1020,12,0)-P754,SUM(M754:O754))</f>
        <v>0</v>
      </c>
      <c r="AA754" s="186" t="str">
        <f t="shared" si="55"/>
        <v>-</v>
      </c>
    </row>
    <row r="755" spans="2:27">
      <c r="B755" s="176" t="s">
        <v>2134</v>
      </c>
      <c r="C755" s="121"/>
      <c r="D755" s="119"/>
      <c r="E755" s="192"/>
      <c r="F755" s="117"/>
      <c r="G755" s="118"/>
      <c r="H755" s="119"/>
      <c r="I755" s="119"/>
      <c r="J755" s="123"/>
      <c r="K755" s="195"/>
      <c r="L755" s="120">
        <v>0</v>
      </c>
      <c r="M755" s="120">
        <v>0</v>
      </c>
      <c r="N755" s="120">
        <v>0</v>
      </c>
      <c r="O755" s="112">
        <f t="shared" si="52"/>
        <v>0</v>
      </c>
      <c r="P755" s="115">
        <f t="shared" si="53"/>
        <v>0</v>
      </c>
      <c r="Q755" s="197"/>
      <c r="R755" s="177" t="str">
        <f>IFERROR(INDEX('2A-2B'!$B$21:$B$1020,MATCH(E755,'2A-2B'!$F$21:$F$1020,0)),"-")</f>
        <v>-</v>
      </c>
      <c r="S755" s="177" t="str">
        <f>IFERROR(INDEX('ITC-Books'!$B$21:$B$1020,MATCH(E755,'ITC-Books'!$E$21:$E$1020,0)),"-")</f>
        <v>-</v>
      </c>
      <c r="T755" s="186">
        <f t="shared" si="54"/>
        <v>0</v>
      </c>
      <c r="V755" s="131" t="str">
        <f>IFERROR(INDEX('2A-2B'!$C$21:$C$1020,MATCH(E755,'2A-2B'!$F$21:$F$1020,0)),"Not in 2A-2B")</f>
        <v>Not in 2A-2B</v>
      </c>
      <c r="W755" s="131" t="str">
        <f>IFERROR(INDEX('ITC-Books'!$C$21:$C$1020,MATCH(E755,'ITC-Books'!$E$21:$E$1020,0)),"Not in Books")</f>
        <v>Not in Books</v>
      </c>
      <c r="X755" s="117" t="str">
        <f>IFERROR(INDEX('ITC-Books'!$R$21:$R$1020,MATCH(E755,'ITC-Books'!$E$21:$E$1020,0)),"Not in Books")</f>
        <v>Not in Books</v>
      </c>
      <c r="Y755" s="120">
        <f>IFERROR(VLOOKUP(E755,'2A-2B'!$F$21:$H$1020,3,0)-P755,SUM(M755:O755))</f>
        <v>0</v>
      </c>
      <c r="Z755" s="53">
        <f>IFERROR(VLOOKUP(E755,'ITC-Books'!$E$21:$P$1020,12,0)-P755,SUM(M755:O755))</f>
        <v>0</v>
      </c>
      <c r="AA755" s="186" t="str">
        <f t="shared" si="55"/>
        <v>-</v>
      </c>
    </row>
    <row r="756" spans="2:27">
      <c r="B756" s="176" t="s">
        <v>2135</v>
      </c>
      <c r="C756" s="121"/>
      <c r="D756" s="119"/>
      <c r="E756" s="192"/>
      <c r="F756" s="117"/>
      <c r="G756" s="118"/>
      <c r="H756" s="119"/>
      <c r="I756" s="119"/>
      <c r="J756" s="123"/>
      <c r="K756" s="195"/>
      <c r="L756" s="120">
        <v>0</v>
      </c>
      <c r="M756" s="120">
        <v>0</v>
      </c>
      <c r="N756" s="120">
        <v>0</v>
      </c>
      <c r="O756" s="112">
        <f t="shared" si="52"/>
        <v>0</v>
      </c>
      <c r="P756" s="115">
        <f t="shared" si="53"/>
        <v>0</v>
      </c>
      <c r="Q756" s="197"/>
      <c r="R756" s="177" t="str">
        <f>IFERROR(INDEX('2A-2B'!$B$21:$B$1020,MATCH(E756,'2A-2B'!$F$21:$F$1020,0)),"-")</f>
        <v>-</v>
      </c>
      <c r="S756" s="177" t="str">
        <f>IFERROR(INDEX('ITC-Books'!$B$21:$B$1020,MATCH(E756,'ITC-Books'!$E$21:$E$1020,0)),"-")</f>
        <v>-</v>
      </c>
      <c r="T756" s="186">
        <f t="shared" si="54"/>
        <v>0</v>
      </c>
      <c r="V756" s="131" t="str">
        <f>IFERROR(INDEX('2A-2B'!$C$21:$C$1020,MATCH(E756,'2A-2B'!$F$21:$F$1020,0)),"Not in 2A-2B")</f>
        <v>Not in 2A-2B</v>
      </c>
      <c r="W756" s="131" t="str">
        <f>IFERROR(INDEX('ITC-Books'!$C$21:$C$1020,MATCH(E756,'ITC-Books'!$E$21:$E$1020,0)),"Not in Books")</f>
        <v>Not in Books</v>
      </c>
      <c r="X756" s="117" t="str">
        <f>IFERROR(INDEX('ITC-Books'!$R$21:$R$1020,MATCH(E756,'ITC-Books'!$E$21:$E$1020,0)),"Not in Books")</f>
        <v>Not in Books</v>
      </c>
      <c r="Y756" s="120">
        <f>IFERROR(VLOOKUP(E756,'2A-2B'!$F$21:$H$1020,3,0)-P756,SUM(M756:O756))</f>
        <v>0</v>
      </c>
      <c r="Z756" s="53">
        <f>IFERROR(VLOOKUP(E756,'ITC-Books'!$E$21:$P$1020,12,0)-P756,SUM(M756:O756))</f>
        <v>0</v>
      </c>
      <c r="AA756" s="186" t="str">
        <f t="shared" si="55"/>
        <v>-</v>
      </c>
    </row>
    <row r="757" spans="2:27">
      <c r="B757" s="176" t="s">
        <v>2136</v>
      </c>
      <c r="C757" s="121"/>
      <c r="D757" s="119"/>
      <c r="E757" s="192"/>
      <c r="F757" s="117"/>
      <c r="G757" s="118"/>
      <c r="H757" s="119"/>
      <c r="I757" s="119"/>
      <c r="J757" s="123"/>
      <c r="K757" s="195"/>
      <c r="L757" s="120">
        <v>0</v>
      </c>
      <c r="M757" s="120">
        <v>0</v>
      </c>
      <c r="N757" s="120">
        <v>0</v>
      </c>
      <c r="O757" s="112">
        <f t="shared" si="52"/>
        <v>0</v>
      </c>
      <c r="P757" s="115">
        <f t="shared" si="53"/>
        <v>0</v>
      </c>
      <c r="Q757" s="197"/>
      <c r="R757" s="177" t="str">
        <f>IFERROR(INDEX('2A-2B'!$B$21:$B$1020,MATCH(E757,'2A-2B'!$F$21:$F$1020,0)),"-")</f>
        <v>-</v>
      </c>
      <c r="S757" s="177" t="str">
        <f>IFERROR(INDEX('ITC-Books'!$B$21:$B$1020,MATCH(E757,'ITC-Books'!$E$21:$E$1020,0)),"-")</f>
        <v>-</v>
      </c>
      <c r="T757" s="186">
        <f t="shared" si="54"/>
        <v>0</v>
      </c>
      <c r="V757" s="131" t="str">
        <f>IFERROR(INDEX('2A-2B'!$C$21:$C$1020,MATCH(E757,'2A-2B'!$F$21:$F$1020,0)),"Not in 2A-2B")</f>
        <v>Not in 2A-2B</v>
      </c>
      <c r="W757" s="131" t="str">
        <f>IFERROR(INDEX('ITC-Books'!$C$21:$C$1020,MATCH(E757,'ITC-Books'!$E$21:$E$1020,0)),"Not in Books")</f>
        <v>Not in Books</v>
      </c>
      <c r="X757" s="117" t="str">
        <f>IFERROR(INDEX('ITC-Books'!$R$21:$R$1020,MATCH(E757,'ITC-Books'!$E$21:$E$1020,0)),"Not in Books")</f>
        <v>Not in Books</v>
      </c>
      <c r="Y757" s="120">
        <f>IFERROR(VLOOKUP(E757,'2A-2B'!$F$21:$H$1020,3,0)-P757,SUM(M757:O757))</f>
        <v>0</v>
      </c>
      <c r="Z757" s="53">
        <f>IFERROR(VLOOKUP(E757,'ITC-Books'!$E$21:$P$1020,12,0)-P757,SUM(M757:O757))</f>
        <v>0</v>
      </c>
      <c r="AA757" s="186" t="str">
        <f t="shared" si="55"/>
        <v>-</v>
      </c>
    </row>
    <row r="758" spans="2:27">
      <c r="B758" s="176" t="s">
        <v>2137</v>
      </c>
      <c r="C758" s="121"/>
      <c r="D758" s="119"/>
      <c r="E758" s="192"/>
      <c r="F758" s="117"/>
      <c r="G758" s="118"/>
      <c r="H758" s="119"/>
      <c r="I758" s="119"/>
      <c r="J758" s="123"/>
      <c r="K758" s="195"/>
      <c r="L758" s="120">
        <v>0</v>
      </c>
      <c r="M758" s="120">
        <v>0</v>
      </c>
      <c r="N758" s="120">
        <v>0</v>
      </c>
      <c r="O758" s="112">
        <f t="shared" si="52"/>
        <v>0</v>
      </c>
      <c r="P758" s="115">
        <f t="shared" si="53"/>
        <v>0</v>
      </c>
      <c r="Q758" s="197"/>
      <c r="R758" s="177" t="str">
        <f>IFERROR(INDEX('2A-2B'!$B$21:$B$1020,MATCH(E758,'2A-2B'!$F$21:$F$1020,0)),"-")</f>
        <v>-</v>
      </c>
      <c r="S758" s="177" t="str">
        <f>IFERROR(INDEX('ITC-Books'!$B$21:$B$1020,MATCH(E758,'ITC-Books'!$E$21:$E$1020,0)),"-")</f>
        <v>-</v>
      </c>
      <c r="T758" s="186">
        <f t="shared" si="54"/>
        <v>0</v>
      </c>
      <c r="V758" s="131" t="str">
        <f>IFERROR(INDEX('2A-2B'!$C$21:$C$1020,MATCH(E758,'2A-2B'!$F$21:$F$1020,0)),"Not in 2A-2B")</f>
        <v>Not in 2A-2B</v>
      </c>
      <c r="W758" s="131" t="str">
        <f>IFERROR(INDEX('ITC-Books'!$C$21:$C$1020,MATCH(E758,'ITC-Books'!$E$21:$E$1020,0)),"Not in Books")</f>
        <v>Not in Books</v>
      </c>
      <c r="X758" s="117" t="str">
        <f>IFERROR(INDEX('ITC-Books'!$R$21:$R$1020,MATCH(E758,'ITC-Books'!$E$21:$E$1020,0)),"Not in Books")</f>
        <v>Not in Books</v>
      </c>
      <c r="Y758" s="120">
        <f>IFERROR(VLOOKUP(E758,'2A-2B'!$F$21:$H$1020,3,0)-P758,SUM(M758:O758))</f>
        <v>0</v>
      </c>
      <c r="Z758" s="53">
        <f>IFERROR(VLOOKUP(E758,'ITC-Books'!$E$21:$P$1020,12,0)-P758,SUM(M758:O758))</f>
        <v>0</v>
      </c>
      <c r="AA758" s="186" t="str">
        <f t="shared" si="55"/>
        <v>-</v>
      </c>
    </row>
    <row r="759" spans="2:27">
      <c r="B759" s="176" t="s">
        <v>2138</v>
      </c>
      <c r="C759" s="121"/>
      <c r="D759" s="119"/>
      <c r="E759" s="192"/>
      <c r="F759" s="117"/>
      <c r="G759" s="118"/>
      <c r="H759" s="119"/>
      <c r="I759" s="119"/>
      <c r="J759" s="123"/>
      <c r="K759" s="195"/>
      <c r="L759" s="120">
        <v>0</v>
      </c>
      <c r="M759" s="120">
        <v>0</v>
      </c>
      <c r="N759" s="120">
        <v>0</v>
      </c>
      <c r="O759" s="112">
        <f t="shared" si="52"/>
        <v>0</v>
      </c>
      <c r="P759" s="115">
        <f t="shared" si="53"/>
        <v>0</v>
      </c>
      <c r="Q759" s="197"/>
      <c r="R759" s="177" t="str">
        <f>IFERROR(INDEX('2A-2B'!$B$21:$B$1020,MATCH(E759,'2A-2B'!$F$21:$F$1020,0)),"-")</f>
        <v>-</v>
      </c>
      <c r="S759" s="177" t="str">
        <f>IFERROR(INDEX('ITC-Books'!$B$21:$B$1020,MATCH(E759,'ITC-Books'!$E$21:$E$1020,0)),"-")</f>
        <v>-</v>
      </c>
      <c r="T759" s="186">
        <f t="shared" si="54"/>
        <v>0</v>
      </c>
      <c r="V759" s="131" t="str">
        <f>IFERROR(INDEX('2A-2B'!$C$21:$C$1020,MATCH(E759,'2A-2B'!$F$21:$F$1020,0)),"Not in 2A-2B")</f>
        <v>Not in 2A-2B</v>
      </c>
      <c r="W759" s="131" t="str">
        <f>IFERROR(INDEX('ITC-Books'!$C$21:$C$1020,MATCH(E759,'ITC-Books'!$E$21:$E$1020,0)),"Not in Books")</f>
        <v>Not in Books</v>
      </c>
      <c r="X759" s="117" t="str">
        <f>IFERROR(INDEX('ITC-Books'!$R$21:$R$1020,MATCH(E759,'ITC-Books'!$E$21:$E$1020,0)),"Not in Books")</f>
        <v>Not in Books</v>
      </c>
      <c r="Y759" s="120">
        <f>IFERROR(VLOOKUP(E759,'2A-2B'!$F$21:$H$1020,3,0)-P759,SUM(M759:O759))</f>
        <v>0</v>
      </c>
      <c r="Z759" s="53">
        <f>IFERROR(VLOOKUP(E759,'ITC-Books'!$E$21:$P$1020,12,0)-P759,SUM(M759:O759))</f>
        <v>0</v>
      </c>
      <c r="AA759" s="186" t="str">
        <f t="shared" si="55"/>
        <v>-</v>
      </c>
    </row>
    <row r="760" spans="2:27">
      <c r="B760" s="176" t="s">
        <v>2139</v>
      </c>
      <c r="C760" s="121"/>
      <c r="D760" s="119"/>
      <c r="E760" s="192"/>
      <c r="F760" s="117"/>
      <c r="G760" s="118"/>
      <c r="H760" s="119"/>
      <c r="I760" s="119"/>
      <c r="J760" s="123"/>
      <c r="K760" s="195"/>
      <c r="L760" s="120">
        <v>0</v>
      </c>
      <c r="M760" s="120">
        <v>0</v>
      </c>
      <c r="N760" s="120">
        <v>0</v>
      </c>
      <c r="O760" s="112">
        <f t="shared" si="52"/>
        <v>0</v>
      </c>
      <c r="P760" s="115">
        <f t="shared" si="53"/>
        <v>0</v>
      </c>
      <c r="Q760" s="197"/>
      <c r="R760" s="177" t="str">
        <f>IFERROR(INDEX('2A-2B'!$B$21:$B$1020,MATCH(E760,'2A-2B'!$F$21:$F$1020,0)),"-")</f>
        <v>-</v>
      </c>
      <c r="S760" s="177" t="str">
        <f>IFERROR(INDEX('ITC-Books'!$B$21:$B$1020,MATCH(E760,'ITC-Books'!$E$21:$E$1020,0)),"-")</f>
        <v>-</v>
      </c>
      <c r="T760" s="186">
        <f t="shared" si="54"/>
        <v>0</v>
      </c>
      <c r="V760" s="131" t="str">
        <f>IFERROR(INDEX('2A-2B'!$C$21:$C$1020,MATCH(E760,'2A-2B'!$F$21:$F$1020,0)),"Not in 2A-2B")</f>
        <v>Not in 2A-2B</v>
      </c>
      <c r="W760" s="131" t="str">
        <f>IFERROR(INDEX('ITC-Books'!$C$21:$C$1020,MATCH(E760,'ITC-Books'!$E$21:$E$1020,0)),"Not in Books")</f>
        <v>Not in Books</v>
      </c>
      <c r="X760" s="117" t="str">
        <f>IFERROR(INDEX('ITC-Books'!$R$21:$R$1020,MATCH(E760,'ITC-Books'!$E$21:$E$1020,0)),"Not in Books")</f>
        <v>Not in Books</v>
      </c>
      <c r="Y760" s="120">
        <f>IFERROR(VLOOKUP(E760,'2A-2B'!$F$21:$H$1020,3,0)-P760,SUM(M760:O760))</f>
        <v>0</v>
      </c>
      <c r="Z760" s="53">
        <f>IFERROR(VLOOKUP(E760,'ITC-Books'!$E$21:$P$1020,12,0)-P760,SUM(M760:O760))</f>
        <v>0</v>
      </c>
      <c r="AA760" s="186" t="str">
        <f t="shared" si="55"/>
        <v>-</v>
      </c>
    </row>
    <row r="761" spans="2:27">
      <c r="B761" s="176" t="s">
        <v>2140</v>
      </c>
      <c r="C761" s="121"/>
      <c r="D761" s="119"/>
      <c r="E761" s="192"/>
      <c r="F761" s="117"/>
      <c r="G761" s="118"/>
      <c r="H761" s="119"/>
      <c r="I761" s="119"/>
      <c r="J761" s="123"/>
      <c r="K761" s="195"/>
      <c r="L761" s="120">
        <v>0</v>
      </c>
      <c r="M761" s="120">
        <v>0</v>
      </c>
      <c r="N761" s="120">
        <v>0</v>
      </c>
      <c r="O761" s="112">
        <f t="shared" si="52"/>
        <v>0</v>
      </c>
      <c r="P761" s="115">
        <f t="shared" si="53"/>
        <v>0</v>
      </c>
      <c r="Q761" s="197"/>
      <c r="R761" s="177" t="str">
        <f>IFERROR(INDEX('2A-2B'!$B$21:$B$1020,MATCH(E761,'2A-2B'!$F$21:$F$1020,0)),"-")</f>
        <v>-</v>
      </c>
      <c r="S761" s="177" t="str">
        <f>IFERROR(INDEX('ITC-Books'!$B$21:$B$1020,MATCH(E761,'ITC-Books'!$E$21:$E$1020,0)),"-")</f>
        <v>-</v>
      </c>
      <c r="T761" s="186">
        <f t="shared" si="54"/>
        <v>0</v>
      </c>
      <c r="V761" s="131" t="str">
        <f>IFERROR(INDEX('2A-2B'!$C$21:$C$1020,MATCH(E761,'2A-2B'!$F$21:$F$1020,0)),"Not in 2A-2B")</f>
        <v>Not in 2A-2B</v>
      </c>
      <c r="W761" s="131" t="str">
        <f>IFERROR(INDEX('ITC-Books'!$C$21:$C$1020,MATCH(E761,'ITC-Books'!$E$21:$E$1020,0)),"Not in Books")</f>
        <v>Not in Books</v>
      </c>
      <c r="X761" s="117" t="str">
        <f>IFERROR(INDEX('ITC-Books'!$R$21:$R$1020,MATCH(E761,'ITC-Books'!$E$21:$E$1020,0)),"Not in Books")</f>
        <v>Not in Books</v>
      </c>
      <c r="Y761" s="120">
        <f>IFERROR(VLOOKUP(E761,'2A-2B'!$F$21:$H$1020,3,0)-P761,SUM(M761:O761))</f>
        <v>0</v>
      </c>
      <c r="Z761" s="53">
        <f>IFERROR(VLOOKUP(E761,'ITC-Books'!$E$21:$P$1020,12,0)-P761,SUM(M761:O761))</f>
        <v>0</v>
      </c>
      <c r="AA761" s="186" t="str">
        <f t="shared" si="55"/>
        <v>-</v>
      </c>
    </row>
    <row r="762" spans="2:27">
      <c r="B762" s="176" t="s">
        <v>2141</v>
      </c>
      <c r="C762" s="121"/>
      <c r="D762" s="119"/>
      <c r="E762" s="192"/>
      <c r="F762" s="117"/>
      <c r="G762" s="118"/>
      <c r="H762" s="119"/>
      <c r="I762" s="119"/>
      <c r="J762" s="123"/>
      <c r="K762" s="195"/>
      <c r="L762" s="120">
        <v>0</v>
      </c>
      <c r="M762" s="120">
        <v>0</v>
      </c>
      <c r="N762" s="120">
        <v>0</v>
      </c>
      <c r="O762" s="112">
        <f t="shared" si="52"/>
        <v>0</v>
      </c>
      <c r="P762" s="115">
        <f t="shared" si="53"/>
        <v>0</v>
      </c>
      <c r="Q762" s="197"/>
      <c r="R762" s="177" t="str">
        <f>IFERROR(INDEX('2A-2B'!$B$21:$B$1020,MATCH(E762,'2A-2B'!$F$21:$F$1020,0)),"-")</f>
        <v>-</v>
      </c>
      <c r="S762" s="177" t="str">
        <f>IFERROR(INDEX('ITC-Books'!$B$21:$B$1020,MATCH(E762,'ITC-Books'!$E$21:$E$1020,0)),"-")</f>
        <v>-</v>
      </c>
      <c r="T762" s="186">
        <f t="shared" si="54"/>
        <v>0</v>
      </c>
      <c r="V762" s="131" t="str">
        <f>IFERROR(INDEX('2A-2B'!$C$21:$C$1020,MATCH(E762,'2A-2B'!$F$21:$F$1020,0)),"Not in 2A-2B")</f>
        <v>Not in 2A-2B</v>
      </c>
      <c r="W762" s="131" t="str">
        <f>IFERROR(INDEX('ITC-Books'!$C$21:$C$1020,MATCH(E762,'ITC-Books'!$E$21:$E$1020,0)),"Not in Books")</f>
        <v>Not in Books</v>
      </c>
      <c r="X762" s="117" t="str">
        <f>IFERROR(INDEX('ITC-Books'!$R$21:$R$1020,MATCH(E762,'ITC-Books'!$E$21:$E$1020,0)),"Not in Books")</f>
        <v>Not in Books</v>
      </c>
      <c r="Y762" s="120">
        <f>IFERROR(VLOOKUP(E762,'2A-2B'!$F$21:$H$1020,3,0)-P762,SUM(M762:O762))</f>
        <v>0</v>
      </c>
      <c r="Z762" s="53">
        <f>IFERROR(VLOOKUP(E762,'ITC-Books'!$E$21:$P$1020,12,0)-P762,SUM(M762:O762))</f>
        <v>0</v>
      </c>
      <c r="AA762" s="186" t="str">
        <f t="shared" si="55"/>
        <v>-</v>
      </c>
    </row>
    <row r="763" spans="2:27">
      <c r="B763" s="176" t="s">
        <v>2142</v>
      </c>
      <c r="C763" s="121"/>
      <c r="D763" s="119"/>
      <c r="E763" s="192"/>
      <c r="F763" s="117"/>
      <c r="G763" s="118"/>
      <c r="H763" s="119"/>
      <c r="I763" s="119"/>
      <c r="J763" s="123"/>
      <c r="K763" s="195"/>
      <c r="L763" s="120">
        <v>0</v>
      </c>
      <c r="M763" s="120">
        <v>0</v>
      </c>
      <c r="N763" s="120">
        <v>0</v>
      </c>
      <c r="O763" s="112">
        <f t="shared" si="52"/>
        <v>0</v>
      </c>
      <c r="P763" s="115">
        <f t="shared" si="53"/>
        <v>0</v>
      </c>
      <c r="Q763" s="197"/>
      <c r="R763" s="177" t="str">
        <f>IFERROR(INDEX('2A-2B'!$B$21:$B$1020,MATCH(E763,'2A-2B'!$F$21:$F$1020,0)),"-")</f>
        <v>-</v>
      </c>
      <c r="S763" s="177" t="str">
        <f>IFERROR(INDEX('ITC-Books'!$B$21:$B$1020,MATCH(E763,'ITC-Books'!$E$21:$E$1020,0)),"-")</f>
        <v>-</v>
      </c>
      <c r="T763" s="186">
        <f t="shared" si="54"/>
        <v>0</v>
      </c>
      <c r="V763" s="131" t="str">
        <f>IFERROR(INDEX('2A-2B'!$C$21:$C$1020,MATCH(E763,'2A-2B'!$F$21:$F$1020,0)),"Not in 2A-2B")</f>
        <v>Not in 2A-2B</v>
      </c>
      <c r="W763" s="131" t="str">
        <f>IFERROR(INDEX('ITC-Books'!$C$21:$C$1020,MATCH(E763,'ITC-Books'!$E$21:$E$1020,0)),"Not in Books")</f>
        <v>Not in Books</v>
      </c>
      <c r="X763" s="117" t="str">
        <f>IFERROR(INDEX('ITC-Books'!$R$21:$R$1020,MATCH(E763,'ITC-Books'!$E$21:$E$1020,0)),"Not in Books")</f>
        <v>Not in Books</v>
      </c>
      <c r="Y763" s="120">
        <f>IFERROR(VLOOKUP(E763,'2A-2B'!$F$21:$H$1020,3,0)-P763,SUM(M763:O763))</f>
        <v>0</v>
      </c>
      <c r="Z763" s="53">
        <f>IFERROR(VLOOKUP(E763,'ITC-Books'!$E$21:$P$1020,12,0)-P763,SUM(M763:O763))</f>
        <v>0</v>
      </c>
      <c r="AA763" s="186" t="str">
        <f t="shared" si="55"/>
        <v>-</v>
      </c>
    </row>
    <row r="764" spans="2:27">
      <c r="B764" s="176" t="s">
        <v>2143</v>
      </c>
      <c r="C764" s="121"/>
      <c r="D764" s="119"/>
      <c r="E764" s="192"/>
      <c r="F764" s="117"/>
      <c r="G764" s="118"/>
      <c r="H764" s="119"/>
      <c r="I764" s="119"/>
      <c r="J764" s="123"/>
      <c r="K764" s="195"/>
      <c r="L764" s="120">
        <v>0</v>
      </c>
      <c r="M764" s="120">
        <v>0</v>
      </c>
      <c r="N764" s="120">
        <v>0</v>
      </c>
      <c r="O764" s="112">
        <f t="shared" si="52"/>
        <v>0</v>
      </c>
      <c r="P764" s="115">
        <f t="shared" si="53"/>
        <v>0</v>
      </c>
      <c r="Q764" s="197"/>
      <c r="R764" s="177" t="str">
        <f>IFERROR(INDEX('2A-2B'!$B$21:$B$1020,MATCH(E764,'2A-2B'!$F$21:$F$1020,0)),"-")</f>
        <v>-</v>
      </c>
      <c r="S764" s="177" t="str">
        <f>IFERROR(INDEX('ITC-Books'!$B$21:$B$1020,MATCH(E764,'ITC-Books'!$E$21:$E$1020,0)),"-")</f>
        <v>-</v>
      </c>
      <c r="T764" s="186">
        <f t="shared" si="54"/>
        <v>0</v>
      </c>
      <c r="V764" s="131" t="str">
        <f>IFERROR(INDEX('2A-2B'!$C$21:$C$1020,MATCH(E764,'2A-2B'!$F$21:$F$1020,0)),"Not in 2A-2B")</f>
        <v>Not in 2A-2B</v>
      </c>
      <c r="W764" s="131" t="str">
        <f>IFERROR(INDEX('ITC-Books'!$C$21:$C$1020,MATCH(E764,'ITC-Books'!$E$21:$E$1020,0)),"Not in Books")</f>
        <v>Not in Books</v>
      </c>
      <c r="X764" s="117" t="str">
        <f>IFERROR(INDEX('ITC-Books'!$R$21:$R$1020,MATCH(E764,'ITC-Books'!$E$21:$E$1020,0)),"Not in Books")</f>
        <v>Not in Books</v>
      </c>
      <c r="Y764" s="120">
        <f>IFERROR(VLOOKUP(E764,'2A-2B'!$F$21:$H$1020,3,0)-P764,SUM(M764:O764))</f>
        <v>0</v>
      </c>
      <c r="Z764" s="53">
        <f>IFERROR(VLOOKUP(E764,'ITC-Books'!$E$21:$P$1020,12,0)-P764,SUM(M764:O764))</f>
        <v>0</v>
      </c>
      <c r="AA764" s="186" t="str">
        <f t="shared" si="55"/>
        <v>-</v>
      </c>
    </row>
    <row r="765" spans="2:27">
      <c r="B765" s="176" t="s">
        <v>2144</v>
      </c>
      <c r="C765" s="121"/>
      <c r="D765" s="119"/>
      <c r="E765" s="192"/>
      <c r="F765" s="117"/>
      <c r="G765" s="118"/>
      <c r="H765" s="119"/>
      <c r="I765" s="119"/>
      <c r="J765" s="123"/>
      <c r="K765" s="195"/>
      <c r="L765" s="120">
        <v>0</v>
      </c>
      <c r="M765" s="120">
        <v>0</v>
      </c>
      <c r="N765" s="120">
        <v>0</v>
      </c>
      <c r="O765" s="112">
        <f t="shared" si="52"/>
        <v>0</v>
      </c>
      <c r="P765" s="115">
        <f t="shared" si="53"/>
        <v>0</v>
      </c>
      <c r="Q765" s="197"/>
      <c r="R765" s="177" t="str">
        <f>IFERROR(INDEX('2A-2B'!$B$21:$B$1020,MATCH(E765,'2A-2B'!$F$21:$F$1020,0)),"-")</f>
        <v>-</v>
      </c>
      <c r="S765" s="177" t="str">
        <f>IFERROR(INDEX('ITC-Books'!$B$21:$B$1020,MATCH(E765,'ITC-Books'!$E$21:$E$1020,0)),"-")</f>
        <v>-</v>
      </c>
      <c r="T765" s="186">
        <f t="shared" si="54"/>
        <v>0</v>
      </c>
      <c r="V765" s="131" t="str">
        <f>IFERROR(INDEX('2A-2B'!$C$21:$C$1020,MATCH(E765,'2A-2B'!$F$21:$F$1020,0)),"Not in 2A-2B")</f>
        <v>Not in 2A-2B</v>
      </c>
      <c r="W765" s="131" t="str">
        <f>IFERROR(INDEX('ITC-Books'!$C$21:$C$1020,MATCH(E765,'ITC-Books'!$E$21:$E$1020,0)),"Not in Books")</f>
        <v>Not in Books</v>
      </c>
      <c r="X765" s="117" t="str">
        <f>IFERROR(INDEX('ITC-Books'!$R$21:$R$1020,MATCH(E765,'ITC-Books'!$E$21:$E$1020,0)),"Not in Books")</f>
        <v>Not in Books</v>
      </c>
      <c r="Y765" s="120">
        <f>IFERROR(VLOOKUP(E765,'2A-2B'!$F$21:$H$1020,3,0)-P765,SUM(M765:O765))</f>
        <v>0</v>
      </c>
      <c r="Z765" s="53">
        <f>IFERROR(VLOOKUP(E765,'ITC-Books'!$E$21:$P$1020,12,0)-P765,SUM(M765:O765))</f>
        <v>0</v>
      </c>
      <c r="AA765" s="186" t="str">
        <f t="shared" si="55"/>
        <v>-</v>
      </c>
    </row>
    <row r="766" spans="2:27">
      <c r="B766" s="176" t="s">
        <v>2145</v>
      </c>
      <c r="C766" s="121"/>
      <c r="D766" s="119"/>
      <c r="E766" s="192"/>
      <c r="F766" s="117"/>
      <c r="G766" s="118"/>
      <c r="H766" s="119"/>
      <c r="I766" s="119"/>
      <c r="J766" s="123"/>
      <c r="K766" s="195"/>
      <c r="L766" s="120">
        <v>0</v>
      </c>
      <c r="M766" s="120">
        <v>0</v>
      </c>
      <c r="N766" s="120">
        <v>0</v>
      </c>
      <c r="O766" s="112">
        <f t="shared" si="52"/>
        <v>0</v>
      </c>
      <c r="P766" s="115">
        <f t="shared" si="53"/>
        <v>0</v>
      </c>
      <c r="Q766" s="197"/>
      <c r="R766" s="177" t="str">
        <f>IFERROR(INDEX('2A-2B'!$B$21:$B$1020,MATCH(E766,'2A-2B'!$F$21:$F$1020,0)),"-")</f>
        <v>-</v>
      </c>
      <c r="S766" s="177" t="str">
        <f>IFERROR(INDEX('ITC-Books'!$B$21:$B$1020,MATCH(E766,'ITC-Books'!$E$21:$E$1020,0)),"-")</f>
        <v>-</v>
      </c>
      <c r="T766" s="186">
        <f t="shared" si="54"/>
        <v>0</v>
      </c>
      <c r="V766" s="131" t="str">
        <f>IFERROR(INDEX('2A-2B'!$C$21:$C$1020,MATCH(E766,'2A-2B'!$F$21:$F$1020,0)),"Not in 2A-2B")</f>
        <v>Not in 2A-2B</v>
      </c>
      <c r="W766" s="131" t="str">
        <f>IFERROR(INDEX('ITC-Books'!$C$21:$C$1020,MATCH(E766,'ITC-Books'!$E$21:$E$1020,0)),"Not in Books")</f>
        <v>Not in Books</v>
      </c>
      <c r="X766" s="117" t="str">
        <f>IFERROR(INDEX('ITC-Books'!$R$21:$R$1020,MATCH(E766,'ITC-Books'!$E$21:$E$1020,0)),"Not in Books")</f>
        <v>Not in Books</v>
      </c>
      <c r="Y766" s="120">
        <f>IFERROR(VLOOKUP(E766,'2A-2B'!$F$21:$H$1020,3,0)-P766,SUM(M766:O766))</f>
        <v>0</v>
      </c>
      <c r="Z766" s="53">
        <f>IFERROR(VLOOKUP(E766,'ITC-Books'!$E$21:$P$1020,12,0)-P766,SUM(M766:O766))</f>
        <v>0</v>
      </c>
      <c r="AA766" s="186" t="str">
        <f t="shared" si="55"/>
        <v>-</v>
      </c>
    </row>
    <row r="767" spans="2:27">
      <c r="B767" s="176" t="s">
        <v>2146</v>
      </c>
      <c r="C767" s="121"/>
      <c r="D767" s="119"/>
      <c r="E767" s="192"/>
      <c r="F767" s="117"/>
      <c r="G767" s="118"/>
      <c r="H767" s="119"/>
      <c r="I767" s="119"/>
      <c r="J767" s="123"/>
      <c r="K767" s="195"/>
      <c r="L767" s="120">
        <v>0</v>
      </c>
      <c r="M767" s="120">
        <v>0</v>
      </c>
      <c r="N767" s="120">
        <v>0</v>
      </c>
      <c r="O767" s="112">
        <f t="shared" si="52"/>
        <v>0</v>
      </c>
      <c r="P767" s="115">
        <f t="shared" si="53"/>
        <v>0</v>
      </c>
      <c r="Q767" s="197"/>
      <c r="R767" s="177" t="str">
        <f>IFERROR(INDEX('2A-2B'!$B$21:$B$1020,MATCH(E767,'2A-2B'!$F$21:$F$1020,0)),"-")</f>
        <v>-</v>
      </c>
      <c r="S767" s="177" t="str">
        <f>IFERROR(INDEX('ITC-Books'!$B$21:$B$1020,MATCH(E767,'ITC-Books'!$E$21:$E$1020,0)),"-")</f>
        <v>-</v>
      </c>
      <c r="T767" s="186">
        <f t="shared" si="54"/>
        <v>0</v>
      </c>
      <c r="V767" s="131" t="str">
        <f>IFERROR(INDEX('2A-2B'!$C$21:$C$1020,MATCH(E767,'2A-2B'!$F$21:$F$1020,0)),"Not in 2A-2B")</f>
        <v>Not in 2A-2B</v>
      </c>
      <c r="W767" s="131" t="str">
        <f>IFERROR(INDEX('ITC-Books'!$C$21:$C$1020,MATCH(E767,'ITC-Books'!$E$21:$E$1020,0)),"Not in Books")</f>
        <v>Not in Books</v>
      </c>
      <c r="X767" s="117" t="str">
        <f>IFERROR(INDEX('ITC-Books'!$R$21:$R$1020,MATCH(E767,'ITC-Books'!$E$21:$E$1020,0)),"Not in Books")</f>
        <v>Not in Books</v>
      </c>
      <c r="Y767" s="120">
        <f>IFERROR(VLOOKUP(E767,'2A-2B'!$F$21:$H$1020,3,0)-P767,SUM(M767:O767))</f>
        <v>0</v>
      </c>
      <c r="Z767" s="53">
        <f>IFERROR(VLOOKUP(E767,'ITC-Books'!$E$21:$P$1020,12,0)-P767,SUM(M767:O767))</f>
        <v>0</v>
      </c>
      <c r="AA767" s="186" t="str">
        <f t="shared" si="55"/>
        <v>-</v>
      </c>
    </row>
    <row r="768" spans="2:27">
      <c r="B768" s="176" t="s">
        <v>2147</v>
      </c>
      <c r="C768" s="121"/>
      <c r="D768" s="119"/>
      <c r="E768" s="192"/>
      <c r="F768" s="117"/>
      <c r="G768" s="118"/>
      <c r="H768" s="119"/>
      <c r="I768" s="119"/>
      <c r="J768" s="123"/>
      <c r="K768" s="195"/>
      <c r="L768" s="120">
        <v>0</v>
      </c>
      <c r="M768" s="120">
        <v>0</v>
      </c>
      <c r="N768" s="120">
        <v>0</v>
      </c>
      <c r="O768" s="112">
        <f t="shared" si="52"/>
        <v>0</v>
      </c>
      <c r="P768" s="115">
        <f t="shared" si="53"/>
        <v>0</v>
      </c>
      <c r="Q768" s="197"/>
      <c r="R768" s="177" t="str">
        <f>IFERROR(INDEX('2A-2B'!$B$21:$B$1020,MATCH(E768,'2A-2B'!$F$21:$F$1020,0)),"-")</f>
        <v>-</v>
      </c>
      <c r="S768" s="177" t="str">
        <f>IFERROR(INDEX('ITC-Books'!$B$21:$B$1020,MATCH(E768,'ITC-Books'!$E$21:$E$1020,0)),"-")</f>
        <v>-</v>
      </c>
      <c r="T768" s="186">
        <f t="shared" si="54"/>
        <v>0</v>
      </c>
      <c r="V768" s="131" t="str">
        <f>IFERROR(INDEX('2A-2B'!$C$21:$C$1020,MATCH(E768,'2A-2B'!$F$21:$F$1020,0)),"Not in 2A-2B")</f>
        <v>Not in 2A-2B</v>
      </c>
      <c r="W768" s="131" t="str">
        <f>IFERROR(INDEX('ITC-Books'!$C$21:$C$1020,MATCH(E768,'ITC-Books'!$E$21:$E$1020,0)),"Not in Books")</f>
        <v>Not in Books</v>
      </c>
      <c r="X768" s="117" t="str">
        <f>IFERROR(INDEX('ITC-Books'!$R$21:$R$1020,MATCH(E768,'ITC-Books'!$E$21:$E$1020,0)),"Not in Books")</f>
        <v>Not in Books</v>
      </c>
      <c r="Y768" s="120">
        <f>IFERROR(VLOOKUP(E768,'2A-2B'!$F$21:$H$1020,3,0)-P768,SUM(M768:O768))</f>
        <v>0</v>
      </c>
      <c r="Z768" s="53">
        <f>IFERROR(VLOOKUP(E768,'ITC-Books'!$E$21:$P$1020,12,0)-P768,SUM(M768:O768))</f>
        <v>0</v>
      </c>
      <c r="AA768" s="186" t="str">
        <f t="shared" si="55"/>
        <v>-</v>
      </c>
    </row>
    <row r="769" spans="2:27">
      <c r="B769" s="176" t="s">
        <v>2148</v>
      </c>
      <c r="C769" s="121"/>
      <c r="D769" s="119"/>
      <c r="E769" s="192"/>
      <c r="F769" s="117"/>
      <c r="G769" s="118"/>
      <c r="H769" s="119"/>
      <c r="I769" s="119"/>
      <c r="J769" s="123"/>
      <c r="K769" s="195"/>
      <c r="L769" s="120">
        <v>0</v>
      </c>
      <c r="M769" s="120">
        <v>0</v>
      </c>
      <c r="N769" s="120">
        <v>0</v>
      </c>
      <c r="O769" s="112">
        <f t="shared" si="52"/>
        <v>0</v>
      </c>
      <c r="P769" s="115">
        <f t="shared" si="53"/>
        <v>0</v>
      </c>
      <c r="Q769" s="197"/>
      <c r="R769" s="177" t="str">
        <f>IFERROR(INDEX('2A-2B'!$B$21:$B$1020,MATCH(E769,'2A-2B'!$F$21:$F$1020,0)),"-")</f>
        <v>-</v>
      </c>
      <c r="S769" s="177" t="str">
        <f>IFERROR(INDEX('ITC-Books'!$B$21:$B$1020,MATCH(E769,'ITC-Books'!$E$21:$E$1020,0)),"-")</f>
        <v>-</v>
      </c>
      <c r="T769" s="186">
        <f t="shared" si="54"/>
        <v>0</v>
      </c>
      <c r="V769" s="131" t="str">
        <f>IFERROR(INDEX('2A-2B'!$C$21:$C$1020,MATCH(E769,'2A-2B'!$F$21:$F$1020,0)),"Not in 2A-2B")</f>
        <v>Not in 2A-2B</v>
      </c>
      <c r="W769" s="131" t="str">
        <f>IFERROR(INDEX('ITC-Books'!$C$21:$C$1020,MATCH(E769,'ITC-Books'!$E$21:$E$1020,0)),"Not in Books")</f>
        <v>Not in Books</v>
      </c>
      <c r="X769" s="117" t="str">
        <f>IFERROR(INDEX('ITC-Books'!$R$21:$R$1020,MATCH(E769,'ITC-Books'!$E$21:$E$1020,0)),"Not in Books")</f>
        <v>Not in Books</v>
      </c>
      <c r="Y769" s="120">
        <f>IFERROR(VLOOKUP(E769,'2A-2B'!$F$21:$H$1020,3,0)-P769,SUM(M769:O769))</f>
        <v>0</v>
      </c>
      <c r="Z769" s="53">
        <f>IFERROR(VLOOKUP(E769,'ITC-Books'!$E$21:$P$1020,12,0)-P769,SUM(M769:O769))</f>
        <v>0</v>
      </c>
      <c r="AA769" s="186" t="str">
        <f t="shared" si="55"/>
        <v>-</v>
      </c>
    </row>
    <row r="770" spans="2:27">
      <c r="B770" s="176" t="s">
        <v>2149</v>
      </c>
      <c r="C770" s="121"/>
      <c r="D770" s="119"/>
      <c r="E770" s="192"/>
      <c r="F770" s="117"/>
      <c r="G770" s="118"/>
      <c r="H770" s="119"/>
      <c r="I770" s="119"/>
      <c r="J770" s="123"/>
      <c r="K770" s="195"/>
      <c r="L770" s="120">
        <v>0</v>
      </c>
      <c r="M770" s="120">
        <v>0</v>
      </c>
      <c r="N770" s="120">
        <v>0</v>
      </c>
      <c r="O770" s="112">
        <f t="shared" si="52"/>
        <v>0</v>
      </c>
      <c r="P770" s="115">
        <f t="shared" si="53"/>
        <v>0</v>
      </c>
      <c r="Q770" s="197"/>
      <c r="R770" s="177" t="str">
        <f>IFERROR(INDEX('2A-2B'!$B$21:$B$1020,MATCH(E770,'2A-2B'!$F$21:$F$1020,0)),"-")</f>
        <v>-</v>
      </c>
      <c r="S770" s="177" t="str">
        <f>IFERROR(INDEX('ITC-Books'!$B$21:$B$1020,MATCH(E770,'ITC-Books'!$E$21:$E$1020,0)),"-")</f>
        <v>-</v>
      </c>
      <c r="T770" s="186">
        <f t="shared" si="54"/>
        <v>0</v>
      </c>
      <c r="V770" s="131" t="str">
        <f>IFERROR(INDEX('2A-2B'!$C$21:$C$1020,MATCH(E770,'2A-2B'!$F$21:$F$1020,0)),"Not in 2A-2B")</f>
        <v>Not in 2A-2B</v>
      </c>
      <c r="W770" s="131" t="str">
        <f>IFERROR(INDEX('ITC-Books'!$C$21:$C$1020,MATCH(E770,'ITC-Books'!$E$21:$E$1020,0)),"Not in Books")</f>
        <v>Not in Books</v>
      </c>
      <c r="X770" s="117" t="str">
        <f>IFERROR(INDEX('ITC-Books'!$R$21:$R$1020,MATCH(E770,'ITC-Books'!$E$21:$E$1020,0)),"Not in Books")</f>
        <v>Not in Books</v>
      </c>
      <c r="Y770" s="120">
        <f>IFERROR(VLOOKUP(E770,'2A-2B'!$F$21:$H$1020,3,0)-P770,SUM(M770:O770))</f>
        <v>0</v>
      </c>
      <c r="Z770" s="53">
        <f>IFERROR(VLOOKUP(E770,'ITC-Books'!$E$21:$P$1020,12,0)-P770,SUM(M770:O770))</f>
        <v>0</v>
      </c>
      <c r="AA770" s="186" t="str">
        <f t="shared" si="55"/>
        <v>-</v>
      </c>
    </row>
    <row r="771" spans="2:27">
      <c r="B771" s="176" t="s">
        <v>2150</v>
      </c>
      <c r="C771" s="121"/>
      <c r="D771" s="119"/>
      <c r="E771" s="192"/>
      <c r="F771" s="117"/>
      <c r="G771" s="118"/>
      <c r="H771" s="119"/>
      <c r="I771" s="119"/>
      <c r="J771" s="123"/>
      <c r="K771" s="195"/>
      <c r="L771" s="120">
        <v>0</v>
      </c>
      <c r="M771" s="120">
        <v>0</v>
      </c>
      <c r="N771" s="120">
        <v>0</v>
      </c>
      <c r="O771" s="112">
        <f t="shared" si="52"/>
        <v>0</v>
      </c>
      <c r="P771" s="115">
        <f t="shared" si="53"/>
        <v>0</v>
      </c>
      <c r="Q771" s="197"/>
      <c r="R771" s="177" t="str">
        <f>IFERROR(INDEX('2A-2B'!$B$21:$B$1020,MATCH(E771,'2A-2B'!$F$21:$F$1020,0)),"-")</f>
        <v>-</v>
      </c>
      <c r="S771" s="177" t="str">
        <f>IFERROR(INDEX('ITC-Books'!$B$21:$B$1020,MATCH(E771,'ITC-Books'!$E$21:$E$1020,0)),"-")</f>
        <v>-</v>
      </c>
      <c r="T771" s="186">
        <f t="shared" si="54"/>
        <v>0</v>
      </c>
      <c r="V771" s="131" t="str">
        <f>IFERROR(INDEX('2A-2B'!$C$21:$C$1020,MATCH(E771,'2A-2B'!$F$21:$F$1020,0)),"Not in 2A-2B")</f>
        <v>Not in 2A-2B</v>
      </c>
      <c r="W771" s="131" t="str">
        <f>IFERROR(INDEX('ITC-Books'!$C$21:$C$1020,MATCH(E771,'ITC-Books'!$E$21:$E$1020,0)),"Not in Books")</f>
        <v>Not in Books</v>
      </c>
      <c r="X771" s="117" t="str">
        <f>IFERROR(INDEX('ITC-Books'!$R$21:$R$1020,MATCH(E771,'ITC-Books'!$E$21:$E$1020,0)),"Not in Books")</f>
        <v>Not in Books</v>
      </c>
      <c r="Y771" s="120">
        <f>IFERROR(VLOOKUP(E771,'2A-2B'!$F$21:$H$1020,3,0)-P771,SUM(M771:O771))</f>
        <v>0</v>
      </c>
      <c r="Z771" s="53">
        <f>IFERROR(VLOOKUP(E771,'ITC-Books'!$E$21:$P$1020,12,0)-P771,SUM(M771:O771))</f>
        <v>0</v>
      </c>
      <c r="AA771" s="186" t="str">
        <f t="shared" si="55"/>
        <v>-</v>
      </c>
    </row>
    <row r="772" spans="2:27">
      <c r="B772" s="176" t="s">
        <v>2151</v>
      </c>
      <c r="C772" s="121"/>
      <c r="D772" s="119"/>
      <c r="E772" s="192"/>
      <c r="F772" s="117"/>
      <c r="G772" s="118"/>
      <c r="H772" s="119"/>
      <c r="I772" s="119"/>
      <c r="J772" s="123"/>
      <c r="K772" s="195"/>
      <c r="L772" s="120">
        <v>0</v>
      </c>
      <c r="M772" s="120">
        <v>0</v>
      </c>
      <c r="N772" s="120">
        <v>0</v>
      </c>
      <c r="O772" s="112">
        <f t="shared" si="52"/>
        <v>0</v>
      </c>
      <c r="P772" s="115">
        <f t="shared" si="53"/>
        <v>0</v>
      </c>
      <c r="Q772" s="197"/>
      <c r="R772" s="177" t="str">
        <f>IFERROR(INDEX('2A-2B'!$B$21:$B$1020,MATCH(E772,'2A-2B'!$F$21:$F$1020,0)),"-")</f>
        <v>-</v>
      </c>
      <c r="S772" s="177" t="str">
        <f>IFERROR(INDEX('ITC-Books'!$B$21:$B$1020,MATCH(E772,'ITC-Books'!$E$21:$E$1020,0)),"-")</f>
        <v>-</v>
      </c>
      <c r="T772" s="186">
        <f t="shared" si="54"/>
        <v>0</v>
      </c>
      <c r="V772" s="131" t="str">
        <f>IFERROR(INDEX('2A-2B'!$C$21:$C$1020,MATCH(E772,'2A-2B'!$F$21:$F$1020,0)),"Not in 2A-2B")</f>
        <v>Not in 2A-2B</v>
      </c>
      <c r="W772" s="131" t="str">
        <f>IFERROR(INDEX('ITC-Books'!$C$21:$C$1020,MATCH(E772,'ITC-Books'!$E$21:$E$1020,0)),"Not in Books")</f>
        <v>Not in Books</v>
      </c>
      <c r="X772" s="117" t="str">
        <f>IFERROR(INDEX('ITC-Books'!$R$21:$R$1020,MATCH(E772,'ITC-Books'!$E$21:$E$1020,0)),"Not in Books")</f>
        <v>Not in Books</v>
      </c>
      <c r="Y772" s="120">
        <f>IFERROR(VLOOKUP(E772,'2A-2B'!$F$21:$H$1020,3,0)-P772,SUM(M772:O772))</f>
        <v>0</v>
      </c>
      <c r="Z772" s="53">
        <f>IFERROR(VLOOKUP(E772,'ITC-Books'!$E$21:$P$1020,12,0)-P772,SUM(M772:O772))</f>
        <v>0</v>
      </c>
      <c r="AA772" s="186" t="str">
        <f t="shared" si="55"/>
        <v>-</v>
      </c>
    </row>
    <row r="773" spans="2:27">
      <c r="B773" s="176" t="s">
        <v>2152</v>
      </c>
      <c r="C773" s="121"/>
      <c r="D773" s="119"/>
      <c r="E773" s="192"/>
      <c r="F773" s="117"/>
      <c r="G773" s="118"/>
      <c r="H773" s="119"/>
      <c r="I773" s="119"/>
      <c r="J773" s="123"/>
      <c r="K773" s="195"/>
      <c r="L773" s="120">
        <v>0</v>
      </c>
      <c r="M773" s="120">
        <v>0</v>
      </c>
      <c r="N773" s="120">
        <v>0</v>
      </c>
      <c r="O773" s="112">
        <f t="shared" si="52"/>
        <v>0</v>
      </c>
      <c r="P773" s="115">
        <f t="shared" si="53"/>
        <v>0</v>
      </c>
      <c r="Q773" s="197"/>
      <c r="R773" s="177" t="str">
        <f>IFERROR(INDEX('2A-2B'!$B$21:$B$1020,MATCH(E773,'2A-2B'!$F$21:$F$1020,0)),"-")</f>
        <v>-</v>
      </c>
      <c r="S773" s="177" t="str">
        <f>IFERROR(INDEX('ITC-Books'!$B$21:$B$1020,MATCH(E773,'ITC-Books'!$E$21:$E$1020,0)),"-")</f>
        <v>-</v>
      </c>
      <c r="T773" s="186">
        <f t="shared" si="54"/>
        <v>0</v>
      </c>
      <c r="V773" s="131" t="str">
        <f>IFERROR(INDEX('2A-2B'!$C$21:$C$1020,MATCH(E773,'2A-2B'!$F$21:$F$1020,0)),"Not in 2A-2B")</f>
        <v>Not in 2A-2B</v>
      </c>
      <c r="W773" s="131" t="str">
        <f>IFERROR(INDEX('ITC-Books'!$C$21:$C$1020,MATCH(E773,'ITC-Books'!$E$21:$E$1020,0)),"Not in Books")</f>
        <v>Not in Books</v>
      </c>
      <c r="X773" s="117" t="str">
        <f>IFERROR(INDEX('ITC-Books'!$R$21:$R$1020,MATCH(E773,'ITC-Books'!$E$21:$E$1020,0)),"Not in Books")</f>
        <v>Not in Books</v>
      </c>
      <c r="Y773" s="120">
        <f>IFERROR(VLOOKUP(E773,'2A-2B'!$F$21:$H$1020,3,0)-P773,SUM(M773:O773))</f>
        <v>0</v>
      </c>
      <c r="Z773" s="53">
        <f>IFERROR(VLOOKUP(E773,'ITC-Books'!$E$21:$P$1020,12,0)-P773,SUM(M773:O773))</f>
        <v>0</v>
      </c>
      <c r="AA773" s="186" t="str">
        <f t="shared" si="55"/>
        <v>-</v>
      </c>
    </row>
    <row r="774" spans="2:27">
      <c r="B774" s="176" t="s">
        <v>2153</v>
      </c>
      <c r="C774" s="121"/>
      <c r="D774" s="119"/>
      <c r="E774" s="192"/>
      <c r="F774" s="117"/>
      <c r="G774" s="118"/>
      <c r="H774" s="119"/>
      <c r="I774" s="119"/>
      <c r="J774" s="123"/>
      <c r="K774" s="195"/>
      <c r="L774" s="120">
        <v>0</v>
      </c>
      <c r="M774" s="120">
        <v>0</v>
      </c>
      <c r="N774" s="120">
        <v>0</v>
      </c>
      <c r="O774" s="112">
        <f t="shared" si="52"/>
        <v>0</v>
      </c>
      <c r="P774" s="115">
        <f t="shared" si="53"/>
        <v>0</v>
      </c>
      <c r="Q774" s="197"/>
      <c r="R774" s="177" t="str">
        <f>IFERROR(INDEX('2A-2B'!$B$21:$B$1020,MATCH(E774,'2A-2B'!$F$21:$F$1020,0)),"-")</f>
        <v>-</v>
      </c>
      <c r="S774" s="177" t="str">
        <f>IFERROR(INDEX('ITC-Books'!$B$21:$B$1020,MATCH(E774,'ITC-Books'!$E$21:$E$1020,0)),"-")</f>
        <v>-</v>
      </c>
      <c r="T774" s="186">
        <f t="shared" si="54"/>
        <v>0</v>
      </c>
      <c r="V774" s="131" t="str">
        <f>IFERROR(INDEX('2A-2B'!$C$21:$C$1020,MATCH(E774,'2A-2B'!$F$21:$F$1020,0)),"Not in 2A-2B")</f>
        <v>Not in 2A-2B</v>
      </c>
      <c r="W774" s="131" t="str">
        <f>IFERROR(INDEX('ITC-Books'!$C$21:$C$1020,MATCH(E774,'ITC-Books'!$E$21:$E$1020,0)),"Not in Books")</f>
        <v>Not in Books</v>
      </c>
      <c r="X774" s="117" t="str">
        <f>IFERROR(INDEX('ITC-Books'!$R$21:$R$1020,MATCH(E774,'ITC-Books'!$E$21:$E$1020,0)),"Not in Books")</f>
        <v>Not in Books</v>
      </c>
      <c r="Y774" s="120">
        <f>IFERROR(VLOOKUP(E774,'2A-2B'!$F$21:$H$1020,3,0)-P774,SUM(M774:O774))</f>
        <v>0</v>
      </c>
      <c r="Z774" s="53">
        <f>IFERROR(VLOOKUP(E774,'ITC-Books'!$E$21:$P$1020,12,0)-P774,SUM(M774:O774))</f>
        <v>0</v>
      </c>
      <c r="AA774" s="186" t="str">
        <f t="shared" si="55"/>
        <v>-</v>
      </c>
    </row>
    <row r="775" spans="2:27">
      <c r="B775" s="176" t="s">
        <v>2154</v>
      </c>
      <c r="C775" s="121"/>
      <c r="D775" s="119"/>
      <c r="E775" s="192"/>
      <c r="F775" s="117"/>
      <c r="G775" s="118"/>
      <c r="H775" s="119"/>
      <c r="I775" s="119"/>
      <c r="J775" s="123"/>
      <c r="K775" s="195"/>
      <c r="L775" s="120">
        <v>0</v>
      </c>
      <c r="M775" s="120">
        <v>0</v>
      </c>
      <c r="N775" s="120">
        <v>0</v>
      </c>
      <c r="O775" s="112">
        <f t="shared" si="52"/>
        <v>0</v>
      </c>
      <c r="P775" s="115">
        <f t="shared" si="53"/>
        <v>0</v>
      </c>
      <c r="Q775" s="197"/>
      <c r="R775" s="177" t="str">
        <f>IFERROR(INDEX('2A-2B'!$B$21:$B$1020,MATCH(E775,'2A-2B'!$F$21:$F$1020,0)),"-")</f>
        <v>-</v>
      </c>
      <c r="S775" s="177" t="str">
        <f>IFERROR(INDEX('ITC-Books'!$B$21:$B$1020,MATCH(E775,'ITC-Books'!$E$21:$E$1020,0)),"-")</f>
        <v>-</v>
      </c>
      <c r="T775" s="186">
        <f t="shared" si="54"/>
        <v>0</v>
      </c>
      <c r="V775" s="131" t="str">
        <f>IFERROR(INDEX('2A-2B'!$C$21:$C$1020,MATCH(E775,'2A-2B'!$F$21:$F$1020,0)),"Not in 2A-2B")</f>
        <v>Not in 2A-2B</v>
      </c>
      <c r="W775" s="131" t="str">
        <f>IFERROR(INDEX('ITC-Books'!$C$21:$C$1020,MATCH(E775,'ITC-Books'!$E$21:$E$1020,0)),"Not in Books")</f>
        <v>Not in Books</v>
      </c>
      <c r="X775" s="117" t="str">
        <f>IFERROR(INDEX('ITC-Books'!$R$21:$R$1020,MATCH(E775,'ITC-Books'!$E$21:$E$1020,0)),"Not in Books")</f>
        <v>Not in Books</v>
      </c>
      <c r="Y775" s="120">
        <f>IFERROR(VLOOKUP(E775,'2A-2B'!$F$21:$H$1020,3,0)-P775,SUM(M775:O775))</f>
        <v>0</v>
      </c>
      <c r="Z775" s="53">
        <f>IFERROR(VLOOKUP(E775,'ITC-Books'!$E$21:$P$1020,12,0)-P775,SUM(M775:O775))</f>
        <v>0</v>
      </c>
      <c r="AA775" s="186" t="str">
        <f t="shared" si="55"/>
        <v>-</v>
      </c>
    </row>
    <row r="776" spans="2:27">
      <c r="B776" s="176" t="s">
        <v>2155</v>
      </c>
      <c r="C776" s="121"/>
      <c r="D776" s="119"/>
      <c r="E776" s="192"/>
      <c r="F776" s="117"/>
      <c r="G776" s="118"/>
      <c r="H776" s="119"/>
      <c r="I776" s="119"/>
      <c r="J776" s="123"/>
      <c r="K776" s="195"/>
      <c r="L776" s="120">
        <v>0</v>
      </c>
      <c r="M776" s="120">
        <v>0</v>
      </c>
      <c r="N776" s="120">
        <v>0</v>
      </c>
      <c r="O776" s="112">
        <f t="shared" si="52"/>
        <v>0</v>
      </c>
      <c r="P776" s="115">
        <f t="shared" si="53"/>
        <v>0</v>
      </c>
      <c r="Q776" s="197"/>
      <c r="R776" s="177" t="str">
        <f>IFERROR(INDEX('2A-2B'!$B$21:$B$1020,MATCH(E776,'2A-2B'!$F$21:$F$1020,0)),"-")</f>
        <v>-</v>
      </c>
      <c r="S776" s="177" t="str">
        <f>IFERROR(INDEX('ITC-Books'!$B$21:$B$1020,MATCH(E776,'ITC-Books'!$E$21:$E$1020,0)),"-")</f>
        <v>-</v>
      </c>
      <c r="T776" s="186">
        <f t="shared" si="54"/>
        <v>0</v>
      </c>
      <c r="V776" s="131" t="str">
        <f>IFERROR(INDEX('2A-2B'!$C$21:$C$1020,MATCH(E776,'2A-2B'!$F$21:$F$1020,0)),"Not in 2A-2B")</f>
        <v>Not in 2A-2B</v>
      </c>
      <c r="W776" s="131" t="str">
        <f>IFERROR(INDEX('ITC-Books'!$C$21:$C$1020,MATCH(E776,'ITC-Books'!$E$21:$E$1020,0)),"Not in Books")</f>
        <v>Not in Books</v>
      </c>
      <c r="X776" s="117" t="str">
        <f>IFERROR(INDEX('ITC-Books'!$R$21:$R$1020,MATCH(E776,'ITC-Books'!$E$21:$E$1020,0)),"Not in Books")</f>
        <v>Not in Books</v>
      </c>
      <c r="Y776" s="120">
        <f>IFERROR(VLOOKUP(E776,'2A-2B'!$F$21:$H$1020,3,0)-P776,SUM(M776:O776))</f>
        <v>0</v>
      </c>
      <c r="Z776" s="53">
        <f>IFERROR(VLOOKUP(E776,'ITC-Books'!$E$21:$P$1020,12,0)-P776,SUM(M776:O776))</f>
        <v>0</v>
      </c>
      <c r="AA776" s="186" t="str">
        <f t="shared" si="55"/>
        <v>-</v>
      </c>
    </row>
    <row r="777" spans="2:27">
      <c r="B777" s="176" t="s">
        <v>2156</v>
      </c>
      <c r="C777" s="121"/>
      <c r="D777" s="119"/>
      <c r="E777" s="192"/>
      <c r="F777" s="117"/>
      <c r="G777" s="118"/>
      <c r="H777" s="119"/>
      <c r="I777" s="119"/>
      <c r="J777" s="123"/>
      <c r="K777" s="195"/>
      <c r="L777" s="120">
        <v>0</v>
      </c>
      <c r="M777" s="120">
        <v>0</v>
      </c>
      <c r="N777" s="120">
        <v>0</v>
      </c>
      <c r="O777" s="112">
        <f t="shared" si="52"/>
        <v>0</v>
      </c>
      <c r="P777" s="115">
        <f t="shared" si="53"/>
        <v>0</v>
      </c>
      <c r="Q777" s="197"/>
      <c r="R777" s="177" t="str">
        <f>IFERROR(INDEX('2A-2B'!$B$21:$B$1020,MATCH(E777,'2A-2B'!$F$21:$F$1020,0)),"-")</f>
        <v>-</v>
      </c>
      <c r="S777" s="177" t="str">
        <f>IFERROR(INDEX('ITC-Books'!$B$21:$B$1020,MATCH(E777,'ITC-Books'!$E$21:$E$1020,0)),"-")</f>
        <v>-</v>
      </c>
      <c r="T777" s="186">
        <f t="shared" si="54"/>
        <v>0</v>
      </c>
      <c r="V777" s="131" t="str">
        <f>IFERROR(INDEX('2A-2B'!$C$21:$C$1020,MATCH(E777,'2A-2B'!$F$21:$F$1020,0)),"Not in 2A-2B")</f>
        <v>Not in 2A-2B</v>
      </c>
      <c r="W777" s="131" t="str">
        <f>IFERROR(INDEX('ITC-Books'!$C$21:$C$1020,MATCH(E777,'ITC-Books'!$E$21:$E$1020,0)),"Not in Books")</f>
        <v>Not in Books</v>
      </c>
      <c r="X777" s="117" t="str">
        <f>IFERROR(INDEX('ITC-Books'!$R$21:$R$1020,MATCH(E777,'ITC-Books'!$E$21:$E$1020,0)),"Not in Books")</f>
        <v>Not in Books</v>
      </c>
      <c r="Y777" s="120">
        <f>IFERROR(VLOOKUP(E777,'2A-2B'!$F$21:$H$1020,3,0)-P777,SUM(M777:O777))</f>
        <v>0</v>
      </c>
      <c r="Z777" s="53">
        <f>IFERROR(VLOOKUP(E777,'ITC-Books'!$E$21:$P$1020,12,0)-P777,SUM(M777:O777))</f>
        <v>0</v>
      </c>
      <c r="AA777" s="186" t="str">
        <f t="shared" si="55"/>
        <v>-</v>
      </c>
    </row>
    <row r="778" spans="2:27">
      <c r="B778" s="176" t="s">
        <v>2157</v>
      </c>
      <c r="C778" s="121"/>
      <c r="D778" s="119"/>
      <c r="E778" s="192"/>
      <c r="F778" s="117"/>
      <c r="G778" s="118"/>
      <c r="H778" s="119"/>
      <c r="I778" s="119"/>
      <c r="J778" s="123"/>
      <c r="K778" s="195"/>
      <c r="L778" s="120">
        <v>0</v>
      </c>
      <c r="M778" s="120">
        <v>0</v>
      </c>
      <c r="N778" s="120">
        <v>0</v>
      </c>
      <c r="O778" s="112">
        <f t="shared" si="52"/>
        <v>0</v>
      </c>
      <c r="P778" s="115">
        <f t="shared" si="53"/>
        <v>0</v>
      </c>
      <c r="Q778" s="197"/>
      <c r="R778" s="177" t="str">
        <f>IFERROR(INDEX('2A-2B'!$B$21:$B$1020,MATCH(E778,'2A-2B'!$F$21:$F$1020,0)),"-")</f>
        <v>-</v>
      </c>
      <c r="S778" s="177" t="str">
        <f>IFERROR(INDEX('ITC-Books'!$B$21:$B$1020,MATCH(E778,'ITC-Books'!$E$21:$E$1020,0)),"-")</f>
        <v>-</v>
      </c>
      <c r="T778" s="186">
        <f t="shared" si="54"/>
        <v>0</v>
      </c>
      <c r="V778" s="131" t="str">
        <f>IFERROR(INDEX('2A-2B'!$C$21:$C$1020,MATCH(E778,'2A-2B'!$F$21:$F$1020,0)),"Not in 2A-2B")</f>
        <v>Not in 2A-2B</v>
      </c>
      <c r="W778" s="131" t="str">
        <f>IFERROR(INDEX('ITC-Books'!$C$21:$C$1020,MATCH(E778,'ITC-Books'!$E$21:$E$1020,0)),"Not in Books")</f>
        <v>Not in Books</v>
      </c>
      <c r="X778" s="117" t="str">
        <f>IFERROR(INDEX('ITC-Books'!$R$21:$R$1020,MATCH(E778,'ITC-Books'!$E$21:$E$1020,0)),"Not in Books")</f>
        <v>Not in Books</v>
      </c>
      <c r="Y778" s="120">
        <f>IFERROR(VLOOKUP(E778,'2A-2B'!$F$21:$H$1020,3,0)-P778,SUM(M778:O778))</f>
        <v>0</v>
      </c>
      <c r="Z778" s="53">
        <f>IFERROR(VLOOKUP(E778,'ITC-Books'!$E$21:$P$1020,12,0)-P778,SUM(M778:O778))</f>
        <v>0</v>
      </c>
      <c r="AA778" s="186" t="str">
        <f t="shared" si="55"/>
        <v>-</v>
      </c>
    </row>
    <row r="779" spans="2:27">
      <c r="B779" s="176" t="s">
        <v>2158</v>
      </c>
      <c r="C779" s="121"/>
      <c r="D779" s="119"/>
      <c r="E779" s="192"/>
      <c r="F779" s="117"/>
      <c r="G779" s="118"/>
      <c r="H779" s="119"/>
      <c r="I779" s="119"/>
      <c r="J779" s="123"/>
      <c r="K779" s="195"/>
      <c r="L779" s="120">
        <v>0</v>
      </c>
      <c r="M779" s="120">
        <v>0</v>
      </c>
      <c r="N779" s="120">
        <v>0</v>
      </c>
      <c r="O779" s="112">
        <f t="shared" si="52"/>
        <v>0</v>
      </c>
      <c r="P779" s="115">
        <f t="shared" si="53"/>
        <v>0</v>
      </c>
      <c r="Q779" s="197"/>
      <c r="R779" s="177" t="str">
        <f>IFERROR(INDEX('2A-2B'!$B$21:$B$1020,MATCH(E779,'2A-2B'!$F$21:$F$1020,0)),"-")</f>
        <v>-</v>
      </c>
      <c r="S779" s="177" t="str">
        <f>IFERROR(INDEX('ITC-Books'!$B$21:$B$1020,MATCH(E779,'ITC-Books'!$E$21:$E$1020,0)),"-")</f>
        <v>-</v>
      </c>
      <c r="T779" s="186">
        <f t="shared" si="54"/>
        <v>0</v>
      </c>
      <c r="V779" s="131" t="str">
        <f>IFERROR(INDEX('2A-2B'!$C$21:$C$1020,MATCH(E779,'2A-2B'!$F$21:$F$1020,0)),"Not in 2A-2B")</f>
        <v>Not in 2A-2B</v>
      </c>
      <c r="W779" s="131" t="str">
        <f>IFERROR(INDEX('ITC-Books'!$C$21:$C$1020,MATCH(E779,'ITC-Books'!$E$21:$E$1020,0)),"Not in Books")</f>
        <v>Not in Books</v>
      </c>
      <c r="X779" s="117" t="str">
        <f>IFERROR(INDEX('ITC-Books'!$R$21:$R$1020,MATCH(E779,'ITC-Books'!$E$21:$E$1020,0)),"Not in Books")</f>
        <v>Not in Books</v>
      </c>
      <c r="Y779" s="120">
        <f>IFERROR(VLOOKUP(E779,'2A-2B'!$F$21:$H$1020,3,0)-P779,SUM(M779:O779))</f>
        <v>0</v>
      </c>
      <c r="Z779" s="53">
        <f>IFERROR(VLOOKUP(E779,'ITC-Books'!$E$21:$P$1020,12,0)-P779,SUM(M779:O779))</f>
        <v>0</v>
      </c>
      <c r="AA779" s="186" t="str">
        <f t="shared" si="55"/>
        <v>-</v>
      </c>
    </row>
    <row r="780" spans="2:27">
      <c r="B780" s="176" t="s">
        <v>2159</v>
      </c>
      <c r="C780" s="121"/>
      <c r="D780" s="119"/>
      <c r="E780" s="192"/>
      <c r="F780" s="117"/>
      <c r="G780" s="118"/>
      <c r="H780" s="119"/>
      <c r="I780" s="119"/>
      <c r="J780" s="123"/>
      <c r="K780" s="195"/>
      <c r="L780" s="120">
        <v>0</v>
      </c>
      <c r="M780" s="120">
        <v>0</v>
      </c>
      <c r="N780" s="120">
        <v>0</v>
      </c>
      <c r="O780" s="112">
        <f t="shared" si="52"/>
        <v>0</v>
      </c>
      <c r="P780" s="115">
        <f t="shared" si="53"/>
        <v>0</v>
      </c>
      <c r="Q780" s="197"/>
      <c r="R780" s="177" t="str">
        <f>IFERROR(INDEX('2A-2B'!$B$21:$B$1020,MATCH(E780,'2A-2B'!$F$21:$F$1020,0)),"-")</f>
        <v>-</v>
      </c>
      <c r="S780" s="177" t="str">
        <f>IFERROR(INDEX('ITC-Books'!$B$21:$B$1020,MATCH(E780,'ITC-Books'!$E$21:$E$1020,0)),"-")</f>
        <v>-</v>
      </c>
      <c r="T780" s="186">
        <f t="shared" si="54"/>
        <v>0</v>
      </c>
      <c r="V780" s="131" t="str">
        <f>IFERROR(INDEX('2A-2B'!$C$21:$C$1020,MATCH(E780,'2A-2B'!$F$21:$F$1020,0)),"Not in 2A-2B")</f>
        <v>Not in 2A-2B</v>
      </c>
      <c r="W780" s="131" t="str">
        <f>IFERROR(INDEX('ITC-Books'!$C$21:$C$1020,MATCH(E780,'ITC-Books'!$E$21:$E$1020,0)),"Not in Books")</f>
        <v>Not in Books</v>
      </c>
      <c r="X780" s="117" t="str">
        <f>IFERROR(INDEX('ITC-Books'!$R$21:$R$1020,MATCH(E780,'ITC-Books'!$E$21:$E$1020,0)),"Not in Books")</f>
        <v>Not in Books</v>
      </c>
      <c r="Y780" s="120">
        <f>IFERROR(VLOOKUP(E780,'2A-2B'!$F$21:$H$1020,3,0)-P780,SUM(M780:O780))</f>
        <v>0</v>
      </c>
      <c r="Z780" s="53">
        <f>IFERROR(VLOOKUP(E780,'ITC-Books'!$E$21:$P$1020,12,0)-P780,SUM(M780:O780))</f>
        <v>0</v>
      </c>
      <c r="AA780" s="186" t="str">
        <f t="shared" si="55"/>
        <v>-</v>
      </c>
    </row>
    <row r="781" spans="2:27">
      <c r="B781" s="176" t="s">
        <v>2160</v>
      </c>
      <c r="C781" s="121"/>
      <c r="D781" s="119"/>
      <c r="E781" s="192"/>
      <c r="F781" s="117"/>
      <c r="G781" s="118"/>
      <c r="H781" s="119"/>
      <c r="I781" s="119"/>
      <c r="J781" s="123"/>
      <c r="K781" s="195"/>
      <c r="L781" s="120">
        <v>0</v>
      </c>
      <c r="M781" s="120">
        <v>0</v>
      </c>
      <c r="N781" s="120">
        <v>0</v>
      </c>
      <c r="O781" s="112">
        <f t="shared" si="52"/>
        <v>0</v>
      </c>
      <c r="P781" s="115">
        <f t="shared" si="53"/>
        <v>0</v>
      </c>
      <c r="Q781" s="197"/>
      <c r="R781" s="177" t="str">
        <f>IFERROR(INDEX('2A-2B'!$B$21:$B$1020,MATCH(E781,'2A-2B'!$F$21:$F$1020,0)),"-")</f>
        <v>-</v>
      </c>
      <c r="S781" s="177" t="str">
        <f>IFERROR(INDEX('ITC-Books'!$B$21:$B$1020,MATCH(E781,'ITC-Books'!$E$21:$E$1020,0)),"-")</f>
        <v>-</v>
      </c>
      <c r="T781" s="186">
        <f t="shared" si="54"/>
        <v>0</v>
      </c>
      <c r="V781" s="131" t="str">
        <f>IFERROR(INDEX('2A-2B'!$C$21:$C$1020,MATCH(E781,'2A-2B'!$F$21:$F$1020,0)),"Not in 2A-2B")</f>
        <v>Not in 2A-2B</v>
      </c>
      <c r="W781" s="131" t="str">
        <f>IFERROR(INDEX('ITC-Books'!$C$21:$C$1020,MATCH(E781,'ITC-Books'!$E$21:$E$1020,0)),"Not in Books")</f>
        <v>Not in Books</v>
      </c>
      <c r="X781" s="117" t="str">
        <f>IFERROR(INDEX('ITC-Books'!$R$21:$R$1020,MATCH(E781,'ITC-Books'!$E$21:$E$1020,0)),"Not in Books")</f>
        <v>Not in Books</v>
      </c>
      <c r="Y781" s="120">
        <f>IFERROR(VLOOKUP(E781,'2A-2B'!$F$21:$H$1020,3,0)-P781,SUM(M781:O781))</f>
        <v>0</v>
      </c>
      <c r="Z781" s="53">
        <f>IFERROR(VLOOKUP(E781,'ITC-Books'!$E$21:$P$1020,12,0)-P781,SUM(M781:O781))</f>
        <v>0</v>
      </c>
      <c r="AA781" s="186" t="str">
        <f t="shared" si="55"/>
        <v>-</v>
      </c>
    </row>
    <row r="782" spans="2:27">
      <c r="B782" s="176" t="s">
        <v>2161</v>
      </c>
      <c r="C782" s="121"/>
      <c r="D782" s="119"/>
      <c r="E782" s="192"/>
      <c r="F782" s="117"/>
      <c r="G782" s="118"/>
      <c r="H782" s="119"/>
      <c r="I782" s="119"/>
      <c r="J782" s="123"/>
      <c r="K782" s="195"/>
      <c r="L782" s="120">
        <v>0</v>
      </c>
      <c r="M782" s="120">
        <v>0</v>
      </c>
      <c r="N782" s="120">
        <v>0</v>
      </c>
      <c r="O782" s="112">
        <f t="shared" si="52"/>
        <v>0</v>
      </c>
      <c r="P782" s="115">
        <f t="shared" si="53"/>
        <v>0</v>
      </c>
      <c r="Q782" s="197"/>
      <c r="R782" s="177" t="str">
        <f>IFERROR(INDEX('2A-2B'!$B$21:$B$1020,MATCH(E782,'2A-2B'!$F$21:$F$1020,0)),"-")</f>
        <v>-</v>
      </c>
      <c r="S782" s="177" t="str">
        <f>IFERROR(INDEX('ITC-Books'!$B$21:$B$1020,MATCH(E782,'ITC-Books'!$E$21:$E$1020,0)),"-")</f>
        <v>-</v>
      </c>
      <c r="T782" s="186">
        <f t="shared" si="54"/>
        <v>0</v>
      </c>
      <c r="V782" s="131" t="str">
        <f>IFERROR(INDEX('2A-2B'!$C$21:$C$1020,MATCH(E782,'2A-2B'!$F$21:$F$1020,0)),"Not in 2A-2B")</f>
        <v>Not in 2A-2B</v>
      </c>
      <c r="W782" s="131" t="str">
        <f>IFERROR(INDEX('ITC-Books'!$C$21:$C$1020,MATCH(E782,'ITC-Books'!$E$21:$E$1020,0)),"Not in Books")</f>
        <v>Not in Books</v>
      </c>
      <c r="X782" s="117" t="str">
        <f>IFERROR(INDEX('ITC-Books'!$R$21:$R$1020,MATCH(E782,'ITC-Books'!$E$21:$E$1020,0)),"Not in Books")</f>
        <v>Not in Books</v>
      </c>
      <c r="Y782" s="120">
        <f>IFERROR(VLOOKUP(E782,'2A-2B'!$F$21:$H$1020,3,0)-P782,SUM(M782:O782))</f>
        <v>0</v>
      </c>
      <c r="Z782" s="53">
        <f>IFERROR(VLOOKUP(E782,'ITC-Books'!$E$21:$P$1020,12,0)-P782,SUM(M782:O782))</f>
        <v>0</v>
      </c>
      <c r="AA782" s="186" t="str">
        <f t="shared" si="55"/>
        <v>-</v>
      </c>
    </row>
    <row r="783" spans="2:27">
      <c r="B783" s="176" t="s">
        <v>2162</v>
      </c>
      <c r="C783" s="121"/>
      <c r="D783" s="119"/>
      <c r="E783" s="192"/>
      <c r="F783" s="117"/>
      <c r="G783" s="118"/>
      <c r="H783" s="119"/>
      <c r="I783" s="119"/>
      <c r="J783" s="123"/>
      <c r="K783" s="195"/>
      <c r="L783" s="120">
        <v>0</v>
      </c>
      <c r="M783" s="120">
        <v>0</v>
      </c>
      <c r="N783" s="120">
        <v>0</v>
      </c>
      <c r="O783" s="112">
        <f t="shared" si="52"/>
        <v>0</v>
      </c>
      <c r="P783" s="115">
        <f t="shared" si="53"/>
        <v>0</v>
      </c>
      <c r="Q783" s="197"/>
      <c r="R783" s="177" t="str">
        <f>IFERROR(INDEX('2A-2B'!$B$21:$B$1020,MATCH(E783,'2A-2B'!$F$21:$F$1020,0)),"-")</f>
        <v>-</v>
      </c>
      <c r="S783" s="177" t="str">
        <f>IFERROR(INDEX('ITC-Books'!$B$21:$B$1020,MATCH(E783,'ITC-Books'!$E$21:$E$1020,0)),"-")</f>
        <v>-</v>
      </c>
      <c r="T783" s="186">
        <f t="shared" si="54"/>
        <v>0</v>
      </c>
      <c r="V783" s="131" t="str">
        <f>IFERROR(INDEX('2A-2B'!$C$21:$C$1020,MATCH(E783,'2A-2B'!$F$21:$F$1020,0)),"Not in 2A-2B")</f>
        <v>Not in 2A-2B</v>
      </c>
      <c r="W783" s="131" t="str">
        <f>IFERROR(INDEX('ITC-Books'!$C$21:$C$1020,MATCH(E783,'ITC-Books'!$E$21:$E$1020,0)),"Not in Books")</f>
        <v>Not in Books</v>
      </c>
      <c r="X783" s="117" t="str">
        <f>IFERROR(INDEX('ITC-Books'!$R$21:$R$1020,MATCH(E783,'ITC-Books'!$E$21:$E$1020,0)),"Not in Books")</f>
        <v>Not in Books</v>
      </c>
      <c r="Y783" s="120">
        <f>IFERROR(VLOOKUP(E783,'2A-2B'!$F$21:$H$1020,3,0)-P783,SUM(M783:O783))</f>
        <v>0</v>
      </c>
      <c r="Z783" s="53">
        <f>IFERROR(VLOOKUP(E783,'ITC-Books'!$E$21:$P$1020,12,0)-P783,SUM(M783:O783))</f>
        <v>0</v>
      </c>
      <c r="AA783" s="186" t="str">
        <f t="shared" si="55"/>
        <v>-</v>
      </c>
    </row>
    <row r="784" spans="2:27">
      <c r="B784" s="176" t="s">
        <v>2163</v>
      </c>
      <c r="C784" s="121"/>
      <c r="D784" s="119"/>
      <c r="E784" s="192"/>
      <c r="F784" s="117"/>
      <c r="G784" s="118"/>
      <c r="H784" s="119"/>
      <c r="I784" s="119"/>
      <c r="J784" s="123"/>
      <c r="K784" s="195"/>
      <c r="L784" s="120">
        <v>0</v>
      </c>
      <c r="M784" s="120">
        <v>0</v>
      </c>
      <c r="N784" s="120">
        <v>0</v>
      </c>
      <c r="O784" s="112">
        <f t="shared" si="52"/>
        <v>0</v>
      </c>
      <c r="P784" s="115">
        <f t="shared" si="53"/>
        <v>0</v>
      </c>
      <c r="Q784" s="197"/>
      <c r="R784" s="177" t="str">
        <f>IFERROR(INDEX('2A-2B'!$B$21:$B$1020,MATCH(E784,'2A-2B'!$F$21:$F$1020,0)),"-")</f>
        <v>-</v>
      </c>
      <c r="S784" s="177" t="str">
        <f>IFERROR(INDEX('ITC-Books'!$B$21:$B$1020,MATCH(E784,'ITC-Books'!$E$21:$E$1020,0)),"-")</f>
        <v>-</v>
      </c>
      <c r="T784" s="186">
        <f t="shared" si="54"/>
        <v>0</v>
      </c>
      <c r="V784" s="131" t="str">
        <f>IFERROR(INDEX('2A-2B'!$C$21:$C$1020,MATCH(E784,'2A-2B'!$F$21:$F$1020,0)),"Not in 2A-2B")</f>
        <v>Not in 2A-2B</v>
      </c>
      <c r="W784" s="131" t="str">
        <f>IFERROR(INDEX('ITC-Books'!$C$21:$C$1020,MATCH(E784,'ITC-Books'!$E$21:$E$1020,0)),"Not in Books")</f>
        <v>Not in Books</v>
      </c>
      <c r="X784" s="117" t="str">
        <f>IFERROR(INDEX('ITC-Books'!$R$21:$R$1020,MATCH(E784,'ITC-Books'!$E$21:$E$1020,0)),"Not in Books")</f>
        <v>Not in Books</v>
      </c>
      <c r="Y784" s="120">
        <f>IFERROR(VLOOKUP(E784,'2A-2B'!$F$21:$H$1020,3,0)-P784,SUM(M784:O784))</f>
        <v>0</v>
      </c>
      <c r="Z784" s="53">
        <f>IFERROR(VLOOKUP(E784,'ITC-Books'!$E$21:$P$1020,12,0)-P784,SUM(M784:O784))</f>
        <v>0</v>
      </c>
      <c r="AA784" s="186" t="str">
        <f t="shared" si="55"/>
        <v>-</v>
      </c>
    </row>
    <row r="785" spans="2:27">
      <c r="B785" s="176" t="s">
        <v>2164</v>
      </c>
      <c r="C785" s="121"/>
      <c r="D785" s="119"/>
      <c r="E785" s="192"/>
      <c r="F785" s="117"/>
      <c r="G785" s="118"/>
      <c r="H785" s="119"/>
      <c r="I785" s="119"/>
      <c r="J785" s="123"/>
      <c r="K785" s="195"/>
      <c r="L785" s="120">
        <v>0</v>
      </c>
      <c r="M785" s="120">
        <v>0</v>
      </c>
      <c r="N785" s="120">
        <v>0</v>
      </c>
      <c r="O785" s="112">
        <f t="shared" si="52"/>
        <v>0</v>
      </c>
      <c r="P785" s="115">
        <f t="shared" si="53"/>
        <v>0</v>
      </c>
      <c r="Q785" s="197"/>
      <c r="R785" s="177" t="str">
        <f>IFERROR(INDEX('2A-2B'!$B$21:$B$1020,MATCH(E785,'2A-2B'!$F$21:$F$1020,0)),"-")</f>
        <v>-</v>
      </c>
      <c r="S785" s="177" t="str">
        <f>IFERROR(INDEX('ITC-Books'!$B$21:$B$1020,MATCH(E785,'ITC-Books'!$E$21:$E$1020,0)),"-")</f>
        <v>-</v>
      </c>
      <c r="T785" s="186">
        <f t="shared" si="54"/>
        <v>0</v>
      </c>
      <c r="V785" s="131" t="str">
        <f>IFERROR(INDEX('2A-2B'!$C$21:$C$1020,MATCH(E785,'2A-2B'!$F$21:$F$1020,0)),"Not in 2A-2B")</f>
        <v>Not in 2A-2B</v>
      </c>
      <c r="W785" s="131" t="str">
        <f>IFERROR(INDEX('ITC-Books'!$C$21:$C$1020,MATCH(E785,'ITC-Books'!$E$21:$E$1020,0)),"Not in Books")</f>
        <v>Not in Books</v>
      </c>
      <c r="X785" s="117" t="str">
        <f>IFERROR(INDEX('ITC-Books'!$R$21:$R$1020,MATCH(E785,'ITC-Books'!$E$21:$E$1020,0)),"Not in Books")</f>
        <v>Not in Books</v>
      </c>
      <c r="Y785" s="120">
        <f>IFERROR(VLOOKUP(E785,'2A-2B'!$F$21:$H$1020,3,0)-P785,SUM(M785:O785))</f>
        <v>0</v>
      </c>
      <c r="Z785" s="53">
        <f>IFERROR(VLOOKUP(E785,'ITC-Books'!$E$21:$P$1020,12,0)-P785,SUM(M785:O785))</f>
        <v>0</v>
      </c>
      <c r="AA785" s="186" t="str">
        <f t="shared" si="55"/>
        <v>-</v>
      </c>
    </row>
    <row r="786" spans="2:27">
      <c r="B786" s="176" t="s">
        <v>2165</v>
      </c>
      <c r="C786" s="121"/>
      <c r="D786" s="119"/>
      <c r="E786" s="192"/>
      <c r="F786" s="117"/>
      <c r="G786" s="118"/>
      <c r="H786" s="119"/>
      <c r="I786" s="119"/>
      <c r="J786" s="123"/>
      <c r="K786" s="195"/>
      <c r="L786" s="120">
        <v>0</v>
      </c>
      <c r="M786" s="120">
        <v>0</v>
      </c>
      <c r="N786" s="120">
        <v>0</v>
      </c>
      <c r="O786" s="112">
        <f t="shared" si="52"/>
        <v>0</v>
      </c>
      <c r="P786" s="115">
        <f t="shared" si="53"/>
        <v>0</v>
      </c>
      <c r="Q786" s="197"/>
      <c r="R786" s="177" t="str">
        <f>IFERROR(INDEX('2A-2B'!$B$21:$B$1020,MATCH(E786,'2A-2B'!$F$21:$F$1020,0)),"-")</f>
        <v>-</v>
      </c>
      <c r="S786" s="177" t="str">
        <f>IFERROR(INDEX('ITC-Books'!$B$21:$B$1020,MATCH(E786,'ITC-Books'!$E$21:$E$1020,0)),"-")</f>
        <v>-</v>
      </c>
      <c r="T786" s="186">
        <f t="shared" si="54"/>
        <v>0</v>
      </c>
      <c r="V786" s="131" t="str">
        <f>IFERROR(INDEX('2A-2B'!$C$21:$C$1020,MATCH(E786,'2A-2B'!$F$21:$F$1020,0)),"Not in 2A-2B")</f>
        <v>Not in 2A-2B</v>
      </c>
      <c r="W786" s="131" t="str">
        <f>IFERROR(INDEX('ITC-Books'!$C$21:$C$1020,MATCH(E786,'ITC-Books'!$E$21:$E$1020,0)),"Not in Books")</f>
        <v>Not in Books</v>
      </c>
      <c r="X786" s="117" t="str">
        <f>IFERROR(INDEX('ITC-Books'!$R$21:$R$1020,MATCH(E786,'ITC-Books'!$E$21:$E$1020,0)),"Not in Books")</f>
        <v>Not in Books</v>
      </c>
      <c r="Y786" s="120">
        <f>IFERROR(VLOOKUP(E786,'2A-2B'!$F$21:$H$1020,3,0)-P786,SUM(M786:O786))</f>
        <v>0</v>
      </c>
      <c r="Z786" s="53">
        <f>IFERROR(VLOOKUP(E786,'ITC-Books'!$E$21:$P$1020,12,0)-P786,SUM(M786:O786))</f>
        <v>0</v>
      </c>
      <c r="AA786" s="186" t="str">
        <f t="shared" si="55"/>
        <v>-</v>
      </c>
    </row>
    <row r="787" spans="2:27">
      <c r="B787" s="176" t="s">
        <v>2166</v>
      </c>
      <c r="C787" s="121"/>
      <c r="D787" s="119"/>
      <c r="E787" s="192"/>
      <c r="F787" s="117"/>
      <c r="G787" s="118"/>
      <c r="H787" s="119"/>
      <c r="I787" s="119"/>
      <c r="J787" s="123"/>
      <c r="K787" s="195"/>
      <c r="L787" s="120">
        <v>0</v>
      </c>
      <c r="M787" s="120">
        <v>0</v>
      </c>
      <c r="N787" s="120">
        <v>0</v>
      </c>
      <c r="O787" s="112">
        <f t="shared" si="52"/>
        <v>0</v>
      </c>
      <c r="P787" s="115">
        <f t="shared" si="53"/>
        <v>0</v>
      </c>
      <c r="Q787" s="197"/>
      <c r="R787" s="177" t="str">
        <f>IFERROR(INDEX('2A-2B'!$B$21:$B$1020,MATCH(E787,'2A-2B'!$F$21:$F$1020,0)),"-")</f>
        <v>-</v>
      </c>
      <c r="S787" s="177" t="str">
        <f>IFERROR(INDEX('ITC-Books'!$B$21:$B$1020,MATCH(E787,'ITC-Books'!$E$21:$E$1020,0)),"-")</f>
        <v>-</v>
      </c>
      <c r="T787" s="186">
        <f t="shared" si="54"/>
        <v>0</v>
      </c>
      <c r="V787" s="131" t="str">
        <f>IFERROR(INDEX('2A-2B'!$C$21:$C$1020,MATCH(E787,'2A-2B'!$F$21:$F$1020,0)),"Not in 2A-2B")</f>
        <v>Not in 2A-2B</v>
      </c>
      <c r="W787" s="131" t="str">
        <f>IFERROR(INDEX('ITC-Books'!$C$21:$C$1020,MATCH(E787,'ITC-Books'!$E$21:$E$1020,0)),"Not in Books")</f>
        <v>Not in Books</v>
      </c>
      <c r="X787" s="117" t="str">
        <f>IFERROR(INDEX('ITC-Books'!$R$21:$R$1020,MATCH(E787,'ITC-Books'!$E$21:$E$1020,0)),"Not in Books")</f>
        <v>Not in Books</v>
      </c>
      <c r="Y787" s="120">
        <f>IFERROR(VLOOKUP(E787,'2A-2B'!$F$21:$H$1020,3,0)-P787,SUM(M787:O787))</f>
        <v>0</v>
      </c>
      <c r="Z787" s="53">
        <f>IFERROR(VLOOKUP(E787,'ITC-Books'!$E$21:$P$1020,12,0)-P787,SUM(M787:O787))</f>
        <v>0</v>
      </c>
      <c r="AA787" s="186" t="str">
        <f t="shared" si="55"/>
        <v>-</v>
      </c>
    </row>
    <row r="788" spans="2:27">
      <c r="B788" s="176" t="s">
        <v>2167</v>
      </c>
      <c r="C788" s="121"/>
      <c r="D788" s="119"/>
      <c r="E788" s="192"/>
      <c r="F788" s="117"/>
      <c r="G788" s="118"/>
      <c r="H788" s="119"/>
      <c r="I788" s="119"/>
      <c r="J788" s="123"/>
      <c r="K788" s="195"/>
      <c r="L788" s="120">
        <v>0</v>
      </c>
      <c r="M788" s="120">
        <v>0</v>
      </c>
      <c r="N788" s="120">
        <v>0</v>
      </c>
      <c r="O788" s="112">
        <f t="shared" si="52"/>
        <v>0</v>
      </c>
      <c r="P788" s="115">
        <f t="shared" si="53"/>
        <v>0</v>
      </c>
      <c r="Q788" s="197"/>
      <c r="R788" s="177" t="str">
        <f>IFERROR(INDEX('2A-2B'!$B$21:$B$1020,MATCH(E788,'2A-2B'!$F$21:$F$1020,0)),"-")</f>
        <v>-</v>
      </c>
      <c r="S788" s="177" t="str">
        <f>IFERROR(INDEX('ITC-Books'!$B$21:$B$1020,MATCH(E788,'ITC-Books'!$E$21:$E$1020,0)),"-")</f>
        <v>-</v>
      </c>
      <c r="T788" s="186">
        <f t="shared" si="54"/>
        <v>0</v>
      </c>
      <c r="V788" s="131" t="str">
        <f>IFERROR(INDEX('2A-2B'!$C$21:$C$1020,MATCH(E788,'2A-2B'!$F$21:$F$1020,0)),"Not in 2A-2B")</f>
        <v>Not in 2A-2B</v>
      </c>
      <c r="W788" s="131" t="str">
        <f>IFERROR(INDEX('ITC-Books'!$C$21:$C$1020,MATCH(E788,'ITC-Books'!$E$21:$E$1020,0)),"Not in Books")</f>
        <v>Not in Books</v>
      </c>
      <c r="X788" s="117" t="str">
        <f>IFERROR(INDEX('ITC-Books'!$R$21:$R$1020,MATCH(E788,'ITC-Books'!$E$21:$E$1020,0)),"Not in Books")</f>
        <v>Not in Books</v>
      </c>
      <c r="Y788" s="120">
        <f>IFERROR(VLOOKUP(E788,'2A-2B'!$F$21:$H$1020,3,0)-P788,SUM(M788:O788))</f>
        <v>0</v>
      </c>
      <c r="Z788" s="53">
        <f>IFERROR(VLOOKUP(E788,'ITC-Books'!$E$21:$P$1020,12,0)-P788,SUM(M788:O788))</f>
        <v>0</v>
      </c>
      <c r="AA788" s="186" t="str">
        <f t="shared" si="55"/>
        <v>-</v>
      </c>
    </row>
    <row r="789" spans="2:27">
      <c r="B789" s="176" t="s">
        <v>2168</v>
      </c>
      <c r="C789" s="121"/>
      <c r="D789" s="119"/>
      <c r="E789" s="192"/>
      <c r="F789" s="117"/>
      <c r="G789" s="118"/>
      <c r="H789" s="119"/>
      <c r="I789" s="119"/>
      <c r="J789" s="123"/>
      <c r="K789" s="195"/>
      <c r="L789" s="120">
        <v>0</v>
      </c>
      <c r="M789" s="120">
        <v>0</v>
      </c>
      <c r="N789" s="120">
        <v>0</v>
      </c>
      <c r="O789" s="112">
        <f t="shared" ref="O789:O852" si="56">N789</f>
        <v>0</v>
      </c>
      <c r="P789" s="115">
        <f t="shared" si="53"/>
        <v>0</v>
      </c>
      <c r="Q789" s="197"/>
      <c r="R789" s="177" t="str">
        <f>IFERROR(INDEX('2A-2B'!$B$21:$B$1020,MATCH(E789,'2A-2B'!$F$21:$F$1020,0)),"-")</f>
        <v>-</v>
      </c>
      <c r="S789" s="177" t="str">
        <f>IFERROR(INDEX('ITC-Books'!$B$21:$B$1020,MATCH(E789,'ITC-Books'!$E$21:$E$1020,0)),"-")</f>
        <v>-</v>
      </c>
      <c r="T789" s="186">
        <f t="shared" si="54"/>
        <v>0</v>
      </c>
      <c r="V789" s="131" t="str">
        <f>IFERROR(INDEX('2A-2B'!$C$21:$C$1020,MATCH(E789,'2A-2B'!$F$21:$F$1020,0)),"Not in 2A-2B")</f>
        <v>Not in 2A-2B</v>
      </c>
      <c r="W789" s="131" t="str">
        <f>IFERROR(INDEX('ITC-Books'!$C$21:$C$1020,MATCH(E789,'ITC-Books'!$E$21:$E$1020,0)),"Not in Books")</f>
        <v>Not in Books</v>
      </c>
      <c r="X789" s="117" t="str">
        <f>IFERROR(INDEX('ITC-Books'!$R$21:$R$1020,MATCH(E789,'ITC-Books'!$E$21:$E$1020,0)),"Not in Books")</f>
        <v>Not in Books</v>
      </c>
      <c r="Y789" s="120">
        <f>IFERROR(VLOOKUP(E789,'2A-2B'!$F$21:$H$1020,3,0)-P789,SUM(M789:O789))</f>
        <v>0</v>
      </c>
      <c r="Z789" s="53">
        <f>IFERROR(VLOOKUP(E789,'ITC-Books'!$E$21:$P$1020,12,0)-P789,SUM(M789:O789))</f>
        <v>0</v>
      </c>
      <c r="AA789" s="186" t="str">
        <f t="shared" si="55"/>
        <v>-</v>
      </c>
    </row>
    <row r="790" spans="2:27">
      <c r="B790" s="176" t="s">
        <v>2169</v>
      </c>
      <c r="C790" s="121"/>
      <c r="D790" s="119"/>
      <c r="E790" s="192"/>
      <c r="F790" s="117"/>
      <c r="G790" s="118"/>
      <c r="H790" s="119"/>
      <c r="I790" s="119"/>
      <c r="J790" s="123"/>
      <c r="K790" s="195"/>
      <c r="L790" s="120">
        <v>0</v>
      </c>
      <c r="M790" s="120">
        <v>0</v>
      </c>
      <c r="N790" s="120">
        <v>0</v>
      </c>
      <c r="O790" s="112">
        <f t="shared" si="56"/>
        <v>0</v>
      </c>
      <c r="P790" s="115">
        <f t="shared" ref="P790:P853" si="57">SUM(L790:O790)</f>
        <v>0</v>
      </c>
      <c r="Q790" s="197"/>
      <c r="R790" s="177" t="str">
        <f>IFERROR(INDEX('2A-2B'!$B$21:$B$1020,MATCH(E790,'2A-2B'!$F$21:$F$1020,0)),"-")</f>
        <v>-</v>
      </c>
      <c r="S790" s="177" t="str">
        <f>IFERROR(INDEX('ITC-Books'!$B$21:$B$1020,MATCH(E790,'ITC-Books'!$E$21:$E$1020,0)),"-")</f>
        <v>-</v>
      </c>
      <c r="T790" s="186">
        <f t="shared" ref="T790:T853" si="58">IF(((L790*J790)-SUM(M790:O790))&gt;0.51,0,((L790*J790)-SUM(M790:O790)))</f>
        <v>0</v>
      </c>
      <c r="V790" s="131" t="str">
        <f>IFERROR(INDEX('2A-2B'!$C$21:$C$1020,MATCH(E790,'2A-2B'!$F$21:$F$1020,0)),"Not in 2A-2B")</f>
        <v>Not in 2A-2B</v>
      </c>
      <c r="W790" s="131" t="str">
        <f>IFERROR(INDEX('ITC-Books'!$C$21:$C$1020,MATCH(E790,'ITC-Books'!$E$21:$E$1020,0)),"Not in Books")</f>
        <v>Not in Books</v>
      </c>
      <c r="X790" s="117" t="str">
        <f>IFERROR(INDEX('ITC-Books'!$R$21:$R$1020,MATCH(E790,'ITC-Books'!$E$21:$E$1020,0)),"Not in Books")</f>
        <v>Not in Books</v>
      </c>
      <c r="Y790" s="120">
        <f>IFERROR(VLOOKUP(E790,'2A-2B'!$F$21:$H$1020,3,0)-P790,SUM(M790:O790))</f>
        <v>0</v>
      </c>
      <c r="Z790" s="53">
        <f>IFERROR(VLOOKUP(E790,'ITC-Books'!$E$21:$P$1020,12,0)-P790,SUM(M790:O790))</f>
        <v>0</v>
      </c>
      <c r="AA790" s="186" t="str">
        <f t="shared" ref="AA790:AA853" si="59">IFERROR((X790-F790)&lt;180,"-")</f>
        <v>-</v>
      </c>
    </row>
    <row r="791" spans="2:27">
      <c r="B791" s="176" t="s">
        <v>2170</v>
      </c>
      <c r="C791" s="121"/>
      <c r="D791" s="119"/>
      <c r="E791" s="192"/>
      <c r="F791" s="117"/>
      <c r="G791" s="118"/>
      <c r="H791" s="119"/>
      <c r="I791" s="119"/>
      <c r="J791" s="123"/>
      <c r="K791" s="195"/>
      <c r="L791" s="120">
        <v>0</v>
      </c>
      <c r="M791" s="120">
        <v>0</v>
      </c>
      <c r="N791" s="120">
        <v>0</v>
      </c>
      <c r="O791" s="112">
        <f t="shared" si="56"/>
        <v>0</v>
      </c>
      <c r="P791" s="115">
        <f t="shared" si="57"/>
        <v>0</v>
      </c>
      <c r="Q791" s="197"/>
      <c r="R791" s="177" t="str">
        <f>IFERROR(INDEX('2A-2B'!$B$21:$B$1020,MATCH(E791,'2A-2B'!$F$21:$F$1020,0)),"-")</f>
        <v>-</v>
      </c>
      <c r="S791" s="177" t="str">
        <f>IFERROR(INDEX('ITC-Books'!$B$21:$B$1020,MATCH(E791,'ITC-Books'!$E$21:$E$1020,0)),"-")</f>
        <v>-</v>
      </c>
      <c r="T791" s="186">
        <f t="shared" si="58"/>
        <v>0</v>
      </c>
      <c r="V791" s="131" t="str">
        <f>IFERROR(INDEX('2A-2B'!$C$21:$C$1020,MATCH(E791,'2A-2B'!$F$21:$F$1020,0)),"Not in 2A-2B")</f>
        <v>Not in 2A-2B</v>
      </c>
      <c r="W791" s="131" t="str">
        <f>IFERROR(INDEX('ITC-Books'!$C$21:$C$1020,MATCH(E791,'ITC-Books'!$E$21:$E$1020,0)),"Not in Books")</f>
        <v>Not in Books</v>
      </c>
      <c r="X791" s="117" t="str">
        <f>IFERROR(INDEX('ITC-Books'!$R$21:$R$1020,MATCH(E791,'ITC-Books'!$E$21:$E$1020,0)),"Not in Books")</f>
        <v>Not in Books</v>
      </c>
      <c r="Y791" s="120">
        <f>IFERROR(VLOOKUP(E791,'2A-2B'!$F$21:$H$1020,3,0)-P791,SUM(M791:O791))</f>
        <v>0</v>
      </c>
      <c r="Z791" s="53">
        <f>IFERROR(VLOOKUP(E791,'ITC-Books'!$E$21:$P$1020,12,0)-P791,SUM(M791:O791))</f>
        <v>0</v>
      </c>
      <c r="AA791" s="186" t="str">
        <f t="shared" si="59"/>
        <v>-</v>
      </c>
    </row>
    <row r="792" spans="2:27">
      <c r="B792" s="176" t="s">
        <v>2171</v>
      </c>
      <c r="C792" s="121"/>
      <c r="D792" s="119"/>
      <c r="E792" s="192"/>
      <c r="F792" s="117"/>
      <c r="G792" s="118"/>
      <c r="H792" s="119"/>
      <c r="I792" s="119"/>
      <c r="J792" s="123"/>
      <c r="K792" s="195"/>
      <c r="L792" s="120">
        <v>0</v>
      </c>
      <c r="M792" s="120">
        <v>0</v>
      </c>
      <c r="N792" s="120">
        <v>0</v>
      </c>
      <c r="O792" s="112">
        <f t="shared" si="56"/>
        <v>0</v>
      </c>
      <c r="P792" s="115">
        <f t="shared" si="57"/>
        <v>0</v>
      </c>
      <c r="Q792" s="197"/>
      <c r="R792" s="177" t="str">
        <f>IFERROR(INDEX('2A-2B'!$B$21:$B$1020,MATCH(E792,'2A-2B'!$F$21:$F$1020,0)),"-")</f>
        <v>-</v>
      </c>
      <c r="S792" s="177" t="str">
        <f>IFERROR(INDEX('ITC-Books'!$B$21:$B$1020,MATCH(E792,'ITC-Books'!$E$21:$E$1020,0)),"-")</f>
        <v>-</v>
      </c>
      <c r="T792" s="186">
        <f t="shared" si="58"/>
        <v>0</v>
      </c>
      <c r="V792" s="131" t="str">
        <f>IFERROR(INDEX('2A-2B'!$C$21:$C$1020,MATCH(E792,'2A-2B'!$F$21:$F$1020,0)),"Not in 2A-2B")</f>
        <v>Not in 2A-2B</v>
      </c>
      <c r="W792" s="131" t="str">
        <f>IFERROR(INDEX('ITC-Books'!$C$21:$C$1020,MATCH(E792,'ITC-Books'!$E$21:$E$1020,0)),"Not in Books")</f>
        <v>Not in Books</v>
      </c>
      <c r="X792" s="117" t="str">
        <f>IFERROR(INDEX('ITC-Books'!$R$21:$R$1020,MATCH(E792,'ITC-Books'!$E$21:$E$1020,0)),"Not in Books")</f>
        <v>Not in Books</v>
      </c>
      <c r="Y792" s="120">
        <f>IFERROR(VLOOKUP(E792,'2A-2B'!$F$21:$H$1020,3,0)-P792,SUM(M792:O792))</f>
        <v>0</v>
      </c>
      <c r="Z792" s="53">
        <f>IFERROR(VLOOKUP(E792,'ITC-Books'!$E$21:$P$1020,12,0)-P792,SUM(M792:O792))</f>
        <v>0</v>
      </c>
      <c r="AA792" s="186" t="str">
        <f t="shared" si="59"/>
        <v>-</v>
      </c>
    </row>
    <row r="793" spans="2:27">
      <c r="B793" s="176" t="s">
        <v>2172</v>
      </c>
      <c r="C793" s="121"/>
      <c r="D793" s="119"/>
      <c r="E793" s="192"/>
      <c r="F793" s="117"/>
      <c r="G793" s="118"/>
      <c r="H793" s="119"/>
      <c r="I793" s="119"/>
      <c r="J793" s="123"/>
      <c r="K793" s="195"/>
      <c r="L793" s="120">
        <v>0</v>
      </c>
      <c r="M793" s="120">
        <v>0</v>
      </c>
      <c r="N793" s="120">
        <v>0</v>
      </c>
      <c r="O793" s="112">
        <f t="shared" si="56"/>
        <v>0</v>
      </c>
      <c r="P793" s="115">
        <f t="shared" si="57"/>
        <v>0</v>
      </c>
      <c r="Q793" s="197"/>
      <c r="R793" s="177" t="str">
        <f>IFERROR(INDEX('2A-2B'!$B$21:$B$1020,MATCH(E793,'2A-2B'!$F$21:$F$1020,0)),"-")</f>
        <v>-</v>
      </c>
      <c r="S793" s="177" t="str">
        <f>IFERROR(INDEX('ITC-Books'!$B$21:$B$1020,MATCH(E793,'ITC-Books'!$E$21:$E$1020,0)),"-")</f>
        <v>-</v>
      </c>
      <c r="T793" s="186">
        <f t="shared" si="58"/>
        <v>0</v>
      </c>
      <c r="V793" s="131" t="str">
        <f>IFERROR(INDEX('2A-2B'!$C$21:$C$1020,MATCH(E793,'2A-2B'!$F$21:$F$1020,0)),"Not in 2A-2B")</f>
        <v>Not in 2A-2B</v>
      </c>
      <c r="W793" s="131" t="str">
        <f>IFERROR(INDEX('ITC-Books'!$C$21:$C$1020,MATCH(E793,'ITC-Books'!$E$21:$E$1020,0)),"Not in Books")</f>
        <v>Not in Books</v>
      </c>
      <c r="X793" s="117" t="str">
        <f>IFERROR(INDEX('ITC-Books'!$R$21:$R$1020,MATCH(E793,'ITC-Books'!$E$21:$E$1020,0)),"Not in Books")</f>
        <v>Not in Books</v>
      </c>
      <c r="Y793" s="120">
        <f>IFERROR(VLOOKUP(E793,'2A-2B'!$F$21:$H$1020,3,0)-P793,SUM(M793:O793))</f>
        <v>0</v>
      </c>
      <c r="Z793" s="53">
        <f>IFERROR(VLOOKUP(E793,'ITC-Books'!$E$21:$P$1020,12,0)-P793,SUM(M793:O793))</f>
        <v>0</v>
      </c>
      <c r="AA793" s="186" t="str">
        <f t="shared" si="59"/>
        <v>-</v>
      </c>
    </row>
    <row r="794" spans="2:27">
      <c r="B794" s="176" t="s">
        <v>2173</v>
      </c>
      <c r="C794" s="121"/>
      <c r="D794" s="119"/>
      <c r="E794" s="192"/>
      <c r="F794" s="117"/>
      <c r="G794" s="118"/>
      <c r="H794" s="119"/>
      <c r="I794" s="119"/>
      <c r="J794" s="123"/>
      <c r="K794" s="195"/>
      <c r="L794" s="120">
        <v>0</v>
      </c>
      <c r="M794" s="120">
        <v>0</v>
      </c>
      <c r="N794" s="120">
        <v>0</v>
      </c>
      <c r="O794" s="112">
        <f t="shared" si="56"/>
        <v>0</v>
      </c>
      <c r="P794" s="115">
        <f t="shared" si="57"/>
        <v>0</v>
      </c>
      <c r="Q794" s="197"/>
      <c r="R794" s="177" t="str">
        <f>IFERROR(INDEX('2A-2B'!$B$21:$B$1020,MATCH(E794,'2A-2B'!$F$21:$F$1020,0)),"-")</f>
        <v>-</v>
      </c>
      <c r="S794" s="177" t="str">
        <f>IFERROR(INDEX('ITC-Books'!$B$21:$B$1020,MATCH(E794,'ITC-Books'!$E$21:$E$1020,0)),"-")</f>
        <v>-</v>
      </c>
      <c r="T794" s="186">
        <f t="shared" si="58"/>
        <v>0</v>
      </c>
      <c r="V794" s="131" t="str">
        <f>IFERROR(INDEX('2A-2B'!$C$21:$C$1020,MATCH(E794,'2A-2B'!$F$21:$F$1020,0)),"Not in 2A-2B")</f>
        <v>Not in 2A-2B</v>
      </c>
      <c r="W794" s="131" t="str">
        <f>IFERROR(INDEX('ITC-Books'!$C$21:$C$1020,MATCH(E794,'ITC-Books'!$E$21:$E$1020,0)),"Not in Books")</f>
        <v>Not in Books</v>
      </c>
      <c r="X794" s="117" t="str">
        <f>IFERROR(INDEX('ITC-Books'!$R$21:$R$1020,MATCH(E794,'ITC-Books'!$E$21:$E$1020,0)),"Not in Books")</f>
        <v>Not in Books</v>
      </c>
      <c r="Y794" s="120">
        <f>IFERROR(VLOOKUP(E794,'2A-2B'!$F$21:$H$1020,3,0)-P794,SUM(M794:O794))</f>
        <v>0</v>
      </c>
      <c r="Z794" s="53">
        <f>IFERROR(VLOOKUP(E794,'ITC-Books'!$E$21:$P$1020,12,0)-P794,SUM(M794:O794))</f>
        <v>0</v>
      </c>
      <c r="AA794" s="186" t="str">
        <f t="shared" si="59"/>
        <v>-</v>
      </c>
    </row>
    <row r="795" spans="2:27">
      <c r="B795" s="176" t="s">
        <v>2174</v>
      </c>
      <c r="C795" s="121"/>
      <c r="D795" s="119"/>
      <c r="E795" s="192"/>
      <c r="F795" s="117"/>
      <c r="G795" s="118"/>
      <c r="H795" s="119"/>
      <c r="I795" s="119"/>
      <c r="J795" s="123"/>
      <c r="K795" s="195"/>
      <c r="L795" s="120">
        <v>0</v>
      </c>
      <c r="M795" s="120">
        <v>0</v>
      </c>
      <c r="N795" s="120">
        <v>0</v>
      </c>
      <c r="O795" s="112">
        <f t="shared" si="56"/>
        <v>0</v>
      </c>
      <c r="P795" s="115">
        <f t="shared" si="57"/>
        <v>0</v>
      </c>
      <c r="Q795" s="197"/>
      <c r="R795" s="177" t="str">
        <f>IFERROR(INDEX('2A-2B'!$B$21:$B$1020,MATCH(E795,'2A-2B'!$F$21:$F$1020,0)),"-")</f>
        <v>-</v>
      </c>
      <c r="S795" s="177" t="str">
        <f>IFERROR(INDEX('ITC-Books'!$B$21:$B$1020,MATCH(E795,'ITC-Books'!$E$21:$E$1020,0)),"-")</f>
        <v>-</v>
      </c>
      <c r="T795" s="186">
        <f t="shared" si="58"/>
        <v>0</v>
      </c>
      <c r="V795" s="131" t="str">
        <f>IFERROR(INDEX('2A-2B'!$C$21:$C$1020,MATCH(E795,'2A-2B'!$F$21:$F$1020,0)),"Not in 2A-2B")</f>
        <v>Not in 2A-2B</v>
      </c>
      <c r="W795" s="131" t="str">
        <f>IFERROR(INDEX('ITC-Books'!$C$21:$C$1020,MATCH(E795,'ITC-Books'!$E$21:$E$1020,0)),"Not in Books")</f>
        <v>Not in Books</v>
      </c>
      <c r="X795" s="117" t="str">
        <f>IFERROR(INDEX('ITC-Books'!$R$21:$R$1020,MATCH(E795,'ITC-Books'!$E$21:$E$1020,0)),"Not in Books")</f>
        <v>Not in Books</v>
      </c>
      <c r="Y795" s="120">
        <f>IFERROR(VLOOKUP(E795,'2A-2B'!$F$21:$H$1020,3,0)-P795,SUM(M795:O795))</f>
        <v>0</v>
      </c>
      <c r="Z795" s="53">
        <f>IFERROR(VLOOKUP(E795,'ITC-Books'!$E$21:$P$1020,12,0)-P795,SUM(M795:O795))</f>
        <v>0</v>
      </c>
      <c r="AA795" s="186" t="str">
        <f t="shared" si="59"/>
        <v>-</v>
      </c>
    </row>
    <row r="796" spans="2:27">
      <c r="B796" s="176" t="s">
        <v>2175</v>
      </c>
      <c r="C796" s="121"/>
      <c r="D796" s="119"/>
      <c r="E796" s="192"/>
      <c r="F796" s="117"/>
      <c r="G796" s="118"/>
      <c r="H796" s="119"/>
      <c r="I796" s="119"/>
      <c r="J796" s="123"/>
      <c r="K796" s="195"/>
      <c r="L796" s="120">
        <v>0</v>
      </c>
      <c r="M796" s="120">
        <v>0</v>
      </c>
      <c r="N796" s="120">
        <v>0</v>
      </c>
      <c r="O796" s="112">
        <f t="shared" si="56"/>
        <v>0</v>
      </c>
      <c r="P796" s="115">
        <f t="shared" si="57"/>
        <v>0</v>
      </c>
      <c r="Q796" s="197"/>
      <c r="R796" s="177" t="str">
        <f>IFERROR(INDEX('2A-2B'!$B$21:$B$1020,MATCH(E796,'2A-2B'!$F$21:$F$1020,0)),"-")</f>
        <v>-</v>
      </c>
      <c r="S796" s="177" t="str">
        <f>IFERROR(INDEX('ITC-Books'!$B$21:$B$1020,MATCH(E796,'ITC-Books'!$E$21:$E$1020,0)),"-")</f>
        <v>-</v>
      </c>
      <c r="T796" s="186">
        <f t="shared" si="58"/>
        <v>0</v>
      </c>
      <c r="V796" s="131" t="str">
        <f>IFERROR(INDEX('2A-2B'!$C$21:$C$1020,MATCH(E796,'2A-2B'!$F$21:$F$1020,0)),"Not in 2A-2B")</f>
        <v>Not in 2A-2B</v>
      </c>
      <c r="W796" s="131" t="str">
        <f>IFERROR(INDEX('ITC-Books'!$C$21:$C$1020,MATCH(E796,'ITC-Books'!$E$21:$E$1020,0)),"Not in Books")</f>
        <v>Not in Books</v>
      </c>
      <c r="X796" s="117" t="str">
        <f>IFERROR(INDEX('ITC-Books'!$R$21:$R$1020,MATCH(E796,'ITC-Books'!$E$21:$E$1020,0)),"Not in Books")</f>
        <v>Not in Books</v>
      </c>
      <c r="Y796" s="120">
        <f>IFERROR(VLOOKUP(E796,'2A-2B'!$F$21:$H$1020,3,0)-P796,SUM(M796:O796))</f>
        <v>0</v>
      </c>
      <c r="Z796" s="53">
        <f>IFERROR(VLOOKUP(E796,'ITC-Books'!$E$21:$P$1020,12,0)-P796,SUM(M796:O796))</f>
        <v>0</v>
      </c>
      <c r="AA796" s="186" t="str">
        <f t="shared" si="59"/>
        <v>-</v>
      </c>
    </row>
    <row r="797" spans="2:27">
      <c r="B797" s="176" t="s">
        <v>2176</v>
      </c>
      <c r="C797" s="121"/>
      <c r="D797" s="119"/>
      <c r="E797" s="192"/>
      <c r="F797" s="117"/>
      <c r="G797" s="118"/>
      <c r="H797" s="119"/>
      <c r="I797" s="119"/>
      <c r="J797" s="123"/>
      <c r="K797" s="195"/>
      <c r="L797" s="120">
        <v>0</v>
      </c>
      <c r="M797" s="120">
        <v>0</v>
      </c>
      <c r="N797" s="120">
        <v>0</v>
      </c>
      <c r="O797" s="112">
        <f t="shared" si="56"/>
        <v>0</v>
      </c>
      <c r="P797" s="115">
        <f t="shared" si="57"/>
        <v>0</v>
      </c>
      <c r="Q797" s="197"/>
      <c r="R797" s="177" t="str">
        <f>IFERROR(INDEX('2A-2B'!$B$21:$B$1020,MATCH(E797,'2A-2B'!$F$21:$F$1020,0)),"-")</f>
        <v>-</v>
      </c>
      <c r="S797" s="177" t="str">
        <f>IFERROR(INDEX('ITC-Books'!$B$21:$B$1020,MATCH(E797,'ITC-Books'!$E$21:$E$1020,0)),"-")</f>
        <v>-</v>
      </c>
      <c r="T797" s="186">
        <f t="shared" si="58"/>
        <v>0</v>
      </c>
      <c r="V797" s="131" t="str">
        <f>IFERROR(INDEX('2A-2B'!$C$21:$C$1020,MATCH(E797,'2A-2B'!$F$21:$F$1020,0)),"Not in 2A-2B")</f>
        <v>Not in 2A-2B</v>
      </c>
      <c r="W797" s="131" t="str">
        <f>IFERROR(INDEX('ITC-Books'!$C$21:$C$1020,MATCH(E797,'ITC-Books'!$E$21:$E$1020,0)),"Not in Books")</f>
        <v>Not in Books</v>
      </c>
      <c r="X797" s="117" t="str">
        <f>IFERROR(INDEX('ITC-Books'!$R$21:$R$1020,MATCH(E797,'ITC-Books'!$E$21:$E$1020,0)),"Not in Books")</f>
        <v>Not in Books</v>
      </c>
      <c r="Y797" s="120">
        <f>IFERROR(VLOOKUP(E797,'2A-2B'!$F$21:$H$1020,3,0)-P797,SUM(M797:O797))</f>
        <v>0</v>
      </c>
      <c r="Z797" s="53">
        <f>IFERROR(VLOOKUP(E797,'ITC-Books'!$E$21:$P$1020,12,0)-P797,SUM(M797:O797))</f>
        <v>0</v>
      </c>
      <c r="AA797" s="186" t="str">
        <f t="shared" si="59"/>
        <v>-</v>
      </c>
    </row>
    <row r="798" spans="2:27">
      <c r="B798" s="176" t="s">
        <v>2177</v>
      </c>
      <c r="C798" s="121"/>
      <c r="D798" s="119"/>
      <c r="E798" s="192"/>
      <c r="F798" s="117"/>
      <c r="G798" s="118"/>
      <c r="H798" s="119"/>
      <c r="I798" s="119"/>
      <c r="J798" s="123"/>
      <c r="K798" s="195"/>
      <c r="L798" s="120">
        <v>0</v>
      </c>
      <c r="M798" s="120">
        <v>0</v>
      </c>
      <c r="N798" s="120">
        <v>0</v>
      </c>
      <c r="O798" s="112">
        <f t="shared" si="56"/>
        <v>0</v>
      </c>
      <c r="P798" s="115">
        <f t="shared" si="57"/>
        <v>0</v>
      </c>
      <c r="Q798" s="197"/>
      <c r="R798" s="177" t="str">
        <f>IFERROR(INDEX('2A-2B'!$B$21:$B$1020,MATCH(E798,'2A-2B'!$F$21:$F$1020,0)),"-")</f>
        <v>-</v>
      </c>
      <c r="S798" s="177" t="str">
        <f>IFERROR(INDEX('ITC-Books'!$B$21:$B$1020,MATCH(E798,'ITC-Books'!$E$21:$E$1020,0)),"-")</f>
        <v>-</v>
      </c>
      <c r="T798" s="186">
        <f t="shared" si="58"/>
        <v>0</v>
      </c>
      <c r="V798" s="131" t="str">
        <f>IFERROR(INDEX('2A-2B'!$C$21:$C$1020,MATCH(E798,'2A-2B'!$F$21:$F$1020,0)),"Not in 2A-2B")</f>
        <v>Not in 2A-2B</v>
      </c>
      <c r="W798" s="131" t="str">
        <f>IFERROR(INDEX('ITC-Books'!$C$21:$C$1020,MATCH(E798,'ITC-Books'!$E$21:$E$1020,0)),"Not in Books")</f>
        <v>Not in Books</v>
      </c>
      <c r="X798" s="117" t="str">
        <f>IFERROR(INDEX('ITC-Books'!$R$21:$R$1020,MATCH(E798,'ITC-Books'!$E$21:$E$1020,0)),"Not in Books")</f>
        <v>Not in Books</v>
      </c>
      <c r="Y798" s="120">
        <f>IFERROR(VLOOKUP(E798,'2A-2B'!$F$21:$H$1020,3,0)-P798,SUM(M798:O798))</f>
        <v>0</v>
      </c>
      <c r="Z798" s="53">
        <f>IFERROR(VLOOKUP(E798,'ITC-Books'!$E$21:$P$1020,12,0)-P798,SUM(M798:O798))</f>
        <v>0</v>
      </c>
      <c r="AA798" s="186" t="str">
        <f t="shared" si="59"/>
        <v>-</v>
      </c>
    </row>
    <row r="799" spans="2:27">
      <c r="B799" s="176" t="s">
        <v>2178</v>
      </c>
      <c r="C799" s="121"/>
      <c r="D799" s="119"/>
      <c r="E799" s="192"/>
      <c r="F799" s="117"/>
      <c r="G799" s="118"/>
      <c r="H799" s="119"/>
      <c r="I799" s="119"/>
      <c r="J799" s="123"/>
      <c r="K799" s="195"/>
      <c r="L799" s="120">
        <v>0</v>
      </c>
      <c r="M799" s="120">
        <v>0</v>
      </c>
      <c r="N799" s="120">
        <v>0</v>
      </c>
      <c r="O799" s="112">
        <f t="shared" si="56"/>
        <v>0</v>
      </c>
      <c r="P799" s="115">
        <f t="shared" si="57"/>
        <v>0</v>
      </c>
      <c r="Q799" s="197"/>
      <c r="R799" s="177" t="str">
        <f>IFERROR(INDEX('2A-2B'!$B$21:$B$1020,MATCH(E799,'2A-2B'!$F$21:$F$1020,0)),"-")</f>
        <v>-</v>
      </c>
      <c r="S799" s="177" t="str">
        <f>IFERROR(INDEX('ITC-Books'!$B$21:$B$1020,MATCH(E799,'ITC-Books'!$E$21:$E$1020,0)),"-")</f>
        <v>-</v>
      </c>
      <c r="T799" s="186">
        <f t="shared" si="58"/>
        <v>0</v>
      </c>
      <c r="V799" s="131" t="str">
        <f>IFERROR(INDEX('2A-2B'!$C$21:$C$1020,MATCH(E799,'2A-2B'!$F$21:$F$1020,0)),"Not in 2A-2B")</f>
        <v>Not in 2A-2B</v>
      </c>
      <c r="W799" s="131" t="str">
        <f>IFERROR(INDEX('ITC-Books'!$C$21:$C$1020,MATCH(E799,'ITC-Books'!$E$21:$E$1020,0)),"Not in Books")</f>
        <v>Not in Books</v>
      </c>
      <c r="X799" s="117" t="str">
        <f>IFERROR(INDEX('ITC-Books'!$R$21:$R$1020,MATCH(E799,'ITC-Books'!$E$21:$E$1020,0)),"Not in Books")</f>
        <v>Not in Books</v>
      </c>
      <c r="Y799" s="120">
        <f>IFERROR(VLOOKUP(E799,'2A-2B'!$F$21:$H$1020,3,0)-P799,SUM(M799:O799))</f>
        <v>0</v>
      </c>
      <c r="Z799" s="53">
        <f>IFERROR(VLOOKUP(E799,'ITC-Books'!$E$21:$P$1020,12,0)-P799,SUM(M799:O799))</f>
        <v>0</v>
      </c>
      <c r="AA799" s="186" t="str">
        <f t="shared" si="59"/>
        <v>-</v>
      </c>
    </row>
    <row r="800" spans="2:27">
      <c r="B800" s="176" t="s">
        <v>2179</v>
      </c>
      <c r="C800" s="121"/>
      <c r="D800" s="119"/>
      <c r="E800" s="192"/>
      <c r="F800" s="117"/>
      <c r="G800" s="118"/>
      <c r="H800" s="119"/>
      <c r="I800" s="119"/>
      <c r="J800" s="123"/>
      <c r="K800" s="195"/>
      <c r="L800" s="120">
        <v>0</v>
      </c>
      <c r="M800" s="120">
        <v>0</v>
      </c>
      <c r="N800" s="120">
        <v>0</v>
      </c>
      <c r="O800" s="112">
        <f t="shared" si="56"/>
        <v>0</v>
      </c>
      <c r="P800" s="115">
        <f t="shared" si="57"/>
        <v>0</v>
      </c>
      <c r="Q800" s="197"/>
      <c r="R800" s="177" t="str">
        <f>IFERROR(INDEX('2A-2B'!$B$21:$B$1020,MATCH(E800,'2A-2B'!$F$21:$F$1020,0)),"-")</f>
        <v>-</v>
      </c>
      <c r="S800" s="177" t="str">
        <f>IFERROR(INDEX('ITC-Books'!$B$21:$B$1020,MATCH(E800,'ITC-Books'!$E$21:$E$1020,0)),"-")</f>
        <v>-</v>
      </c>
      <c r="T800" s="186">
        <f t="shared" si="58"/>
        <v>0</v>
      </c>
      <c r="V800" s="131" t="str">
        <f>IFERROR(INDEX('2A-2B'!$C$21:$C$1020,MATCH(E800,'2A-2B'!$F$21:$F$1020,0)),"Not in 2A-2B")</f>
        <v>Not in 2A-2B</v>
      </c>
      <c r="W800" s="131" t="str">
        <f>IFERROR(INDEX('ITC-Books'!$C$21:$C$1020,MATCH(E800,'ITC-Books'!$E$21:$E$1020,0)),"Not in Books")</f>
        <v>Not in Books</v>
      </c>
      <c r="X800" s="117" t="str">
        <f>IFERROR(INDEX('ITC-Books'!$R$21:$R$1020,MATCH(E800,'ITC-Books'!$E$21:$E$1020,0)),"Not in Books")</f>
        <v>Not in Books</v>
      </c>
      <c r="Y800" s="120">
        <f>IFERROR(VLOOKUP(E800,'2A-2B'!$F$21:$H$1020,3,0)-P800,SUM(M800:O800))</f>
        <v>0</v>
      </c>
      <c r="Z800" s="53">
        <f>IFERROR(VLOOKUP(E800,'ITC-Books'!$E$21:$P$1020,12,0)-P800,SUM(M800:O800))</f>
        <v>0</v>
      </c>
      <c r="AA800" s="186" t="str">
        <f t="shared" si="59"/>
        <v>-</v>
      </c>
    </row>
    <row r="801" spans="2:27">
      <c r="B801" s="176" t="s">
        <v>2180</v>
      </c>
      <c r="C801" s="121"/>
      <c r="D801" s="119"/>
      <c r="E801" s="192"/>
      <c r="F801" s="117"/>
      <c r="G801" s="118"/>
      <c r="H801" s="119"/>
      <c r="I801" s="119"/>
      <c r="J801" s="123"/>
      <c r="K801" s="195"/>
      <c r="L801" s="120">
        <v>0</v>
      </c>
      <c r="M801" s="120">
        <v>0</v>
      </c>
      <c r="N801" s="120">
        <v>0</v>
      </c>
      <c r="O801" s="112">
        <f t="shared" si="56"/>
        <v>0</v>
      </c>
      <c r="P801" s="115">
        <f t="shared" si="57"/>
        <v>0</v>
      </c>
      <c r="Q801" s="197"/>
      <c r="R801" s="177" t="str">
        <f>IFERROR(INDEX('2A-2B'!$B$21:$B$1020,MATCH(E801,'2A-2B'!$F$21:$F$1020,0)),"-")</f>
        <v>-</v>
      </c>
      <c r="S801" s="177" t="str">
        <f>IFERROR(INDEX('ITC-Books'!$B$21:$B$1020,MATCH(E801,'ITC-Books'!$E$21:$E$1020,0)),"-")</f>
        <v>-</v>
      </c>
      <c r="T801" s="186">
        <f t="shared" si="58"/>
        <v>0</v>
      </c>
      <c r="V801" s="131" t="str">
        <f>IFERROR(INDEX('2A-2B'!$C$21:$C$1020,MATCH(E801,'2A-2B'!$F$21:$F$1020,0)),"Not in 2A-2B")</f>
        <v>Not in 2A-2B</v>
      </c>
      <c r="W801" s="131" t="str">
        <f>IFERROR(INDEX('ITC-Books'!$C$21:$C$1020,MATCH(E801,'ITC-Books'!$E$21:$E$1020,0)),"Not in Books")</f>
        <v>Not in Books</v>
      </c>
      <c r="X801" s="117" t="str">
        <f>IFERROR(INDEX('ITC-Books'!$R$21:$R$1020,MATCH(E801,'ITC-Books'!$E$21:$E$1020,0)),"Not in Books")</f>
        <v>Not in Books</v>
      </c>
      <c r="Y801" s="120">
        <f>IFERROR(VLOOKUP(E801,'2A-2B'!$F$21:$H$1020,3,0)-P801,SUM(M801:O801))</f>
        <v>0</v>
      </c>
      <c r="Z801" s="53">
        <f>IFERROR(VLOOKUP(E801,'ITC-Books'!$E$21:$P$1020,12,0)-P801,SUM(M801:O801))</f>
        <v>0</v>
      </c>
      <c r="AA801" s="186" t="str">
        <f t="shared" si="59"/>
        <v>-</v>
      </c>
    </row>
    <row r="802" spans="2:27">
      <c r="B802" s="176" t="s">
        <v>2181</v>
      </c>
      <c r="C802" s="121"/>
      <c r="D802" s="119"/>
      <c r="E802" s="192"/>
      <c r="F802" s="117"/>
      <c r="G802" s="118"/>
      <c r="H802" s="119"/>
      <c r="I802" s="119"/>
      <c r="J802" s="123"/>
      <c r="K802" s="195"/>
      <c r="L802" s="120">
        <v>0</v>
      </c>
      <c r="M802" s="120">
        <v>0</v>
      </c>
      <c r="N802" s="120">
        <v>0</v>
      </c>
      <c r="O802" s="112">
        <f t="shared" si="56"/>
        <v>0</v>
      </c>
      <c r="P802" s="115">
        <f t="shared" si="57"/>
        <v>0</v>
      </c>
      <c r="Q802" s="197"/>
      <c r="R802" s="177" t="str">
        <f>IFERROR(INDEX('2A-2B'!$B$21:$B$1020,MATCH(E802,'2A-2B'!$F$21:$F$1020,0)),"-")</f>
        <v>-</v>
      </c>
      <c r="S802" s="177" t="str">
        <f>IFERROR(INDEX('ITC-Books'!$B$21:$B$1020,MATCH(E802,'ITC-Books'!$E$21:$E$1020,0)),"-")</f>
        <v>-</v>
      </c>
      <c r="T802" s="186">
        <f t="shared" si="58"/>
        <v>0</v>
      </c>
      <c r="V802" s="131" t="str">
        <f>IFERROR(INDEX('2A-2B'!$C$21:$C$1020,MATCH(E802,'2A-2B'!$F$21:$F$1020,0)),"Not in 2A-2B")</f>
        <v>Not in 2A-2B</v>
      </c>
      <c r="W802" s="131" t="str">
        <f>IFERROR(INDEX('ITC-Books'!$C$21:$C$1020,MATCH(E802,'ITC-Books'!$E$21:$E$1020,0)),"Not in Books")</f>
        <v>Not in Books</v>
      </c>
      <c r="X802" s="117" t="str">
        <f>IFERROR(INDEX('ITC-Books'!$R$21:$R$1020,MATCH(E802,'ITC-Books'!$E$21:$E$1020,0)),"Not in Books")</f>
        <v>Not in Books</v>
      </c>
      <c r="Y802" s="120">
        <f>IFERROR(VLOOKUP(E802,'2A-2B'!$F$21:$H$1020,3,0)-P802,SUM(M802:O802))</f>
        <v>0</v>
      </c>
      <c r="Z802" s="53">
        <f>IFERROR(VLOOKUP(E802,'ITC-Books'!$E$21:$P$1020,12,0)-P802,SUM(M802:O802))</f>
        <v>0</v>
      </c>
      <c r="AA802" s="186" t="str">
        <f t="shared" si="59"/>
        <v>-</v>
      </c>
    </row>
    <row r="803" spans="2:27">
      <c r="B803" s="176" t="s">
        <v>2182</v>
      </c>
      <c r="C803" s="121"/>
      <c r="D803" s="119"/>
      <c r="E803" s="192"/>
      <c r="F803" s="117"/>
      <c r="G803" s="118"/>
      <c r="H803" s="119"/>
      <c r="I803" s="119"/>
      <c r="J803" s="123"/>
      <c r="K803" s="195"/>
      <c r="L803" s="120">
        <v>0</v>
      </c>
      <c r="M803" s="120">
        <v>0</v>
      </c>
      <c r="N803" s="120">
        <v>0</v>
      </c>
      <c r="O803" s="112">
        <f t="shared" si="56"/>
        <v>0</v>
      </c>
      <c r="P803" s="115">
        <f t="shared" si="57"/>
        <v>0</v>
      </c>
      <c r="Q803" s="197"/>
      <c r="R803" s="177" t="str">
        <f>IFERROR(INDEX('2A-2B'!$B$21:$B$1020,MATCH(E803,'2A-2B'!$F$21:$F$1020,0)),"-")</f>
        <v>-</v>
      </c>
      <c r="S803" s="177" t="str">
        <f>IFERROR(INDEX('ITC-Books'!$B$21:$B$1020,MATCH(E803,'ITC-Books'!$E$21:$E$1020,0)),"-")</f>
        <v>-</v>
      </c>
      <c r="T803" s="186">
        <f t="shared" si="58"/>
        <v>0</v>
      </c>
      <c r="V803" s="131" t="str">
        <f>IFERROR(INDEX('2A-2B'!$C$21:$C$1020,MATCH(E803,'2A-2B'!$F$21:$F$1020,0)),"Not in 2A-2B")</f>
        <v>Not in 2A-2B</v>
      </c>
      <c r="W803" s="131" t="str">
        <f>IFERROR(INDEX('ITC-Books'!$C$21:$C$1020,MATCH(E803,'ITC-Books'!$E$21:$E$1020,0)),"Not in Books")</f>
        <v>Not in Books</v>
      </c>
      <c r="X803" s="117" t="str">
        <f>IFERROR(INDEX('ITC-Books'!$R$21:$R$1020,MATCH(E803,'ITC-Books'!$E$21:$E$1020,0)),"Not in Books")</f>
        <v>Not in Books</v>
      </c>
      <c r="Y803" s="120">
        <f>IFERROR(VLOOKUP(E803,'2A-2B'!$F$21:$H$1020,3,0)-P803,SUM(M803:O803))</f>
        <v>0</v>
      </c>
      <c r="Z803" s="53">
        <f>IFERROR(VLOOKUP(E803,'ITC-Books'!$E$21:$P$1020,12,0)-P803,SUM(M803:O803))</f>
        <v>0</v>
      </c>
      <c r="AA803" s="186" t="str">
        <f t="shared" si="59"/>
        <v>-</v>
      </c>
    </row>
    <row r="804" spans="2:27">
      <c r="B804" s="176" t="s">
        <v>2183</v>
      </c>
      <c r="C804" s="121"/>
      <c r="D804" s="119"/>
      <c r="E804" s="192"/>
      <c r="F804" s="117"/>
      <c r="G804" s="118"/>
      <c r="H804" s="119"/>
      <c r="I804" s="119"/>
      <c r="J804" s="123"/>
      <c r="K804" s="195"/>
      <c r="L804" s="120">
        <v>0</v>
      </c>
      <c r="M804" s="120">
        <v>0</v>
      </c>
      <c r="N804" s="120">
        <v>0</v>
      </c>
      <c r="O804" s="112">
        <f t="shared" si="56"/>
        <v>0</v>
      </c>
      <c r="P804" s="115">
        <f t="shared" si="57"/>
        <v>0</v>
      </c>
      <c r="Q804" s="197"/>
      <c r="R804" s="177" t="str">
        <f>IFERROR(INDEX('2A-2B'!$B$21:$B$1020,MATCH(E804,'2A-2B'!$F$21:$F$1020,0)),"-")</f>
        <v>-</v>
      </c>
      <c r="S804" s="177" t="str">
        <f>IFERROR(INDEX('ITC-Books'!$B$21:$B$1020,MATCH(E804,'ITC-Books'!$E$21:$E$1020,0)),"-")</f>
        <v>-</v>
      </c>
      <c r="T804" s="186">
        <f t="shared" si="58"/>
        <v>0</v>
      </c>
      <c r="V804" s="131" t="str">
        <f>IFERROR(INDEX('2A-2B'!$C$21:$C$1020,MATCH(E804,'2A-2B'!$F$21:$F$1020,0)),"Not in 2A-2B")</f>
        <v>Not in 2A-2B</v>
      </c>
      <c r="W804" s="131" t="str">
        <f>IFERROR(INDEX('ITC-Books'!$C$21:$C$1020,MATCH(E804,'ITC-Books'!$E$21:$E$1020,0)),"Not in Books")</f>
        <v>Not in Books</v>
      </c>
      <c r="X804" s="117" t="str">
        <f>IFERROR(INDEX('ITC-Books'!$R$21:$R$1020,MATCH(E804,'ITC-Books'!$E$21:$E$1020,0)),"Not in Books")</f>
        <v>Not in Books</v>
      </c>
      <c r="Y804" s="120">
        <f>IFERROR(VLOOKUP(E804,'2A-2B'!$F$21:$H$1020,3,0)-P804,SUM(M804:O804))</f>
        <v>0</v>
      </c>
      <c r="Z804" s="53">
        <f>IFERROR(VLOOKUP(E804,'ITC-Books'!$E$21:$P$1020,12,0)-P804,SUM(M804:O804))</f>
        <v>0</v>
      </c>
      <c r="AA804" s="186" t="str">
        <f t="shared" si="59"/>
        <v>-</v>
      </c>
    </row>
    <row r="805" spans="2:27">
      <c r="B805" s="176" t="s">
        <v>2184</v>
      </c>
      <c r="C805" s="121"/>
      <c r="D805" s="119"/>
      <c r="E805" s="192"/>
      <c r="F805" s="117"/>
      <c r="G805" s="118"/>
      <c r="H805" s="119"/>
      <c r="I805" s="119"/>
      <c r="J805" s="123"/>
      <c r="K805" s="195"/>
      <c r="L805" s="120">
        <v>0</v>
      </c>
      <c r="M805" s="120">
        <v>0</v>
      </c>
      <c r="N805" s="120">
        <v>0</v>
      </c>
      <c r="O805" s="112">
        <f t="shared" si="56"/>
        <v>0</v>
      </c>
      <c r="P805" s="115">
        <f t="shared" si="57"/>
        <v>0</v>
      </c>
      <c r="Q805" s="197"/>
      <c r="R805" s="177" t="str">
        <f>IFERROR(INDEX('2A-2B'!$B$21:$B$1020,MATCH(E805,'2A-2B'!$F$21:$F$1020,0)),"-")</f>
        <v>-</v>
      </c>
      <c r="S805" s="177" t="str">
        <f>IFERROR(INDEX('ITC-Books'!$B$21:$B$1020,MATCH(E805,'ITC-Books'!$E$21:$E$1020,0)),"-")</f>
        <v>-</v>
      </c>
      <c r="T805" s="186">
        <f t="shared" si="58"/>
        <v>0</v>
      </c>
      <c r="V805" s="131" t="str">
        <f>IFERROR(INDEX('2A-2B'!$C$21:$C$1020,MATCH(E805,'2A-2B'!$F$21:$F$1020,0)),"Not in 2A-2B")</f>
        <v>Not in 2A-2B</v>
      </c>
      <c r="W805" s="131" t="str">
        <f>IFERROR(INDEX('ITC-Books'!$C$21:$C$1020,MATCH(E805,'ITC-Books'!$E$21:$E$1020,0)),"Not in Books")</f>
        <v>Not in Books</v>
      </c>
      <c r="X805" s="117" t="str">
        <f>IFERROR(INDEX('ITC-Books'!$R$21:$R$1020,MATCH(E805,'ITC-Books'!$E$21:$E$1020,0)),"Not in Books")</f>
        <v>Not in Books</v>
      </c>
      <c r="Y805" s="120">
        <f>IFERROR(VLOOKUP(E805,'2A-2B'!$F$21:$H$1020,3,0)-P805,SUM(M805:O805))</f>
        <v>0</v>
      </c>
      <c r="Z805" s="53">
        <f>IFERROR(VLOOKUP(E805,'ITC-Books'!$E$21:$P$1020,12,0)-P805,SUM(M805:O805))</f>
        <v>0</v>
      </c>
      <c r="AA805" s="186" t="str">
        <f t="shared" si="59"/>
        <v>-</v>
      </c>
    </row>
    <row r="806" spans="2:27">
      <c r="B806" s="176" t="s">
        <v>2185</v>
      </c>
      <c r="C806" s="121"/>
      <c r="D806" s="119"/>
      <c r="E806" s="192"/>
      <c r="F806" s="117"/>
      <c r="G806" s="118"/>
      <c r="H806" s="119"/>
      <c r="I806" s="119"/>
      <c r="J806" s="123"/>
      <c r="K806" s="195"/>
      <c r="L806" s="120">
        <v>0</v>
      </c>
      <c r="M806" s="120">
        <v>0</v>
      </c>
      <c r="N806" s="120">
        <v>0</v>
      </c>
      <c r="O806" s="112">
        <f t="shared" si="56"/>
        <v>0</v>
      </c>
      <c r="P806" s="115">
        <f t="shared" si="57"/>
        <v>0</v>
      </c>
      <c r="Q806" s="197"/>
      <c r="R806" s="177" t="str">
        <f>IFERROR(INDEX('2A-2B'!$B$21:$B$1020,MATCH(E806,'2A-2B'!$F$21:$F$1020,0)),"-")</f>
        <v>-</v>
      </c>
      <c r="S806" s="177" t="str">
        <f>IFERROR(INDEX('ITC-Books'!$B$21:$B$1020,MATCH(E806,'ITC-Books'!$E$21:$E$1020,0)),"-")</f>
        <v>-</v>
      </c>
      <c r="T806" s="186">
        <f t="shared" si="58"/>
        <v>0</v>
      </c>
      <c r="V806" s="131" t="str">
        <f>IFERROR(INDEX('2A-2B'!$C$21:$C$1020,MATCH(E806,'2A-2B'!$F$21:$F$1020,0)),"Not in 2A-2B")</f>
        <v>Not in 2A-2B</v>
      </c>
      <c r="W806" s="131" t="str">
        <f>IFERROR(INDEX('ITC-Books'!$C$21:$C$1020,MATCH(E806,'ITC-Books'!$E$21:$E$1020,0)),"Not in Books")</f>
        <v>Not in Books</v>
      </c>
      <c r="X806" s="117" t="str">
        <f>IFERROR(INDEX('ITC-Books'!$R$21:$R$1020,MATCH(E806,'ITC-Books'!$E$21:$E$1020,0)),"Not in Books")</f>
        <v>Not in Books</v>
      </c>
      <c r="Y806" s="120">
        <f>IFERROR(VLOOKUP(E806,'2A-2B'!$F$21:$H$1020,3,0)-P806,SUM(M806:O806))</f>
        <v>0</v>
      </c>
      <c r="Z806" s="53">
        <f>IFERROR(VLOOKUP(E806,'ITC-Books'!$E$21:$P$1020,12,0)-P806,SUM(M806:O806))</f>
        <v>0</v>
      </c>
      <c r="AA806" s="186" t="str">
        <f t="shared" si="59"/>
        <v>-</v>
      </c>
    </row>
    <row r="807" spans="2:27">
      <c r="B807" s="176" t="s">
        <v>2186</v>
      </c>
      <c r="C807" s="121"/>
      <c r="D807" s="119"/>
      <c r="E807" s="192"/>
      <c r="F807" s="117"/>
      <c r="G807" s="118"/>
      <c r="H807" s="119"/>
      <c r="I807" s="119"/>
      <c r="J807" s="123"/>
      <c r="K807" s="195"/>
      <c r="L807" s="120">
        <v>0</v>
      </c>
      <c r="M807" s="120">
        <v>0</v>
      </c>
      <c r="N807" s="120">
        <v>0</v>
      </c>
      <c r="O807" s="112">
        <f t="shared" si="56"/>
        <v>0</v>
      </c>
      <c r="P807" s="115">
        <f t="shared" si="57"/>
        <v>0</v>
      </c>
      <c r="Q807" s="197"/>
      <c r="R807" s="177" t="str">
        <f>IFERROR(INDEX('2A-2B'!$B$21:$B$1020,MATCH(E807,'2A-2B'!$F$21:$F$1020,0)),"-")</f>
        <v>-</v>
      </c>
      <c r="S807" s="177" t="str">
        <f>IFERROR(INDEX('ITC-Books'!$B$21:$B$1020,MATCH(E807,'ITC-Books'!$E$21:$E$1020,0)),"-")</f>
        <v>-</v>
      </c>
      <c r="T807" s="186">
        <f t="shared" si="58"/>
        <v>0</v>
      </c>
      <c r="V807" s="131" t="str">
        <f>IFERROR(INDEX('2A-2B'!$C$21:$C$1020,MATCH(E807,'2A-2B'!$F$21:$F$1020,0)),"Not in 2A-2B")</f>
        <v>Not in 2A-2B</v>
      </c>
      <c r="W807" s="131" t="str">
        <f>IFERROR(INDEX('ITC-Books'!$C$21:$C$1020,MATCH(E807,'ITC-Books'!$E$21:$E$1020,0)),"Not in Books")</f>
        <v>Not in Books</v>
      </c>
      <c r="X807" s="117" t="str">
        <f>IFERROR(INDEX('ITC-Books'!$R$21:$R$1020,MATCH(E807,'ITC-Books'!$E$21:$E$1020,0)),"Not in Books")</f>
        <v>Not in Books</v>
      </c>
      <c r="Y807" s="120">
        <f>IFERROR(VLOOKUP(E807,'2A-2B'!$F$21:$H$1020,3,0)-P807,SUM(M807:O807))</f>
        <v>0</v>
      </c>
      <c r="Z807" s="53">
        <f>IFERROR(VLOOKUP(E807,'ITC-Books'!$E$21:$P$1020,12,0)-P807,SUM(M807:O807))</f>
        <v>0</v>
      </c>
      <c r="AA807" s="186" t="str">
        <f t="shared" si="59"/>
        <v>-</v>
      </c>
    </row>
    <row r="808" spans="2:27">
      <c r="B808" s="176" t="s">
        <v>2187</v>
      </c>
      <c r="C808" s="121"/>
      <c r="D808" s="119"/>
      <c r="E808" s="192"/>
      <c r="F808" s="117"/>
      <c r="G808" s="118"/>
      <c r="H808" s="119"/>
      <c r="I808" s="119"/>
      <c r="J808" s="123"/>
      <c r="K808" s="195"/>
      <c r="L808" s="120">
        <v>0</v>
      </c>
      <c r="M808" s="120">
        <v>0</v>
      </c>
      <c r="N808" s="120">
        <v>0</v>
      </c>
      <c r="O808" s="112">
        <f t="shared" si="56"/>
        <v>0</v>
      </c>
      <c r="P808" s="115">
        <f t="shared" si="57"/>
        <v>0</v>
      </c>
      <c r="Q808" s="197"/>
      <c r="R808" s="177" t="str">
        <f>IFERROR(INDEX('2A-2B'!$B$21:$B$1020,MATCH(E808,'2A-2B'!$F$21:$F$1020,0)),"-")</f>
        <v>-</v>
      </c>
      <c r="S808" s="177" t="str">
        <f>IFERROR(INDEX('ITC-Books'!$B$21:$B$1020,MATCH(E808,'ITC-Books'!$E$21:$E$1020,0)),"-")</f>
        <v>-</v>
      </c>
      <c r="T808" s="186">
        <f t="shared" si="58"/>
        <v>0</v>
      </c>
      <c r="V808" s="131" t="str">
        <f>IFERROR(INDEX('2A-2B'!$C$21:$C$1020,MATCH(E808,'2A-2B'!$F$21:$F$1020,0)),"Not in 2A-2B")</f>
        <v>Not in 2A-2B</v>
      </c>
      <c r="W808" s="131" t="str">
        <f>IFERROR(INDEX('ITC-Books'!$C$21:$C$1020,MATCH(E808,'ITC-Books'!$E$21:$E$1020,0)),"Not in Books")</f>
        <v>Not in Books</v>
      </c>
      <c r="X808" s="117" t="str">
        <f>IFERROR(INDEX('ITC-Books'!$R$21:$R$1020,MATCH(E808,'ITC-Books'!$E$21:$E$1020,0)),"Not in Books")</f>
        <v>Not in Books</v>
      </c>
      <c r="Y808" s="120">
        <f>IFERROR(VLOOKUP(E808,'2A-2B'!$F$21:$H$1020,3,0)-P808,SUM(M808:O808))</f>
        <v>0</v>
      </c>
      <c r="Z808" s="53">
        <f>IFERROR(VLOOKUP(E808,'ITC-Books'!$E$21:$P$1020,12,0)-P808,SUM(M808:O808))</f>
        <v>0</v>
      </c>
      <c r="AA808" s="186" t="str">
        <f t="shared" si="59"/>
        <v>-</v>
      </c>
    </row>
    <row r="809" spans="2:27">
      <c r="B809" s="176" t="s">
        <v>2188</v>
      </c>
      <c r="C809" s="121"/>
      <c r="D809" s="119"/>
      <c r="E809" s="192"/>
      <c r="F809" s="117"/>
      <c r="G809" s="118"/>
      <c r="H809" s="119"/>
      <c r="I809" s="119"/>
      <c r="J809" s="123"/>
      <c r="K809" s="195"/>
      <c r="L809" s="120">
        <v>0</v>
      </c>
      <c r="M809" s="120">
        <v>0</v>
      </c>
      <c r="N809" s="120">
        <v>0</v>
      </c>
      <c r="O809" s="112">
        <f t="shared" si="56"/>
        <v>0</v>
      </c>
      <c r="P809" s="115">
        <f t="shared" si="57"/>
        <v>0</v>
      </c>
      <c r="Q809" s="197"/>
      <c r="R809" s="177" t="str">
        <f>IFERROR(INDEX('2A-2B'!$B$21:$B$1020,MATCH(E809,'2A-2B'!$F$21:$F$1020,0)),"-")</f>
        <v>-</v>
      </c>
      <c r="S809" s="177" t="str">
        <f>IFERROR(INDEX('ITC-Books'!$B$21:$B$1020,MATCH(E809,'ITC-Books'!$E$21:$E$1020,0)),"-")</f>
        <v>-</v>
      </c>
      <c r="T809" s="186">
        <f t="shared" si="58"/>
        <v>0</v>
      </c>
      <c r="V809" s="131" t="str">
        <f>IFERROR(INDEX('2A-2B'!$C$21:$C$1020,MATCH(E809,'2A-2B'!$F$21:$F$1020,0)),"Not in 2A-2B")</f>
        <v>Not in 2A-2B</v>
      </c>
      <c r="W809" s="131" t="str">
        <f>IFERROR(INDEX('ITC-Books'!$C$21:$C$1020,MATCH(E809,'ITC-Books'!$E$21:$E$1020,0)),"Not in Books")</f>
        <v>Not in Books</v>
      </c>
      <c r="X809" s="117" t="str">
        <f>IFERROR(INDEX('ITC-Books'!$R$21:$R$1020,MATCH(E809,'ITC-Books'!$E$21:$E$1020,0)),"Not in Books")</f>
        <v>Not in Books</v>
      </c>
      <c r="Y809" s="120">
        <f>IFERROR(VLOOKUP(E809,'2A-2B'!$F$21:$H$1020,3,0)-P809,SUM(M809:O809))</f>
        <v>0</v>
      </c>
      <c r="Z809" s="53">
        <f>IFERROR(VLOOKUP(E809,'ITC-Books'!$E$21:$P$1020,12,0)-P809,SUM(M809:O809))</f>
        <v>0</v>
      </c>
      <c r="AA809" s="186" t="str">
        <f t="shared" si="59"/>
        <v>-</v>
      </c>
    </row>
    <row r="810" spans="2:27">
      <c r="B810" s="176" t="s">
        <v>2189</v>
      </c>
      <c r="C810" s="121"/>
      <c r="D810" s="119"/>
      <c r="E810" s="192"/>
      <c r="F810" s="117"/>
      <c r="G810" s="118"/>
      <c r="H810" s="119"/>
      <c r="I810" s="119"/>
      <c r="J810" s="123"/>
      <c r="K810" s="195"/>
      <c r="L810" s="120">
        <v>0</v>
      </c>
      <c r="M810" s="120">
        <v>0</v>
      </c>
      <c r="N810" s="120">
        <v>0</v>
      </c>
      <c r="O810" s="112">
        <f t="shared" si="56"/>
        <v>0</v>
      </c>
      <c r="P810" s="115">
        <f t="shared" si="57"/>
        <v>0</v>
      </c>
      <c r="Q810" s="197"/>
      <c r="R810" s="177" t="str">
        <f>IFERROR(INDEX('2A-2B'!$B$21:$B$1020,MATCH(E810,'2A-2B'!$F$21:$F$1020,0)),"-")</f>
        <v>-</v>
      </c>
      <c r="S810" s="177" t="str">
        <f>IFERROR(INDEX('ITC-Books'!$B$21:$B$1020,MATCH(E810,'ITC-Books'!$E$21:$E$1020,0)),"-")</f>
        <v>-</v>
      </c>
      <c r="T810" s="186">
        <f t="shared" si="58"/>
        <v>0</v>
      </c>
      <c r="V810" s="131" t="str">
        <f>IFERROR(INDEX('2A-2B'!$C$21:$C$1020,MATCH(E810,'2A-2B'!$F$21:$F$1020,0)),"Not in 2A-2B")</f>
        <v>Not in 2A-2B</v>
      </c>
      <c r="W810" s="131" t="str">
        <f>IFERROR(INDEX('ITC-Books'!$C$21:$C$1020,MATCH(E810,'ITC-Books'!$E$21:$E$1020,0)),"Not in Books")</f>
        <v>Not in Books</v>
      </c>
      <c r="X810" s="117" t="str">
        <f>IFERROR(INDEX('ITC-Books'!$R$21:$R$1020,MATCH(E810,'ITC-Books'!$E$21:$E$1020,0)),"Not in Books")</f>
        <v>Not in Books</v>
      </c>
      <c r="Y810" s="120">
        <f>IFERROR(VLOOKUP(E810,'2A-2B'!$F$21:$H$1020,3,0)-P810,SUM(M810:O810))</f>
        <v>0</v>
      </c>
      <c r="Z810" s="53">
        <f>IFERROR(VLOOKUP(E810,'ITC-Books'!$E$21:$P$1020,12,0)-P810,SUM(M810:O810))</f>
        <v>0</v>
      </c>
      <c r="AA810" s="186" t="str">
        <f t="shared" si="59"/>
        <v>-</v>
      </c>
    </row>
    <row r="811" spans="2:27">
      <c r="B811" s="176" t="s">
        <v>2190</v>
      </c>
      <c r="C811" s="121"/>
      <c r="D811" s="119"/>
      <c r="E811" s="192"/>
      <c r="F811" s="117"/>
      <c r="G811" s="118"/>
      <c r="H811" s="119"/>
      <c r="I811" s="119"/>
      <c r="J811" s="123"/>
      <c r="K811" s="195"/>
      <c r="L811" s="120">
        <v>0</v>
      </c>
      <c r="M811" s="120">
        <v>0</v>
      </c>
      <c r="N811" s="120">
        <v>0</v>
      </c>
      <c r="O811" s="112">
        <f t="shared" si="56"/>
        <v>0</v>
      </c>
      <c r="P811" s="115">
        <f t="shared" si="57"/>
        <v>0</v>
      </c>
      <c r="Q811" s="197"/>
      <c r="R811" s="177" t="str">
        <f>IFERROR(INDEX('2A-2B'!$B$21:$B$1020,MATCH(E811,'2A-2B'!$F$21:$F$1020,0)),"-")</f>
        <v>-</v>
      </c>
      <c r="S811" s="177" t="str">
        <f>IFERROR(INDEX('ITC-Books'!$B$21:$B$1020,MATCH(E811,'ITC-Books'!$E$21:$E$1020,0)),"-")</f>
        <v>-</v>
      </c>
      <c r="T811" s="186">
        <f t="shared" si="58"/>
        <v>0</v>
      </c>
      <c r="V811" s="131" t="str">
        <f>IFERROR(INDEX('2A-2B'!$C$21:$C$1020,MATCH(E811,'2A-2B'!$F$21:$F$1020,0)),"Not in 2A-2B")</f>
        <v>Not in 2A-2B</v>
      </c>
      <c r="W811" s="131" t="str">
        <f>IFERROR(INDEX('ITC-Books'!$C$21:$C$1020,MATCH(E811,'ITC-Books'!$E$21:$E$1020,0)),"Not in Books")</f>
        <v>Not in Books</v>
      </c>
      <c r="X811" s="117" t="str">
        <f>IFERROR(INDEX('ITC-Books'!$R$21:$R$1020,MATCH(E811,'ITC-Books'!$E$21:$E$1020,0)),"Not in Books")</f>
        <v>Not in Books</v>
      </c>
      <c r="Y811" s="120">
        <f>IFERROR(VLOOKUP(E811,'2A-2B'!$F$21:$H$1020,3,0)-P811,SUM(M811:O811))</f>
        <v>0</v>
      </c>
      <c r="Z811" s="53">
        <f>IFERROR(VLOOKUP(E811,'ITC-Books'!$E$21:$P$1020,12,0)-P811,SUM(M811:O811))</f>
        <v>0</v>
      </c>
      <c r="AA811" s="186" t="str">
        <f t="shared" si="59"/>
        <v>-</v>
      </c>
    </row>
    <row r="812" spans="2:27">
      <c r="B812" s="176" t="s">
        <v>2191</v>
      </c>
      <c r="C812" s="121"/>
      <c r="D812" s="119"/>
      <c r="E812" s="192"/>
      <c r="F812" s="117"/>
      <c r="G812" s="118"/>
      <c r="H812" s="119"/>
      <c r="I812" s="119"/>
      <c r="J812" s="123"/>
      <c r="K812" s="195"/>
      <c r="L812" s="120">
        <v>0</v>
      </c>
      <c r="M812" s="120">
        <v>0</v>
      </c>
      <c r="N812" s="120">
        <v>0</v>
      </c>
      <c r="O812" s="112">
        <f t="shared" si="56"/>
        <v>0</v>
      </c>
      <c r="P812" s="115">
        <f t="shared" si="57"/>
        <v>0</v>
      </c>
      <c r="Q812" s="197"/>
      <c r="R812" s="177" t="str">
        <f>IFERROR(INDEX('2A-2B'!$B$21:$B$1020,MATCH(E812,'2A-2B'!$F$21:$F$1020,0)),"-")</f>
        <v>-</v>
      </c>
      <c r="S812" s="177" t="str">
        <f>IFERROR(INDEX('ITC-Books'!$B$21:$B$1020,MATCH(E812,'ITC-Books'!$E$21:$E$1020,0)),"-")</f>
        <v>-</v>
      </c>
      <c r="T812" s="186">
        <f t="shared" si="58"/>
        <v>0</v>
      </c>
      <c r="V812" s="131" t="str">
        <f>IFERROR(INDEX('2A-2B'!$C$21:$C$1020,MATCH(E812,'2A-2B'!$F$21:$F$1020,0)),"Not in 2A-2B")</f>
        <v>Not in 2A-2B</v>
      </c>
      <c r="W812" s="131" t="str">
        <f>IFERROR(INDEX('ITC-Books'!$C$21:$C$1020,MATCH(E812,'ITC-Books'!$E$21:$E$1020,0)),"Not in Books")</f>
        <v>Not in Books</v>
      </c>
      <c r="X812" s="117" t="str">
        <f>IFERROR(INDEX('ITC-Books'!$R$21:$R$1020,MATCH(E812,'ITC-Books'!$E$21:$E$1020,0)),"Not in Books")</f>
        <v>Not in Books</v>
      </c>
      <c r="Y812" s="120">
        <f>IFERROR(VLOOKUP(E812,'2A-2B'!$F$21:$H$1020,3,0)-P812,SUM(M812:O812))</f>
        <v>0</v>
      </c>
      <c r="Z812" s="53">
        <f>IFERROR(VLOOKUP(E812,'ITC-Books'!$E$21:$P$1020,12,0)-P812,SUM(M812:O812))</f>
        <v>0</v>
      </c>
      <c r="AA812" s="186" t="str">
        <f t="shared" si="59"/>
        <v>-</v>
      </c>
    </row>
    <row r="813" spans="2:27">
      <c r="B813" s="176" t="s">
        <v>2192</v>
      </c>
      <c r="C813" s="121"/>
      <c r="D813" s="119"/>
      <c r="E813" s="192"/>
      <c r="F813" s="117"/>
      <c r="G813" s="118"/>
      <c r="H813" s="119"/>
      <c r="I813" s="119"/>
      <c r="J813" s="123"/>
      <c r="K813" s="195"/>
      <c r="L813" s="120">
        <v>0</v>
      </c>
      <c r="M813" s="120">
        <v>0</v>
      </c>
      <c r="N813" s="120">
        <v>0</v>
      </c>
      <c r="O813" s="112">
        <f t="shared" si="56"/>
        <v>0</v>
      </c>
      <c r="P813" s="115">
        <f t="shared" si="57"/>
        <v>0</v>
      </c>
      <c r="Q813" s="197"/>
      <c r="R813" s="177" t="str">
        <f>IFERROR(INDEX('2A-2B'!$B$21:$B$1020,MATCH(E813,'2A-2B'!$F$21:$F$1020,0)),"-")</f>
        <v>-</v>
      </c>
      <c r="S813" s="177" t="str">
        <f>IFERROR(INDEX('ITC-Books'!$B$21:$B$1020,MATCH(E813,'ITC-Books'!$E$21:$E$1020,0)),"-")</f>
        <v>-</v>
      </c>
      <c r="T813" s="186">
        <f t="shared" si="58"/>
        <v>0</v>
      </c>
      <c r="V813" s="131" t="str">
        <f>IFERROR(INDEX('2A-2B'!$C$21:$C$1020,MATCH(E813,'2A-2B'!$F$21:$F$1020,0)),"Not in 2A-2B")</f>
        <v>Not in 2A-2B</v>
      </c>
      <c r="W813" s="131" t="str">
        <f>IFERROR(INDEX('ITC-Books'!$C$21:$C$1020,MATCH(E813,'ITC-Books'!$E$21:$E$1020,0)),"Not in Books")</f>
        <v>Not in Books</v>
      </c>
      <c r="X813" s="117" t="str">
        <f>IFERROR(INDEX('ITC-Books'!$R$21:$R$1020,MATCH(E813,'ITC-Books'!$E$21:$E$1020,0)),"Not in Books")</f>
        <v>Not in Books</v>
      </c>
      <c r="Y813" s="120">
        <f>IFERROR(VLOOKUP(E813,'2A-2B'!$F$21:$H$1020,3,0)-P813,SUM(M813:O813))</f>
        <v>0</v>
      </c>
      <c r="Z813" s="53">
        <f>IFERROR(VLOOKUP(E813,'ITC-Books'!$E$21:$P$1020,12,0)-P813,SUM(M813:O813))</f>
        <v>0</v>
      </c>
      <c r="AA813" s="186" t="str">
        <f t="shared" si="59"/>
        <v>-</v>
      </c>
    </row>
    <row r="814" spans="2:27">
      <c r="B814" s="176" t="s">
        <v>2193</v>
      </c>
      <c r="C814" s="121"/>
      <c r="D814" s="119"/>
      <c r="E814" s="192"/>
      <c r="F814" s="117"/>
      <c r="G814" s="118"/>
      <c r="H814" s="119"/>
      <c r="I814" s="119"/>
      <c r="J814" s="123"/>
      <c r="K814" s="195"/>
      <c r="L814" s="120">
        <v>0</v>
      </c>
      <c r="M814" s="120">
        <v>0</v>
      </c>
      <c r="N814" s="120">
        <v>0</v>
      </c>
      <c r="O814" s="112">
        <f t="shared" si="56"/>
        <v>0</v>
      </c>
      <c r="P814" s="115">
        <f t="shared" si="57"/>
        <v>0</v>
      </c>
      <c r="Q814" s="197"/>
      <c r="R814" s="177" t="str">
        <f>IFERROR(INDEX('2A-2B'!$B$21:$B$1020,MATCH(E814,'2A-2B'!$F$21:$F$1020,0)),"-")</f>
        <v>-</v>
      </c>
      <c r="S814" s="177" t="str">
        <f>IFERROR(INDEX('ITC-Books'!$B$21:$B$1020,MATCH(E814,'ITC-Books'!$E$21:$E$1020,0)),"-")</f>
        <v>-</v>
      </c>
      <c r="T814" s="186">
        <f t="shared" si="58"/>
        <v>0</v>
      </c>
      <c r="V814" s="131" t="str">
        <f>IFERROR(INDEX('2A-2B'!$C$21:$C$1020,MATCH(E814,'2A-2B'!$F$21:$F$1020,0)),"Not in 2A-2B")</f>
        <v>Not in 2A-2B</v>
      </c>
      <c r="W814" s="131" t="str">
        <f>IFERROR(INDEX('ITC-Books'!$C$21:$C$1020,MATCH(E814,'ITC-Books'!$E$21:$E$1020,0)),"Not in Books")</f>
        <v>Not in Books</v>
      </c>
      <c r="X814" s="117" t="str">
        <f>IFERROR(INDEX('ITC-Books'!$R$21:$R$1020,MATCH(E814,'ITC-Books'!$E$21:$E$1020,0)),"Not in Books")</f>
        <v>Not in Books</v>
      </c>
      <c r="Y814" s="120">
        <f>IFERROR(VLOOKUP(E814,'2A-2B'!$F$21:$H$1020,3,0)-P814,SUM(M814:O814))</f>
        <v>0</v>
      </c>
      <c r="Z814" s="53">
        <f>IFERROR(VLOOKUP(E814,'ITC-Books'!$E$21:$P$1020,12,0)-P814,SUM(M814:O814))</f>
        <v>0</v>
      </c>
      <c r="AA814" s="186" t="str">
        <f t="shared" si="59"/>
        <v>-</v>
      </c>
    </row>
    <row r="815" spans="2:27">
      <c r="B815" s="176" t="s">
        <v>2194</v>
      </c>
      <c r="C815" s="121"/>
      <c r="D815" s="119"/>
      <c r="E815" s="192"/>
      <c r="F815" s="117"/>
      <c r="G815" s="118"/>
      <c r="H815" s="119"/>
      <c r="I815" s="119"/>
      <c r="J815" s="123"/>
      <c r="K815" s="195"/>
      <c r="L815" s="120">
        <v>0</v>
      </c>
      <c r="M815" s="120">
        <v>0</v>
      </c>
      <c r="N815" s="120">
        <v>0</v>
      </c>
      <c r="O815" s="112">
        <f t="shared" si="56"/>
        <v>0</v>
      </c>
      <c r="P815" s="115">
        <f t="shared" si="57"/>
        <v>0</v>
      </c>
      <c r="Q815" s="197"/>
      <c r="R815" s="177" t="str">
        <f>IFERROR(INDEX('2A-2B'!$B$21:$B$1020,MATCH(E815,'2A-2B'!$F$21:$F$1020,0)),"-")</f>
        <v>-</v>
      </c>
      <c r="S815" s="177" t="str">
        <f>IFERROR(INDEX('ITC-Books'!$B$21:$B$1020,MATCH(E815,'ITC-Books'!$E$21:$E$1020,0)),"-")</f>
        <v>-</v>
      </c>
      <c r="T815" s="186">
        <f t="shared" si="58"/>
        <v>0</v>
      </c>
      <c r="V815" s="131" t="str">
        <f>IFERROR(INDEX('2A-2B'!$C$21:$C$1020,MATCH(E815,'2A-2B'!$F$21:$F$1020,0)),"Not in 2A-2B")</f>
        <v>Not in 2A-2B</v>
      </c>
      <c r="W815" s="131" t="str">
        <f>IFERROR(INDEX('ITC-Books'!$C$21:$C$1020,MATCH(E815,'ITC-Books'!$E$21:$E$1020,0)),"Not in Books")</f>
        <v>Not in Books</v>
      </c>
      <c r="X815" s="117" t="str">
        <f>IFERROR(INDEX('ITC-Books'!$R$21:$R$1020,MATCH(E815,'ITC-Books'!$E$21:$E$1020,0)),"Not in Books")</f>
        <v>Not in Books</v>
      </c>
      <c r="Y815" s="120">
        <f>IFERROR(VLOOKUP(E815,'2A-2B'!$F$21:$H$1020,3,0)-P815,SUM(M815:O815))</f>
        <v>0</v>
      </c>
      <c r="Z815" s="53">
        <f>IFERROR(VLOOKUP(E815,'ITC-Books'!$E$21:$P$1020,12,0)-P815,SUM(M815:O815))</f>
        <v>0</v>
      </c>
      <c r="AA815" s="186" t="str">
        <f t="shared" si="59"/>
        <v>-</v>
      </c>
    </row>
    <row r="816" spans="2:27">
      <c r="B816" s="176" t="s">
        <v>2195</v>
      </c>
      <c r="C816" s="121"/>
      <c r="D816" s="119"/>
      <c r="E816" s="192"/>
      <c r="F816" s="117"/>
      <c r="G816" s="118"/>
      <c r="H816" s="119"/>
      <c r="I816" s="119"/>
      <c r="J816" s="123"/>
      <c r="K816" s="195"/>
      <c r="L816" s="120">
        <v>0</v>
      </c>
      <c r="M816" s="120">
        <v>0</v>
      </c>
      <c r="N816" s="120">
        <v>0</v>
      </c>
      <c r="O816" s="112">
        <f t="shared" si="56"/>
        <v>0</v>
      </c>
      <c r="P816" s="115">
        <f t="shared" si="57"/>
        <v>0</v>
      </c>
      <c r="Q816" s="197"/>
      <c r="R816" s="177" t="str">
        <f>IFERROR(INDEX('2A-2B'!$B$21:$B$1020,MATCH(E816,'2A-2B'!$F$21:$F$1020,0)),"-")</f>
        <v>-</v>
      </c>
      <c r="S816" s="177" t="str">
        <f>IFERROR(INDEX('ITC-Books'!$B$21:$B$1020,MATCH(E816,'ITC-Books'!$E$21:$E$1020,0)),"-")</f>
        <v>-</v>
      </c>
      <c r="T816" s="186">
        <f t="shared" si="58"/>
        <v>0</v>
      </c>
      <c r="V816" s="131" t="str">
        <f>IFERROR(INDEX('2A-2B'!$C$21:$C$1020,MATCH(E816,'2A-2B'!$F$21:$F$1020,0)),"Not in 2A-2B")</f>
        <v>Not in 2A-2B</v>
      </c>
      <c r="W816" s="131" t="str">
        <f>IFERROR(INDEX('ITC-Books'!$C$21:$C$1020,MATCH(E816,'ITC-Books'!$E$21:$E$1020,0)),"Not in Books")</f>
        <v>Not in Books</v>
      </c>
      <c r="X816" s="117" t="str">
        <f>IFERROR(INDEX('ITC-Books'!$R$21:$R$1020,MATCH(E816,'ITC-Books'!$E$21:$E$1020,0)),"Not in Books")</f>
        <v>Not in Books</v>
      </c>
      <c r="Y816" s="120">
        <f>IFERROR(VLOOKUP(E816,'2A-2B'!$F$21:$H$1020,3,0)-P816,SUM(M816:O816))</f>
        <v>0</v>
      </c>
      <c r="Z816" s="53">
        <f>IFERROR(VLOOKUP(E816,'ITC-Books'!$E$21:$P$1020,12,0)-P816,SUM(M816:O816))</f>
        <v>0</v>
      </c>
      <c r="AA816" s="186" t="str">
        <f t="shared" si="59"/>
        <v>-</v>
      </c>
    </row>
    <row r="817" spans="2:27">
      <c r="B817" s="176" t="s">
        <v>2196</v>
      </c>
      <c r="C817" s="121"/>
      <c r="D817" s="119"/>
      <c r="E817" s="192"/>
      <c r="F817" s="117"/>
      <c r="G817" s="118"/>
      <c r="H817" s="119"/>
      <c r="I817" s="119"/>
      <c r="J817" s="123"/>
      <c r="K817" s="195"/>
      <c r="L817" s="120">
        <v>0</v>
      </c>
      <c r="M817" s="120">
        <v>0</v>
      </c>
      <c r="N817" s="120">
        <v>0</v>
      </c>
      <c r="O817" s="112">
        <f t="shared" si="56"/>
        <v>0</v>
      </c>
      <c r="P817" s="115">
        <f t="shared" si="57"/>
        <v>0</v>
      </c>
      <c r="Q817" s="197"/>
      <c r="R817" s="177" t="str">
        <f>IFERROR(INDEX('2A-2B'!$B$21:$B$1020,MATCH(E817,'2A-2B'!$F$21:$F$1020,0)),"-")</f>
        <v>-</v>
      </c>
      <c r="S817" s="177" t="str">
        <f>IFERROR(INDEX('ITC-Books'!$B$21:$B$1020,MATCH(E817,'ITC-Books'!$E$21:$E$1020,0)),"-")</f>
        <v>-</v>
      </c>
      <c r="T817" s="186">
        <f t="shared" si="58"/>
        <v>0</v>
      </c>
      <c r="V817" s="131" t="str">
        <f>IFERROR(INDEX('2A-2B'!$C$21:$C$1020,MATCH(E817,'2A-2B'!$F$21:$F$1020,0)),"Not in 2A-2B")</f>
        <v>Not in 2A-2B</v>
      </c>
      <c r="W817" s="131" t="str">
        <f>IFERROR(INDEX('ITC-Books'!$C$21:$C$1020,MATCH(E817,'ITC-Books'!$E$21:$E$1020,0)),"Not in Books")</f>
        <v>Not in Books</v>
      </c>
      <c r="X817" s="117" t="str">
        <f>IFERROR(INDEX('ITC-Books'!$R$21:$R$1020,MATCH(E817,'ITC-Books'!$E$21:$E$1020,0)),"Not in Books")</f>
        <v>Not in Books</v>
      </c>
      <c r="Y817" s="120">
        <f>IFERROR(VLOOKUP(E817,'2A-2B'!$F$21:$H$1020,3,0)-P817,SUM(M817:O817))</f>
        <v>0</v>
      </c>
      <c r="Z817" s="53">
        <f>IFERROR(VLOOKUP(E817,'ITC-Books'!$E$21:$P$1020,12,0)-P817,SUM(M817:O817))</f>
        <v>0</v>
      </c>
      <c r="AA817" s="186" t="str">
        <f t="shared" si="59"/>
        <v>-</v>
      </c>
    </row>
    <row r="818" spans="2:27">
      <c r="B818" s="176" t="s">
        <v>2197</v>
      </c>
      <c r="C818" s="121"/>
      <c r="D818" s="119"/>
      <c r="E818" s="192"/>
      <c r="F818" s="117"/>
      <c r="G818" s="118"/>
      <c r="H818" s="119"/>
      <c r="I818" s="119"/>
      <c r="J818" s="123"/>
      <c r="K818" s="195"/>
      <c r="L818" s="120">
        <v>0</v>
      </c>
      <c r="M818" s="120">
        <v>0</v>
      </c>
      <c r="N818" s="120">
        <v>0</v>
      </c>
      <c r="O818" s="112">
        <f t="shared" si="56"/>
        <v>0</v>
      </c>
      <c r="P818" s="115">
        <f t="shared" si="57"/>
        <v>0</v>
      </c>
      <c r="Q818" s="197"/>
      <c r="R818" s="177" t="str">
        <f>IFERROR(INDEX('2A-2B'!$B$21:$B$1020,MATCH(E818,'2A-2B'!$F$21:$F$1020,0)),"-")</f>
        <v>-</v>
      </c>
      <c r="S818" s="177" t="str">
        <f>IFERROR(INDEX('ITC-Books'!$B$21:$B$1020,MATCH(E818,'ITC-Books'!$E$21:$E$1020,0)),"-")</f>
        <v>-</v>
      </c>
      <c r="T818" s="186">
        <f t="shared" si="58"/>
        <v>0</v>
      </c>
      <c r="V818" s="131" t="str">
        <f>IFERROR(INDEX('2A-2B'!$C$21:$C$1020,MATCH(E818,'2A-2B'!$F$21:$F$1020,0)),"Not in 2A-2B")</f>
        <v>Not in 2A-2B</v>
      </c>
      <c r="W818" s="131" t="str">
        <f>IFERROR(INDEX('ITC-Books'!$C$21:$C$1020,MATCH(E818,'ITC-Books'!$E$21:$E$1020,0)),"Not in Books")</f>
        <v>Not in Books</v>
      </c>
      <c r="X818" s="117" t="str">
        <f>IFERROR(INDEX('ITC-Books'!$R$21:$R$1020,MATCH(E818,'ITC-Books'!$E$21:$E$1020,0)),"Not in Books")</f>
        <v>Not in Books</v>
      </c>
      <c r="Y818" s="120">
        <f>IFERROR(VLOOKUP(E818,'2A-2B'!$F$21:$H$1020,3,0)-P818,SUM(M818:O818))</f>
        <v>0</v>
      </c>
      <c r="Z818" s="53">
        <f>IFERROR(VLOOKUP(E818,'ITC-Books'!$E$21:$P$1020,12,0)-P818,SUM(M818:O818))</f>
        <v>0</v>
      </c>
      <c r="AA818" s="186" t="str">
        <f t="shared" si="59"/>
        <v>-</v>
      </c>
    </row>
    <row r="819" spans="2:27">
      <c r="B819" s="176" t="s">
        <v>2198</v>
      </c>
      <c r="C819" s="121"/>
      <c r="D819" s="119"/>
      <c r="E819" s="192"/>
      <c r="F819" s="117"/>
      <c r="G819" s="118"/>
      <c r="H819" s="119"/>
      <c r="I819" s="119"/>
      <c r="J819" s="123"/>
      <c r="K819" s="195"/>
      <c r="L819" s="120">
        <v>0</v>
      </c>
      <c r="M819" s="120">
        <v>0</v>
      </c>
      <c r="N819" s="120">
        <v>0</v>
      </c>
      <c r="O819" s="112">
        <f t="shared" si="56"/>
        <v>0</v>
      </c>
      <c r="P819" s="115">
        <f t="shared" si="57"/>
        <v>0</v>
      </c>
      <c r="Q819" s="197"/>
      <c r="R819" s="177" t="str">
        <f>IFERROR(INDEX('2A-2B'!$B$21:$B$1020,MATCH(E819,'2A-2B'!$F$21:$F$1020,0)),"-")</f>
        <v>-</v>
      </c>
      <c r="S819" s="177" t="str">
        <f>IFERROR(INDEX('ITC-Books'!$B$21:$B$1020,MATCH(E819,'ITC-Books'!$E$21:$E$1020,0)),"-")</f>
        <v>-</v>
      </c>
      <c r="T819" s="186">
        <f t="shared" si="58"/>
        <v>0</v>
      </c>
      <c r="V819" s="131" t="str">
        <f>IFERROR(INDEX('2A-2B'!$C$21:$C$1020,MATCH(E819,'2A-2B'!$F$21:$F$1020,0)),"Not in 2A-2B")</f>
        <v>Not in 2A-2B</v>
      </c>
      <c r="W819" s="131" t="str">
        <f>IFERROR(INDEX('ITC-Books'!$C$21:$C$1020,MATCH(E819,'ITC-Books'!$E$21:$E$1020,0)),"Not in Books")</f>
        <v>Not in Books</v>
      </c>
      <c r="X819" s="117" t="str">
        <f>IFERROR(INDEX('ITC-Books'!$R$21:$R$1020,MATCH(E819,'ITC-Books'!$E$21:$E$1020,0)),"Not in Books")</f>
        <v>Not in Books</v>
      </c>
      <c r="Y819" s="120">
        <f>IFERROR(VLOOKUP(E819,'2A-2B'!$F$21:$H$1020,3,0)-P819,SUM(M819:O819))</f>
        <v>0</v>
      </c>
      <c r="Z819" s="53">
        <f>IFERROR(VLOOKUP(E819,'ITC-Books'!$E$21:$P$1020,12,0)-P819,SUM(M819:O819))</f>
        <v>0</v>
      </c>
      <c r="AA819" s="186" t="str">
        <f t="shared" si="59"/>
        <v>-</v>
      </c>
    </row>
    <row r="820" spans="2:27">
      <c r="B820" s="176" t="s">
        <v>2199</v>
      </c>
      <c r="C820" s="121"/>
      <c r="D820" s="119"/>
      <c r="E820" s="192"/>
      <c r="F820" s="117"/>
      <c r="G820" s="118"/>
      <c r="H820" s="119"/>
      <c r="I820" s="119"/>
      <c r="J820" s="123"/>
      <c r="K820" s="195"/>
      <c r="L820" s="120">
        <v>0</v>
      </c>
      <c r="M820" s="120">
        <v>0</v>
      </c>
      <c r="N820" s="120">
        <v>0</v>
      </c>
      <c r="O820" s="112">
        <f t="shared" si="56"/>
        <v>0</v>
      </c>
      <c r="P820" s="115">
        <f t="shared" si="57"/>
        <v>0</v>
      </c>
      <c r="Q820" s="197"/>
      <c r="R820" s="177" t="str">
        <f>IFERROR(INDEX('2A-2B'!$B$21:$B$1020,MATCH(E820,'2A-2B'!$F$21:$F$1020,0)),"-")</f>
        <v>-</v>
      </c>
      <c r="S820" s="177" t="str">
        <f>IFERROR(INDEX('ITC-Books'!$B$21:$B$1020,MATCH(E820,'ITC-Books'!$E$21:$E$1020,0)),"-")</f>
        <v>-</v>
      </c>
      <c r="T820" s="186">
        <f t="shared" si="58"/>
        <v>0</v>
      </c>
      <c r="V820" s="131" t="str">
        <f>IFERROR(INDEX('2A-2B'!$C$21:$C$1020,MATCH(E820,'2A-2B'!$F$21:$F$1020,0)),"Not in 2A-2B")</f>
        <v>Not in 2A-2B</v>
      </c>
      <c r="W820" s="131" t="str">
        <f>IFERROR(INDEX('ITC-Books'!$C$21:$C$1020,MATCH(E820,'ITC-Books'!$E$21:$E$1020,0)),"Not in Books")</f>
        <v>Not in Books</v>
      </c>
      <c r="X820" s="117" t="str">
        <f>IFERROR(INDEX('ITC-Books'!$R$21:$R$1020,MATCH(E820,'ITC-Books'!$E$21:$E$1020,0)),"Not in Books")</f>
        <v>Not in Books</v>
      </c>
      <c r="Y820" s="120">
        <f>IFERROR(VLOOKUP(E820,'2A-2B'!$F$21:$H$1020,3,0)-P820,SUM(M820:O820))</f>
        <v>0</v>
      </c>
      <c r="Z820" s="53">
        <f>IFERROR(VLOOKUP(E820,'ITC-Books'!$E$21:$P$1020,12,0)-P820,SUM(M820:O820))</f>
        <v>0</v>
      </c>
      <c r="AA820" s="186" t="str">
        <f t="shared" si="59"/>
        <v>-</v>
      </c>
    </row>
    <row r="821" spans="2:27">
      <c r="B821" s="176" t="s">
        <v>2200</v>
      </c>
      <c r="C821" s="121"/>
      <c r="D821" s="119"/>
      <c r="E821" s="192"/>
      <c r="F821" s="117"/>
      <c r="G821" s="118"/>
      <c r="H821" s="119"/>
      <c r="I821" s="119"/>
      <c r="J821" s="123"/>
      <c r="K821" s="195"/>
      <c r="L821" s="120">
        <v>0</v>
      </c>
      <c r="M821" s="120">
        <v>0</v>
      </c>
      <c r="N821" s="120">
        <v>0</v>
      </c>
      <c r="O821" s="112">
        <f t="shared" si="56"/>
        <v>0</v>
      </c>
      <c r="P821" s="115">
        <f t="shared" si="57"/>
        <v>0</v>
      </c>
      <c r="Q821" s="197"/>
      <c r="R821" s="177" t="str">
        <f>IFERROR(INDEX('2A-2B'!$B$21:$B$1020,MATCH(E821,'2A-2B'!$F$21:$F$1020,0)),"-")</f>
        <v>-</v>
      </c>
      <c r="S821" s="177" t="str">
        <f>IFERROR(INDEX('ITC-Books'!$B$21:$B$1020,MATCH(E821,'ITC-Books'!$E$21:$E$1020,0)),"-")</f>
        <v>-</v>
      </c>
      <c r="T821" s="186">
        <f t="shared" si="58"/>
        <v>0</v>
      </c>
      <c r="V821" s="131" t="str">
        <f>IFERROR(INDEX('2A-2B'!$C$21:$C$1020,MATCH(E821,'2A-2B'!$F$21:$F$1020,0)),"Not in 2A-2B")</f>
        <v>Not in 2A-2B</v>
      </c>
      <c r="W821" s="131" t="str">
        <f>IFERROR(INDEX('ITC-Books'!$C$21:$C$1020,MATCH(E821,'ITC-Books'!$E$21:$E$1020,0)),"Not in Books")</f>
        <v>Not in Books</v>
      </c>
      <c r="X821" s="117" t="str">
        <f>IFERROR(INDEX('ITC-Books'!$R$21:$R$1020,MATCH(E821,'ITC-Books'!$E$21:$E$1020,0)),"Not in Books")</f>
        <v>Not in Books</v>
      </c>
      <c r="Y821" s="120">
        <f>IFERROR(VLOOKUP(E821,'2A-2B'!$F$21:$H$1020,3,0)-P821,SUM(M821:O821))</f>
        <v>0</v>
      </c>
      <c r="Z821" s="53">
        <f>IFERROR(VLOOKUP(E821,'ITC-Books'!$E$21:$P$1020,12,0)-P821,SUM(M821:O821))</f>
        <v>0</v>
      </c>
      <c r="AA821" s="186" t="str">
        <f t="shared" si="59"/>
        <v>-</v>
      </c>
    </row>
    <row r="822" spans="2:27">
      <c r="B822" s="176" t="s">
        <v>2201</v>
      </c>
      <c r="C822" s="121"/>
      <c r="D822" s="119"/>
      <c r="E822" s="192"/>
      <c r="F822" s="117"/>
      <c r="G822" s="118"/>
      <c r="H822" s="119"/>
      <c r="I822" s="119"/>
      <c r="J822" s="123"/>
      <c r="K822" s="195"/>
      <c r="L822" s="120">
        <v>0</v>
      </c>
      <c r="M822" s="120">
        <v>0</v>
      </c>
      <c r="N822" s="120">
        <v>0</v>
      </c>
      <c r="O822" s="112">
        <f t="shared" si="56"/>
        <v>0</v>
      </c>
      <c r="P822" s="115">
        <f t="shared" si="57"/>
        <v>0</v>
      </c>
      <c r="Q822" s="197"/>
      <c r="R822" s="177" t="str">
        <f>IFERROR(INDEX('2A-2B'!$B$21:$B$1020,MATCH(E822,'2A-2B'!$F$21:$F$1020,0)),"-")</f>
        <v>-</v>
      </c>
      <c r="S822" s="177" t="str">
        <f>IFERROR(INDEX('ITC-Books'!$B$21:$B$1020,MATCH(E822,'ITC-Books'!$E$21:$E$1020,0)),"-")</f>
        <v>-</v>
      </c>
      <c r="T822" s="186">
        <f t="shared" si="58"/>
        <v>0</v>
      </c>
      <c r="V822" s="131" t="str">
        <f>IFERROR(INDEX('2A-2B'!$C$21:$C$1020,MATCH(E822,'2A-2B'!$F$21:$F$1020,0)),"Not in 2A-2B")</f>
        <v>Not in 2A-2B</v>
      </c>
      <c r="W822" s="131" t="str">
        <f>IFERROR(INDEX('ITC-Books'!$C$21:$C$1020,MATCH(E822,'ITC-Books'!$E$21:$E$1020,0)),"Not in Books")</f>
        <v>Not in Books</v>
      </c>
      <c r="X822" s="117" t="str">
        <f>IFERROR(INDEX('ITC-Books'!$R$21:$R$1020,MATCH(E822,'ITC-Books'!$E$21:$E$1020,0)),"Not in Books")</f>
        <v>Not in Books</v>
      </c>
      <c r="Y822" s="120">
        <f>IFERROR(VLOOKUP(E822,'2A-2B'!$F$21:$H$1020,3,0)-P822,SUM(M822:O822))</f>
        <v>0</v>
      </c>
      <c r="Z822" s="53">
        <f>IFERROR(VLOOKUP(E822,'ITC-Books'!$E$21:$P$1020,12,0)-P822,SUM(M822:O822))</f>
        <v>0</v>
      </c>
      <c r="AA822" s="186" t="str">
        <f t="shared" si="59"/>
        <v>-</v>
      </c>
    </row>
    <row r="823" spans="2:27">
      <c r="B823" s="176" t="s">
        <v>2202</v>
      </c>
      <c r="C823" s="121"/>
      <c r="D823" s="119"/>
      <c r="E823" s="192"/>
      <c r="F823" s="117"/>
      <c r="G823" s="118"/>
      <c r="H823" s="119"/>
      <c r="I823" s="119"/>
      <c r="J823" s="123"/>
      <c r="K823" s="195"/>
      <c r="L823" s="120">
        <v>0</v>
      </c>
      <c r="M823" s="120">
        <v>0</v>
      </c>
      <c r="N823" s="120">
        <v>0</v>
      </c>
      <c r="O823" s="112">
        <f t="shared" si="56"/>
        <v>0</v>
      </c>
      <c r="P823" s="115">
        <f t="shared" si="57"/>
        <v>0</v>
      </c>
      <c r="Q823" s="197"/>
      <c r="R823" s="177" t="str">
        <f>IFERROR(INDEX('2A-2B'!$B$21:$B$1020,MATCH(E823,'2A-2B'!$F$21:$F$1020,0)),"-")</f>
        <v>-</v>
      </c>
      <c r="S823" s="177" t="str">
        <f>IFERROR(INDEX('ITC-Books'!$B$21:$B$1020,MATCH(E823,'ITC-Books'!$E$21:$E$1020,0)),"-")</f>
        <v>-</v>
      </c>
      <c r="T823" s="186">
        <f t="shared" si="58"/>
        <v>0</v>
      </c>
      <c r="V823" s="131" t="str">
        <f>IFERROR(INDEX('2A-2B'!$C$21:$C$1020,MATCH(E823,'2A-2B'!$F$21:$F$1020,0)),"Not in 2A-2B")</f>
        <v>Not in 2A-2B</v>
      </c>
      <c r="W823" s="131" t="str">
        <f>IFERROR(INDEX('ITC-Books'!$C$21:$C$1020,MATCH(E823,'ITC-Books'!$E$21:$E$1020,0)),"Not in Books")</f>
        <v>Not in Books</v>
      </c>
      <c r="X823" s="117" t="str">
        <f>IFERROR(INDEX('ITC-Books'!$R$21:$R$1020,MATCH(E823,'ITC-Books'!$E$21:$E$1020,0)),"Not in Books")</f>
        <v>Not in Books</v>
      </c>
      <c r="Y823" s="120">
        <f>IFERROR(VLOOKUP(E823,'2A-2B'!$F$21:$H$1020,3,0)-P823,SUM(M823:O823))</f>
        <v>0</v>
      </c>
      <c r="Z823" s="53">
        <f>IFERROR(VLOOKUP(E823,'ITC-Books'!$E$21:$P$1020,12,0)-P823,SUM(M823:O823))</f>
        <v>0</v>
      </c>
      <c r="AA823" s="186" t="str">
        <f t="shared" si="59"/>
        <v>-</v>
      </c>
    </row>
    <row r="824" spans="2:27">
      <c r="B824" s="176" t="s">
        <v>2203</v>
      </c>
      <c r="C824" s="121"/>
      <c r="D824" s="119"/>
      <c r="E824" s="192"/>
      <c r="F824" s="117"/>
      <c r="G824" s="118"/>
      <c r="H824" s="119"/>
      <c r="I824" s="119"/>
      <c r="J824" s="123"/>
      <c r="K824" s="195"/>
      <c r="L824" s="120">
        <v>0</v>
      </c>
      <c r="M824" s="120">
        <v>0</v>
      </c>
      <c r="N824" s="120">
        <v>0</v>
      </c>
      <c r="O824" s="112">
        <f t="shared" si="56"/>
        <v>0</v>
      </c>
      <c r="P824" s="115">
        <f t="shared" si="57"/>
        <v>0</v>
      </c>
      <c r="Q824" s="197"/>
      <c r="R824" s="177" t="str">
        <f>IFERROR(INDEX('2A-2B'!$B$21:$B$1020,MATCH(E824,'2A-2B'!$F$21:$F$1020,0)),"-")</f>
        <v>-</v>
      </c>
      <c r="S824" s="177" t="str">
        <f>IFERROR(INDEX('ITC-Books'!$B$21:$B$1020,MATCH(E824,'ITC-Books'!$E$21:$E$1020,0)),"-")</f>
        <v>-</v>
      </c>
      <c r="T824" s="186">
        <f t="shared" si="58"/>
        <v>0</v>
      </c>
      <c r="V824" s="131" t="str">
        <f>IFERROR(INDEX('2A-2B'!$C$21:$C$1020,MATCH(E824,'2A-2B'!$F$21:$F$1020,0)),"Not in 2A-2B")</f>
        <v>Not in 2A-2B</v>
      </c>
      <c r="W824" s="131" t="str">
        <f>IFERROR(INDEX('ITC-Books'!$C$21:$C$1020,MATCH(E824,'ITC-Books'!$E$21:$E$1020,0)),"Not in Books")</f>
        <v>Not in Books</v>
      </c>
      <c r="X824" s="117" t="str">
        <f>IFERROR(INDEX('ITC-Books'!$R$21:$R$1020,MATCH(E824,'ITC-Books'!$E$21:$E$1020,0)),"Not in Books")</f>
        <v>Not in Books</v>
      </c>
      <c r="Y824" s="120">
        <f>IFERROR(VLOOKUP(E824,'2A-2B'!$F$21:$H$1020,3,0)-P824,SUM(M824:O824))</f>
        <v>0</v>
      </c>
      <c r="Z824" s="53">
        <f>IFERROR(VLOOKUP(E824,'ITC-Books'!$E$21:$P$1020,12,0)-P824,SUM(M824:O824))</f>
        <v>0</v>
      </c>
      <c r="AA824" s="186" t="str">
        <f t="shared" si="59"/>
        <v>-</v>
      </c>
    </row>
    <row r="825" spans="2:27">
      <c r="B825" s="176" t="s">
        <v>2204</v>
      </c>
      <c r="C825" s="121"/>
      <c r="D825" s="119"/>
      <c r="E825" s="192"/>
      <c r="F825" s="117"/>
      <c r="G825" s="118"/>
      <c r="H825" s="119"/>
      <c r="I825" s="119"/>
      <c r="J825" s="123"/>
      <c r="K825" s="195"/>
      <c r="L825" s="120">
        <v>0</v>
      </c>
      <c r="M825" s="120">
        <v>0</v>
      </c>
      <c r="N825" s="120">
        <v>0</v>
      </c>
      <c r="O825" s="112">
        <f t="shared" si="56"/>
        <v>0</v>
      </c>
      <c r="P825" s="115">
        <f t="shared" si="57"/>
        <v>0</v>
      </c>
      <c r="Q825" s="197"/>
      <c r="R825" s="177" t="str">
        <f>IFERROR(INDEX('2A-2B'!$B$21:$B$1020,MATCH(E825,'2A-2B'!$F$21:$F$1020,0)),"-")</f>
        <v>-</v>
      </c>
      <c r="S825" s="177" t="str">
        <f>IFERROR(INDEX('ITC-Books'!$B$21:$B$1020,MATCH(E825,'ITC-Books'!$E$21:$E$1020,0)),"-")</f>
        <v>-</v>
      </c>
      <c r="T825" s="186">
        <f t="shared" si="58"/>
        <v>0</v>
      </c>
      <c r="V825" s="131" t="str">
        <f>IFERROR(INDEX('2A-2B'!$C$21:$C$1020,MATCH(E825,'2A-2B'!$F$21:$F$1020,0)),"Not in 2A-2B")</f>
        <v>Not in 2A-2B</v>
      </c>
      <c r="W825" s="131" t="str">
        <f>IFERROR(INDEX('ITC-Books'!$C$21:$C$1020,MATCH(E825,'ITC-Books'!$E$21:$E$1020,0)),"Not in Books")</f>
        <v>Not in Books</v>
      </c>
      <c r="X825" s="117" t="str">
        <f>IFERROR(INDEX('ITC-Books'!$R$21:$R$1020,MATCH(E825,'ITC-Books'!$E$21:$E$1020,0)),"Not in Books")</f>
        <v>Not in Books</v>
      </c>
      <c r="Y825" s="120">
        <f>IFERROR(VLOOKUP(E825,'2A-2B'!$F$21:$H$1020,3,0)-P825,SUM(M825:O825))</f>
        <v>0</v>
      </c>
      <c r="Z825" s="53">
        <f>IFERROR(VLOOKUP(E825,'ITC-Books'!$E$21:$P$1020,12,0)-P825,SUM(M825:O825))</f>
        <v>0</v>
      </c>
      <c r="AA825" s="186" t="str">
        <f t="shared" si="59"/>
        <v>-</v>
      </c>
    </row>
    <row r="826" spans="2:27">
      <c r="B826" s="176" t="s">
        <v>2205</v>
      </c>
      <c r="C826" s="121"/>
      <c r="D826" s="119"/>
      <c r="E826" s="192"/>
      <c r="F826" s="117"/>
      <c r="G826" s="118"/>
      <c r="H826" s="119"/>
      <c r="I826" s="119"/>
      <c r="J826" s="123"/>
      <c r="K826" s="195"/>
      <c r="L826" s="120">
        <v>0</v>
      </c>
      <c r="M826" s="120">
        <v>0</v>
      </c>
      <c r="N826" s="120">
        <v>0</v>
      </c>
      <c r="O826" s="112">
        <f t="shared" si="56"/>
        <v>0</v>
      </c>
      <c r="P826" s="115">
        <f t="shared" si="57"/>
        <v>0</v>
      </c>
      <c r="Q826" s="197"/>
      <c r="R826" s="177" t="str">
        <f>IFERROR(INDEX('2A-2B'!$B$21:$B$1020,MATCH(E826,'2A-2B'!$F$21:$F$1020,0)),"-")</f>
        <v>-</v>
      </c>
      <c r="S826" s="177" t="str">
        <f>IFERROR(INDEX('ITC-Books'!$B$21:$B$1020,MATCH(E826,'ITC-Books'!$E$21:$E$1020,0)),"-")</f>
        <v>-</v>
      </c>
      <c r="T826" s="186">
        <f t="shared" si="58"/>
        <v>0</v>
      </c>
      <c r="V826" s="131" t="str">
        <f>IFERROR(INDEX('2A-2B'!$C$21:$C$1020,MATCH(E826,'2A-2B'!$F$21:$F$1020,0)),"Not in 2A-2B")</f>
        <v>Not in 2A-2B</v>
      </c>
      <c r="W826" s="131" t="str">
        <f>IFERROR(INDEX('ITC-Books'!$C$21:$C$1020,MATCH(E826,'ITC-Books'!$E$21:$E$1020,0)),"Not in Books")</f>
        <v>Not in Books</v>
      </c>
      <c r="X826" s="117" t="str">
        <f>IFERROR(INDEX('ITC-Books'!$R$21:$R$1020,MATCH(E826,'ITC-Books'!$E$21:$E$1020,0)),"Not in Books")</f>
        <v>Not in Books</v>
      </c>
      <c r="Y826" s="120">
        <f>IFERROR(VLOOKUP(E826,'2A-2B'!$F$21:$H$1020,3,0)-P826,SUM(M826:O826))</f>
        <v>0</v>
      </c>
      <c r="Z826" s="53">
        <f>IFERROR(VLOOKUP(E826,'ITC-Books'!$E$21:$P$1020,12,0)-P826,SUM(M826:O826))</f>
        <v>0</v>
      </c>
      <c r="AA826" s="186" t="str">
        <f t="shared" si="59"/>
        <v>-</v>
      </c>
    </row>
    <row r="827" spans="2:27">
      <c r="B827" s="176" t="s">
        <v>2206</v>
      </c>
      <c r="C827" s="121"/>
      <c r="D827" s="119"/>
      <c r="E827" s="192"/>
      <c r="F827" s="117"/>
      <c r="G827" s="118"/>
      <c r="H827" s="119"/>
      <c r="I827" s="119"/>
      <c r="J827" s="123"/>
      <c r="K827" s="195"/>
      <c r="L827" s="120">
        <v>0</v>
      </c>
      <c r="M827" s="120">
        <v>0</v>
      </c>
      <c r="N827" s="120">
        <v>0</v>
      </c>
      <c r="O827" s="112">
        <f t="shared" si="56"/>
        <v>0</v>
      </c>
      <c r="P827" s="115">
        <f t="shared" si="57"/>
        <v>0</v>
      </c>
      <c r="Q827" s="197"/>
      <c r="R827" s="177" t="str">
        <f>IFERROR(INDEX('2A-2B'!$B$21:$B$1020,MATCH(E827,'2A-2B'!$F$21:$F$1020,0)),"-")</f>
        <v>-</v>
      </c>
      <c r="S827" s="177" t="str">
        <f>IFERROR(INDEX('ITC-Books'!$B$21:$B$1020,MATCH(E827,'ITC-Books'!$E$21:$E$1020,0)),"-")</f>
        <v>-</v>
      </c>
      <c r="T827" s="186">
        <f t="shared" si="58"/>
        <v>0</v>
      </c>
      <c r="V827" s="131" t="str">
        <f>IFERROR(INDEX('2A-2B'!$C$21:$C$1020,MATCH(E827,'2A-2B'!$F$21:$F$1020,0)),"Not in 2A-2B")</f>
        <v>Not in 2A-2B</v>
      </c>
      <c r="W827" s="131" t="str">
        <f>IFERROR(INDEX('ITC-Books'!$C$21:$C$1020,MATCH(E827,'ITC-Books'!$E$21:$E$1020,0)),"Not in Books")</f>
        <v>Not in Books</v>
      </c>
      <c r="X827" s="117" t="str">
        <f>IFERROR(INDEX('ITC-Books'!$R$21:$R$1020,MATCH(E827,'ITC-Books'!$E$21:$E$1020,0)),"Not in Books")</f>
        <v>Not in Books</v>
      </c>
      <c r="Y827" s="120">
        <f>IFERROR(VLOOKUP(E827,'2A-2B'!$F$21:$H$1020,3,0)-P827,SUM(M827:O827))</f>
        <v>0</v>
      </c>
      <c r="Z827" s="53">
        <f>IFERROR(VLOOKUP(E827,'ITC-Books'!$E$21:$P$1020,12,0)-P827,SUM(M827:O827))</f>
        <v>0</v>
      </c>
      <c r="AA827" s="186" t="str">
        <f t="shared" si="59"/>
        <v>-</v>
      </c>
    </row>
    <row r="828" spans="2:27">
      <c r="B828" s="176" t="s">
        <v>2207</v>
      </c>
      <c r="C828" s="121"/>
      <c r="D828" s="119"/>
      <c r="E828" s="192"/>
      <c r="F828" s="117"/>
      <c r="G828" s="118"/>
      <c r="H828" s="119"/>
      <c r="I828" s="119"/>
      <c r="J828" s="123"/>
      <c r="K828" s="195"/>
      <c r="L828" s="120">
        <v>0</v>
      </c>
      <c r="M828" s="120">
        <v>0</v>
      </c>
      <c r="N828" s="120">
        <v>0</v>
      </c>
      <c r="O828" s="112">
        <f t="shared" si="56"/>
        <v>0</v>
      </c>
      <c r="P828" s="115">
        <f t="shared" si="57"/>
        <v>0</v>
      </c>
      <c r="Q828" s="197"/>
      <c r="R828" s="177" t="str">
        <f>IFERROR(INDEX('2A-2B'!$B$21:$B$1020,MATCH(E828,'2A-2B'!$F$21:$F$1020,0)),"-")</f>
        <v>-</v>
      </c>
      <c r="S828" s="177" t="str">
        <f>IFERROR(INDEX('ITC-Books'!$B$21:$B$1020,MATCH(E828,'ITC-Books'!$E$21:$E$1020,0)),"-")</f>
        <v>-</v>
      </c>
      <c r="T828" s="186">
        <f t="shared" si="58"/>
        <v>0</v>
      </c>
      <c r="V828" s="131" t="str">
        <f>IFERROR(INDEX('2A-2B'!$C$21:$C$1020,MATCH(E828,'2A-2B'!$F$21:$F$1020,0)),"Not in 2A-2B")</f>
        <v>Not in 2A-2B</v>
      </c>
      <c r="W828" s="131" t="str">
        <f>IFERROR(INDEX('ITC-Books'!$C$21:$C$1020,MATCH(E828,'ITC-Books'!$E$21:$E$1020,0)),"Not in Books")</f>
        <v>Not in Books</v>
      </c>
      <c r="X828" s="117" t="str">
        <f>IFERROR(INDEX('ITC-Books'!$R$21:$R$1020,MATCH(E828,'ITC-Books'!$E$21:$E$1020,0)),"Not in Books")</f>
        <v>Not in Books</v>
      </c>
      <c r="Y828" s="120">
        <f>IFERROR(VLOOKUP(E828,'2A-2B'!$F$21:$H$1020,3,0)-P828,SUM(M828:O828))</f>
        <v>0</v>
      </c>
      <c r="Z828" s="53">
        <f>IFERROR(VLOOKUP(E828,'ITC-Books'!$E$21:$P$1020,12,0)-P828,SUM(M828:O828))</f>
        <v>0</v>
      </c>
      <c r="AA828" s="186" t="str">
        <f t="shared" si="59"/>
        <v>-</v>
      </c>
    </row>
    <row r="829" spans="2:27">
      <c r="B829" s="176" t="s">
        <v>2208</v>
      </c>
      <c r="C829" s="121"/>
      <c r="D829" s="119"/>
      <c r="E829" s="192"/>
      <c r="F829" s="117"/>
      <c r="G829" s="118"/>
      <c r="H829" s="119"/>
      <c r="I829" s="119"/>
      <c r="J829" s="123"/>
      <c r="K829" s="195"/>
      <c r="L829" s="120">
        <v>0</v>
      </c>
      <c r="M829" s="120">
        <v>0</v>
      </c>
      <c r="N829" s="120">
        <v>0</v>
      </c>
      <c r="O829" s="112">
        <f t="shared" si="56"/>
        <v>0</v>
      </c>
      <c r="P829" s="115">
        <f t="shared" si="57"/>
        <v>0</v>
      </c>
      <c r="Q829" s="197"/>
      <c r="R829" s="177" t="str">
        <f>IFERROR(INDEX('2A-2B'!$B$21:$B$1020,MATCH(E829,'2A-2B'!$F$21:$F$1020,0)),"-")</f>
        <v>-</v>
      </c>
      <c r="S829" s="177" t="str">
        <f>IFERROR(INDEX('ITC-Books'!$B$21:$B$1020,MATCH(E829,'ITC-Books'!$E$21:$E$1020,0)),"-")</f>
        <v>-</v>
      </c>
      <c r="T829" s="186">
        <f t="shared" si="58"/>
        <v>0</v>
      </c>
      <c r="V829" s="131" t="str">
        <f>IFERROR(INDEX('2A-2B'!$C$21:$C$1020,MATCH(E829,'2A-2B'!$F$21:$F$1020,0)),"Not in 2A-2B")</f>
        <v>Not in 2A-2B</v>
      </c>
      <c r="W829" s="131" t="str">
        <f>IFERROR(INDEX('ITC-Books'!$C$21:$C$1020,MATCH(E829,'ITC-Books'!$E$21:$E$1020,0)),"Not in Books")</f>
        <v>Not in Books</v>
      </c>
      <c r="X829" s="117" t="str">
        <f>IFERROR(INDEX('ITC-Books'!$R$21:$R$1020,MATCH(E829,'ITC-Books'!$E$21:$E$1020,0)),"Not in Books")</f>
        <v>Not in Books</v>
      </c>
      <c r="Y829" s="120">
        <f>IFERROR(VLOOKUP(E829,'2A-2B'!$F$21:$H$1020,3,0)-P829,SUM(M829:O829))</f>
        <v>0</v>
      </c>
      <c r="Z829" s="53">
        <f>IFERROR(VLOOKUP(E829,'ITC-Books'!$E$21:$P$1020,12,0)-P829,SUM(M829:O829))</f>
        <v>0</v>
      </c>
      <c r="AA829" s="186" t="str">
        <f t="shared" si="59"/>
        <v>-</v>
      </c>
    </row>
    <row r="830" spans="2:27">
      <c r="B830" s="176" t="s">
        <v>2209</v>
      </c>
      <c r="C830" s="121"/>
      <c r="D830" s="119"/>
      <c r="E830" s="192"/>
      <c r="F830" s="117"/>
      <c r="G830" s="118"/>
      <c r="H830" s="119"/>
      <c r="I830" s="119"/>
      <c r="J830" s="123"/>
      <c r="K830" s="195"/>
      <c r="L830" s="120">
        <v>0</v>
      </c>
      <c r="M830" s="120">
        <v>0</v>
      </c>
      <c r="N830" s="120">
        <v>0</v>
      </c>
      <c r="O830" s="112">
        <f t="shared" si="56"/>
        <v>0</v>
      </c>
      <c r="P830" s="115">
        <f t="shared" si="57"/>
        <v>0</v>
      </c>
      <c r="Q830" s="197"/>
      <c r="R830" s="177" t="str">
        <f>IFERROR(INDEX('2A-2B'!$B$21:$B$1020,MATCH(E830,'2A-2B'!$F$21:$F$1020,0)),"-")</f>
        <v>-</v>
      </c>
      <c r="S830" s="177" t="str">
        <f>IFERROR(INDEX('ITC-Books'!$B$21:$B$1020,MATCH(E830,'ITC-Books'!$E$21:$E$1020,0)),"-")</f>
        <v>-</v>
      </c>
      <c r="T830" s="186">
        <f t="shared" si="58"/>
        <v>0</v>
      </c>
      <c r="V830" s="131" t="str">
        <f>IFERROR(INDEX('2A-2B'!$C$21:$C$1020,MATCH(E830,'2A-2B'!$F$21:$F$1020,0)),"Not in 2A-2B")</f>
        <v>Not in 2A-2B</v>
      </c>
      <c r="W830" s="131" t="str">
        <f>IFERROR(INDEX('ITC-Books'!$C$21:$C$1020,MATCH(E830,'ITC-Books'!$E$21:$E$1020,0)),"Not in Books")</f>
        <v>Not in Books</v>
      </c>
      <c r="X830" s="117" t="str">
        <f>IFERROR(INDEX('ITC-Books'!$R$21:$R$1020,MATCH(E830,'ITC-Books'!$E$21:$E$1020,0)),"Not in Books")</f>
        <v>Not in Books</v>
      </c>
      <c r="Y830" s="120">
        <f>IFERROR(VLOOKUP(E830,'2A-2B'!$F$21:$H$1020,3,0)-P830,SUM(M830:O830))</f>
        <v>0</v>
      </c>
      <c r="Z830" s="53">
        <f>IFERROR(VLOOKUP(E830,'ITC-Books'!$E$21:$P$1020,12,0)-P830,SUM(M830:O830))</f>
        <v>0</v>
      </c>
      <c r="AA830" s="186" t="str">
        <f t="shared" si="59"/>
        <v>-</v>
      </c>
    </row>
    <row r="831" spans="2:27">
      <c r="B831" s="176" t="s">
        <v>2210</v>
      </c>
      <c r="C831" s="121"/>
      <c r="D831" s="119"/>
      <c r="E831" s="192"/>
      <c r="F831" s="117"/>
      <c r="G831" s="118"/>
      <c r="H831" s="119"/>
      <c r="I831" s="119"/>
      <c r="J831" s="123"/>
      <c r="K831" s="195"/>
      <c r="L831" s="120">
        <v>0</v>
      </c>
      <c r="M831" s="120">
        <v>0</v>
      </c>
      <c r="N831" s="120">
        <v>0</v>
      </c>
      <c r="O831" s="112">
        <f t="shared" si="56"/>
        <v>0</v>
      </c>
      <c r="P831" s="115">
        <f t="shared" si="57"/>
        <v>0</v>
      </c>
      <c r="Q831" s="197"/>
      <c r="R831" s="177" t="str">
        <f>IFERROR(INDEX('2A-2B'!$B$21:$B$1020,MATCH(E831,'2A-2B'!$F$21:$F$1020,0)),"-")</f>
        <v>-</v>
      </c>
      <c r="S831" s="177" t="str">
        <f>IFERROR(INDEX('ITC-Books'!$B$21:$B$1020,MATCH(E831,'ITC-Books'!$E$21:$E$1020,0)),"-")</f>
        <v>-</v>
      </c>
      <c r="T831" s="186">
        <f t="shared" si="58"/>
        <v>0</v>
      </c>
      <c r="V831" s="131" t="str">
        <f>IFERROR(INDEX('2A-2B'!$C$21:$C$1020,MATCH(E831,'2A-2B'!$F$21:$F$1020,0)),"Not in 2A-2B")</f>
        <v>Not in 2A-2B</v>
      </c>
      <c r="W831" s="131" t="str">
        <f>IFERROR(INDEX('ITC-Books'!$C$21:$C$1020,MATCH(E831,'ITC-Books'!$E$21:$E$1020,0)),"Not in Books")</f>
        <v>Not in Books</v>
      </c>
      <c r="X831" s="117" t="str">
        <f>IFERROR(INDEX('ITC-Books'!$R$21:$R$1020,MATCH(E831,'ITC-Books'!$E$21:$E$1020,0)),"Not in Books")</f>
        <v>Not in Books</v>
      </c>
      <c r="Y831" s="120">
        <f>IFERROR(VLOOKUP(E831,'2A-2B'!$F$21:$H$1020,3,0)-P831,SUM(M831:O831))</f>
        <v>0</v>
      </c>
      <c r="Z831" s="53">
        <f>IFERROR(VLOOKUP(E831,'ITC-Books'!$E$21:$P$1020,12,0)-P831,SUM(M831:O831))</f>
        <v>0</v>
      </c>
      <c r="AA831" s="186" t="str">
        <f t="shared" si="59"/>
        <v>-</v>
      </c>
    </row>
    <row r="832" spans="2:27">
      <c r="B832" s="176" t="s">
        <v>2211</v>
      </c>
      <c r="C832" s="121"/>
      <c r="D832" s="119"/>
      <c r="E832" s="192"/>
      <c r="F832" s="117"/>
      <c r="G832" s="118"/>
      <c r="H832" s="119"/>
      <c r="I832" s="119"/>
      <c r="J832" s="123"/>
      <c r="K832" s="195"/>
      <c r="L832" s="120">
        <v>0</v>
      </c>
      <c r="M832" s="120">
        <v>0</v>
      </c>
      <c r="N832" s="120">
        <v>0</v>
      </c>
      <c r="O832" s="112">
        <f t="shared" si="56"/>
        <v>0</v>
      </c>
      <c r="P832" s="115">
        <f t="shared" si="57"/>
        <v>0</v>
      </c>
      <c r="Q832" s="197"/>
      <c r="R832" s="177" t="str">
        <f>IFERROR(INDEX('2A-2B'!$B$21:$B$1020,MATCH(E832,'2A-2B'!$F$21:$F$1020,0)),"-")</f>
        <v>-</v>
      </c>
      <c r="S832" s="177" t="str">
        <f>IFERROR(INDEX('ITC-Books'!$B$21:$B$1020,MATCH(E832,'ITC-Books'!$E$21:$E$1020,0)),"-")</f>
        <v>-</v>
      </c>
      <c r="T832" s="186">
        <f t="shared" si="58"/>
        <v>0</v>
      </c>
      <c r="V832" s="131" t="str">
        <f>IFERROR(INDEX('2A-2B'!$C$21:$C$1020,MATCH(E832,'2A-2B'!$F$21:$F$1020,0)),"Not in 2A-2B")</f>
        <v>Not in 2A-2B</v>
      </c>
      <c r="W832" s="131" t="str">
        <f>IFERROR(INDEX('ITC-Books'!$C$21:$C$1020,MATCH(E832,'ITC-Books'!$E$21:$E$1020,0)),"Not in Books")</f>
        <v>Not in Books</v>
      </c>
      <c r="X832" s="117" t="str">
        <f>IFERROR(INDEX('ITC-Books'!$R$21:$R$1020,MATCH(E832,'ITC-Books'!$E$21:$E$1020,0)),"Not in Books")</f>
        <v>Not in Books</v>
      </c>
      <c r="Y832" s="120">
        <f>IFERROR(VLOOKUP(E832,'2A-2B'!$F$21:$H$1020,3,0)-P832,SUM(M832:O832))</f>
        <v>0</v>
      </c>
      <c r="Z832" s="53">
        <f>IFERROR(VLOOKUP(E832,'ITC-Books'!$E$21:$P$1020,12,0)-P832,SUM(M832:O832))</f>
        <v>0</v>
      </c>
      <c r="AA832" s="186" t="str">
        <f t="shared" si="59"/>
        <v>-</v>
      </c>
    </row>
    <row r="833" spans="2:27">
      <c r="B833" s="176" t="s">
        <v>2212</v>
      </c>
      <c r="C833" s="121"/>
      <c r="D833" s="119"/>
      <c r="E833" s="192"/>
      <c r="F833" s="117"/>
      <c r="G833" s="118"/>
      <c r="H833" s="119"/>
      <c r="I833" s="119"/>
      <c r="J833" s="123"/>
      <c r="K833" s="195"/>
      <c r="L833" s="120">
        <v>0</v>
      </c>
      <c r="M833" s="120">
        <v>0</v>
      </c>
      <c r="N833" s="120">
        <v>0</v>
      </c>
      <c r="O833" s="112">
        <f t="shared" si="56"/>
        <v>0</v>
      </c>
      <c r="P833" s="115">
        <f t="shared" si="57"/>
        <v>0</v>
      </c>
      <c r="Q833" s="197"/>
      <c r="R833" s="177" t="str">
        <f>IFERROR(INDEX('2A-2B'!$B$21:$B$1020,MATCH(E833,'2A-2B'!$F$21:$F$1020,0)),"-")</f>
        <v>-</v>
      </c>
      <c r="S833" s="177" t="str">
        <f>IFERROR(INDEX('ITC-Books'!$B$21:$B$1020,MATCH(E833,'ITC-Books'!$E$21:$E$1020,0)),"-")</f>
        <v>-</v>
      </c>
      <c r="T833" s="186">
        <f t="shared" si="58"/>
        <v>0</v>
      </c>
      <c r="V833" s="131" t="str">
        <f>IFERROR(INDEX('2A-2B'!$C$21:$C$1020,MATCH(E833,'2A-2B'!$F$21:$F$1020,0)),"Not in 2A-2B")</f>
        <v>Not in 2A-2B</v>
      </c>
      <c r="W833" s="131" t="str">
        <f>IFERROR(INDEX('ITC-Books'!$C$21:$C$1020,MATCH(E833,'ITC-Books'!$E$21:$E$1020,0)),"Not in Books")</f>
        <v>Not in Books</v>
      </c>
      <c r="X833" s="117" t="str">
        <f>IFERROR(INDEX('ITC-Books'!$R$21:$R$1020,MATCH(E833,'ITC-Books'!$E$21:$E$1020,0)),"Not in Books")</f>
        <v>Not in Books</v>
      </c>
      <c r="Y833" s="120">
        <f>IFERROR(VLOOKUP(E833,'2A-2B'!$F$21:$H$1020,3,0)-P833,SUM(M833:O833))</f>
        <v>0</v>
      </c>
      <c r="Z833" s="53">
        <f>IFERROR(VLOOKUP(E833,'ITC-Books'!$E$21:$P$1020,12,0)-P833,SUM(M833:O833))</f>
        <v>0</v>
      </c>
      <c r="AA833" s="186" t="str">
        <f t="shared" si="59"/>
        <v>-</v>
      </c>
    </row>
    <row r="834" spans="2:27">
      <c r="B834" s="176" t="s">
        <v>2213</v>
      </c>
      <c r="C834" s="121"/>
      <c r="D834" s="119"/>
      <c r="E834" s="192"/>
      <c r="F834" s="117"/>
      <c r="G834" s="118"/>
      <c r="H834" s="119"/>
      <c r="I834" s="119"/>
      <c r="J834" s="123"/>
      <c r="K834" s="195"/>
      <c r="L834" s="120">
        <v>0</v>
      </c>
      <c r="M834" s="120">
        <v>0</v>
      </c>
      <c r="N834" s="120">
        <v>0</v>
      </c>
      <c r="O834" s="112">
        <f t="shared" si="56"/>
        <v>0</v>
      </c>
      <c r="P834" s="115">
        <f t="shared" si="57"/>
        <v>0</v>
      </c>
      <c r="Q834" s="197"/>
      <c r="R834" s="177" t="str">
        <f>IFERROR(INDEX('2A-2B'!$B$21:$B$1020,MATCH(E834,'2A-2B'!$F$21:$F$1020,0)),"-")</f>
        <v>-</v>
      </c>
      <c r="S834" s="177" t="str">
        <f>IFERROR(INDEX('ITC-Books'!$B$21:$B$1020,MATCH(E834,'ITC-Books'!$E$21:$E$1020,0)),"-")</f>
        <v>-</v>
      </c>
      <c r="T834" s="186">
        <f t="shared" si="58"/>
        <v>0</v>
      </c>
      <c r="V834" s="131" t="str">
        <f>IFERROR(INDEX('2A-2B'!$C$21:$C$1020,MATCH(E834,'2A-2B'!$F$21:$F$1020,0)),"Not in 2A-2B")</f>
        <v>Not in 2A-2B</v>
      </c>
      <c r="W834" s="131" t="str">
        <f>IFERROR(INDEX('ITC-Books'!$C$21:$C$1020,MATCH(E834,'ITC-Books'!$E$21:$E$1020,0)),"Not in Books")</f>
        <v>Not in Books</v>
      </c>
      <c r="X834" s="117" t="str">
        <f>IFERROR(INDEX('ITC-Books'!$R$21:$R$1020,MATCH(E834,'ITC-Books'!$E$21:$E$1020,0)),"Not in Books")</f>
        <v>Not in Books</v>
      </c>
      <c r="Y834" s="120">
        <f>IFERROR(VLOOKUP(E834,'2A-2B'!$F$21:$H$1020,3,0)-P834,SUM(M834:O834))</f>
        <v>0</v>
      </c>
      <c r="Z834" s="53">
        <f>IFERROR(VLOOKUP(E834,'ITC-Books'!$E$21:$P$1020,12,0)-P834,SUM(M834:O834))</f>
        <v>0</v>
      </c>
      <c r="AA834" s="186" t="str">
        <f t="shared" si="59"/>
        <v>-</v>
      </c>
    </row>
    <row r="835" spans="2:27">
      <c r="B835" s="176" t="s">
        <v>2214</v>
      </c>
      <c r="C835" s="121"/>
      <c r="D835" s="119"/>
      <c r="E835" s="192"/>
      <c r="F835" s="117"/>
      <c r="G835" s="118"/>
      <c r="H835" s="119"/>
      <c r="I835" s="119"/>
      <c r="J835" s="123"/>
      <c r="K835" s="195"/>
      <c r="L835" s="120">
        <v>0</v>
      </c>
      <c r="M835" s="120">
        <v>0</v>
      </c>
      <c r="N835" s="120">
        <v>0</v>
      </c>
      <c r="O835" s="112">
        <f t="shared" si="56"/>
        <v>0</v>
      </c>
      <c r="P835" s="115">
        <f t="shared" si="57"/>
        <v>0</v>
      </c>
      <c r="Q835" s="197"/>
      <c r="R835" s="177" t="str">
        <f>IFERROR(INDEX('2A-2B'!$B$21:$B$1020,MATCH(E835,'2A-2B'!$F$21:$F$1020,0)),"-")</f>
        <v>-</v>
      </c>
      <c r="S835" s="177" t="str">
        <f>IFERROR(INDEX('ITC-Books'!$B$21:$B$1020,MATCH(E835,'ITC-Books'!$E$21:$E$1020,0)),"-")</f>
        <v>-</v>
      </c>
      <c r="T835" s="186">
        <f t="shared" si="58"/>
        <v>0</v>
      </c>
      <c r="V835" s="131" t="str">
        <f>IFERROR(INDEX('2A-2B'!$C$21:$C$1020,MATCH(E835,'2A-2B'!$F$21:$F$1020,0)),"Not in 2A-2B")</f>
        <v>Not in 2A-2B</v>
      </c>
      <c r="W835" s="131" t="str">
        <f>IFERROR(INDEX('ITC-Books'!$C$21:$C$1020,MATCH(E835,'ITC-Books'!$E$21:$E$1020,0)),"Not in Books")</f>
        <v>Not in Books</v>
      </c>
      <c r="X835" s="117" t="str">
        <f>IFERROR(INDEX('ITC-Books'!$R$21:$R$1020,MATCH(E835,'ITC-Books'!$E$21:$E$1020,0)),"Not in Books")</f>
        <v>Not in Books</v>
      </c>
      <c r="Y835" s="120">
        <f>IFERROR(VLOOKUP(E835,'2A-2B'!$F$21:$H$1020,3,0)-P835,SUM(M835:O835))</f>
        <v>0</v>
      </c>
      <c r="Z835" s="53">
        <f>IFERROR(VLOOKUP(E835,'ITC-Books'!$E$21:$P$1020,12,0)-P835,SUM(M835:O835))</f>
        <v>0</v>
      </c>
      <c r="AA835" s="186" t="str">
        <f t="shared" si="59"/>
        <v>-</v>
      </c>
    </row>
    <row r="836" spans="2:27">
      <c r="B836" s="176" t="s">
        <v>2215</v>
      </c>
      <c r="C836" s="121"/>
      <c r="D836" s="119"/>
      <c r="E836" s="192"/>
      <c r="F836" s="117"/>
      <c r="G836" s="118"/>
      <c r="H836" s="119"/>
      <c r="I836" s="119"/>
      <c r="J836" s="123"/>
      <c r="K836" s="195"/>
      <c r="L836" s="120">
        <v>0</v>
      </c>
      <c r="M836" s="120">
        <v>0</v>
      </c>
      <c r="N836" s="120">
        <v>0</v>
      </c>
      <c r="O836" s="112">
        <f t="shared" si="56"/>
        <v>0</v>
      </c>
      <c r="P836" s="115">
        <f t="shared" si="57"/>
        <v>0</v>
      </c>
      <c r="Q836" s="197"/>
      <c r="R836" s="177" t="str">
        <f>IFERROR(INDEX('2A-2B'!$B$21:$B$1020,MATCH(E836,'2A-2B'!$F$21:$F$1020,0)),"-")</f>
        <v>-</v>
      </c>
      <c r="S836" s="177" t="str">
        <f>IFERROR(INDEX('ITC-Books'!$B$21:$B$1020,MATCH(E836,'ITC-Books'!$E$21:$E$1020,0)),"-")</f>
        <v>-</v>
      </c>
      <c r="T836" s="186">
        <f t="shared" si="58"/>
        <v>0</v>
      </c>
      <c r="V836" s="131" t="str">
        <f>IFERROR(INDEX('2A-2B'!$C$21:$C$1020,MATCH(E836,'2A-2B'!$F$21:$F$1020,0)),"Not in 2A-2B")</f>
        <v>Not in 2A-2B</v>
      </c>
      <c r="W836" s="131" t="str">
        <f>IFERROR(INDEX('ITC-Books'!$C$21:$C$1020,MATCH(E836,'ITC-Books'!$E$21:$E$1020,0)),"Not in Books")</f>
        <v>Not in Books</v>
      </c>
      <c r="X836" s="117" t="str">
        <f>IFERROR(INDEX('ITC-Books'!$R$21:$R$1020,MATCH(E836,'ITC-Books'!$E$21:$E$1020,0)),"Not in Books")</f>
        <v>Not in Books</v>
      </c>
      <c r="Y836" s="120">
        <f>IFERROR(VLOOKUP(E836,'2A-2B'!$F$21:$H$1020,3,0)-P836,SUM(M836:O836))</f>
        <v>0</v>
      </c>
      <c r="Z836" s="53">
        <f>IFERROR(VLOOKUP(E836,'ITC-Books'!$E$21:$P$1020,12,0)-P836,SUM(M836:O836))</f>
        <v>0</v>
      </c>
      <c r="AA836" s="186" t="str">
        <f t="shared" si="59"/>
        <v>-</v>
      </c>
    </row>
    <row r="837" spans="2:27">
      <c r="B837" s="176" t="s">
        <v>2216</v>
      </c>
      <c r="C837" s="121"/>
      <c r="D837" s="119"/>
      <c r="E837" s="192"/>
      <c r="F837" s="117"/>
      <c r="G837" s="118"/>
      <c r="H837" s="119"/>
      <c r="I837" s="119"/>
      <c r="J837" s="123"/>
      <c r="K837" s="195"/>
      <c r="L837" s="120">
        <v>0</v>
      </c>
      <c r="M837" s="120">
        <v>0</v>
      </c>
      <c r="N837" s="120">
        <v>0</v>
      </c>
      <c r="O837" s="112">
        <f t="shared" si="56"/>
        <v>0</v>
      </c>
      <c r="P837" s="115">
        <f t="shared" si="57"/>
        <v>0</v>
      </c>
      <c r="Q837" s="197"/>
      <c r="R837" s="177" t="str">
        <f>IFERROR(INDEX('2A-2B'!$B$21:$B$1020,MATCH(E837,'2A-2B'!$F$21:$F$1020,0)),"-")</f>
        <v>-</v>
      </c>
      <c r="S837" s="177" t="str">
        <f>IFERROR(INDEX('ITC-Books'!$B$21:$B$1020,MATCH(E837,'ITC-Books'!$E$21:$E$1020,0)),"-")</f>
        <v>-</v>
      </c>
      <c r="T837" s="186">
        <f t="shared" si="58"/>
        <v>0</v>
      </c>
      <c r="V837" s="131" t="str">
        <f>IFERROR(INDEX('2A-2B'!$C$21:$C$1020,MATCH(E837,'2A-2B'!$F$21:$F$1020,0)),"Not in 2A-2B")</f>
        <v>Not in 2A-2B</v>
      </c>
      <c r="W837" s="131" t="str">
        <f>IFERROR(INDEX('ITC-Books'!$C$21:$C$1020,MATCH(E837,'ITC-Books'!$E$21:$E$1020,0)),"Not in Books")</f>
        <v>Not in Books</v>
      </c>
      <c r="X837" s="117" t="str">
        <f>IFERROR(INDEX('ITC-Books'!$R$21:$R$1020,MATCH(E837,'ITC-Books'!$E$21:$E$1020,0)),"Not in Books")</f>
        <v>Not in Books</v>
      </c>
      <c r="Y837" s="120">
        <f>IFERROR(VLOOKUP(E837,'2A-2B'!$F$21:$H$1020,3,0)-P837,SUM(M837:O837))</f>
        <v>0</v>
      </c>
      <c r="Z837" s="53">
        <f>IFERROR(VLOOKUP(E837,'ITC-Books'!$E$21:$P$1020,12,0)-P837,SUM(M837:O837))</f>
        <v>0</v>
      </c>
      <c r="AA837" s="186" t="str">
        <f t="shared" si="59"/>
        <v>-</v>
      </c>
    </row>
    <row r="838" spans="2:27">
      <c r="B838" s="176" t="s">
        <v>2217</v>
      </c>
      <c r="C838" s="121"/>
      <c r="D838" s="119"/>
      <c r="E838" s="192"/>
      <c r="F838" s="117"/>
      <c r="G838" s="118"/>
      <c r="H838" s="119"/>
      <c r="I838" s="119"/>
      <c r="J838" s="123"/>
      <c r="K838" s="195"/>
      <c r="L838" s="120">
        <v>0</v>
      </c>
      <c r="M838" s="120">
        <v>0</v>
      </c>
      <c r="N838" s="120">
        <v>0</v>
      </c>
      <c r="O838" s="112">
        <f t="shared" si="56"/>
        <v>0</v>
      </c>
      <c r="P838" s="115">
        <f t="shared" si="57"/>
        <v>0</v>
      </c>
      <c r="Q838" s="197"/>
      <c r="R838" s="177" t="str">
        <f>IFERROR(INDEX('2A-2B'!$B$21:$B$1020,MATCH(E838,'2A-2B'!$F$21:$F$1020,0)),"-")</f>
        <v>-</v>
      </c>
      <c r="S838" s="177" t="str">
        <f>IFERROR(INDEX('ITC-Books'!$B$21:$B$1020,MATCH(E838,'ITC-Books'!$E$21:$E$1020,0)),"-")</f>
        <v>-</v>
      </c>
      <c r="T838" s="186">
        <f t="shared" si="58"/>
        <v>0</v>
      </c>
      <c r="V838" s="131" t="str">
        <f>IFERROR(INDEX('2A-2B'!$C$21:$C$1020,MATCH(E838,'2A-2B'!$F$21:$F$1020,0)),"Not in 2A-2B")</f>
        <v>Not in 2A-2B</v>
      </c>
      <c r="W838" s="131" t="str">
        <f>IFERROR(INDEX('ITC-Books'!$C$21:$C$1020,MATCH(E838,'ITC-Books'!$E$21:$E$1020,0)),"Not in Books")</f>
        <v>Not in Books</v>
      </c>
      <c r="X838" s="117" t="str">
        <f>IFERROR(INDEX('ITC-Books'!$R$21:$R$1020,MATCH(E838,'ITC-Books'!$E$21:$E$1020,0)),"Not in Books")</f>
        <v>Not in Books</v>
      </c>
      <c r="Y838" s="120">
        <f>IFERROR(VLOOKUP(E838,'2A-2B'!$F$21:$H$1020,3,0)-P838,SUM(M838:O838))</f>
        <v>0</v>
      </c>
      <c r="Z838" s="53">
        <f>IFERROR(VLOOKUP(E838,'ITC-Books'!$E$21:$P$1020,12,0)-P838,SUM(M838:O838))</f>
        <v>0</v>
      </c>
      <c r="AA838" s="186" t="str">
        <f t="shared" si="59"/>
        <v>-</v>
      </c>
    </row>
    <row r="839" spans="2:27">
      <c r="B839" s="176" t="s">
        <v>2218</v>
      </c>
      <c r="C839" s="121"/>
      <c r="D839" s="119"/>
      <c r="E839" s="192"/>
      <c r="F839" s="117"/>
      <c r="G839" s="118"/>
      <c r="H839" s="119"/>
      <c r="I839" s="119"/>
      <c r="J839" s="123"/>
      <c r="K839" s="195"/>
      <c r="L839" s="120">
        <v>0</v>
      </c>
      <c r="M839" s="120">
        <v>0</v>
      </c>
      <c r="N839" s="120">
        <v>0</v>
      </c>
      <c r="O839" s="112">
        <f t="shared" si="56"/>
        <v>0</v>
      </c>
      <c r="P839" s="115">
        <f t="shared" si="57"/>
        <v>0</v>
      </c>
      <c r="Q839" s="197"/>
      <c r="R839" s="177" t="str">
        <f>IFERROR(INDEX('2A-2B'!$B$21:$B$1020,MATCH(E839,'2A-2B'!$F$21:$F$1020,0)),"-")</f>
        <v>-</v>
      </c>
      <c r="S839" s="177" t="str">
        <f>IFERROR(INDEX('ITC-Books'!$B$21:$B$1020,MATCH(E839,'ITC-Books'!$E$21:$E$1020,0)),"-")</f>
        <v>-</v>
      </c>
      <c r="T839" s="186">
        <f t="shared" si="58"/>
        <v>0</v>
      </c>
      <c r="V839" s="131" t="str">
        <f>IFERROR(INDEX('2A-2B'!$C$21:$C$1020,MATCH(E839,'2A-2B'!$F$21:$F$1020,0)),"Not in 2A-2B")</f>
        <v>Not in 2A-2B</v>
      </c>
      <c r="W839" s="131" t="str">
        <f>IFERROR(INDEX('ITC-Books'!$C$21:$C$1020,MATCH(E839,'ITC-Books'!$E$21:$E$1020,0)),"Not in Books")</f>
        <v>Not in Books</v>
      </c>
      <c r="X839" s="117" t="str">
        <f>IFERROR(INDEX('ITC-Books'!$R$21:$R$1020,MATCH(E839,'ITC-Books'!$E$21:$E$1020,0)),"Not in Books")</f>
        <v>Not in Books</v>
      </c>
      <c r="Y839" s="120">
        <f>IFERROR(VLOOKUP(E839,'2A-2B'!$F$21:$H$1020,3,0)-P839,SUM(M839:O839))</f>
        <v>0</v>
      </c>
      <c r="Z839" s="53">
        <f>IFERROR(VLOOKUP(E839,'ITC-Books'!$E$21:$P$1020,12,0)-P839,SUM(M839:O839))</f>
        <v>0</v>
      </c>
      <c r="AA839" s="186" t="str">
        <f t="shared" si="59"/>
        <v>-</v>
      </c>
    </row>
    <row r="840" spans="2:27">
      <c r="B840" s="176" t="s">
        <v>2219</v>
      </c>
      <c r="C840" s="121"/>
      <c r="D840" s="119"/>
      <c r="E840" s="192"/>
      <c r="F840" s="117"/>
      <c r="G840" s="118"/>
      <c r="H840" s="119"/>
      <c r="I840" s="119"/>
      <c r="J840" s="123"/>
      <c r="K840" s="195"/>
      <c r="L840" s="120">
        <v>0</v>
      </c>
      <c r="M840" s="120">
        <v>0</v>
      </c>
      <c r="N840" s="120">
        <v>0</v>
      </c>
      <c r="O840" s="112">
        <f t="shared" si="56"/>
        <v>0</v>
      </c>
      <c r="P840" s="115">
        <f t="shared" si="57"/>
        <v>0</v>
      </c>
      <c r="Q840" s="197"/>
      <c r="R840" s="177" t="str">
        <f>IFERROR(INDEX('2A-2B'!$B$21:$B$1020,MATCH(E840,'2A-2B'!$F$21:$F$1020,0)),"-")</f>
        <v>-</v>
      </c>
      <c r="S840" s="177" t="str">
        <f>IFERROR(INDEX('ITC-Books'!$B$21:$B$1020,MATCH(E840,'ITC-Books'!$E$21:$E$1020,0)),"-")</f>
        <v>-</v>
      </c>
      <c r="T840" s="186">
        <f t="shared" si="58"/>
        <v>0</v>
      </c>
      <c r="V840" s="131" t="str">
        <f>IFERROR(INDEX('2A-2B'!$C$21:$C$1020,MATCH(E840,'2A-2B'!$F$21:$F$1020,0)),"Not in 2A-2B")</f>
        <v>Not in 2A-2B</v>
      </c>
      <c r="W840" s="131" t="str">
        <f>IFERROR(INDEX('ITC-Books'!$C$21:$C$1020,MATCH(E840,'ITC-Books'!$E$21:$E$1020,0)),"Not in Books")</f>
        <v>Not in Books</v>
      </c>
      <c r="X840" s="117" t="str">
        <f>IFERROR(INDEX('ITC-Books'!$R$21:$R$1020,MATCH(E840,'ITC-Books'!$E$21:$E$1020,0)),"Not in Books")</f>
        <v>Not in Books</v>
      </c>
      <c r="Y840" s="120">
        <f>IFERROR(VLOOKUP(E840,'2A-2B'!$F$21:$H$1020,3,0)-P840,SUM(M840:O840))</f>
        <v>0</v>
      </c>
      <c r="Z840" s="53">
        <f>IFERROR(VLOOKUP(E840,'ITC-Books'!$E$21:$P$1020,12,0)-P840,SUM(M840:O840))</f>
        <v>0</v>
      </c>
      <c r="AA840" s="186" t="str">
        <f t="shared" si="59"/>
        <v>-</v>
      </c>
    </row>
    <row r="841" spans="2:27">
      <c r="B841" s="176" t="s">
        <v>2220</v>
      </c>
      <c r="C841" s="121"/>
      <c r="D841" s="119"/>
      <c r="E841" s="192"/>
      <c r="F841" s="117"/>
      <c r="G841" s="118"/>
      <c r="H841" s="119"/>
      <c r="I841" s="119"/>
      <c r="J841" s="123"/>
      <c r="K841" s="195"/>
      <c r="L841" s="120">
        <v>0</v>
      </c>
      <c r="M841" s="120">
        <v>0</v>
      </c>
      <c r="N841" s="120">
        <v>0</v>
      </c>
      <c r="O841" s="112">
        <f t="shared" si="56"/>
        <v>0</v>
      </c>
      <c r="P841" s="115">
        <f t="shared" si="57"/>
        <v>0</v>
      </c>
      <c r="Q841" s="197"/>
      <c r="R841" s="177" t="str">
        <f>IFERROR(INDEX('2A-2B'!$B$21:$B$1020,MATCH(E841,'2A-2B'!$F$21:$F$1020,0)),"-")</f>
        <v>-</v>
      </c>
      <c r="S841" s="177" t="str">
        <f>IFERROR(INDEX('ITC-Books'!$B$21:$B$1020,MATCH(E841,'ITC-Books'!$E$21:$E$1020,0)),"-")</f>
        <v>-</v>
      </c>
      <c r="T841" s="186">
        <f t="shared" si="58"/>
        <v>0</v>
      </c>
      <c r="V841" s="131" t="str">
        <f>IFERROR(INDEX('2A-2B'!$C$21:$C$1020,MATCH(E841,'2A-2B'!$F$21:$F$1020,0)),"Not in 2A-2B")</f>
        <v>Not in 2A-2B</v>
      </c>
      <c r="W841" s="131" t="str">
        <f>IFERROR(INDEX('ITC-Books'!$C$21:$C$1020,MATCH(E841,'ITC-Books'!$E$21:$E$1020,0)),"Not in Books")</f>
        <v>Not in Books</v>
      </c>
      <c r="X841" s="117" t="str">
        <f>IFERROR(INDEX('ITC-Books'!$R$21:$R$1020,MATCH(E841,'ITC-Books'!$E$21:$E$1020,0)),"Not in Books")</f>
        <v>Not in Books</v>
      </c>
      <c r="Y841" s="120">
        <f>IFERROR(VLOOKUP(E841,'2A-2B'!$F$21:$H$1020,3,0)-P841,SUM(M841:O841))</f>
        <v>0</v>
      </c>
      <c r="Z841" s="53">
        <f>IFERROR(VLOOKUP(E841,'ITC-Books'!$E$21:$P$1020,12,0)-P841,SUM(M841:O841))</f>
        <v>0</v>
      </c>
      <c r="AA841" s="186" t="str">
        <f t="shared" si="59"/>
        <v>-</v>
      </c>
    </row>
    <row r="842" spans="2:27">
      <c r="B842" s="176" t="s">
        <v>2221</v>
      </c>
      <c r="C842" s="121"/>
      <c r="D842" s="119"/>
      <c r="E842" s="192"/>
      <c r="F842" s="117"/>
      <c r="G842" s="118"/>
      <c r="H842" s="119"/>
      <c r="I842" s="119"/>
      <c r="J842" s="123"/>
      <c r="K842" s="195"/>
      <c r="L842" s="120">
        <v>0</v>
      </c>
      <c r="M842" s="120">
        <v>0</v>
      </c>
      <c r="N842" s="120">
        <v>0</v>
      </c>
      <c r="O842" s="112">
        <f t="shared" si="56"/>
        <v>0</v>
      </c>
      <c r="P842" s="115">
        <f t="shared" si="57"/>
        <v>0</v>
      </c>
      <c r="Q842" s="197"/>
      <c r="R842" s="177" t="str">
        <f>IFERROR(INDEX('2A-2B'!$B$21:$B$1020,MATCH(E842,'2A-2B'!$F$21:$F$1020,0)),"-")</f>
        <v>-</v>
      </c>
      <c r="S842" s="177" t="str">
        <f>IFERROR(INDEX('ITC-Books'!$B$21:$B$1020,MATCH(E842,'ITC-Books'!$E$21:$E$1020,0)),"-")</f>
        <v>-</v>
      </c>
      <c r="T842" s="186">
        <f t="shared" si="58"/>
        <v>0</v>
      </c>
      <c r="V842" s="131" t="str">
        <f>IFERROR(INDEX('2A-2B'!$C$21:$C$1020,MATCH(E842,'2A-2B'!$F$21:$F$1020,0)),"Not in 2A-2B")</f>
        <v>Not in 2A-2B</v>
      </c>
      <c r="W842" s="131" t="str">
        <f>IFERROR(INDEX('ITC-Books'!$C$21:$C$1020,MATCH(E842,'ITC-Books'!$E$21:$E$1020,0)),"Not in Books")</f>
        <v>Not in Books</v>
      </c>
      <c r="X842" s="117" t="str">
        <f>IFERROR(INDEX('ITC-Books'!$R$21:$R$1020,MATCH(E842,'ITC-Books'!$E$21:$E$1020,0)),"Not in Books")</f>
        <v>Not in Books</v>
      </c>
      <c r="Y842" s="120">
        <f>IFERROR(VLOOKUP(E842,'2A-2B'!$F$21:$H$1020,3,0)-P842,SUM(M842:O842))</f>
        <v>0</v>
      </c>
      <c r="Z842" s="53">
        <f>IFERROR(VLOOKUP(E842,'ITC-Books'!$E$21:$P$1020,12,0)-P842,SUM(M842:O842))</f>
        <v>0</v>
      </c>
      <c r="AA842" s="186" t="str">
        <f t="shared" si="59"/>
        <v>-</v>
      </c>
    </row>
    <row r="843" spans="2:27">
      <c r="B843" s="176" t="s">
        <v>2222</v>
      </c>
      <c r="C843" s="121"/>
      <c r="D843" s="119"/>
      <c r="E843" s="192"/>
      <c r="F843" s="117"/>
      <c r="G843" s="118"/>
      <c r="H843" s="119"/>
      <c r="I843" s="119"/>
      <c r="J843" s="123"/>
      <c r="K843" s="195"/>
      <c r="L843" s="120">
        <v>0</v>
      </c>
      <c r="M843" s="120">
        <v>0</v>
      </c>
      <c r="N843" s="120">
        <v>0</v>
      </c>
      <c r="O843" s="112">
        <f t="shared" si="56"/>
        <v>0</v>
      </c>
      <c r="P843" s="115">
        <f t="shared" si="57"/>
        <v>0</v>
      </c>
      <c r="Q843" s="197"/>
      <c r="R843" s="177" t="str">
        <f>IFERROR(INDEX('2A-2B'!$B$21:$B$1020,MATCH(E843,'2A-2B'!$F$21:$F$1020,0)),"-")</f>
        <v>-</v>
      </c>
      <c r="S843" s="177" t="str">
        <f>IFERROR(INDEX('ITC-Books'!$B$21:$B$1020,MATCH(E843,'ITC-Books'!$E$21:$E$1020,0)),"-")</f>
        <v>-</v>
      </c>
      <c r="T843" s="186">
        <f t="shared" si="58"/>
        <v>0</v>
      </c>
      <c r="V843" s="131" t="str">
        <f>IFERROR(INDEX('2A-2B'!$C$21:$C$1020,MATCH(E843,'2A-2B'!$F$21:$F$1020,0)),"Not in 2A-2B")</f>
        <v>Not in 2A-2B</v>
      </c>
      <c r="W843" s="131" t="str">
        <f>IFERROR(INDEX('ITC-Books'!$C$21:$C$1020,MATCH(E843,'ITC-Books'!$E$21:$E$1020,0)),"Not in Books")</f>
        <v>Not in Books</v>
      </c>
      <c r="X843" s="117" t="str">
        <f>IFERROR(INDEX('ITC-Books'!$R$21:$R$1020,MATCH(E843,'ITC-Books'!$E$21:$E$1020,0)),"Not in Books")</f>
        <v>Not in Books</v>
      </c>
      <c r="Y843" s="120">
        <f>IFERROR(VLOOKUP(E843,'2A-2B'!$F$21:$H$1020,3,0)-P843,SUM(M843:O843))</f>
        <v>0</v>
      </c>
      <c r="Z843" s="53">
        <f>IFERROR(VLOOKUP(E843,'ITC-Books'!$E$21:$P$1020,12,0)-P843,SUM(M843:O843))</f>
        <v>0</v>
      </c>
      <c r="AA843" s="186" t="str">
        <f t="shared" si="59"/>
        <v>-</v>
      </c>
    </row>
    <row r="844" spans="2:27">
      <c r="B844" s="176" t="s">
        <v>2223</v>
      </c>
      <c r="C844" s="121"/>
      <c r="D844" s="119"/>
      <c r="E844" s="192"/>
      <c r="F844" s="117"/>
      <c r="G844" s="118"/>
      <c r="H844" s="119"/>
      <c r="I844" s="119"/>
      <c r="J844" s="123"/>
      <c r="K844" s="195"/>
      <c r="L844" s="120">
        <v>0</v>
      </c>
      <c r="M844" s="120">
        <v>0</v>
      </c>
      <c r="N844" s="120">
        <v>0</v>
      </c>
      <c r="O844" s="112">
        <f t="shared" si="56"/>
        <v>0</v>
      </c>
      <c r="P844" s="115">
        <f t="shared" si="57"/>
        <v>0</v>
      </c>
      <c r="Q844" s="197"/>
      <c r="R844" s="177" t="str">
        <f>IFERROR(INDEX('2A-2B'!$B$21:$B$1020,MATCH(E844,'2A-2B'!$F$21:$F$1020,0)),"-")</f>
        <v>-</v>
      </c>
      <c r="S844" s="177" t="str">
        <f>IFERROR(INDEX('ITC-Books'!$B$21:$B$1020,MATCH(E844,'ITC-Books'!$E$21:$E$1020,0)),"-")</f>
        <v>-</v>
      </c>
      <c r="T844" s="186">
        <f t="shared" si="58"/>
        <v>0</v>
      </c>
      <c r="V844" s="131" t="str">
        <f>IFERROR(INDEX('2A-2B'!$C$21:$C$1020,MATCH(E844,'2A-2B'!$F$21:$F$1020,0)),"Not in 2A-2B")</f>
        <v>Not in 2A-2B</v>
      </c>
      <c r="W844" s="131" t="str">
        <f>IFERROR(INDEX('ITC-Books'!$C$21:$C$1020,MATCH(E844,'ITC-Books'!$E$21:$E$1020,0)),"Not in Books")</f>
        <v>Not in Books</v>
      </c>
      <c r="X844" s="117" t="str">
        <f>IFERROR(INDEX('ITC-Books'!$R$21:$R$1020,MATCH(E844,'ITC-Books'!$E$21:$E$1020,0)),"Not in Books")</f>
        <v>Not in Books</v>
      </c>
      <c r="Y844" s="120">
        <f>IFERROR(VLOOKUP(E844,'2A-2B'!$F$21:$H$1020,3,0)-P844,SUM(M844:O844))</f>
        <v>0</v>
      </c>
      <c r="Z844" s="53">
        <f>IFERROR(VLOOKUP(E844,'ITC-Books'!$E$21:$P$1020,12,0)-P844,SUM(M844:O844))</f>
        <v>0</v>
      </c>
      <c r="AA844" s="186" t="str">
        <f t="shared" si="59"/>
        <v>-</v>
      </c>
    </row>
    <row r="845" spans="2:27">
      <c r="B845" s="176" t="s">
        <v>2224</v>
      </c>
      <c r="C845" s="121"/>
      <c r="D845" s="119"/>
      <c r="E845" s="192"/>
      <c r="F845" s="117"/>
      <c r="G845" s="118"/>
      <c r="H845" s="119"/>
      <c r="I845" s="119"/>
      <c r="J845" s="123"/>
      <c r="K845" s="195"/>
      <c r="L845" s="120">
        <v>0</v>
      </c>
      <c r="M845" s="120">
        <v>0</v>
      </c>
      <c r="N845" s="120">
        <v>0</v>
      </c>
      <c r="O845" s="112">
        <f t="shared" si="56"/>
        <v>0</v>
      </c>
      <c r="P845" s="115">
        <f t="shared" si="57"/>
        <v>0</v>
      </c>
      <c r="Q845" s="197"/>
      <c r="R845" s="177" t="str">
        <f>IFERROR(INDEX('2A-2B'!$B$21:$B$1020,MATCH(E845,'2A-2B'!$F$21:$F$1020,0)),"-")</f>
        <v>-</v>
      </c>
      <c r="S845" s="177" t="str">
        <f>IFERROR(INDEX('ITC-Books'!$B$21:$B$1020,MATCH(E845,'ITC-Books'!$E$21:$E$1020,0)),"-")</f>
        <v>-</v>
      </c>
      <c r="T845" s="186">
        <f t="shared" si="58"/>
        <v>0</v>
      </c>
      <c r="V845" s="131" t="str">
        <f>IFERROR(INDEX('2A-2B'!$C$21:$C$1020,MATCH(E845,'2A-2B'!$F$21:$F$1020,0)),"Not in 2A-2B")</f>
        <v>Not in 2A-2B</v>
      </c>
      <c r="W845" s="131" t="str">
        <f>IFERROR(INDEX('ITC-Books'!$C$21:$C$1020,MATCH(E845,'ITC-Books'!$E$21:$E$1020,0)),"Not in Books")</f>
        <v>Not in Books</v>
      </c>
      <c r="X845" s="117" t="str">
        <f>IFERROR(INDEX('ITC-Books'!$R$21:$R$1020,MATCH(E845,'ITC-Books'!$E$21:$E$1020,0)),"Not in Books")</f>
        <v>Not in Books</v>
      </c>
      <c r="Y845" s="120">
        <f>IFERROR(VLOOKUP(E845,'2A-2B'!$F$21:$H$1020,3,0)-P845,SUM(M845:O845))</f>
        <v>0</v>
      </c>
      <c r="Z845" s="53">
        <f>IFERROR(VLOOKUP(E845,'ITC-Books'!$E$21:$P$1020,12,0)-P845,SUM(M845:O845))</f>
        <v>0</v>
      </c>
      <c r="AA845" s="186" t="str">
        <f t="shared" si="59"/>
        <v>-</v>
      </c>
    </row>
    <row r="846" spans="2:27">
      <c r="B846" s="176" t="s">
        <v>2225</v>
      </c>
      <c r="C846" s="121"/>
      <c r="D846" s="119"/>
      <c r="E846" s="192"/>
      <c r="F846" s="117"/>
      <c r="G846" s="118"/>
      <c r="H846" s="119"/>
      <c r="I846" s="119"/>
      <c r="J846" s="123"/>
      <c r="K846" s="195"/>
      <c r="L846" s="120">
        <v>0</v>
      </c>
      <c r="M846" s="120">
        <v>0</v>
      </c>
      <c r="N846" s="120">
        <v>0</v>
      </c>
      <c r="O846" s="112">
        <f t="shared" si="56"/>
        <v>0</v>
      </c>
      <c r="P846" s="115">
        <f t="shared" si="57"/>
        <v>0</v>
      </c>
      <c r="Q846" s="197"/>
      <c r="R846" s="177" t="str">
        <f>IFERROR(INDEX('2A-2B'!$B$21:$B$1020,MATCH(E846,'2A-2B'!$F$21:$F$1020,0)),"-")</f>
        <v>-</v>
      </c>
      <c r="S846" s="177" t="str">
        <f>IFERROR(INDEX('ITC-Books'!$B$21:$B$1020,MATCH(E846,'ITC-Books'!$E$21:$E$1020,0)),"-")</f>
        <v>-</v>
      </c>
      <c r="T846" s="186">
        <f t="shared" si="58"/>
        <v>0</v>
      </c>
      <c r="V846" s="131" t="str">
        <f>IFERROR(INDEX('2A-2B'!$C$21:$C$1020,MATCH(E846,'2A-2B'!$F$21:$F$1020,0)),"Not in 2A-2B")</f>
        <v>Not in 2A-2B</v>
      </c>
      <c r="W846" s="131" t="str">
        <f>IFERROR(INDEX('ITC-Books'!$C$21:$C$1020,MATCH(E846,'ITC-Books'!$E$21:$E$1020,0)),"Not in Books")</f>
        <v>Not in Books</v>
      </c>
      <c r="X846" s="117" t="str">
        <f>IFERROR(INDEX('ITC-Books'!$R$21:$R$1020,MATCH(E846,'ITC-Books'!$E$21:$E$1020,0)),"Not in Books")</f>
        <v>Not in Books</v>
      </c>
      <c r="Y846" s="120">
        <f>IFERROR(VLOOKUP(E846,'2A-2B'!$F$21:$H$1020,3,0)-P846,SUM(M846:O846))</f>
        <v>0</v>
      </c>
      <c r="Z846" s="53">
        <f>IFERROR(VLOOKUP(E846,'ITC-Books'!$E$21:$P$1020,12,0)-P846,SUM(M846:O846))</f>
        <v>0</v>
      </c>
      <c r="AA846" s="186" t="str">
        <f t="shared" si="59"/>
        <v>-</v>
      </c>
    </row>
    <row r="847" spans="2:27">
      <c r="B847" s="176" t="s">
        <v>2226</v>
      </c>
      <c r="C847" s="121"/>
      <c r="D847" s="119"/>
      <c r="E847" s="192"/>
      <c r="F847" s="117"/>
      <c r="G847" s="118"/>
      <c r="H847" s="119"/>
      <c r="I847" s="119"/>
      <c r="J847" s="123"/>
      <c r="K847" s="195"/>
      <c r="L847" s="120">
        <v>0</v>
      </c>
      <c r="M847" s="120">
        <v>0</v>
      </c>
      <c r="N847" s="120">
        <v>0</v>
      </c>
      <c r="O847" s="112">
        <f t="shared" si="56"/>
        <v>0</v>
      </c>
      <c r="P847" s="115">
        <f t="shared" si="57"/>
        <v>0</v>
      </c>
      <c r="Q847" s="197"/>
      <c r="R847" s="177" t="str">
        <f>IFERROR(INDEX('2A-2B'!$B$21:$B$1020,MATCH(E847,'2A-2B'!$F$21:$F$1020,0)),"-")</f>
        <v>-</v>
      </c>
      <c r="S847" s="177" t="str">
        <f>IFERROR(INDEX('ITC-Books'!$B$21:$B$1020,MATCH(E847,'ITC-Books'!$E$21:$E$1020,0)),"-")</f>
        <v>-</v>
      </c>
      <c r="T847" s="186">
        <f t="shared" si="58"/>
        <v>0</v>
      </c>
      <c r="V847" s="131" t="str">
        <f>IFERROR(INDEX('2A-2B'!$C$21:$C$1020,MATCH(E847,'2A-2B'!$F$21:$F$1020,0)),"Not in 2A-2B")</f>
        <v>Not in 2A-2B</v>
      </c>
      <c r="W847" s="131" t="str">
        <f>IFERROR(INDEX('ITC-Books'!$C$21:$C$1020,MATCH(E847,'ITC-Books'!$E$21:$E$1020,0)),"Not in Books")</f>
        <v>Not in Books</v>
      </c>
      <c r="X847" s="117" t="str">
        <f>IFERROR(INDEX('ITC-Books'!$R$21:$R$1020,MATCH(E847,'ITC-Books'!$E$21:$E$1020,0)),"Not in Books")</f>
        <v>Not in Books</v>
      </c>
      <c r="Y847" s="120">
        <f>IFERROR(VLOOKUP(E847,'2A-2B'!$F$21:$H$1020,3,0)-P847,SUM(M847:O847))</f>
        <v>0</v>
      </c>
      <c r="Z847" s="53">
        <f>IFERROR(VLOOKUP(E847,'ITC-Books'!$E$21:$P$1020,12,0)-P847,SUM(M847:O847))</f>
        <v>0</v>
      </c>
      <c r="AA847" s="186" t="str">
        <f t="shared" si="59"/>
        <v>-</v>
      </c>
    </row>
    <row r="848" spans="2:27">
      <c r="B848" s="176" t="s">
        <v>2227</v>
      </c>
      <c r="C848" s="121"/>
      <c r="D848" s="119"/>
      <c r="E848" s="192"/>
      <c r="F848" s="117"/>
      <c r="G848" s="118"/>
      <c r="H848" s="119"/>
      <c r="I848" s="119"/>
      <c r="J848" s="123"/>
      <c r="K848" s="195"/>
      <c r="L848" s="120">
        <v>0</v>
      </c>
      <c r="M848" s="120">
        <v>0</v>
      </c>
      <c r="N848" s="120">
        <v>0</v>
      </c>
      <c r="O848" s="112">
        <f t="shared" si="56"/>
        <v>0</v>
      </c>
      <c r="P848" s="115">
        <f t="shared" si="57"/>
        <v>0</v>
      </c>
      <c r="Q848" s="197"/>
      <c r="R848" s="177" t="str">
        <f>IFERROR(INDEX('2A-2B'!$B$21:$B$1020,MATCH(E848,'2A-2B'!$F$21:$F$1020,0)),"-")</f>
        <v>-</v>
      </c>
      <c r="S848" s="177" t="str">
        <f>IFERROR(INDEX('ITC-Books'!$B$21:$B$1020,MATCH(E848,'ITC-Books'!$E$21:$E$1020,0)),"-")</f>
        <v>-</v>
      </c>
      <c r="T848" s="186">
        <f t="shared" si="58"/>
        <v>0</v>
      </c>
      <c r="V848" s="131" t="str">
        <f>IFERROR(INDEX('2A-2B'!$C$21:$C$1020,MATCH(E848,'2A-2B'!$F$21:$F$1020,0)),"Not in 2A-2B")</f>
        <v>Not in 2A-2B</v>
      </c>
      <c r="W848" s="131" t="str">
        <f>IFERROR(INDEX('ITC-Books'!$C$21:$C$1020,MATCH(E848,'ITC-Books'!$E$21:$E$1020,0)),"Not in Books")</f>
        <v>Not in Books</v>
      </c>
      <c r="X848" s="117" t="str">
        <f>IFERROR(INDEX('ITC-Books'!$R$21:$R$1020,MATCH(E848,'ITC-Books'!$E$21:$E$1020,0)),"Not in Books")</f>
        <v>Not in Books</v>
      </c>
      <c r="Y848" s="120">
        <f>IFERROR(VLOOKUP(E848,'2A-2B'!$F$21:$H$1020,3,0)-P848,SUM(M848:O848))</f>
        <v>0</v>
      </c>
      <c r="Z848" s="53">
        <f>IFERROR(VLOOKUP(E848,'ITC-Books'!$E$21:$P$1020,12,0)-P848,SUM(M848:O848))</f>
        <v>0</v>
      </c>
      <c r="AA848" s="186" t="str">
        <f t="shared" si="59"/>
        <v>-</v>
      </c>
    </row>
    <row r="849" spans="2:27">
      <c r="B849" s="176" t="s">
        <v>2228</v>
      </c>
      <c r="C849" s="121"/>
      <c r="D849" s="119"/>
      <c r="E849" s="192"/>
      <c r="F849" s="117"/>
      <c r="G849" s="118"/>
      <c r="H849" s="119"/>
      <c r="I849" s="119"/>
      <c r="J849" s="123"/>
      <c r="K849" s="195"/>
      <c r="L849" s="120">
        <v>0</v>
      </c>
      <c r="M849" s="120">
        <v>0</v>
      </c>
      <c r="N849" s="120">
        <v>0</v>
      </c>
      <c r="O849" s="112">
        <f t="shared" si="56"/>
        <v>0</v>
      </c>
      <c r="P849" s="115">
        <f t="shared" si="57"/>
        <v>0</v>
      </c>
      <c r="Q849" s="197"/>
      <c r="R849" s="177" t="str">
        <f>IFERROR(INDEX('2A-2B'!$B$21:$B$1020,MATCH(E849,'2A-2B'!$F$21:$F$1020,0)),"-")</f>
        <v>-</v>
      </c>
      <c r="S849" s="177" t="str">
        <f>IFERROR(INDEX('ITC-Books'!$B$21:$B$1020,MATCH(E849,'ITC-Books'!$E$21:$E$1020,0)),"-")</f>
        <v>-</v>
      </c>
      <c r="T849" s="186">
        <f t="shared" si="58"/>
        <v>0</v>
      </c>
      <c r="V849" s="131" t="str">
        <f>IFERROR(INDEX('2A-2B'!$C$21:$C$1020,MATCH(E849,'2A-2B'!$F$21:$F$1020,0)),"Not in 2A-2B")</f>
        <v>Not in 2A-2B</v>
      </c>
      <c r="W849" s="131" t="str">
        <f>IFERROR(INDEX('ITC-Books'!$C$21:$C$1020,MATCH(E849,'ITC-Books'!$E$21:$E$1020,0)),"Not in Books")</f>
        <v>Not in Books</v>
      </c>
      <c r="X849" s="117" t="str">
        <f>IFERROR(INDEX('ITC-Books'!$R$21:$R$1020,MATCH(E849,'ITC-Books'!$E$21:$E$1020,0)),"Not in Books")</f>
        <v>Not in Books</v>
      </c>
      <c r="Y849" s="120">
        <f>IFERROR(VLOOKUP(E849,'2A-2B'!$F$21:$H$1020,3,0)-P849,SUM(M849:O849))</f>
        <v>0</v>
      </c>
      <c r="Z849" s="53">
        <f>IFERROR(VLOOKUP(E849,'ITC-Books'!$E$21:$P$1020,12,0)-P849,SUM(M849:O849))</f>
        <v>0</v>
      </c>
      <c r="AA849" s="186" t="str">
        <f t="shared" si="59"/>
        <v>-</v>
      </c>
    </row>
    <row r="850" spans="2:27">
      <c r="B850" s="176" t="s">
        <v>2229</v>
      </c>
      <c r="C850" s="121"/>
      <c r="D850" s="119"/>
      <c r="E850" s="192"/>
      <c r="F850" s="117"/>
      <c r="G850" s="118"/>
      <c r="H850" s="119"/>
      <c r="I850" s="119"/>
      <c r="J850" s="123"/>
      <c r="K850" s="195"/>
      <c r="L850" s="120">
        <v>0</v>
      </c>
      <c r="M850" s="120">
        <v>0</v>
      </c>
      <c r="N850" s="120">
        <v>0</v>
      </c>
      <c r="O850" s="112">
        <f t="shared" si="56"/>
        <v>0</v>
      </c>
      <c r="P850" s="115">
        <f t="shared" si="57"/>
        <v>0</v>
      </c>
      <c r="Q850" s="197"/>
      <c r="R850" s="177" t="str">
        <f>IFERROR(INDEX('2A-2B'!$B$21:$B$1020,MATCH(E850,'2A-2B'!$F$21:$F$1020,0)),"-")</f>
        <v>-</v>
      </c>
      <c r="S850" s="177" t="str">
        <f>IFERROR(INDEX('ITC-Books'!$B$21:$B$1020,MATCH(E850,'ITC-Books'!$E$21:$E$1020,0)),"-")</f>
        <v>-</v>
      </c>
      <c r="T850" s="186">
        <f t="shared" si="58"/>
        <v>0</v>
      </c>
      <c r="V850" s="131" t="str">
        <f>IFERROR(INDEX('2A-2B'!$C$21:$C$1020,MATCH(E850,'2A-2B'!$F$21:$F$1020,0)),"Not in 2A-2B")</f>
        <v>Not in 2A-2B</v>
      </c>
      <c r="W850" s="131" t="str">
        <f>IFERROR(INDEX('ITC-Books'!$C$21:$C$1020,MATCH(E850,'ITC-Books'!$E$21:$E$1020,0)),"Not in Books")</f>
        <v>Not in Books</v>
      </c>
      <c r="X850" s="117" t="str">
        <f>IFERROR(INDEX('ITC-Books'!$R$21:$R$1020,MATCH(E850,'ITC-Books'!$E$21:$E$1020,0)),"Not in Books")</f>
        <v>Not in Books</v>
      </c>
      <c r="Y850" s="120">
        <f>IFERROR(VLOOKUP(E850,'2A-2B'!$F$21:$H$1020,3,0)-P850,SUM(M850:O850))</f>
        <v>0</v>
      </c>
      <c r="Z850" s="53">
        <f>IFERROR(VLOOKUP(E850,'ITC-Books'!$E$21:$P$1020,12,0)-P850,SUM(M850:O850))</f>
        <v>0</v>
      </c>
      <c r="AA850" s="186" t="str">
        <f t="shared" si="59"/>
        <v>-</v>
      </c>
    </row>
    <row r="851" spans="2:27">
      <c r="B851" s="176" t="s">
        <v>2230</v>
      </c>
      <c r="C851" s="121"/>
      <c r="D851" s="119"/>
      <c r="E851" s="192"/>
      <c r="F851" s="117"/>
      <c r="G851" s="118"/>
      <c r="H851" s="119"/>
      <c r="I851" s="119"/>
      <c r="J851" s="123"/>
      <c r="K851" s="195"/>
      <c r="L851" s="120">
        <v>0</v>
      </c>
      <c r="M851" s="120">
        <v>0</v>
      </c>
      <c r="N851" s="120">
        <v>0</v>
      </c>
      <c r="O851" s="112">
        <f t="shared" si="56"/>
        <v>0</v>
      </c>
      <c r="P851" s="115">
        <f t="shared" si="57"/>
        <v>0</v>
      </c>
      <c r="Q851" s="197"/>
      <c r="R851" s="177" t="str">
        <f>IFERROR(INDEX('2A-2B'!$B$21:$B$1020,MATCH(E851,'2A-2B'!$F$21:$F$1020,0)),"-")</f>
        <v>-</v>
      </c>
      <c r="S851" s="177" t="str">
        <f>IFERROR(INDEX('ITC-Books'!$B$21:$B$1020,MATCH(E851,'ITC-Books'!$E$21:$E$1020,0)),"-")</f>
        <v>-</v>
      </c>
      <c r="T851" s="186">
        <f t="shared" si="58"/>
        <v>0</v>
      </c>
      <c r="V851" s="131" t="str">
        <f>IFERROR(INDEX('2A-2B'!$C$21:$C$1020,MATCH(E851,'2A-2B'!$F$21:$F$1020,0)),"Not in 2A-2B")</f>
        <v>Not in 2A-2B</v>
      </c>
      <c r="W851" s="131" t="str">
        <f>IFERROR(INDEX('ITC-Books'!$C$21:$C$1020,MATCH(E851,'ITC-Books'!$E$21:$E$1020,0)),"Not in Books")</f>
        <v>Not in Books</v>
      </c>
      <c r="X851" s="117" t="str">
        <f>IFERROR(INDEX('ITC-Books'!$R$21:$R$1020,MATCH(E851,'ITC-Books'!$E$21:$E$1020,0)),"Not in Books")</f>
        <v>Not in Books</v>
      </c>
      <c r="Y851" s="120">
        <f>IFERROR(VLOOKUP(E851,'2A-2B'!$F$21:$H$1020,3,0)-P851,SUM(M851:O851))</f>
        <v>0</v>
      </c>
      <c r="Z851" s="53">
        <f>IFERROR(VLOOKUP(E851,'ITC-Books'!$E$21:$P$1020,12,0)-P851,SUM(M851:O851))</f>
        <v>0</v>
      </c>
      <c r="AA851" s="186" t="str">
        <f t="shared" si="59"/>
        <v>-</v>
      </c>
    </row>
    <row r="852" spans="2:27">
      <c r="B852" s="176" t="s">
        <v>2231</v>
      </c>
      <c r="C852" s="121"/>
      <c r="D852" s="119"/>
      <c r="E852" s="192"/>
      <c r="F852" s="117"/>
      <c r="G852" s="118"/>
      <c r="H852" s="119"/>
      <c r="I852" s="119"/>
      <c r="J852" s="123"/>
      <c r="K852" s="195"/>
      <c r="L852" s="120">
        <v>0</v>
      </c>
      <c r="M852" s="120">
        <v>0</v>
      </c>
      <c r="N852" s="120">
        <v>0</v>
      </c>
      <c r="O852" s="112">
        <f t="shared" si="56"/>
        <v>0</v>
      </c>
      <c r="P852" s="115">
        <f t="shared" si="57"/>
        <v>0</v>
      </c>
      <c r="Q852" s="197"/>
      <c r="R852" s="177" t="str">
        <f>IFERROR(INDEX('2A-2B'!$B$21:$B$1020,MATCH(E852,'2A-2B'!$F$21:$F$1020,0)),"-")</f>
        <v>-</v>
      </c>
      <c r="S852" s="177" t="str">
        <f>IFERROR(INDEX('ITC-Books'!$B$21:$B$1020,MATCH(E852,'ITC-Books'!$E$21:$E$1020,0)),"-")</f>
        <v>-</v>
      </c>
      <c r="T852" s="186">
        <f t="shared" si="58"/>
        <v>0</v>
      </c>
      <c r="V852" s="131" t="str">
        <f>IFERROR(INDEX('2A-2B'!$C$21:$C$1020,MATCH(E852,'2A-2B'!$F$21:$F$1020,0)),"Not in 2A-2B")</f>
        <v>Not in 2A-2B</v>
      </c>
      <c r="W852" s="131" t="str">
        <f>IFERROR(INDEX('ITC-Books'!$C$21:$C$1020,MATCH(E852,'ITC-Books'!$E$21:$E$1020,0)),"Not in Books")</f>
        <v>Not in Books</v>
      </c>
      <c r="X852" s="117" t="str">
        <f>IFERROR(INDEX('ITC-Books'!$R$21:$R$1020,MATCH(E852,'ITC-Books'!$E$21:$E$1020,0)),"Not in Books")</f>
        <v>Not in Books</v>
      </c>
      <c r="Y852" s="120">
        <f>IFERROR(VLOOKUP(E852,'2A-2B'!$F$21:$H$1020,3,0)-P852,SUM(M852:O852))</f>
        <v>0</v>
      </c>
      <c r="Z852" s="53">
        <f>IFERROR(VLOOKUP(E852,'ITC-Books'!$E$21:$P$1020,12,0)-P852,SUM(M852:O852))</f>
        <v>0</v>
      </c>
      <c r="AA852" s="186" t="str">
        <f t="shared" si="59"/>
        <v>-</v>
      </c>
    </row>
    <row r="853" spans="2:27">
      <c r="B853" s="176" t="s">
        <v>2232</v>
      </c>
      <c r="C853" s="121"/>
      <c r="D853" s="119"/>
      <c r="E853" s="192"/>
      <c r="F853" s="117"/>
      <c r="G853" s="118"/>
      <c r="H853" s="119"/>
      <c r="I853" s="119"/>
      <c r="J853" s="123"/>
      <c r="K853" s="195"/>
      <c r="L853" s="120">
        <v>0</v>
      </c>
      <c r="M853" s="120">
        <v>0</v>
      </c>
      <c r="N853" s="120">
        <v>0</v>
      </c>
      <c r="O853" s="112">
        <f t="shared" ref="O853:O916" si="60">N853</f>
        <v>0</v>
      </c>
      <c r="P853" s="115">
        <f t="shared" si="57"/>
        <v>0</v>
      </c>
      <c r="Q853" s="197"/>
      <c r="R853" s="177" t="str">
        <f>IFERROR(INDEX('2A-2B'!$B$21:$B$1020,MATCH(E853,'2A-2B'!$F$21:$F$1020,0)),"-")</f>
        <v>-</v>
      </c>
      <c r="S853" s="177" t="str">
        <f>IFERROR(INDEX('ITC-Books'!$B$21:$B$1020,MATCH(E853,'ITC-Books'!$E$21:$E$1020,0)),"-")</f>
        <v>-</v>
      </c>
      <c r="T853" s="186">
        <f t="shared" si="58"/>
        <v>0</v>
      </c>
      <c r="V853" s="131" t="str">
        <f>IFERROR(INDEX('2A-2B'!$C$21:$C$1020,MATCH(E853,'2A-2B'!$F$21:$F$1020,0)),"Not in 2A-2B")</f>
        <v>Not in 2A-2B</v>
      </c>
      <c r="W853" s="131" t="str">
        <f>IFERROR(INDEX('ITC-Books'!$C$21:$C$1020,MATCH(E853,'ITC-Books'!$E$21:$E$1020,0)),"Not in Books")</f>
        <v>Not in Books</v>
      </c>
      <c r="X853" s="117" t="str">
        <f>IFERROR(INDEX('ITC-Books'!$R$21:$R$1020,MATCH(E853,'ITC-Books'!$E$21:$E$1020,0)),"Not in Books")</f>
        <v>Not in Books</v>
      </c>
      <c r="Y853" s="120">
        <f>IFERROR(VLOOKUP(E853,'2A-2B'!$F$21:$H$1020,3,0)-P853,SUM(M853:O853))</f>
        <v>0</v>
      </c>
      <c r="Z853" s="53">
        <f>IFERROR(VLOOKUP(E853,'ITC-Books'!$E$21:$P$1020,12,0)-P853,SUM(M853:O853))</f>
        <v>0</v>
      </c>
      <c r="AA853" s="186" t="str">
        <f t="shared" si="59"/>
        <v>-</v>
      </c>
    </row>
    <row r="854" spans="2:27">
      <c r="B854" s="176" t="s">
        <v>2233</v>
      </c>
      <c r="C854" s="121"/>
      <c r="D854" s="119"/>
      <c r="E854" s="192"/>
      <c r="F854" s="117"/>
      <c r="G854" s="118"/>
      <c r="H854" s="119"/>
      <c r="I854" s="119"/>
      <c r="J854" s="123"/>
      <c r="K854" s="195"/>
      <c r="L854" s="120">
        <v>0</v>
      </c>
      <c r="M854" s="120">
        <v>0</v>
      </c>
      <c r="N854" s="120">
        <v>0</v>
      </c>
      <c r="O854" s="112">
        <f t="shared" si="60"/>
        <v>0</v>
      </c>
      <c r="P854" s="115">
        <f t="shared" ref="P854:P917" si="61">SUM(L854:O854)</f>
        <v>0</v>
      </c>
      <c r="Q854" s="197"/>
      <c r="R854" s="177" t="str">
        <f>IFERROR(INDEX('2A-2B'!$B$21:$B$1020,MATCH(E854,'2A-2B'!$F$21:$F$1020,0)),"-")</f>
        <v>-</v>
      </c>
      <c r="S854" s="177" t="str">
        <f>IFERROR(INDEX('ITC-Books'!$B$21:$B$1020,MATCH(E854,'ITC-Books'!$E$21:$E$1020,0)),"-")</f>
        <v>-</v>
      </c>
      <c r="T854" s="186">
        <f t="shared" ref="T854:T917" si="62">IF(((L854*J854)-SUM(M854:O854))&gt;0.51,0,((L854*J854)-SUM(M854:O854)))</f>
        <v>0</v>
      </c>
      <c r="V854" s="131" t="str">
        <f>IFERROR(INDEX('2A-2B'!$C$21:$C$1020,MATCH(E854,'2A-2B'!$F$21:$F$1020,0)),"Not in 2A-2B")</f>
        <v>Not in 2A-2B</v>
      </c>
      <c r="W854" s="131" t="str">
        <f>IFERROR(INDEX('ITC-Books'!$C$21:$C$1020,MATCH(E854,'ITC-Books'!$E$21:$E$1020,0)),"Not in Books")</f>
        <v>Not in Books</v>
      </c>
      <c r="X854" s="117" t="str">
        <f>IFERROR(INDEX('ITC-Books'!$R$21:$R$1020,MATCH(E854,'ITC-Books'!$E$21:$E$1020,0)),"Not in Books")</f>
        <v>Not in Books</v>
      </c>
      <c r="Y854" s="120">
        <f>IFERROR(VLOOKUP(E854,'2A-2B'!$F$21:$H$1020,3,0)-P854,SUM(M854:O854))</f>
        <v>0</v>
      </c>
      <c r="Z854" s="53">
        <f>IFERROR(VLOOKUP(E854,'ITC-Books'!$E$21:$P$1020,12,0)-P854,SUM(M854:O854))</f>
        <v>0</v>
      </c>
      <c r="AA854" s="186" t="str">
        <f t="shared" ref="AA854:AA917" si="63">IFERROR((X854-F854)&lt;180,"-")</f>
        <v>-</v>
      </c>
    </row>
    <row r="855" spans="2:27">
      <c r="B855" s="176" t="s">
        <v>2234</v>
      </c>
      <c r="C855" s="121"/>
      <c r="D855" s="119"/>
      <c r="E855" s="192"/>
      <c r="F855" s="117"/>
      <c r="G855" s="118"/>
      <c r="H855" s="119"/>
      <c r="I855" s="119"/>
      <c r="J855" s="123"/>
      <c r="K855" s="195"/>
      <c r="L855" s="120">
        <v>0</v>
      </c>
      <c r="M855" s="120">
        <v>0</v>
      </c>
      <c r="N855" s="120">
        <v>0</v>
      </c>
      <c r="O855" s="112">
        <f t="shared" si="60"/>
        <v>0</v>
      </c>
      <c r="P855" s="115">
        <f t="shared" si="61"/>
        <v>0</v>
      </c>
      <c r="Q855" s="197"/>
      <c r="R855" s="177" t="str">
        <f>IFERROR(INDEX('2A-2B'!$B$21:$B$1020,MATCH(E855,'2A-2B'!$F$21:$F$1020,0)),"-")</f>
        <v>-</v>
      </c>
      <c r="S855" s="177" t="str">
        <f>IFERROR(INDEX('ITC-Books'!$B$21:$B$1020,MATCH(E855,'ITC-Books'!$E$21:$E$1020,0)),"-")</f>
        <v>-</v>
      </c>
      <c r="T855" s="186">
        <f t="shared" si="62"/>
        <v>0</v>
      </c>
      <c r="V855" s="131" t="str">
        <f>IFERROR(INDEX('2A-2B'!$C$21:$C$1020,MATCH(E855,'2A-2B'!$F$21:$F$1020,0)),"Not in 2A-2B")</f>
        <v>Not in 2A-2B</v>
      </c>
      <c r="W855" s="131" t="str">
        <f>IFERROR(INDEX('ITC-Books'!$C$21:$C$1020,MATCH(E855,'ITC-Books'!$E$21:$E$1020,0)),"Not in Books")</f>
        <v>Not in Books</v>
      </c>
      <c r="X855" s="117" t="str">
        <f>IFERROR(INDEX('ITC-Books'!$R$21:$R$1020,MATCH(E855,'ITC-Books'!$E$21:$E$1020,0)),"Not in Books")</f>
        <v>Not in Books</v>
      </c>
      <c r="Y855" s="120">
        <f>IFERROR(VLOOKUP(E855,'2A-2B'!$F$21:$H$1020,3,0)-P855,SUM(M855:O855))</f>
        <v>0</v>
      </c>
      <c r="Z855" s="53">
        <f>IFERROR(VLOOKUP(E855,'ITC-Books'!$E$21:$P$1020,12,0)-P855,SUM(M855:O855))</f>
        <v>0</v>
      </c>
      <c r="AA855" s="186" t="str">
        <f t="shared" si="63"/>
        <v>-</v>
      </c>
    </row>
    <row r="856" spans="2:27">
      <c r="B856" s="176" t="s">
        <v>2235</v>
      </c>
      <c r="C856" s="121"/>
      <c r="D856" s="119"/>
      <c r="E856" s="192"/>
      <c r="F856" s="117"/>
      <c r="G856" s="118"/>
      <c r="H856" s="119"/>
      <c r="I856" s="119"/>
      <c r="J856" s="123"/>
      <c r="K856" s="195"/>
      <c r="L856" s="120">
        <v>0</v>
      </c>
      <c r="M856" s="120">
        <v>0</v>
      </c>
      <c r="N856" s="120">
        <v>0</v>
      </c>
      <c r="O856" s="112">
        <f t="shared" si="60"/>
        <v>0</v>
      </c>
      <c r="P856" s="115">
        <f t="shared" si="61"/>
        <v>0</v>
      </c>
      <c r="Q856" s="197"/>
      <c r="R856" s="177" t="str">
        <f>IFERROR(INDEX('2A-2B'!$B$21:$B$1020,MATCH(E856,'2A-2B'!$F$21:$F$1020,0)),"-")</f>
        <v>-</v>
      </c>
      <c r="S856" s="177" t="str">
        <f>IFERROR(INDEX('ITC-Books'!$B$21:$B$1020,MATCH(E856,'ITC-Books'!$E$21:$E$1020,0)),"-")</f>
        <v>-</v>
      </c>
      <c r="T856" s="186">
        <f t="shared" si="62"/>
        <v>0</v>
      </c>
      <c r="V856" s="131" t="str">
        <f>IFERROR(INDEX('2A-2B'!$C$21:$C$1020,MATCH(E856,'2A-2B'!$F$21:$F$1020,0)),"Not in 2A-2B")</f>
        <v>Not in 2A-2B</v>
      </c>
      <c r="W856" s="131" t="str">
        <f>IFERROR(INDEX('ITC-Books'!$C$21:$C$1020,MATCH(E856,'ITC-Books'!$E$21:$E$1020,0)),"Not in Books")</f>
        <v>Not in Books</v>
      </c>
      <c r="X856" s="117" t="str">
        <f>IFERROR(INDEX('ITC-Books'!$R$21:$R$1020,MATCH(E856,'ITC-Books'!$E$21:$E$1020,0)),"Not in Books")</f>
        <v>Not in Books</v>
      </c>
      <c r="Y856" s="120">
        <f>IFERROR(VLOOKUP(E856,'2A-2B'!$F$21:$H$1020,3,0)-P856,SUM(M856:O856))</f>
        <v>0</v>
      </c>
      <c r="Z856" s="53">
        <f>IFERROR(VLOOKUP(E856,'ITC-Books'!$E$21:$P$1020,12,0)-P856,SUM(M856:O856))</f>
        <v>0</v>
      </c>
      <c r="AA856" s="186" t="str">
        <f t="shared" si="63"/>
        <v>-</v>
      </c>
    </row>
    <row r="857" spans="2:27">
      <c r="B857" s="176" t="s">
        <v>2236</v>
      </c>
      <c r="C857" s="121"/>
      <c r="D857" s="119"/>
      <c r="E857" s="192"/>
      <c r="F857" s="117"/>
      <c r="G857" s="118"/>
      <c r="H857" s="119"/>
      <c r="I857" s="119"/>
      <c r="J857" s="123"/>
      <c r="K857" s="195"/>
      <c r="L857" s="120">
        <v>0</v>
      </c>
      <c r="M857" s="120">
        <v>0</v>
      </c>
      <c r="N857" s="120">
        <v>0</v>
      </c>
      <c r="O857" s="112">
        <f t="shared" si="60"/>
        <v>0</v>
      </c>
      <c r="P857" s="115">
        <f t="shared" si="61"/>
        <v>0</v>
      </c>
      <c r="Q857" s="197"/>
      <c r="R857" s="177" t="str">
        <f>IFERROR(INDEX('2A-2B'!$B$21:$B$1020,MATCH(E857,'2A-2B'!$F$21:$F$1020,0)),"-")</f>
        <v>-</v>
      </c>
      <c r="S857" s="177" t="str">
        <f>IFERROR(INDEX('ITC-Books'!$B$21:$B$1020,MATCH(E857,'ITC-Books'!$E$21:$E$1020,0)),"-")</f>
        <v>-</v>
      </c>
      <c r="T857" s="186">
        <f t="shared" si="62"/>
        <v>0</v>
      </c>
      <c r="V857" s="131" t="str">
        <f>IFERROR(INDEX('2A-2B'!$C$21:$C$1020,MATCH(E857,'2A-2B'!$F$21:$F$1020,0)),"Not in 2A-2B")</f>
        <v>Not in 2A-2B</v>
      </c>
      <c r="W857" s="131" t="str">
        <f>IFERROR(INDEX('ITC-Books'!$C$21:$C$1020,MATCH(E857,'ITC-Books'!$E$21:$E$1020,0)),"Not in Books")</f>
        <v>Not in Books</v>
      </c>
      <c r="X857" s="117" t="str">
        <f>IFERROR(INDEX('ITC-Books'!$R$21:$R$1020,MATCH(E857,'ITC-Books'!$E$21:$E$1020,0)),"Not in Books")</f>
        <v>Not in Books</v>
      </c>
      <c r="Y857" s="120">
        <f>IFERROR(VLOOKUP(E857,'2A-2B'!$F$21:$H$1020,3,0)-P857,SUM(M857:O857))</f>
        <v>0</v>
      </c>
      <c r="Z857" s="53">
        <f>IFERROR(VLOOKUP(E857,'ITC-Books'!$E$21:$P$1020,12,0)-P857,SUM(M857:O857))</f>
        <v>0</v>
      </c>
      <c r="AA857" s="186" t="str">
        <f t="shared" si="63"/>
        <v>-</v>
      </c>
    </row>
    <row r="858" spans="2:27">
      <c r="B858" s="176" t="s">
        <v>2237</v>
      </c>
      <c r="C858" s="121"/>
      <c r="D858" s="119"/>
      <c r="E858" s="192"/>
      <c r="F858" s="117"/>
      <c r="G858" s="118"/>
      <c r="H858" s="119"/>
      <c r="I858" s="119"/>
      <c r="J858" s="123"/>
      <c r="K858" s="195"/>
      <c r="L858" s="120">
        <v>0</v>
      </c>
      <c r="M858" s="120">
        <v>0</v>
      </c>
      <c r="N858" s="120">
        <v>0</v>
      </c>
      <c r="O858" s="112">
        <f t="shared" si="60"/>
        <v>0</v>
      </c>
      <c r="P858" s="115">
        <f t="shared" si="61"/>
        <v>0</v>
      </c>
      <c r="Q858" s="197"/>
      <c r="R858" s="177" t="str">
        <f>IFERROR(INDEX('2A-2B'!$B$21:$B$1020,MATCH(E858,'2A-2B'!$F$21:$F$1020,0)),"-")</f>
        <v>-</v>
      </c>
      <c r="S858" s="177" t="str">
        <f>IFERROR(INDEX('ITC-Books'!$B$21:$B$1020,MATCH(E858,'ITC-Books'!$E$21:$E$1020,0)),"-")</f>
        <v>-</v>
      </c>
      <c r="T858" s="186">
        <f t="shared" si="62"/>
        <v>0</v>
      </c>
      <c r="V858" s="131" t="str">
        <f>IFERROR(INDEX('2A-2B'!$C$21:$C$1020,MATCH(E858,'2A-2B'!$F$21:$F$1020,0)),"Not in 2A-2B")</f>
        <v>Not in 2A-2B</v>
      </c>
      <c r="W858" s="131" t="str">
        <f>IFERROR(INDEX('ITC-Books'!$C$21:$C$1020,MATCH(E858,'ITC-Books'!$E$21:$E$1020,0)),"Not in Books")</f>
        <v>Not in Books</v>
      </c>
      <c r="X858" s="117" t="str">
        <f>IFERROR(INDEX('ITC-Books'!$R$21:$R$1020,MATCH(E858,'ITC-Books'!$E$21:$E$1020,0)),"Not in Books")</f>
        <v>Not in Books</v>
      </c>
      <c r="Y858" s="120">
        <f>IFERROR(VLOOKUP(E858,'2A-2B'!$F$21:$H$1020,3,0)-P858,SUM(M858:O858))</f>
        <v>0</v>
      </c>
      <c r="Z858" s="53">
        <f>IFERROR(VLOOKUP(E858,'ITC-Books'!$E$21:$P$1020,12,0)-P858,SUM(M858:O858))</f>
        <v>0</v>
      </c>
      <c r="AA858" s="186" t="str">
        <f t="shared" si="63"/>
        <v>-</v>
      </c>
    </row>
    <row r="859" spans="2:27">
      <c r="B859" s="176" t="s">
        <v>2238</v>
      </c>
      <c r="C859" s="121"/>
      <c r="D859" s="119"/>
      <c r="E859" s="192"/>
      <c r="F859" s="117"/>
      <c r="G859" s="118"/>
      <c r="H859" s="119"/>
      <c r="I859" s="119"/>
      <c r="J859" s="123"/>
      <c r="K859" s="195"/>
      <c r="L859" s="120">
        <v>0</v>
      </c>
      <c r="M859" s="120">
        <v>0</v>
      </c>
      <c r="N859" s="120">
        <v>0</v>
      </c>
      <c r="O859" s="112">
        <f t="shared" si="60"/>
        <v>0</v>
      </c>
      <c r="P859" s="115">
        <f t="shared" si="61"/>
        <v>0</v>
      </c>
      <c r="Q859" s="197"/>
      <c r="R859" s="177" t="str">
        <f>IFERROR(INDEX('2A-2B'!$B$21:$B$1020,MATCH(E859,'2A-2B'!$F$21:$F$1020,0)),"-")</f>
        <v>-</v>
      </c>
      <c r="S859" s="177" t="str">
        <f>IFERROR(INDEX('ITC-Books'!$B$21:$B$1020,MATCH(E859,'ITC-Books'!$E$21:$E$1020,0)),"-")</f>
        <v>-</v>
      </c>
      <c r="T859" s="186">
        <f t="shared" si="62"/>
        <v>0</v>
      </c>
      <c r="V859" s="131" t="str">
        <f>IFERROR(INDEX('2A-2B'!$C$21:$C$1020,MATCH(E859,'2A-2B'!$F$21:$F$1020,0)),"Not in 2A-2B")</f>
        <v>Not in 2A-2B</v>
      </c>
      <c r="W859" s="131" t="str">
        <f>IFERROR(INDEX('ITC-Books'!$C$21:$C$1020,MATCH(E859,'ITC-Books'!$E$21:$E$1020,0)),"Not in Books")</f>
        <v>Not in Books</v>
      </c>
      <c r="X859" s="117" t="str">
        <f>IFERROR(INDEX('ITC-Books'!$R$21:$R$1020,MATCH(E859,'ITC-Books'!$E$21:$E$1020,0)),"Not in Books")</f>
        <v>Not in Books</v>
      </c>
      <c r="Y859" s="120">
        <f>IFERROR(VLOOKUP(E859,'2A-2B'!$F$21:$H$1020,3,0)-P859,SUM(M859:O859))</f>
        <v>0</v>
      </c>
      <c r="Z859" s="53">
        <f>IFERROR(VLOOKUP(E859,'ITC-Books'!$E$21:$P$1020,12,0)-P859,SUM(M859:O859))</f>
        <v>0</v>
      </c>
      <c r="AA859" s="186" t="str">
        <f t="shared" si="63"/>
        <v>-</v>
      </c>
    </row>
    <row r="860" spans="2:27">
      <c r="B860" s="176" t="s">
        <v>2239</v>
      </c>
      <c r="C860" s="121"/>
      <c r="D860" s="119"/>
      <c r="E860" s="192"/>
      <c r="F860" s="117"/>
      <c r="G860" s="118"/>
      <c r="H860" s="119"/>
      <c r="I860" s="119"/>
      <c r="J860" s="123"/>
      <c r="K860" s="195"/>
      <c r="L860" s="120">
        <v>0</v>
      </c>
      <c r="M860" s="120">
        <v>0</v>
      </c>
      <c r="N860" s="120">
        <v>0</v>
      </c>
      <c r="O860" s="112">
        <f t="shared" si="60"/>
        <v>0</v>
      </c>
      <c r="P860" s="115">
        <f t="shared" si="61"/>
        <v>0</v>
      </c>
      <c r="Q860" s="197"/>
      <c r="R860" s="177" t="str">
        <f>IFERROR(INDEX('2A-2B'!$B$21:$B$1020,MATCH(E860,'2A-2B'!$F$21:$F$1020,0)),"-")</f>
        <v>-</v>
      </c>
      <c r="S860" s="177" t="str">
        <f>IFERROR(INDEX('ITC-Books'!$B$21:$B$1020,MATCH(E860,'ITC-Books'!$E$21:$E$1020,0)),"-")</f>
        <v>-</v>
      </c>
      <c r="T860" s="186">
        <f t="shared" si="62"/>
        <v>0</v>
      </c>
      <c r="V860" s="131" t="str">
        <f>IFERROR(INDEX('2A-2B'!$C$21:$C$1020,MATCH(E860,'2A-2B'!$F$21:$F$1020,0)),"Not in 2A-2B")</f>
        <v>Not in 2A-2B</v>
      </c>
      <c r="W860" s="131" t="str">
        <f>IFERROR(INDEX('ITC-Books'!$C$21:$C$1020,MATCH(E860,'ITC-Books'!$E$21:$E$1020,0)),"Not in Books")</f>
        <v>Not in Books</v>
      </c>
      <c r="X860" s="117" t="str">
        <f>IFERROR(INDEX('ITC-Books'!$R$21:$R$1020,MATCH(E860,'ITC-Books'!$E$21:$E$1020,0)),"Not in Books")</f>
        <v>Not in Books</v>
      </c>
      <c r="Y860" s="120">
        <f>IFERROR(VLOOKUP(E860,'2A-2B'!$F$21:$H$1020,3,0)-P860,SUM(M860:O860))</f>
        <v>0</v>
      </c>
      <c r="Z860" s="53">
        <f>IFERROR(VLOOKUP(E860,'ITC-Books'!$E$21:$P$1020,12,0)-P860,SUM(M860:O860))</f>
        <v>0</v>
      </c>
      <c r="AA860" s="186" t="str">
        <f t="shared" si="63"/>
        <v>-</v>
      </c>
    </row>
    <row r="861" spans="2:27">
      <c r="B861" s="176" t="s">
        <v>2240</v>
      </c>
      <c r="C861" s="121"/>
      <c r="D861" s="119"/>
      <c r="E861" s="192"/>
      <c r="F861" s="117"/>
      <c r="G861" s="118"/>
      <c r="H861" s="119"/>
      <c r="I861" s="119"/>
      <c r="J861" s="123"/>
      <c r="K861" s="195"/>
      <c r="L861" s="120">
        <v>0</v>
      </c>
      <c r="M861" s="120">
        <v>0</v>
      </c>
      <c r="N861" s="120">
        <v>0</v>
      </c>
      <c r="O861" s="112">
        <f t="shared" si="60"/>
        <v>0</v>
      </c>
      <c r="P861" s="115">
        <f t="shared" si="61"/>
        <v>0</v>
      </c>
      <c r="Q861" s="197"/>
      <c r="R861" s="177" t="str">
        <f>IFERROR(INDEX('2A-2B'!$B$21:$B$1020,MATCH(E861,'2A-2B'!$F$21:$F$1020,0)),"-")</f>
        <v>-</v>
      </c>
      <c r="S861" s="177" t="str">
        <f>IFERROR(INDEX('ITC-Books'!$B$21:$B$1020,MATCH(E861,'ITC-Books'!$E$21:$E$1020,0)),"-")</f>
        <v>-</v>
      </c>
      <c r="T861" s="186">
        <f t="shared" si="62"/>
        <v>0</v>
      </c>
      <c r="V861" s="131" t="str">
        <f>IFERROR(INDEX('2A-2B'!$C$21:$C$1020,MATCH(E861,'2A-2B'!$F$21:$F$1020,0)),"Not in 2A-2B")</f>
        <v>Not in 2A-2B</v>
      </c>
      <c r="W861" s="131" t="str">
        <f>IFERROR(INDEX('ITC-Books'!$C$21:$C$1020,MATCH(E861,'ITC-Books'!$E$21:$E$1020,0)),"Not in Books")</f>
        <v>Not in Books</v>
      </c>
      <c r="X861" s="117" t="str">
        <f>IFERROR(INDEX('ITC-Books'!$R$21:$R$1020,MATCH(E861,'ITC-Books'!$E$21:$E$1020,0)),"Not in Books")</f>
        <v>Not in Books</v>
      </c>
      <c r="Y861" s="120">
        <f>IFERROR(VLOOKUP(E861,'2A-2B'!$F$21:$H$1020,3,0)-P861,SUM(M861:O861))</f>
        <v>0</v>
      </c>
      <c r="Z861" s="53">
        <f>IFERROR(VLOOKUP(E861,'ITC-Books'!$E$21:$P$1020,12,0)-P861,SUM(M861:O861))</f>
        <v>0</v>
      </c>
      <c r="AA861" s="186" t="str">
        <f t="shared" si="63"/>
        <v>-</v>
      </c>
    </row>
    <row r="862" spans="2:27">
      <c r="B862" s="176" t="s">
        <v>2241</v>
      </c>
      <c r="C862" s="121"/>
      <c r="D862" s="119"/>
      <c r="E862" s="192"/>
      <c r="F862" s="117"/>
      <c r="G862" s="118"/>
      <c r="H862" s="119"/>
      <c r="I862" s="119"/>
      <c r="J862" s="123"/>
      <c r="K862" s="195"/>
      <c r="L862" s="120">
        <v>0</v>
      </c>
      <c r="M862" s="120">
        <v>0</v>
      </c>
      <c r="N862" s="120">
        <v>0</v>
      </c>
      <c r="O862" s="112">
        <f t="shared" si="60"/>
        <v>0</v>
      </c>
      <c r="P862" s="115">
        <f t="shared" si="61"/>
        <v>0</v>
      </c>
      <c r="Q862" s="197"/>
      <c r="R862" s="177" t="str">
        <f>IFERROR(INDEX('2A-2B'!$B$21:$B$1020,MATCH(E862,'2A-2B'!$F$21:$F$1020,0)),"-")</f>
        <v>-</v>
      </c>
      <c r="S862" s="177" t="str">
        <f>IFERROR(INDEX('ITC-Books'!$B$21:$B$1020,MATCH(E862,'ITC-Books'!$E$21:$E$1020,0)),"-")</f>
        <v>-</v>
      </c>
      <c r="T862" s="186">
        <f t="shared" si="62"/>
        <v>0</v>
      </c>
      <c r="V862" s="131" t="str">
        <f>IFERROR(INDEX('2A-2B'!$C$21:$C$1020,MATCH(E862,'2A-2B'!$F$21:$F$1020,0)),"Not in 2A-2B")</f>
        <v>Not in 2A-2B</v>
      </c>
      <c r="W862" s="131" t="str">
        <f>IFERROR(INDEX('ITC-Books'!$C$21:$C$1020,MATCH(E862,'ITC-Books'!$E$21:$E$1020,0)),"Not in Books")</f>
        <v>Not in Books</v>
      </c>
      <c r="X862" s="117" t="str">
        <f>IFERROR(INDEX('ITC-Books'!$R$21:$R$1020,MATCH(E862,'ITC-Books'!$E$21:$E$1020,0)),"Not in Books")</f>
        <v>Not in Books</v>
      </c>
      <c r="Y862" s="120">
        <f>IFERROR(VLOOKUP(E862,'2A-2B'!$F$21:$H$1020,3,0)-P862,SUM(M862:O862))</f>
        <v>0</v>
      </c>
      <c r="Z862" s="53">
        <f>IFERROR(VLOOKUP(E862,'ITC-Books'!$E$21:$P$1020,12,0)-P862,SUM(M862:O862))</f>
        <v>0</v>
      </c>
      <c r="AA862" s="186" t="str">
        <f t="shared" si="63"/>
        <v>-</v>
      </c>
    </row>
    <row r="863" spans="2:27">
      <c r="B863" s="176" t="s">
        <v>2242</v>
      </c>
      <c r="C863" s="121"/>
      <c r="D863" s="119"/>
      <c r="E863" s="192"/>
      <c r="F863" s="117"/>
      <c r="G863" s="118"/>
      <c r="H863" s="119"/>
      <c r="I863" s="119"/>
      <c r="J863" s="123"/>
      <c r="K863" s="195"/>
      <c r="L863" s="120">
        <v>0</v>
      </c>
      <c r="M863" s="120">
        <v>0</v>
      </c>
      <c r="N863" s="120">
        <v>0</v>
      </c>
      <c r="O863" s="112">
        <f t="shared" si="60"/>
        <v>0</v>
      </c>
      <c r="P863" s="115">
        <f t="shared" si="61"/>
        <v>0</v>
      </c>
      <c r="Q863" s="197"/>
      <c r="R863" s="177" t="str">
        <f>IFERROR(INDEX('2A-2B'!$B$21:$B$1020,MATCH(E863,'2A-2B'!$F$21:$F$1020,0)),"-")</f>
        <v>-</v>
      </c>
      <c r="S863" s="177" t="str">
        <f>IFERROR(INDEX('ITC-Books'!$B$21:$B$1020,MATCH(E863,'ITC-Books'!$E$21:$E$1020,0)),"-")</f>
        <v>-</v>
      </c>
      <c r="T863" s="186">
        <f t="shared" si="62"/>
        <v>0</v>
      </c>
      <c r="V863" s="131" t="str">
        <f>IFERROR(INDEX('2A-2B'!$C$21:$C$1020,MATCH(E863,'2A-2B'!$F$21:$F$1020,0)),"Not in 2A-2B")</f>
        <v>Not in 2A-2B</v>
      </c>
      <c r="W863" s="131" t="str">
        <f>IFERROR(INDEX('ITC-Books'!$C$21:$C$1020,MATCH(E863,'ITC-Books'!$E$21:$E$1020,0)),"Not in Books")</f>
        <v>Not in Books</v>
      </c>
      <c r="X863" s="117" t="str">
        <f>IFERROR(INDEX('ITC-Books'!$R$21:$R$1020,MATCH(E863,'ITC-Books'!$E$21:$E$1020,0)),"Not in Books")</f>
        <v>Not in Books</v>
      </c>
      <c r="Y863" s="120">
        <f>IFERROR(VLOOKUP(E863,'2A-2B'!$F$21:$H$1020,3,0)-P863,SUM(M863:O863))</f>
        <v>0</v>
      </c>
      <c r="Z863" s="53">
        <f>IFERROR(VLOOKUP(E863,'ITC-Books'!$E$21:$P$1020,12,0)-P863,SUM(M863:O863))</f>
        <v>0</v>
      </c>
      <c r="AA863" s="186" t="str">
        <f t="shared" si="63"/>
        <v>-</v>
      </c>
    </row>
    <row r="864" spans="2:27">
      <c r="B864" s="176" t="s">
        <v>2243</v>
      </c>
      <c r="C864" s="121"/>
      <c r="D864" s="119"/>
      <c r="E864" s="192"/>
      <c r="F864" s="117"/>
      <c r="G864" s="118"/>
      <c r="H864" s="119"/>
      <c r="I864" s="119"/>
      <c r="J864" s="123"/>
      <c r="K864" s="195"/>
      <c r="L864" s="120">
        <v>0</v>
      </c>
      <c r="M864" s="120">
        <v>0</v>
      </c>
      <c r="N864" s="120">
        <v>0</v>
      </c>
      <c r="O864" s="112">
        <f t="shared" si="60"/>
        <v>0</v>
      </c>
      <c r="P864" s="115">
        <f t="shared" si="61"/>
        <v>0</v>
      </c>
      <c r="Q864" s="197"/>
      <c r="R864" s="177" t="str">
        <f>IFERROR(INDEX('2A-2B'!$B$21:$B$1020,MATCH(E864,'2A-2B'!$F$21:$F$1020,0)),"-")</f>
        <v>-</v>
      </c>
      <c r="S864" s="177" t="str">
        <f>IFERROR(INDEX('ITC-Books'!$B$21:$B$1020,MATCH(E864,'ITC-Books'!$E$21:$E$1020,0)),"-")</f>
        <v>-</v>
      </c>
      <c r="T864" s="186">
        <f t="shared" si="62"/>
        <v>0</v>
      </c>
      <c r="V864" s="131" t="str">
        <f>IFERROR(INDEX('2A-2B'!$C$21:$C$1020,MATCH(E864,'2A-2B'!$F$21:$F$1020,0)),"Not in 2A-2B")</f>
        <v>Not in 2A-2B</v>
      </c>
      <c r="W864" s="131" t="str">
        <f>IFERROR(INDEX('ITC-Books'!$C$21:$C$1020,MATCH(E864,'ITC-Books'!$E$21:$E$1020,0)),"Not in Books")</f>
        <v>Not in Books</v>
      </c>
      <c r="X864" s="117" t="str">
        <f>IFERROR(INDEX('ITC-Books'!$R$21:$R$1020,MATCH(E864,'ITC-Books'!$E$21:$E$1020,0)),"Not in Books")</f>
        <v>Not in Books</v>
      </c>
      <c r="Y864" s="120">
        <f>IFERROR(VLOOKUP(E864,'2A-2B'!$F$21:$H$1020,3,0)-P864,SUM(M864:O864))</f>
        <v>0</v>
      </c>
      <c r="Z864" s="53">
        <f>IFERROR(VLOOKUP(E864,'ITC-Books'!$E$21:$P$1020,12,0)-P864,SUM(M864:O864))</f>
        <v>0</v>
      </c>
      <c r="AA864" s="186" t="str">
        <f t="shared" si="63"/>
        <v>-</v>
      </c>
    </row>
    <row r="865" spans="2:27">
      <c r="B865" s="176" t="s">
        <v>2244</v>
      </c>
      <c r="C865" s="121"/>
      <c r="D865" s="119"/>
      <c r="E865" s="192"/>
      <c r="F865" s="117"/>
      <c r="G865" s="118"/>
      <c r="H865" s="119"/>
      <c r="I865" s="119"/>
      <c r="J865" s="123"/>
      <c r="K865" s="195"/>
      <c r="L865" s="120">
        <v>0</v>
      </c>
      <c r="M865" s="120">
        <v>0</v>
      </c>
      <c r="N865" s="120">
        <v>0</v>
      </c>
      <c r="O865" s="112">
        <f t="shared" si="60"/>
        <v>0</v>
      </c>
      <c r="P865" s="115">
        <f t="shared" si="61"/>
        <v>0</v>
      </c>
      <c r="Q865" s="197"/>
      <c r="R865" s="177" t="str">
        <f>IFERROR(INDEX('2A-2B'!$B$21:$B$1020,MATCH(E865,'2A-2B'!$F$21:$F$1020,0)),"-")</f>
        <v>-</v>
      </c>
      <c r="S865" s="177" t="str">
        <f>IFERROR(INDEX('ITC-Books'!$B$21:$B$1020,MATCH(E865,'ITC-Books'!$E$21:$E$1020,0)),"-")</f>
        <v>-</v>
      </c>
      <c r="T865" s="186">
        <f t="shared" si="62"/>
        <v>0</v>
      </c>
      <c r="V865" s="131" t="str">
        <f>IFERROR(INDEX('2A-2B'!$C$21:$C$1020,MATCH(E865,'2A-2B'!$F$21:$F$1020,0)),"Not in 2A-2B")</f>
        <v>Not in 2A-2B</v>
      </c>
      <c r="W865" s="131" t="str">
        <f>IFERROR(INDEX('ITC-Books'!$C$21:$C$1020,MATCH(E865,'ITC-Books'!$E$21:$E$1020,0)),"Not in Books")</f>
        <v>Not in Books</v>
      </c>
      <c r="X865" s="117" t="str">
        <f>IFERROR(INDEX('ITC-Books'!$R$21:$R$1020,MATCH(E865,'ITC-Books'!$E$21:$E$1020,0)),"Not in Books")</f>
        <v>Not in Books</v>
      </c>
      <c r="Y865" s="120">
        <f>IFERROR(VLOOKUP(E865,'2A-2B'!$F$21:$H$1020,3,0)-P865,SUM(M865:O865))</f>
        <v>0</v>
      </c>
      <c r="Z865" s="53">
        <f>IFERROR(VLOOKUP(E865,'ITC-Books'!$E$21:$P$1020,12,0)-P865,SUM(M865:O865))</f>
        <v>0</v>
      </c>
      <c r="AA865" s="186" t="str">
        <f t="shared" si="63"/>
        <v>-</v>
      </c>
    </row>
    <row r="866" spans="2:27">
      <c r="B866" s="176" t="s">
        <v>2245</v>
      </c>
      <c r="C866" s="121"/>
      <c r="D866" s="119"/>
      <c r="E866" s="192"/>
      <c r="F866" s="117"/>
      <c r="G866" s="118"/>
      <c r="H866" s="119"/>
      <c r="I866" s="119"/>
      <c r="J866" s="123"/>
      <c r="K866" s="195"/>
      <c r="L866" s="120">
        <v>0</v>
      </c>
      <c r="M866" s="120">
        <v>0</v>
      </c>
      <c r="N866" s="120">
        <v>0</v>
      </c>
      <c r="O866" s="112">
        <f t="shared" si="60"/>
        <v>0</v>
      </c>
      <c r="P866" s="115">
        <f t="shared" si="61"/>
        <v>0</v>
      </c>
      <c r="Q866" s="197"/>
      <c r="R866" s="177" t="str">
        <f>IFERROR(INDEX('2A-2B'!$B$21:$B$1020,MATCH(E866,'2A-2B'!$F$21:$F$1020,0)),"-")</f>
        <v>-</v>
      </c>
      <c r="S866" s="177" t="str">
        <f>IFERROR(INDEX('ITC-Books'!$B$21:$B$1020,MATCH(E866,'ITC-Books'!$E$21:$E$1020,0)),"-")</f>
        <v>-</v>
      </c>
      <c r="T866" s="186">
        <f t="shared" si="62"/>
        <v>0</v>
      </c>
      <c r="V866" s="131" t="str">
        <f>IFERROR(INDEX('2A-2B'!$C$21:$C$1020,MATCH(E866,'2A-2B'!$F$21:$F$1020,0)),"Not in 2A-2B")</f>
        <v>Not in 2A-2B</v>
      </c>
      <c r="W866" s="131" t="str">
        <f>IFERROR(INDEX('ITC-Books'!$C$21:$C$1020,MATCH(E866,'ITC-Books'!$E$21:$E$1020,0)),"Not in Books")</f>
        <v>Not in Books</v>
      </c>
      <c r="X866" s="117" t="str">
        <f>IFERROR(INDEX('ITC-Books'!$R$21:$R$1020,MATCH(E866,'ITC-Books'!$E$21:$E$1020,0)),"Not in Books")</f>
        <v>Not in Books</v>
      </c>
      <c r="Y866" s="120">
        <f>IFERROR(VLOOKUP(E866,'2A-2B'!$F$21:$H$1020,3,0)-P866,SUM(M866:O866))</f>
        <v>0</v>
      </c>
      <c r="Z866" s="53">
        <f>IFERROR(VLOOKUP(E866,'ITC-Books'!$E$21:$P$1020,12,0)-P866,SUM(M866:O866))</f>
        <v>0</v>
      </c>
      <c r="AA866" s="186" t="str">
        <f t="shared" si="63"/>
        <v>-</v>
      </c>
    </row>
    <row r="867" spans="2:27">
      <c r="B867" s="176" t="s">
        <v>2246</v>
      </c>
      <c r="C867" s="121"/>
      <c r="D867" s="119"/>
      <c r="E867" s="192"/>
      <c r="F867" s="117"/>
      <c r="G867" s="118"/>
      <c r="H867" s="119"/>
      <c r="I867" s="119"/>
      <c r="J867" s="123"/>
      <c r="K867" s="195"/>
      <c r="L867" s="120">
        <v>0</v>
      </c>
      <c r="M867" s="120">
        <v>0</v>
      </c>
      <c r="N867" s="120">
        <v>0</v>
      </c>
      <c r="O867" s="112">
        <f t="shared" si="60"/>
        <v>0</v>
      </c>
      <c r="P867" s="115">
        <f t="shared" si="61"/>
        <v>0</v>
      </c>
      <c r="Q867" s="197"/>
      <c r="R867" s="177" t="str">
        <f>IFERROR(INDEX('2A-2B'!$B$21:$B$1020,MATCH(E867,'2A-2B'!$F$21:$F$1020,0)),"-")</f>
        <v>-</v>
      </c>
      <c r="S867" s="177" t="str">
        <f>IFERROR(INDEX('ITC-Books'!$B$21:$B$1020,MATCH(E867,'ITC-Books'!$E$21:$E$1020,0)),"-")</f>
        <v>-</v>
      </c>
      <c r="T867" s="186">
        <f t="shared" si="62"/>
        <v>0</v>
      </c>
      <c r="V867" s="131" t="str">
        <f>IFERROR(INDEX('2A-2B'!$C$21:$C$1020,MATCH(E867,'2A-2B'!$F$21:$F$1020,0)),"Not in 2A-2B")</f>
        <v>Not in 2A-2B</v>
      </c>
      <c r="W867" s="131" t="str">
        <f>IFERROR(INDEX('ITC-Books'!$C$21:$C$1020,MATCH(E867,'ITC-Books'!$E$21:$E$1020,0)),"Not in Books")</f>
        <v>Not in Books</v>
      </c>
      <c r="X867" s="117" t="str">
        <f>IFERROR(INDEX('ITC-Books'!$R$21:$R$1020,MATCH(E867,'ITC-Books'!$E$21:$E$1020,0)),"Not in Books")</f>
        <v>Not in Books</v>
      </c>
      <c r="Y867" s="120">
        <f>IFERROR(VLOOKUP(E867,'2A-2B'!$F$21:$H$1020,3,0)-P867,SUM(M867:O867))</f>
        <v>0</v>
      </c>
      <c r="Z867" s="53">
        <f>IFERROR(VLOOKUP(E867,'ITC-Books'!$E$21:$P$1020,12,0)-P867,SUM(M867:O867))</f>
        <v>0</v>
      </c>
      <c r="AA867" s="186" t="str">
        <f t="shared" si="63"/>
        <v>-</v>
      </c>
    </row>
    <row r="868" spans="2:27">
      <c r="B868" s="176" t="s">
        <v>2247</v>
      </c>
      <c r="C868" s="121"/>
      <c r="D868" s="119"/>
      <c r="E868" s="192"/>
      <c r="F868" s="117"/>
      <c r="G868" s="118"/>
      <c r="H868" s="119"/>
      <c r="I868" s="119"/>
      <c r="J868" s="123"/>
      <c r="K868" s="195"/>
      <c r="L868" s="120">
        <v>0</v>
      </c>
      <c r="M868" s="120">
        <v>0</v>
      </c>
      <c r="N868" s="120">
        <v>0</v>
      </c>
      <c r="O868" s="112">
        <f t="shared" si="60"/>
        <v>0</v>
      </c>
      <c r="P868" s="115">
        <f t="shared" si="61"/>
        <v>0</v>
      </c>
      <c r="Q868" s="197"/>
      <c r="R868" s="177" t="str">
        <f>IFERROR(INDEX('2A-2B'!$B$21:$B$1020,MATCH(E868,'2A-2B'!$F$21:$F$1020,0)),"-")</f>
        <v>-</v>
      </c>
      <c r="S868" s="177" t="str">
        <f>IFERROR(INDEX('ITC-Books'!$B$21:$B$1020,MATCH(E868,'ITC-Books'!$E$21:$E$1020,0)),"-")</f>
        <v>-</v>
      </c>
      <c r="T868" s="186">
        <f t="shared" si="62"/>
        <v>0</v>
      </c>
      <c r="V868" s="131" t="str">
        <f>IFERROR(INDEX('2A-2B'!$C$21:$C$1020,MATCH(E868,'2A-2B'!$F$21:$F$1020,0)),"Not in 2A-2B")</f>
        <v>Not in 2A-2B</v>
      </c>
      <c r="W868" s="131" t="str">
        <f>IFERROR(INDEX('ITC-Books'!$C$21:$C$1020,MATCH(E868,'ITC-Books'!$E$21:$E$1020,0)),"Not in Books")</f>
        <v>Not in Books</v>
      </c>
      <c r="X868" s="117" t="str">
        <f>IFERROR(INDEX('ITC-Books'!$R$21:$R$1020,MATCH(E868,'ITC-Books'!$E$21:$E$1020,0)),"Not in Books")</f>
        <v>Not in Books</v>
      </c>
      <c r="Y868" s="120">
        <f>IFERROR(VLOOKUP(E868,'2A-2B'!$F$21:$H$1020,3,0)-P868,SUM(M868:O868))</f>
        <v>0</v>
      </c>
      <c r="Z868" s="53">
        <f>IFERROR(VLOOKUP(E868,'ITC-Books'!$E$21:$P$1020,12,0)-P868,SUM(M868:O868))</f>
        <v>0</v>
      </c>
      <c r="AA868" s="186" t="str">
        <f t="shared" si="63"/>
        <v>-</v>
      </c>
    </row>
    <row r="869" spans="2:27">
      <c r="B869" s="176" t="s">
        <v>2248</v>
      </c>
      <c r="C869" s="121"/>
      <c r="D869" s="119"/>
      <c r="E869" s="192"/>
      <c r="F869" s="117"/>
      <c r="G869" s="118"/>
      <c r="H869" s="119"/>
      <c r="I869" s="119"/>
      <c r="J869" s="123"/>
      <c r="K869" s="195"/>
      <c r="L869" s="120">
        <v>0</v>
      </c>
      <c r="M869" s="120">
        <v>0</v>
      </c>
      <c r="N869" s="120">
        <v>0</v>
      </c>
      <c r="O869" s="112">
        <f t="shared" si="60"/>
        <v>0</v>
      </c>
      <c r="P869" s="115">
        <f t="shared" si="61"/>
        <v>0</v>
      </c>
      <c r="Q869" s="197"/>
      <c r="R869" s="177" t="str">
        <f>IFERROR(INDEX('2A-2B'!$B$21:$B$1020,MATCH(E869,'2A-2B'!$F$21:$F$1020,0)),"-")</f>
        <v>-</v>
      </c>
      <c r="S869" s="177" t="str">
        <f>IFERROR(INDEX('ITC-Books'!$B$21:$B$1020,MATCH(E869,'ITC-Books'!$E$21:$E$1020,0)),"-")</f>
        <v>-</v>
      </c>
      <c r="T869" s="186">
        <f t="shared" si="62"/>
        <v>0</v>
      </c>
      <c r="V869" s="131" t="str">
        <f>IFERROR(INDEX('2A-2B'!$C$21:$C$1020,MATCH(E869,'2A-2B'!$F$21:$F$1020,0)),"Not in 2A-2B")</f>
        <v>Not in 2A-2B</v>
      </c>
      <c r="W869" s="131" t="str">
        <f>IFERROR(INDEX('ITC-Books'!$C$21:$C$1020,MATCH(E869,'ITC-Books'!$E$21:$E$1020,0)),"Not in Books")</f>
        <v>Not in Books</v>
      </c>
      <c r="X869" s="117" t="str">
        <f>IFERROR(INDEX('ITC-Books'!$R$21:$R$1020,MATCH(E869,'ITC-Books'!$E$21:$E$1020,0)),"Not in Books")</f>
        <v>Not in Books</v>
      </c>
      <c r="Y869" s="120">
        <f>IFERROR(VLOOKUP(E869,'2A-2B'!$F$21:$H$1020,3,0)-P869,SUM(M869:O869))</f>
        <v>0</v>
      </c>
      <c r="Z869" s="53">
        <f>IFERROR(VLOOKUP(E869,'ITC-Books'!$E$21:$P$1020,12,0)-P869,SUM(M869:O869))</f>
        <v>0</v>
      </c>
      <c r="AA869" s="186" t="str">
        <f t="shared" si="63"/>
        <v>-</v>
      </c>
    </row>
    <row r="870" spans="2:27">
      <c r="B870" s="176" t="s">
        <v>2249</v>
      </c>
      <c r="C870" s="121"/>
      <c r="D870" s="119"/>
      <c r="E870" s="192"/>
      <c r="F870" s="117"/>
      <c r="G870" s="118"/>
      <c r="H870" s="119"/>
      <c r="I870" s="119"/>
      <c r="J870" s="123"/>
      <c r="K870" s="195"/>
      <c r="L870" s="120">
        <v>0</v>
      </c>
      <c r="M870" s="120">
        <v>0</v>
      </c>
      <c r="N870" s="120">
        <v>0</v>
      </c>
      <c r="O870" s="112">
        <f t="shared" si="60"/>
        <v>0</v>
      </c>
      <c r="P870" s="115">
        <f t="shared" si="61"/>
        <v>0</v>
      </c>
      <c r="Q870" s="197"/>
      <c r="R870" s="177" t="str">
        <f>IFERROR(INDEX('2A-2B'!$B$21:$B$1020,MATCH(E870,'2A-2B'!$F$21:$F$1020,0)),"-")</f>
        <v>-</v>
      </c>
      <c r="S870" s="177" t="str">
        <f>IFERROR(INDEX('ITC-Books'!$B$21:$B$1020,MATCH(E870,'ITC-Books'!$E$21:$E$1020,0)),"-")</f>
        <v>-</v>
      </c>
      <c r="T870" s="186">
        <f t="shared" si="62"/>
        <v>0</v>
      </c>
      <c r="V870" s="131" t="str">
        <f>IFERROR(INDEX('2A-2B'!$C$21:$C$1020,MATCH(E870,'2A-2B'!$F$21:$F$1020,0)),"Not in 2A-2B")</f>
        <v>Not in 2A-2B</v>
      </c>
      <c r="W870" s="131" t="str">
        <f>IFERROR(INDEX('ITC-Books'!$C$21:$C$1020,MATCH(E870,'ITC-Books'!$E$21:$E$1020,0)),"Not in Books")</f>
        <v>Not in Books</v>
      </c>
      <c r="X870" s="117" t="str">
        <f>IFERROR(INDEX('ITC-Books'!$R$21:$R$1020,MATCH(E870,'ITC-Books'!$E$21:$E$1020,0)),"Not in Books")</f>
        <v>Not in Books</v>
      </c>
      <c r="Y870" s="120">
        <f>IFERROR(VLOOKUP(E870,'2A-2B'!$F$21:$H$1020,3,0)-P870,SUM(M870:O870))</f>
        <v>0</v>
      </c>
      <c r="Z870" s="53">
        <f>IFERROR(VLOOKUP(E870,'ITC-Books'!$E$21:$P$1020,12,0)-P870,SUM(M870:O870))</f>
        <v>0</v>
      </c>
      <c r="AA870" s="186" t="str">
        <f t="shared" si="63"/>
        <v>-</v>
      </c>
    </row>
    <row r="871" spans="2:27">
      <c r="B871" s="176" t="s">
        <v>2250</v>
      </c>
      <c r="C871" s="121"/>
      <c r="D871" s="119"/>
      <c r="E871" s="192"/>
      <c r="F871" s="117"/>
      <c r="G871" s="118"/>
      <c r="H871" s="119"/>
      <c r="I871" s="119"/>
      <c r="J871" s="123"/>
      <c r="K871" s="195"/>
      <c r="L871" s="120">
        <v>0</v>
      </c>
      <c r="M871" s="120">
        <v>0</v>
      </c>
      <c r="N871" s="120">
        <v>0</v>
      </c>
      <c r="O871" s="112">
        <f t="shared" si="60"/>
        <v>0</v>
      </c>
      <c r="P871" s="115">
        <f t="shared" si="61"/>
        <v>0</v>
      </c>
      <c r="Q871" s="197"/>
      <c r="R871" s="177" t="str">
        <f>IFERROR(INDEX('2A-2B'!$B$21:$B$1020,MATCH(E871,'2A-2B'!$F$21:$F$1020,0)),"-")</f>
        <v>-</v>
      </c>
      <c r="S871" s="177" t="str">
        <f>IFERROR(INDEX('ITC-Books'!$B$21:$B$1020,MATCH(E871,'ITC-Books'!$E$21:$E$1020,0)),"-")</f>
        <v>-</v>
      </c>
      <c r="T871" s="186">
        <f t="shared" si="62"/>
        <v>0</v>
      </c>
      <c r="V871" s="131" t="str">
        <f>IFERROR(INDEX('2A-2B'!$C$21:$C$1020,MATCH(E871,'2A-2B'!$F$21:$F$1020,0)),"Not in 2A-2B")</f>
        <v>Not in 2A-2B</v>
      </c>
      <c r="W871" s="131" t="str">
        <f>IFERROR(INDEX('ITC-Books'!$C$21:$C$1020,MATCH(E871,'ITC-Books'!$E$21:$E$1020,0)),"Not in Books")</f>
        <v>Not in Books</v>
      </c>
      <c r="X871" s="117" t="str">
        <f>IFERROR(INDEX('ITC-Books'!$R$21:$R$1020,MATCH(E871,'ITC-Books'!$E$21:$E$1020,0)),"Not in Books")</f>
        <v>Not in Books</v>
      </c>
      <c r="Y871" s="120">
        <f>IFERROR(VLOOKUP(E871,'2A-2B'!$F$21:$H$1020,3,0)-P871,SUM(M871:O871))</f>
        <v>0</v>
      </c>
      <c r="Z871" s="53">
        <f>IFERROR(VLOOKUP(E871,'ITC-Books'!$E$21:$P$1020,12,0)-P871,SUM(M871:O871))</f>
        <v>0</v>
      </c>
      <c r="AA871" s="186" t="str">
        <f t="shared" si="63"/>
        <v>-</v>
      </c>
    </row>
    <row r="872" spans="2:27">
      <c r="B872" s="176" t="s">
        <v>2251</v>
      </c>
      <c r="C872" s="121"/>
      <c r="D872" s="119"/>
      <c r="E872" s="192"/>
      <c r="F872" s="117"/>
      <c r="G872" s="118"/>
      <c r="H872" s="119"/>
      <c r="I872" s="119"/>
      <c r="J872" s="123"/>
      <c r="K872" s="195"/>
      <c r="L872" s="120">
        <v>0</v>
      </c>
      <c r="M872" s="120">
        <v>0</v>
      </c>
      <c r="N872" s="120">
        <v>0</v>
      </c>
      <c r="O872" s="112">
        <f t="shared" si="60"/>
        <v>0</v>
      </c>
      <c r="P872" s="115">
        <f t="shared" si="61"/>
        <v>0</v>
      </c>
      <c r="Q872" s="197"/>
      <c r="R872" s="177" t="str">
        <f>IFERROR(INDEX('2A-2B'!$B$21:$B$1020,MATCH(E872,'2A-2B'!$F$21:$F$1020,0)),"-")</f>
        <v>-</v>
      </c>
      <c r="S872" s="177" t="str">
        <f>IFERROR(INDEX('ITC-Books'!$B$21:$B$1020,MATCH(E872,'ITC-Books'!$E$21:$E$1020,0)),"-")</f>
        <v>-</v>
      </c>
      <c r="T872" s="186">
        <f t="shared" si="62"/>
        <v>0</v>
      </c>
      <c r="V872" s="131" t="str">
        <f>IFERROR(INDEX('2A-2B'!$C$21:$C$1020,MATCH(E872,'2A-2B'!$F$21:$F$1020,0)),"Not in 2A-2B")</f>
        <v>Not in 2A-2B</v>
      </c>
      <c r="W872" s="131" t="str">
        <f>IFERROR(INDEX('ITC-Books'!$C$21:$C$1020,MATCH(E872,'ITC-Books'!$E$21:$E$1020,0)),"Not in Books")</f>
        <v>Not in Books</v>
      </c>
      <c r="X872" s="117" t="str">
        <f>IFERROR(INDEX('ITC-Books'!$R$21:$R$1020,MATCH(E872,'ITC-Books'!$E$21:$E$1020,0)),"Not in Books")</f>
        <v>Not in Books</v>
      </c>
      <c r="Y872" s="120">
        <f>IFERROR(VLOOKUP(E872,'2A-2B'!$F$21:$H$1020,3,0)-P872,SUM(M872:O872))</f>
        <v>0</v>
      </c>
      <c r="Z872" s="53">
        <f>IFERROR(VLOOKUP(E872,'ITC-Books'!$E$21:$P$1020,12,0)-P872,SUM(M872:O872))</f>
        <v>0</v>
      </c>
      <c r="AA872" s="186" t="str">
        <f t="shared" si="63"/>
        <v>-</v>
      </c>
    </row>
    <row r="873" spans="2:27">
      <c r="B873" s="176" t="s">
        <v>2252</v>
      </c>
      <c r="C873" s="121"/>
      <c r="D873" s="119"/>
      <c r="E873" s="192"/>
      <c r="F873" s="117"/>
      <c r="G873" s="118"/>
      <c r="H873" s="119"/>
      <c r="I873" s="119"/>
      <c r="J873" s="123"/>
      <c r="K873" s="195"/>
      <c r="L873" s="120">
        <v>0</v>
      </c>
      <c r="M873" s="120">
        <v>0</v>
      </c>
      <c r="N873" s="120">
        <v>0</v>
      </c>
      <c r="O873" s="112">
        <f t="shared" si="60"/>
        <v>0</v>
      </c>
      <c r="P873" s="115">
        <f t="shared" si="61"/>
        <v>0</v>
      </c>
      <c r="Q873" s="197"/>
      <c r="R873" s="177" t="str">
        <f>IFERROR(INDEX('2A-2B'!$B$21:$B$1020,MATCH(E873,'2A-2B'!$F$21:$F$1020,0)),"-")</f>
        <v>-</v>
      </c>
      <c r="S873" s="177" t="str">
        <f>IFERROR(INDEX('ITC-Books'!$B$21:$B$1020,MATCH(E873,'ITC-Books'!$E$21:$E$1020,0)),"-")</f>
        <v>-</v>
      </c>
      <c r="T873" s="186">
        <f t="shared" si="62"/>
        <v>0</v>
      </c>
      <c r="V873" s="131" t="str">
        <f>IFERROR(INDEX('2A-2B'!$C$21:$C$1020,MATCH(E873,'2A-2B'!$F$21:$F$1020,0)),"Not in 2A-2B")</f>
        <v>Not in 2A-2B</v>
      </c>
      <c r="W873" s="131" t="str">
        <f>IFERROR(INDEX('ITC-Books'!$C$21:$C$1020,MATCH(E873,'ITC-Books'!$E$21:$E$1020,0)),"Not in Books")</f>
        <v>Not in Books</v>
      </c>
      <c r="X873" s="117" t="str">
        <f>IFERROR(INDEX('ITC-Books'!$R$21:$R$1020,MATCH(E873,'ITC-Books'!$E$21:$E$1020,0)),"Not in Books")</f>
        <v>Not in Books</v>
      </c>
      <c r="Y873" s="120">
        <f>IFERROR(VLOOKUP(E873,'2A-2B'!$F$21:$H$1020,3,0)-P873,SUM(M873:O873))</f>
        <v>0</v>
      </c>
      <c r="Z873" s="53">
        <f>IFERROR(VLOOKUP(E873,'ITC-Books'!$E$21:$P$1020,12,0)-P873,SUM(M873:O873))</f>
        <v>0</v>
      </c>
      <c r="AA873" s="186" t="str">
        <f t="shared" si="63"/>
        <v>-</v>
      </c>
    </row>
    <row r="874" spans="2:27">
      <c r="B874" s="176" t="s">
        <v>2253</v>
      </c>
      <c r="C874" s="121"/>
      <c r="D874" s="119"/>
      <c r="E874" s="192"/>
      <c r="F874" s="117"/>
      <c r="G874" s="118"/>
      <c r="H874" s="119"/>
      <c r="I874" s="119"/>
      <c r="J874" s="123"/>
      <c r="K874" s="195"/>
      <c r="L874" s="120">
        <v>0</v>
      </c>
      <c r="M874" s="120">
        <v>0</v>
      </c>
      <c r="N874" s="120">
        <v>0</v>
      </c>
      <c r="O874" s="112">
        <f t="shared" si="60"/>
        <v>0</v>
      </c>
      <c r="P874" s="115">
        <f t="shared" si="61"/>
        <v>0</v>
      </c>
      <c r="Q874" s="197"/>
      <c r="R874" s="177" t="str">
        <f>IFERROR(INDEX('2A-2B'!$B$21:$B$1020,MATCH(E874,'2A-2B'!$F$21:$F$1020,0)),"-")</f>
        <v>-</v>
      </c>
      <c r="S874" s="177" t="str">
        <f>IFERROR(INDEX('ITC-Books'!$B$21:$B$1020,MATCH(E874,'ITC-Books'!$E$21:$E$1020,0)),"-")</f>
        <v>-</v>
      </c>
      <c r="T874" s="186">
        <f t="shared" si="62"/>
        <v>0</v>
      </c>
      <c r="V874" s="131" t="str">
        <f>IFERROR(INDEX('2A-2B'!$C$21:$C$1020,MATCH(E874,'2A-2B'!$F$21:$F$1020,0)),"Not in 2A-2B")</f>
        <v>Not in 2A-2B</v>
      </c>
      <c r="W874" s="131" t="str">
        <f>IFERROR(INDEX('ITC-Books'!$C$21:$C$1020,MATCH(E874,'ITC-Books'!$E$21:$E$1020,0)),"Not in Books")</f>
        <v>Not in Books</v>
      </c>
      <c r="X874" s="117" t="str">
        <f>IFERROR(INDEX('ITC-Books'!$R$21:$R$1020,MATCH(E874,'ITC-Books'!$E$21:$E$1020,0)),"Not in Books")</f>
        <v>Not in Books</v>
      </c>
      <c r="Y874" s="120">
        <f>IFERROR(VLOOKUP(E874,'2A-2B'!$F$21:$H$1020,3,0)-P874,SUM(M874:O874))</f>
        <v>0</v>
      </c>
      <c r="Z874" s="53">
        <f>IFERROR(VLOOKUP(E874,'ITC-Books'!$E$21:$P$1020,12,0)-P874,SUM(M874:O874))</f>
        <v>0</v>
      </c>
      <c r="AA874" s="186" t="str">
        <f t="shared" si="63"/>
        <v>-</v>
      </c>
    </row>
    <row r="875" spans="2:27">
      <c r="B875" s="176" t="s">
        <v>2254</v>
      </c>
      <c r="C875" s="121"/>
      <c r="D875" s="119"/>
      <c r="E875" s="192"/>
      <c r="F875" s="117"/>
      <c r="G875" s="118"/>
      <c r="H875" s="119"/>
      <c r="I875" s="119"/>
      <c r="J875" s="123"/>
      <c r="K875" s="195"/>
      <c r="L875" s="120">
        <v>0</v>
      </c>
      <c r="M875" s="120">
        <v>0</v>
      </c>
      <c r="N875" s="120">
        <v>0</v>
      </c>
      <c r="O875" s="112">
        <f t="shared" si="60"/>
        <v>0</v>
      </c>
      <c r="P875" s="115">
        <f t="shared" si="61"/>
        <v>0</v>
      </c>
      <c r="Q875" s="197"/>
      <c r="R875" s="177" t="str">
        <f>IFERROR(INDEX('2A-2B'!$B$21:$B$1020,MATCH(E875,'2A-2B'!$F$21:$F$1020,0)),"-")</f>
        <v>-</v>
      </c>
      <c r="S875" s="177" t="str">
        <f>IFERROR(INDEX('ITC-Books'!$B$21:$B$1020,MATCH(E875,'ITC-Books'!$E$21:$E$1020,0)),"-")</f>
        <v>-</v>
      </c>
      <c r="T875" s="186">
        <f t="shared" si="62"/>
        <v>0</v>
      </c>
      <c r="V875" s="131" t="str">
        <f>IFERROR(INDEX('2A-2B'!$C$21:$C$1020,MATCH(E875,'2A-2B'!$F$21:$F$1020,0)),"Not in 2A-2B")</f>
        <v>Not in 2A-2B</v>
      </c>
      <c r="W875" s="131" t="str">
        <f>IFERROR(INDEX('ITC-Books'!$C$21:$C$1020,MATCH(E875,'ITC-Books'!$E$21:$E$1020,0)),"Not in Books")</f>
        <v>Not in Books</v>
      </c>
      <c r="X875" s="117" t="str">
        <f>IFERROR(INDEX('ITC-Books'!$R$21:$R$1020,MATCH(E875,'ITC-Books'!$E$21:$E$1020,0)),"Not in Books")</f>
        <v>Not in Books</v>
      </c>
      <c r="Y875" s="120">
        <f>IFERROR(VLOOKUP(E875,'2A-2B'!$F$21:$H$1020,3,0)-P875,SUM(M875:O875))</f>
        <v>0</v>
      </c>
      <c r="Z875" s="53">
        <f>IFERROR(VLOOKUP(E875,'ITC-Books'!$E$21:$P$1020,12,0)-P875,SUM(M875:O875))</f>
        <v>0</v>
      </c>
      <c r="AA875" s="186" t="str">
        <f t="shared" si="63"/>
        <v>-</v>
      </c>
    </row>
    <row r="876" spans="2:27">
      <c r="B876" s="176" t="s">
        <v>2255</v>
      </c>
      <c r="C876" s="121"/>
      <c r="D876" s="119"/>
      <c r="E876" s="192"/>
      <c r="F876" s="117"/>
      <c r="G876" s="118"/>
      <c r="H876" s="119"/>
      <c r="I876" s="119"/>
      <c r="J876" s="123"/>
      <c r="K876" s="195"/>
      <c r="L876" s="120">
        <v>0</v>
      </c>
      <c r="M876" s="120">
        <v>0</v>
      </c>
      <c r="N876" s="120">
        <v>0</v>
      </c>
      <c r="O876" s="112">
        <f t="shared" si="60"/>
        <v>0</v>
      </c>
      <c r="P876" s="115">
        <f t="shared" si="61"/>
        <v>0</v>
      </c>
      <c r="Q876" s="197"/>
      <c r="R876" s="177" t="str">
        <f>IFERROR(INDEX('2A-2B'!$B$21:$B$1020,MATCH(E876,'2A-2B'!$F$21:$F$1020,0)),"-")</f>
        <v>-</v>
      </c>
      <c r="S876" s="177" t="str">
        <f>IFERROR(INDEX('ITC-Books'!$B$21:$B$1020,MATCH(E876,'ITC-Books'!$E$21:$E$1020,0)),"-")</f>
        <v>-</v>
      </c>
      <c r="T876" s="186">
        <f t="shared" si="62"/>
        <v>0</v>
      </c>
      <c r="V876" s="131" t="str">
        <f>IFERROR(INDEX('2A-2B'!$C$21:$C$1020,MATCH(E876,'2A-2B'!$F$21:$F$1020,0)),"Not in 2A-2B")</f>
        <v>Not in 2A-2B</v>
      </c>
      <c r="W876" s="131" t="str">
        <f>IFERROR(INDEX('ITC-Books'!$C$21:$C$1020,MATCH(E876,'ITC-Books'!$E$21:$E$1020,0)),"Not in Books")</f>
        <v>Not in Books</v>
      </c>
      <c r="X876" s="117" t="str">
        <f>IFERROR(INDEX('ITC-Books'!$R$21:$R$1020,MATCH(E876,'ITC-Books'!$E$21:$E$1020,0)),"Not in Books")</f>
        <v>Not in Books</v>
      </c>
      <c r="Y876" s="120">
        <f>IFERROR(VLOOKUP(E876,'2A-2B'!$F$21:$H$1020,3,0)-P876,SUM(M876:O876))</f>
        <v>0</v>
      </c>
      <c r="Z876" s="53">
        <f>IFERROR(VLOOKUP(E876,'ITC-Books'!$E$21:$P$1020,12,0)-P876,SUM(M876:O876))</f>
        <v>0</v>
      </c>
      <c r="AA876" s="186" t="str">
        <f t="shared" si="63"/>
        <v>-</v>
      </c>
    </row>
    <row r="877" spans="2:27">
      <c r="B877" s="176" t="s">
        <v>2256</v>
      </c>
      <c r="C877" s="121"/>
      <c r="D877" s="119"/>
      <c r="E877" s="192"/>
      <c r="F877" s="117"/>
      <c r="G877" s="118"/>
      <c r="H877" s="119"/>
      <c r="I877" s="119"/>
      <c r="J877" s="123"/>
      <c r="K877" s="195"/>
      <c r="L877" s="120">
        <v>0</v>
      </c>
      <c r="M877" s="120">
        <v>0</v>
      </c>
      <c r="N877" s="120">
        <v>0</v>
      </c>
      <c r="O877" s="112">
        <f t="shared" si="60"/>
        <v>0</v>
      </c>
      <c r="P877" s="115">
        <f t="shared" si="61"/>
        <v>0</v>
      </c>
      <c r="Q877" s="197"/>
      <c r="R877" s="177" t="str">
        <f>IFERROR(INDEX('2A-2B'!$B$21:$B$1020,MATCH(E877,'2A-2B'!$F$21:$F$1020,0)),"-")</f>
        <v>-</v>
      </c>
      <c r="S877" s="177" t="str">
        <f>IFERROR(INDEX('ITC-Books'!$B$21:$B$1020,MATCH(E877,'ITC-Books'!$E$21:$E$1020,0)),"-")</f>
        <v>-</v>
      </c>
      <c r="T877" s="186">
        <f t="shared" si="62"/>
        <v>0</v>
      </c>
      <c r="V877" s="131" t="str">
        <f>IFERROR(INDEX('2A-2B'!$C$21:$C$1020,MATCH(E877,'2A-2B'!$F$21:$F$1020,0)),"Not in 2A-2B")</f>
        <v>Not in 2A-2B</v>
      </c>
      <c r="W877" s="131" t="str">
        <f>IFERROR(INDEX('ITC-Books'!$C$21:$C$1020,MATCH(E877,'ITC-Books'!$E$21:$E$1020,0)),"Not in Books")</f>
        <v>Not in Books</v>
      </c>
      <c r="X877" s="117" t="str">
        <f>IFERROR(INDEX('ITC-Books'!$R$21:$R$1020,MATCH(E877,'ITC-Books'!$E$21:$E$1020,0)),"Not in Books")</f>
        <v>Not in Books</v>
      </c>
      <c r="Y877" s="120">
        <f>IFERROR(VLOOKUP(E877,'2A-2B'!$F$21:$H$1020,3,0)-P877,SUM(M877:O877))</f>
        <v>0</v>
      </c>
      <c r="Z877" s="53">
        <f>IFERROR(VLOOKUP(E877,'ITC-Books'!$E$21:$P$1020,12,0)-P877,SUM(M877:O877))</f>
        <v>0</v>
      </c>
      <c r="AA877" s="186" t="str">
        <f t="shared" si="63"/>
        <v>-</v>
      </c>
    </row>
    <row r="878" spans="2:27">
      <c r="B878" s="176" t="s">
        <v>2257</v>
      </c>
      <c r="C878" s="121"/>
      <c r="D878" s="119"/>
      <c r="E878" s="192"/>
      <c r="F878" s="117"/>
      <c r="G878" s="118"/>
      <c r="H878" s="119"/>
      <c r="I878" s="119"/>
      <c r="J878" s="123"/>
      <c r="K878" s="195"/>
      <c r="L878" s="120">
        <v>0</v>
      </c>
      <c r="M878" s="120">
        <v>0</v>
      </c>
      <c r="N878" s="120">
        <v>0</v>
      </c>
      <c r="O878" s="112">
        <f t="shared" si="60"/>
        <v>0</v>
      </c>
      <c r="P878" s="115">
        <f t="shared" si="61"/>
        <v>0</v>
      </c>
      <c r="Q878" s="197"/>
      <c r="R878" s="177" t="str">
        <f>IFERROR(INDEX('2A-2B'!$B$21:$B$1020,MATCH(E878,'2A-2B'!$F$21:$F$1020,0)),"-")</f>
        <v>-</v>
      </c>
      <c r="S878" s="177" t="str">
        <f>IFERROR(INDEX('ITC-Books'!$B$21:$B$1020,MATCH(E878,'ITC-Books'!$E$21:$E$1020,0)),"-")</f>
        <v>-</v>
      </c>
      <c r="T878" s="186">
        <f t="shared" si="62"/>
        <v>0</v>
      </c>
      <c r="V878" s="131" t="str">
        <f>IFERROR(INDEX('2A-2B'!$C$21:$C$1020,MATCH(E878,'2A-2B'!$F$21:$F$1020,0)),"Not in 2A-2B")</f>
        <v>Not in 2A-2B</v>
      </c>
      <c r="W878" s="131" t="str">
        <f>IFERROR(INDEX('ITC-Books'!$C$21:$C$1020,MATCH(E878,'ITC-Books'!$E$21:$E$1020,0)),"Not in Books")</f>
        <v>Not in Books</v>
      </c>
      <c r="X878" s="117" t="str">
        <f>IFERROR(INDEX('ITC-Books'!$R$21:$R$1020,MATCH(E878,'ITC-Books'!$E$21:$E$1020,0)),"Not in Books")</f>
        <v>Not in Books</v>
      </c>
      <c r="Y878" s="120">
        <f>IFERROR(VLOOKUP(E878,'2A-2B'!$F$21:$H$1020,3,0)-P878,SUM(M878:O878))</f>
        <v>0</v>
      </c>
      <c r="Z878" s="53">
        <f>IFERROR(VLOOKUP(E878,'ITC-Books'!$E$21:$P$1020,12,0)-P878,SUM(M878:O878))</f>
        <v>0</v>
      </c>
      <c r="AA878" s="186" t="str">
        <f t="shared" si="63"/>
        <v>-</v>
      </c>
    </row>
    <row r="879" spans="2:27">
      <c r="B879" s="176" t="s">
        <v>2258</v>
      </c>
      <c r="C879" s="121"/>
      <c r="D879" s="119"/>
      <c r="E879" s="192"/>
      <c r="F879" s="117"/>
      <c r="G879" s="118"/>
      <c r="H879" s="119"/>
      <c r="I879" s="119"/>
      <c r="J879" s="123"/>
      <c r="K879" s="195"/>
      <c r="L879" s="120">
        <v>0</v>
      </c>
      <c r="M879" s="120">
        <v>0</v>
      </c>
      <c r="N879" s="120">
        <v>0</v>
      </c>
      <c r="O879" s="112">
        <f t="shared" si="60"/>
        <v>0</v>
      </c>
      <c r="P879" s="115">
        <f t="shared" si="61"/>
        <v>0</v>
      </c>
      <c r="Q879" s="197"/>
      <c r="R879" s="177" t="str">
        <f>IFERROR(INDEX('2A-2B'!$B$21:$B$1020,MATCH(E879,'2A-2B'!$F$21:$F$1020,0)),"-")</f>
        <v>-</v>
      </c>
      <c r="S879" s="177" t="str">
        <f>IFERROR(INDEX('ITC-Books'!$B$21:$B$1020,MATCH(E879,'ITC-Books'!$E$21:$E$1020,0)),"-")</f>
        <v>-</v>
      </c>
      <c r="T879" s="186">
        <f t="shared" si="62"/>
        <v>0</v>
      </c>
      <c r="V879" s="131" t="str">
        <f>IFERROR(INDEX('2A-2B'!$C$21:$C$1020,MATCH(E879,'2A-2B'!$F$21:$F$1020,0)),"Not in 2A-2B")</f>
        <v>Not in 2A-2B</v>
      </c>
      <c r="W879" s="131" t="str">
        <f>IFERROR(INDEX('ITC-Books'!$C$21:$C$1020,MATCH(E879,'ITC-Books'!$E$21:$E$1020,0)),"Not in Books")</f>
        <v>Not in Books</v>
      </c>
      <c r="X879" s="117" t="str">
        <f>IFERROR(INDEX('ITC-Books'!$R$21:$R$1020,MATCH(E879,'ITC-Books'!$E$21:$E$1020,0)),"Not in Books")</f>
        <v>Not in Books</v>
      </c>
      <c r="Y879" s="120">
        <f>IFERROR(VLOOKUP(E879,'2A-2B'!$F$21:$H$1020,3,0)-P879,SUM(M879:O879))</f>
        <v>0</v>
      </c>
      <c r="Z879" s="53">
        <f>IFERROR(VLOOKUP(E879,'ITC-Books'!$E$21:$P$1020,12,0)-P879,SUM(M879:O879))</f>
        <v>0</v>
      </c>
      <c r="AA879" s="186" t="str">
        <f t="shared" si="63"/>
        <v>-</v>
      </c>
    </row>
    <row r="880" spans="2:27">
      <c r="B880" s="176" t="s">
        <v>2259</v>
      </c>
      <c r="C880" s="121"/>
      <c r="D880" s="119"/>
      <c r="E880" s="192"/>
      <c r="F880" s="117"/>
      <c r="G880" s="118"/>
      <c r="H880" s="119"/>
      <c r="I880" s="119"/>
      <c r="J880" s="123"/>
      <c r="K880" s="195"/>
      <c r="L880" s="120">
        <v>0</v>
      </c>
      <c r="M880" s="120">
        <v>0</v>
      </c>
      <c r="N880" s="120">
        <v>0</v>
      </c>
      <c r="O880" s="112">
        <f t="shared" si="60"/>
        <v>0</v>
      </c>
      <c r="P880" s="115">
        <f t="shared" si="61"/>
        <v>0</v>
      </c>
      <c r="Q880" s="197"/>
      <c r="R880" s="177" t="str">
        <f>IFERROR(INDEX('2A-2B'!$B$21:$B$1020,MATCH(E880,'2A-2B'!$F$21:$F$1020,0)),"-")</f>
        <v>-</v>
      </c>
      <c r="S880" s="177" t="str">
        <f>IFERROR(INDEX('ITC-Books'!$B$21:$B$1020,MATCH(E880,'ITC-Books'!$E$21:$E$1020,0)),"-")</f>
        <v>-</v>
      </c>
      <c r="T880" s="186">
        <f t="shared" si="62"/>
        <v>0</v>
      </c>
      <c r="V880" s="131" t="str">
        <f>IFERROR(INDEX('2A-2B'!$C$21:$C$1020,MATCH(E880,'2A-2B'!$F$21:$F$1020,0)),"Not in 2A-2B")</f>
        <v>Not in 2A-2B</v>
      </c>
      <c r="W880" s="131" t="str">
        <f>IFERROR(INDEX('ITC-Books'!$C$21:$C$1020,MATCH(E880,'ITC-Books'!$E$21:$E$1020,0)),"Not in Books")</f>
        <v>Not in Books</v>
      </c>
      <c r="X880" s="117" t="str">
        <f>IFERROR(INDEX('ITC-Books'!$R$21:$R$1020,MATCH(E880,'ITC-Books'!$E$21:$E$1020,0)),"Not in Books")</f>
        <v>Not in Books</v>
      </c>
      <c r="Y880" s="120">
        <f>IFERROR(VLOOKUP(E880,'2A-2B'!$F$21:$H$1020,3,0)-P880,SUM(M880:O880))</f>
        <v>0</v>
      </c>
      <c r="Z880" s="53">
        <f>IFERROR(VLOOKUP(E880,'ITC-Books'!$E$21:$P$1020,12,0)-P880,SUM(M880:O880))</f>
        <v>0</v>
      </c>
      <c r="AA880" s="186" t="str">
        <f t="shared" si="63"/>
        <v>-</v>
      </c>
    </row>
    <row r="881" spans="2:27">
      <c r="B881" s="176" t="s">
        <v>2260</v>
      </c>
      <c r="C881" s="121"/>
      <c r="D881" s="119"/>
      <c r="E881" s="192"/>
      <c r="F881" s="117"/>
      <c r="G881" s="118"/>
      <c r="H881" s="119"/>
      <c r="I881" s="119"/>
      <c r="J881" s="123"/>
      <c r="K881" s="195"/>
      <c r="L881" s="120">
        <v>0</v>
      </c>
      <c r="M881" s="120">
        <v>0</v>
      </c>
      <c r="N881" s="120">
        <v>0</v>
      </c>
      <c r="O881" s="112">
        <f t="shared" si="60"/>
        <v>0</v>
      </c>
      <c r="P881" s="115">
        <f t="shared" si="61"/>
        <v>0</v>
      </c>
      <c r="Q881" s="197"/>
      <c r="R881" s="177" t="str">
        <f>IFERROR(INDEX('2A-2B'!$B$21:$B$1020,MATCH(E881,'2A-2B'!$F$21:$F$1020,0)),"-")</f>
        <v>-</v>
      </c>
      <c r="S881" s="177" t="str">
        <f>IFERROR(INDEX('ITC-Books'!$B$21:$B$1020,MATCH(E881,'ITC-Books'!$E$21:$E$1020,0)),"-")</f>
        <v>-</v>
      </c>
      <c r="T881" s="186">
        <f t="shared" si="62"/>
        <v>0</v>
      </c>
      <c r="V881" s="131" t="str">
        <f>IFERROR(INDEX('2A-2B'!$C$21:$C$1020,MATCH(E881,'2A-2B'!$F$21:$F$1020,0)),"Not in 2A-2B")</f>
        <v>Not in 2A-2B</v>
      </c>
      <c r="W881" s="131" t="str">
        <f>IFERROR(INDEX('ITC-Books'!$C$21:$C$1020,MATCH(E881,'ITC-Books'!$E$21:$E$1020,0)),"Not in Books")</f>
        <v>Not in Books</v>
      </c>
      <c r="X881" s="117" t="str">
        <f>IFERROR(INDEX('ITC-Books'!$R$21:$R$1020,MATCH(E881,'ITC-Books'!$E$21:$E$1020,0)),"Not in Books")</f>
        <v>Not in Books</v>
      </c>
      <c r="Y881" s="120">
        <f>IFERROR(VLOOKUP(E881,'2A-2B'!$F$21:$H$1020,3,0)-P881,SUM(M881:O881))</f>
        <v>0</v>
      </c>
      <c r="Z881" s="53">
        <f>IFERROR(VLOOKUP(E881,'ITC-Books'!$E$21:$P$1020,12,0)-P881,SUM(M881:O881))</f>
        <v>0</v>
      </c>
      <c r="AA881" s="186" t="str">
        <f t="shared" si="63"/>
        <v>-</v>
      </c>
    </row>
    <row r="882" spans="2:27">
      <c r="B882" s="176" t="s">
        <v>2261</v>
      </c>
      <c r="C882" s="121"/>
      <c r="D882" s="119"/>
      <c r="E882" s="192"/>
      <c r="F882" s="117"/>
      <c r="G882" s="118"/>
      <c r="H882" s="119"/>
      <c r="I882" s="119"/>
      <c r="J882" s="123"/>
      <c r="K882" s="195"/>
      <c r="L882" s="120">
        <v>0</v>
      </c>
      <c r="M882" s="120">
        <v>0</v>
      </c>
      <c r="N882" s="120">
        <v>0</v>
      </c>
      <c r="O882" s="112">
        <f t="shared" si="60"/>
        <v>0</v>
      </c>
      <c r="P882" s="115">
        <f t="shared" si="61"/>
        <v>0</v>
      </c>
      <c r="Q882" s="197"/>
      <c r="R882" s="177" t="str">
        <f>IFERROR(INDEX('2A-2B'!$B$21:$B$1020,MATCH(E882,'2A-2B'!$F$21:$F$1020,0)),"-")</f>
        <v>-</v>
      </c>
      <c r="S882" s="177" t="str">
        <f>IFERROR(INDEX('ITC-Books'!$B$21:$B$1020,MATCH(E882,'ITC-Books'!$E$21:$E$1020,0)),"-")</f>
        <v>-</v>
      </c>
      <c r="T882" s="186">
        <f t="shared" si="62"/>
        <v>0</v>
      </c>
      <c r="V882" s="131" t="str">
        <f>IFERROR(INDEX('2A-2B'!$C$21:$C$1020,MATCH(E882,'2A-2B'!$F$21:$F$1020,0)),"Not in 2A-2B")</f>
        <v>Not in 2A-2B</v>
      </c>
      <c r="W882" s="131" t="str">
        <f>IFERROR(INDEX('ITC-Books'!$C$21:$C$1020,MATCH(E882,'ITC-Books'!$E$21:$E$1020,0)),"Not in Books")</f>
        <v>Not in Books</v>
      </c>
      <c r="X882" s="117" t="str">
        <f>IFERROR(INDEX('ITC-Books'!$R$21:$R$1020,MATCH(E882,'ITC-Books'!$E$21:$E$1020,0)),"Not in Books")</f>
        <v>Not in Books</v>
      </c>
      <c r="Y882" s="120">
        <f>IFERROR(VLOOKUP(E882,'2A-2B'!$F$21:$H$1020,3,0)-P882,SUM(M882:O882))</f>
        <v>0</v>
      </c>
      <c r="Z882" s="53">
        <f>IFERROR(VLOOKUP(E882,'ITC-Books'!$E$21:$P$1020,12,0)-P882,SUM(M882:O882))</f>
        <v>0</v>
      </c>
      <c r="AA882" s="186" t="str">
        <f t="shared" si="63"/>
        <v>-</v>
      </c>
    </row>
    <row r="883" spans="2:27">
      <c r="B883" s="176" t="s">
        <v>2262</v>
      </c>
      <c r="C883" s="121"/>
      <c r="D883" s="119"/>
      <c r="E883" s="192"/>
      <c r="F883" s="117"/>
      <c r="G883" s="118"/>
      <c r="H883" s="119"/>
      <c r="I883" s="119"/>
      <c r="J883" s="123"/>
      <c r="K883" s="195"/>
      <c r="L883" s="120">
        <v>0</v>
      </c>
      <c r="M883" s="120">
        <v>0</v>
      </c>
      <c r="N883" s="120">
        <v>0</v>
      </c>
      <c r="O883" s="112">
        <f t="shared" si="60"/>
        <v>0</v>
      </c>
      <c r="P883" s="115">
        <f t="shared" si="61"/>
        <v>0</v>
      </c>
      <c r="Q883" s="197"/>
      <c r="R883" s="177" t="str">
        <f>IFERROR(INDEX('2A-2B'!$B$21:$B$1020,MATCH(E883,'2A-2B'!$F$21:$F$1020,0)),"-")</f>
        <v>-</v>
      </c>
      <c r="S883" s="177" t="str">
        <f>IFERROR(INDEX('ITC-Books'!$B$21:$B$1020,MATCH(E883,'ITC-Books'!$E$21:$E$1020,0)),"-")</f>
        <v>-</v>
      </c>
      <c r="T883" s="186">
        <f t="shared" si="62"/>
        <v>0</v>
      </c>
      <c r="V883" s="131" t="str">
        <f>IFERROR(INDEX('2A-2B'!$C$21:$C$1020,MATCH(E883,'2A-2B'!$F$21:$F$1020,0)),"Not in 2A-2B")</f>
        <v>Not in 2A-2B</v>
      </c>
      <c r="W883" s="131" t="str">
        <f>IFERROR(INDEX('ITC-Books'!$C$21:$C$1020,MATCH(E883,'ITC-Books'!$E$21:$E$1020,0)),"Not in Books")</f>
        <v>Not in Books</v>
      </c>
      <c r="X883" s="117" t="str">
        <f>IFERROR(INDEX('ITC-Books'!$R$21:$R$1020,MATCH(E883,'ITC-Books'!$E$21:$E$1020,0)),"Not in Books")</f>
        <v>Not in Books</v>
      </c>
      <c r="Y883" s="120">
        <f>IFERROR(VLOOKUP(E883,'2A-2B'!$F$21:$H$1020,3,0)-P883,SUM(M883:O883))</f>
        <v>0</v>
      </c>
      <c r="Z883" s="53">
        <f>IFERROR(VLOOKUP(E883,'ITC-Books'!$E$21:$P$1020,12,0)-P883,SUM(M883:O883))</f>
        <v>0</v>
      </c>
      <c r="AA883" s="186" t="str">
        <f t="shared" si="63"/>
        <v>-</v>
      </c>
    </row>
    <row r="884" spans="2:27">
      <c r="B884" s="176" t="s">
        <v>2263</v>
      </c>
      <c r="C884" s="121"/>
      <c r="D884" s="119"/>
      <c r="E884" s="192"/>
      <c r="F884" s="117"/>
      <c r="G884" s="118"/>
      <c r="H884" s="119"/>
      <c r="I884" s="119"/>
      <c r="J884" s="123"/>
      <c r="K884" s="195"/>
      <c r="L884" s="120">
        <v>0</v>
      </c>
      <c r="M884" s="120">
        <v>0</v>
      </c>
      <c r="N884" s="120">
        <v>0</v>
      </c>
      <c r="O884" s="112">
        <f t="shared" si="60"/>
        <v>0</v>
      </c>
      <c r="P884" s="115">
        <f t="shared" si="61"/>
        <v>0</v>
      </c>
      <c r="Q884" s="197"/>
      <c r="R884" s="177" t="str">
        <f>IFERROR(INDEX('2A-2B'!$B$21:$B$1020,MATCH(E884,'2A-2B'!$F$21:$F$1020,0)),"-")</f>
        <v>-</v>
      </c>
      <c r="S884" s="177" t="str">
        <f>IFERROR(INDEX('ITC-Books'!$B$21:$B$1020,MATCH(E884,'ITC-Books'!$E$21:$E$1020,0)),"-")</f>
        <v>-</v>
      </c>
      <c r="T884" s="186">
        <f t="shared" si="62"/>
        <v>0</v>
      </c>
      <c r="V884" s="131" t="str">
        <f>IFERROR(INDEX('2A-2B'!$C$21:$C$1020,MATCH(E884,'2A-2B'!$F$21:$F$1020,0)),"Not in 2A-2B")</f>
        <v>Not in 2A-2B</v>
      </c>
      <c r="W884" s="131" t="str">
        <f>IFERROR(INDEX('ITC-Books'!$C$21:$C$1020,MATCH(E884,'ITC-Books'!$E$21:$E$1020,0)),"Not in Books")</f>
        <v>Not in Books</v>
      </c>
      <c r="X884" s="117" t="str">
        <f>IFERROR(INDEX('ITC-Books'!$R$21:$R$1020,MATCH(E884,'ITC-Books'!$E$21:$E$1020,0)),"Not in Books")</f>
        <v>Not in Books</v>
      </c>
      <c r="Y884" s="120">
        <f>IFERROR(VLOOKUP(E884,'2A-2B'!$F$21:$H$1020,3,0)-P884,SUM(M884:O884))</f>
        <v>0</v>
      </c>
      <c r="Z884" s="53">
        <f>IFERROR(VLOOKUP(E884,'ITC-Books'!$E$21:$P$1020,12,0)-P884,SUM(M884:O884))</f>
        <v>0</v>
      </c>
      <c r="AA884" s="186" t="str">
        <f t="shared" si="63"/>
        <v>-</v>
      </c>
    </row>
    <row r="885" spans="2:27">
      <c r="B885" s="176" t="s">
        <v>2264</v>
      </c>
      <c r="C885" s="121"/>
      <c r="D885" s="119"/>
      <c r="E885" s="192"/>
      <c r="F885" s="117"/>
      <c r="G885" s="118"/>
      <c r="H885" s="119"/>
      <c r="I885" s="119"/>
      <c r="J885" s="123"/>
      <c r="K885" s="195"/>
      <c r="L885" s="120">
        <v>0</v>
      </c>
      <c r="M885" s="120">
        <v>0</v>
      </c>
      <c r="N885" s="120">
        <v>0</v>
      </c>
      <c r="O885" s="112">
        <f t="shared" si="60"/>
        <v>0</v>
      </c>
      <c r="P885" s="115">
        <f t="shared" si="61"/>
        <v>0</v>
      </c>
      <c r="Q885" s="197"/>
      <c r="R885" s="177" t="str">
        <f>IFERROR(INDEX('2A-2B'!$B$21:$B$1020,MATCH(E885,'2A-2B'!$F$21:$F$1020,0)),"-")</f>
        <v>-</v>
      </c>
      <c r="S885" s="177" t="str">
        <f>IFERROR(INDEX('ITC-Books'!$B$21:$B$1020,MATCH(E885,'ITC-Books'!$E$21:$E$1020,0)),"-")</f>
        <v>-</v>
      </c>
      <c r="T885" s="186">
        <f t="shared" si="62"/>
        <v>0</v>
      </c>
      <c r="V885" s="131" t="str">
        <f>IFERROR(INDEX('2A-2B'!$C$21:$C$1020,MATCH(E885,'2A-2B'!$F$21:$F$1020,0)),"Not in 2A-2B")</f>
        <v>Not in 2A-2B</v>
      </c>
      <c r="W885" s="131" t="str">
        <f>IFERROR(INDEX('ITC-Books'!$C$21:$C$1020,MATCH(E885,'ITC-Books'!$E$21:$E$1020,0)),"Not in Books")</f>
        <v>Not in Books</v>
      </c>
      <c r="X885" s="117" t="str">
        <f>IFERROR(INDEX('ITC-Books'!$R$21:$R$1020,MATCH(E885,'ITC-Books'!$E$21:$E$1020,0)),"Not in Books")</f>
        <v>Not in Books</v>
      </c>
      <c r="Y885" s="120">
        <f>IFERROR(VLOOKUP(E885,'2A-2B'!$F$21:$H$1020,3,0)-P885,SUM(M885:O885))</f>
        <v>0</v>
      </c>
      <c r="Z885" s="53">
        <f>IFERROR(VLOOKUP(E885,'ITC-Books'!$E$21:$P$1020,12,0)-P885,SUM(M885:O885))</f>
        <v>0</v>
      </c>
      <c r="AA885" s="186" t="str">
        <f t="shared" si="63"/>
        <v>-</v>
      </c>
    </row>
    <row r="886" spans="2:27">
      <c r="B886" s="176" t="s">
        <v>2265</v>
      </c>
      <c r="C886" s="121"/>
      <c r="D886" s="119"/>
      <c r="E886" s="192"/>
      <c r="F886" s="117"/>
      <c r="G886" s="118"/>
      <c r="H886" s="119"/>
      <c r="I886" s="119"/>
      <c r="J886" s="123"/>
      <c r="K886" s="195"/>
      <c r="L886" s="120">
        <v>0</v>
      </c>
      <c r="M886" s="120">
        <v>0</v>
      </c>
      <c r="N886" s="120">
        <v>0</v>
      </c>
      <c r="O886" s="112">
        <f t="shared" si="60"/>
        <v>0</v>
      </c>
      <c r="P886" s="115">
        <f t="shared" si="61"/>
        <v>0</v>
      </c>
      <c r="Q886" s="197"/>
      <c r="R886" s="177" t="str">
        <f>IFERROR(INDEX('2A-2B'!$B$21:$B$1020,MATCH(E886,'2A-2B'!$F$21:$F$1020,0)),"-")</f>
        <v>-</v>
      </c>
      <c r="S886" s="177" t="str">
        <f>IFERROR(INDEX('ITC-Books'!$B$21:$B$1020,MATCH(E886,'ITC-Books'!$E$21:$E$1020,0)),"-")</f>
        <v>-</v>
      </c>
      <c r="T886" s="186">
        <f t="shared" si="62"/>
        <v>0</v>
      </c>
      <c r="V886" s="131" t="str">
        <f>IFERROR(INDEX('2A-2B'!$C$21:$C$1020,MATCH(E886,'2A-2B'!$F$21:$F$1020,0)),"Not in 2A-2B")</f>
        <v>Not in 2A-2B</v>
      </c>
      <c r="W886" s="131" t="str">
        <f>IFERROR(INDEX('ITC-Books'!$C$21:$C$1020,MATCH(E886,'ITC-Books'!$E$21:$E$1020,0)),"Not in Books")</f>
        <v>Not in Books</v>
      </c>
      <c r="X886" s="117" t="str">
        <f>IFERROR(INDEX('ITC-Books'!$R$21:$R$1020,MATCH(E886,'ITC-Books'!$E$21:$E$1020,0)),"Not in Books")</f>
        <v>Not in Books</v>
      </c>
      <c r="Y886" s="120">
        <f>IFERROR(VLOOKUP(E886,'2A-2B'!$F$21:$H$1020,3,0)-P886,SUM(M886:O886))</f>
        <v>0</v>
      </c>
      <c r="Z886" s="53">
        <f>IFERROR(VLOOKUP(E886,'ITC-Books'!$E$21:$P$1020,12,0)-P886,SUM(M886:O886))</f>
        <v>0</v>
      </c>
      <c r="AA886" s="186" t="str">
        <f t="shared" si="63"/>
        <v>-</v>
      </c>
    </row>
    <row r="887" spans="2:27">
      <c r="B887" s="176" t="s">
        <v>2266</v>
      </c>
      <c r="C887" s="121"/>
      <c r="D887" s="119"/>
      <c r="E887" s="192"/>
      <c r="F887" s="117"/>
      <c r="G887" s="118"/>
      <c r="H887" s="119"/>
      <c r="I887" s="119"/>
      <c r="J887" s="123"/>
      <c r="K887" s="195"/>
      <c r="L887" s="120">
        <v>0</v>
      </c>
      <c r="M887" s="120">
        <v>0</v>
      </c>
      <c r="N887" s="120">
        <v>0</v>
      </c>
      <c r="O887" s="112">
        <f t="shared" si="60"/>
        <v>0</v>
      </c>
      <c r="P887" s="115">
        <f t="shared" si="61"/>
        <v>0</v>
      </c>
      <c r="Q887" s="197"/>
      <c r="R887" s="177" t="str">
        <f>IFERROR(INDEX('2A-2B'!$B$21:$B$1020,MATCH(E887,'2A-2B'!$F$21:$F$1020,0)),"-")</f>
        <v>-</v>
      </c>
      <c r="S887" s="177" t="str">
        <f>IFERROR(INDEX('ITC-Books'!$B$21:$B$1020,MATCH(E887,'ITC-Books'!$E$21:$E$1020,0)),"-")</f>
        <v>-</v>
      </c>
      <c r="T887" s="186">
        <f t="shared" si="62"/>
        <v>0</v>
      </c>
      <c r="V887" s="131" t="str">
        <f>IFERROR(INDEX('2A-2B'!$C$21:$C$1020,MATCH(E887,'2A-2B'!$F$21:$F$1020,0)),"Not in 2A-2B")</f>
        <v>Not in 2A-2B</v>
      </c>
      <c r="W887" s="131" t="str">
        <f>IFERROR(INDEX('ITC-Books'!$C$21:$C$1020,MATCH(E887,'ITC-Books'!$E$21:$E$1020,0)),"Not in Books")</f>
        <v>Not in Books</v>
      </c>
      <c r="X887" s="117" t="str">
        <f>IFERROR(INDEX('ITC-Books'!$R$21:$R$1020,MATCH(E887,'ITC-Books'!$E$21:$E$1020,0)),"Not in Books")</f>
        <v>Not in Books</v>
      </c>
      <c r="Y887" s="120">
        <f>IFERROR(VLOOKUP(E887,'2A-2B'!$F$21:$H$1020,3,0)-P887,SUM(M887:O887))</f>
        <v>0</v>
      </c>
      <c r="Z887" s="53">
        <f>IFERROR(VLOOKUP(E887,'ITC-Books'!$E$21:$P$1020,12,0)-P887,SUM(M887:O887))</f>
        <v>0</v>
      </c>
      <c r="AA887" s="186" t="str">
        <f t="shared" si="63"/>
        <v>-</v>
      </c>
    </row>
    <row r="888" spans="2:27">
      <c r="B888" s="176" t="s">
        <v>2267</v>
      </c>
      <c r="C888" s="121"/>
      <c r="D888" s="119"/>
      <c r="E888" s="192"/>
      <c r="F888" s="117"/>
      <c r="G888" s="118"/>
      <c r="H888" s="119"/>
      <c r="I888" s="119"/>
      <c r="J888" s="123"/>
      <c r="K888" s="195"/>
      <c r="L888" s="120">
        <v>0</v>
      </c>
      <c r="M888" s="120">
        <v>0</v>
      </c>
      <c r="N888" s="120">
        <v>0</v>
      </c>
      <c r="O888" s="112">
        <f t="shared" si="60"/>
        <v>0</v>
      </c>
      <c r="P888" s="115">
        <f t="shared" si="61"/>
        <v>0</v>
      </c>
      <c r="Q888" s="197"/>
      <c r="R888" s="177" t="str">
        <f>IFERROR(INDEX('2A-2B'!$B$21:$B$1020,MATCH(E888,'2A-2B'!$F$21:$F$1020,0)),"-")</f>
        <v>-</v>
      </c>
      <c r="S888" s="177" t="str">
        <f>IFERROR(INDEX('ITC-Books'!$B$21:$B$1020,MATCH(E888,'ITC-Books'!$E$21:$E$1020,0)),"-")</f>
        <v>-</v>
      </c>
      <c r="T888" s="186">
        <f t="shared" si="62"/>
        <v>0</v>
      </c>
      <c r="V888" s="131" t="str">
        <f>IFERROR(INDEX('2A-2B'!$C$21:$C$1020,MATCH(E888,'2A-2B'!$F$21:$F$1020,0)),"Not in 2A-2B")</f>
        <v>Not in 2A-2B</v>
      </c>
      <c r="W888" s="131" t="str">
        <f>IFERROR(INDEX('ITC-Books'!$C$21:$C$1020,MATCH(E888,'ITC-Books'!$E$21:$E$1020,0)),"Not in Books")</f>
        <v>Not in Books</v>
      </c>
      <c r="X888" s="117" t="str">
        <f>IFERROR(INDEX('ITC-Books'!$R$21:$R$1020,MATCH(E888,'ITC-Books'!$E$21:$E$1020,0)),"Not in Books")</f>
        <v>Not in Books</v>
      </c>
      <c r="Y888" s="120">
        <f>IFERROR(VLOOKUP(E888,'2A-2B'!$F$21:$H$1020,3,0)-P888,SUM(M888:O888))</f>
        <v>0</v>
      </c>
      <c r="Z888" s="53">
        <f>IFERROR(VLOOKUP(E888,'ITC-Books'!$E$21:$P$1020,12,0)-P888,SUM(M888:O888))</f>
        <v>0</v>
      </c>
      <c r="AA888" s="186" t="str">
        <f t="shared" si="63"/>
        <v>-</v>
      </c>
    </row>
    <row r="889" spans="2:27">
      <c r="B889" s="176" t="s">
        <v>2268</v>
      </c>
      <c r="C889" s="121"/>
      <c r="D889" s="119"/>
      <c r="E889" s="192"/>
      <c r="F889" s="117"/>
      <c r="G889" s="118"/>
      <c r="H889" s="119"/>
      <c r="I889" s="119"/>
      <c r="J889" s="123"/>
      <c r="K889" s="195"/>
      <c r="L889" s="120">
        <v>0</v>
      </c>
      <c r="M889" s="120">
        <v>0</v>
      </c>
      <c r="N889" s="120">
        <v>0</v>
      </c>
      <c r="O889" s="112">
        <f t="shared" si="60"/>
        <v>0</v>
      </c>
      <c r="P889" s="115">
        <f t="shared" si="61"/>
        <v>0</v>
      </c>
      <c r="Q889" s="197"/>
      <c r="R889" s="177" t="str">
        <f>IFERROR(INDEX('2A-2B'!$B$21:$B$1020,MATCH(E889,'2A-2B'!$F$21:$F$1020,0)),"-")</f>
        <v>-</v>
      </c>
      <c r="S889" s="177" t="str">
        <f>IFERROR(INDEX('ITC-Books'!$B$21:$B$1020,MATCH(E889,'ITC-Books'!$E$21:$E$1020,0)),"-")</f>
        <v>-</v>
      </c>
      <c r="T889" s="186">
        <f t="shared" si="62"/>
        <v>0</v>
      </c>
      <c r="V889" s="131" t="str">
        <f>IFERROR(INDEX('2A-2B'!$C$21:$C$1020,MATCH(E889,'2A-2B'!$F$21:$F$1020,0)),"Not in 2A-2B")</f>
        <v>Not in 2A-2B</v>
      </c>
      <c r="W889" s="131" t="str">
        <f>IFERROR(INDEX('ITC-Books'!$C$21:$C$1020,MATCH(E889,'ITC-Books'!$E$21:$E$1020,0)),"Not in Books")</f>
        <v>Not in Books</v>
      </c>
      <c r="X889" s="117" t="str">
        <f>IFERROR(INDEX('ITC-Books'!$R$21:$R$1020,MATCH(E889,'ITC-Books'!$E$21:$E$1020,0)),"Not in Books")</f>
        <v>Not in Books</v>
      </c>
      <c r="Y889" s="120">
        <f>IFERROR(VLOOKUP(E889,'2A-2B'!$F$21:$H$1020,3,0)-P889,SUM(M889:O889))</f>
        <v>0</v>
      </c>
      <c r="Z889" s="53">
        <f>IFERROR(VLOOKUP(E889,'ITC-Books'!$E$21:$P$1020,12,0)-P889,SUM(M889:O889))</f>
        <v>0</v>
      </c>
      <c r="AA889" s="186" t="str">
        <f t="shared" si="63"/>
        <v>-</v>
      </c>
    </row>
    <row r="890" spans="2:27">
      <c r="B890" s="176" t="s">
        <v>2269</v>
      </c>
      <c r="C890" s="121"/>
      <c r="D890" s="119"/>
      <c r="E890" s="192"/>
      <c r="F890" s="117"/>
      <c r="G890" s="118"/>
      <c r="H890" s="119"/>
      <c r="I890" s="119"/>
      <c r="J890" s="123"/>
      <c r="K890" s="195"/>
      <c r="L890" s="120">
        <v>0</v>
      </c>
      <c r="M890" s="120">
        <v>0</v>
      </c>
      <c r="N890" s="120">
        <v>0</v>
      </c>
      <c r="O890" s="112">
        <f t="shared" si="60"/>
        <v>0</v>
      </c>
      <c r="P890" s="115">
        <f t="shared" si="61"/>
        <v>0</v>
      </c>
      <c r="Q890" s="197"/>
      <c r="R890" s="177" t="str">
        <f>IFERROR(INDEX('2A-2B'!$B$21:$B$1020,MATCH(E890,'2A-2B'!$F$21:$F$1020,0)),"-")</f>
        <v>-</v>
      </c>
      <c r="S890" s="177" t="str">
        <f>IFERROR(INDEX('ITC-Books'!$B$21:$B$1020,MATCH(E890,'ITC-Books'!$E$21:$E$1020,0)),"-")</f>
        <v>-</v>
      </c>
      <c r="T890" s="186">
        <f t="shared" si="62"/>
        <v>0</v>
      </c>
      <c r="V890" s="131" t="str">
        <f>IFERROR(INDEX('2A-2B'!$C$21:$C$1020,MATCH(E890,'2A-2B'!$F$21:$F$1020,0)),"Not in 2A-2B")</f>
        <v>Not in 2A-2B</v>
      </c>
      <c r="W890" s="131" t="str">
        <f>IFERROR(INDEX('ITC-Books'!$C$21:$C$1020,MATCH(E890,'ITC-Books'!$E$21:$E$1020,0)),"Not in Books")</f>
        <v>Not in Books</v>
      </c>
      <c r="X890" s="117" t="str">
        <f>IFERROR(INDEX('ITC-Books'!$R$21:$R$1020,MATCH(E890,'ITC-Books'!$E$21:$E$1020,0)),"Not in Books")</f>
        <v>Not in Books</v>
      </c>
      <c r="Y890" s="120">
        <f>IFERROR(VLOOKUP(E890,'2A-2B'!$F$21:$H$1020,3,0)-P890,SUM(M890:O890))</f>
        <v>0</v>
      </c>
      <c r="Z890" s="53">
        <f>IFERROR(VLOOKUP(E890,'ITC-Books'!$E$21:$P$1020,12,0)-P890,SUM(M890:O890))</f>
        <v>0</v>
      </c>
      <c r="AA890" s="186" t="str">
        <f t="shared" si="63"/>
        <v>-</v>
      </c>
    </row>
    <row r="891" spans="2:27">
      <c r="B891" s="176" t="s">
        <v>2270</v>
      </c>
      <c r="C891" s="121"/>
      <c r="D891" s="119"/>
      <c r="E891" s="192"/>
      <c r="F891" s="117"/>
      <c r="G891" s="118"/>
      <c r="H891" s="119"/>
      <c r="I891" s="119"/>
      <c r="J891" s="123"/>
      <c r="K891" s="195"/>
      <c r="L891" s="120">
        <v>0</v>
      </c>
      <c r="M891" s="120">
        <v>0</v>
      </c>
      <c r="N891" s="120">
        <v>0</v>
      </c>
      <c r="O891" s="112">
        <f t="shared" si="60"/>
        <v>0</v>
      </c>
      <c r="P891" s="115">
        <f t="shared" si="61"/>
        <v>0</v>
      </c>
      <c r="Q891" s="197"/>
      <c r="R891" s="177" t="str">
        <f>IFERROR(INDEX('2A-2B'!$B$21:$B$1020,MATCH(E891,'2A-2B'!$F$21:$F$1020,0)),"-")</f>
        <v>-</v>
      </c>
      <c r="S891" s="177" t="str">
        <f>IFERROR(INDEX('ITC-Books'!$B$21:$B$1020,MATCH(E891,'ITC-Books'!$E$21:$E$1020,0)),"-")</f>
        <v>-</v>
      </c>
      <c r="T891" s="186">
        <f t="shared" si="62"/>
        <v>0</v>
      </c>
      <c r="V891" s="131" t="str">
        <f>IFERROR(INDEX('2A-2B'!$C$21:$C$1020,MATCH(E891,'2A-2B'!$F$21:$F$1020,0)),"Not in 2A-2B")</f>
        <v>Not in 2A-2B</v>
      </c>
      <c r="W891" s="131" t="str">
        <f>IFERROR(INDEX('ITC-Books'!$C$21:$C$1020,MATCH(E891,'ITC-Books'!$E$21:$E$1020,0)),"Not in Books")</f>
        <v>Not in Books</v>
      </c>
      <c r="X891" s="117" t="str">
        <f>IFERROR(INDEX('ITC-Books'!$R$21:$R$1020,MATCH(E891,'ITC-Books'!$E$21:$E$1020,0)),"Not in Books")</f>
        <v>Not in Books</v>
      </c>
      <c r="Y891" s="120">
        <f>IFERROR(VLOOKUP(E891,'2A-2B'!$F$21:$H$1020,3,0)-P891,SUM(M891:O891))</f>
        <v>0</v>
      </c>
      <c r="Z891" s="53">
        <f>IFERROR(VLOOKUP(E891,'ITC-Books'!$E$21:$P$1020,12,0)-P891,SUM(M891:O891))</f>
        <v>0</v>
      </c>
      <c r="AA891" s="186" t="str">
        <f t="shared" si="63"/>
        <v>-</v>
      </c>
    </row>
    <row r="892" spans="2:27">
      <c r="B892" s="176" t="s">
        <v>2271</v>
      </c>
      <c r="C892" s="121"/>
      <c r="D892" s="119"/>
      <c r="E892" s="192"/>
      <c r="F892" s="117"/>
      <c r="G892" s="118"/>
      <c r="H892" s="119"/>
      <c r="I892" s="119"/>
      <c r="J892" s="123"/>
      <c r="K892" s="195"/>
      <c r="L892" s="120">
        <v>0</v>
      </c>
      <c r="M892" s="120">
        <v>0</v>
      </c>
      <c r="N892" s="120">
        <v>0</v>
      </c>
      <c r="O892" s="112">
        <f t="shared" si="60"/>
        <v>0</v>
      </c>
      <c r="P892" s="115">
        <f t="shared" si="61"/>
        <v>0</v>
      </c>
      <c r="Q892" s="197"/>
      <c r="R892" s="177" t="str">
        <f>IFERROR(INDEX('2A-2B'!$B$21:$B$1020,MATCH(E892,'2A-2B'!$F$21:$F$1020,0)),"-")</f>
        <v>-</v>
      </c>
      <c r="S892" s="177" t="str">
        <f>IFERROR(INDEX('ITC-Books'!$B$21:$B$1020,MATCH(E892,'ITC-Books'!$E$21:$E$1020,0)),"-")</f>
        <v>-</v>
      </c>
      <c r="T892" s="186">
        <f t="shared" si="62"/>
        <v>0</v>
      </c>
      <c r="V892" s="131" t="str">
        <f>IFERROR(INDEX('2A-2B'!$C$21:$C$1020,MATCH(E892,'2A-2B'!$F$21:$F$1020,0)),"Not in 2A-2B")</f>
        <v>Not in 2A-2B</v>
      </c>
      <c r="W892" s="131" t="str">
        <f>IFERROR(INDEX('ITC-Books'!$C$21:$C$1020,MATCH(E892,'ITC-Books'!$E$21:$E$1020,0)),"Not in Books")</f>
        <v>Not in Books</v>
      </c>
      <c r="X892" s="117" t="str">
        <f>IFERROR(INDEX('ITC-Books'!$R$21:$R$1020,MATCH(E892,'ITC-Books'!$E$21:$E$1020,0)),"Not in Books")</f>
        <v>Not in Books</v>
      </c>
      <c r="Y892" s="120">
        <f>IFERROR(VLOOKUP(E892,'2A-2B'!$F$21:$H$1020,3,0)-P892,SUM(M892:O892))</f>
        <v>0</v>
      </c>
      <c r="Z892" s="53">
        <f>IFERROR(VLOOKUP(E892,'ITC-Books'!$E$21:$P$1020,12,0)-P892,SUM(M892:O892))</f>
        <v>0</v>
      </c>
      <c r="AA892" s="186" t="str">
        <f t="shared" si="63"/>
        <v>-</v>
      </c>
    </row>
    <row r="893" spans="2:27">
      <c r="B893" s="176" t="s">
        <v>2272</v>
      </c>
      <c r="C893" s="121"/>
      <c r="D893" s="119"/>
      <c r="E893" s="192"/>
      <c r="F893" s="117"/>
      <c r="G893" s="118"/>
      <c r="H893" s="119"/>
      <c r="I893" s="119"/>
      <c r="J893" s="123"/>
      <c r="K893" s="195"/>
      <c r="L893" s="120">
        <v>0</v>
      </c>
      <c r="M893" s="120">
        <v>0</v>
      </c>
      <c r="N893" s="120">
        <v>0</v>
      </c>
      <c r="O893" s="112">
        <f t="shared" si="60"/>
        <v>0</v>
      </c>
      <c r="P893" s="115">
        <f t="shared" si="61"/>
        <v>0</v>
      </c>
      <c r="Q893" s="197"/>
      <c r="R893" s="177" t="str">
        <f>IFERROR(INDEX('2A-2B'!$B$21:$B$1020,MATCH(E893,'2A-2B'!$F$21:$F$1020,0)),"-")</f>
        <v>-</v>
      </c>
      <c r="S893" s="177" t="str">
        <f>IFERROR(INDEX('ITC-Books'!$B$21:$B$1020,MATCH(E893,'ITC-Books'!$E$21:$E$1020,0)),"-")</f>
        <v>-</v>
      </c>
      <c r="T893" s="186">
        <f t="shared" si="62"/>
        <v>0</v>
      </c>
      <c r="V893" s="131" t="str">
        <f>IFERROR(INDEX('2A-2B'!$C$21:$C$1020,MATCH(E893,'2A-2B'!$F$21:$F$1020,0)),"Not in 2A-2B")</f>
        <v>Not in 2A-2B</v>
      </c>
      <c r="W893" s="131" t="str">
        <f>IFERROR(INDEX('ITC-Books'!$C$21:$C$1020,MATCH(E893,'ITC-Books'!$E$21:$E$1020,0)),"Not in Books")</f>
        <v>Not in Books</v>
      </c>
      <c r="X893" s="117" t="str">
        <f>IFERROR(INDEX('ITC-Books'!$R$21:$R$1020,MATCH(E893,'ITC-Books'!$E$21:$E$1020,0)),"Not in Books")</f>
        <v>Not in Books</v>
      </c>
      <c r="Y893" s="120">
        <f>IFERROR(VLOOKUP(E893,'2A-2B'!$F$21:$H$1020,3,0)-P893,SUM(M893:O893))</f>
        <v>0</v>
      </c>
      <c r="Z893" s="53">
        <f>IFERROR(VLOOKUP(E893,'ITC-Books'!$E$21:$P$1020,12,0)-P893,SUM(M893:O893))</f>
        <v>0</v>
      </c>
      <c r="AA893" s="186" t="str">
        <f t="shared" si="63"/>
        <v>-</v>
      </c>
    </row>
    <row r="894" spans="2:27">
      <c r="B894" s="176" t="s">
        <v>2273</v>
      </c>
      <c r="C894" s="121"/>
      <c r="D894" s="119"/>
      <c r="E894" s="192"/>
      <c r="F894" s="117"/>
      <c r="G894" s="118"/>
      <c r="H894" s="119"/>
      <c r="I894" s="119"/>
      <c r="J894" s="123"/>
      <c r="K894" s="195"/>
      <c r="L894" s="120">
        <v>0</v>
      </c>
      <c r="M894" s="120">
        <v>0</v>
      </c>
      <c r="N894" s="120">
        <v>0</v>
      </c>
      <c r="O894" s="112">
        <f t="shared" si="60"/>
        <v>0</v>
      </c>
      <c r="P894" s="115">
        <f t="shared" si="61"/>
        <v>0</v>
      </c>
      <c r="Q894" s="197"/>
      <c r="R894" s="177" t="str">
        <f>IFERROR(INDEX('2A-2B'!$B$21:$B$1020,MATCH(E894,'2A-2B'!$F$21:$F$1020,0)),"-")</f>
        <v>-</v>
      </c>
      <c r="S894" s="177" t="str">
        <f>IFERROR(INDEX('ITC-Books'!$B$21:$B$1020,MATCH(E894,'ITC-Books'!$E$21:$E$1020,0)),"-")</f>
        <v>-</v>
      </c>
      <c r="T894" s="186">
        <f t="shared" si="62"/>
        <v>0</v>
      </c>
      <c r="V894" s="131" t="str">
        <f>IFERROR(INDEX('2A-2B'!$C$21:$C$1020,MATCH(E894,'2A-2B'!$F$21:$F$1020,0)),"Not in 2A-2B")</f>
        <v>Not in 2A-2B</v>
      </c>
      <c r="W894" s="131" t="str">
        <f>IFERROR(INDEX('ITC-Books'!$C$21:$C$1020,MATCH(E894,'ITC-Books'!$E$21:$E$1020,0)),"Not in Books")</f>
        <v>Not in Books</v>
      </c>
      <c r="X894" s="117" t="str">
        <f>IFERROR(INDEX('ITC-Books'!$R$21:$R$1020,MATCH(E894,'ITC-Books'!$E$21:$E$1020,0)),"Not in Books")</f>
        <v>Not in Books</v>
      </c>
      <c r="Y894" s="120">
        <f>IFERROR(VLOOKUP(E894,'2A-2B'!$F$21:$H$1020,3,0)-P894,SUM(M894:O894))</f>
        <v>0</v>
      </c>
      <c r="Z894" s="53">
        <f>IFERROR(VLOOKUP(E894,'ITC-Books'!$E$21:$P$1020,12,0)-P894,SUM(M894:O894))</f>
        <v>0</v>
      </c>
      <c r="AA894" s="186" t="str">
        <f t="shared" si="63"/>
        <v>-</v>
      </c>
    </row>
    <row r="895" spans="2:27">
      <c r="B895" s="176" t="s">
        <v>2274</v>
      </c>
      <c r="C895" s="121"/>
      <c r="D895" s="119"/>
      <c r="E895" s="192"/>
      <c r="F895" s="117"/>
      <c r="G895" s="118"/>
      <c r="H895" s="119"/>
      <c r="I895" s="119"/>
      <c r="J895" s="123"/>
      <c r="K895" s="195"/>
      <c r="L895" s="120">
        <v>0</v>
      </c>
      <c r="M895" s="120">
        <v>0</v>
      </c>
      <c r="N895" s="120">
        <v>0</v>
      </c>
      <c r="O895" s="112">
        <f t="shared" si="60"/>
        <v>0</v>
      </c>
      <c r="P895" s="115">
        <f t="shared" si="61"/>
        <v>0</v>
      </c>
      <c r="Q895" s="197"/>
      <c r="R895" s="177" t="str">
        <f>IFERROR(INDEX('2A-2B'!$B$21:$B$1020,MATCH(E895,'2A-2B'!$F$21:$F$1020,0)),"-")</f>
        <v>-</v>
      </c>
      <c r="S895" s="177" t="str">
        <f>IFERROR(INDEX('ITC-Books'!$B$21:$B$1020,MATCH(E895,'ITC-Books'!$E$21:$E$1020,0)),"-")</f>
        <v>-</v>
      </c>
      <c r="T895" s="186">
        <f t="shared" si="62"/>
        <v>0</v>
      </c>
      <c r="V895" s="131" t="str">
        <f>IFERROR(INDEX('2A-2B'!$C$21:$C$1020,MATCH(E895,'2A-2B'!$F$21:$F$1020,0)),"Not in 2A-2B")</f>
        <v>Not in 2A-2B</v>
      </c>
      <c r="W895" s="131" t="str">
        <f>IFERROR(INDEX('ITC-Books'!$C$21:$C$1020,MATCH(E895,'ITC-Books'!$E$21:$E$1020,0)),"Not in Books")</f>
        <v>Not in Books</v>
      </c>
      <c r="X895" s="117" t="str">
        <f>IFERROR(INDEX('ITC-Books'!$R$21:$R$1020,MATCH(E895,'ITC-Books'!$E$21:$E$1020,0)),"Not in Books")</f>
        <v>Not in Books</v>
      </c>
      <c r="Y895" s="120">
        <f>IFERROR(VLOOKUP(E895,'2A-2B'!$F$21:$H$1020,3,0)-P895,SUM(M895:O895))</f>
        <v>0</v>
      </c>
      <c r="Z895" s="53">
        <f>IFERROR(VLOOKUP(E895,'ITC-Books'!$E$21:$P$1020,12,0)-P895,SUM(M895:O895))</f>
        <v>0</v>
      </c>
      <c r="AA895" s="186" t="str">
        <f t="shared" si="63"/>
        <v>-</v>
      </c>
    </row>
    <row r="896" spans="2:27">
      <c r="B896" s="176" t="s">
        <v>2275</v>
      </c>
      <c r="C896" s="121"/>
      <c r="D896" s="119"/>
      <c r="E896" s="192"/>
      <c r="F896" s="117"/>
      <c r="G896" s="118"/>
      <c r="H896" s="119"/>
      <c r="I896" s="119"/>
      <c r="J896" s="123"/>
      <c r="K896" s="195"/>
      <c r="L896" s="120">
        <v>0</v>
      </c>
      <c r="M896" s="120">
        <v>0</v>
      </c>
      <c r="N896" s="120">
        <v>0</v>
      </c>
      <c r="O896" s="112">
        <f t="shared" si="60"/>
        <v>0</v>
      </c>
      <c r="P896" s="115">
        <f t="shared" si="61"/>
        <v>0</v>
      </c>
      <c r="Q896" s="197"/>
      <c r="R896" s="177" t="str">
        <f>IFERROR(INDEX('2A-2B'!$B$21:$B$1020,MATCH(E896,'2A-2B'!$F$21:$F$1020,0)),"-")</f>
        <v>-</v>
      </c>
      <c r="S896" s="177" t="str">
        <f>IFERROR(INDEX('ITC-Books'!$B$21:$B$1020,MATCH(E896,'ITC-Books'!$E$21:$E$1020,0)),"-")</f>
        <v>-</v>
      </c>
      <c r="T896" s="186">
        <f t="shared" si="62"/>
        <v>0</v>
      </c>
      <c r="V896" s="131" t="str">
        <f>IFERROR(INDEX('2A-2B'!$C$21:$C$1020,MATCH(E896,'2A-2B'!$F$21:$F$1020,0)),"Not in 2A-2B")</f>
        <v>Not in 2A-2B</v>
      </c>
      <c r="W896" s="131" t="str">
        <f>IFERROR(INDEX('ITC-Books'!$C$21:$C$1020,MATCH(E896,'ITC-Books'!$E$21:$E$1020,0)),"Not in Books")</f>
        <v>Not in Books</v>
      </c>
      <c r="X896" s="117" t="str">
        <f>IFERROR(INDEX('ITC-Books'!$R$21:$R$1020,MATCH(E896,'ITC-Books'!$E$21:$E$1020,0)),"Not in Books")</f>
        <v>Not in Books</v>
      </c>
      <c r="Y896" s="120">
        <f>IFERROR(VLOOKUP(E896,'2A-2B'!$F$21:$H$1020,3,0)-P896,SUM(M896:O896))</f>
        <v>0</v>
      </c>
      <c r="Z896" s="53">
        <f>IFERROR(VLOOKUP(E896,'ITC-Books'!$E$21:$P$1020,12,0)-P896,SUM(M896:O896))</f>
        <v>0</v>
      </c>
      <c r="AA896" s="186" t="str">
        <f t="shared" si="63"/>
        <v>-</v>
      </c>
    </row>
    <row r="897" spans="2:27">
      <c r="B897" s="176" t="s">
        <v>2276</v>
      </c>
      <c r="C897" s="121"/>
      <c r="D897" s="119"/>
      <c r="E897" s="192"/>
      <c r="F897" s="117"/>
      <c r="G897" s="118"/>
      <c r="H897" s="119"/>
      <c r="I897" s="119"/>
      <c r="J897" s="123"/>
      <c r="K897" s="195"/>
      <c r="L897" s="120">
        <v>0</v>
      </c>
      <c r="M897" s="120">
        <v>0</v>
      </c>
      <c r="N897" s="120">
        <v>0</v>
      </c>
      <c r="O897" s="112">
        <f t="shared" si="60"/>
        <v>0</v>
      </c>
      <c r="P897" s="115">
        <f t="shared" si="61"/>
        <v>0</v>
      </c>
      <c r="Q897" s="197"/>
      <c r="R897" s="177" t="str">
        <f>IFERROR(INDEX('2A-2B'!$B$21:$B$1020,MATCH(E897,'2A-2B'!$F$21:$F$1020,0)),"-")</f>
        <v>-</v>
      </c>
      <c r="S897" s="177" t="str">
        <f>IFERROR(INDEX('ITC-Books'!$B$21:$B$1020,MATCH(E897,'ITC-Books'!$E$21:$E$1020,0)),"-")</f>
        <v>-</v>
      </c>
      <c r="T897" s="186">
        <f t="shared" si="62"/>
        <v>0</v>
      </c>
      <c r="V897" s="131" t="str">
        <f>IFERROR(INDEX('2A-2B'!$C$21:$C$1020,MATCH(E897,'2A-2B'!$F$21:$F$1020,0)),"Not in 2A-2B")</f>
        <v>Not in 2A-2B</v>
      </c>
      <c r="W897" s="131" t="str">
        <f>IFERROR(INDEX('ITC-Books'!$C$21:$C$1020,MATCH(E897,'ITC-Books'!$E$21:$E$1020,0)),"Not in Books")</f>
        <v>Not in Books</v>
      </c>
      <c r="X897" s="117" t="str">
        <f>IFERROR(INDEX('ITC-Books'!$R$21:$R$1020,MATCH(E897,'ITC-Books'!$E$21:$E$1020,0)),"Not in Books")</f>
        <v>Not in Books</v>
      </c>
      <c r="Y897" s="120">
        <f>IFERROR(VLOOKUP(E897,'2A-2B'!$F$21:$H$1020,3,0)-P897,SUM(M897:O897))</f>
        <v>0</v>
      </c>
      <c r="Z897" s="53">
        <f>IFERROR(VLOOKUP(E897,'ITC-Books'!$E$21:$P$1020,12,0)-P897,SUM(M897:O897))</f>
        <v>0</v>
      </c>
      <c r="AA897" s="186" t="str">
        <f t="shared" si="63"/>
        <v>-</v>
      </c>
    </row>
    <row r="898" spans="2:27">
      <c r="B898" s="176" t="s">
        <v>2277</v>
      </c>
      <c r="C898" s="121"/>
      <c r="D898" s="119"/>
      <c r="E898" s="192"/>
      <c r="F898" s="117"/>
      <c r="G898" s="118"/>
      <c r="H898" s="119"/>
      <c r="I898" s="119"/>
      <c r="J898" s="123"/>
      <c r="K898" s="195"/>
      <c r="L898" s="120">
        <v>0</v>
      </c>
      <c r="M898" s="120">
        <v>0</v>
      </c>
      <c r="N898" s="120">
        <v>0</v>
      </c>
      <c r="O898" s="112">
        <f t="shared" si="60"/>
        <v>0</v>
      </c>
      <c r="P898" s="115">
        <f t="shared" si="61"/>
        <v>0</v>
      </c>
      <c r="Q898" s="197"/>
      <c r="R898" s="177" t="str">
        <f>IFERROR(INDEX('2A-2B'!$B$21:$B$1020,MATCH(E898,'2A-2B'!$F$21:$F$1020,0)),"-")</f>
        <v>-</v>
      </c>
      <c r="S898" s="177" t="str">
        <f>IFERROR(INDEX('ITC-Books'!$B$21:$B$1020,MATCH(E898,'ITC-Books'!$E$21:$E$1020,0)),"-")</f>
        <v>-</v>
      </c>
      <c r="T898" s="186">
        <f t="shared" si="62"/>
        <v>0</v>
      </c>
      <c r="V898" s="131" t="str">
        <f>IFERROR(INDEX('2A-2B'!$C$21:$C$1020,MATCH(E898,'2A-2B'!$F$21:$F$1020,0)),"Not in 2A-2B")</f>
        <v>Not in 2A-2B</v>
      </c>
      <c r="W898" s="131" t="str">
        <f>IFERROR(INDEX('ITC-Books'!$C$21:$C$1020,MATCH(E898,'ITC-Books'!$E$21:$E$1020,0)),"Not in Books")</f>
        <v>Not in Books</v>
      </c>
      <c r="X898" s="117" t="str">
        <f>IFERROR(INDEX('ITC-Books'!$R$21:$R$1020,MATCH(E898,'ITC-Books'!$E$21:$E$1020,0)),"Not in Books")</f>
        <v>Not in Books</v>
      </c>
      <c r="Y898" s="120">
        <f>IFERROR(VLOOKUP(E898,'2A-2B'!$F$21:$H$1020,3,0)-P898,SUM(M898:O898))</f>
        <v>0</v>
      </c>
      <c r="Z898" s="53">
        <f>IFERROR(VLOOKUP(E898,'ITC-Books'!$E$21:$P$1020,12,0)-P898,SUM(M898:O898))</f>
        <v>0</v>
      </c>
      <c r="AA898" s="186" t="str">
        <f t="shared" si="63"/>
        <v>-</v>
      </c>
    </row>
    <row r="899" spans="2:27">
      <c r="B899" s="176" t="s">
        <v>2278</v>
      </c>
      <c r="C899" s="121"/>
      <c r="D899" s="119"/>
      <c r="E899" s="192"/>
      <c r="F899" s="117"/>
      <c r="G899" s="118"/>
      <c r="H899" s="119"/>
      <c r="I899" s="119"/>
      <c r="J899" s="123"/>
      <c r="K899" s="195"/>
      <c r="L899" s="120">
        <v>0</v>
      </c>
      <c r="M899" s="120">
        <v>0</v>
      </c>
      <c r="N899" s="120">
        <v>0</v>
      </c>
      <c r="O899" s="112">
        <f t="shared" si="60"/>
        <v>0</v>
      </c>
      <c r="P899" s="115">
        <f t="shared" si="61"/>
        <v>0</v>
      </c>
      <c r="Q899" s="197"/>
      <c r="R899" s="177" t="str">
        <f>IFERROR(INDEX('2A-2B'!$B$21:$B$1020,MATCH(E899,'2A-2B'!$F$21:$F$1020,0)),"-")</f>
        <v>-</v>
      </c>
      <c r="S899" s="177" t="str">
        <f>IFERROR(INDEX('ITC-Books'!$B$21:$B$1020,MATCH(E899,'ITC-Books'!$E$21:$E$1020,0)),"-")</f>
        <v>-</v>
      </c>
      <c r="T899" s="186">
        <f t="shared" si="62"/>
        <v>0</v>
      </c>
      <c r="V899" s="131" t="str">
        <f>IFERROR(INDEX('2A-2B'!$C$21:$C$1020,MATCH(E899,'2A-2B'!$F$21:$F$1020,0)),"Not in 2A-2B")</f>
        <v>Not in 2A-2B</v>
      </c>
      <c r="W899" s="131" t="str">
        <f>IFERROR(INDEX('ITC-Books'!$C$21:$C$1020,MATCH(E899,'ITC-Books'!$E$21:$E$1020,0)),"Not in Books")</f>
        <v>Not in Books</v>
      </c>
      <c r="X899" s="117" t="str">
        <f>IFERROR(INDEX('ITC-Books'!$R$21:$R$1020,MATCH(E899,'ITC-Books'!$E$21:$E$1020,0)),"Not in Books")</f>
        <v>Not in Books</v>
      </c>
      <c r="Y899" s="120">
        <f>IFERROR(VLOOKUP(E899,'2A-2B'!$F$21:$H$1020,3,0)-P899,SUM(M899:O899))</f>
        <v>0</v>
      </c>
      <c r="Z899" s="53">
        <f>IFERROR(VLOOKUP(E899,'ITC-Books'!$E$21:$P$1020,12,0)-P899,SUM(M899:O899))</f>
        <v>0</v>
      </c>
      <c r="AA899" s="186" t="str">
        <f t="shared" si="63"/>
        <v>-</v>
      </c>
    </row>
    <row r="900" spans="2:27">
      <c r="B900" s="176" t="s">
        <v>2279</v>
      </c>
      <c r="C900" s="121"/>
      <c r="D900" s="119"/>
      <c r="E900" s="192"/>
      <c r="F900" s="117"/>
      <c r="G900" s="118"/>
      <c r="H900" s="119"/>
      <c r="I900" s="119"/>
      <c r="J900" s="123"/>
      <c r="K900" s="195"/>
      <c r="L900" s="120">
        <v>0</v>
      </c>
      <c r="M900" s="120">
        <v>0</v>
      </c>
      <c r="N900" s="120">
        <v>0</v>
      </c>
      <c r="O900" s="112">
        <f t="shared" si="60"/>
        <v>0</v>
      </c>
      <c r="P900" s="115">
        <f t="shared" si="61"/>
        <v>0</v>
      </c>
      <c r="Q900" s="197"/>
      <c r="R900" s="177" t="str">
        <f>IFERROR(INDEX('2A-2B'!$B$21:$B$1020,MATCH(E900,'2A-2B'!$F$21:$F$1020,0)),"-")</f>
        <v>-</v>
      </c>
      <c r="S900" s="177" t="str">
        <f>IFERROR(INDEX('ITC-Books'!$B$21:$B$1020,MATCH(E900,'ITC-Books'!$E$21:$E$1020,0)),"-")</f>
        <v>-</v>
      </c>
      <c r="T900" s="186">
        <f t="shared" si="62"/>
        <v>0</v>
      </c>
      <c r="V900" s="131" t="str">
        <f>IFERROR(INDEX('2A-2B'!$C$21:$C$1020,MATCH(E900,'2A-2B'!$F$21:$F$1020,0)),"Not in 2A-2B")</f>
        <v>Not in 2A-2B</v>
      </c>
      <c r="W900" s="131" t="str">
        <f>IFERROR(INDEX('ITC-Books'!$C$21:$C$1020,MATCH(E900,'ITC-Books'!$E$21:$E$1020,0)),"Not in Books")</f>
        <v>Not in Books</v>
      </c>
      <c r="X900" s="117" t="str">
        <f>IFERROR(INDEX('ITC-Books'!$R$21:$R$1020,MATCH(E900,'ITC-Books'!$E$21:$E$1020,0)),"Not in Books")</f>
        <v>Not in Books</v>
      </c>
      <c r="Y900" s="120">
        <f>IFERROR(VLOOKUP(E900,'2A-2B'!$F$21:$H$1020,3,0)-P900,SUM(M900:O900))</f>
        <v>0</v>
      </c>
      <c r="Z900" s="53">
        <f>IFERROR(VLOOKUP(E900,'ITC-Books'!$E$21:$P$1020,12,0)-P900,SUM(M900:O900))</f>
        <v>0</v>
      </c>
      <c r="AA900" s="186" t="str">
        <f t="shared" si="63"/>
        <v>-</v>
      </c>
    </row>
    <row r="901" spans="2:27">
      <c r="B901" s="176" t="s">
        <v>2280</v>
      </c>
      <c r="C901" s="121"/>
      <c r="D901" s="119"/>
      <c r="E901" s="192"/>
      <c r="F901" s="117"/>
      <c r="G901" s="118"/>
      <c r="H901" s="119"/>
      <c r="I901" s="119"/>
      <c r="J901" s="123"/>
      <c r="K901" s="195"/>
      <c r="L901" s="120">
        <v>0</v>
      </c>
      <c r="M901" s="120">
        <v>0</v>
      </c>
      <c r="N901" s="120">
        <v>0</v>
      </c>
      <c r="O901" s="112">
        <f t="shared" si="60"/>
        <v>0</v>
      </c>
      <c r="P901" s="115">
        <f t="shared" si="61"/>
        <v>0</v>
      </c>
      <c r="Q901" s="197"/>
      <c r="R901" s="177" t="str">
        <f>IFERROR(INDEX('2A-2B'!$B$21:$B$1020,MATCH(E901,'2A-2B'!$F$21:$F$1020,0)),"-")</f>
        <v>-</v>
      </c>
      <c r="S901" s="177" t="str">
        <f>IFERROR(INDEX('ITC-Books'!$B$21:$B$1020,MATCH(E901,'ITC-Books'!$E$21:$E$1020,0)),"-")</f>
        <v>-</v>
      </c>
      <c r="T901" s="186">
        <f t="shared" si="62"/>
        <v>0</v>
      </c>
      <c r="V901" s="131" t="str">
        <f>IFERROR(INDEX('2A-2B'!$C$21:$C$1020,MATCH(E901,'2A-2B'!$F$21:$F$1020,0)),"Not in 2A-2B")</f>
        <v>Not in 2A-2B</v>
      </c>
      <c r="W901" s="131" t="str">
        <f>IFERROR(INDEX('ITC-Books'!$C$21:$C$1020,MATCH(E901,'ITC-Books'!$E$21:$E$1020,0)),"Not in Books")</f>
        <v>Not in Books</v>
      </c>
      <c r="X901" s="117" t="str">
        <f>IFERROR(INDEX('ITC-Books'!$R$21:$R$1020,MATCH(E901,'ITC-Books'!$E$21:$E$1020,0)),"Not in Books")</f>
        <v>Not in Books</v>
      </c>
      <c r="Y901" s="120">
        <f>IFERROR(VLOOKUP(E901,'2A-2B'!$F$21:$H$1020,3,0)-P901,SUM(M901:O901))</f>
        <v>0</v>
      </c>
      <c r="Z901" s="53">
        <f>IFERROR(VLOOKUP(E901,'ITC-Books'!$E$21:$P$1020,12,0)-P901,SUM(M901:O901))</f>
        <v>0</v>
      </c>
      <c r="AA901" s="186" t="str">
        <f t="shared" si="63"/>
        <v>-</v>
      </c>
    </row>
    <row r="902" spans="2:27">
      <c r="B902" s="176" t="s">
        <v>2281</v>
      </c>
      <c r="C902" s="121"/>
      <c r="D902" s="119"/>
      <c r="E902" s="192"/>
      <c r="F902" s="117"/>
      <c r="G902" s="118"/>
      <c r="H902" s="119"/>
      <c r="I902" s="119"/>
      <c r="J902" s="123"/>
      <c r="K902" s="195"/>
      <c r="L902" s="120">
        <v>0</v>
      </c>
      <c r="M902" s="120">
        <v>0</v>
      </c>
      <c r="N902" s="120">
        <v>0</v>
      </c>
      <c r="O902" s="112">
        <f t="shared" si="60"/>
        <v>0</v>
      </c>
      <c r="P902" s="115">
        <f t="shared" si="61"/>
        <v>0</v>
      </c>
      <c r="Q902" s="197"/>
      <c r="R902" s="177" t="str">
        <f>IFERROR(INDEX('2A-2B'!$B$21:$B$1020,MATCH(E902,'2A-2B'!$F$21:$F$1020,0)),"-")</f>
        <v>-</v>
      </c>
      <c r="S902" s="177" t="str">
        <f>IFERROR(INDEX('ITC-Books'!$B$21:$B$1020,MATCH(E902,'ITC-Books'!$E$21:$E$1020,0)),"-")</f>
        <v>-</v>
      </c>
      <c r="T902" s="186">
        <f t="shared" si="62"/>
        <v>0</v>
      </c>
      <c r="V902" s="131" t="str">
        <f>IFERROR(INDEX('2A-2B'!$C$21:$C$1020,MATCH(E902,'2A-2B'!$F$21:$F$1020,0)),"Not in 2A-2B")</f>
        <v>Not in 2A-2B</v>
      </c>
      <c r="W902" s="131" t="str">
        <f>IFERROR(INDEX('ITC-Books'!$C$21:$C$1020,MATCH(E902,'ITC-Books'!$E$21:$E$1020,0)),"Not in Books")</f>
        <v>Not in Books</v>
      </c>
      <c r="X902" s="117" t="str">
        <f>IFERROR(INDEX('ITC-Books'!$R$21:$R$1020,MATCH(E902,'ITC-Books'!$E$21:$E$1020,0)),"Not in Books")</f>
        <v>Not in Books</v>
      </c>
      <c r="Y902" s="120">
        <f>IFERROR(VLOOKUP(E902,'2A-2B'!$F$21:$H$1020,3,0)-P902,SUM(M902:O902))</f>
        <v>0</v>
      </c>
      <c r="Z902" s="53">
        <f>IFERROR(VLOOKUP(E902,'ITC-Books'!$E$21:$P$1020,12,0)-P902,SUM(M902:O902))</f>
        <v>0</v>
      </c>
      <c r="AA902" s="186" t="str">
        <f t="shared" si="63"/>
        <v>-</v>
      </c>
    </row>
    <row r="903" spans="2:27">
      <c r="B903" s="176" t="s">
        <v>2282</v>
      </c>
      <c r="C903" s="121"/>
      <c r="D903" s="119"/>
      <c r="E903" s="192"/>
      <c r="F903" s="117"/>
      <c r="G903" s="118"/>
      <c r="H903" s="119"/>
      <c r="I903" s="119"/>
      <c r="J903" s="123"/>
      <c r="K903" s="195"/>
      <c r="L903" s="120">
        <v>0</v>
      </c>
      <c r="M903" s="120">
        <v>0</v>
      </c>
      <c r="N903" s="120">
        <v>0</v>
      </c>
      <c r="O903" s="112">
        <f t="shared" si="60"/>
        <v>0</v>
      </c>
      <c r="P903" s="115">
        <f t="shared" si="61"/>
        <v>0</v>
      </c>
      <c r="Q903" s="197"/>
      <c r="R903" s="177" t="str">
        <f>IFERROR(INDEX('2A-2B'!$B$21:$B$1020,MATCH(E903,'2A-2B'!$F$21:$F$1020,0)),"-")</f>
        <v>-</v>
      </c>
      <c r="S903" s="177" t="str">
        <f>IFERROR(INDEX('ITC-Books'!$B$21:$B$1020,MATCH(E903,'ITC-Books'!$E$21:$E$1020,0)),"-")</f>
        <v>-</v>
      </c>
      <c r="T903" s="186">
        <f t="shared" si="62"/>
        <v>0</v>
      </c>
      <c r="V903" s="131" t="str">
        <f>IFERROR(INDEX('2A-2B'!$C$21:$C$1020,MATCH(E903,'2A-2B'!$F$21:$F$1020,0)),"Not in 2A-2B")</f>
        <v>Not in 2A-2B</v>
      </c>
      <c r="W903" s="131" t="str">
        <f>IFERROR(INDEX('ITC-Books'!$C$21:$C$1020,MATCH(E903,'ITC-Books'!$E$21:$E$1020,0)),"Not in Books")</f>
        <v>Not in Books</v>
      </c>
      <c r="X903" s="117" t="str">
        <f>IFERROR(INDEX('ITC-Books'!$R$21:$R$1020,MATCH(E903,'ITC-Books'!$E$21:$E$1020,0)),"Not in Books")</f>
        <v>Not in Books</v>
      </c>
      <c r="Y903" s="120">
        <f>IFERROR(VLOOKUP(E903,'2A-2B'!$F$21:$H$1020,3,0)-P903,SUM(M903:O903))</f>
        <v>0</v>
      </c>
      <c r="Z903" s="53">
        <f>IFERROR(VLOOKUP(E903,'ITC-Books'!$E$21:$P$1020,12,0)-P903,SUM(M903:O903))</f>
        <v>0</v>
      </c>
      <c r="AA903" s="186" t="str">
        <f t="shared" si="63"/>
        <v>-</v>
      </c>
    </row>
    <row r="904" spans="2:27">
      <c r="B904" s="176" t="s">
        <v>2283</v>
      </c>
      <c r="C904" s="121"/>
      <c r="D904" s="119"/>
      <c r="E904" s="192"/>
      <c r="F904" s="117"/>
      <c r="G904" s="118"/>
      <c r="H904" s="119"/>
      <c r="I904" s="119"/>
      <c r="J904" s="123"/>
      <c r="K904" s="195"/>
      <c r="L904" s="120">
        <v>0</v>
      </c>
      <c r="M904" s="120">
        <v>0</v>
      </c>
      <c r="N904" s="120">
        <v>0</v>
      </c>
      <c r="O904" s="112">
        <f t="shared" si="60"/>
        <v>0</v>
      </c>
      <c r="P904" s="115">
        <f t="shared" si="61"/>
        <v>0</v>
      </c>
      <c r="Q904" s="197"/>
      <c r="R904" s="177" t="str">
        <f>IFERROR(INDEX('2A-2B'!$B$21:$B$1020,MATCH(E904,'2A-2B'!$F$21:$F$1020,0)),"-")</f>
        <v>-</v>
      </c>
      <c r="S904" s="177" t="str">
        <f>IFERROR(INDEX('ITC-Books'!$B$21:$B$1020,MATCH(E904,'ITC-Books'!$E$21:$E$1020,0)),"-")</f>
        <v>-</v>
      </c>
      <c r="T904" s="186">
        <f t="shared" si="62"/>
        <v>0</v>
      </c>
      <c r="V904" s="131" t="str">
        <f>IFERROR(INDEX('2A-2B'!$C$21:$C$1020,MATCH(E904,'2A-2B'!$F$21:$F$1020,0)),"Not in 2A-2B")</f>
        <v>Not in 2A-2B</v>
      </c>
      <c r="W904" s="131" t="str">
        <f>IFERROR(INDEX('ITC-Books'!$C$21:$C$1020,MATCH(E904,'ITC-Books'!$E$21:$E$1020,0)),"Not in Books")</f>
        <v>Not in Books</v>
      </c>
      <c r="X904" s="117" t="str">
        <f>IFERROR(INDEX('ITC-Books'!$R$21:$R$1020,MATCH(E904,'ITC-Books'!$E$21:$E$1020,0)),"Not in Books")</f>
        <v>Not in Books</v>
      </c>
      <c r="Y904" s="120">
        <f>IFERROR(VLOOKUP(E904,'2A-2B'!$F$21:$H$1020,3,0)-P904,SUM(M904:O904))</f>
        <v>0</v>
      </c>
      <c r="Z904" s="53">
        <f>IFERROR(VLOOKUP(E904,'ITC-Books'!$E$21:$P$1020,12,0)-P904,SUM(M904:O904))</f>
        <v>0</v>
      </c>
      <c r="AA904" s="186" t="str">
        <f t="shared" si="63"/>
        <v>-</v>
      </c>
    </row>
    <row r="905" spans="2:27">
      <c r="B905" s="176" t="s">
        <v>2284</v>
      </c>
      <c r="C905" s="121"/>
      <c r="D905" s="119"/>
      <c r="E905" s="192"/>
      <c r="F905" s="117"/>
      <c r="G905" s="118"/>
      <c r="H905" s="119"/>
      <c r="I905" s="119"/>
      <c r="J905" s="123"/>
      <c r="K905" s="195"/>
      <c r="L905" s="120">
        <v>0</v>
      </c>
      <c r="M905" s="120">
        <v>0</v>
      </c>
      <c r="N905" s="120">
        <v>0</v>
      </c>
      <c r="O905" s="112">
        <f t="shared" si="60"/>
        <v>0</v>
      </c>
      <c r="P905" s="115">
        <f t="shared" si="61"/>
        <v>0</v>
      </c>
      <c r="Q905" s="197"/>
      <c r="R905" s="177" t="str">
        <f>IFERROR(INDEX('2A-2B'!$B$21:$B$1020,MATCH(E905,'2A-2B'!$F$21:$F$1020,0)),"-")</f>
        <v>-</v>
      </c>
      <c r="S905" s="177" t="str">
        <f>IFERROR(INDEX('ITC-Books'!$B$21:$B$1020,MATCH(E905,'ITC-Books'!$E$21:$E$1020,0)),"-")</f>
        <v>-</v>
      </c>
      <c r="T905" s="186">
        <f t="shared" si="62"/>
        <v>0</v>
      </c>
      <c r="V905" s="131" t="str">
        <f>IFERROR(INDEX('2A-2B'!$C$21:$C$1020,MATCH(E905,'2A-2B'!$F$21:$F$1020,0)),"Not in 2A-2B")</f>
        <v>Not in 2A-2B</v>
      </c>
      <c r="W905" s="131" t="str">
        <f>IFERROR(INDEX('ITC-Books'!$C$21:$C$1020,MATCH(E905,'ITC-Books'!$E$21:$E$1020,0)),"Not in Books")</f>
        <v>Not in Books</v>
      </c>
      <c r="X905" s="117" t="str">
        <f>IFERROR(INDEX('ITC-Books'!$R$21:$R$1020,MATCH(E905,'ITC-Books'!$E$21:$E$1020,0)),"Not in Books")</f>
        <v>Not in Books</v>
      </c>
      <c r="Y905" s="120">
        <f>IFERROR(VLOOKUP(E905,'2A-2B'!$F$21:$H$1020,3,0)-P905,SUM(M905:O905))</f>
        <v>0</v>
      </c>
      <c r="Z905" s="53">
        <f>IFERROR(VLOOKUP(E905,'ITC-Books'!$E$21:$P$1020,12,0)-P905,SUM(M905:O905))</f>
        <v>0</v>
      </c>
      <c r="AA905" s="186" t="str">
        <f t="shared" si="63"/>
        <v>-</v>
      </c>
    </row>
    <row r="906" spans="2:27">
      <c r="B906" s="176" t="s">
        <v>2285</v>
      </c>
      <c r="C906" s="121"/>
      <c r="D906" s="119"/>
      <c r="E906" s="192"/>
      <c r="F906" s="117"/>
      <c r="G906" s="118"/>
      <c r="H906" s="119"/>
      <c r="I906" s="119"/>
      <c r="J906" s="123"/>
      <c r="K906" s="195"/>
      <c r="L906" s="120">
        <v>0</v>
      </c>
      <c r="M906" s="120">
        <v>0</v>
      </c>
      <c r="N906" s="120">
        <v>0</v>
      </c>
      <c r="O906" s="112">
        <f t="shared" si="60"/>
        <v>0</v>
      </c>
      <c r="P906" s="115">
        <f t="shared" si="61"/>
        <v>0</v>
      </c>
      <c r="Q906" s="197"/>
      <c r="R906" s="177" t="str">
        <f>IFERROR(INDEX('2A-2B'!$B$21:$B$1020,MATCH(E906,'2A-2B'!$F$21:$F$1020,0)),"-")</f>
        <v>-</v>
      </c>
      <c r="S906" s="177" t="str">
        <f>IFERROR(INDEX('ITC-Books'!$B$21:$B$1020,MATCH(E906,'ITC-Books'!$E$21:$E$1020,0)),"-")</f>
        <v>-</v>
      </c>
      <c r="T906" s="186">
        <f t="shared" si="62"/>
        <v>0</v>
      </c>
      <c r="V906" s="131" t="str">
        <f>IFERROR(INDEX('2A-2B'!$C$21:$C$1020,MATCH(E906,'2A-2B'!$F$21:$F$1020,0)),"Not in 2A-2B")</f>
        <v>Not in 2A-2B</v>
      </c>
      <c r="W906" s="131" t="str">
        <f>IFERROR(INDEX('ITC-Books'!$C$21:$C$1020,MATCH(E906,'ITC-Books'!$E$21:$E$1020,0)),"Not in Books")</f>
        <v>Not in Books</v>
      </c>
      <c r="X906" s="117" t="str">
        <f>IFERROR(INDEX('ITC-Books'!$R$21:$R$1020,MATCH(E906,'ITC-Books'!$E$21:$E$1020,0)),"Not in Books")</f>
        <v>Not in Books</v>
      </c>
      <c r="Y906" s="120">
        <f>IFERROR(VLOOKUP(E906,'2A-2B'!$F$21:$H$1020,3,0)-P906,SUM(M906:O906))</f>
        <v>0</v>
      </c>
      <c r="Z906" s="53">
        <f>IFERROR(VLOOKUP(E906,'ITC-Books'!$E$21:$P$1020,12,0)-P906,SUM(M906:O906))</f>
        <v>0</v>
      </c>
      <c r="AA906" s="186" t="str">
        <f t="shared" si="63"/>
        <v>-</v>
      </c>
    </row>
    <row r="907" spans="2:27">
      <c r="B907" s="176" t="s">
        <v>2286</v>
      </c>
      <c r="C907" s="121"/>
      <c r="D907" s="119"/>
      <c r="E907" s="192"/>
      <c r="F907" s="117"/>
      <c r="G907" s="118"/>
      <c r="H907" s="119"/>
      <c r="I907" s="119"/>
      <c r="J907" s="123"/>
      <c r="K907" s="195"/>
      <c r="L907" s="120">
        <v>0</v>
      </c>
      <c r="M907" s="120">
        <v>0</v>
      </c>
      <c r="N907" s="120">
        <v>0</v>
      </c>
      <c r="O907" s="112">
        <f t="shared" si="60"/>
        <v>0</v>
      </c>
      <c r="P907" s="115">
        <f t="shared" si="61"/>
        <v>0</v>
      </c>
      <c r="Q907" s="197"/>
      <c r="R907" s="177" t="str">
        <f>IFERROR(INDEX('2A-2B'!$B$21:$B$1020,MATCH(E907,'2A-2B'!$F$21:$F$1020,0)),"-")</f>
        <v>-</v>
      </c>
      <c r="S907" s="177" t="str">
        <f>IFERROR(INDEX('ITC-Books'!$B$21:$B$1020,MATCH(E907,'ITC-Books'!$E$21:$E$1020,0)),"-")</f>
        <v>-</v>
      </c>
      <c r="T907" s="186">
        <f t="shared" si="62"/>
        <v>0</v>
      </c>
      <c r="V907" s="131" t="str">
        <f>IFERROR(INDEX('2A-2B'!$C$21:$C$1020,MATCH(E907,'2A-2B'!$F$21:$F$1020,0)),"Not in 2A-2B")</f>
        <v>Not in 2A-2B</v>
      </c>
      <c r="W907" s="131" t="str">
        <f>IFERROR(INDEX('ITC-Books'!$C$21:$C$1020,MATCH(E907,'ITC-Books'!$E$21:$E$1020,0)),"Not in Books")</f>
        <v>Not in Books</v>
      </c>
      <c r="X907" s="117" t="str">
        <f>IFERROR(INDEX('ITC-Books'!$R$21:$R$1020,MATCH(E907,'ITC-Books'!$E$21:$E$1020,0)),"Not in Books")</f>
        <v>Not in Books</v>
      </c>
      <c r="Y907" s="120">
        <f>IFERROR(VLOOKUP(E907,'2A-2B'!$F$21:$H$1020,3,0)-P907,SUM(M907:O907))</f>
        <v>0</v>
      </c>
      <c r="Z907" s="53">
        <f>IFERROR(VLOOKUP(E907,'ITC-Books'!$E$21:$P$1020,12,0)-P907,SUM(M907:O907))</f>
        <v>0</v>
      </c>
      <c r="AA907" s="186" t="str">
        <f t="shared" si="63"/>
        <v>-</v>
      </c>
    </row>
    <row r="908" spans="2:27">
      <c r="B908" s="176" t="s">
        <v>2287</v>
      </c>
      <c r="C908" s="121"/>
      <c r="D908" s="119"/>
      <c r="E908" s="192"/>
      <c r="F908" s="117"/>
      <c r="G908" s="118"/>
      <c r="H908" s="119"/>
      <c r="I908" s="119"/>
      <c r="J908" s="123"/>
      <c r="K908" s="195"/>
      <c r="L908" s="120">
        <v>0</v>
      </c>
      <c r="M908" s="120">
        <v>0</v>
      </c>
      <c r="N908" s="120">
        <v>0</v>
      </c>
      <c r="O908" s="112">
        <f t="shared" si="60"/>
        <v>0</v>
      </c>
      <c r="P908" s="115">
        <f t="shared" si="61"/>
        <v>0</v>
      </c>
      <c r="Q908" s="197"/>
      <c r="R908" s="177" t="str">
        <f>IFERROR(INDEX('2A-2B'!$B$21:$B$1020,MATCH(E908,'2A-2B'!$F$21:$F$1020,0)),"-")</f>
        <v>-</v>
      </c>
      <c r="S908" s="177" t="str">
        <f>IFERROR(INDEX('ITC-Books'!$B$21:$B$1020,MATCH(E908,'ITC-Books'!$E$21:$E$1020,0)),"-")</f>
        <v>-</v>
      </c>
      <c r="T908" s="186">
        <f t="shared" si="62"/>
        <v>0</v>
      </c>
      <c r="V908" s="131" t="str">
        <f>IFERROR(INDEX('2A-2B'!$C$21:$C$1020,MATCH(E908,'2A-2B'!$F$21:$F$1020,0)),"Not in 2A-2B")</f>
        <v>Not in 2A-2B</v>
      </c>
      <c r="W908" s="131" t="str">
        <f>IFERROR(INDEX('ITC-Books'!$C$21:$C$1020,MATCH(E908,'ITC-Books'!$E$21:$E$1020,0)),"Not in Books")</f>
        <v>Not in Books</v>
      </c>
      <c r="X908" s="117" t="str">
        <f>IFERROR(INDEX('ITC-Books'!$R$21:$R$1020,MATCH(E908,'ITC-Books'!$E$21:$E$1020,0)),"Not in Books")</f>
        <v>Not in Books</v>
      </c>
      <c r="Y908" s="120">
        <f>IFERROR(VLOOKUP(E908,'2A-2B'!$F$21:$H$1020,3,0)-P908,SUM(M908:O908))</f>
        <v>0</v>
      </c>
      <c r="Z908" s="53">
        <f>IFERROR(VLOOKUP(E908,'ITC-Books'!$E$21:$P$1020,12,0)-P908,SUM(M908:O908))</f>
        <v>0</v>
      </c>
      <c r="AA908" s="186" t="str">
        <f t="shared" si="63"/>
        <v>-</v>
      </c>
    </row>
    <row r="909" spans="2:27">
      <c r="B909" s="176" t="s">
        <v>2288</v>
      </c>
      <c r="C909" s="121"/>
      <c r="D909" s="119"/>
      <c r="E909" s="192"/>
      <c r="F909" s="117"/>
      <c r="G909" s="118"/>
      <c r="H909" s="119"/>
      <c r="I909" s="119"/>
      <c r="J909" s="123"/>
      <c r="K909" s="195"/>
      <c r="L909" s="120">
        <v>0</v>
      </c>
      <c r="M909" s="120">
        <v>0</v>
      </c>
      <c r="N909" s="120">
        <v>0</v>
      </c>
      <c r="O909" s="112">
        <f t="shared" si="60"/>
        <v>0</v>
      </c>
      <c r="P909" s="115">
        <f t="shared" si="61"/>
        <v>0</v>
      </c>
      <c r="Q909" s="197"/>
      <c r="R909" s="177" t="str">
        <f>IFERROR(INDEX('2A-2B'!$B$21:$B$1020,MATCH(E909,'2A-2B'!$F$21:$F$1020,0)),"-")</f>
        <v>-</v>
      </c>
      <c r="S909" s="177" t="str">
        <f>IFERROR(INDEX('ITC-Books'!$B$21:$B$1020,MATCH(E909,'ITC-Books'!$E$21:$E$1020,0)),"-")</f>
        <v>-</v>
      </c>
      <c r="T909" s="186">
        <f t="shared" si="62"/>
        <v>0</v>
      </c>
      <c r="V909" s="131" t="str">
        <f>IFERROR(INDEX('2A-2B'!$C$21:$C$1020,MATCH(E909,'2A-2B'!$F$21:$F$1020,0)),"Not in 2A-2B")</f>
        <v>Not in 2A-2B</v>
      </c>
      <c r="W909" s="131" t="str">
        <f>IFERROR(INDEX('ITC-Books'!$C$21:$C$1020,MATCH(E909,'ITC-Books'!$E$21:$E$1020,0)),"Not in Books")</f>
        <v>Not in Books</v>
      </c>
      <c r="X909" s="117" t="str">
        <f>IFERROR(INDEX('ITC-Books'!$R$21:$R$1020,MATCH(E909,'ITC-Books'!$E$21:$E$1020,0)),"Not in Books")</f>
        <v>Not in Books</v>
      </c>
      <c r="Y909" s="120">
        <f>IFERROR(VLOOKUP(E909,'2A-2B'!$F$21:$H$1020,3,0)-P909,SUM(M909:O909))</f>
        <v>0</v>
      </c>
      <c r="Z909" s="53">
        <f>IFERROR(VLOOKUP(E909,'ITC-Books'!$E$21:$P$1020,12,0)-P909,SUM(M909:O909))</f>
        <v>0</v>
      </c>
      <c r="AA909" s="186" t="str">
        <f t="shared" si="63"/>
        <v>-</v>
      </c>
    </row>
    <row r="910" spans="2:27">
      <c r="B910" s="176" t="s">
        <v>2289</v>
      </c>
      <c r="C910" s="121"/>
      <c r="D910" s="119"/>
      <c r="E910" s="192"/>
      <c r="F910" s="117"/>
      <c r="G910" s="118"/>
      <c r="H910" s="119"/>
      <c r="I910" s="119"/>
      <c r="J910" s="123"/>
      <c r="K910" s="195"/>
      <c r="L910" s="120">
        <v>0</v>
      </c>
      <c r="M910" s="120">
        <v>0</v>
      </c>
      <c r="N910" s="120">
        <v>0</v>
      </c>
      <c r="O910" s="112">
        <f t="shared" si="60"/>
        <v>0</v>
      </c>
      <c r="P910" s="115">
        <f t="shared" si="61"/>
        <v>0</v>
      </c>
      <c r="Q910" s="197"/>
      <c r="R910" s="177" t="str">
        <f>IFERROR(INDEX('2A-2B'!$B$21:$B$1020,MATCH(E910,'2A-2B'!$F$21:$F$1020,0)),"-")</f>
        <v>-</v>
      </c>
      <c r="S910" s="177" t="str">
        <f>IFERROR(INDEX('ITC-Books'!$B$21:$B$1020,MATCH(E910,'ITC-Books'!$E$21:$E$1020,0)),"-")</f>
        <v>-</v>
      </c>
      <c r="T910" s="186">
        <f t="shared" si="62"/>
        <v>0</v>
      </c>
      <c r="V910" s="131" t="str">
        <f>IFERROR(INDEX('2A-2B'!$C$21:$C$1020,MATCH(E910,'2A-2B'!$F$21:$F$1020,0)),"Not in 2A-2B")</f>
        <v>Not in 2A-2B</v>
      </c>
      <c r="W910" s="131" t="str">
        <f>IFERROR(INDEX('ITC-Books'!$C$21:$C$1020,MATCH(E910,'ITC-Books'!$E$21:$E$1020,0)),"Not in Books")</f>
        <v>Not in Books</v>
      </c>
      <c r="X910" s="117" t="str">
        <f>IFERROR(INDEX('ITC-Books'!$R$21:$R$1020,MATCH(E910,'ITC-Books'!$E$21:$E$1020,0)),"Not in Books")</f>
        <v>Not in Books</v>
      </c>
      <c r="Y910" s="120">
        <f>IFERROR(VLOOKUP(E910,'2A-2B'!$F$21:$H$1020,3,0)-P910,SUM(M910:O910))</f>
        <v>0</v>
      </c>
      <c r="Z910" s="53">
        <f>IFERROR(VLOOKUP(E910,'ITC-Books'!$E$21:$P$1020,12,0)-P910,SUM(M910:O910))</f>
        <v>0</v>
      </c>
      <c r="AA910" s="186" t="str">
        <f t="shared" si="63"/>
        <v>-</v>
      </c>
    </row>
    <row r="911" spans="2:27">
      <c r="B911" s="176" t="s">
        <v>2290</v>
      </c>
      <c r="C911" s="121"/>
      <c r="D911" s="119"/>
      <c r="E911" s="192"/>
      <c r="F911" s="117"/>
      <c r="G911" s="118"/>
      <c r="H911" s="119"/>
      <c r="I911" s="119"/>
      <c r="J911" s="123"/>
      <c r="K911" s="195"/>
      <c r="L911" s="120">
        <v>0</v>
      </c>
      <c r="M911" s="120">
        <v>0</v>
      </c>
      <c r="N911" s="120">
        <v>0</v>
      </c>
      <c r="O911" s="112">
        <f t="shared" si="60"/>
        <v>0</v>
      </c>
      <c r="P911" s="115">
        <f t="shared" si="61"/>
        <v>0</v>
      </c>
      <c r="Q911" s="197"/>
      <c r="R911" s="177" t="str">
        <f>IFERROR(INDEX('2A-2B'!$B$21:$B$1020,MATCH(E911,'2A-2B'!$F$21:$F$1020,0)),"-")</f>
        <v>-</v>
      </c>
      <c r="S911" s="177" t="str">
        <f>IFERROR(INDEX('ITC-Books'!$B$21:$B$1020,MATCH(E911,'ITC-Books'!$E$21:$E$1020,0)),"-")</f>
        <v>-</v>
      </c>
      <c r="T911" s="186">
        <f t="shared" si="62"/>
        <v>0</v>
      </c>
      <c r="V911" s="131" t="str">
        <f>IFERROR(INDEX('2A-2B'!$C$21:$C$1020,MATCH(E911,'2A-2B'!$F$21:$F$1020,0)),"Not in 2A-2B")</f>
        <v>Not in 2A-2B</v>
      </c>
      <c r="W911" s="131" t="str">
        <f>IFERROR(INDEX('ITC-Books'!$C$21:$C$1020,MATCH(E911,'ITC-Books'!$E$21:$E$1020,0)),"Not in Books")</f>
        <v>Not in Books</v>
      </c>
      <c r="X911" s="117" t="str">
        <f>IFERROR(INDEX('ITC-Books'!$R$21:$R$1020,MATCH(E911,'ITC-Books'!$E$21:$E$1020,0)),"Not in Books")</f>
        <v>Not in Books</v>
      </c>
      <c r="Y911" s="120">
        <f>IFERROR(VLOOKUP(E911,'2A-2B'!$F$21:$H$1020,3,0)-P911,SUM(M911:O911))</f>
        <v>0</v>
      </c>
      <c r="Z911" s="53">
        <f>IFERROR(VLOOKUP(E911,'ITC-Books'!$E$21:$P$1020,12,0)-P911,SUM(M911:O911))</f>
        <v>0</v>
      </c>
      <c r="AA911" s="186" t="str">
        <f t="shared" si="63"/>
        <v>-</v>
      </c>
    </row>
    <row r="912" spans="2:27">
      <c r="B912" s="176" t="s">
        <v>2291</v>
      </c>
      <c r="C912" s="121"/>
      <c r="D912" s="119"/>
      <c r="E912" s="192"/>
      <c r="F912" s="117"/>
      <c r="G912" s="118"/>
      <c r="H912" s="119"/>
      <c r="I912" s="119"/>
      <c r="J912" s="123"/>
      <c r="K912" s="195"/>
      <c r="L912" s="120">
        <v>0</v>
      </c>
      <c r="M912" s="120">
        <v>0</v>
      </c>
      <c r="N912" s="120">
        <v>0</v>
      </c>
      <c r="O912" s="112">
        <f t="shared" si="60"/>
        <v>0</v>
      </c>
      <c r="P912" s="115">
        <f t="shared" si="61"/>
        <v>0</v>
      </c>
      <c r="Q912" s="197"/>
      <c r="R912" s="177" t="str">
        <f>IFERROR(INDEX('2A-2B'!$B$21:$B$1020,MATCH(E912,'2A-2B'!$F$21:$F$1020,0)),"-")</f>
        <v>-</v>
      </c>
      <c r="S912" s="177" t="str">
        <f>IFERROR(INDEX('ITC-Books'!$B$21:$B$1020,MATCH(E912,'ITC-Books'!$E$21:$E$1020,0)),"-")</f>
        <v>-</v>
      </c>
      <c r="T912" s="186">
        <f t="shared" si="62"/>
        <v>0</v>
      </c>
      <c r="V912" s="131" t="str">
        <f>IFERROR(INDEX('2A-2B'!$C$21:$C$1020,MATCH(E912,'2A-2B'!$F$21:$F$1020,0)),"Not in 2A-2B")</f>
        <v>Not in 2A-2B</v>
      </c>
      <c r="W912" s="131" t="str">
        <f>IFERROR(INDEX('ITC-Books'!$C$21:$C$1020,MATCH(E912,'ITC-Books'!$E$21:$E$1020,0)),"Not in Books")</f>
        <v>Not in Books</v>
      </c>
      <c r="X912" s="117" t="str">
        <f>IFERROR(INDEX('ITC-Books'!$R$21:$R$1020,MATCH(E912,'ITC-Books'!$E$21:$E$1020,0)),"Not in Books")</f>
        <v>Not in Books</v>
      </c>
      <c r="Y912" s="120">
        <f>IFERROR(VLOOKUP(E912,'2A-2B'!$F$21:$H$1020,3,0)-P912,SUM(M912:O912))</f>
        <v>0</v>
      </c>
      <c r="Z912" s="53">
        <f>IFERROR(VLOOKUP(E912,'ITC-Books'!$E$21:$P$1020,12,0)-P912,SUM(M912:O912))</f>
        <v>0</v>
      </c>
      <c r="AA912" s="186" t="str">
        <f t="shared" si="63"/>
        <v>-</v>
      </c>
    </row>
    <row r="913" spans="2:27">
      <c r="B913" s="176" t="s">
        <v>2292</v>
      </c>
      <c r="C913" s="121"/>
      <c r="D913" s="119"/>
      <c r="E913" s="192"/>
      <c r="F913" s="117"/>
      <c r="G913" s="118"/>
      <c r="H913" s="119"/>
      <c r="I913" s="119"/>
      <c r="J913" s="123"/>
      <c r="K913" s="195"/>
      <c r="L913" s="120">
        <v>0</v>
      </c>
      <c r="M913" s="120">
        <v>0</v>
      </c>
      <c r="N913" s="120">
        <v>0</v>
      </c>
      <c r="O913" s="112">
        <f t="shared" si="60"/>
        <v>0</v>
      </c>
      <c r="P913" s="115">
        <f t="shared" si="61"/>
        <v>0</v>
      </c>
      <c r="Q913" s="197"/>
      <c r="R913" s="177" t="str">
        <f>IFERROR(INDEX('2A-2B'!$B$21:$B$1020,MATCH(E913,'2A-2B'!$F$21:$F$1020,0)),"-")</f>
        <v>-</v>
      </c>
      <c r="S913" s="177" t="str">
        <f>IFERROR(INDEX('ITC-Books'!$B$21:$B$1020,MATCH(E913,'ITC-Books'!$E$21:$E$1020,0)),"-")</f>
        <v>-</v>
      </c>
      <c r="T913" s="186">
        <f t="shared" si="62"/>
        <v>0</v>
      </c>
      <c r="V913" s="131" t="str">
        <f>IFERROR(INDEX('2A-2B'!$C$21:$C$1020,MATCH(E913,'2A-2B'!$F$21:$F$1020,0)),"Not in 2A-2B")</f>
        <v>Not in 2A-2B</v>
      </c>
      <c r="W913" s="131" t="str">
        <f>IFERROR(INDEX('ITC-Books'!$C$21:$C$1020,MATCH(E913,'ITC-Books'!$E$21:$E$1020,0)),"Not in Books")</f>
        <v>Not in Books</v>
      </c>
      <c r="X913" s="117" t="str">
        <f>IFERROR(INDEX('ITC-Books'!$R$21:$R$1020,MATCH(E913,'ITC-Books'!$E$21:$E$1020,0)),"Not in Books")</f>
        <v>Not in Books</v>
      </c>
      <c r="Y913" s="120">
        <f>IFERROR(VLOOKUP(E913,'2A-2B'!$F$21:$H$1020,3,0)-P913,SUM(M913:O913))</f>
        <v>0</v>
      </c>
      <c r="Z913" s="53">
        <f>IFERROR(VLOOKUP(E913,'ITC-Books'!$E$21:$P$1020,12,0)-P913,SUM(M913:O913))</f>
        <v>0</v>
      </c>
      <c r="AA913" s="186" t="str">
        <f t="shared" si="63"/>
        <v>-</v>
      </c>
    </row>
    <row r="914" spans="2:27">
      <c r="B914" s="176" t="s">
        <v>2293</v>
      </c>
      <c r="C914" s="121"/>
      <c r="D914" s="119"/>
      <c r="E914" s="192"/>
      <c r="F914" s="117"/>
      <c r="G914" s="118"/>
      <c r="H914" s="119"/>
      <c r="I914" s="119"/>
      <c r="J914" s="123"/>
      <c r="K914" s="195"/>
      <c r="L914" s="120">
        <v>0</v>
      </c>
      <c r="M914" s="120">
        <v>0</v>
      </c>
      <c r="N914" s="120">
        <v>0</v>
      </c>
      <c r="O914" s="112">
        <f t="shared" si="60"/>
        <v>0</v>
      </c>
      <c r="P914" s="115">
        <f t="shared" si="61"/>
        <v>0</v>
      </c>
      <c r="Q914" s="197"/>
      <c r="R914" s="177" t="str">
        <f>IFERROR(INDEX('2A-2B'!$B$21:$B$1020,MATCH(E914,'2A-2B'!$F$21:$F$1020,0)),"-")</f>
        <v>-</v>
      </c>
      <c r="S914" s="177" t="str">
        <f>IFERROR(INDEX('ITC-Books'!$B$21:$B$1020,MATCH(E914,'ITC-Books'!$E$21:$E$1020,0)),"-")</f>
        <v>-</v>
      </c>
      <c r="T914" s="186">
        <f t="shared" si="62"/>
        <v>0</v>
      </c>
      <c r="V914" s="131" t="str">
        <f>IFERROR(INDEX('2A-2B'!$C$21:$C$1020,MATCH(E914,'2A-2B'!$F$21:$F$1020,0)),"Not in 2A-2B")</f>
        <v>Not in 2A-2B</v>
      </c>
      <c r="W914" s="131" t="str">
        <f>IFERROR(INDEX('ITC-Books'!$C$21:$C$1020,MATCH(E914,'ITC-Books'!$E$21:$E$1020,0)),"Not in Books")</f>
        <v>Not in Books</v>
      </c>
      <c r="X914" s="117" t="str">
        <f>IFERROR(INDEX('ITC-Books'!$R$21:$R$1020,MATCH(E914,'ITC-Books'!$E$21:$E$1020,0)),"Not in Books")</f>
        <v>Not in Books</v>
      </c>
      <c r="Y914" s="120">
        <f>IFERROR(VLOOKUP(E914,'2A-2B'!$F$21:$H$1020,3,0)-P914,SUM(M914:O914))</f>
        <v>0</v>
      </c>
      <c r="Z914" s="53">
        <f>IFERROR(VLOOKUP(E914,'ITC-Books'!$E$21:$P$1020,12,0)-P914,SUM(M914:O914))</f>
        <v>0</v>
      </c>
      <c r="AA914" s="186" t="str">
        <f t="shared" si="63"/>
        <v>-</v>
      </c>
    </row>
    <row r="915" spans="2:27">
      <c r="B915" s="176" t="s">
        <v>2294</v>
      </c>
      <c r="C915" s="121"/>
      <c r="D915" s="119"/>
      <c r="E915" s="192"/>
      <c r="F915" s="117"/>
      <c r="G915" s="118"/>
      <c r="H915" s="119"/>
      <c r="I915" s="119"/>
      <c r="J915" s="123"/>
      <c r="K915" s="195"/>
      <c r="L915" s="120">
        <v>0</v>
      </c>
      <c r="M915" s="120">
        <v>0</v>
      </c>
      <c r="N915" s="120">
        <v>0</v>
      </c>
      <c r="O915" s="112">
        <f t="shared" si="60"/>
        <v>0</v>
      </c>
      <c r="P915" s="115">
        <f t="shared" si="61"/>
        <v>0</v>
      </c>
      <c r="Q915" s="197"/>
      <c r="R915" s="177" t="str">
        <f>IFERROR(INDEX('2A-2B'!$B$21:$B$1020,MATCH(E915,'2A-2B'!$F$21:$F$1020,0)),"-")</f>
        <v>-</v>
      </c>
      <c r="S915" s="177" t="str">
        <f>IFERROR(INDEX('ITC-Books'!$B$21:$B$1020,MATCH(E915,'ITC-Books'!$E$21:$E$1020,0)),"-")</f>
        <v>-</v>
      </c>
      <c r="T915" s="186">
        <f t="shared" si="62"/>
        <v>0</v>
      </c>
      <c r="V915" s="131" t="str">
        <f>IFERROR(INDEX('2A-2B'!$C$21:$C$1020,MATCH(E915,'2A-2B'!$F$21:$F$1020,0)),"Not in 2A-2B")</f>
        <v>Not in 2A-2B</v>
      </c>
      <c r="W915" s="131" t="str">
        <f>IFERROR(INDEX('ITC-Books'!$C$21:$C$1020,MATCH(E915,'ITC-Books'!$E$21:$E$1020,0)),"Not in Books")</f>
        <v>Not in Books</v>
      </c>
      <c r="X915" s="117" t="str">
        <f>IFERROR(INDEX('ITC-Books'!$R$21:$R$1020,MATCH(E915,'ITC-Books'!$E$21:$E$1020,0)),"Not in Books")</f>
        <v>Not in Books</v>
      </c>
      <c r="Y915" s="120">
        <f>IFERROR(VLOOKUP(E915,'2A-2B'!$F$21:$H$1020,3,0)-P915,SUM(M915:O915))</f>
        <v>0</v>
      </c>
      <c r="Z915" s="53">
        <f>IFERROR(VLOOKUP(E915,'ITC-Books'!$E$21:$P$1020,12,0)-P915,SUM(M915:O915))</f>
        <v>0</v>
      </c>
      <c r="AA915" s="186" t="str">
        <f t="shared" si="63"/>
        <v>-</v>
      </c>
    </row>
    <row r="916" spans="2:27">
      <c r="B916" s="176" t="s">
        <v>2295</v>
      </c>
      <c r="C916" s="121"/>
      <c r="D916" s="119"/>
      <c r="E916" s="192"/>
      <c r="F916" s="117"/>
      <c r="G916" s="118"/>
      <c r="H916" s="119"/>
      <c r="I916" s="119"/>
      <c r="J916" s="123"/>
      <c r="K916" s="195"/>
      <c r="L916" s="120">
        <v>0</v>
      </c>
      <c r="M916" s="120">
        <v>0</v>
      </c>
      <c r="N916" s="120">
        <v>0</v>
      </c>
      <c r="O916" s="112">
        <f t="shared" si="60"/>
        <v>0</v>
      </c>
      <c r="P916" s="115">
        <f t="shared" si="61"/>
        <v>0</v>
      </c>
      <c r="Q916" s="197"/>
      <c r="R916" s="177" t="str">
        <f>IFERROR(INDEX('2A-2B'!$B$21:$B$1020,MATCH(E916,'2A-2B'!$F$21:$F$1020,0)),"-")</f>
        <v>-</v>
      </c>
      <c r="S916" s="177" t="str">
        <f>IFERROR(INDEX('ITC-Books'!$B$21:$B$1020,MATCH(E916,'ITC-Books'!$E$21:$E$1020,0)),"-")</f>
        <v>-</v>
      </c>
      <c r="T916" s="186">
        <f t="shared" si="62"/>
        <v>0</v>
      </c>
      <c r="V916" s="131" t="str">
        <f>IFERROR(INDEX('2A-2B'!$C$21:$C$1020,MATCH(E916,'2A-2B'!$F$21:$F$1020,0)),"Not in 2A-2B")</f>
        <v>Not in 2A-2B</v>
      </c>
      <c r="W916" s="131" t="str">
        <f>IFERROR(INDEX('ITC-Books'!$C$21:$C$1020,MATCH(E916,'ITC-Books'!$E$21:$E$1020,0)),"Not in Books")</f>
        <v>Not in Books</v>
      </c>
      <c r="X916" s="117" t="str">
        <f>IFERROR(INDEX('ITC-Books'!$R$21:$R$1020,MATCH(E916,'ITC-Books'!$E$21:$E$1020,0)),"Not in Books")</f>
        <v>Not in Books</v>
      </c>
      <c r="Y916" s="120">
        <f>IFERROR(VLOOKUP(E916,'2A-2B'!$F$21:$H$1020,3,0)-P916,SUM(M916:O916))</f>
        <v>0</v>
      </c>
      <c r="Z916" s="53">
        <f>IFERROR(VLOOKUP(E916,'ITC-Books'!$E$21:$P$1020,12,0)-P916,SUM(M916:O916))</f>
        <v>0</v>
      </c>
      <c r="AA916" s="186" t="str">
        <f t="shared" si="63"/>
        <v>-</v>
      </c>
    </row>
    <row r="917" spans="2:27">
      <c r="B917" s="176" t="s">
        <v>2296</v>
      </c>
      <c r="C917" s="121"/>
      <c r="D917" s="119"/>
      <c r="E917" s="192"/>
      <c r="F917" s="117"/>
      <c r="G917" s="118"/>
      <c r="H917" s="119"/>
      <c r="I917" s="119"/>
      <c r="J917" s="123"/>
      <c r="K917" s="195"/>
      <c r="L917" s="120">
        <v>0</v>
      </c>
      <c r="M917" s="120">
        <v>0</v>
      </c>
      <c r="N917" s="120">
        <v>0</v>
      </c>
      <c r="O917" s="112">
        <f t="shared" ref="O917:O980" si="64">N917</f>
        <v>0</v>
      </c>
      <c r="P917" s="115">
        <f t="shared" si="61"/>
        <v>0</v>
      </c>
      <c r="Q917" s="197"/>
      <c r="R917" s="177" t="str">
        <f>IFERROR(INDEX('2A-2B'!$B$21:$B$1020,MATCH(E917,'2A-2B'!$F$21:$F$1020,0)),"-")</f>
        <v>-</v>
      </c>
      <c r="S917" s="177" t="str">
        <f>IFERROR(INDEX('ITC-Books'!$B$21:$B$1020,MATCH(E917,'ITC-Books'!$E$21:$E$1020,0)),"-")</f>
        <v>-</v>
      </c>
      <c r="T917" s="186">
        <f t="shared" si="62"/>
        <v>0</v>
      </c>
      <c r="V917" s="131" t="str">
        <f>IFERROR(INDEX('2A-2B'!$C$21:$C$1020,MATCH(E917,'2A-2B'!$F$21:$F$1020,0)),"Not in 2A-2B")</f>
        <v>Not in 2A-2B</v>
      </c>
      <c r="W917" s="131" t="str">
        <f>IFERROR(INDEX('ITC-Books'!$C$21:$C$1020,MATCH(E917,'ITC-Books'!$E$21:$E$1020,0)),"Not in Books")</f>
        <v>Not in Books</v>
      </c>
      <c r="X917" s="117" t="str">
        <f>IFERROR(INDEX('ITC-Books'!$R$21:$R$1020,MATCH(E917,'ITC-Books'!$E$21:$E$1020,0)),"Not in Books")</f>
        <v>Not in Books</v>
      </c>
      <c r="Y917" s="120">
        <f>IFERROR(VLOOKUP(E917,'2A-2B'!$F$21:$H$1020,3,0)-P917,SUM(M917:O917))</f>
        <v>0</v>
      </c>
      <c r="Z917" s="53">
        <f>IFERROR(VLOOKUP(E917,'ITC-Books'!$E$21:$P$1020,12,0)-P917,SUM(M917:O917))</f>
        <v>0</v>
      </c>
      <c r="AA917" s="186" t="str">
        <f t="shared" si="63"/>
        <v>-</v>
      </c>
    </row>
    <row r="918" spans="2:27">
      <c r="B918" s="176" t="s">
        <v>2297</v>
      </c>
      <c r="C918" s="121"/>
      <c r="D918" s="119"/>
      <c r="E918" s="192"/>
      <c r="F918" s="117"/>
      <c r="G918" s="118"/>
      <c r="H918" s="119"/>
      <c r="I918" s="119"/>
      <c r="J918" s="123"/>
      <c r="K918" s="195"/>
      <c r="L918" s="120">
        <v>0</v>
      </c>
      <c r="M918" s="120">
        <v>0</v>
      </c>
      <c r="N918" s="120">
        <v>0</v>
      </c>
      <c r="O918" s="112">
        <f t="shared" si="64"/>
        <v>0</v>
      </c>
      <c r="P918" s="115">
        <f t="shared" ref="P918:P981" si="65">SUM(L918:O918)</f>
        <v>0</v>
      </c>
      <c r="Q918" s="197"/>
      <c r="R918" s="177" t="str">
        <f>IFERROR(INDEX('2A-2B'!$B$21:$B$1020,MATCH(E918,'2A-2B'!$F$21:$F$1020,0)),"-")</f>
        <v>-</v>
      </c>
      <c r="S918" s="177" t="str">
        <f>IFERROR(INDEX('ITC-Books'!$B$21:$B$1020,MATCH(E918,'ITC-Books'!$E$21:$E$1020,0)),"-")</f>
        <v>-</v>
      </c>
      <c r="T918" s="186">
        <f t="shared" ref="T918:T981" si="66">IF(((L918*J918)-SUM(M918:O918))&gt;0.51,0,((L918*J918)-SUM(M918:O918)))</f>
        <v>0</v>
      </c>
      <c r="V918" s="131" t="str">
        <f>IFERROR(INDEX('2A-2B'!$C$21:$C$1020,MATCH(E918,'2A-2B'!$F$21:$F$1020,0)),"Not in 2A-2B")</f>
        <v>Not in 2A-2B</v>
      </c>
      <c r="W918" s="131" t="str">
        <f>IFERROR(INDEX('ITC-Books'!$C$21:$C$1020,MATCH(E918,'ITC-Books'!$E$21:$E$1020,0)),"Not in Books")</f>
        <v>Not in Books</v>
      </c>
      <c r="X918" s="117" t="str">
        <f>IFERROR(INDEX('ITC-Books'!$R$21:$R$1020,MATCH(E918,'ITC-Books'!$E$21:$E$1020,0)),"Not in Books")</f>
        <v>Not in Books</v>
      </c>
      <c r="Y918" s="120">
        <f>IFERROR(VLOOKUP(E918,'2A-2B'!$F$21:$H$1020,3,0)-P918,SUM(M918:O918))</f>
        <v>0</v>
      </c>
      <c r="Z918" s="53">
        <f>IFERROR(VLOOKUP(E918,'ITC-Books'!$E$21:$P$1020,12,0)-P918,SUM(M918:O918))</f>
        <v>0</v>
      </c>
      <c r="AA918" s="186" t="str">
        <f t="shared" ref="AA918:AA981" si="67">IFERROR((X918-F918)&lt;180,"-")</f>
        <v>-</v>
      </c>
    </row>
    <row r="919" spans="2:27">
      <c r="B919" s="176" t="s">
        <v>2298</v>
      </c>
      <c r="C919" s="121"/>
      <c r="D919" s="119"/>
      <c r="E919" s="192"/>
      <c r="F919" s="117"/>
      <c r="G919" s="118"/>
      <c r="H919" s="119"/>
      <c r="I919" s="119"/>
      <c r="J919" s="123"/>
      <c r="K919" s="195"/>
      <c r="L919" s="120">
        <v>0</v>
      </c>
      <c r="M919" s="120">
        <v>0</v>
      </c>
      <c r="N919" s="120">
        <v>0</v>
      </c>
      <c r="O919" s="112">
        <f t="shared" si="64"/>
        <v>0</v>
      </c>
      <c r="P919" s="115">
        <f t="shared" si="65"/>
        <v>0</v>
      </c>
      <c r="Q919" s="197"/>
      <c r="R919" s="177" t="str">
        <f>IFERROR(INDEX('2A-2B'!$B$21:$B$1020,MATCH(E919,'2A-2B'!$F$21:$F$1020,0)),"-")</f>
        <v>-</v>
      </c>
      <c r="S919" s="177" t="str">
        <f>IFERROR(INDEX('ITC-Books'!$B$21:$B$1020,MATCH(E919,'ITC-Books'!$E$21:$E$1020,0)),"-")</f>
        <v>-</v>
      </c>
      <c r="T919" s="186">
        <f t="shared" si="66"/>
        <v>0</v>
      </c>
      <c r="V919" s="131" t="str">
        <f>IFERROR(INDEX('2A-2B'!$C$21:$C$1020,MATCH(E919,'2A-2B'!$F$21:$F$1020,0)),"Not in 2A-2B")</f>
        <v>Not in 2A-2B</v>
      </c>
      <c r="W919" s="131" t="str">
        <f>IFERROR(INDEX('ITC-Books'!$C$21:$C$1020,MATCH(E919,'ITC-Books'!$E$21:$E$1020,0)),"Not in Books")</f>
        <v>Not in Books</v>
      </c>
      <c r="X919" s="117" t="str">
        <f>IFERROR(INDEX('ITC-Books'!$R$21:$R$1020,MATCH(E919,'ITC-Books'!$E$21:$E$1020,0)),"Not in Books")</f>
        <v>Not in Books</v>
      </c>
      <c r="Y919" s="120">
        <f>IFERROR(VLOOKUP(E919,'2A-2B'!$F$21:$H$1020,3,0)-P919,SUM(M919:O919))</f>
        <v>0</v>
      </c>
      <c r="Z919" s="53">
        <f>IFERROR(VLOOKUP(E919,'ITC-Books'!$E$21:$P$1020,12,0)-P919,SUM(M919:O919))</f>
        <v>0</v>
      </c>
      <c r="AA919" s="186" t="str">
        <f t="shared" si="67"/>
        <v>-</v>
      </c>
    </row>
    <row r="920" spans="2:27">
      <c r="B920" s="176" t="s">
        <v>2299</v>
      </c>
      <c r="C920" s="121"/>
      <c r="D920" s="119"/>
      <c r="E920" s="192"/>
      <c r="F920" s="117"/>
      <c r="G920" s="118"/>
      <c r="H920" s="119"/>
      <c r="I920" s="119"/>
      <c r="J920" s="123"/>
      <c r="K920" s="195"/>
      <c r="L920" s="120">
        <v>0</v>
      </c>
      <c r="M920" s="120">
        <v>0</v>
      </c>
      <c r="N920" s="120">
        <v>0</v>
      </c>
      <c r="O920" s="112">
        <f t="shared" si="64"/>
        <v>0</v>
      </c>
      <c r="P920" s="115">
        <f t="shared" si="65"/>
        <v>0</v>
      </c>
      <c r="Q920" s="197"/>
      <c r="R920" s="177" t="str">
        <f>IFERROR(INDEX('2A-2B'!$B$21:$B$1020,MATCH(E920,'2A-2B'!$F$21:$F$1020,0)),"-")</f>
        <v>-</v>
      </c>
      <c r="S920" s="177" t="str">
        <f>IFERROR(INDEX('ITC-Books'!$B$21:$B$1020,MATCH(E920,'ITC-Books'!$E$21:$E$1020,0)),"-")</f>
        <v>-</v>
      </c>
      <c r="T920" s="186">
        <f t="shared" si="66"/>
        <v>0</v>
      </c>
      <c r="V920" s="131" t="str">
        <f>IFERROR(INDEX('2A-2B'!$C$21:$C$1020,MATCH(E920,'2A-2B'!$F$21:$F$1020,0)),"Not in 2A-2B")</f>
        <v>Not in 2A-2B</v>
      </c>
      <c r="W920" s="131" t="str">
        <f>IFERROR(INDEX('ITC-Books'!$C$21:$C$1020,MATCH(E920,'ITC-Books'!$E$21:$E$1020,0)),"Not in Books")</f>
        <v>Not in Books</v>
      </c>
      <c r="X920" s="117" t="str">
        <f>IFERROR(INDEX('ITC-Books'!$R$21:$R$1020,MATCH(E920,'ITC-Books'!$E$21:$E$1020,0)),"Not in Books")</f>
        <v>Not in Books</v>
      </c>
      <c r="Y920" s="120">
        <f>IFERROR(VLOOKUP(E920,'2A-2B'!$F$21:$H$1020,3,0)-P920,SUM(M920:O920))</f>
        <v>0</v>
      </c>
      <c r="Z920" s="53">
        <f>IFERROR(VLOOKUP(E920,'ITC-Books'!$E$21:$P$1020,12,0)-P920,SUM(M920:O920))</f>
        <v>0</v>
      </c>
      <c r="AA920" s="186" t="str">
        <f t="shared" si="67"/>
        <v>-</v>
      </c>
    </row>
    <row r="921" spans="2:27">
      <c r="B921" s="176" t="s">
        <v>2300</v>
      </c>
      <c r="C921" s="121"/>
      <c r="D921" s="119"/>
      <c r="E921" s="192"/>
      <c r="F921" s="117"/>
      <c r="G921" s="118"/>
      <c r="H921" s="119"/>
      <c r="I921" s="119"/>
      <c r="J921" s="123"/>
      <c r="K921" s="195"/>
      <c r="L921" s="120">
        <v>0</v>
      </c>
      <c r="M921" s="120">
        <v>0</v>
      </c>
      <c r="N921" s="120">
        <v>0</v>
      </c>
      <c r="O921" s="112">
        <f t="shared" si="64"/>
        <v>0</v>
      </c>
      <c r="P921" s="115">
        <f t="shared" si="65"/>
        <v>0</v>
      </c>
      <c r="Q921" s="197"/>
      <c r="R921" s="177" t="str">
        <f>IFERROR(INDEX('2A-2B'!$B$21:$B$1020,MATCH(E921,'2A-2B'!$F$21:$F$1020,0)),"-")</f>
        <v>-</v>
      </c>
      <c r="S921" s="177" t="str">
        <f>IFERROR(INDEX('ITC-Books'!$B$21:$B$1020,MATCH(E921,'ITC-Books'!$E$21:$E$1020,0)),"-")</f>
        <v>-</v>
      </c>
      <c r="T921" s="186">
        <f t="shared" si="66"/>
        <v>0</v>
      </c>
      <c r="V921" s="131" t="str">
        <f>IFERROR(INDEX('2A-2B'!$C$21:$C$1020,MATCH(E921,'2A-2B'!$F$21:$F$1020,0)),"Not in 2A-2B")</f>
        <v>Not in 2A-2B</v>
      </c>
      <c r="W921" s="131" t="str">
        <f>IFERROR(INDEX('ITC-Books'!$C$21:$C$1020,MATCH(E921,'ITC-Books'!$E$21:$E$1020,0)),"Not in Books")</f>
        <v>Not in Books</v>
      </c>
      <c r="X921" s="117" t="str">
        <f>IFERROR(INDEX('ITC-Books'!$R$21:$R$1020,MATCH(E921,'ITC-Books'!$E$21:$E$1020,0)),"Not in Books")</f>
        <v>Not in Books</v>
      </c>
      <c r="Y921" s="120">
        <f>IFERROR(VLOOKUP(E921,'2A-2B'!$F$21:$H$1020,3,0)-P921,SUM(M921:O921))</f>
        <v>0</v>
      </c>
      <c r="Z921" s="53">
        <f>IFERROR(VLOOKUP(E921,'ITC-Books'!$E$21:$P$1020,12,0)-P921,SUM(M921:O921))</f>
        <v>0</v>
      </c>
      <c r="AA921" s="186" t="str">
        <f t="shared" si="67"/>
        <v>-</v>
      </c>
    </row>
    <row r="922" spans="2:27">
      <c r="B922" s="176" t="s">
        <v>2301</v>
      </c>
      <c r="C922" s="121"/>
      <c r="D922" s="119"/>
      <c r="E922" s="192"/>
      <c r="F922" s="117"/>
      <c r="G922" s="118"/>
      <c r="H922" s="119"/>
      <c r="I922" s="119"/>
      <c r="J922" s="123"/>
      <c r="K922" s="195"/>
      <c r="L922" s="120">
        <v>0</v>
      </c>
      <c r="M922" s="120">
        <v>0</v>
      </c>
      <c r="N922" s="120">
        <v>0</v>
      </c>
      <c r="O922" s="112">
        <f t="shared" si="64"/>
        <v>0</v>
      </c>
      <c r="P922" s="115">
        <f t="shared" si="65"/>
        <v>0</v>
      </c>
      <c r="Q922" s="197"/>
      <c r="R922" s="177" t="str">
        <f>IFERROR(INDEX('2A-2B'!$B$21:$B$1020,MATCH(E922,'2A-2B'!$F$21:$F$1020,0)),"-")</f>
        <v>-</v>
      </c>
      <c r="S922" s="177" t="str">
        <f>IFERROR(INDEX('ITC-Books'!$B$21:$B$1020,MATCH(E922,'ITC-Books'!$E$21:$E$1020,0)),"-")</f>
        <v>-</v>
      </c>
      <c r="T922" s="186">
        <f t="shared" si="66"/>
        <v>0</v>
      </c>
      <c r="V922" s="131" t="str">
        <f>IFERROR(INDEX('2A-2B'!$C$21:$C$1020,MATCH(E922,'2A-2B'!$F$21:$F$1020,0)),"Not in 2A-2B")</f>
        <v>Not in 2A-2B</v>
      </c>
      <c r="W922" s="131" t="str">
        <f>IFERROR(INDEX('ITC-Books'!$C$21:$C$1020,MATCH(E922,'ITC-Books'!$E$21:$E$1020,0)),"Not in Books")</f>
        <v>Not in Books</v>
      </c>
      <c r="X922" s="117" t="str">
        <f>IFERROR(INDEX('ITC-Books'!$R$21:$R$1020,MATCH(E922,'ITC-Books'!$E$21:$E$1020,0)),"Not in Books")</f>
        <v>Not in Books</v>
      </c>
      <c r="Y922" s="120">
        <f>IFERROR(VLOOKUP(E922,'2A-2B'!$F$21:$H$1020,3,0)-P922,SUM(M922:O922))</f>
        <v>0</v>
      </c>
      <c r="Z922" s="53">
        <f>IFERROR(VLOOKUP(E922,'ITC-Books'!$E$21:$P$1020,12,0)-P922,SUM(M922:O922))</f>
        <v>0</v>
      </c>
      <c r="AA922" s="186" t="str">
        <f t="shared" si="67"/>
        <v>-</v>
      </c>
    </row>
    <row r="923" spans="2:27">
      <c r="B923" s="176" t="s">
        <v>2302</v>
      </c>
      <c r="C923" s="121"/>
      <c r="D923" s="119"/>
      <c r="E923" s="192"/>
      <c r="F923" s="117"/>
      <c r="G923" s="118"/>
      <c r="H923" s="119"/>
      <c r="I923" s="119"/>
      <c r="J923" s="123"/>
      <c r="K923" s="195"/>
      <c r="L923" s="120">
        <v>0</v>
      </c>
      <c r="M923" s="120">
        <v>0</v>
      </c>
      <c r="N923" s="120">
        <v>0</v>
      </c>
      <c r="O923" s="112">
        <f t="shared" si="64"/>
        <v>0</v>
      </c>
      <c r="P923" s="115">
        <f t="shared" si="65"/>
        <v>0</v>
      </c>
      <c r="Q923" s="197"/>
      <c r="R923" s="177" t="str">
        <f>IFERROR(INDEX('2A-2B'!$B$21:$B$1020,MATCH(E923,'2A-2B'!$F$21:$F$1020,0)),"-")</f>
        <v>-</v>
      </c>
      <c r="S923" s="177" t="str">
        <f>IFERROR(INDEX('ITC-Books'!$B$21:$B$1020,MATCH(E923,'ITC-Books'!$E$21:$E$1020,0)),"-")</f>
        <v>-</v>
      </c>
      <c r="T923" s="186">
        <f t="shared" si="66"/>
        <v>0</v>
      </c>
      <c r="V923" s="131" t="str">
        <f>IFERROR(INDEX('2A-2B'!$C$21:$C$1020,MATCH(E923,'2A-2B'!$F$21:$F$1020,0)),"Not in 2A-2B")</f>
        <v>Not in 2A-2B</v>
      </c>
      <c r="W923" s="131" t="str">
        <f>IFERROR(INDEX('ITC-Books'!$C$21:$C$1020,MATCH(E923,'ITC-Books'!$E$21:$E$1020,0)),"Not in Books")</f>
        <v>Not in Books</v>
      </c>
      <c r="X923" s="117" t="str">
        <f>IFERROR(INDEX('ITC-Books'!$R$21:$R$1020,MATCH(E923,'ITC-Books'!$E$21:$E$1020,0)),"Not in Books")</f>
        <v>Not in Books</v>
      </c>
      <c r="Y923" s="120">
        <f>IFERROR(VLOOKUP(E923,'2A-2B'!$F$21:$H$1020,3,0)-P923,SUM(M923:O923))</f>
        <v>0</v>
      </c>
      <c r="Z923" s="53">
        <f>IFERROR(VLOOKUP(E923,'ITC-Books'!$E$21:$P$1020,12,0)-P923,SUM(M923:O923))</f>
        <v>0</v>
      </c>
      <c r="AA923" s="186" t="str">
        <f t="shared" si="67"/>
        <v>-</v>
      </c>
    </row>
    <row r="924" spans="2:27">
      <c r="B924" s="176" t="s">
        <v>2303</v>
      </c>
      <c r="C924" s="121"/>
      <c r="D924" s="119"/>
      <c r="E924" s="192"/>
      <c r="F924" s="117"/>
      <c r="G924" s="118"/>
      <c r="H924" s="119"/>
      <c r="I924" s="119"/>
      <c r="J924" s="123"/>
      <c r="K924" s="195"/>
      <c r="L924" s="120">
        <v>0</v>
      </c>
      <c r="M924" s="120">
        <v>0</v>
      </c>
      <c r="N924" s="120">
        <v>0</v>
      </c>
      <c r="O924" s="112">
        <f t="shared" si="64"/>
        <v>0</v>
      </c>
      <c r="P924" s="115">
        <f t="shared" si="65"/>
        <v>0</v>
      </c>
      <c r="Q924" s="197"/>
      <c r="R924" s="177" t="str">
        <f>IFERROR(INDEX('2A-2B'!$B$21:$B$1020,MATCH(E924,'2A-2B'!$F$21:$F$1020,0)),"-")</f>
        <v>-</v>
      </c>
      <c r="S924" s="177" t="str">
        <f>IFERROR(INDEX('ITC-Books'!$B$21:$B$1020,MATCH(E924,'ITC-Books'!$E$21:$E$1020,0)),"-")</f>
        <v>-</v>
      </c>
      <c r="T924" s="186">
        <f t="shared" si="66"/>
        <v>0</v>
      </c>
      <c r="V924" s="131" t="str">
        <f>IFERROR(INDEX('2A-2B'!$C$21:$C$1020,MATCH(E924,'2A-2B'!$F$21:$F$1020,0)),"Not in 2A-2B")</f>
        <v>Not in 2A-2B</v>
      </c>
      <c r="W924" s="131" t="str">
        <f>IFERROR(INDEX('ITC-Books'!$C$21:$C$1020,MATCH(E924,'ITC-Books'!$E$21:$E$1020,0)),"Not in Books")</f>
        <v>Not in Books</v>
      </c>
      <c r="X924" s="117" t="str">
        <f>IFERROR(INDEX('ITC-Books'!$R$21:$R$1020,MATCH(E924,'ITC-Books'!$E$21:$E$1020,0)),"Not in Books")</f>
        <v>Not in Books</v>
      </c>
      <c r="Y924" s="120">
        <f>IFERROR(VLOOKUP(E924,'2A-2B'!$F$21:$H$1020,3,0)-P924,SUM(M924:O924))</f>
        <v>0</v>
      </c>
      <c r="Z924" s="53">
        <f>IFERROR(VLOOKUP(E924,'ITC-Books'!$E$21:$P$1020,12,0)-P924,SUM(M924:O924))</f>
        <v>0</v>
      </c>
      <c r="AA924" s="186" t="str">
        <f t="shared" si="67"/>
        <v>-</v>
      </c>
    </row>
    <row r="925" spans="2:27">
      <c r="B925" s="176" t="s">
        <v>2304</v>
      </c>
      <c r="C925" s="121"/>
      <c r="D925" s="119"/>
      <c r="E925" s="192"/>
      <c r="F925" s="117"/>
      <c r="G925" s="118"/>
      <c r="H925" s="119"/>
      <c r="I925" s="119"/>
      <c r="J925" s="123"/>
      <c r="K925" s="195"/>
      <c r="L925" s="120">
        <v>0</v>
      </c>
      <c r="M925" s="120">
        <v>0</v>
      </c>
      <c r="N925" s="120">
        <v>0</v>
      </c>
      <c r="O925" s="112">
        <f t="shared" si="64"/>
        <v>0</v>
      </c>
      <c r="P925" s="115">
        <f t="shared" si="65"/>
        <v>0</v>
      </c>
      <c r="Q925" s="197"/>
      <c r="R925" s="177" t="str">
        <f>IFERROR(INDEX('2A-2B'!$B$21:$B$1020,MATCH(E925,'2A-2B'!$F$21:$F$1020,0)),"-")</f>
        <v>-</v>
      </c>
      <c r="S925" s="177" t="str">
        <f>IFERROR(INDEX('ITC-Books'!$B$21:$B$1020,MATCH(E925,'ITC-Books'!$E$21:$E$1020,0)),"-")</f>
        <v>-</v>
      </c>
      <c r="T925" s="186">
        <f t="shared" si="66"/>
        <v>0</v>
      </c>
      <c r="V925" s="131" t="str">
        <f>IFERROR(INDEX('2A-2B'!$C$21:$C$1020,MATCH(E925,'2A-2B'!$F$21:$F$1020,0)),"Not in 2A-2B")</f>
        <v>Not in 2A-2B</v>
      </c>
      <c r="W925" s="131" t="str">
        <f>IFERROR(INDEX('ITC-Books'!$C$21:$C$1020,MATCH(E925,'ITC-Books'!$E$21:$E$1020,0)),"Not in Books")</f>
        <v>Not in Books</v>
      </c>
      <c r="X925" s="117" t="str">
        <f>IFERROR(INDEX('ITC-Books'!$R$21:$R$1020,MATCH(E925,'ITC-Books'!$E$21:$E$1020,0)),"Not in Books")</f>
        <v>Not in Books</v>
      </c>
      <c r="Y925" s="120">
        <f>IFERROR(VLOOKUP(E925,'2A-2B'!$F$21:$H$1020,3,0)-P925,SUM(M925:O925))</f>
        <v>0</v>
      </c>
      <c r="Z925" s="53">
        <f>IFERROR(VLOOKUP(E925,'ITC-Books'!$E$21:$P$1020,12,0)-P925,SUM(M925:O925))</f>
        <v>0</v>
      </c>
      <c r="AA925" s="186" t="str">
        <f t="shared" si="67"/>
        <v>-</v>
      </c>
    </row>
    <row r="926" spans="2:27">
      <c r="B926" s="176" t="s">
        <v>2305</v>
      </c>
      <c r="C926" s="121"/>
      <c r="D926" s="119"/>
      <c r="E926" s="192"/>
      <c r="F926" s="117"/>
      <c r="G926" s="118"/>
      <c r="H926" s="119"/>
      <c r="I926" s="119"/>
      <c r="J926" s="123"/>
      <c r="K926" s="195"/>
      <c r="L926" s="120">
        <v>0</v>
      </c>
      <c r="M926" s="120">
        <v>0</v>
      </c>
      <c r="N926" s="120">
        <v>0</v>
      </c>
      <c r="O926" s="112">
        <f t="shared" si="64"/>
        <v>0</v>
      </c>
      <c r="P926" s="115">
        <f t="shared" si="65"/>
        <v>0</v>
      </c>
      <c r="Q926" s="197"/>
      <c r="R926" s="177" t="str">
        <f>IFERROR(INDEX('2A-2B'!$B$21:$B$1020,MATCH(E926,'2A-2B'!$F$21:$F$1020,0)),"-")</f>
        <v>-</v>
      </c>
      <c r="S926" s="177" t="str">
        <f>IFERROR(INDEX('ITC-Books'!$B$21:$B$1020,MATCH(E926,'ITC-Books'!$E$21:$E$1020,0)),"-")</f>
        <v>-</v>
      </c>
      <c r="T926" s="186">
        <f t="shared" si="66"/>
        <v>0</v>
      </c>
      <c r="V926" s="131" t="str">
        <f>IFERROR(INDEX('2A-2B'!$C$21:$C$1020,MATCH(E926,'2A-2B'!$F$21:$F$1020,0)),"Not in 2A-2B")</f>
        <v>Not in 2A-2B</v>
      </c>
      <c r="W926" s="131" t="str">
        <f>IFERROR(INDEX('ITC-Books'!$C$21:$C$1020,MATCH(E926,'ITC-Books'!$E$21:$E$1020,0)),"Not in Books")</f>
        <v>Not in Books</v>
      </c>
      <c r="X926" s="117" t="str">
        <f>IFERROR(INDEX('ITC-Books'!$R$21:$R$1020,MATCH(E926,'ITC-Books'!$E$21:$E$1020,0)),"Not in Books")</f>
        <v>Not in Books</v>
      </c>
      <c r="Y926" s="120">
        <f>IFERROR(VLOOKUP(E926,'2A-2B'!$F$21:$H$1020,3,0)-P926,SUM(M926:O926))</f>
        <v>0</v>
      </c>
      <c r="Z926" s="53">
        <f>IFERROR(VLOOKUP(E926,'ITC-Books'!$E$21:$P$1020,12,0)-P926,SUM(M926:O926))</f>
        <v>0</v>
      </c>
      <c r="AA926" s="186" t="str">
        <f t="shared" si="67"/>
        <v>-</v>
      </c>
    </row>
    <row r="927" spans="2:27">
      <c r="B927" s="176" t="s">
        <v>2306</v>
      </c>
      <c r="C927" s="121"/>
      <c r="D927" s="119"/>
      <c r="E927" s="192"/>
      <c r="F927" s="117"/>
      <c r="G927" s="118"/>
      <c r="H927" s="119"/>
      <c r="I927" s="119"/>
      <c r="J927" s="123"/>
      <c r="K927" s="195"/>
      <c r="L927" s="120">
        <v>0</v>
      </c>
      <c r="M927" s="120">
        <v>0</v>
      </c>
      <c r="N927" s="120">
        <v>0</v>
      </c>
      <c r="O927" s="112">
        <f t="shared" si="64"/>
        <v>0</v>
      </c>
      <c r="P927" s="115">
        <f t="shared" si="65"/>
        <v>0</v>
      </c>
      <c r="Q927" s="197"/>
      <c r="R927" s="177" t="str">
        <f>IFERROR(INDEX('2A-2B'!$B$21:$B$1020,MATCH(E927,'2A-2B'!$F$21:$F$1020,0)),"-")</f>
        <v>-</v>
      </c>
      <c r="S927" s="177" t="str">
        <f>IFERROR(INDEX('ITC-Books'!$B$21:$B$1020,MATCH(E927,'ITC-Books'!$E$21:$E$1020,0)),"-")</f>
        <v>-</v>
      </c>
      <c r="T927" s="186">
        <f t="shared" si="66"/>
        <v>0</v>
      </c>
      <c r="V927" s="131" t="str">
        <f>IFERROR(INDEX('2A-2B'!$C$21:$C$1020,MATCH(E927,'2A-2B'!$F$21:$F$1020,0)),"Not in 2A-2B")</f>
        <v>Not in 2A-2B</v>
      </c>
      <c r="W927" s="131" t="str">
        <f>IFERROR(INDEX('ITC-Books'!$C$21:$C$1020,MATCH(E927,'ITC-Books'!$E$21:$E$1020,0)),"Not in Books")</f>
        <v>Not in Books</v>
      </c>
      <c r="X927" s="117" t="str">
        <f>IFERROR(INDEX('ITC-Books'!$R$21:$R$1020,MATCH(E927,'ITC-Books'!$E$21:$E$1020,0)),"Not in Books")</f>
        <v>Not in Books</v>
      </c>
      <c r="Y927" s="120">
        <f>IFERROR(VLOOKUP(E927,'2A-2B'!$F$21:$H$1020,3,0)-P927,SUM(M927:O927))</f>
        <v>0</v>
      </c>
      <c r="Z927" s="53">
        <f>IFERROR(VLOOKUP(E927,'ITC-Books'!$E$21:$P$1020,12,0)-P927,SUM(M927:O927))</f>
        <v>0</v>
      </c>
      <c r="AA927" s="186" t="str">
        <f t="shared" si="67"/>
        <v>-</v>
      </c>
    </row>
    <row r="928" spans="2:27">
      <c r="B928" s="176" t="s">
        <v>2307</v>
      </c>
      <c r="C928" s="121"/>
      <c r="D928" s="119"/>
      <c r="E928" s="192"/>
      <c r="F928" s="117"/>
      <c r="G928" s="118"/>
      <c r="H928" s="119"/>
      <c r="I928" s="119"/>
      <c r="J928" s="123"/>
      <c r="K928" s="195"/>
      <c r="L928" s="120">
        <v>0</v>
      </c>
      <c r="M928" s="120">
        <v>0</v>
      </c>
      <c r="N928" s="120">
        <v>0</v>
      </c>
      <c r="O928" s="112">
        <f t="shared" si="64"/>
        <v>0</v>
      </c>
      <c r="P928" s="115">
        <f t="shared" si="65"/>
        <v>0</v>
      </c>
      <c r="Q928" s="197"/>
      <c r="R928" s="177" t="str">
        <f>IFERROR(INDEX('2A-2B'!$B$21:$B$1020,MATCH(E928,'2A-2B'!$F$21:$F$1020,0)),"-")</f>
        <v>-</v>
      </c>
      <c r="S928" s="177" t="str">
        <f>IFERROR(INDEX('ITC-Books'!$B$21:$B$1020,MATCH(E928,'ITC-Books'!$E$21:$E$1020,0)),"-")</f>
        <v>-</v>
      </c>
      <c r="T928" s="186">
        <f t="shared" si="66"/>
        <v>0</v>
      </c>
      <c r="V928" s="131" t="str">
        <f>IFERROR(INDEX('2A-2B'!$C$21:$C$1020,MATCH(E928,'2A-2B'!$F$21:$F$1020,0)),"Not in 2A-2B")</f>
        <v>Not in 2A-2B</v>
      </c>
      <c r="W928" s="131" t="str">
        <f>IFERROR(INDEX('ITC-Books'!$C$21:$C$1020,MATCH(E928,'ITC-Books'!$E$21:$E$1020,0)),"Not in Books")</f>
        <v>Not in Books</v>
      </c>
      <c r="X928" s="117" t="str">
        <f>IFERROR(INDEX('ITC-Books'!$R$21:$R$1020,MATCH(E928,'ITC-Books'!$E$21:$E$1020,0)),"Not in Books")</f>
        <v>Not in Books</v>
      </c>
      <c r="Y928" s="120">
        <f>IFERROR(VLOOKUP(E928,'2A-2B'!$F$21:$H$1020,3,0)-P928,SUM(M928:O928))</f>
        <v>0</v>
      </c>
      <c r="Z928" s="53">
        <f>IFERROR(VLOOKUP(E928,'ITC-Books'!$E$21:$P$1020,12,0)-P928,SUM(M928:O928))</f>
        <v>0</v>
      </c>
      <c r="AA928" s="186" t="str">
        <f t="shared" si="67"/>
        <v>-</v>
      </c>
    </row>
    <row r="929" spans="2:27">
      <c r="B929" s="176" t="s">
        <v>2308</v>
      </c>
      <c r="C929" s="121"/>
      <c r="D929" s="119"/>
      <c r="E929" s="192"/>
      <c r="F929" s="117"/>
      <c r="G929" s="118"/>
      <c r="H929" s="119"/>
      <c r="I929" s="119"/>
      <c r="J929" s="123"/>
      <c r="K929" s="195"/>
      <c r="L929" s="120">
        <v>0</v>
      </c>
      <c r="M929" s="120">
        <v>0</v>
      </c>
      <c r="N929" s="120">
        <v>0</v>
      </c>
      <c r="O929" s="112">
        <f t="shared" si="64"/>
        <v>0</v>
      </c>
      <c r="P929" s="115">
        <f t="shared" si="65"/>
        <v>0</v>
      </c>
      <c r="Q929" s="197"/>
      <c r="R929" s="177" t="str">
        <f>IFERROR(INDEX('2A-2B'!$B$21:$B$1020,MATCH(E929,'2A-2B'!$F$21:$F$1020,0)),"-")</f>
        <v>-</v>
      </c>
      <c r="S929" s="177" t="str">
        <f>IFERROR(INDEX('ITC-Books'!$B$21:$B$1020,MATCH(E929,'ITC-Books'!$E$21:$E$1020,0)),"-")</f>
        <v>-</v>
      </c>
      <c r="T929" s="186">
        <f t="shared" si="66"/>
        <v>0</v>
      </c>
      <c r="V929" s="131" t="str">
        <f>IFERROR(INDEX('2A-2B'!$C$21:$C$1020,MATCH(E929,'2A-2B'!$F$21:$F$1020,0)),"Not in 2A-2B")</f>
        <v>Not in 2A-2B</v>
      </c>
      <c r="W929" s="131" t="str">
        <f>IFERROR(INDEX('ITC-Books'!$C$21:$C$1020,MATCH(E929,'ITC-Books'!$E$21:$E$1020,0)),"Not in Books")</f>
        <v>Not in Books</v>
      </c>
      <c r="X929" s="117" t="str">
        <f>IFERROR(INDEX('ITC-Books'!$R$21:$R$1020,MATCH(E929,'ITC-Books'!$E$21:$E$1020,0)),"Not in Books")</f>
        <v>Not in Books</v>
      </c>
      <c r="Y929" s="120">
        <f>IFERROR(VLOOKUP(E929,'2A-2B'!$F$21:$H$1020,3,0)-P929,SUM(M929:O929))</f>
        <v>0</v>
      </c>
      <c r="Z929" s="53">
        <f>IFERROR(VLOOKUP(E929,'ITC-Books'!$E$21:$P$1020,12,0)-P929,SUM(M929:O929))</f>
        <v>0</v>
      </c>
      <c r="AA929" s="186" t="str">
        <f t="shared" si="67"/>
        <v>-</v>
      </c>
    </row>
    <row r="930" spans="2:27">
      <c r="B930" s="176" t="s">
        <v>2309</v>
      </c>
      <c r="C930" s="121"/>
      <c r="D930" s="119"/>
      <c r="E930" s="192"/>
      <c r="F930" s="117"/>
      <c r="G930" s="118"/>
      <c r="H930" s="119"/>
      <c r="I930" s="119"/>
      <c r="J930" s="123"/>
      <c r="K930" s="195"/>
      <c r="L930" s="120">
        <v>0</v>
      </c>
      <c r="M930" s="120">
        <v>0</v>
      </c>
      <c r="N930" s="120">
        <v>0</v>
      </c>
      <c r="O930" s="112">
        <f t="shared" si="64"/>
        <v>0</v>
      </c>
      <c r="P930" s="115">
        <f t="shared" si="65"/>
        <v>0</v>
      </c>
      <c r="Q930" s="197"/>
      <c r="R930" s="177" t="str">
        <f>IFERROR(INDEX('2A-2B'!$B$21:$B$1020,MATCH(E930,'2A-2B'!$F$21:$F$1020,0)),"-")</f>
        <v>-</v>
      </c>
      <c r="S930" s="177" t="str">
        <f>IFERROR(INDEX('ITC-Books'!$B$21:$B$1020,MATCH(E930,'ITC-Books'!$E$21:$E$1020,0)),"-")</f>
        <v>-</v>
      </c>
      <c r="T930" s="186">
        <f t="shared" si="66"/>
        <v>0</v>
      </c>
      <c r="V930" s="131" t="str">
        <f>IFERROR(INDEX('2A-2B'!$C$21:$C$1020,MATCH(E930,'2A-2B'!$F$21:$F$1020,0)),"Not in 2A-2B")</f>
        <v>Not in 2A-2B</v>
      </c>
      <c r="W930" s="131" t="str">
        <f>IFERROR(INDEX('ITC-Books'!$C$21:$C$1020,MATCH(E930,'ITC-Books'!$E$21:$E$1020,0)),"Not in Books")</f>
        <v>Not in Books</v>
      </c>
      <c r="X930" s="117" t="str">
        <f>IFERROR(INDEX('ITC-Books'!$R$21:$R$1020,MATCH(E930,'ITC-Books'!$E$21:$E$1020,0)),"Not in Books")</f>
        <v>Not in Books</v>
      </c>
      <c r="Y930" s="120">
        <f>IFERROR(VLOOKUP(E930,'2A-2B'!$F$21:$H$1020,3,0)-P930,SUM(M930:O930))</f>
        <v>0</v>
      </c>
      <c r="Z930" s="53">
        <f>IFERROR(VLOOKUP(E930,'ITC-Books'!$E$21:$P$1020,12,0)-P930,SUM(M930:O930))</f>
        <v>0</v>
      </c>
      <c r="AA930" s="186" t="str">
        <f t="shared" si="67"/>
        <v>-</v>
      </c>
    </row>
    <row r="931" spans="2:27">
      <c r="B931" s="176" t="s">
        <v>2310</v>
      </c>
      <c r="C931" s="121"/>
      <c r="D931" s="119"/>
      <c r="E931" s="192"/>
      <c r="F931" s="117"/>
      <c r="G931" s="118"/>
      <c r="H931" s="119"/>
      <c r="I931" s="119"/>
      <c r="J931" s="123"/>
      <c r="K931" s="195"/>
      <c r="L931" s="120">
        <v>0</v>
      </c>
      <c r="M931" s="120">
        <v>0</v>
      </c>
      <c r="N931" s="120">
        <v>0</v>
      </c>
      <c r="O931" s="112">
        <f t="shared" si="64"/>
        <v>0</v>
      </c>
      <c r="P931" s="115">
        <f t="shared" si="65"/>
        <v>0</v>
      </c>
      <c r="Q931" s="197"/>
      <c r="R931" s="177" t="str">
        <f>IFERROR(INDEX('2A-2B'!$B$21:$B$1020,MATCH(E931,'2A-2B'!$F$21:$F$1020,0)),"-")</f>
        <v>-</v>
      </c>
      <c r="S931" s="177" t="str">
        <f>IFERROR(INDEX('ITC-Books'!$B$21:$B$1020,MATCH(E931,'ITC-Books'!$E$21:$E$1020,0)),"-")</f>
        <v>-</v>
      </c>
      <c r="T931" s="186">
        <f t="shared" si="66"/>
        <v>0</v>
      </c>
      <c r="V931" s="131" t="str">
        <f>IFERROR(INDEX('2A-2B'!$C$21:$C$1020,MATCH(E931,'2A-2B'!$F$21:$F$1020,0)),"Not in 2A-2B")</f>
        <v>Not in 2A-2B</v>
      </c>
      <c r="W931" s="131" t="str">
        <f>IFERROR(INDEX('ITC-Books'!$C$21:$C$1020,MATCH(E931,'ITC-Books'!$E$21:$E$1020,0)),"Not in Books")</f>
        <v>Not in Books</v>
      </c>
      <c r="X931" s="117" t="str">
        <f>IFERROR(INDEX('ITC-Books'!$R$21:$R$1020,MATCH(E931,'ITC-Books'!$E$21:$E$1020,0)),"Not in Books")</f>
        <v>Not in Books</v>
      </c>
      <c r="Y931" s="120">
        <f>IFERROR(VLOOKUP(E931,'2A-2B'!$F$21:$H$1020,3,0)-P931,SUM(M931:O931))</f>
        <v>0</v>
      </c>
      <c r="Z931" s="53">
        <f>IFERROR(VLOOKUP(E931,'ITC-Books'!$E$21:$P$1020,12,0)-P931,SUM(M931:O931))</f>
        <v>0</v>
      </c>
      <c r="AA931" s="186" t="str">
        <f t="shared" si="67"/>
        <v>-</v>
      </c>
    </row>
    <row r="932" spans="2:27">
      <c r="B932" s="176" t="s">
        <v>2311</v>
      </c>
      <c r="C932" s="121"/>
      <c r="D932" s="119"/>
      <c r="E932" s="192"/>
      <c r="F932" s="117"/>
      <c r="G932" s="118"/>
      <c r="H932" s="119"/>
      <c r="I932" s="119"/>
      <c r="J932" s="123"/>
      <c r="K932" s="195"/>
      <c r="L932" s="120">
        <v>0</v>
      </c>
      <c r="M932" s="120">
        <v>0</v>
      </c>
      <c r="N932" s="120">
        <v>0</v>
      </c>
      <c r="O932" s="112">
        <f t="shared" si="64"/>
        <v>0</v>
      </c>
      <c r="P932" s="115">
        <f t="shared" si="65"/>
        <v>0</v>
      </c>
      <c r="Q932" s="197"/>
      <c r="R932" s="177" t="str">
        <f>IFERROR(INDEX('2A-2B'!$B$21:$B$1020,MATCH(E932,'2A-2B'!$F$21:$F$1020,0)),"-")</f>
        <v>-</v>
      </c>
      <c r="S932" s="177" t="str">
        <f>IFERROR(INDEX('ITC-Books'!$B$21:$B$1020,MATCH(E932,'ITC-Books'!$E$21:$E$1020,0)),"-")</f>
        <v>-</v>
      </c>
      <c r="T932" s="186">
        <f t="shared" si="66"/>
        <v>0</v>
      </c>
      <c r="V932" s="131" t="str">
        <f>IFERROR(INDEX('2A-2B'!$C$21:$C$1020,MATCH(E932,'2A-2B'!$F$21:$F$1020,0)),"Not in 2A-2B")</f>
        <v>Not in 2A-2B</v>
      </c>
      <c r="W932" s="131" t="str">
        <f>IFERROR(INDEX('ITC-Books'!$C$21:$C$1020,MATCH(E932,'ITC-Books'!$E$21:$E$1020,0)),"Not in Books")</f>
        <v>Not in Books</v>
      </c>
      <c r="X932" s="117" t="str">
        <f>IFERROR(INDEX('ITC-Books'!$R$21:$R$1020,MATCH(E932,'ITC-Books'!$E$21:$E$1020,0)),"Not in Books")</f>
        <v>Not in Books</v>
      </c>
      <c r="Y932" s="120">
        <f>IFERROR(VLOOKUP(E932,'2A-2B'!$F$21:$H$1020,3,0)-P932,SUM(M932:O932))</f>
        <v>0</v>
      </c>
      <c r="Z932" s="53">
        <f>IFERROR(VLOOKUP(E932,'ITC-Books'!$E$21:$P$1020,12,0)-P932,SUM(M932:O932))</f>
        <v>0</v>
      </c>
      <c r="AA932" s="186" t="str">
        <f t="shared" si="67"/>
        <v>-</v>
      </c>
    </row>
    <row r="933" spans="2:27">
      <c r="B933" s="176" t="s">
        <v>2312</v>
      </c>
      <c r="C933" s="121"/>
      <c r="D933" s="119"/>
      <c r="E933" s="192"/>
      <c r="F933" s="117"/>
      <c r="G933" s="118"/>
      <c r="H933" s="119"/>
      <c r="I933" s="119"/>
      <c r="J933" s="123"/>
      <c r="K933" s="195"/>
      <c r="L933" s="120">
        <v>0</v>
      </c>
      <c r="M933" s="120">
        <v>0</v>
      </c>
      <c r="N933" s="120">
        <v>0</v>
      </c>
      <c r="O933" s="112">
        <f t="shared" si="64"/>
        <v>0</v>
      </c>
      <c r="P933" s="115">
        <f t="shared" si="65"/>
        <v>0</v>
      </c>
      <c r="Q933" s="197"/>
      <c r="R933" s="177" t="str">
        <f>IFERROR(INDEX('2A-2B'!$B$21:$B$1020,MATCH(E933,'2A-2B'!$F$21:$F$1020,0)),"-")</f>
        <v>-</v>
      </c>
      <c r="S933" s="177" t="str">
        <f>IFERROR(INDEX('ITC-Books'!$B$21:$B$1020,MATCH(E933,'ITC-Books'!$E$21:$E$1020,0)),"-")</f>
        <v>-</v>
      </c>
      <c r="T933" s="186">
        <f t="shared" si="66"/>
        <v>0</v>
      </c>
      <c r="V933" s="131" t="str">
        <f>IFERROR(INDEX('2A-2B'!$C$21:$C$1020,MATCH(E933,'2A-2B'!$F$21:$F$1020,0)),"Not in 2A-2B")</f>
        <v>Not in 2A-2B</v>
      </c>
      <c r="W933" s="131" t="str">
        <f>IFERROR(INDEX('ITC-Books'!$C$21:$C$1020,MATCH(E933,'ITC-Books'!$E$21:$E$1020,0)),"Not in Books")</f>
        <v>Not in Books</v>
      </c>
      <c r="X933" s="117" t="str">
        <f>IFERROR(INDEX('ITC-Books'!$R$21:$R$1020,MATCH(E933,'ITC-Books'!$E$21:$E$1020,0)),"Not in Books")</f>
        <v>Not in Books</v>
      </c>
      <c r="Y933" s="120">
        <f>IFERROR(VLOOKUP(E933,'2A-2B'!$F$21:$H$1020,3,0)-P933,SUM(M933:O933))</f>
        <v>0</v>
      </c>
      <c r="Z933" s="53">
        <f>IFERROR(VLOOKUP(E933,'ITC-Books'!$E$21:$P$1020,12,0)-P933,SUM(M933:O933))</f>
        <v>0</v>
      </c>
      <c r="AA933" s="186" t="str">
        <f t="shared" si="67"/>
        <v>-</v>
      </c>
    </row>
    <row r="934" spans="2:27">
      <c r="B934" s="176" t="s">
        <v>2313</v>
      </c>
      <c r="C934" s="121"/>
      <c r="D934" s="119"/>
      <c r="E934" s="192"/>
      <c r="F934" s="117"/>
      <c r="G934" s="118"/>
      <c r="H934" s="119"/>
      <c r="I934" s="119"/>
      <c r="J934" s="123"/>
      <c r="K934" s="195"/>
      <c r="L934" s="120">
        <v>0</v>
      </c>
      <c r="M934" s="120">
        <v>0</v>
      </c>
      <c r="N934" s="120">
        <v>0</v>
      </c>
      <c r="O934" s="112">
        <f t="shared" si="64"/>
        <v>0</v>
      </c>
      <c r="P934" s="115">
        <f t="shared" si="65"/>
        <v>0</v>
      </c>
      <c r="Q934" s="197"/>
      <c r="R934" s="177" t="str">
        <f>IFERROR(INDEX('2A-2B'!$B$21:$B$1020,MATCH(E934,'2A-2B'!$F$21:$F$1020,0)),"-")</f>
        <v>-</v>
      </c>
      <c r="S934" s="177" t="str">
        <f>IFERROR(INDEX('ITC-Books'!$B$21:$B$1020,MATCH(E934,'ITC-Books'!$E$21:$E$1020,0)),"-")</f>
        <v>-</v>
      </c>
      <c r="T934" s="186">
        <f t="shared" si="66"/>
        <v>0</v>
      </c>
      <c r="V934" s="131" t="str">
        <f>IFERROR(INDEX('2A-2B'!$C$21:$C$1020,MATCH(E934,'2A-2B'!$F$21:$F$1020,0)),"Not in 2A-2B")</f>
        <v>Not in 2A-2B</v>
      </c>
      <c r="W934" s="131" t="str">
        <f>IFERROR(INDEX('ITC-Books'!$C$21:$C$1020,MATCH(E934,'ITC-Books'!$E$21:$E$1020,0)),"Not in Books")</f>
        <v>Not in Books</v>
      </c>
      <c r="X934" s="117" t="str">
        <f>IFERROR(INDEX('ITC-Books'!$R$21:$R$1020,MATCH(E934,'ITC-Books'!$E$21:$E$1020,0)),"Not in Books")</f>
        <v>Not in Books</v>
      </c>
      <c r="Y934" s="120">
        <f>IFERROR(VLOOKUP(E934,'2A-2B'!$F$21:$H$1020,3,0)-P934,SUM(M934:O934))</f>
        <v>0</v>
      </c>
      <c r="Z934" s="53">
        <f>IFERROR(VLOOKUP(E934,'ITC-Books'!$E$21:$P$1020,12,0)-P934,SUM(M934:O934))</f>
        <v>0</v>
      </c>
      <c r="AA934" s="186" t="str">
        <f t="shared" si="67"/>
        <v>-</v>
      </c>
    </row>
    <row r="935" spans="2:27">
      <c r="B935" s="176" t="s">
        <v>2314</v>
      </c>
      <c r="C935" s="121"/>
      <c r="D935" s="119"/>
      <c r="E935" s="192"/>
      <c r="F935" s="117"/>
      <c r="G935" s="118"/>
      <c r="H935" s="119"/>
      <c r="I935" s="119"/>
      <c r="J935" s="123"/>
      <c r="K935" s="195"/>
      <c r="L935" s="120">
        <v>0</v>
      </c>
      <c r="M935" s="120">
        <v>0</v>
      </c>
      <c r="N935" s="120">
        <v>0</v>
      </c>
      <c r="O935" s="112">
        <f t="shared" si="64"/>
        <v>0</v>
      </c>
      <c r="P935" s="115">
        <f t="shared" si="65"/>
        <v>0</v>
      </c>
      <c r="Q935" s="197"/>
      <c r="R935" s="177" t="str">
        <f>IFERROR(INDEX('2A-2B'!$B$21:$B$1020,MATCH(E935,'2A-2B'!$F$21:$F$1020,0)),"-")</f>
        <v>-</v>
      </c>
      <c r="S935" s="177" t="str">
        <f>IFERROR(INDEX('ITC-Books'!$B$21:$B$1020,MATCH(E935,'ITC-Books'!$E$21:$E$1020,0)),"-")</f>
        <v>-</v>
      </c>
      <c r="T935" s="186">
        <f t="shared" si="66"/>
        <v>0</v>
      </c>
      <c r="V935" s="131" t="str">
        <f>IFERROR(INDEX('2A-2B'!$C$21:$C$1020,MATCH(E935,'2A-2B'!$F$21:$F$1020,0)),"Not in 2A-2B")</f>
        <v>Not in 2A-2B</v>
      </c>
      <c r="W935" s="131" t="str">
        <f>IFERROR(INDEX('ITC-Books'!$C$21:$C$1020,MATCH(E935,'ITC-Books'!$E$21:$E$1020,0)),"Not in Books")</f>
        <v>Not in Books</v>
      </c>
      <c r="X935" s="117" t="str">
        <f>IFERROR(INDEX('ITC-Books'!$R$21:$R$1020,MATCH(E935,'ITC-Books'!$E$21:$E$1020,0)),"Not in Books")</f>
        <v>Not in Books</v>
      </c>
      <c r="Y935" s="120">
        <f>IFERROR(VLOOKUP(E935,'2A-2B'!$F$21:$H$1020,3,0)-P935,SUM(M935:O935))</f>
        <v>0</v>
      </c>
      <c r="Z935" s="53">
        <f>IFERROR(VLOOKUP(E935,'ITC-Books'!$E$21:$P$1020,12,0)-P935,SUM(M935:O935))</f>
        <v>0</v>
      </c>
      <c r="AA935" s="186" t="str">
        <f t="shared" si="67"/>
        <v>-</v>
      </c>
    </row>
    <row r="936" spans="2:27">
      <c r="B936" s="176" t="s">
        <v>2315</v>
      </c>
      <c r="C936" s="121"/>
      <c r="D936" s="119"/>
      <c r="E936" s="192"/>
      <c r="F936" s="117"/>
      <c r="G936" s="118"/>
      <c r="H936" s="119"/>
      <c r="I936" s="119"/>
      <c r="J936" s="123"/>
      <c r="K936" s="195"/>
      <c r="L936" s="120">
        <v>0</v>
      </c>
      <c r="M936" s="120">
        <v>0</v>
      </c>
      <c r="N936" s="120">
        <v>0</v>
      </c>
      <c r="O936" s="112">
        <f t="shared" si="64"/>
        <v>0</v>
      </c>
      <c r="P936" s="115">
        <f t="shared" si="65"/>
        <v>0</v>
      </c>
      <c r="Q936" s="197"/>
      <c r="R936" s="177" t="str">
        <f>IFERROR(INDEX('2A-2B'!$B$21:$B$1020,MATCH(E936,'2A-2B'!$F$21:$F$1020,0)),"-")</f>
        <v>-</v>
      </c>
      <c r="S936" s="177" t="str">
        <f>IFERROR(INDEX('ITC-Books'!$B$21:$B$1020,MATCH(E936,'ITC-Books'!$E$21:$E$1020,0)),"-")</f>
        <v>-</v>
      </c>
      <c r="T936" s="186">
        <f t="shared" si="66"/>
        <v>0</v>
      </c>
      <c r="V936" s="131" t="str">
        <f>IFERROR(INDEX('2A-2B'!$C$21:$C$1020,MATCH(E936,'2A-2B'!$F$21:$F$1020,0)),"Not in 2A-2B")</f>
        <v>Not in 2A-2B</v>
      </c>
      <c r="W936" s="131" t="str">
        <f>IFERROR(INDEX('ITC-Books'!$C$21:$C$1020,MATCH(E936,'ITC-Books'!$E$21:$E$1020,0)),"Not in Books")</f>
        <v>Not in Books</v>
      </c>
      <c r="X936" s="117" t="str">
        <f>IFERROR(INDEX('ITC-Books'!$R$21:$R$1020,MATCH(E936,'ITC-Books'!$E$21:$E$1020,0)),"Not in Books")</f>
        <v>Not in Books</v>
      </c>
      <c r="Y936" s="120">
        <f>IFERROR(VLOOKUP(E936,'2A-2B'!$F$21:$H$1020,3,0)-P936,SUM(M936:O936))</f>
        <v>0</v>
      </c>
      <c r="Z936" s="53">
        <f>IFERROR(VLOOKUP(E936,'ITC-Books'!$E$21:$P$1020,12,0)-P936,SUM(M936:O936))</f>
        <v>0</v>
      </c>
      <c r="AA936" s="186" t="str">
        <f t="shared" si="67"/>
        <v>-</v>
      </c>
    </row>
    <row r="937" spans="2:27">
      <c r="B937" s="176" t="s">
        <v>2316</v>
      </c>
      <c r="C937" s="121"/>
      <c r="D937" s="119"/>
      <c r="E937" s="192"/>
      <c r="F937" s="117"/>
      <c r="G937" s="118"/>
      <c r="H937" s="119"/>
      <c r="I937" s="119"/>
      <c r="J937" s="123"/>
      <c r="K937" s="195"/>
      <c r="L937" s="120">
        <v>0</v>
      </c>
      <c r="M937" s="120">
        <v>0</v>
      </c>
      <c r="N937" s="120">
        <v>0</v>
      </c>
      <c r="O937" s="112">
        <f t="shared" si="64"/>
        <v>0</v>
      </c>
      <c r="P937" s="115">
        <f t="shared" si="65"/>
        <v>0</v>
      </c>
      <c r="Q937" s="197"/>
      <c r="R937" s="177" t="str">
        <f>IFERROR(INDEX('2A-2B'!$B$21:$B$1020,MATCH(E937,'2A-2B'!$F$21:$F$1020,0)),"-")</f>
        <v>-</v>
      </c>
      <c r="S937" s="177" t="str">
        <f>IFERROR(INDEX('ITC-Books'!$B$21:$B$1020,MATCH(E937,'ITC-Books'!$E$21:$E$1020,0)),"-")</f>
        <v>-</v>
      </c>
      <c r="T937" s="186">
        <f t="shared" si="66"/>
        <v>0</v>
      </c>
      <c r="V937" s="131" t="str">
        <f>IFERROR(INDEX('2A-2B'!$C$21:$C$1020,MATCH(E937,'2A-2B'!$F$21:$F$1020,0)),"Not in 2A-2B")</f>
        <v>Not in 2A-2B</v>
      </c>
      <c r="W937" s="131" t="str">
        <f>IFERROR(INDEX('ITC-Books'!$C$21:$C$1020,MATCH(E937,'ITC-Books'!$E$21:$E$1020,0)),"Not in Books")</f>
        <v>Not in Books</v>
      </c>
      <c r="X937" s="117" t="str">
        <f>IFERROR(INDEX('ITC-Books'!$R$21:$R$1020,MATCH(E937,'ITC-Books'!$E$21:$E$1020,0)),"Not in Books")</f>
        <v>Not in Books</v>
      </c>
      <c r="Y937" s="120">
        <f>IFERROR(VLOOKUP(E937,'2A-2B'!$F$21:$H$1020,3,0)-P937,SUM(M937:O937))</f>
        <v>0</v>
      </c>
      <c r="Z937" s="53">
        <f>IFERROR(VLOOKUP(E937,'ITC-Books'!$E$21:$P$1020,12,0)-P937,SUM(M937:O937))</f>
        <v>0</v>
      </c>
      <c r="AA937" s="186" t="str">
        <f t="shared" si="67"/>
        <v>-</v>
      </c>
    </row>
    <row r="938" spans="2:27">
      <c r="B938" s="176" t="s">
        <v>2317</v>
      </c>
      <c r="C938" s="121"/>
      <c r="D938" s="119"/>
      <c r="E938" s="192"/>
      <c r="F938" s="117"/>
      <c r="G938" s="118"/>
      <c r="H938" s="119"/>
      <c r="I938" s="119"/>
      <c r="J938" s="123"/>
      <c r="K938" s="195"/>
      <c r="L938" s="120">
        <v>0</v>
      </c>
      <c r="M938" s="120">
        <v>0</v>
      </c>
      <c r="N938" s="120">
        <v>0</v>
      </c>
      <c r="O938" s="112">
        <f t="shared" si="64"/>
        <v>0</v>
      </c>
      <c r="P938" s="115">
        <f t="shared" si="65"/>
        <v>0</v>
      </c>
      <c r="Q938" s="197"/>
      <c r="R938" s="177" t="str">
        <f>IFERROR(INDEX('2A-2B'!$B$21:$B$1020,MATCH(E938,'2A-2B'!$F$21:$F$1020,0)),"-")</f>
        <v>-</v>
      </c>
      <c r="S938" s="177" t="str">
        <f>IFERROR(INDEX('ITC-Books'!$B$21:$B$1020,MATCH(E938,'ITC-Books'!$E$21:$E$1020,0)),"-")</f>
        <v>-</v>
      </c>
      <c r="T938" s="186">
        <f t="shared" si="66"/>
        <v>0</v>
      </c>
      <c r="V938" s="131" t="str">
        <f>IFERROR(INDEX('2A-2B'!$C$21:$C$1020,MATCH(E938,'2A-2B'!$F$21:$F$1020,0)),"Not in 2A-2B")</f>
        <v>Not in 2A-2B</v>
      </c>
      <c r="W938" s="131" t="str">
        <f>IFERROR(INDEX('ITC-Books'!$C$21:$C$1020,MATCH(E938,'ITC-Books'!$E$21:$E$1020,0)),"Not in Books")</f>
        <v>Not in Books</v>
      </c>
      <c r="X938" s="117" t="str">
        <f>IFERROR(INDEX('ITC-Books'!$R$21:$R$1020,MATCH(E938,'ITC-Books'!$E$21:$E$1020,0)),"Not in Books")</f>
        <v>Not in Books</v>
      </c>
      <c r="Y938" s="120">
        <f>IFERROR(VLOOKUP(E938,'2A-2B'!$F$21:$H$1020,3,0)-P938,SUM(M938:O938))</f>
        <v>0</v>
      </c>
      <c r="Z938" s="53">
        <f>IFERROR(VLOOKUP(E938,'ITC-Books'!$E$21:$P$1020,12,0)-P938,SUM(M938:O938))</f>
        <v>0</v>
      </c>
      <c r="AA938" s="186" t="str">
        <f t="shared" si="67"/>
        <v>-</v>
      </c>
    </row>
    <row r="939" spans="2:27">
      <c r="B939" s="176" t="s">
        <v>2318</v>
      </c>
      <c r="C939" s="121"/>
      <c r="D939" s="119"/>
      <c r="E939" s="192"/>
      <c r="F939" s="117"/>
      <c r="G939" s="118"/>
      <c r="H939" s="119"/>
      <c r="I939" s="119"/>
      <c r="J939" s="123"/>
      <c r="K939" s="195"/>
      <c r="L939" s="120">
        <v>0</v>
      </c>
      <c r="M939" s="120">
        <v>0</v>
      </c>
      <c r="N939" s="120">
        <v>0</v>
      </c>
      <c r="O939" s="112">
        <f t="shared" si="64"/>
        <v>0</v>
      </c>
      <c r="P939" s="115">
        <f t="shared" si="65"/>
        <v>0</v>
      </c>
      <c r="Q939" s="197"/>
      <c r="R939" s="177" t="str">
        <f>IFERROR(INDEX('2A-2B'!$B$21:$B$1020,MATCH(E939,'2A-2B'!$F$21:$F$1020,0)),"-")</f>
        <v>-</v>
      </c>
      <c r="S939" s="177" t="str">
        <f>IFERROR(INDEX('ITC-Books'!$B$21:$B$1020,MATCH(E939,'ITC-Books'!$E$21:$E$1020,0)),"-")</f>
        <v>-</v>
      </c>
      <c r="T939" s="186">
        <f t="shared" si="66"/>
        <v>0</v>
      </c>
      <c r="V939" s="131" t="str">
        <f>IFERROR(INDEX('2A-2B'!$C$21:$C$1020,MATCH(E939,'2A-2B'!$F$21:$F$1020,0)),"Not in 2A-2B")</f>
        <v>Not in 2A-2B</v>
      </c>
      <c r="W939" s="131" t="str">
        <f>IFERROR(INDEX('ITC-Books'!$C$21:$C$1020,MATCH(E939,'ITC-Books'!$E$21:$E$1020,0)),"Not in Books")</f>
        <v>Not in Books</v>
      </c>
      <c r="X939" s="117" t="str">
        <f>IFERROR(INDEX('ITC-Books'!$R$21:$R$1020,MATCH(E939,'ITC-Books'!$E$21:$E$1020,0)),"Not in Books")</f>
        <v>Not in Books</v>
      </c>
      <c r="Y939" s="120">
        <f>IFERROR(VLOOKUP(E939,'2A-2B'!$F$21:$H$1020,3,0)-P939,SUM(M939:O939))</f>
        <v>0</v>
      </c>
      <c r="Z939" s="53">
        <f>IFERROR(VLOOKUP(E939,'ITC-Books'!$E$21:$P$1020,12,0)-P939,SUM(M939:O939))</f>
        <v>0</v>
      </c>
      <c r="AA939" s="186" t="str">
        <f t="shared" si="67"/>
        <v>-</v>
      </c>
    </row>
    <row r="940" spans="2:27">
      <c r="B940" s="176" t="s">
        <v>2319</v>
      </c>
      <c r="C940" s="121"/>
      <c r="D940" s="119"/>
      <c r="E940" s="192"/>
      <c r="F940" s="117"/>
      <c r="G940" s="118"/>
      <c r="H940" s="119"/>
      <c r="I940" s="119"/>
      <c r="J940" s="123"/>
      <c r="K940" s="195"/>
      <c r="L940" s="120">
        <v>0</v>
      </c>
      <c r="M940" s="120">
        <v>0</v>
      </c>
      <c r="N940" s="120">
        <v>0</v>
      </c>
      <c r="O940" s="112">
        <f t="shared" si="64"/>
        <v>0</v>
      </c>
      <c r="P940" s="115">
        <f t="shared" si="65"/>
        <v>0</v>
      </c>
      <c r="Q940" s="197"/>
      <c r="R940" s="177" t="str">
        <f>IFERROR(INDEX('2A-2B'!$B$21:$B$1020,MATCH(E940,'2A-2B'!$F$21:$F$1020,0)),"-")</f>
        <v>-</v>
      </c>
      <c r="S940" s="177" t="str">
        <f>IFERROR(INDEX('ITC-Books'!$B$21:$B$1020,MATCH(E940,'ITC-Books'!$E$21:$E$1020,0)),"-")</f>
        <v>-</v>
      </c>
      <c r="T940" s="186">
        <f t="shared" si="66"/>
        <v>0</v>
      </c>
      <c r="V940" s="131" t="str">
        <f>IFERROR(INDEX('2A-2B'!$C$21:$C$1020,MATCH(E940,'2A-2B'!$F$21:$F$1020,0)),"Not in 2A-2B")</f>
        <v>Not in 2A-2B</v>
      </c>
      <c r="W940" s="131" t="str">
        <f>IFERROR(INDEX('ITC-Books'!$C$21:$C$1020,MATCH(E940,'ITC-Books'!$E$21:$E$1020,0)),"Not in Books")</f>
        <v>Not in Books</v>
      </c>
      <c r="X940" s="117" t="str">
        <f>IFERROR(INDEX('ITC-Books'!$R$21:$R$1020,MATCH(E940,'ITC-Books'!$E$21:$E$1020,0)),"Not in Books")</f>
        <v>Not in Books</v>
      </c>
      <c r="Y940" s="120">
        <f>IFERROR(VLOOKUP(E940,'2A-2B'!$F$21:$H$1020,3,0)-P940,SUM(M940:O940))</f>
        <v>0</v>
      </c>
      <c r="Z940" s="53">
        <f>IFERROR(VLOOKUP(E940,'ITC-Books'!$E$21:$P$1020,12,0)-P940,SUM(M940:O940))</f>
        <v>0</v>
      </c>
      <c r="AA940" s="186" t="str">
        <f t="shared" si="67"/>
        <v>-</v>
      </c>
    </row>
    <row r="941" spans="2:27">
      <c r="B941" s="176" t="s">
        <v>2320</v>
      </c>
      <c r="C941" s="121"/>
      <c r="D941" s="119"/>
      <c r="E941" s="192"/>
      <c r="F941" s="117"/>
      <c r="G941" s="118"/>
      <c r="H941" s="119"/>
      <c r="I941" s="119"/>
      <c r="J941" s="123"/>
      <c r="K941" s="195"/>
      <c r="L941" s="120">
        <v>0</v>
      </c>
      <c r="M941" s="120">
        <v>0</v>
      </c>
      <c r="N941" s="120">
        <v>0</v>
      </c>
      <c r="O941" s="112">
        <f t="shared" si="64"/>
        <v>0</v>
      </c>
      <c r="P941" s="115">
        <f t="shared" si="65"/>
        <v>0</v>
      </c>
      <c r="Q941" s="197"/>
      <c r="R941" s="177" t="str">
        <f>IFERROR(INDEX('2A-2B'!$B$21:$B$1020,MATCH(E941,'2A-2B'!$F$21:$F$1020,0)),"-")</f>
        <v>-</v>
      </c>
      <c r="S941" s="177" t="str">
        <f>IFERROR(INDEX('ITC-Books'!$B$21:$B$1020,MATCH(E941,'ITC-Books'!$E$21:$E$1020,0)),"-")</f>
        <v>-</v>
      </c>
      <c r="T941" s="186">
        <f t="shared" si="66"/>
        <v>0</v>
      </c>
      <c r="V941" s="131" t="str">
        <f>IFERROR(INDEX('2A-2B'!$C$21:$C$1020,MATCH(E941,'2A-2B'!$F$21:$F$1020,0)),"Not in 2A-2B")</f>
        <v>Not in 2A-2B</v>
      </c>
      <c r="W941" s="131" t="str">
        <f>IFERROR(INDEX('ITC-Books'!$C$21:$C$1020,MATCH(E941,'ITC-Books'!$E$21:$E$1020,0)),"Not in Books")</f>
        <v>Not in Books</v>
      </c>
      <c r="X941" s="117" t="str">
        <f>IFERROR(INDEX('ITC-Books'!$R$21:$R$1020,MATCH(E941,'ITC-Books'!$E$21:$E$1020,0)),"Not in Books")</f>
        <v>Not in Books</v>
      </c>
      <c r="Y941" s="120">
        <f>IFERROR(VLOOKUP(E941,'2A-2B'!$F$21:$H$1020,3,0)-P941,SUM(M941:O941))</f>
        <v>0</v>
      </c>
      <c r="Z941" s="53">
        <f>IFERROR(VLOOKUP(E941,'ITC-Books'!$E$21:$P$1020,12,0)-P941,SUM(M941:O941))</f>
        <v>0</v>
      </c>
      <c r="AA941" s="186" t="str">
        <f t="shared" si="67"/>
        <v>-</v>
      </c>
    </row>
    <row r="942" spans="2:27">
      <c r="B942" s="176" t="s">
        <v>2321</v>
      </c>
      <c r="C942" s="121"/>
      <c r="D942" s="119"/>
      <c r="E942" s="192"/>
      <c r="F942" s="117"/>
      <c r="G942" s="118"/>
      <c r="H942" s="119"/>
      <c r="I942" s="119"/>
      <c r="J942" s="123"/>
      <c r="K942" s="195"/>
      <c r="L942" s="120">
        <v>0</v>
      </c>
      <c r="M942" s="120">
        <v>0</v>
      </c>
      <c r="N942" s="120">
        <v>0</v>
      </c>
      <c r="O942" s="112">
        <f t="shared" si="64"/>
        <v>0</v>
      </c>
      <c r="P942" s="115">
        <f t="shared" si="65"/>
        <v>0</v>
      </c>
      <c r="Q942" s="197"/>
      <c r="R942" s="177" t="str">
        <f>IFERROR(INDEX('2A-2B'!$B$21:$B$1020,MATCH(E942,'2A-2B'!$F$21:$F$1020,0)),"-")</f>
        <v>-</v>
      </c>
      <c r="S942" s="177" t="str">
        <f>IFERROR(INDEX('ITC-Books'!$B$21:$B$1020,MATCH(E942,'ITC-Books'!$E$21:$E$1020,0)),"-")</f>
        <v>-</v>
      </c>
      <c r="T942" s="186">
        <f t="shared" si="66"/>
        <v>0</v>
      </c>
      <c r="V942" s="131" t="str">
        <f>IFERROR(INDEX('2A-2B'!$C$21:$C$1020,MATCH(E942,'2A-2B'!$F$21:$F$1020,0)),"Not in 2A-2B")</f>
        <v>Not in 2A-2B</v>
      </c>
      <c r="W942" s="131" t="str">
        <f>IFERROR(INDEX('ITC-Books'!$C$21:$C$1020,MATCH(E942,'ITC-Books'!$E$21:$E$1020,0)),"Not in Books")</f>
        <v>Not in Books</v>
      </c>
      <c r="X942" s="117" t="str">
        <f>IFERROR(INDEX('ITC-Books'!$R$21:$R$1020,MATCH(E942,'ITC-Books'!$E$21:$E$1020,0)),"Not in Books")</f>
        <v>Not in Books</v>
      </c>
      <c r="Y942" s="120">
        <f>IFERROR(VLOOKUP(E942,'2A-2B'!$F$21:$H$1020,3,0)-P942,SUM(M942:O942))</f>
        <v>0</v>
      </c>
      <c r="Z942" s="53">
        <f>IFERROR(VLOOKUP(E942,'ITC-Books'!$E$21:$P$1020,12,0)-P942,SUM(M942:O942))</f>
        <v>0</v>
      </c>
      <c r="AA942" s="186" t="str">
        <f t="shared" si="67"/>
        <v>-</v>
      </c>
    </row>
    <row r="943" spans="2:27">
      <c r="B943" s="176" t="s">
        <v>2322</v>
      </c>
      <c r="C943" s="121"/>
      <c r="D943" s="119"/>
      <c r="E943" s="192"/>
      <c r="F943" s="117"/>
      <c r="G943" s="118"/>
      <c r="H943" s="119"/>
      <c r="I943" s="119"/>
      <c r="J943" s="123"/>
      <c r="K943" s="195"/>
      <c r="L943" s="120">
        <v>0</v>
      </c>
      <c r="M943" s="120">
        <v>0</v>
      </c>
      <c r="N943" s="120">
        <v>0</v>
      </c>
      <c r="O943" s="112">
        <f t="shared" si="64"/>
        <v>0</v>
      </c>
      <c r="P943" s="115">
        <f t="shared" si="65"/>
        <v>0</v>
      </c>
      <c r="Q943" s="197"/>
      <c r="R943" s="177" t="str">
        <f>IFERROR(INDEX('2A-2B'!$B$21:$B$1020,MATCH(E943,'2A-2B'!$F$21:$F$1020,0)),"-")</f>
        <v>-</v>
      </c>
      <c r="S943" s="177" t="str">
        <f>IFERROR(INDEX('ITC-Books'!$B$21:$B$1020,MATCH(E943,'ITC-Books'!$E$21:$E$1020,0)),"-")</f>
        <v>-</v>
      </c>
      <c r="T943" s="186">
        <f t="shared" si="66"/>
        <v>0</v>
      </c>
      <c r="V943" s="131" t="str">
        <f>IFERROR(INDEX('2A-2B'!$C$21:$C$1020,MATCH(E943,'2A-2B'!$F$21:$F$1020,0)),"Not in 2A-2B")</f>
        <v>Not in 2A-2B</v>
      </c>
      <c r="W943" s="131" t="str">
        <f>IFERROR(INDEX('ITC-Books'!$C$21:$C$1020,MATCH(E943,'ITC-Books'!$E$21:$E$1020,0)),"Not in Books")</f>
        <v>Not in Books</v>
      </c>
      <c r="X943" s="117" t="str">
        <f>IFERROR(INDEX('ITC-Books'!$R$21:$R$1020,MATCH(E943,'ITC-Books'!$E$21:$E$1020,0)),"Not in Books")</f>
        <v>Not in Books</v>
      </c>
      <c r="Y943" s="120">
        <f>IFERROR(VLOOKUP(E943,'2A-2B'!$F$21:$H$1020,3,0)-P943,SUM(M943:O943))</f>
        <v>0</v>
      </c>
      <c r="Z943" s="53">
        <f>IFERROR(VLOOKUP(E943,'ITC-Books'!$E$21:$P$1020,12,0)-P943,SUM(M943:O943))</f>
        <v>0</v>
      </c>
      <c r="AA943" s="186" t="str">
        <f t="shared" si="67"/>
        <v>-</v>
      </c>
    </row>
    <row r="944" spans="2:27">
      <c r="B944" s="176" t="s">
        <v>2323</v>
      </c>
      <c r="C944" s="121"/>
      <c r="D944" s="119"/>
      <c r="E944" s="192"/>
      <c r="F944" s="117"/>
      <c r="G944" s="118"/>
      <c r="H944" s="119"/>
      <c r="I944" s="119"/>
      <c r="J944" s="123"/>
      <c r="K944" s="195"/>
      <c r="L944" s="120">
        <v>0</v>
      </c>
      <c r="M944" s="120">
        <v>0</v>
      </c>
      <c r="N944" s="120">
        <v>0</v>
      </c>
      <c r="O944" s="112">
        <f t="shared" si="64"/>
        <v>0</v>
      </c>
      <c r="P944" s="115">
        <f t="shared" si="65"/>
        <v>0</v>
      </c>
      <c r="Q944" s="197"/>
      <c r="R944" s="177" t="str">
        <f>IFERROR(INDEX('2A-2B'!$B$21:$B$1020,MATCH(E944,'2A-2B'!$F$21:$F$1020,0)),"-")</f>
        <v>-</v>
      </c>
      <c r="S944" s="177" t="str">
        <f>IFERROR(INDEX('ITC-Books'!$B$21:$B$1020,MATCH(E944,'ITC-Books'!$E$21:$E$1020,0)),"-")</f>
        <v>-</v>
      </c>
      <c r="T944" s="186">
        <f t="shared" si="66"/>
        <v>0</v>
      </c>
      <c r="V944" s="131" t="str">
        <f>IFERROR(INDEX('2A-2B'!$C$21:$C$1020,MATCH(E944,'2A-2B'!$F$21:$F$1020,0)),"Not in 2A-2B")</f>
        <v>Not in 2A-2B</v>
      </c>
      <c r="W944" s="131" t="str">
        <f>IFERROR(INDEX('ITC-Books'!$C$21:$C$1020,MATCH(E944,'ITC-Books'!$E$21:$E$1020,0)),"Not in Books")</f>
        <v>Not in Books</v>
      </c>
      <c r="X944" s="117" t="str">
        <f>IFERROR(INDEX('ITC-Books'!$R$21:$R$1020,MATCH(E944,'ITC-Books'!$E$21:$E$1020,0)),"Not in Books")</f>
        <v>Not in Books</v>
      </c>
      <c r="Y944" s="120">
        <f>IFERROR(VLOOKUP(E944,'2A-2B'!$F$21:$H$1020,3,0)-P944,SUM(M944:O944))</f>
        <v>0</v>
      </c>
      <c r="Z944" s="53">
        <f>IFERROR(VLOOKUP(E944,'ITC-Books'!$E$21:$P$1020,12,0)-P944,SUM(M944:O944))</f>
        <v>0</v>
      </c>
      <c r="AA944" s="186" t="str">
        <f t="shared" si="67"/>
        <v>-</v>
      </c>
    </row>
    <row r="945" spans="2:27">
      <c r="B945" s="176" t="s">
        <v>2324</v>
      </c>
      <c r="C945" s="121"/>
      <c r="D945" s="119"/>
      <c r="E945" s="192"/>
      <c r="F945" s="117"/>
      <c r="G945" s="118"/>
      <c r="H945" s="119"/>
      <c r="I945" s="119"/>
      <c r="J945" s="123"/>
      <c r="K945" s="195"/>
      <c r="L945" s="120">
        <v>0</v>
      </c>
      <c r="M945" s="120">
        <v>0</v>
      </c>
      <c r="N945" s="120">
        <v>0</v>
      </c>
      <c r="O945" s="112">
        <f t="shared" si="64"/>
        <v>0</v>
      </c>
      <c r="P945" s="115">
        <f t="shared" si="65"/>
        <v>0</v>
      </c>
      <c r="Q945" s="197"/>
      <c r="R945" s="177" t="str">
        <f>IFERROR(INDEX('2A-2B'!$B$21:$B$1020,MATCH(E945,'2A-2B'!$F$21:$F$1020,0)),"-")</f>
        <v>-</v>
      </c>
      <c r="S945" s="177" t="str">
        <f>IFERROR(INDEX('ITC-Books'!$B$21:$B$1020,MATCH(E945,'ITC-Books'!$E$21:$E$1020,0)),"-")</f>
        <v>-</v>
      </c>
      <c r="T945" s="186">
        <f t="shared" si="66"/>
        <v>0</v>
      </c>
      <c r="V945" s="131" t="str">
        <f>IFERROR(INDEX('2A-2B'!$C$21:$C$1020,MATCH(E945,'2A-2B'!$F$21:$F$1020,0)),"Not in 2A-2B")</f>
        <v>Not in 2A-2B</v>
      </c>
      <c r="W945" s="131" t="str">
        <f>IFERROR(INDEX('ITC-Books'!$C$21:$C$1020,MATCH(E945,'ITC-Books'!$E$21:$E$1020,0)),"Not in Books")</f>
        <v>Not in Books</v>
      </c>
      <c r="X945" s="117" t="str">
        <f>IFERROR(INDEX('ITC-Books'!$R$21:$R$1020,MATCH(E945,'ITC-Books'!$E$21:$E$1020,0)),"Not in Books")</f>
        <v>Not in Books</v>
      </c>
      <c r="Y945" s="120">
        <f>IFERROR(VLOOKUP(E945,'2A-2B'!$F$21:$H$1020,3,0)-P945,SUM(M945:O945))</f>
        <v>0</v>
      </c>
      <c r="Z945" s="53">
        <f>IFERROR(VLOOKUP(E945,'ITC-Books'!$E$21:$P$1020,12,0)-P945,SUM(M945:O945))</f>
        <v>0</v>
      </c>
      <c r="AA945" s="186" t="str">
        <f t="shared" si="67"/>
        <v>-</v>
      </c>
    </row>
    <row r="946" spans="2:27">
      <c r="B946" s="176" t="s">
        <v>2325</v>
      </c>
      <c r="C946" s="121"/>
      <c r="D946" s="119"/>
      <c r="E946" s="192"/>
      <c r="F946" s="117"/>
      <c r="G946" s="118"/>
      <c r="H946" s="119"/>
      <c r="I946" s="119"/>
      <c r="J946" s="123"/>
      <c r="K946" s="195"/>
      <c r="L946" s="120">
        <v>0</v>
      </c>
      <c r="M946" s="120">
        <v>0</v>
      </c>
      <c r="N946" s="120">
        <v>0</v>
      </c>
      <c r="O946" s="112">
        <f t="shared" si="64"/>
        <v>0</v>
      </c>
      <c r="P946" s="115">
        <f t="shared" si="65"/>
        <v>0</v>
      </c>
      <c r="Q946" s="197"/>
      <c r="R946" s="177" t="str">
        <f>IFERROR(INDEX('2A-2B'!$B$21:$B$1020,MATCH(E946,'2A-2B'!$F$21:$F$1020,0)),"-")</f>
        <v>-</v>
      </c>
      <c r="S946" s="177" t="str">
        <f>IFERROR(INDEX('ITC-Books'!$B$21:$B$1020,MATCH(E946,'ITC-Books'!$E$21:$E$1020,0)),"-")</f>
        <v>-</v>
      </c>
      <c r="T946" s="186">
        <f t="shared" si="66"/>
        <v>0</v>
      </c>
      <c r="V946" s="131" t="str">
        <f>IFERROR(INDEX('2A-2B'!$C$21:$C$1020,MATCH(E946,'2A-2B'!$F$21:$F$1020,0)),"Not in 2A-2B")</f>
        <v>Not in 2A-2B</v>
      </c>
      <c r="W946" s="131" t="str">
        <f>IFERROR(INDEX('ITC-Books'!$C$21:$C$1020,MATCH(E946,'ITC-Books'!$E$21:$E$1020,0)),"Not in Books")</f>
        <v>Not in Books</v>
      </c>
      <c r="X946" s="117" t="str">
        <f>IFERROR(INDEX('ITC-Books'!$R$21:$R$1020,MATCH(E946,'ITC-Books'!$E$21:$E$1020,0)),"Not in Books")</f>
        <v>Not in Books</v>
      </c>
      <c r="Y946" s="120">
        <f>IFERROR(VLOOKUP(E946,'2A-2B'!$F$21:$H$1020,3,0)-P946,SUM(M946:O946))</f>
        <v>0</v>
      </c>
      <c r="Z946" s="53">
        <f>IFERROR(VLOOKUP(E946,'ITC-Books'!$E$21:$P$1020,12,0)-P946,SUM(M946:O946))</f>
        <v>0</v>
      </c>
      <c r="AA946" s="186" t="str">
        <f t="shared" si="67"/>
        <v>-</v>
      </c>
    </row>
    <row r="947" spans="2:27">
      <c r="B947" s="176" t="s">
        <v>2326</v>
      </c>
      <c r="C947" s="121"/>
      <c r="D947" s="119"/>
      <c r="E947" s="192"/>
      <c r="F947" s="117"/>
      <c r="G947" s="118"/>
      <c r="H947" s="119"/>
      <c r="I947" s="119"/>
      <c r="J947" s="123"/>
      <c r="K947" s="195"/>
      <c r="L947" s="120">
        <v>0</v>
      </c>
      <c r="M947" s="120">
        <v>0</v>
      </c>
      <c r="N947" s="120">
        <v>0</v>
      </c>
      <c r="O947" s="112">
        <f t="shared" si="64"/>
        <v>0</v>
      </c>
      <c r="P947" s="115">
        <f t="shared" si="65"/>
        <v>0</v>
      </c>
      <c r="Q947" s="197"/>
      <c r="R947" s="177" t="str">
        <f>IFERROR(INDEX('2A-2B'!$B$21:$B$1020,MATCH(E947,'2A-2B'!$F$21:$F$1020,0)),"-")</f>
        <v>-</v>
      </c>
      <c r="S947" s="177" t="str">
        <f>IFERROR(INDEX('ITC-Books'!$B$21:$B$1020,MATCH(E947,'ITC-Books'!$E$21:$E$1020,0)),"-")</f>
        <v>-</v>
      </c>
      <c r="T947" s="186">
        <f t="shared" si="66"/>
        <v>0</v>
      </c>
      <c r="V947" s="131" t="str">
        <f>IFERROR(INDEX('2A-2B'!$C$21:$C$1020,MATCH(E947,'2A-2B'!$F$21:$F$1020,0)),"Not in 2A-2B")</f>
        <v>Not in 2A-2B</v>
      </c>
      <c r="W947" s="131" t="str">
        <f>IFERROR(INDEX('ITC-Books'!$C$21:$C$1020,MATCH(E947,'ITC-Books'!$E$21:$E$1020,0)),"Not in Books")</f>
        <v>Not in Books</v>
      </c>
      <c r="X947" s="117" t="str">
        <f>IFERROR(INDEX('ITC-Books'!$R$21:$R$1020,MATCH(E947,'ITC-Books'!$E$21:$E$1020,0)),"Not in Books")</f>
        <v>Not in Books</v>
      </c>
      <c r="Y947" s="120">
        <f>IFERROR(VLOOKUP(E947,'2A-2B'!$F$21:$H$1020,3,0)-P947,SUM(M947:O947))</f>
        <v>0</v>
      </c>
      <c r="Z947" s="53">
        <f>IFERROR(VLOOKUP(E947,'ITC-Books'!$E$21:$P$1020,12,0)-P947,SUM(M947:O947))</f>
        <v>0</v>
      </c>
      <c r="AA947" s="186" t="str">
        <f t="shared" si="67"/>
        <v>-</v>
      </c>
    </row>
    <row r="948" spans="2:27">
      <c r="B948" s="176" t="s">
        <v>2327</v>
      </c>
      <c r="C948" s="121"/>
      <c r="D948" s="119"/>
      <c r="E948" s="192"/>
      <c r="F948" s="117"/>
      <c r="G948" s="118"/>
      <c r="H948" s="119"/>
      <c r="I948" s="119"/>
      <c r="J948" s="123"/>
      <c r="K948" s="195"/>
      <c r="L948" s="120">
        <v>0</v>
      </c>
      <c r="M948" s="120">
        <v>0</v>
      </c>
      <c r="N948" s="120">
        <v>0</v>
      </c>
      <c r="O948" s="112">
        <f t="shared" si="64"/>
        <v>0</v>
      </c>
      <c r="P948" s="115">
        <f t="shared" si="65"/>
        <v>0</v>
      </c>
      <c r="Q948" s="197"/>
      <c r="R948" s="177" t="str">
        <f>IFERROR(INDEX('2A-2B'!$B$21:$B$1020,MATCH(E948,'2A-2B'!$F$21:$F$1020,0)),"-")</f>
        <v>-</v>
      </c>
      <c r="S948" s="177" t="str">
        <f>IFERROR(INDEX('ITC-Books'!$B$21:$B$1020,MATCH(E948,'ITC-Books'!$E$21:$E$1020,0)),"-")</f>
        <v>-</v>
      </c>
      <c r="T948" s="186">
        <f t="shared" si="66"/>
        <v>0</v>
      </c>
      <c r="V948" s="131" t="str">
        <f>IFERROR(INDEX('2A-2B'!$C$21:$C$1020,MATCH(E948,'2A-2B'!$F$21:$F$1020,0)),"Not in 2A-2B")</f>
        <v>Not in 2A-2B</v>
      </c>
      <c r="W948" s="131" t="str">
        <f>IFERROR(INDEX('ITC-Books'!$C$21:$C$1020,MATCH(E948,'ITC-Books'!$E$21:$E$1020,0)),"Not in Books")</f>
        <v>Not in Books</v>
      </c>
      <c r="X948" s="117" t="str">
        <f>IFERROR(INDEX('ITC-Books'!$R$21:$R$1020,MATCH(E948,'ITC-Books'!$E$21:$E$1020,0)),"Not in Books")</f>
        <v>Not in Books</v>
      </c>
      <c r="Y948" s="120">
        <f>IFERROR(VLOOKUP(E948,'2A-2B'!$F$21:$H$1020,3,0)-P948,SUM(M948:O948))</f>
        <v>0</v>
      </c>
      <c r="Z948" s="53">
        <f>IFERROR(VLOOKUP(E948,'ITC-Books'!$E$21:$P$1020,12,0)-P948,SUM(M948:O948))</f>
        <v>0</v>
      </c>
      <c r="AA948" s="186" t="str">
        <f t="shared" si="67"/>
        <v>-</v>
      </c>
    </row>
    <row r="949" spans="2:27">
      <c r="B949" s="176" t="s">
        <v>2328</v>
      </c>
      <c r="C949" s="121"/>
      <c r="D949" s="119"/>
      <c r="E949" s="192"/>
      <c r="F949" s="117"/>
      <c r="G949" s="118"/>
      <c r="H949" s="119"/>
      <c r="I949" s="119"/>
      <c r="J949" s="123"/>
      <c r="K949" s="195"/>
      <c r="L949" s="120">
        <v>0</v>
      </c>
      <c r="M949" s="120">
        <v>0</v>
      </c>
      <c r="N949" s="120">
        <v>0</v>
      </c>
      <c r="O949" s="112">
        <f t="shared" si="64"/>
        <v>0</v>
      </c>
      <c r="P949" s="115">
        <f t="shared" si="65"/>
        <v>0</v>
      </c>
      <c r="Q949" s="197"/>
      <c r="R949" s="177" t="str">
        <f>IFERROR(INDEX('2A-2B'!$B$21:$B$1020,MATCH(E949,'2A-2B'!$F$21:$F$1020,0)),"-")</f>
        <v>-</v>
      </c>
      <c r="S949" s="177" t="str">
        <f>IFERROR(INDEX('ITC-Books'!$B$21:$B$1020,MATCH(E949,'ITC-Books'!$E$21:$E$1020,0)),"-")</f>
        <v>-</v>
      </c>
      <c r="T949" s="186">
        <f t="shared" si="66"/>
        <v>0</v>
      </c>
      <c r="V949" s="131" t="str">
        <f>IFERROR(INDEX('2A-2B'!$C$21:$C$1020,MATCH(E949,'2A-2B'!$F$21:$F$1020,0)),"Not in 2A-2B")</f>
        <v>Not in 2A-2B</v>
      </c>
      <c r="W949" s="131" t="str">
        <f>IFERROR(INDEX('ITC-Books'!$C$21:$C$1020,MATCH(E949,'ITC-Books'!$E$21:$E$1020,0)),"Not in Books")</f>
        <v>Not in Books</v>
      </c>
      <c r="X949" s="117" t="str">
        <f>IFERROR(INDEX('ITC-Books'!$R$21:$R$1020,MATCH(E949,'ITC-Books'!$E$21:$E$1020,0)),"Not in Books")</f>
        <v>Not in Books</v>
      </c>
      <c r="Y949" s="120">
        <f>IFERROR(VLOOKUP(E949,'2A-2B'!$F$21:$H$1020,3,0)-P949,SUM(M949:O949))</f>
        <v>0</v>
      </c>
      <c r="Z949" s="53">
        <f>IFERROR(VLOOKUP(E949,'ITC-Books'!$E$21:$P$1020,12,0)-P949,SUM(M949:O949))</f>
        <v>0</v>
      </c>
      <c r="AA949" s="186" t="str">
        <f t="shared" si="67"/>
        <v>-</v>
      </c>
    </row>
    <row r="950" spans="2:27">
      <c r="B950" s="176" t="s">
        <v>2329</v>
      </c>
      <c r="C950" s="121"/>
      <c r="D950" s="119"/>
      <c r="E950" s="192"/>
      <c r="F950" s="117"/>
      <c r="G950" s="118"/>
      <c r="H950" s="119"/>
      <c r="I950" s="119"/>
      <c r="J950" s="123"/>
      <c r="K950" s="195"/>
      <c r="L950" s="120">
        <v>0</v>
      </c>
      <c r="M950" s="120">
        <v>0</v>
      </c>
      <c r="N950" s="120">
        <v>0</v>
      </c>
      <c r="O950" s="112">
        <f t="shared" si="64"/>
        <v>0</v>
      </c>
      <c r="P950" s="115">
        <f t="shared" si="65"/>
        <v>0</v>
      </c>
      <c r="Q950" s="197"/>
      <c r="R950" s="177" t="str">
        <f>IFERROR(INDEX('2A-2B'!$B$21:$B$1020,MATCH(E950,'2A-2B'!$F$21:$F$1020,0)),"-")</f>
        <v>-</v>
      </c>
      <c r="S950" s="177" t="str">
        <f>IFERROR(INDEX('ITC-Books'!$B$21:$B$1020,MATCH(E950,'ITC-Books'!$E$21:$E$1020,0)),"-")</f>
        <v>-</v>
      </c>
      <c r="T950" s="186">
        <f t="shared" si="66"/>
        <v>0</v>
      </c>
      <c r="V950" s="131" t="str">
        <f>IFERROR(INDEX('2A-2B'!$C$21:$C$1020,MATCH(E950,'2A-2B'!$F$21:$F$1020,0)),"Not in 2A-2B")</f>
        <v>Not in 2A-2B</v>
      </c>
      <c r="W950" s="131" t="str">
        <f>IFERROR(INDEX('ITC-Books'!$C$21:$C$1020,MATCH(E950,'ITC-Books'!$E$21:$E$1020,0)),"Not in Books")</f>
        <v>Not in Books</v>
      </c>
      <c r="X950" s="117" t="str">
        <f>IFERROR(INDEX('ITC-Books'!$R$21:$R$1020,MATCH(E950,'ITC-Books'!$E$21:$E$1020,0)),"Not in Books")</f>
        <v>Not in Books</v>
      </c>
      <c r="Y950" s="120">
        <f>IFERROR(VLOOKUP(E950,'2A-2B'!$F$21:$H$1020,3,0)-P950,SUM(M950:O950))</f>
        <v>0</v>
      </c>
      <c r="Z950" s="53">
        <f>IFERROR(VLOOKUP(E950,'ITC-Books'!$E$21:$P$1020,12,0)-P950,SUM(M950:O950))</f>
        <v>0</v>
      </c>
      <c r="AA950" s="186" t="str">
        <f t="shared" si="67"/>
        <v>-</v>
      </c>
    </row>
    <row r="951" spans="2:27">
      <c r="B951" s="176" t="s">
        <v>2330</v>
      </c>
      <c r="C951" s="121"/>
      <c r="D951" s="119"/>
      <c r="E951" s="192"/>
      <c r="F951" s="117"/>
      <c r="G951" s="118"/>
      <c r="H951" s="119"/>
      <c r="I951" s="119"/>
      <c r="J951" s="123"/>
      <c r="K951" s="195"/>
      <c r="L951" s="120">
        <v>0</v>
      </c>
      <c r="M951" s="120">
        <v>0</v>
      </c>
      <c r="N951" s="120">
        <v>0</v>
      </c>
      <c r="O951" s="112">
        <f t="shared" si="64"/>
        <v>0</v>
      </c>
      <c r="P951" s="115">
        <f t="shared" si="65"/>
        <v>0</v>
      </c>
      <c r="Q951" s="197"/>
      <c r="R951" s="177" t="str">
        <f>IFERROR(INDEX('2A-2B'!$B$21:$B$1020,MATCH(E951,'2A-2B'!$F$21:$F$1020,0)),"-")</f>
        <v>-</v>
      </c>
      <c r="S951" s="177" t="str">
        <f>IFERROR(INDEX('ITC-Books'!$B$21:$B$1020,MATCH(E951,'ITC-Books'!$E$21:$E$1020,0)),"-")</f>
        <v>-</v>
      </c>
      <c r="T951" s="186">
        <f t="shared" si="66"/>
        <v>0</v>
      </c>
      <c r="V951" s="131" t="str">
        <f>IFERROR(INDEX('2A-2B'!$C$21:$C$1020,MATCH(E951,'2A-2B'!$F$21:$F$1020,0)),"Not in 2A-2B")</f>
        <v>Not in 2A-2B</v>
      </c>
      <c r="W951" s="131" t="str">
        <f>IFERROR(INDEX('ITC-Books'!$C$21:$C$1020,MATCH(E951,'ITC-Books'!$E$21:$E$1020,0)),"Not in Books")</f>
        <v>Not in Books</v>
      </c>
      <c r="X951" s="117" t="str">
        <f>IFERROR(INDEX('ITC-Books'!$R$21:$R$1020,MATCH(E951,'ITC-Books'!$E$21:$E$1020,0)),"Not in Books")</f>
        <v>Not in Books</v>
      </c>
      <c r="Y951" s="120">
        <f>IFERROR(VLOOKUP(E951,'2A-2B'!$F$21:$H$1020,3,0)-P951,SUM(M951:O951))</f>
        <v>0</v>
      </c>
      <c r="Z951" s="53">
        <f>IFERROR(VLOOKUP(E951,'ITC-Books'!$E$21:$P$1020,12,0)-P951,SUM(M951:O951))</f>
        <v>0</v>
      </c>
      <c r="AA951" s="186" t="str">
        <f t="shared" si="67"/>
        <v>-</v>
      </c>
    </row>
    <row r="952" spans="2:27">
      <c r="B952" s="176" t="s">
        <v>2331</v>
      </c>
      <c r="C952" s="121"/>
      <c r="D952" s="119"/>
      <c r="E952" s="192"/>
      <c r="F952" s="117"/>
      <c r="G952" s="118"/>
      <c r="H952" s="119"/>
      <c r="I952" s="119"/>
      <c r="J952" s="123"/>
      <c r="K952" s="195"/>
      <c r="L952" s="120">
        <v>0</v>
      </c>
      <c r="M952" s="120">
        <v>0</v>
      </c>
      <c r="N952" s="120">
        <v>0</v>
      </c>
      <c r="O952" s="112">
        <f t="shared" si="64"/>
        <v>0</v>
      </c>
      <c r="P952" s="115">
        <f t="shared" si="65"/>
        <v>0</v>
      </c>
      <c r="Q952" s="197"/>
      <c r="R952" s="177" t="str">
        <f>IFERROR(INDEX('2A-2B'!$B$21:$B$1020,MATCH(E952,'2A-2B'!$F$21:$F$1020,0)),"-")</f>
        <v>-</v>
      </c>
      <c r="S952" s="177" t="str">
        <f>IFERROR(INDEX('ITC-Books'!$B$21:$B$1020,MATCH(E952,'ITC-Books'!$E$21:$E$1020,0)),"-")</f>
        <v>-</v>
      </c>
      <c r="T952" s="186">
        <f t="shared" si="66"/>
        <v>0</v>
      </c>
      <c r="V952" s="131" t="str">
        <f>IFERROR(INDEX('2A-2B'!$C$21:$C$1020,MATCH(E952,'2A-2B'!$F$21:$F$1020,0)),"Not in 2A-2B")</f>
        <v>Not in 2A-2B</v>
      </c>
      <c r="W952" s="131" t="str">
        <f>IFERROR(INDEX('ITC-Books'!$C$21:$C$1020,MATCH(E952,'ITC-Books'!$E$21:$E$1020,0)),"Not in Books")</f>
        <v>Not in Books</v>
      </c>
      <c r="X952" s="117" t="str">
        <f>IFERROR(INDEX('ITC-Books'!$R$21:$R$1020,MATCH(E952,'ITC-Books'!$E$21:$E$1020,0)),"Not in Books")</f>
        <v>Not in Books</v>
      </c>
      <c r="Y952" s="120">
        <f>IFERROR(VLOOKUP(E952,'2A-2B'!$F$21:$H$1020,3,0)-P952,SUM(M952:O952))</f>
        <v>0</v>
      </c>
      <c r="Z952" s="53">
        <f>IFERROR(VLOOKUP(E952,'ITC-Books'!$E$21:$P$1020,12,0)-P952,SUM(M952:O952))</f>
        <v>0</v>
      </c>
      <c r="AA952" s="186" t="str">
        <f t="shared" si="67"/>
        <v>-</v>
      </c>
    </row>
    <row r="953" spans="2:27">
      <c r="B953" s="176" t="s">
        <v>2332</v>
      </c>
      <c r="C953" s="121"/>
      <c r="D953" s="119"/>
      <c r="E953" s="192"/>
      <c r="F953" s="117"/>
      <c r="G953" s="118"/>
      <c r="H953" s="119"/>
      <c r="I953" s="119"/>
      <c r="J953" s="123"/>
      <c r="K953" s="195"/>
      <c r="L953" s="120">
        <v>0</v>
      </c>
      <c r="M953" s="120">
        <v>0</v>
      </c>
      <c r="N953" s="120">
        <v>0</v>
      </c>
      <c r="O953" s="112">
        <f t="shared" si="64"/>
        <v>0</v>
      </c>
      <c r="P953" s="115">
        <f t="shared" si="65"/>
        <v>0</v>
      </c>
      <c r="Q953" s="197"/>
      <c r="R953" s="177" t="str">
        <f>IFERROR(INDEX('2A-2B'!$B$21:$B$1020,MATCH(E953,'2A-2B'!$F$21:$F$1020,0)),"-")</f>
        <v>-</v>
      </c>
      <c r="S953" s="177" t="str">
        <f>IFERROR(INDEX('ITC-Books'!$B$21:$B$1020,MATCH(E953,'ITC-Books'!$E$21:$E$1020,0)),"-")</f>
        <v>-</v>
      </c>
      <c r="T953" s="186">
        <f t="shared" si="66"/>
        <v>0</v>
      </c>
      <c r="V953" s="131" t="str">
        <f>IFERROR(INDEX('2A-2B'!$C$21:$C$1020,MATCH(E953,'2A-2B'!$F$21:$F$1020,0)),"Not in 2A-2B")</f>
        <v>Not in 2A-2B</v>
      </c>
      <c r="W953" s="131" t="str">
        <f>IFERROR(INDEX('ITC-Books'!$C$21:$C$1020,MATCH(E953,'ITC-Books'!$E$21:$E$1020,0)),"Not in Books")</f>
        <v>Not in Books</v>
      </c>
      <c r="X953" s="117" t="str">
        <f>IFERROR(INDEX('ITC-Books'!$R$21:$R$1020,MATCH(E953,'ITC-Books'!$E$21:$E$1020,0)),"Not in Books")</f>
        <v>Not in Books</v>
      </c>
      <c r="Y953" s="120">
        <f>IFERROR(VLOOKUP(E953,'2A-2B'!$F$21:$H$1020,3,0)-P953,SUM(M953:O953))</f>
        <v>0</v>
      </c>
      <c r="Z953" s="53">
        <f>IFERROR(VLOOKUP(E953,'ITC-Books'!$E$21:$P$1020,12,0)-P953,SUM(M953:O953))</f>
        <v>0</v>
      </c>
      <c r="AA953" s="186" t="str">
        <f t="shared" si="67"/>
        <v>-</v>
      </c>
    </row>
    <row r="954" spans="2:27">
      <c r="B954" s="176" t="s">
        <v>2333</v>
      </c>
      <c r="C954" s="121"/>
      <c r="D954" s="119"/>
      <c r="E954" s="192"/>
      <c r="F954" s="117"/>
      <c r="G954" s="118"/>
      <c r="H954" s="119"/>
      <c r="I954" s="119"/>
      <c r="J954" s="123"/>
      <c r="K954" s="195"/>
      <c r="L954" s="120">
        <v>0</v>
      </c>
      <c r="M954" s="120">
        <v>0</v>
      </c>
      <c r="N954" s="120">
        <v>0</v>
      </c>
      <c r="O954" s="112">
        <f t="shared" si="64"/>
        <v>0</v>
      </c>
      <c r="P954" s="115">
        <f t="shared" si="65"/>
        <v>0</v>
      </c>
      <c r="Q954" s="197"/>
      <c r="R954" s="177" t="str">
        <f>IFERROR(INDEX('2A-2B'!$B$21:$B$1020,MATCH(E954,'2A-2B'!$F$21:$F$1020,0)),"-")</f>
        <v>-</v>
      </c>
      <c r="S954" s="177" t="str">
        <f>IFERROR(INDEX('ITC-Books'!$B$21:$B$1020,MATCH(E954,'ITC-Books'!$E$21:$E$1020,0)),"-")</f>
        <v>-</v>
      </c>
      <c r="T954" s="186">
        <f t="shared" si="66"/>
        <v>0</v>
      </c>
      <c r="V954" s="131" t="str">
        <f>IFERROR(INDEX('2A-2B'!$C$21:$C$1020,MATCH(E954,'2A-2B'!$F$21:$F$1020,0)),"Not in 2A-2B")</f>
        <v>Not in 2A-2B</v>
      </c>
      <c r="W954" s="131" t="str">
        <f>IFERROR(INDEX('ITC-Books'!$C$21:$C$1020,MATCH(E954,'ITC-Books'!$E$21:$E$1020,0)),"Not in Books")</f>
        <v>Not in Books</v>
      </c>
      <c r="X954" s="117" t="str">
        <f>IFERROR(INDEX('ITC-Books'!$R$21:$R$1020,MATCH(E954,'ITC-Books'!$E$21:$E$1020,0)),"Not in Books")</f>
        <v>Not in Books</v>
      </c>
      <c r="Y954" s="120">
        <f>IFERROR(VLOOKUP(E954,'2A-2B'!$F$21:$H$1020,3,0)-P954,SUM(M954:O954))</f>
        <v>0</v>
      </c>
      <c r="Z954" s="53">
        <f>IFERROR(VLOOKUP(E954,'ITC-Books'!$E$21:$P$1020,12,0)-P954,SUM(M954:O954))</f>
        <v>0</v>
      </c>
      <c r="AA954" s="186" t="str">
        <f t="shared" si="67"/>
        <v>-</v>
      </c>
    </row>
    <row r="955" spans="2:27">
      <c r="B955" s="176" t="s">
        <v>2334</v>
      </c>
      <c r="C955" s="121"/>
      <c r="D955" s="119"/>
      <c r="E955" s="192"/>
      <c r="F955" s="117"/>
      <c r="G955" s="118"/>
      <c r="H955" s="119"/>
      <c r="I955" s="119"/>
      <c r="J955" s="123"/>
      <c r="K955" s="195"/>
      <c r="L955" s="120">
        <v>0</v>
      </c>
      <c r="M955" s="120">
        <v>0</v>
      </c>
      <c r="N955" s="120">
        <v>0</v>
      </c>
      <c r="O955" s="112">
        <f t="shared" si="64"/>
        <v>0</v>
      </c>
      <c r="P955" s="115">
        <f t="shared" si="65"/>
        <v>0</v>
      </c>
      <c r="Q955" s="197"/>
      <c r="R955" s="177" t="str">
        <f>IFERROR(INDEX('2A-2B'!$B$21:$B$1020,MATCH(E955,'2A-2B'!$F$21:$F$1020,0)),"-")</f>
        <v>-</v>
      </c>
      <c r="S955" s="177" t="str">
        <f>IFERROR(INDEX('ITC-Books'!$B$21:$B$1020,MATCH(E955,'ITC-Books'!$E$21:$E$1020,0)),"-")</f>
        <v>-</v>
      </c>
      <c r="T955" s="186">
        <f t="shared" si="66"/>
        <v>0</v>
      </c>
      <c r="V955" s="131" t="str">
        <f>IFERROR(INDEX('2A-2B'!$C$21:$C$1020,MATCH(E955,'2A-2B'!$F$21:$F$1020,0)),"Not in 2A-2B")</f>
        <v>Not in 2A-2B</v>
      </c>
      <c r="W955" s="131" t="str">
        <f>IFERROR(INDEX('ITC-Books'!$C$21:$C$1020,MATCH(E955,'ITC-Books'!$E$21:$E$1020,0)),"Not in Books")</f>
        <v>Not in Books</v>
      </c>
      <c r="X955" s="117" t="str">
        <f>IFERROR(INDEX('ITC-Books'!$R$21:$R$1020,MATCH(E955,'ITC-Books'!$E$21:$E$1020,0)),"Not in Books")</f>
        <v>Not in Books</v>
      </c>
      <c r="Y955" s="120">
        <f>IFERROR(VLOOKUP(E955,'2A-2B'!$F$21:$H$1020,3,0)-P955,SUM(M955:O955))</f>
        <v>0</v>
      </c>
      <c r="Z955" s="53">
        <f>IFERROR(VLOOKUP(E955,'ITC-Books'!$E$21:$P$1020,12,0)-P955,SUM(M955:O955))</f>
        <v>0</v>
      </c>
      <c r="AA955" s="186" t="str">
        <f t="shared" si="67"/>
        <v>-</v>
      </c>
    </row>
    <row r="956" spans="2:27">
      <c r="B956" s="176" t="s">
        <v>2335</v>
      </c>
      <c r="C956" s="121"/>
      <c r="D956" s="119"/>
      <c r="E956" s="192"/>
      <c r="F956" s="117"/>
      <c r="G956" s="118"/>
      <c r="H956" s="119"/>
      <c r="I956" s="119"/>
      <c r="J956" s="123"/>
      <c r="K956" s="195"/>
      <c r="L956" s="120">
        <v>0</v>
      </c>
      <c r="M956" s="120">
        <v>0</v>
      </c>
      <c r="N956" s="120">
        <v>0</v>
      </c>
      <c r="O956" s="112">
        <f t="shared" si="64"/>
        <v>0</v>
      </c>
      <c r="P956" s="115">
        <f t="shared" si="65"/>
        <v>0</v>
      </c>
      <c r="Q956" s="197"/>
      <c r="R956" s="177" t="str">
        <f>IFERROR(INDEX('2A-2B'!$B$21:$B$1020,MATCH(E956,'2A-2B'!$F$21:$F$1020,0)),"-")</f>
        <v>-</v>
      </c>
      <c r="S956" s="177" t="str">
        <f>IFERROR(INDEX('ITC-Books'!$B$21:$B$1020,MATCH(E956,'ITC-Books'!$E$21:$E$1020,0)),"-")</f>
        <v>-</v>
      </c>
      <c r="T956" s="186">
        <f t="shared" si="66"/>
        <v>0</v>
      </c>
      <c r="V956" s="131" t="str">
        <f>IFERROR(INDEX('2A-2B'!$C$21:$C$1020,MATCH(E956,'2A-2B'!$F$21:$F$1020,0)),"Not in 2A-2B")</f>
        <v>Not in 2A-2B</v>
      </c>
      <c r="W956" s="131" t="str">
        <f>IFERROR(INDEX('ITC-Books'!$C$21:$C$1020,MATCH(E956,'ITC-Books'!$E$21:$E$1020,0)),"Not in Books")</f>
        <v>Not in Books</v>
      </c>
      <c r="X956" s="117" t="str">
        <f>IFERROR(INDEX('ITC-Books'!$R$21:$R$1020,MATCH(E956,'ITC-Books'!$E$21:$E$1020,0)),"Not in Books")</f>
        <v>Not in Books</v>
      </c>
      <c r="Y956" s="120">
        <f>IFERROR(VLOOKUP(E956,'2A-2B'!$F$21:$H$1020,3,0)-P956,SUM(M956:O956))</f>
        <v>0</v>
      </c>
      <c r="Z956" s="53">
        <f>IFERROR(VLOOKUP(E956,'ITC-Books'!$E$21:$P$1020,12,0)-P956,SUM(M956:O956))</f>
        <v>0</v>
      </c>
      <c r="AA956" s="186" t="str">
        <f t="shared" si="67"/>
        <v>-</v>
      </c>
    </row>
    <row r="957" spans="2:27">
      <c r="B957" s="176" t="s">
        <v>2336</v>
      </c>
      <c r="C957" s="121"/>
      <c r="D957" s="119"/>
      <c r="E957" s="192"/>
      <c r="F957" s="117"/>
      <c r="G957" s="118"/>
      <c r="H957" s="119"/>
      <c r="I957" s="119"/>
      <c r="J957" s="123"/>
      <c r="K957" s="195"/>
      <c r="L957" s="120">
        <v>0</v>
      </c>
      <c r="M957" s="120">
        <v>0</v>
      </c>
      <c r="N957" s="120">
        <v>0</v>
      </c>
      <c r="O957" s="112">
        <f t="shared" si="64"/>
        <v>0</v>
      </c>
      <c r="P957" s="115">
        <f t="shared" si="65"/>
        <v>0</v>
      </c>
      <c r="Q957" s="197"/>
      <c r="R957" s="177" t="str">
        <f>IFERROR(INDEX('2A-2B'!$B$21:$B$1020,MATCH(E957,'2A-2B'!$F$21:$F$1020,0)),"-")</f>
        <v>-</v>
      </c>
      <c r="S957" s="177" t="str">
        <f>IFERROR(INDEX('ITC-Books'!$B$21:$B$1020,MATCH(E957,'ITC-Books'!$E$21:$E$1020,0)),"-")</f>
        <v>-</v>
      </c>
      <c r="T957" s="186">
        <f t="shared" si="66"/>
        <v>0</v>
      </c>
      <c r="V957" s="131" t="str">
        <f>IFERROR(INDEX('2A-2B'!$C$21:$C$1020,MATCH(E957,'2A-2B'!$F$21:$F$1020,0)),"Not in 2A-2B")</f>
        <v>Not in 2A-2B</v>
      </c>
      <c r="W957" s="131" t="str">
        <f>IFERROR(INDEX('ITC-Books'!$C$21:$C$1020,MATCH(E957,'ITC-Books'!$E$21:$E$1020,0)),"Not in Books")</f>
        <v>Not in Books</v>
      </c>
      <c r="X957" s="117" t="str">
        <f>IFERROR(INDEX('ITC-Books'!$R$21:$R$1020,MATCH(E957,'ITC-Books'!$E$21:$E$1020,0)),"Not in Books")</f>
        <v>Not in Books</v>
      </c>
      <c r="Y957" s="120">
        <f>IFERROR(VLOOKUP(E957,'2A-2B'!$F$21:$H$1020,3,0)-P957,SUM(M957:O957))</f>
        <v>0</v>
      </c>
      <c r="Z957" s="53">
        <f>IFERROR(VLOOKUP(E957,'ITC-Books'!$E$21:$P$1020,12,0)-P957,SUM(M957:O957))</f>
        <v>0</v>
      </c>
      <c r="AA957" s="186" t="str">
        <f t="shared" si="67"/>
        <v>-</v>
      </c>
    </row>
    <row r="958" spans="2:27">
      <c r="B958" s="176" t="s">
        <v>2337</v>
      </c>
      <c r="C958" s="121"/>
      <c r="D958" s="119"/>
      <c r="E958" s="192"/>
      <c r="F958" s="117"/>
      <c r="G958" s="118"/>
      <c r="H958" s="119"/>
      <c r="I958" s="119"/>
      <c r="J958" s="123"/>
      <c r="K958" s="195"/>
      <c r="L958" s="120">
        <v>0</v>
      </c>
      <c r="M958" s="120">
        <v>0</v>
      </c>
      <c r="N958" s="120">
        <v>0</v>
      </c>
      <c r="O958" s="112">
        <f t="shared" si="64"/>
        <v>0</v>
      </c>
      <c r="P958" s="115">
        <f t="shared" si="65"/>
        <v>0</v>
      </c>
      <c r="Q958" s="197"/>
      <c r="R958" s="177" t="str">
        <f>IFERROR(INDEX('2A-2B'!$B$21:$B$1020,MATCH(E958,'2A-2B'!$F$21:$F$1020,0)),"-")</f>
        <v>-</v>
      </c>
      <c r="S958" s="177" t="str">
        <f>IFERROR(INDEX('ITC-Books'!$B$21:$B$1020,MATCH(E958,'ITC-Books'!$E$21:$E$1020,0)),"-")</f>
        <v>-</v>
      </c>
      <c r="T958" s="186">
        <f t="shared" si="66"/>
        <v>0</v>
      </c>
      <c r="V958" s="131" t="str">
        <f>IFERROR(INDEX('2A-2B'!$C$21:$C$1020,MATCH(E958,'2A-2B'!$F$21:$F$1020,0)),"Not in 2A-2B")</f>
        <v>Not in 2A-2B</v>
      </c>
      <c r="W958" s="131" t="str">
        <f>IFERROR(INDEX('ITC-Books'!$C$21:$C$1020,MATCH(E958,'ITC-Books'!$E$21:$E$1020,0)),"Not in Books")</f>
        <v>Not in Books</v>
      </c>
      <c r="X958" s="117" t="str">
        <f>IFERROR(INDEX('ITC-Books'!$R$21:$R$1020,MATCH(E958,'ITC-Books'!$E$21:$E$1020,0)),"Not in Books")</f>
        <v>Not in Books</v>
      </c>
      <c r="Y958" s="120">
        <f>IFERROR(VLOOKUP(E958,'2A-2B'!$F$21:$H$1020,3,0)-P958,SUM(M958:O958))</f>
        <v>0</v>
      </c>
      <c r="Z958" s="53">
        <f>IFERROR(VLOOKUP(E958,'ITC-Books'!$E$21:$P$1020,12,0)-P958,SUM(M958:O958))</f>
        <v>0</v>
      </c>
      <c r="AA958" s="186" t="str">
        <f t="shared" si="67"/>
        <v>-</v>
      </c>
    </row>
    <row r="959" spans="2:27">
      <c r="B959" s="176" t="s">
        <v>2338</v>
      </c>
      <c r="C959" s="121"/>
      <c r="D959" s="119"/>
      <c r="E959" s="192"/>
      <c r="F959" s="117"/>
      <c r="G959" s="118"/>
      <c r="H959" s="119"/>
      <c r="I959" s="119"/>
      <c r="J959" s="123"/>
      <c r="K959" s="195"/>
      <c r="L959" s="120">
        <v>0</v>
      </c>
      <c r="M959" s="120">
        <v>0</v>
      </c>
      <c r="N959" s="120">
        <v>0</v>
      </c>
      <c r="O959" s="112">
        <f t="shared" si="64"/>
        <v>0</v>
      </c>
      <c r="P959" s="115">
        <f t="shared" si="65"/>
        <v>0</v>
      </c>
      <c r="Q959" s="197"/>
      <c r="R959" s="177" t="str">
        <f>IFERROR(INDEX('2A-2B'!$B$21:$B$1020,MATCH(E959,'2A-2B'!$F$21:$F$1020,0)),"-")</f>
        <v>-</v>
      </c>
      <c r="S959" s="177" t="str">
        <f>IFERROR(INDEX('ITC-Books'!$B$21:$B$1020,MATCH(E959,'ITC-Books'!$E$21:$E$1020,0)),"-")</f>
        <v>-</v>
      </c>
      <c r="T959" s="186">
        <f t="shared" si="66"/>
        <v>0</v>
      </c>
      <c r="V959" s="131" t="str">
        <f>IFERROR(INDEX('2A-2B'!$C$21:$C$1020,MATCH(E959,'2A-2B'!$F$21:$F$1020,0)),"Not in 2A-2B")</f>
        <v>Not in 2A-2B</v>
      </c>
      <c r="W959" s="131" t="str">
        <f>IFERROR(INDEX('ITC-Books'!$C$21:$C$1020,MATCH(E959,'ITC-Books'!$E$21:$E$1020,0)),"Not in Books")</f>
        <v>Not in Books</v>
      </c>
      <c r="X959" s="117" t="str">
        <f>IFERROR(INDEX('ITC-Books'!$R$21:$R$1020,MATCH(E959,'ITC-Books'!$E$21:$E$1020,0)),"Not in Books")</f>
        <v>Not in Books</v>
      </c>
      <c r="Y959" s="120">
        <f>IFERROR(VLOOKUP(E959,'2A-2B'!$F$21:$H$1020,3,0)-P959,SUM(M959:O959))</f>
        <v>0</v>
      </c>
      <c r="Z959" s="53">
        <f>IFERROR(VLOOKUP(E959,'ITC-Books'!$E$21:$P$1020,12,0)-P959,SUM(M959:O959))</f>
        <v>0</v>
      </c>
      <c r="AA959" s="186" t="str">
        <f t="shared" si="67"/>
        <v>-</v>
      </c>
    </row>
    <row r="960" spans="2:27">
      <c r="B960" s="176" t="s">
        <v>2339</v>
      </c>
      <c r="C960" s="121"/>
      <c r="D960" s="119"/>
      <c r="E960" s="192"/>
      <c r="F960" s="117"/>
      <c r="G960" s="118"/>
      <c r="H960" s="119"/>
      <c r="I960" s="119"/>
      <c r="J960" s="123"/>
      <c r="K960" s="195"/>
      <c r="L960" s="120">
        <v>0</v>
      </c>
      <c r="M960" s="120">
        <v>0</v>
      </c>
      <c r="N960" s="120">
        <v>0</v>
      </c>
      <c r="O960" s="112">
        <f t="shared" si="64"/>
        <v>0</v>
      </c>
      <c r="P960" s="115">
        <f t="shared" si="65"/>
        <v>0</v>
      </c>
      <c r="Q960" s="197"/>
      <c r="R960" s="177" t="str">
        <f>IFERROR(INDEX('2A-2B'!$B$21:$B$1020,MATCH(E960,'2A-2B'!$F$21:$F$1020,0)),"-")</f>
        <v>-</v>
      </c>
      <c r="S960" s="177" t="str">
        <f>IFERROR(INDEX('ITC-Books'!$B$21:$B$1020,MATCH(E960,'ITC-Books'!$E$21:$E$1020,0)),"-")</f>
        <v>-</v>
      </c>
      <c r="T960" s="186">
        <f t="shared" si="66"/>
        <v>0</v>
      </c>
      <c r="V960" s="131" t="str">
        <f>IFERROR(INDEX('2A-2B'!$C$21:$C$1020,MATCH(E960,'2A-2B'!$F$21:$F$1020,0)),"Not in 2A-2B")</f>
        <v>Not in 2A-2B</v>
      </c>
      <c r="W960" s="131" t="str">
        <f>IFERROR(INDEX('ITC-Books'!$C$21:$C$1020,MATCH(E960,'ITC-Books'!$E$21:$E$1020,0)),"Not in Books")</f>
        <v>Not in Books</v>
      </c>
      <c r="X960" s="117" t="str">
        <f>IFERROR(INDEX('ITC-Books'!$R$21:$R$1020,MATCH(E960,'ITC-Books'!$E$21:$E$1020,0)),"Not in Books")</f>
        <v>Not in Books</v>
      </c>
      <c r="Y960" s="120">
        <f>IFERROR(VLOOKUP(E960,'2A-2B'!$F$21:$H$1020,3,0)-P960,SUM(M960:O960))</f>
        <v>0</v>
      </c>
      <c r="Z960" s="53">
        <f>IFERROR(VLOOKUP(E960,'ITC-Books'!$E$21:$P$1020,12,0)-P960,SUM(M960:O960))</f>
        <v>0</v>
      </c>
      <c r="AA960" s="186" t="str">
        <f t="shared" si="67"/>
        <v>-</v>
      </c>
    </row>
    <row r="961" spans="2:27">
      <c r="B961" s="176" t="s">
        <v>2340</v>
      </c>
      <c r="C961" s="121"/>
      <c r="D961" s="119"/>
      <c r="E961" s="192"/>
      <c r="F961" s="117"/>
      <c r="G961" s="118"/>
      <c r="H961" s="119"/>
      <c r="I961" s="119"/>
      <c r="J961" s="123"/>
      <c r="K961" s="195"/>
      <c r="L961" s="120">
        <v>0</v>
      </c>
      <c r="M961" s="120">
        <v>0</v>
      </c>
      <c r="N961" s="120">
        <v>0</v>
      </c>
      <c r="O961" s="112">
        <f t="shared" si="64"/>
        <v>0</v>
      </c>
      <c r="P961" s="115">
        <f t="shared" si="65"/>
        <v>0</v>
      </c>
      <c r="Q961" s="197"/>
      <c r="R961" s="177" t="str">
        <f>IFERROR(INDEX('2A-2B'!$B$21:$B$1020,MATCH(E961,'2A-2B'!$F$21:$F$1020,0)),"-")</f>
        <v>-</v>
      </c>
      <c r="S961" s="177" t="str">
        <f>IFERROR(INDEX('ITC-Books'!$B$21:$B$1020,MATCH(E961,'ITC-Books'!$E$21:$E$1020,0)),"-")</f>
        <v>-</v>
      </c>
      <c r="T961" s="186">
        <f t="shared" si="66"/>
        <v>0</v>
      </c>
      <c r="V961" s="131" t="str">
        <f>IFERROR(INDEX('2A-2B'!$C$21:$C$1020,MATCH(E961,'2A-2B'!$F$21:$F$1020,0)),"Not in 2A-2B")</f>
        <v>Not in 2A-2B</v>
      </c>
      <c r="W961" s="131" t="str">
        <f>IFERROR(INDEX('ITC-Books'!$C$21:$C$1020,MATCH(E961,'ITC-Books'!$E$21:$E$1020,0)),"Not in Books")</f>
        <v>Not in Books</v>
      </c>
      <c r="X961" s="117" t="str">
        <f>IFERROR(INDEX('ITC-Books'!$R$21:$R$1020,MATCH(E961,'ITC-Books'!$E$21:$E$1020,0)),"Not in Books")</f>
        <v>Not in Books</v>
      </c>
      <c r="Y961" s="120">
        <f>IFERROR(VLOOKUP(E961,'2A-2B'!$F$21:$H$1020,3,0)-P961,SUM(M961:O961))</f>
        <v>0</v>
      </c>
      <c r="Z961" s="53">
        <f>IFERROR(VLOOKUP(E961,'ITC-Books'!$E$21:$P$1020,12,0)-P961,SUM(M961:O961))</f>
        <v>0</v>
      </c>
      <c r="AA961" s="186" t="str">
        <f t="shared" si="67"/>
        <v>-</v>
      </c>
    </row>
    <row r="962" spans="2:27">
      <c r="B962" s="176" t="s">
        <v>2341</v>
      </c>
      <c r="C962" s="121"/>
      <c r="D962" s="119"/>
      <c r="E962" s="192"/>
      <c r="F962" s="117"/>
      <c r="G962" s="118"/>
      <c r="H962" s="119"/>
      <c r="I962" s="119"/>
      <c r="J962" s="123"/>
      <c r="K962" s="195"/>
      <c r="L962" s="120">
        <v>0</v>
      </c>
      <c r="M962" s="120">
        <v>0</v>
      </c>
      <c r="N962" s="120">
        <v>0</v>
      </c>
      <c r="O962" s="112">
        <f t="shared" si="64"/>
        <v>0</v>
      </c>
      <c r="P962" s="115">
        <f t="shared" si="65"/>
        <v>0</v>
      </c>
      <c r="Q962" s="197"/>
      <c r="R962" s="177" t="str">
        <f>IFERROR(INDEX('2A-2B'!$B$21:$B$1020,MATCH(E962,'2A-2B'!$F$21:$F$1020,0)),"-")</f>
        <v>-</v>
      </c>
      <c r="S962" s="177" t="str">
        <f>IFERROR(INDEX('ITC-Books'!$B$21:$B$1020,MATCH(E962,'ITC-Books'!$E$21:$E$1020,0)),"-")</f>
        <v>-</v>
      </c>
      <c r="T962" s="186">
        <f t="shared" si="66"/>
        <v>0</v>
      </c>
      <c r="V962" s="131" t="str">
        <f>IFERROR(INDEX('2A-2B'!$C$21:$C$1020,MATCH(E962,'2A-2B'!$F$21:$F$1020,0)),"Not in 2A-2B")</f>
        <v>Not in 2A-2B</v>
      </c>
      <c r="W962" s="131" t="str">
        <f>IFERROR(INDEX('ITC-Books'!$C$21:$C$1020,MATCH(E962,'ITC-Books'!$E$21:$E$1020,0)),"Not in Books")</f>
        <v>Not in Books</v>
      </c>
      <c r="X962" s="117" t="str">
        <f>IFERROR(INDEX('ITC-Books'!$R$21:$R$1020,MATCH(E962,'ITC-Books'!$E$21:$E$1020,0)),"Not in Books")</f>
        <v>Not in Books</v>
      </c>
      <c r="Y962" s="120">
        <f>IFERROR(VLOOKUP(E962,'2A-2B'!$F$21:$H$1020,3,0)-P962,SUM(M962:O962))</f>
        <v>0</v>
      </c>
      <c r="Z962" s="53">
        <f>IFERROR(VLOOKUP(E962,'ITC-Books'!$E$21:$P$1020,12,0)-P962,SUM(M962:O962))</f>
        <v>0</v>
      </c>
      <c r="AA962" s="186" t="str">
        <f t="shared" si="67"/>
        <v>-</v>
      </c>
    </row>
    <row r="963" spans="2:27">
      <c r="B963" s="176" t="s">
        <v>2342</v>
      </c>
      <c r="C963" s="121"/>
      <c r="D963" s="119"/>
      <c r="E963" s="192"/>
      <c r="F963" s="117"/>
      <c r="G963" s="118"/>
      <c r="H963" s="119"/>
      <c r="I963" s="119"/>
      <c r="J963" s="123"/>
      <c r="K963" s="195"/>
      <c r="L963" s="120">
        <v>0</v>
      </c>
      <c r="M963" s="120">
        <v>0</v>
      </c>
      <c r="N963" s="120">
        <v>0</v>
      </c>
      <c r="O963" s="112">
        <f t="shared" si="64"/>
        <v>0</v>
      </c>
      <c r="P963" s="115">
        <f t="shared" si="65"/>
        <v>0</v>
      </c>
      <c r="Q963" s="197"/>
      <c r="R963" s="177" t="str">
        <f>IFERROR(INDEX('2A-2B'!$B$21:$B$1020,MATCH(E963,'2A-2B'!$F$21:$F$1020,0)),"-")</f>
        <v>-</v>
      </c>
      <c r="S963" s="177" t="str">
        <f>IFERROR(INDEX('ITC-Books'!$B$21:$B$1020,MATCH(E963,'ITC-Books'!$E$21:$E$1020,0)),"-")</f>
        <v>-</v>
      </c>
      <c r="T963" s="186">
        <f t="shared" si="66"/>
        <v>0</v>
      </c>
      <c r="V963" s="131" t="str">
        <f>IFERROR(INDEX('2A-2B'!$C$21:$C$1020,MATCH(E963,'2A-2B'!$F$21:$F$1020,0)),"Not in 2A-2B")</f>
        <v>Not in 2A-2B</v>
      </c>
      <c r="W963" s="131" t="str">
        <f>IFERROR(INDEX('ITC-Books'!$C$21:$C$1020,MATCH(E963,'ITC-Books'!$E$21:$E$1020,0)),"Not in Books")</f>
        <v>Not in Books</v>
      </c>
      <c r="X963" s="117" t="str">
        <f>IFERROR(INDEX('ITC-Books'!$R$21:$R$1020,MATCH(E963,'ITC-Books'!$E$21:$E$1020,0)),"Not in Books")</f>
        <v>Not in Books</v>
      </c>
      <c r="Y963" s="120">
        <f>IFERROR(VLOOKUP(E963,'2A-2B'!$F$21:$H$1020,3,0)-P963,SUM(M963:O963))</f>
        <v>0</v>
      </c>
      <c r="Z963" s="53">
        <f>IFERROR(VLOOKUP(E963,'ITC-Books'!$E$21:$P$1020,12,0)-P963,SUM(M963:O963))</f>
        <v>0</v>
      </c>
      <c r="AA963" s="186" t="str">
        <f t="shared" si="67"/>
        <v>-</v>
      </c>
    </row>
    <row r="964" spans="2:27">
      <c r="B964" s="176" t="s">
        <v>2343</v>
      </c>
      <c r="C964" s="121"/>
      <c r="D964" s="119"/>
      <c r="E964" s="192"/>
      <c r="F964" s="117"/>
      <c r="G964" s="118"/>
      <c r="H964" s="119"/>
      <c r="I964" s="119"/>
      <c r="J964" s="123"/>
      <c r="K964" s="195"/>
      <c r="L964" s="120">
        <v>0</v>
      </c>
      <c r="M964" s="120">
        <v>0</v>
      </c>
      <c r="N964" s="120">
        <v>0</v>
      </c>
      <c r="O964" s="112">
        <f t="shared" si="64"/>
        <v>0</v>
      </c>
      <c r="P964" s="115">
        <f t="shared" si="65"/>
        <v>0</v>
      </c>
      <c r="Q964" s="197"/>
      <c r="R964" s="177" t="str">
        <f>IFERROR(INDEX('2A-2B'!$B$21:$B$1020,MATCH(E964,'2A-2B'!$F$21:$F$1020,0)),"-")</f>
        <v>-</v>
      </c>
      <c r="S964" s="177" t="str">
        <f>IFERROR(INDEX('ITC-Books'!$B$21:$B$1020,MATCH(E964,'ITC-Books'!$E$21:$E$1020,0)),"-")</f>
        <v>-</v>
      </c>
      <c r="T964" s="186">
        <f t="shared" si="66"/>
        <v>0</v>
      </c>
      <c r="V964" s="131" t="str">
        <f>IFERROR(INDEX('2A-2B'!$C$21:$C$1020,MATCH(E964,'2A-2B'!$F$21:$F$1020,0)),"Not in 2A-2B")</f>
        <v>Not in 2A-2B</v>
      </c>
      <c r="W964" s="131" t="str">
        <f>IFERROR(INDEX('ITC-Books'!$C$21:$C$1020,MATCH(E964,'ITC-Books'!$E$21:$E$1020,0)),"Not in Books")</f>
        <v>Not in Books</v>
      </c>
      <c r="X964" s="117" t="str">
        <f>IFERROR(INDEX('ITC-Books'!$R$21:$R$1020,MATCH(E964,'ITC-Books'!$E$21:$E$1020,0)),"Not in Books")</f>
        <v>Not in Books</v>
      </c>
      <c r="Y964" s="120">
        <f>IFERROR(VLOOKUP(E964,'2A-2B'!$F$21:$H$1020,3,0)-P964,SUM(M964:O964))</f>
        <v>0</v>
      </c>
      <c r="Z964" s="53">
        <f>IFERROR(VLOOKUP(E964,'ITC-Books'!$E$21:$P$1020,12,0)-P964,SUM(M964:O964))</f>
        <v>0</v>
      </c>
      <c r="AA964" s="186" t="str">
        <f t="shared" si="67"/>
        <v>-</v>
      </c>
    </row>
    <row r="965" spans="2:27">
      <c r="B965" s="176" t="s">
        <v>2344</v>
      </c>
      <c r="C965" s="121"/>
      <c r="D965" s="119"/>
      <c r="E965" s="192"/>
      <c r="F965" s="117"/>
      <c r="G965" s="118"/>
      <c r="H965" s="119"/>
      <c r="I965" s="119"/>
      <c r="J965" s="123"/>
      <c r="K965" s="195"/>
      <c r="L965" s="120">
        <v>0</v>
      </c>
      <c r="M965" s="120">
        <v>0</v>
      </c>
      <c r="N965" s="120">
        <v>0</v>
      </c>
      <c r="O965" s="112">
        <f t="shared" si="64"/>
        <v>0</v>
      </c>
      <c r="P965" s="115">
        <f t="shared" si="65"/>
        <v>0</v>
      </c>
      <c r="Q965" s="197"/>
      <c r="R965" s="177" t="str">
        <f>IFERROR(INDEX('2A-2B'!$B$21:$B$1020,MATCH(E965,'2A-2B'!$F$21:$F$1020,0)),"-")</f>
        <v>-</v>
      </c>
      <c r="S965" s="177" t="str">
        <f>IFERROR(INDEX('ITC-Books'!$B$21:$B$1020,MATCH(E965,'ITC-Books'!$E$21:$E$1020,0)),"-")</f>
        <v>-</v>
      </c>
      <c r="T965" s="186">
        <f t="shared" si="66"/>
        <v>0</v>
      </c>
      <c r="V965" s="131" t="str">
        <f>IFERROR(INDEX('2A-2B'!$C$21:$C$1020,MATCH(E965,'2A-2B'!$F$21:$F$1020,0)),"Not in 2A-2B")</f>
        <v>Not in 2A-2B</v>
      </c>
      <c r="W965" s="131" t="str">
        <f>IFERROR(INDEX('ITC-Books'!$C$21:$C$1020,MATCH(E965,'ITC-Books'!$E$21:$E$1020,0)),"Not in Books")</f>
        <v>Not in Books</v>
      </c>
      <c r="X965" s="117" t="str">
        <f>IFERROR(INDEX('ITC-Books'!$R$21:$R$1020,MATCH(E965,'ITC-Books'!$E$21:$E$1020,0)),"Not in Books")</f>
        <v>Not in Books</v>
      </c>
      <c r="Y965" s="120">
        <f>IFERROR(VLOOKUP(E965,'2A-2B'!$F$21:$H$1020,3,0)-P965,SUM(M965:O965))</f>
        <v>0</v>
      </c>
      <c r="Z965" s="53">
        <f>IFERROR(VLOOKUP(E965,'ITC-Books'!$E$21:$P$1020,12,0)-P965,SUM(M965:O965))</f>
        <v>0</v>
      </c>
      <c r="AA965" s="186" t="str">
        <f t="shared" si="67"/>
        <v>-</v>
      </c>
    </row>
    <row r="966" spans="2:27">
      <c r="B966" s="176" t="s">
        <v>2345</v>
      </c>
      <c r="C966" s="121"/>
      <c r="D966" s="119"/>
      <c r="E966" s="192"/>
      <c r="F966" s="117"/>
      <c r="G966" s="118"/>
      <c r="H966" s="119"/>
      <c r="I966" s="119"/>
      <c r="J966" s="123"/>
      <c r="K966" s="195"/>
      <c r="L966" s="120">
        <v>0</v>
      </c>
      <c r="M966" s="120">
        <v>0</v>
      </c>
      <c r="N966" s="120">
        <v>0</v>
      </c>
      <c r="O966" s="112">
        <f t="shared" si="64"/>
        <v>0</v>
      </c>
      <c r="P966" s="115">
        <f t="shared" si="65"/>
        <v>0</v>
      </c>
      <c r="Q966" s="197"/>
      <c r="R966" s="177" t="str">
        <f>IFERROR(INDEX('2A-2B'!$B$21:$B$1020,MATCH(E966,'2A-2B'!$F$21:$F$1020,0)),"-")</f>
        <v>-</v>
      </c>
      <c r="S966" s="177" t="str">
        <f>IFERROR(INDEX('ITC-Books'!$B$21:$B$1020,MATCH(E966,'ITC-Books'!$E$21:$E$1020,0)),"-")</f>
        <v>-</v>
      </c>
      <c r="T966" s="186">
        <f t="shared" si="66"/>
        <v>0</v>
      </c>
      <c r="V966" s="131" t="str">
        <f>IFERROR(INDEX('2A-2B'!$C$21:$C$1020,MATCH(E966,'2A-2B'!$F$21:$F$1020,0)),"Not in 2A-2B")</f>
        <v>Not in 2A-2B</v>
      </c>
      <c r="W966" s="131" t="str">
        <f>IFERROR(INDEX('ITC-Books'!$C$21:$C$1020,MATCH(E966,'ITC-Books'!$E$21:$E$1020,0)),"Not in Books")</f>
        <v>Not in Books</v>
      </c>
      <c r="X966" s="117" t="str">
        <f>IFERROR(INDEX('ITC-Books'!$R$21:$R$1020,MATCH(E966,'ITC-Books'!$E$21:$E$1020,0)),"Not in Books")</f>
        <v>Not in Books</v>
      </c>
      <c r="Y966" s="120">
        <f>IFERROR(VLOOKUP(E966,'2A-2B'!$F$21:$H$1020,3,0)-P966,SUM(M966:O966))</f>
        <v>0</v>
      </c>
      <c r="Z966" s="53">
        <f>IFERROR(VLOOKUP(E966,'ITC-Books'!$E$21:$P$1020,12,0)-P966,SUM(M966:O966))</f>
        <v>0</v>
      </c>
      <c r="AA966" s="186" t="str">
        <f t="shared" si="67"/>
        <v>-</v>
      </c>
    </row>
    <row r="967" spans="2:27">
      <c r="B967" s="176" t="s">
        <v>2346</v>
      </c>
      <c r="C967" s="121"/>
      <c r="D967" s="119"/>
      <c r="E967" s="192"/>
      <c r="F967" s="117"/>
      <c r="G967" s="118"/>
      <c r="H967" s="119"/>
      <c r="I967" s="119"/>
      <c r="J967" s="123"/>
      <c r="K967" s="195"/>
      <c r="L967" s="120">
        <v>0</v>
      </c>
      <c r="M967" s="120">
        <v>0</v>
      </c>
      <c r="N967" s="120">
        <v>0</v>
      </c>
      <c r="O967" s="112">
        <f t="shared" si="64"/>
        <v>0</v>
      </c>
      <c r="P967" s="115">
        <f t="shared" si="65"/>
        <v>0</v>
      </c>
      <c r="Q967" s="197"/>
      <c r="R967" s="177" t="str">
        <f>IFERROR(INDEX('2A-2B'!$B$21:$B$1020,MATCH(E967,'2A-2B'!$F$21:$F$1020,0)),"-")</f>
        <v>-</v>
      </c>
      <c r="S967" s="177" t="str">
        <f>IFERROR(INDEX('ITC-Books'!$B$21:$B$1020,MATCH(E967,'ITC-Books'!$E$21:$E$1020,0)),"-")</f>
        <v>-</v>
      </c>
      <c r="T967" s="186">
        <f t="shared" si="66"/>
        <v>0</v>
      </c>
      <c r="V967" s="131" t="str">
        <f>IFERROR(INDEX('2A-2B'!$C$21:$C$1020,MATCH(E967,'2A-2B'!$F$21:$F$1020,0)),"Not in 2A-2B")</f>
        <v>Not in 2A-2B</v>
      </c>
      <c r="W967" s="131" t="str">
        <f>IFERROR(INDEX('ITC-Books'!$C$21:$C$1020,MATCH(E967,'ITC-Books'!$E$21:$E$1020,0)),"Not in Books")</f>
        <v>Not in Books</v>
      </c>
      <c r="X967" s="117" t="str">
        <f>IFERROR(INDEX('ITC-Books'!$R$21:$R$1020,MATCH(E967,'ITC-Books'!$E$21:$E$1020,0)),"Not in Books")</f>
        <v>Not in Books</v>
      </c>
      <c r="Y967" s="120">
        <f>IFERROR(VLOOKUP(E967,'2A-2B'!$F$21:$H$1020,3,0)-P967,SUM(M967:O967))</f>
        <v>0</v>
      </c>
      <c r="Z967" s="53">
        <f>IFERROR(VLOOKUP(E967,'ITC-Books'!$E$21:$P$1020,12,0)-P967,SUM(M967:O967))</f>
        <v>0</v>
      </c>
      <c r="AA967" s="186" t="str">
        <f t="shared" si="67"/>
        <v>-</v>
      </c>
    </row>
    <row r="968" spans="2:27">
      <c r="B968" s="176" t="s">
        <v>2347</v>
      </c>
      <c r="C968" s="121"/>
      <c r="D968" s="119"/>
      <c r="E968" s="192"/>
      <c r="F968" s="117"/>
      <c r="G968" s="118"/>
      <c r="H968" s="119"/>
      <c r="I968" s="119"/>
      <c r="J968" s="123"/>
      <c r="K968" s="195"/>
      <c r="L968" s="120">
        <v>0</v>
      </c>
      <c r="M968" s="120">
        <v>0</v>
      </c>
      <c r="N968" s="120">
        <v>0</v>
      </c>
      <c r="O968" s="112">
        <f t="shared" si="64"/>
        <v>0</v>
      </c>
      <c r="P968" s="115">
        <f t="shared" si="65"/>
        <v>0</v>
      </c>
      <c r="Q968" s="197"/>
      <c r="R968" s="177" t="str">
        <f>IFERROR(INDEX('2A-2B'!$B$21:$B$1020,MATCH(E968,'2A-2B'!$F$21:$F$1020,0)),"-")</f>
        <v>-</v>
      </c>
      <c r="S968" s="177" t="str">
        <f>IFERROR(INDEX('ITC-Books'!$B$21:$B$1020,MATCH(E968,'ITC-Books'!$E$21:$E$1020,0)),"-")</f>
        <v>-</v>
      </c>
      <c r="T968" s="186">
        <f t="shared" si="66"/>
        <v>0</v>
      </c>
      <c r="V968" s="131" t="str">
        <f>IFERROR(INDEX('2A-2B'!$C$21:$C$1020,MATCH(E968,'2A-2B'!$F$21:$F$1020,0)),"Not in 2A-2B")</f>
        <v>Not in 2A-2B</v>
      </c>
      <c r="W968" s="131" t="str">
        <f>IFERROR(INDEX('ITC-Books'!$C$21:$C$1020,MATCH(E968,'ITC-Books'!$E$21:$E$1020,0)),"Not in Books")</f>
        <v>Not in Books</v>
      </c>
      <c r="X968" s="117" t="str">
        <f>IFERROR(INDEX('ITC-Books'!$R$21:$R$1020,MATCH(E968,'ITC-Books'!$E$21:$E$1020,0)),"Not in Books")</f>
        <v>Not in Books</v>
      </c>
      <c r="Y968" s="120">
        <f>IFERROR(VLOOKUP(E968,'2A-2B'!$F$21:$H$1020,3,0)-P968,SUM(M968:O968))</f>
        <v>0</v>
      </c>
      <c r="Z968" s="53">
        <f>IFERROR(VLOOKUP(E968,'ITC-Books'!$E$21:$P$1020,12,0)-P968,SUM(M968:O968))</f>
        <v>0</v>
      </c>
      <c r="AA968" s="186" t="str">
        <f t="shared" si="67"/>
        <v>-</v>
      </c>
    </row>
    <row r="969" spans="2:27">
      <c r="B969" s="176" t="s">
        <v>2348</v>
      </c>
      <c r="C969" s="121"/>
      <c r="D969" s="119"/>
      <c r="E969" s="192"/>
      <c r="F969" s="117"/>
      <c r="G969" s="118"/>
      <c r="H969" s="119"/>
      <c r="I969" s="119"/>
      <c r="J969" s="123"/>
      <c r="K969" s="195"/>
      <c r="L969" s="120">
        <v>0</v>
      </c>
      <c r="M969" s="120">
        <v>0</v>
      </c>
      <c r="N969" s="120">
        <v>0</v>
      </c>
      <c r="O969" s="112">
        <f t="shared" si="64"/>
        <v>0</v>
      </c>
      <c r="P969" s="115">
        <f t="shared" si="65"/>
        <v>0</v>
      </c>
      <c r="Q969" s="197"/>
      <c r="R969" s="177" t="str">
        <f>IFERROR(INDEX('2A-2B'!$B$21:$B$1020,MATCH(E969,'2A-2B'!$F$21:$F$1020,0)),"-")</f>
        <v>-</v>
      </c>
      <c r="S969" s="177" t="str">
        <f>IFERROR(INDEX('ITC-Books'!$B$21:$B$1020,MATCH(E969,'ITC-Books'!$E$21:$E$1020,0)),"-")</f>
        <v>-</v>
      </c>
      <c r="T969" s="186">
        <f t="shared" si="66"/>
        <v>0</v>
      </c>
      <c r="V969" s="131" t="str">
        <f>IFERROR(INDEX('2A-2B'!$C$21:$C$1020,MATCH(E969,'2A-2B'!$F$21:$F$1020,0)),"Not in 2A-2B")</f>
        <v>Not in 2A-2B</v>
      </c>
      <c r="W969" s="131" t="str">
        <f>IFERROR(INDEX('ITC-Books'!$C$21:$C$1020,MATCH(E969,'ITC-Books'!$E$21:$E$1020,0)),"Not in Books")</f>
        <v>Not in Books</v>
      </c>
      <c r="X969" s="117" t="str">
        <f>IFERROR(INDEX('ITC-Books'!$R$21:$R$1020,MATCH(E969,'ITC-Books'!$E$21:$E$1020,0)),"Not in Books")</f>
        <v>Not in Books</v>
      </c>
      <c r="Y969" s="120">
        <f>IFERROR(VLOOKUP(E969,'2A-2B'!$F$21:$H$1020,3,0)-P969,SUM(M969:O969))</f>
        <v>0</v>
      </c>
      <c r="Z969" s="53">
        <f>IFERROR(VLOOKUP(E969,'ITC-Books'!$E$21:$P$1020,12,0)-P969,SUM(M969:O969))</f>
        <v>0</v>
      </c>
      <c r="AA969" s="186" t="str">
        <f t="shared" si="67"/>
        <v>-</v>
      </c>
    </row>
    <row r="970" spans="2:27">
      <c r="B970" s="176" t="s">
        <v>2349</v>
      </c>
      <c r="C970" s="121"/>
      <c r="D970" s="119"/>
      <c r="E970" s="192"/>
      <c r="F970" s="117"/>
      <c r="G970" s="118"/>
      <c r="H970" s="119"/>
      <c r="I970" s="119"/>
      <c r="J970" s="123"/>
      <c r="K970" s="195"/>
      <c r="L970" s="120">
        <v>0</v>
      </c>
      <c r="M970" s="120">
        <v>0</v>
      </c>
      <c r="N970" s="120">
        <v>0</v>
      </c>
      <c r="O970" s="112">
        <f t="shared" si="64"/>
        <v>0</v>
      </c>
      <c r="P970" s="115">
        <f t="shared" si="65"/>
        <v>0</v>
      </c>
      <c r="Q970" s="197"/>
      <c r="R970" s="177" t="str">
        <f>IFERROR(INDEX('2A-2B'!$B$21:$B$1020,MATCH(E970,'2A-2B'!$F$21:$F$1020,0)),"-")</f>
        <v>-</v>
      </c>
      <c r="S970" s="177" t="str">
        <f>IFERROR(INDEX('ITC-Books'!$B$21:$B$1020,MATCH(E970,'ITC-Books'!$E$21:$E$1020,0)),"-")</f>
        <v>-</v>
      </c>
      <c r="T970" s="186">
        <f t="shared" si="66"/>
        <v>0</v>
      </c>
      <c r="V970" s="131" t="str">
        <f>IFERROR(INDEX('2A-2B'!$C$21:$C$1020,MATCH(E970,'2A-2B'!$F$21:$F$1020,0)),"Not in 2A-2B")</f>
        <v>Not in 2A-2B</v>
      </c>
      <c r="W970" s="131" t="str">
        <f>IFERROR(INDEX('ITC-Books'!$C$21:$C$1020,MATCH(E970,'ITC-Books'!$E$21:$E$1020,0)),"Not in Books")</f>
        <v>Not in Books</v>
      </c>
      <c r="X970" s="117" t="str">
        <f>IFERROR(INDEX('ITC-Books'!$R$21:$R$1020,MATCH(E970,'ITC-Books'!$E$21:$E$1020,0)),"Not in Books")</f>
        <v>Not in Books</v>
      </c>
      <c r="Y970" s="120">
        <f>IFERROR(VLOOKUP(E970,'2A-2B'!$F$21:$H$1020,3,0)-P970,SUM(M970:O970))</f>
        <v>0</v>
      </c>
      <c r="Z970" s="53">
        <f>IFERROR(VLOOKUP(E970,'ITC-Books'!$E$21:$P$1020,12,0)-P970,SUM(M970:O970))</f>
        <v>0</v>
      </c>
      <c r="AA970" s="186" t="str">
        <f t="shared" si="67"/>
        <v>-</v>
      </c>
    </row>
    <row r="971" spans="2:27">
      <c r="B971" s="176" t="s">
        <v>2350</v>
      </c>
      <c r="C971" s="121"/>
      <c r="D971" s="119"/>
      <c r="E971" s="192"/>
      <c r="F971" s="117"/>
      <c r="G971" s="118"/>
      <c r="H971" s="119"/>
      <c r="I971" s="119"/>
      <c r="J971" s="123"/>
      <c r="K971" s="195"/>
      <c r="L971" s="120">
        <v>0</v>
      </c>
      <c r="M971" s="120">
        <v>0</v>
      </c>
      <c r="N971" s="120">
        <v>0</v>
      </c>
      <c r="O971" s="112">
        <f t="shared" si="64"/>
        <v>0</v>
      </c>
      <c r="P971" s="115">
        <f t="shared" si="65"/>
        <v>0</v>
      </c>
      <c r="Q971" s="197"/>
      <c r="R971" s="177" t="str">
        <f>IFERROR(INDEX('2A-2B'!$B$21:$B$1020,MATCH(E971,'2A-2B'!$F$21:$F$1020,0)),"-")</f>
        <v>-</v>
      </c>
      <c r="S971" s="177" t="str">
        <f>IFERROR(INDEX('ITC-Books'!$B$21:$B$1020,MATCH(E971,'ITC-Books'!$E$21:$E$1020,0)),"-")</f>
        <v>-</v>
      </c>
      <c r="T971" s="186">
        <f t="shared" si="66"/>
        <v>0</v>
      </c>
      <c r="V971" s="131" t="str">
        <f>IFERROR(INDEX('2A-2B'!$C$21:$C$1020,MATCH(E971,'2A-2B'!$F$21:$F$1020,0)),"Not in 2A-2B")</f>
        <v>Not in 2A-2B</v>
      </c>
      <c r="W971" s="131" t="str">
        <f>IFERROR(INDEX('ITC-Books'!$C$21:$C$1020,MATCH(E971,'ITC-Books'!$E$21:$E$1020,0)),"Not in Books")</f>
        <v>Not in Books</v>
      </c>
      <c r="X971" s="117" t="str">
        <f>IFERROR(INDEX('ITC-Books'!$R$21:$R$1020,MATCH(E971,'ITC-Books'!$E$21:$E$1020,0)),"Not in Books")</f>
        <v>Not in Books</v>
      </c>
      <c r="Y971" s="120">
        <f>IFERROR(VLOOKUP(E971,'2A-2B'!$F$21:$H$1020,3,0)-P971,SUM(M971:O971))</f>
        <v>0</v>
      </c>
      <c r="Z971" s="53">
        <f>IFERROR(VLOOKUP(E971,'ITC-Books'!$E$21:$P$1020,12,0)-P971,SUM(M971:O971))</f>
        <v>0</v>
      </c>
      <c r="AA971" s="186" t="str">
        <f t="shared" si="67"/>
        <v>-</v>
      </c>
    </row>
    <row r="972" spans="2:27">
      <c r="B972" s="176" t="s">
        <v>2351</v>
      </c>
      <c r="C972" s="121"/>
      <c r="D972" s="119"/>
      <c r="E972" s="192"/>
      <c r="F972" s="117"/>
      <c r="G972" s="118"/>
      <c r="H972" s="119"/>
      <c r="I972" s="119"/>
      <c r="J972" s="123"/>
      <c r="K972" s="195"/>
      <c r="L972" s="120">
        <v>0</v>
      </c>
      <c r="M972" s="120">
        <v>0</v>
      </c>
      <c r="N972" s="120">
        <v>0</v>
      </c>
      <c r="O972" s="112">
        <f t="shared" si="64"/>
        <v>0</v>
      </c>
      <c r="P972" s="115">
        <f t="shared" si="65"/>
        <v>0</v>
      </c>
      <c r="Q972" s="197"/>
      <c r="R972" s="177" t="str">
        <f>IFERROR(INDEX('2A-2B'!$B$21:$B$1020,MATCH(E972,'2A-2B'!$F$21:$F$1020,0)),"-")</f>
        <v>-</v>
      </c>
      <c r="S972" s="177" t="str">
        <f>IFERROR(INDEX('ITC-Books'!$B$21:$B$1020,MATCH(E972,'ITC-Books'!$E$21:$E$1020,0)),"-")</f>
        <v>-</v>
      </c>
      <c r="T972" s="186">
        <f t="shared" si="66"/>
        <v>0</v>
      </c>
      <c r="V972" s="131" t="str">
        <f>IFERROR(INDEX('2A-2B'!$C$21:$C$1020,MATCH(E972,'2A-2B'!$F$21:$F$1020,0)),"Not in 2A-2B")</f>
        <v>Not in 2A-2B</v>
      </c>
      <c r="W972" s="131" t="str">
        <f>IFERROR(INDEX('ITC-Books'!$C$21:$C$1020,MATCH(E972,'ITC-Books'!$E$21:$E$1020,0)),"Not in Books")</f>
        <v>Not in Books</v>
      </c>
      <c r="X972" s="117" t="str">
        <f>IFERROR(INDEX('ITC-Books'!$R$21:$R$1020,MATCH(E972,'ITC-Books'!$E$21:$E$1020,0)),"Not in Books")</f>
        <v>Not in Books</v>
      </c>
      <c r="Y972" s="120">
        <f>IFERROR(VLOOKUP(E972,'2A-2B'!$F$21:$H$1020,3,0)-P972,SUM(M972:O972))</f>
        <v>0</v>
      </c>
      <c r="Z972" s="53">
        <f>IFERROR(VLOOKUP(E972,'ITC-Books'!$E$21:$P$1020,12,0)-P972,SUM(M972:O972))</f>
        <v>0</v>
      </c>
      <c r="AA972" s="186" t="str">
        <f t="shared" si="67"/>
        <v>-</v>
      </c>
    </row>
    <row r="973" spans="2:27">
      <c r="B973" s="176" t="s">
        <v>2352</v>
      </c>
      <c r="C973" s="121"/>
      <c r="D973" s="119"/>
      <c r="E973" s="192"/>
      <c r="F973" s="117"/>
      <c r="G973" s="118"/>
      <c r="H973" s="119"/>
      <c r="I973" s="119"/>
      <c r="J973" s="123"/>
      <c r="K973" s="195"/>
      <c r="L973" s="120">
        <v>0</v>
      </c>
      <c r="M973" s="120">
        <v>0</v>
      </c>
      <c r="N973" s="120">
        <v>0</v>
      </c>
      <c r="O973" s="112">
        <f t="shared" si="64"/>
        <v>0</v>
      </c>
      <c r="P973" s="115">
        <f t="shared" si="65"/>
        <v>0</v>
      </c>
      <c r="Q973" s="197"/>
      <c r="R973" s="177" t="str">
        <f>IFERROR(INDEX('2A-2B'!$B$21:$B$1020,MATCH(E973,'2A-2B'!$F$21:$F$1020,0)),"-")</f>
        <v>-</v>
      </c>
      <c r="S973" s="177" t="str">
        <f>IFERROR(INDEX('ITC-Books'!$B$21:$B$1020,MATCH(E973,'ITC-Books'!$E$21:$E$1020,0)),"-")</f>
        <v>-</v>
      </c>
      <c r="T973" s="186">
        <f t="shared" si="66"/>
        <v>0</v>
      </c>
      <c r="V973" s="131" t="str">
        <f>IFERROR(INDEX('2A-2B'!$C$21:$C$1020,MATCH(E973,'2A-2B'!$F$21:$F$1020,0)),"Not in 2A-2B")</f>
        <v>Not in 2A-2B</v>
      </c>
      <c r="W973" s="131" t="str">
        <f>IFERROR(INDEX('ITC-Books'!$C$21:$C$1020,MATCH(E973,'ITC-Books'!$E$21:$E$1020,0)),"Not in Books")</f>
        <v>Not in Books</v>
      </c>
      <c r="X973" s="117" t="str">
        <f>IFERROR(INDEX('ITC-Books'!$R$21:$R$1020,MATCH(E973,'ITC-Books'!$E$21:$E$1020,0)),"Not in Books")</f>
        <v>Not in Books</v>
      </c>
      <c r="Y973" s="120">
        <f>IFERROR(VLOOKUP(E973,'2A-2B'!$F$21:$H$1020,3,0)-P973,SUM(M973:O973))</f>
        <v>0</v>
      </c>
      <c r="Z973" s="53">
        <f>IFERROR(VLOOKUP(E973,'ITC-Books'!$E$21:$P$1020,12,0)-P973,SUM(M973:O973))</f>
        <v>0</v>
      </c>
      <c r="AA973" s="186" t="str">
        <f t="shared" si="67"/>
        <v>-</v>
      </c>
    </row>
    <row r="974" spans="2:27">
      <c r="B974" s="176" t="s">
        <v>2353</v>
      </c>
      <c r="C974" s="121"/>
      <c r="D974" s="119"/>
      <c r="E974" s="192"/>
      <c r="F974" s="117"/>
      <c r="G974" s="118"/>
      <c r="H974" s="119"/>
      <c r="I974" s="119"/>
      <c r="J974" s="123"/>
      <c r="K974" s="195"/>
      <c r="L974" s="120">
        <v>0</v>
      </c>
      <c r="M974" s="120">
        <v>0</v>
      </c>
      <c r="N974" s="120">
        <v>0</v>
      </c>
      <c r="O974" s="112">
        <f t="shared" si="64"/>
        <v>0</v>
      </c>
      <c r="P974" s="115">
        <f t="shared" si="65"/>
        <v>0</v>
      </c>
      <c r="Q974" s="197"/>
      <c r="R974" s="177" t="str">
        <f>IFERROR(INDEX('2A-2B'!$B$21:$B$1020,MATCH(E974,'2A-2B'!$F$21:$F$1020,0)),"-")</f>
        <v>-</v>
      </c>
      <c r="S974" s="177" t="str">
        <f>IFERROR(INDEX('ITC-Books'!$B$21:$B$1020,MATCH(E974,'ITC-Books'!$E$21:$E$1020,0)),"-")</f>
        <v>-</v>
      </c>
      <c r="T974" s="186">
        <f t="shared" si="66"/>
        <v>0</v>
      </c>
      <c r="V974" s="131" t="str">
        <f>IFERROR(INDEX('2A-2B'!$C$21:$C$1020,MATCH(E974,'2A-2B'!$F$21:$F$1020,0)),"Not in 2A-2B")</f>
        <v>Not in 2A-2B</v>
      </c>
      <c r="W974" s="131" t="str">
        <f>IFERROR(INDEX('ITC-Books'!$C$21:$C$1020,MATCH(E974,'ITC-Books'!$E$21:$E$1020,0)),"Not in Books")</f>
        <v>Not in Books</v>
      </c>
      <c r="X974" s="117" t="str">
        <f>IFERROR(INDEX('ITC-Books'!$R$21:$R$1020,MATCH(E974,'ITC-Books'!$E$21:$E$1020,0)),"Not in Books")</f>
        <v>Not in Books</v>
      </c>
      <c r="Y974" s="120">
        <f>IFERROR(VLOOKUP(E974,'2A-2B'!$F$21:$H$1020,3,0)-P974,SUM(M974:O974))</f>
        <v>0</v>
      </c>
      <c r="Z974" s="53">
        <f>IFERROR(VLOOKUP(E974,'ITC-Books'!$E$21:$P$1020,12,0)-P974,SUM(M974:O974))</f>
        <v>0</v>
      </c>
      <c r="AA974" s="186" t="str">
        <f t="shared" si="67"/>
        <v>-</v>
      </c>
    </row>
    <row r="975" spans="2:27">
      <c r="B975" s="176" t="s">
        <v>2354</v>
      </c>
      <c r="C975" s="121"/>
      <c r="D975" s="119"/>
      <c r="E975" s="192"/>
      <c r="F975" s="117"/>
      <c r="G975" s="118"/>
      <c r="H975" s="119"/>
      <c r="I975" s="119"/>
      <c r="J975" s="123"/>
      <c r="K975" s="195"/>
      <c r="L975" s="120">
        <v>0</v>
      </c>
      <c r="M975" s="120">
        <v>0</v>
      </c>
      <c r="N975" s="120">
        <v>0</v>
      </c>
      <c r="O975" s="112">
        <f t="shared" si="64"/>
        <v>0</v>
      </c>
      <c r="P975" s="115">
        <f t="shared" si="65"/>
        <v>0</v>
      </c>
      <c r="Q975" s="197"/>
      <c r="R975" s="177" t="str">
        <f>IFERROR(INDEX('2A-2B'!$B$21:$B$1020,MATCH(E975,'2A-2B'!$F$21:$F$1020,0)),"-")</f>
        <v>-</v>
      </c>
      <c r="S975" s="177" t="str">
        <f>IFERROR(INDEX('ITC-Books'!$B$21:$B$1020,MATCH(E975,'ITC-Books'!$E$21:$E$1020,0)),"-")</f>
        <v>-</v>
      </c>
      <c r="T975" s="186">
        <f t="shared" si="66"/>
        <v>0</v>
      </c>
      <c r="V975" s="131" t="str">
        <f>IFERROR(INDEX('2A-2B'!$C$21:$C$1020,MATCH(E975,'2A-2B'!$F$21:$F$1020,0)),"Not in 2A-2B")</f>
        <v>Not in 2A-2B</v>
      </c>
      <c r="W975" s="131" t="str">
        <f>IFERROR(INDEX('ITC-Books'!$C$21:$C$1020,MATCH(E975,'ITC-Books'!$E$21:$E$1020,0)),"Not in Books")</f>
        <v>Not in Books</v>
      </c>
      <c r="X975" s="117" t="str">
        <f>IFERROR(INDEX('ITC-Books'!$R$21:$R$1020,MATCH(E975,'ITC-Books'!$E$21:$E$1020,0)),"Not in Books")</f>
        <v>Not in Books</v>
      </c>
      <c r="Y975" s="120">
        <f>IFERROR(VLOOKUP(E975,'2A-2B'!$F$21:$H$1020,3,0)-P975,SUM(M975:O975))</f>
        <v>0</v>
      </c>
      <c r="Z975" s="53">
        <f>IFERROR(VLOOKUP(E975,'ITC-Books'!$E$21:$P$1020,12,0)-P975,SUM(M975:O975))</f>
        <v>0</v>
      </c>
      <c r="AA975" s="186" t="str">
        <f t="shared" si="67"/>
        <v>-</v>
      </c>
    </row>
    <row r="976" spans="2:27">
      <c r="B976" s="176" t="s">
        <v>2355</v>
      </c>
      <c r="C976" s="121"/>
      <c r="D976" s="119"/>
      <c r="E976" s="192"/>
      <c r="F976" s="117"/>
      <c r="G976" s="118"/>
      <c r="H976" s="119"/>
      <c r="I976" s="119"/>
      <c r="J976" s="123"/>
      <c r="K976" s="195"/>
      <c r="L976" s="120">
        <v>0</v>
      </c>
      <c r="M976" s="120">
        <v>0</v>
      </c>
      <c r="N976" s="120">
        <v>0</v>
      </c>
      <c r="O976" s="112">
        <f t="shared" si="64"/>
        <v>0</v>
      </c>
      <c r="P976" s="115">
        <f t="shared" si="65"/>
        <v>0</v>
      </c>
      <c r="Q976" s="197"/>
      <c r="R976" s="177" t="str">
        <f>IFERROR(INDEX('2A-2B'!$B$21:$B$1020,MATCH(E976,'2A-2B'!$F$21:$F$1020,0)),"-")</f>
        <v>-</v>
      </c>
      <c r="S976" s="177" t="str">
        <f>IFERROR(INDEX('ITC-Books'!$B$21:$B$1020,MATCH(E976,'ITC-Books'!$E$21:$E$1020,0)),"-")</f>
        <v>-</v>
      </c>
      <c r="T976" s="186">
        <f t="shared" si="66"/>
        <v>0</v>
      </c>
      <c r="V976" s="131" t="str">
        <f>IFERROR(INDEX('2A-2B'!$C$21:$C$1020,MATCH(E976,'2A-2B'!$F$21:$F$1020,0)),"Not in 2A-2B")</f>
        <v>Not in 2A-2B</v>
      </c>
      <c r="W976" s="131" t="str">
        <f>IFERROR(INDEX('ITC-Books'!$C$21:$C$1020,MATCH(E976,'ITC-Books'!$E$21:$E$1020,0)),"Not in Books")</f>
        <v>Not in Books</v>
      </c>
      <c r="X976" s="117" t="str">
        <f>IFERROR(INDEX('ITC-Books'!$R$21:$R$1020,MATCH(E976,'ITC-Books'!$E$21:$E$1020,0)),"Not in Books")</f>
        <v>Not in Books</v>
      </c>
      <c r="Y976" s="120">
        <f>IFERROR(VLOOKUP(E976,'2A-2B'!$F$21:$H$1020,3,0)-P976,SUM(M976:O976))</f>
        <v>0</v>
      </c>
      <c r="Z976" s="53">
        <f>IFERROR(VLOOKUP(E976,'ITC-Books'!$E$21:$P$1020,12,0)-P976,SUM(M976:O976))</f>
        <v>0</v>
      </c>
      <c r="AA976" s="186" t="str">
        <f t="shared" si="67"/>
        <v>-</v>
      </c>
    </row>
    <row r="977" spans="2:27">
      <c r="B977" s="176" t="s">
        <v>2356</v>
      </c>
      <c r="C977" s="121"/>
      <c r="D977" s="119"/>
      <c r="E977" s="192"/>
      <c r="F977" s="117"/>
      <c r="G977" s="118"/>
      <c r="H977" s="119"/>
      <c r="I977" s="119"/>
      <c r="J977" s="123"/>
      <c r="K977" s="195"/>
      <c r="L977" s="120">
        <v>0</v>
      </c>
      <c r="M977" s="120">
        <v>0</v>
      </c>
      <c r="N977" s="120">
        <v>0</v>
      </c>
      <c r="O977" s="112">
        <f t="shared" si="64"/>
        <v>0</v>
      </c>
      <c r="P977" s="115">
        <f t="shared" si="65"/>
        <v>0</v>
      </c>
      <c r="Q977" s="197"/>
      <c r="R977" s="177" t="str">
        <f>IFERROR(INDEX('2A-2B'!$B$21:$B$1020,MATCH(E977,'2A-2B'!$F$21:$F$1020,0)),"-")</f>
        <v>-</v>
      </c>
      <c r="S977" s="177" t="str">
        <f>IFERROR(INDEX('ITC-Books'!$B$21:$B$1020,MATCH(E977,'ITC-Books'!$E$21:$E$1020,0)),"-")</f>
        <v>-</v>
      </c>
      <c r="T977" s="186">
        <f t="shared" si="66"/>
        <v>0</v>
      </c>
      <c r="V977" s="131" t="str">
        <f>IFERROR(INDEX('2A-2B'!$C$21:$C$1020,MATCH(E977,'2A-2B'!$F$21:$F$1020,0)),"Not in 2A-2B")</f>
        <v>Not in 2A-2B</v>
      </c>
      <c r="W977" s="131" t="str">
        <f>IFERROR(INDEX('ITC-Books'!$C$21:$C$1020,MATCH(E977,'ITC-Books'!$E$21:$E$1020,0)),"Not in Books")</f>
        <v>Not in Books</v>
      </c>
      <c r="X977" s="117" t="str">
        <f>IFERROR(INDEX('ITC-Books'!$R$21:$R$1020,MATCH(E977,'ITC-Books'!$E$21:$E$1020,0)),"Not in Books")</f>
        <v>Not in Books</v>
      </c>
      <c r="Y977" s="120">
        <f>IFERROR(VLOOKUP(E977,'2A-2B'!$F$21:$H$1020,3,0)-P977,SUM(M977:O977))</f>
        <v>0</v>
      </c>
      <c r="Z977" s="53">
        <f>IFERROR(VLOOKUP(E977,'ITC-Books'!$E$21:$P$1020,12,0)-P977,SUM(M977:O977))</f>
        <v>0</v>
      </c>
      <c r="AA977" s="186" t="str">
        <f t="shared" si="67"/>
        <v>-</v>
      </c>
    </row>
    <row r="978" spans="2:27">
      <c r="B978" s="176" t="s">
        <v>2357</v>
      </c>
      <c r="C978" s="121"/>
      <c r="D978" s="119"/>
      <c r="E978" s="192"/>
      <c r="F978" s="117"/>
      <c r="G978" s="118"/>
      <c r="H978" s="119"/>
      <c r="I978" s="119"/>
      <c r="J978" s="123"/>
      <c r="K978" s="195"/>
      <c r="L978" s="120">
        <v>0</v>
      </c>
      <c r="M978" s="120">
        <v>0</v>
      </c>
      <c r="N978" s="120">
        <v>0</v>
      </c>
      <c r="O978" s="112">
        <f t="shared" si="64"/>
        <v>0</v>
      </c>
      <c r="P978" s="115">
        <f t="shared" si="65"/>
        <v>0</v>
      </c>
      <c r="Q978" s="197"/>
      <c r="R978" s="177" t="str">
        <f>IFERROR(INDEX('2A-2B'!$B$21:$B$1020,MATCH(E978,'2A-2B'!$F$21:$F$1020,0)),"-")</f>
        <v>-</v>
      </c>
      <c r="S978" s="177" t="str">
        <f>IFERROR(INDEX('ITC-Books'!$B$21:$B$1020,MATCH(E978,'ITC-Books'!$E$21:$E$1020,0)),"-")</f>
        <v>-</v>
      </c>
      <c r="T978" s="186">
        <f t="shared" si="66"/>
        <v>0</v>
      </c>
      <c r="V978" s="131" t="str">
        <f>IFERROR(INDEX('2A-2B'!$C$21:$C$1020,MATCH(E978,'2A-2B'!$F$21:$F$1020,0)),"Not in 2A-2B")</f>
        <v>Not in 2A-2B</v>
      </c>
      <c r="W978" s="131" t="str">
        <f>IFERROR(INDEX('ITC-Books'!$C$21:$C$1020,MATCH(E978,'ITC-Books'!$E$21:$E$1020,0)),"Not in Books")</f>
        <v>Not in Books</v>
      </c>
      <c r="X978" s="117" t="str">
        <f>IFERROR(INDEX('ITC-Books'!$R$21:$R$1020,MATCH(E978,'ITC-Books'!$E$21:$E$1020,0)),"Not in Books")</f>
        <v>Not in Books</v>
      </c>
      <c r="Y978" s="120">
        <f>IFERROR(VLOOKUP(E978,'2A-2B'!$F$21:$H$1020,3,0)-P978,SUM(M978:O978))</f>
        <v>0</v>
      </c>
      <c r="Z978" s="53">
        <f>IFERROR(VLOOKUP(E978,'ITC-Books'!$E$21:$P$1020,12,0)-P978,SUM(M978:O978))</f>
        <v>0</v>
      </c>
      <c r="AA978" s="186" t="str">
        <f t="shared" si="67"/>
        <v>-</v>
      </c>
    </row>
    <row r="979" spans="2:27">
      <c r="B979" s="176" t="s">
        <v>2358</v>
      </c>
      <c r="C979" s="121"/>
      <c r="D979" s="119"/>
      <c r="E979" s="192"/>
      <c r="F979" s="117"/>
      <c r="G979" s="118"/>
      <c r="H979" s="119"/>
      <c r="I979" s="119"/>
      <c r="J979" s="123"/>
      <c r="K979" s="195"/>
      <c r="L979" s="120">
        <v>0</v>
      </c>
      <c r="M979" s="120">
        <v>0</v>
      </c>
      <c r="N979" s="120">
        <v>0</v>
      </c>
      <c r="O979" s="112">
        <f t="shared" si="64"/>
        <v>0</v>
      </c>
      <c r="P979" s="115">
        <f t="shared" si="65"/>
        <v>0</v>
      </c>
      <c r="Q979" s="197"/>
      <c r="R979" s="177" t="str">
        <f>IFERROR(INDEX('2A-2B'!$B$21:$B$1020,MATCH(E979,'2A-2B'!$F$21:$F$1020,0)),"-")</f>
        <v>-</v>
      </c>
      <c r="S979" s="177" t="str">
        <f>IFERROR(INDEX('ITC-Books'!$B$21:$B$1020,MATCH(E979,'ITC-Books'!$E$21:$E$1020,0)),"-")</f>
        <v>-</v>
      </c>
      <c r="T979" s="186">
        <f t="shared" si="66"/>
        <v>0</v>
      </c>
      <c r="V979" s="131" t="str">
        <f>IFERROR(INDEX('2A-2B'!$C$21:$C$1020,MATCH(E979,'2A-2B'!$F$21:$F$1020,0)),"Not in 2A-2B")</f>
        <v>Not in 2A-2B</v>
      </c>
      <c r="W979" s="131" t="str">
        <f>IFERROR(INDEX('ITC-Books'!$C$21:$C$1020,MATCH(E979,'ITC-Books'!$E$21:$E$1020,0)),"Not in Books")</f>
        <v>Not in Books</v>
      </c>
      <c r="X979" s="117" t="str">
        <f>IFERROR(INDEX('ITC-Books'!$R$21:$R$1020,MATCH(E979,'ITC-Books'!$E$21:$E$1020,0)),"Not in Books")</f>
        <v>Not in Books</v>
      </c>
      <c r="Y979" s="120">
        <f>IFERROR(VLOOKUP(E979,'2A-2B'!$F$21:$H$1020,3,0)-P979,SUM(M979:O979))</f>
        <v>0</v>
      </c>
      <c r="Z979" s="53">
        <f>IFERROR(VLOOKUP(E979,'ITC-Books'!$E$21:$P$1020,12,0)-P979,SUM(M979:O979))</f>
        <v>0</v>
      </c>
      <c r="AA979" s="186" t="str">
        <f t="shared" si="67"/>
        <v>-</v>
      </c>
    </row>
    <row r="980" spans="2:27">
      <c r="B980" s="176" t="s">
        <v>2359</v>
      </c>
      <c r="C980" s="121"/>
      <c r="D980" s="119"/>
      <c r="E980" s="192"/>
      <c r="F980" s="117"/>
      <c r="G980" s="118"/>
      <c r="H980" s="119"/>
      <c r="I980" s="119"/>
      <c r="J980" s="123"/>
      <c r="K980" s="195"/>
      <c r="L980" s="120">
        <v>0</v>
      </c>
      <c r="M980" s="120">
        <v>0</v>
      </c>
      <c r="N980" s="120">
        <v>0</v>
      </c>
      <c r="O980" s="112">
        <f t="shared" si="64"/>
        <v>0</v>
      </c>
      <c r="P980" s="115">
        <f t="shared" si="65"/>
        <v>0</v>
      </c>
      <c r="Q980" s="197"/>
      <c r="R980" s="177" t="str">
        <f>IFERROR(INDEX('2A-2B'!$B$21:$B$1020,MATCH(E980,'2A-2B'!$F$21:$F$1020,0)),"-")</f>
        <v>-</v>
      </c>
      <c r="S980" s="177" t="str">
        <f>IFERROR(INDEX('ITC-Books'!$B$21:$B$1020,MATCH(E980,'ITC-Books'!$E$21:$E$1020,0)),"-")</f>
        <v>-</v>
      </c>
      <c r="T980" s="186">
        <f t="shared" si="66"/>
        <v>0</v>
      </c>
      <c r="V980" s="131" t="str">
        <f>IFERROR(INDEX('2A-2B'!$C$21:$C$1020,MATCH(E980,'2A-2B'!$F$21:$F$1020,0)),"Not in 2A-2B")</f>
        <v>Not in 2A-2B</v>
      </c>
      <c r="W980" s="131" t="str">
        <f>IFERROR(INDEX('ITC-Books'!$C$21:$C$1020,MATCH(E980,'ITC-Books'!$E$21:$E$1020,0)),"Not in Books")</f>
        <v>Not in Books</v>
      </c>
      <c r="X980" s="117" t="str">
        <f>IFERROR(INDEX('ITC-Books'!$R$21:$R$1020,MATCH(E980,'ITC-Books'!$E$21:$E$1020,0)),"Not in Books")</f>
        <v>Not in Books</v>
      </c>
      <c r="Y980" s="120">
        <f>IFERROR(VLOOKUP(E980,'2A-2B'!$F$21:$H$1020,3,0)-P980,SUM(M980:O980))</f>
        <v>0</v>
      </c>
      <c r="Z980" s="53">
        <f>IFERROR(VLOOKUP(E980,'ITC-Books'!$E$21:$P$1020,12,0)-P980,SUM(M980:O980))</f>
        <v>0</v>
      </c>
      <c r="AA980" s="186" t="str">
        <f t="shared" si="67"/>
        <v>-</v>
      </c>
    </row>
    <row r="981" spans="2:27">
      <c r="B981" s="176" t="s">
        <v>2360</v>
      </c>
      <c r="C981" s="121"/>
      <c r="D981" s="119"/>
      <c r="E981" s="192"/>
      <c r="F981" s="117"/>
      <c r="G981" s="118"/>
      <c r="H981" s="119"/>
      <c r="I981" s="119"/>
      <c r="J981" s="123"/>
      <c r="K981" s="195"/>
      <c r="L981" s="120">
        <v>0</v>
      </c>
      <c r="M981" s="120">
        <v>0</v>
      </c>
      <c r="N981" s="120">
        <v>0</v>
      </c>
      <c r="O981" s="112">
        <f t="shared" ref="O981:O1020" si="68">N981</f>
        <v>0</v>
      </c>
      <c r="P981" s="115">
        <f t="shared" si="65"/>
        <v>0</v>
      </c>
      <c r="Q981" s="197"/>
      <c r="R981" s="177" t="str">
        <f>IFERROR(INDEX('2A-2B'!$B$21:$B$1020,MATCH(E981,'2A-2B'!$F$21:$F$1020,0)),"-")</f>
        <v>-</v>
      </c>
      <c r="S981" s="177" t="str">
        <f>IFERROR(INDEX('ITC-Books'!$B$21:$B$1020,MATCH(E981,'ITC-Books'!$E$21:$E$1020,0)),"-")</f>
        <v>-</v>
      </c>
      <c r="T981" s="186">
        <f t="shared" si="66"/>
        <v>0</v>
      </c>
      <c r="V981" s="131" t="str">
        <f>IFERROR(INDEX('2A-2B'!$C$21:$C$1020,MATCH(E981,'2A-2B'!$F$21:$F$1020,0)),"Not in 2A-2B")</f>
        <v>Not in 2A-2B</v>
      </c>
      <c r="W981" s="131" t="str">
        <f>IFERROR(INDEX('ITC-Books'!$C$21:$C$1020,MATCH(E981,'ITC-Books'!$E$21:$E$1020,0)),"Not in Books")</f>
        <v>Not in Books</v>
      </c>
      <c r="X981" s="117" t="str">
        <f>IFERROR(INDEX('ITC-Books'!$R$21:$R$1020,MATCH(E981,'ITC-Books'!$E$21:$E$1020,0)),"Not in Books")</f>
        <v>Not in Books</v>
      </c>
      <c r="Y981" s="120">
        <f>IFERROR(VLOOKUP(E981,'2A-2B'!$F$21:$H$1020,3,0)-P981,SUM(M981:O981))</f>
        <v>0</v>
      </c>
      <c r="Z981" s="53">
        <f>IFERROR(VLOOKUP(E981,'ITC-Books'!$E$21:$P$1020,12,0)-P981,SUM(M981:O981))</f>
        <v>0</v>
      </c>
      <c r="AA981" s="186" t="str">
        <f t="shared" si="67"/>
        <v>-</v>
      </c>
    </row>
    <row r="982" spans="2:27">
      <c r="B982" s="176" t="s">
        <v>2361</v>
      </c>
      <c r="C982" s="121"/>
      <c r="D982" s="119"/>
      <c r="E982" s="192"/>
      <c r="F982" s="117"/>
      <c r="G982" s="118"/>
      <c r="H982" s="119"/>
      <c r="I982" s="119"/>
      <c r="J982" s="123"/>
      <c r="K982" s="195"/>
      <c r="L982" s="120">
        <v>0</v>
      </c>
      <c r="M982" s="120">
        <v>0</v>
      </c>
      <c r="N982" s="120">
        <v>0</v>
      </c>
      <c r="O982" s="112">
        <f t="shared" si="68"/>
        <v>0</v>
      </c>
      <c r="P982" s="115">
        <f t="shared" ref="P982:P1020" si="69">SUM(L982:O982)</f>
        <v>0</v>
      </c>
      <c r="Q982" s="197"/>
      <c r="R982" s="177" t="str">
        <f>IFERROR(INDEX('2A-2B'!$B$21:$B$1020,MATCH(E982,'2A-2B'!$F$21:$F$1020,0)),"-")</f>
        <v>-</v>
      </c>
      <c r="S982" s="177" t="str">
        <f>IFERROR(INDEX('ITC-Books'!$B$21:$B$1020,MATCH(E982,'ITC-Books'!$E$21:$E$1020,0)),"-")</f>
        <v>-</v>
      </c>
      <c r="T982" s="186">
        <f t="shared" ref="T982:T1020" si="70">IF(((L982*J982)-SUM(M982:O982))&gt;0.51,0,((L982*J982)-SUM(M982:O982)))</f>
        <v>0</v>
      </c>
      <c r="V982" s="131" t="str">
        <f>IFERROR(INDEX('2A-2B'!$C$21:$C$1020,MATCH(E982,'2A-2B'!$F$21:$F$1020,0)),"Not in 2A-2B")</f>
        <v>Not in 2A-2B</v>
      </c>
      <c r="W982" s="131" t="str">
        <f>IFERROR(INDEX('ITC-Books'!$C$21:$C$1020,MATCH(E982,'ITC-Books'!$E$21:$E$1020,0)),"Not in Books")</f>
        <v>Not in Books</v>
      </c>
      <c r="X982" s="117" t="str">
        <f>IFERROR(INDEX('ITC-Books'!$R$21:$R$1020,MATCH(E982,'ITC-Books'!$E$21:$E$1020,0)),"Not in Books")</f>
        <v>Not in Books</v>
      </c>
      <c r="Y982" s="120">
        <f>IFERROR(VLOOKUP(E982,'2A-2B'!$F$21:$H$1020,3,0)-P982,SUM(M982:O982))</f>
        <v>0</v>
      </c>
      <c r="Z982" s="53">
        <f>IFERROR(VLOOKUP(E982,'ITC-Books'!$E$21:$P$1020,12,0)-P982,SUM(M982:O982))</f>
        <v>0</v>
      </c>
      <c r="AA982" s="186" t="str">
        <f t="shared" ref="AA982:AA1020" si="71">IFERROR((X982-F982)&lt;180,"-")</f>
        <v>-</v>
      </c>
    </row>
    <row r="983" spans="2:27">
      <c r="B983" s="176" t="s">
        <v>2362</v>
      </c>
      <c r="C983" s="121"/>
      <c r="D983" s="119"/>
      <c r="E983" s="192"/>
      <c r="F983" s="117"/>
      <c r="G983" s="118"/>
      <c r="H983" s="119"/>
      <c r="I983" s="119"/>
      <c r="J983" s="123"/>
      <c r="K983" s="195"/>
      <c r="L983" s="120">
        <v>0</v>
      </c>
      <c r="M983" s="120">
        <v>0</v>
      </c>
      <c r="N983" s="120">
        <v>0</v>
      </c>
      <c r="O983" s="112">
        <f t="shared" si="68"/>
        <v>0</v>
      </c>
      <c r="P983" s="115">
        <f t="shared" si="69"/>
        <v>0</v>
      </c>
      <c r="Q983" s="197"/>
      <c r="R983" s="177" t="str">
        <f>IFERROR(INDEX('2A-2B'!$B$21:$B$1020,MATCH(E983,'2A-2B'!$F$21:$F$1020,0)),"-")</f>
        <v>-</v>
      </c>
      <c r="S983" s="177" t="str">
        <f>IFERROR(INDEX('ITC-Books'!$B$21:$B$1020,MATCH(E983,'ITC-Books'!$E$21:$E$1020,0)),"-")</f>
        <v>-</v>
      </c>
      <c r="T983" s="186">
        <f t="shared" si="70"/>
        <v>0</v>
      </c>
      <c r="V983" s="131" t="str">
        <f>IFERROR(INDEX('2A-2B'!$C$21:$C$1020,MATCH(E983,'2A-2B'!$F$21:$F$1020,0)),"Not in 2A-2B")</f>
        <v>Not in 2A-2B</v>
      </c>
      <c r="W983" s="131" t="str">
        <f>IFERROR(INDEX('ITC-Books'!$C$21:$C$1020,MATCH(E983,'ITC-Books'!$E$21:$E$1020,0)),"Not in Books")</f>
        <v>Not in Books</v>
      </c>
      <c r="X983" s="117" t="str">
        <f>IFERROR(INDEX('ITC-Books'!$R$21:$R$1020,MATCH(E983,'ITC-Books'!$E$21:$E$1020,0)),"Not in Books")</f>
        <v>Not in Books</v>
      </c>
      <c r="Y983" s="120">
        <f>IFERROR(VLOOKUP(E983,'2A-2B'!$F$21:$H$1020,3,0)-P983,SUM(M983:O983))</f>
        <v>0</v>
      </c>
      <c r="Z983" s="53">
        <f>IFERROR(VLOOKUP(E983,'ITC-Books'!$E$21:$P$1020,12,0)-P983,SUM(M983:O983))</f>
        <v>0</v>
      </c>
      <c r="AA983" s="186" t="str">
        <f t="shared" si="71"/>
        <v>-</v>
      </c>
    </row>
    <row r="984" spans="2:27">
      <c r="B984" s="176" t="s">
        <v>2363</v>
      </c>
      <c r="C984" s="121"/>
      <c r="D984" s="119"/>
      <c r="E984" s="192"/>
      <c r="F984" s="117"/>
      <c r="G984" s="118"/>
      <c r="H984" s="119"/>
      <c r="I984" s="119"/>
      <c r="J984" s="123"/>
      <c r="K984" s="195"/>
      <c r="L984" s="120">
        <v>0</v>
      </c>
      <c r="M984" s="120">
        <v>0</v>
      </c>
      <c r="N984" s="120">
        <v>0</v>
      </c>
      <c r="O984" s="112">
        <f t="shared" si="68"/>
        <v>0</v>
      </c>
      <c r="P984" s="115">
        <f t="shared" si="69"/>
        <v>0</v>
      </c>
      <c r="Q984" s="197"/>
      <c r="R984" s="177" t="str">
        <f>IFERROR(INDEX('2A-2B'!$B$21:$B$1020,MATCH(E984,'2A-2B'!$F$21:$F$1020,0)),"-")</f>
        <v>-</v>
      </c>
      <c r="S984" s="177" t="str">
        <f>IFERROR(INDEX('ITC-Books'!$B$21:$B$1020,MATCH(E984,'ITC-Books'!$E$21:$E$1020,0)),"-")</f>
        <v>-</v>
      </c>
      <c r="T984" s="186">
        <f t="shared" si="70"/>
        <v>0</v>
      </c>
      <c r="V984" s="131" t="str">
        <f>IFERROR(INDEX('2A-2B'!$C$21:$C$1020,MATCH(E984,'2A-2B'!$F$21:$F$1020,0)),"Not in 2A-2B")</f>
        <v>Not in 2A-2B</v>
      </c>
      <c r="W984" s="131" t="str">
        <f>IFERROR(INDEX('ITC-Books'!$C$21:$C$1020,MATCH(E984,'ITC-Books'!$E$21:$E$1020,0)),"Not in Books")</f>
        <v>Not in Books</v>
      </c>
      <c r="X984" s="117" t="str">
        <f>IFERROR(INDEX('ITC-Books'!$R$21:$R$1020,MATCH(E984,'ITC-Books'!$E$21:$E$1020,0)),"Not in Books")</f>
        <v>Not in Books</v>
      </c>
      <c r="Y984" s="120">
        <f>IFERROR(VLOOKUP(E984,'2A-2B'!$F$21:$H$1020,3,0)-P984,SUM(M984:O984))</f>
        <v>0</v>
      </c>
      <c r="Z984" s="53">
        <f>IFERROR(VLOOKUP(E984,'ITC-Books'!$E$21:$P$1020,12,0)-P984,SUM(M984:O984))</f>
        <v>0</v>
      </c>
      <c r="AA984" s="186" t="str">
        <f t="shared" si="71"/>
        <v>-</v>
      </c>
    </row>
    <row r="985" spans="2:27">
      <c r="B985" s="176" t="s">
        <v>2364</v>
      </c>
      <c r="C985" s="121"/>
      <c r="D985" s="119"/>
      <c r="E985" s="192"/>
      <c r="F985" s="117"/>
      <c r="G985" s="118"/>
      <c r="H985" s="119"/>
      <c r="I985" s="119"/>
      <c r="J985" s="123"/>
      <c r="K985" s="195"/>
      <c r="L985" s="120">
        <v>0</v>
      </c>
      <c r="M985" s="120">
        <v>0</v>
      </c>
      <c r="N985" s="120">
        <v>0</v>
      </c>
      <c r="O985" s="112">
        <f t="shared" si="68"/>
        <v>0</v>
      </c>
      <c r="P985" s="115">
        <f t="shared" si="69"/>
        <v>0</v>
      </c>
      <c r="Q985" s="197"/>
      <c r="R985" s="177" t="str">
        <f>IFERROR(INDEX('2A-2B'!$B$21:$B$1020,MATCH(E985,'2A-2B'!$F$21:$F$1020,0)),"-")</f>
        <v>-</v>
      </c>
      <c r="S985" s="177" t="str">
        <f>IFERROR(INDEX('ITC-Books'!$B$21:$B$1020,MATCH(E985,'ITC-Books'!$E$21:$E$1020,0)),"-")</f>
        <v>-</v>
      </c>
      <c r="T985" s="186">
        <f t="shared" si="70"/>
        <v>0</v>
      </c>
      <c r="V985" s="131" t="str">
        <f>IFERROR(INDEX('2A-2B'!$C$21:$C$1020,MATCH(E985,'2A-2B'!$F$21:$F$1020,0)),"Not in 2A-2B")</f>
        <v>Not in 2A-2B</v>
      </c>
      <c r="W985" s="131" t="str">
        <f>IFERROR(INDEX('ITC-Books'!$C$21:$C$1020,MATCH(E985,'ITC-Books'!$E$21:$E$1020,0)),"Not in Books")</f>
        <v>Not in Books</v>
      </c>
      <c r="X985" s="117" t="str">
        <f>IFERROR(INDEX('ITC-Books'!$R$21:$R$1020,MATCH(E985,'ITC-Books'!$E$21:$E$1020,0)),"Not in Books")</f>
        <v>Not in Books</v>
      </c>
      <c r="Y985" s="120">
        <f>IFERROR(VLOOKUP(E985,'2A-2B'!$F$21:$H$1020,3,0)-P985,SUM(M985:O985))</f>
        <v>0</v>
      </c>
      <c r="Z985" s="53">
        <f>IFERROR(VLOOKUP(E985,'ITC-Books'!$E$21:$P$1020,12,0)-P985,SUM(M985:O985))</f>
        <v>0</v>
      </c>
      <c r="AA985" s="186" t="str">
        <f t="shared" si="71"/>
        <v>-</v>
      </c>
    </row>
    <row r="986" spans="2:27">
      <c r="B986" s="176" t="s">
        <v>2365</v>
      </c>
      <c r="C986" s="121"/>
      <c r="D986" s="119"/>
      <c r="E986" s="192"/>
      <c r="F986" s="117"/>
      <c r="G986" s="118"/>
      <c r="H986" s="119"/>
      <c r="I986" s="119"/>
      <c r="J986" s="123"/>
      <c r="K986" s="195"/>
      <c r="L986" s="120">
        <v>0</v>
      </c>
      <c r="M986" s="120">
        <v>0</v>
      </c>
      <c r="N986" s="120">
        <v>0</v>
      </c>
      <c r="O986" s="112">
        <f t="shared" si="68"/>
        <v>0</v>
      </c>
      <c r="P986" s="115">
        <f t="shared" si="69"/>
        <v>0</v>
      </c>
      <c r="Q986" s="197"/>
      <c r="R986" s="177" t="str">
        <f>IFERROR(INDEX('2A-2B'!$B$21:$B$1020,MATCH(E986,'2A-2B'!$F$21:$F$1020,0)),"-")</f>
        <v>-</v>
      </c>
      <c r="S986" s="177" t="str">
        <f>IFERROR(INDEX('ITC-Books'!$B$21:$B$1020,MATCH(E986,'ITC-Books'!$E$21:$E$1020,0)),"-")</f>
        <v>-</v>
      </c>
      <c r="T986" s="186">
        <f t="shared" si="70"/>
        <v>0</v>
      </c>
      <c r="V986" s="131" t="str">
        <f>IFERROR(INDEX('2A-2B'!$C$21:$C$1020,MATCH(E986,'2A-2B'!$F$21:$F$1020,0)),"Not in 2A-2B")</f>
        <v>Not in 2A-2B</v>
      </c>
      <c r="W986" s="131" t="str">
        <f>IFERROR(INDEX('ITC-Books'!$C$21:$C$1020,MATCH(E986,'ITC-Books'!$E$21:$E$1020,0)),"Not in Books")</f>
        <v>Not in Books</v>
      </c>
      <c r="X986" s="117" t="str">
        <f>IFERROR(INDEX('ITC-Books'!$R$21:$R$1020,MATCH(E986,'ITC-Books'!$E$21:$E$1020,0)),"Not in Books")</f>
        <v>Not in Books</v>
      </c>
      <c r="Y986" s="120">
        <f>IFERROR(VLOOKUP(E986,'2A-2B'!$F$21:$H$1020,3,0)-P986,SUM(M986:O986))</f>
        <v>0</v>
      </c>
      <c r="Z986" s="53">
        <f>IFERROR(VLOOKUP(E986,'ITC-Books'!$E$21:$P$1020,12,0)-P986,SUM(M986:O986))</f>
        <v>0</v>
      </c>
      <c r="AA986" s="186" t="str">
        <f t="shared" si="71"/>
        <v>-</v>
      </c>
    </row>
    <row r="987" spans="2:27">
      <c r="B987" s="176" t="s">
        <v>2366</v>
      </c>
      <c r="C987" s="121"/>
      <c r="D987" s="119"/>
      <c r="E987" s="192"/>
      <c r="F987" s="117"/>
      <c r="G987" s="118"/>
      <c r="H987" s="119"/>
      <c r="I987" s="119"/>
      <c r="J987" s="123"/>
      <c r="K987" s="195"/>
      <c r="L987" s="120">
        <v>0</v>
      </c>
      <c r="M987" s="120">
        <v>0</v>
      </c>
      <c r="N987" s="120">
        <v>0</v>
      </c>
      <c r="O987" s="112">
        <f t="shared" si="68"/>
        <v>0</v>
      </c>
      <c r="P987" s="115">
        <f t="shared" si="69"/>
        <v>0</v>
      </c>
      <c r="Q987" s="197"/>
      <c r="R987" s="177" t="str">
        <f>IFERROR(INDEX('2A-2B'!$B$21:$B$1020,MATCH(E987,'2A-2B'!$F$21:$F$1020,0)),"-")</f>
        <v>-</v>
      </c>
      <c r="S987" s="177" t="str">
        <f>IFERROR(INDEX('ITC-Books'!$B$21:$B$1020,MATCH(E987,'ITC-Books'!$E$21:$E$1020,0)),"-")</f>
        <v>-</v>
      </c>
      <c r="T987" s="186">
        <f t="shared" si="70"/>
        <v>0</v>
      </c>
      <c r="V987" s="131" t="str">
        <f>IFERROR(INDEX('2A-2B'!$C$21:$C$1020,MATCH(E987,'2A-2B'!$F$21:$F$1020,0)),"Not in 2A-2B")</f>
        <v>Not in 2A-2B</v>
      </c>
      <c r="W987" s="131" t="str">
        <f>IFERROR(INDEX('ITC-Books'!$C$21:$C$1020,MATCH(E987,'ITC-Books'!$E$21:$E$1020,0)),"Not in Books")</f>
        <v>Not in Books</v>
      </c>
      <c r="X987" s="117" t="str">
        <f>IFERROR(INDEX('ITC-Books'!$R$21:$R$1020,MATCH(E987,'ITC-Books'!$E$21:$E$1020,0)),"Not in Books")</f>
        <v>Not in Books</v>
      </c>
      <c r="Y987" s="120">
        <f>IFERROR(VLOOKUP(E987,'2A-2B'!$F$21:$H$1020,3,0)-P987,SUM(M987:O987))</f>
        <v>0</v>
      </c>
      <c r="Z987" s="53">
        <f>IFERROR(VLOOKUP(E987,'ITC-Books'!$E$21:$P$1020,12,0)-P987,SUM(M987:O987))</f>
        <v>0</v>
      </c>
      <c r="AA987" s="186" t="str">
        <f t="shared" si="71"/>
        <v>-</v>
      </c>
    </row>
    <row r="988" spans="2:27">
      <c r="B988" s="176" t="s">
        <v>2367</v>
      </c>
      <c r="C988" s="121"/>
      <c r="D988" s="119"/>
      <c r="E988" s="192"/>
      <c r="F988" s="117"/>
      <c r="G988" s="118"/>
      <c r="H988" s="119"/>
      <c r="I988" s="119"/>
      <c r="J988" s="123"/>
      <c r="K988" s="195"/>
      <c r="L988" s="120">
        <v>0</v>
      </c>
      <c r="M988" s="120">
        <v>0</v>
      </c>
      <c r="N988" s="120">
        <v>0</v>
      </c>
      <c r="O988" s="112">
        <f t="shared" si="68"/>
        <v>0</v>
      </c>
      <c r="P988" s="115">
        <f t="shared" si="69"/>
        <v>0</v>
      </c>
      <c r="Q988" s="197"/>
      <c r="R988" s="177" t="str">
        <f>IFERROR(INDEX('2A-2B'!$B$21:$B$1020,MATCH(E988,'2A-2B'!$F$21:$F$1020,0)),"-")</f>
        <v>-</v>
      </c>
      <c r="S988" s="177" t="str">
        <f>IFERROR(INDEX('ITC-Books'!$B$21:$B$1020,MATCH(E988,'ITC-Books'!$E$21:$E$1020,0)),"-")</f>
        <v>-</v>
      </c>
      <c r="T988" s="186">
        <f t="shared" si="70"/>
        <v>0</v>
      </c>
      <c r="V988" s="131" t="str">
        <f>IFERROR(INDEX('2A-2B'!$C$21:$C$1020,MATCH(E988,'2A-2B'!$F$21:$F$1020,0)),"Not in 2A-2B")</f>
        <v>Not in 2A-2B</v>
      </c>
      <c r="W988" s="131" t="str">
        <f>IFERROR(INDEX('ITC-Books'!$C$21:$C$1020,MATCH(E988,'ITC-Books'!$E$21:$E$1020,0)),"Not in Books")</f>
        <v>Not in Books</v>
      </c>
      <c r="X988" s="117" t="str">
        <f>IFERROR(INDEX('ITC-Books'!$R$21:$R$1020,MATCH(E988,'ITC-Books'!$E$21:$E$1020,0)),"Not in Books")</f>
        <v>Not in Books</v>
      </c>
      <c r="Y988" s="120">
        <f>IFERROR(VLOOKUP(E988,'2A-2B'!$F$21:$H$1020,3,0)-P988,SUM(M988:O988))</f>
        <v>0</v>
      </c>
      <c r="Z988" s="53">
        <f>IFERROR(VLOOKUP(E988,'ITC-Books'!$E$21:$P$1020,12,0)-P988,SUM(M988:O988))</f>
        <v>0</v>
      </c>
      <c r="AA988" s="186" t="str">
        <f t="shared" si="71"/>
        <v>-</v>
      </c>
    </row>
    <row r="989" spans="2:27">
      <c r="B989" s="176" t="s">
        <v>2368</v>
      </c>
      <c r="C989" s="121"/>
      <c r="D989" s="119"/>
      <c r="E989" s="192"/>
      <c r="F989" s="117"/>
      <c r="G989" s="118"/>
      <c r="H989" s="119"/>
      <c r="I989" s="119"/>
      <c r="J989" s="123"/>
      <c r="K989" s="195"/>
      <c r="L989" s="120">
        <v>0</v>
      </c>
      <c r="M989" s="120">
        <v>0</v>
      </c>
      <c r="N989" s="120">
        <v>0</v>
      </c>
      <c r="O989" s="112">
        <f t="shared" si="68"/>
        <v>0</v>
      </c>
      <c r="P989" s="115">
        <f t="shared" si="69"/>
        <v>0</v>
      </c>
      <c r="Q989" s="197"/>
      <c r="R989" s="177" t="str">
        <f>IFERROR(INDEX('2A-2B'!$B$21:$B$1020,MATCH(E989,'2A-2B'!$F$21:$F$1020,0)),"-")</f>
        <v>-</v>
      </c>
      <c r="S989" s="177" t="str">
        <f>IFERROR(INDEX('ITC-Books'!$B$21:$B$1020,MATCH(E989,'ITC-Books'!$E$21:$E$1020,0)),"-")</f>
        <v>-</v>
      </c>
      <c r="T989" s="186">
        <f t="shared" si="70"/>
        <v>0</v>
      </c>
      <c r="V989" s="131" t="str">
        <f>IFERROR(INDEX('2A-2B'!$C$21:$C$1020,MATCH(E989,'2A-2B'!$F$21:$F$1020,0)),"Not in 2A-2B")</f>
        <v>Not in 2A-2B</v>
      </c>
      <c r="W989" s="131" t="str">
        <f>IFERROR(INDEX('ITC-Books'!$C$21:$C$1020,MATCH(E989,'ITC-Books'!$E$21:$E$1020,0)),"Not in Books")</f>
        <v>Not in Books</v>
      </c>
      <c r="X989" s="117" t="str">
        <f>IFERROR(INDEX('ITC-Books'!$R$21:$R$1020,MATCH(E989,'ITC-Books'!$E$21:$E$1020,0)),"Not in Books")</f>
        <v>Not in Books</v>
      </c>
      <c r="Y989" s="120">
        <f>IFERROR(VLOOKUP(E989,'2A-2B'!$F$21:$H$1020,3,0)-P989,SUM(M989:O989))</f>
        <v>0</v>
      </c>
      <c r="Z989" s="53">
        <f>IFERROR(VLOOKUP(E989,'ITC-Books'!$E$21:$P$1020,12,0)-P989,SUM(M989:O989))</f>
        <v>0</v>
      </c>
      <c r="AA989" s="186" t="str">
        <f t="shared" si="71"/>
        <v>-</v>
      </c>
    </row>
    <row r="990" spans="2:27">
      <c r="B990" s="176" t="s">
        <v>2369</v>
      </c>
      <c r="C990" s="121"/>
      <c r="D990" s="119"/>
      <c r="E990" s="192"/>
      <c r="F990" s="117"/>
      <c r="G990" s="118"/>
      <c r="H990" s="119"/>
      <c r="I990" s="119"/>
      <c r="J990" s="123"/>
      <c r="K990" s="195"/>
      <c r="L990" s="120">
        <v>0</v>
      </c>
      <c r="M990" s="120">
        <v>0</v>
      </c>
      <c r="N990" s="120">
        <v>0</v>
      </c>
      <c r="O990" s="112">
        <f t="shared" si="68"/>
        <v>0</v>
      </c>
      <c r="P990" s="115">
        <f t="shared" si="69"/>
        <v>0</v>
      </c>
      <c r="Q990" s="197"/>
      <c r="R990" s="177" t="str">
        <f>IFERROR(INDEX('2A-2B'!$B$21:$B$1020,MATCH(E990,'2A-2B'!$F$21:$F$1020,0)),"-")</f>
        <v>-</v>
      </c>
      <c r="S990" s="177" t="str">
        <f>IFERROR(INDEX('ITC-Books'!$B$21:$B$1020,MATCH(E990,'ITC-Books'!$E$21:$E$1020,0)),"-")</f>
        <v>-</v>
      </c>
      <c r="T990" s="186">
        <f t="shared" si="70"/>
        <v>0</v>
      </c>
      <c r="V990" s="131" t="str">
        <f>IFERROR(INDEX('2A-2B'!$C$21:$C$1020,MATCH(E990,'2A-2B'!$F$21:$F$1020,0)),"Not in 2A-2B")</f>
        <v>Not in 2A-2B</v>
      </c>
      <c r="W990" s="131" t="str">
        <f>IFERROR(INDEX('ITC-Books'!$C$21:$C$1020,MATCH(E990,'ITC-Books'!$E$21:$E$1020,0)),"Not in Books")</f>
        <v>Not in Books</v>
      </c>
      <c r="X990" s="117" t="str">
        <f>IFERROR(INDEX('ITC-Books'!$R$21:$R$1020,MATCH(E990,'ITC-Books'!$E$21:$E$1020,0)),"Not in Books")</f>
        <v>Not in Books</v>
      </c>
      <c r="Y990" s="120">
        <f>IFERROR(VLOOKUP(E990,'2A-2B'!$F$21:$H$1020,3,0)-P990,SUM(M990:O990))</f>
        <v>0</v>
      </c>
      <c r="Z990" s="53">
        <f>IFERROR(VLOOKUP(E990,'ITC-Books'!$E$21:$P$1020,12,0)-P990,SUM(M990:O990))</f>
        <v>0</v>
      </c>
      <c r="AA990" s="186" t="str">
        <f t="shared" si="71"/>
        <v>-</v>
      </c>
    </row>
    <row r="991" spans="2:27">
      <c r="B991" s="176" t="s">
        <v>2370</v>
      </c>
      <c r="C991" s="121"/>
      <c r="D991" s="119"/>
      <c r="E991" s="192"/>
      <c r="F991" s="117"/>
      <c r="G991" s="118"/>
      <c r="H991" s="119"/>
      <c r="I991" s="119"/>
      <c r="J991" s="123"/>
      <c r="K991" s="195"/>
      <c r="L991" s="120">
        <v>0</v>
      </c>
      <c r="M991" s="120">
        <v>0</v>
      </c>
      <c r="N991" s="120">
        <v>0</v>
      </c>
      <c r="O991" s="112">
        <f t="shared" si="68"/>
        <v>0</v>
      </c>
      <c r="P991" s="115">
        <f t="shared" si="69"/>
        <v>0</v>
      </c>
      <c r="Q991" s="197"/>
      <c r="R991" s="177" t="str">
        <f>IFERROR(INDEX('2A-2B'!$B$21:$B$1020,MATCH(E991,'2A-2B'!$F$21:$F$1020,0)),"-")</f>
        <v>-</v>
      </c>
      <c r="S991" s="177" t="str">
        <f>IFERROR(INDEX('ITC-Books'!$B$21:$B$1020,MATCH(E991,'ITC-Books'!$E$21:$E$1020,0)),"-")</f>
        <v>-</v>
      </c>
      <c r="T991" s="186">
        <f t="shared" si="70"/>
        <v>0</v>
      </c>
      <c r="V991" s="131" t="str">
        <f>IFERROR(INDEX('2A-2B'!$C$21:$C$1020,MATCH(E991,'2A-2B'!$F$21:$F$1020,0)),"Not in 2A-2B")</f>
        <v>Not in 2A-2B</v>
      </c>
      <c r="W991" s="131" t="str">
        <f>IFERROR(INDEX('ITC-Books'!$C$21:$C$1020,MATCH(E991,'ITC-Books'!$E$21:$E$1020,0)),"Not in Books")</f>
        <v>Not in Books</v>
      </c>
      <c r="X991" s="117" t="str">
        <f>IFERROR(INDEX('ITC-Books'!$R$21:$R$1020,MATCH(E991,'ITC-Books'!$E$21:$E$1020,0)),"Not in Books")</f>
        <v>Not in Books</v>
      </c>
      <c r="Y991" s="120">
        <f>IFERROR(VLOOKUP(E991,'2A-2B'!$F$21:$H$1020,3,0)-P991,SUM(M991:O991))</f>
        <v>0</v>
      </c>
      <c r="Z991" s="53">
        <f>IFERROR(VLOOKUP(E991,'ITC-Books'!$E$21:$P$1020,12,0)-P991,SUM(M991:O991))</f>
        <v>0</v>
      </c>
      <c r="AA991" s="186" t="str">
        <f t="shared" si="71"/>
        <v>-</v>
      </c>
    </row>
    <row r="992" spans="2:27">
      <c r="B992" s="176" t="s">
        <v>2371</v>
      </c>
      <c r="C992" s="121"/>
      <c r="D992" s="119"/>
      <c r="E992" s="192"/>
      <c r="F992" s="117"/>
      <c r="G992" s="118"/>
      <c r="H992" s="119"/>
      <c r="I992" s="119"/>
      <c r="J992" s="123"/>
      <c r="K992" s="195"/>
      <c r="L992" s="120">
        <v>0</v>
      </c>
      <c r="M992" s="120">
        <v>0</v>
      </c>
      <c r="N992" s="120">
        <v>0</v>
      </c>
      <c r="O992" s="112">
        <f t="shared" si="68"/>
        <v>0</v>
      </c>
      <c r="P992" s="115">
        <f t="shared" si="69"/>
        <v>0</v>
      </c>
      <c r="Q992" s="197"/>
      <c r="R992" s="177" t="str">
        <f>IFERROR(INDEX('2A-2B'!$B$21:$B$1020,MATCH(E992,'2A-2B'!$F$21:$F$1020,0)),"-")</f>
        <v>-</v>
      </c>
      <c r="S992" s="177" t="str">
        <f>IFERROR(INDEX('ITC-Books'!$B$21:$B$1020,MATCH(E992,'ITC-Books'!$E$21:$E$1020,0)),"-")</f>
        <v>-</v>
      </c>
      <c r="T992" s="186">
        <f t="shared" si="70"/>
        <v>0</v>
      </c>
      <c r="V992" s="131" t="str">
        <f>IFERROR(INDEX('2A-2B'!$C$21:$C$1020,MATCH(E992,'2A-2B'!$F$21:$F$1020,0)),"Not in 2A-2B")</f>
        <v>Not in 2A-2B</v>
      </c>
      <c r="W992" s="131" t="str">
        <f>IFERROR(INDEX('ITC-Books'!$C$21:$C$1020,MATCH(E992,'ITC-Books'!$E$21:$E$1020,0)),"Not in Books")</f>
        <v>Not in Books</v>
      </c>
      <c r="X992" s="117" t="str">
        <f>IFERROR(INDEX('ITC-Books'!$R$21:$R$1020,MATCH(E992,'ITC-Books'!$E$21:$E$1020,0)),"Not in Books")</f>
        <v>Not in Books</v>
      </c>
      <c r="Y992" s="120">
        <f>IFERROR(VLOOKUP(E992,'2A-2B'!$F$21:$H$1020,3,0)-P992,SUM(M992:O992))</f>
        <v>0</v>
      </c>
      <c r="Z992" s="53">
        <f>IFERROR(VLOOKUP(E992,'ITC-Books'!$E$21:$P$1020,12,0)-P992,SUM(M992:O992))</f>
        <v>0</v>
      </c>
      <c r="AA992" s="186" t="str">
        <f t="shared" si="71"/>
        <v>-</v>
      </c>
    </row>
    <row r="993" spans="2:27">
      <c r="B993" s="176" t="s">
        <v>2372</v>
      </c>
      <c r="C993" s="121"/>
      <c r="D993" s="119"/>
      <c r="E993" s="192"/>
      <c r="F993" s="117"/>
      <c r="G993" s="118"/>
      <c r="H993" s="119"/>
      <c r="I993" s="119"/>
      <c r="J993" s="123"/>
      <c r="K993" s="195"/>
      <c r="L993" s="120">
        <v>0</v>
      </c>
      <c r="M993" s="120">
        <v>0</v>
      </c>
      <c r="N993" s="120">
        <v>0</v>
      </c>
      <c r="O993" s="112">
        <f t="shared" si="68"/>
        <v>0</v>
      </c>
      <c r="P993" s="115">
        <f t="shared" si="69"/>
        <v>0</v>
      </c>
      <c r="Q993" s="197"/>
      <c r="R993" s="177" t="str">
        <f>IFERROR(INDEX('2A-2B'!$B$21:$B$1020,MATCH(E993,'2A-2B'!$F$21:$F$1020,0)),"-")</f>
        <v>-</v>
      </c>
      <c r="S993" s="177" t="str">
        <f>IFERROR(INDEX('ITC-Books'!$B$21:$B$1020,MATCH(E993,'ITC-Books'!$E$21:$E$1020,0)),"-")</f>
        <v>-</v>
      </c>
      <c r="T993" s="186">
        <f t="shared" si="70"/>
        <v>0</v>
      </c>
      <c r="V993" s="131" t="str">
        <f>IFERROR(INDEX('2A-2B'!$C$21:$C$1020,MATCH(E993,'2A-2B'!$F$21:$F$1020,0)),"Not in 2A-2B")</f>
        <v>Not in 2A-2B</v>
      </c>
      <c r="W993" s="131" t="str">
        <f>IFERROR(INDEX('ITC-Books'!$C$21:$C$1020,MATCH(E993,'ITC-Books'!$E$21:$E$1020,0)),"Not in Books")</f>
        <v>Not in Books</v>
      </c>
      <c r="X993" s="117" t="str">
        <f>IFERROR(INDEX('ITC-Books'!$R$21:$R$1020,MATCH(E993,'ITC-Books'!$E$21:$E$1020,0)),"Not in Books")</f>
        <v>Not in Books</v>
      </c>
      <c r="Y993" s="120">
        <f>IFERROR(VLOOKUP(E993,'2A-2B'!$F$21:$H$1020,3,0)-P993,SUM(M993:O993))</f>
        <v>0</v>
      </c>
      <c r="Z993" s="53">
        <f>IFERROR(VLOOKUP(E993,'ITC-Books'!$E$21:$P$1020,12,0)-P993,SUM(M993:O993))</f>
        <v>0</v>
      </c>
      <c r="AA993" s="186" t="str">
        <f t="shared" si="71"/>
        <v>-</v>
      </c>
    </row>
    <row r="994" spans="2:27">
      <c r="B994" s="176" t="s">
        <v>2373</v>
      </c>
      <c r="C994" s="121"/>
      <c r="D994" s="119"/>
      <c r="E994" s="192"/>
      <c r="F994" s="117"/>
      <c r="G994" s="118"/>
      <c r="H994" s="119"/>
      <c r="I994" s="119"/>
      <c r="J994" s="123"/>
      <c r="K994" s="195"/>
      <c r="L994" s="120">
        <v>0</v>
      </c>
      <c r="M994" s="120">
        <v>0</v>
      </c>
      <c r="N994" s="120">
        <v>0</v>
      </c>
      <c r="O994" s="112">
        <f t="shared" si="68"/>
        <v>0</v>
      </c>
      <c r="P994" s="115">
        <f t="shared" si="69"/>
        <v>0</v>
      </c>
      <c r="Q994" s="197"/>
      <c r="R994" s="177" t="str">
        <f>IFERROR(INDEX('2A-2B'!$B$21:$B$1020,MATCH(E994,'2A-2B'!$F$21:$F$1020,0)),"-")</f>
        <v>-</v>
      </c>
      <c r="S994" s="177" t="str">
        <f>IFERROR(INDEX('ITC-Books'!$B$21:$B$1020,MATCH(E994,'ITC-Books'!$E$21:$E$1020,0)),"-")</f>
        <v>-</v>
      </c>
      <c r="T994" s="186">
        <f t="shared" si="70"/>
        <v>0</v>
      </c>
      <c r="V994" s="131" t="str">
        <f>IFERROR(INDEX('2A-2B'!$C$21:$C$1020,MATCH(E994,'2A-2B'!$F$21:$F$1020,0)),"Not in 2A-2B")</f>
        <v>Not in 2A-2B</v>
      </c>
      <c r="W994" s="131" t="str">
        <f>IFERROR(INDEX('ITC-Books'!$C$21:$C$1020,MATCH(E994,'ITC-Books'!$E$21:$E$1020,0)),"Not in Books")</f>
        <v>Not in Books</v>
      </c>
      <c r="X994" s="117" t="str">
        <f>IFERROR(INDEX('ITC-Books'!$R$21:$R$1020,MATCH(E994,'ITC-Books'!$E$21:$E$1020,0)),"Not in Books")</f>
        <v>Not in Books</v>
      </c>
      <c r="Y994" s="120">
        <f>IFERROR(VLOOKUP(E994,'2A-2B'!$F$21:$H$1020,3,0)-P994,SUM(M994:O994))</f>
        <v>0</v>
      </c>
      <c r="Z994" s="53">
        <f>IFERROR(VLOOKUP(E994,'ITC-Books'!$E$21:$P$1020,12,0)-P994,SUM(M994:O994))</f>
        <v>0</v>
      </c>
      <c r="AA994" s="186" t="str">
        <f t="shared" si="71"/>
        <v>-</v>
      </c>
    </row>
    <row r="995" spans="2:27">
      <c r="B995" s="176" t="s">
        <v>2374</v>
      </c>
      <c r="C995" s="121"/>
      <c r="D995" s="119"/>
      <c r="E995" s="192"/>
      <c r="F995" s="117"/>
      <c r="G995" s="118"/>
      <c r="H995" s="119"/>
      <c r="I995" s="119"/>
      <c r="J995" s="123"/>
      <c r="K995" s="195"/>
      <c r="L995" s="120">
        <v>0</v>
      </c>
      <c r="M995" s="120">
        <v>0</v>
      </c>
      <c r="N995" s="120">
        <v>0</v>
      </c>
      <c r="O995" s="112">
        <f t="shared" si="68"/>
        <v>0</v>
      </c>
      <c r="P995" s="115">
        <f t="shared" si="69"/>
        <v>0</v>
      </c>
      <c r="Q995" s="197"/>
      <c r="R995" s="177" t="str">
        <f>IFERROR(INDEX('2A-2B'!$B$21:$B$1020,MATCH(E995,'2A-2B'!$F$21:$F$1020,0)),"-")</f>
        <v>-</v>
      </c>
      <c r="S995" s="177" t="str">
        <f>IFERROR(INDEX('ITC-Books'!$B$21:$B$1020,MATCH(E995,'ITC-Books'!$E$21:$E$1020,0)),"-")</f>
        <v>-</v>
      </c>
      <c r="T995" s="186">
        <f t="shared" si="70"/>
        <v>0</v>
      </c>
      <c r="V995" s="131" t="str">
        <f>IFERROR(INDEX('2A-2B'!$C$21:$C$1020,MATCH(E995,'2A-2B'!$F$21:$F$1020,0)),"Not in 2A-2B")</f>
        <v>Not in 2A-2B</v>
      </c>
      <c r="W995" s="131" t="str">
        <f>IFERROR(INDEX('ITC-Books'!$C$21:$C$1020,MATCH(E995,'ITC-Books'!$E$21:$E$1020,0)),"Not in Books")</f>
        <v>Not in Books</v>
      </c>
      <c r="X995" s="117" t="str">
        <f>IFERROR(INDEX('ITC-Books'!$R$21:$R$1020,MATCH(E995,'ITC-Books'!$E$21:$E$1020,0)),"Not in Books")</f>
        <v>Not in Books</v>
      </c>
      <c r="Y995" s="120">
        <f>IFERROR(VLOOKUP(E995,'2A-2B'!$F$21:$H$1020,3,0)-P995,SUM(M995:O995))</f>
        <v>0</v>
      </c>
      <c r="Z995" s="53">
        <f>IFERROR(VLOOKUP(E995,'ITC-Books'!$E$21:$P$1020,12,0)-P995,SUM(M995:O995))</f>
        <v>0</v>
      </c>
      <c r="AA995" s="186" t="str">
        <f t="shared" si="71"/>
        <v>-</v>
      </c>
    </row>
    <row r="996" spans="2:27">
      <c r="B996" s="176" t="s">
        <v>2375</v>
      </c>
      <c r="C996" s="121"/>
      <c r="D996" s="119"/>
      <c r="E996" s="192"/>
      <c r="F996" s="117"/>
      <c r="G996" s="118"/>
      <c r="H996" s="119"/>
      <c r="I996" s="119"/>
      <c r="J996" s="123"/>
      <c r="K996" s="195"/>
      <c r="L996" s="120">
        <v>0</v>
      </c>
      <c r="M996" s="120">
        <v>0</v>
      </c>
      <c r="N996" s="120">
        <v>0</v>
      </c>
      <c r="O996" s="112">
        <f t="shared" si="68"/>
        <v>0</v>
      </c>
      <c r="P996" s="115">
        <f t="shared" si="69"/>
        <v>0</v>
      </c>
      <c r="Q996" s="197"/>
      <c r="R996" s="177" t="str">
        <f>IFERROR(INDEX('2A-2B'!$B$21:$B$1020,MATCH(E996,'2A-2B'!$F$21:$F$1020,0)),"-")</f>
        <v>-</v>
      </c>
      <c r="S996" s="177" t="str">
        <f>IFERROR(INDEX('ITC-Books'!$B$21:$B$1020,MATCH(E996,'ITC-Books'!$E$21:$E$1020,0)),"-")</f>
        <v>-</v>
      </c>
      <c r="T996" s="186">
        <f t="shared" si="70"/>
        <v>0</v>
      </c>
      <c r="V996" s="131" t="str">
        <f>IFERROR(INDEX('2A-2B'!$C$21:$C$1020,MATCH(E996,'2A-2B'!$F$21:$F$1020,0)),"Not in 2A-2B")</f>
        <v>Not in 2A-2B</v>
      </c>
      <c r="W996" s="131" t="str">
        <f>IFERROR(INDEX('ITC-Books'!$C$21:$C$1020,MATCH(E996,'ITC-Books'!$E$21:$E$1020,0)),"Not in Books")</f>
        <v>Not in Books</v>
      </c>
      <c r="X996" s="117" t="str">
        <f>IFERROR(INDEX('ITC-Books'!$R$21:$R$1020,MATCH(E996,'ITC-Books'!$E$21:$E$1020,0)),"Not in Books")</f>
        <v>Not in Books</v>
      </c>
      <c r="Y996" s="120">
        <f>IFERROR(VLOOKUP(E996,'2A-2B'!$F$21:$H$1020,3,0)-P996,SUM(M996:O996))</f>
        <v>0</v>
      </c>
      <c r="Z996" s="53">
        <f>IFERROR(VLOOKUP(E996,'ITC-Books'!$E$21:$P$1020,12,0)-P996,SUM(M996:O996))</f>
        <v>0</v>
      </c>
      <c r="AA996" s="186" t="str">
        <f t="shared" si="71"/>
        <v>-</v>
      </c>
    </row>
    <row r="997" spans="2:27">
      <c r="B997" s="176" t="s">
        <v>2376</v>
      </c>
      <c r="C997" s="121"/>
      <c r="D997" s="119"/>
      <c r="E997" s="192"/>
      <c r="F997" s="117"/>
      <c r="G997" s="118"/>
      <c r="H997" s="119"/>
      <c r="I997" s="119"/>
      <c r="J997" s="123"/>
      <c r="K997" s="195"/>
      <c r="L997" s="120">
        <v>0</v>
      </c>
      <c r="M997" s="120">
        <v>0</v>
      </c>
      <c r="N997" s="120">
        <v>0</v>
      </c>
      <c r="O997" s="112">
        <f t="shared" si="68"/>
        <v>0</v>
      </c>
      <c r="P997" s="115">
        <f t="shared" si="69"/>
        <v>0</v>
      </c>
      <c r="Q997" s="197"/>
      <c r="R997" s="177" t="str">
        <f>IFERROR(INDEX('2A-2B'!$B$21:$B$1020,MATCH(E997,'2A-2B'!$F$21:$F$1020,0)),"-")</f>
        <v>-</v>
      </c>
      <c r="S997" s="177" t="str">
        <f>IFERROR(INDEX('ITC-Books'!$B$21:$B$1020,MATCH(E997,'ITC-Books'!$E$21:$E$1020,0)),"-")</f>
        <v>-</v>
      </c>
      <c r="T997" s="186">
        <f t="shared" si="70"/>
        <v>0</v>
      </c>
      <c r="V997" s="131" t="str">
        <f>IFERROR(INDEX('2A-2B'!$C$21:$C$1020,MATCH(E997,'2A-2B'!$F$21:$F$1020,0)),"Not in 2A-2B")</f>
        <v>Not in 2A-2B</v>
      </c>
      <c r="W997" s="131" t="str">
        <f>IFERROR(INDEX('ITC-Books'!$C$21:$C$1020,MATCH(E997,'ITC-Books'!$E$21:$E$1020,0)),"Not in Books")</f>
        <v>Not in Books</v>
      </c>
      <c r="X997" s="117" t="str">
        <f>IFERROR(INDEX('ITC-Books'!$R$21:$R$1020,MATCH(E997,'ITC-Books'!$E$21:$E$1020,0)),"Not in Books")</f>
        <v>Not in Books</v>
      </c>
      <c r="Y997" s="120">
        <f>IFERROR(VLOOKUP(E997,'2A-2B'!$F$21:$H$1020,3,0)-P997,SUM(M997:O997))</f>
        <v>0</v>
      </c>
      <c r="Z997" s="53">
        <f>IFERROR(VLOOKUP(E997,'ITC-Books'!$E$21:$P$1020,12,0)-P997,SUM(M997:O997))</f>
        <v>0</v>
      </c>
      <c r="AA997" s="186" t="str">
        <f t="shared" si="71"/>
        <v>-</v>
      </c>
    </row>
    <row r="998" spans="2:27">
      <c r="B998" s="176" t="s">
        <v>2377</v>
      </c>
      <c r="C998" s="121"/>
      <c r="D998" s="119"/>
      <c r="E998" s="192"/>
      <c r="F998" s="117"/>
      <c r="G998" s="118"/>
      <c r="H998" s="119"/>
      <c r="I998" s="119"/>
      <c r="J998" s="123"/>
      <c r="K998" s="195"/>
      <c r="L998" s="120">
        <v>0</v>
      </c>
      <c r="M998" s="120">
        <v>0</v>
      </c>
      <c r="N998" s="120">
        <v>0</v>
      </c>
      <c r="O998" s="112">
        <f t="shared" si="68"/>
        <v>0</v>
      </c>
      <c r="P998" s="115">
        <f t="shared" si="69"/>
        <v>0</v>
      </c>
      <c r="Q998" s="197"/>
      <c r="R998" s="177" t="str">
        <f>IFERROR(INDEX('2A-2B'!$B$21:$B$1020,MATCH(E998,'2A-2B'!$F$21:$F$1020,0)),"-")</f>
        <v>-</v>
      </c>
      <c r="S998" s="177" t="str">
        <f>IFERROR(INDEX('ITC-Books'!$B$21:$B$1020,MATCH(E998,'ITC-Books'!$E$21:$E$1020,0)),"-")</f>
        <v>-</v>
      </c>
      <c r="T998" s="186">
        <f t="shared" si="70"/>
        <v>0</v>
      </c>
      <c r="V998" s="131" t="str">
        <f>IFERROR(INDEX('2A-2B'!$C$21:$C$1020,MATCH(E998,'2A-2B'!$F$21:$F$1020,0)),"Not in 2A-2B")</f>
        <v>Not in 2A-2B</v>
      </c>
      <c r="W998" s="131" t="str">
        <f>IFERROR(INDEX('ITC-Books'!$C$21:$C$1020,MATCH(E998,'ITC-Books'!$E$21:$E$1020,0)),"Not in Books")</f>
        <v>Not in Books</v>
      </c>
      <c r="X998" s="117" t="str">
        <f>IFERROR(INDEX('ITC-Books'!$R$21:$R$1020,MATCH(E998,'ITC-Books'!$E$21:$E$1020,0)),"Not in Books")</f>
        <v>Not in Books</v>
      </c>
      <c r="Y998" s="120">
        <f>IFERROR(VLOOKUP(E998,'2A-2B'!$F$21:$H$1020,3,0)-P998,SUM(M998:O998))</f>
        <v>0</v>
      </c>
      <c r="Z998" s="53">
        <f>IFERROR(VLOOKUP(E998,'ITC-Books'!$E$21:$P$1020,12,0)-P998,SUM(M998:O998))</f>
        <v>0</v>
      </c>
      <c r="AA998" s="186" t="str">
        <f t="shared" si="71"/>
        <v>-</v>
      </c>
    </row>
    <row r="999" spans="2:27">
      <c r="B999" s="176" t="s">
        <v>2378</v>
      </c>
      <c r="C999" s="121"/>
      <c r="D999" s="119"/>
      <c r="E999" s="192"/>
      <c r="F999" s="117"/>
      <c r="G999" s="118"/>
      <c r="H999" s="119"/>
      <c r="I999" s="119"/>
      <c r="J999" s="123"/>
      <c r="K999" s="195"/>
      <c r="L999" s="120">
        <v>0</v>
      </c>
      <c r="M999" s="120">
        <v>0</v>
      </c>
      <c r="N999" s="120">
        <v>0</v>
      </c>
      <c r="O999" s="112">
        <f t="shared" si="68"/>
        <v>0</v>
      </c>
      <c r="P999" s="115">
        <f t="shared" si="69"/>
        <v>0</v>
      </c>
      <c r="Q999" s="197"/>
      <c r="R999" s="177" t="str">
        <f>IFERROR(INDEX('2A-2B'!$B$21:$B$1020,MATCH(E999,'2A-2B'!$F$21:$F$1020,0)),"-")</f>
        <v>-</v>
      </c>
      <c r="S999" s="177" t="str">
        <f>IFERROR(INDEX('ITC-Books'!$B$21:$B$1020,MATCH(E999,'ITC-Books'!$E$21:$E$1020,0)),"-")</f>
        <v>-</v>
      </c>
      <c r="T999" s="186">
        <f t="shared" si="70"/>
        <v>0</v>
      </c>
      <c r="V999" s="131" t="str">
        <f>IFERROR(INDEX('2A-2B'!$C$21:$C$1020,MATCH(E999,'2A-2B'!$F$21:$F$1020,0)),"Not in 2A-2B")</f>
        <v>Not in 2A-2B</v>
      </c>
      <c r="W999" s="131" t="str">
        <f>IFERROR(INDEX('ITC-Books'!$C$21:$C$1020,MATCH(E999,'ITC-Books'!$E$21:$E$1020,0)),"Not in Books")</f>
        <v>Not in Books</v>
      </c>
      <c r="X999" s="117" t="str">
        <f>IFERROR(INDEX('ITC-Books'!$R$21:$R$1020,MATCH(E999,'ITC-Books'!$E$21:$E$1020,0)),"Not in Books")</f>
        <v>Not in Books</v>
      </c>
      <c r="Y999" s="120">
        <f>IFERROR(VLOOKUP(E999,'2A-2B'!$F$21:$H$1020,3,0)-P999,SUM(M999:O999))</f>
        <v>0</v>
      </c>
      <c r="Z999" s="53">
        <f>IFERROR(VLOOKUP(E999,'ITC-Books'!$E$21:$P$1020,12,0)-P999,SUM(M999:O999))</f>
        <v>0</v>
      </c>
      <c r="AA999" s="186" t="str">
        <f t="shared" si="71"/>
        <v>-</v>
      </c>
    </row>
    <row r="1000" spans="2:27">
      <c r="B1000" s="176" t="s">
        <v>2379</v>
      </c>
      <c r="C1000" s="121"/>
      <c r="D1000" s="119"/>
      <c r="E1000" s="192"/>
      <c r="F1000" s="117"/>
      <c r="G1000" s="118"/>
      <c r="H1000" s="119"/>
      <c r="I1000" s="119"/>
      <c r="J1000" s="123"/>
      <c r="K1000" s="195"/>
      <c r="L1000" s="120">
        <v>0</v>
      </c>
      <c r="M1000" s="120">
        <v>0</v>
      </c>
      <c r="N1000" s="120">
        <v>0</v>
      </c>
      <c r="O1000" s="112">
        <f t="shared" si="68"/>
        <v>0</v>
      </c>
      <c r="P1000" s="115">
        <f t="shared" si="69"/>
        <v>0</v>
      </c>
      <c r="Q1000" s="197"/>
      <c r="R1000" s="177" t="str">
        <f>IFERROR(INDEX('2A-2B'!$B$21:$B$1020,MATCH(E1000,'2A-2B'!$F$21:$F$1020,0)),"-")</f>
        <v>-</v>
      </c>
      <c r="S1000" s="177" t="str">
        <f>IFERROR(INDEX('ITC-Books'!$B$21:$B$1020,MATCH(E1000,'ITC-Books'!$E$21:$E$1020,0)),"-")</f>
        <v>-</v>
      </c>
      <c r="T1000" s="186">
        <f t="shared" si="70"/>
        <v>0</v>
      </c>
      <c r="V1000" s="131" t="str">
        <f>IFERROR(INDEX('2A-2B'!$C$21:$C$1020,MATCH(E1000,'2A-2B'!$F$21:$F$1020,0)),"Not in 2A-2B")</f>
        <v>Not in 2A-2B</v>
      </c>
      <c r="W1000" s="131" t="str">
        <f>IFERROR(INDEX('ITC-Books'!$C$21:$C$1020,MATCH(E1000,'ITC-Books'!$E$21:$E$1020,0)),"Not in Books")</f>
        <v>Not in Books</v>
      </c>
      <c r="X1000" s="117" t="str">
        <f>IFERROR(INDEX('ITC-Books'!$R$21:$R$1020,MATCH(E1000,'ITC-Books'!$E$21:$E$1020,0)),"Not in Books")</f>
        <v>Not in Books</v>
      </c>
      <c r="Y1000" s="120">
        <f>IFERROR(VLOOKUP(E1000,'2A-2B'!$F$21:$H$1020,3,0)-P1000,SUM(M1000:O1000))</f>
        <v>0</v>
      </c>
      <c r="Z1000" s="53">
        <f>IFERROR(VLOOKUP(E1000,'ITC-Books'!$E$21:$P$1020,12,0)-P1000,SUM(M1000:O1000))</f>
        <v>0</v>
      </c>
      <c r="AA1000" s="186" t="str">
        <f t="shared" si="71"/>
        <v>-</v>
      </c>
    </row>
    <row r="1001" spans="2:27">
      <c r="B1001" s="176" t="s">
        <v>2380</v>
      </c>
      <c r="C1001" s="121"/>
      <c r="D1001" s="119"/>
      <c r="E1001" s="192"/>
      <c r="F1001" s="117"/>
      <c r="G1001" s="118"/>
      <c r="H1001" s="119"/>
      <c r="I1001" s="119"/>
      <c r="J1001" s="123"/>
      <c r="K1001" s="195"/>
      <c r="L1001" s="120">
        <v>0</v>
      </c>
      <c r="M1001" s="120">
        <v>0</v>
      </c>
      <c r="N1001" s="120">
        <v>0</v>
      </c>
      <c r="O1001" s="112">
        <f t="shared" si="68"/>
        <v>0</v>
      </c>
      <c r="P1001" s="115">
        <f t="shared" si="69"/>
        <v>0</v>
      </c>
      <c r="Q1001" s="197"/>
      <c r="R1001" s="177" t="str">
        <f>IFERROR(INDEX('2A-2B'!$B$21:$B$1020,MATCH(E1001,'2A-2B'!$F$21:$F$1020,0)),"-")</f>
        <v>-</v>
      </c>
      <c r="S1001" s="177" t="str">
        <f>IFERROR(INDEX('ITC-Books'!$B$21:$B$1020,MATCH(E1001,'ITC-Books'!$E$21:$E$1020,0)),"-")</f>
        <v>-</v>
      </c>
      <c r="T1001" s="186">
        <f t="shared" si="70"/>
        <v>0</v>
      </c>
      <c r="V1001" s="131" t="str">
        <f>IFERROR(INDEX('2A-2B'!$C$21:$C$1020,MATCH(E1001,'2A-2B'!$F$21:$F$1020,0)),"Not in 2A-2B")</f>
        <v>Not in 2A-2B</v>
      </c>
      <c r="W1001" s="131" t="str">
        <f>IFERROR(INDEX('ITC-Books'!$C$21:$C$1020,MATCH(E1001,'ITC-Books'!$E$21:$E$1020,0)),"Not in Books")</f>
        <v>Not in Books</v>
      </c>
      <c r="X1001" s="117" t="str">
        <f>IFERROR(INDEX('ITC-Books'!$R$21:$R$1020,MATCH(E1001,'ITC-Books'!$E$21:$E$1020,0)),"Not in Books")</f>
        <v>Not in Books</v>
      </c>
      <c r="Y1001" s="120">
        <f>IFERROR(VLOOKUP(E1001,'2A-2B'!$F$21:$H$1020,3,0)-P1001,SUM(M1001:O1001))</f>
        <v>0</v>
      </c>
      <c r="Z1001" s="53">
        <f>IFERROR(VLOOKUP(E1001,'ITC-Books'!$E$21:$P$1020,12,0)-P1001,SUM(M1001:O1001))</f>
        <v>0</v>
      </c>
      <c r="AA1001" s="186" t="str">
        <f t="shared" si="71"/>
        <v>-</v>
      </c>
    </row>
    <row r="1002" spans="2:27">
      <c r="B1002" s="176" t="s">
        <v>2381</v>
      </c>
      <c r="C1002" s="121"/>
      <c r="D1002" s="119"/>
      <c r="E1002" s="192"/>
      <c r="F1002" s="117"/>
      <c r="G1002" s="118"/>
      <c r="H1002" s="119"/>
      <c r="I1002" s="119"/>
      <c r="J1002" s="123"/>
      <c r="K1002" s="195"/>
      <c r="L1002" s="120">
        <v>0</v>
      </c>
      <c r="M1002" s="120">
        <v>0</v>
      </c>
      <c r="N1002" s="120">
        <v>0</v>
      </c>
      <c r="O1002" s="112">
        <f t="shared" si="68"/>
        <v>0</v>
      </c>
      <c r="P1002" s="115">
        <f t="shared" si="69"/>
        <v>0</v>
      </c>
      <c r="Q1002" s="197"/>
      <c r="R1002" s="177" t="str">
        <f>IFERROR(INDEX('2A-2B'!$B$21:$B$1020,MATCH(E1002,'2A-2B'!$F$21:$F$1020,0)),"-")</f>
        <v>-</v>
      </c>
      <c r="S1002" s="177" t="str">
        <f>IFERROR(INDEX('ITC-Books'!$B$21:$B$1020,MATCH(E1002,'ITC-Books'!$E$21:$E$1020,0)),"-")</f>
        <v>-</v>
      </c>
      <c r="T1002" s="186">
        <f t="shared" si="70"/>
        <v>0</v>
      </c>
      <c r="V1002" s="131" t="str">
        <f>IFERROR(INDEX('2A-2B'!$C$21:$C$1020,MATCH(E1002,'2A-2B'!$F$21:$F$1020,0)),"Not in 2A-2B")</f>
        <v>Not in 2A-2B</v>
      </c>
      <c r="W1002" s="131" t="str">
        <f>IFERROR(INDEX('ITC-Books'!$C$21:$C$1020,MATCH(E1002,'ITC-Books'!$E$21:$E$1020,0)),"Not in Books")</f>
        <v>Not in Books</v>
      </c>
      <c r="X1002" s="117" t="str">
        <f>IFERROR(INDEX('ITC-Books'!$R$21:$R$1020,MATCH(E1002,'ITC-Books'!$E$21:$E$1020,0)),"Not in Books")</f>
        <v>Not in Books</v>
      </c>
      <c r="Y1002" s="120">
        <f>IFERROR(VLOOKUP(E1002,'2A-2B'!$F$21:$H$1020,3,0)-P1002,SUM(M1002:O1002))</f>
        <v>0</v>
      </c>
      <c r="Z1002" s="53">
        <f>IFERROR(VLOOKUP(E1002,'ITC-Books'!$E$21:$P$1020,12,0)-P1002,SUM(M1002:O1002))</f>
        <v>0</v>
      </c>
      <c r="AA1002" s="186" t="str">
        <f t="shared" si="71"/>
        <v>-</v>
      </c>
    </row>
    <row r="1003" spans="2:27">
      <c r="B1003" s="176" t="s">
        <v>2382</v>
      </c>
      <c r="C1003" s="121"/>
      <c r="D1003" s="119"/>
      <c r="E1003" s="192"/>
      <c r="F1003" s="117"/>
      <c r="G1003" s="118"/>
      <c r="H1003" s="119"/>
      <c r="I1003" s="119"/>
      <c r="J1003" s="123"/>
      <c r="K1003" s="195"/>
      <c r="L1003" s="120">
        <v>0</v>
      </c>
      <c r="M1003" s="120">
        <v>0</v>
      </c>
      <c r="N1003" s="120">
        <v>0</v>
      </c>
      <c r="O1003" s="112">
        <f t="shared" si="68"/>
        <v>0</v>
      </c>
      <c r="P1003" s="115">
        <f t="shared" si="69"/>
        <v>0</v>
      </c>
      <c r="Q1003" s="197"/>
      <c r="R1003" s="177" t="str">
        <f>IFERROR(INDEX('2A-2B'!$B$21:$B$1020,MATCH(E1003,'2A-2B'!$F$21:$F$1020,0)),"-")</f>
        <v>-</v>
      </c>
      <c r="S1003" s="177" t="str">
        <f>IFERROR(INDEX('ITC-Books'!$B$21:$B$1020,MATCH(E1003,'ITC-Books'!$E$21:$E$1020,0)),"-")</f>
        <v>-</v>
      </c>
      <c r="T1003" s="186">
        <f t="shared" si="70"/>
        <v>0</v>
      </c>
      <c r="V1003" s="131" t="str">
        <f>IFERROR(INDEX('2A-2B'!$C$21:$C$1020,MATCH(E1003,'2A-2B'!$F$21:$F$1020,0)),"Not in 2A-2B")</f>
        <v>Not in 2A-2B</v>
      </c>
      <c r="W1003" s="131" t="str">
        <f>IFERROR(INDEX('ITC-Books'!$C$21:$C$1020,MATCH(E1003,'ITC-Books'!$E$21:$E$1020,0)),"Not in Books")</f>
        <v>Not in Books</v>
      </c>
      <c r="X1003" s="117" t="str">
        <f>IFERROR(INDEX('ITC-Books'!$R$21:$R$1020,MATCH(E1003,'ITC-Books'!$E$21:$E$1020,0)),"Not in Books")</f>
        <v>Not in Books</v>
      </c>
      <c r="Y1003" s="120">
        <f>IFERROR(VLOOKUP(E1003,'2A-2B'!$F$21:$H$1020,3,0)-P1003,SUM(M1003:O1003))</f>
        <v>0</v>
      </c>
      <c r="Z1003" s="53">
        <f>IFERROR(VLOOKUP(E1003,'ITC-Books'!$E$21:$P$1020,12,0)-P1003,SUM(M1003:O1003))</f>
        <v>0</v>
      </c>
      <c r="AA1003" s="186" t="str">
        <f t="shared" si="71"/>
        <v>-</v>
      </c>
    </row>
    <row r="1004" spans="2:27">
      <c r="B1004" s="176" t="s">
        <v>2383</v>
      </c>
      <c r="C1004" s="121"/>
      <c r="D1004" s="119"/>
      <c r="E1004" s="192"/>
      <c r="F1004" s="117"/>
      <c r="G1004" s="118"/>
      <c r="H1004" s="119"/>
      <c r="I1004" s="119"/>
      <c r="J1004" s="123"/>
      <c r="K1004" s="195"/>
      <c r="L1004" s="120">
        <v>0</v>
      </c>
      <c r="M1004" s="120">
        <v>0</v>
      </c>
      <c r="N1004" s="120">
        <v>0</v>
      </c>
      <c r="O1004" s="112">
        <f t="shared" si="68"/>
        <v>0</v>
      </c>
      <c r="P1004" s="115">
        <f t="shared" si="69"/>
        <v>0</v>
      </c>
      <c r="Q1004" s="197"/>
      <c r="R1004" s="177" t="str">
        <f>IFERROR(INDEX('2A-2B'!$B$21:$B$1020,MATCH(E1004,'2A-2B'!$F$21:$F$1020,0)),"-")</f>
        <v>-</v>
      </c>
      <c r="S1004" s="177" t="str">
        <f>IFERROR(INDEX('ITC-Books'!$B$21:$B$1020,MATCH(E1004,'ITC-Books'!$E$21:$E$1020,0)),"-")</f>
        <v>-</v>
      </c>
      <c r="T1004" s="186">
        <f t="shared" si="70"/>
        <v>0</v>
      </c>
      <c r="V1004" s="131" t="str">
        <f>IFERROR(INDEX('2A-2B'!$C$21:$C$1020,MATCH(E1004,'2A-2B'!$F$21:$F$1020,0)),"Not in 2A-2B")</f>
        <v>Not in 2A-2B</v>
      </c>
      <c r="W1004" s="131" t="str">
        <f>IFERROR(INDEX('ITC-Books'!$C$21:$C$1020,MATCH(E1004,'ITC-Books'!$E$21:$E$1020,0)),"Not in Books")</f>
        <v>Not in Books</v>
      </c>
      <c r="X1004" s="117" t="str">
        <f>IFERROR(INDEX('ITC-Books'!$R$21:$R$1020,MATCH(E1004,'ITC-Books'!$E$21:$E$1020,0)),"Not in Books")</f>
        <v>Not in Books</v>
      </c>
      <c r="Y1004" s="120">
        <f>IFERROR(VLOOKUP(E1004,'2A-2B'!$F$21:$H$1020,3,0)-P1004,SUM(M1004:O1004))</f>
        <v>0</v>
      </c>
      <c r="Z1004" s="53">
        <f>IFERROR(VLOOKUP(E1004,'ITC-Books'!$E$21:$P$1020,12,0)-P1004,SUM(M1004:O1004))</f>
        <v>0</v>
      </c>
      <c r="AA1004" s="186" t="str">
        <f t="shared" si="71"/>
        <v>-</v>
      </c>
    </row>
    <row r="1005" spans="2:27">
      <c r="B1005" s="176" t="s">
        <v>2384</v>
      </c>
      <c r="C1005" s="121"/>
      <c r="D1005" s="119"/>
      <c r="E1005" s="192"/>
      <c r="F1005" s="117"/>
      <c r="G1005" s="118"/>
      <c r="H1005" s="119"/>
      <c r="I1005" s="119"/>
      <c r="J1005" s="123"/>
      <c r="K1005" s="195"/>
      <c r="L1005" s="120">
        <v>0</v>
      </c>
      <c r="M1005" s="120">
        <v>0</v>
      </c>
      <c r="N1005" s="120">
        <v>0</v>
      </c>
      <c r="O1005" s="112">
        <f t="shared" si="68"/>
        <v>0</v>
      </c>
      <c r="P1005" s="115">
        <f t="shared" si="69"/>
        <v>0</v>
      </c>
      <c r="Q1005" s="197"/>
      <c r="R1005" s="177" t="str">
        <f>IFERROR(INDEX('2A-2B'!$B$21:$B$1020,MATCH(E1005,'2A-2B'!$F$21:$F$1020,0)),"-")</f>
        <v>-</v>
      </c>
      <c r="S1005" s="177" t="str">
        <f>IFERROR(INDEX('ITC-Books'!$B$21:$B$1020,MATCH(E1005,'ITC-Books'!$E$21:$E$1020,0)),"-")</f>
        <v>-</v>
      </c>
      <c r="T1005" s="186">
        <f t="shared" si="70"/>
        <v>0</v>
      </c>
      <c r="V1005" s="131" t="str">
        <f>IFERROR(INDEX('2A-2B'!$C$21:$C$1020,MATCH(E1005,'2A-2B'!$F$21:$F$1020,0)),"Not in 2A-2B")</f>
        <v>Not in 2A-2B</v>
      </c>
      <c r="W1005" s="131" t="str">
        <f>IFERROR(INDEX('ITC-Books'!$C$21:$C$1020,MATCH(E1005,'ITC-Books'!$E$21:$E$1020,0)),"Not in Books")</f>
        <v>Not in Books</v>
      </c>
      <c r="X1005" s="117" t="str">
        <f>IFERROR(INDEX('ITC-Books'!$R$21:$R$1020,MATCH(E1005,'ITC-Books'!$E$21:$E$1020,0)),"Not in Books")</f>
        <v>Not in Books</v>
      </c>
      <c r="Y1005" s="120">
        <f>IFERROR(VLOOKUP(E1005,'2A-2B'!$F$21:$H$1020,3,0)-P1005,SUM(M1005:O1005))</f>
        <v>0</v>
      </c>
      <c r="Z1005" s="53">
        <f>IFERROR(VLOOKUP(E1005,'ITC-Books'!$E$21:$P$1020,12,0)-P1005,SUM(M1005:O1005))</f>
        <v>0</v>
      </c>
      <c r="AA1005" s="186" t="str">
        <f t="shared" si="71"/>
        <v>-</v>
      </c>
    </row>
    <row r="1006" spans="2:27">
      <c r="B1006" s="176" t="s">
        <v>2385</v>
      </c>
      <c r="C1006" s="121"/>
      <c r="D1006" s="119"/>
      <c r="E1006" s="192"/>
      <c r="F1006" s="117"/>
      <c r="G1006" s="118"/>
      <c r="H1006" s="119"/>
      <c r="I1006" s="119"/>
      <c r="J1006" s="123"/>
      <c r="K1006" s="195"/>
      <c r="L1006" s="120">
        <v>0</v>
      </c>
      <c r="M1006" s="120">
        <v>0</v>
      </c>
      <c r="N1006" s="120">
        <v>0</v>
      </c>
      <c r="O1006" s="112">
        <f t="shared" si="68"/>
        <v>0</v>
      </c>
      <c r="P1006" s="115">
        <f t="shared" si="69"/>
        <v>0</v>
      </c>
      <c r="Q1006" s="197"/>
      <c r="R1006" s="177" t="str">
        <f>IFERROR(INDEX('2A-2B'!$B$21:$B$1020,MATCH(E1006,'2A-2B'!$F$21:$F$1020,0)),"-")</f>
        <v>-</v>
      </c>
      <c r="S1006" s="177" t="str">
        <f>IFERROR(INDEX('ITC-Books'!$B$21:$B$1020,MATCH(E1006,'ITC-Books'!$E$21:$E$1020,0)),"-")</f>
        <v>-</v>
      </c>
      <c r="T1006" s="186">
        <f t="shared" si="70"/>
        <v>0</v>
      </c>
      <c r="V1006" s="131" t="str">
        <f>IFERROR(INDEX('2A-2B'!$C$21:$C$1020,MATCH(E1006,'2A-2B'!$F$21:$F$1020,0)),"Not in 2A-2B")</f>
        <v>Not in 2A-2B</v>
      </c>
      <c r="W1006" s="131" t="str">
        <f>IFERROR(INDEX('ITC-Books'!$C$21:$C$1020,MATCH(E1006,'ITC-Books'!$E$21:$E$1020,0)),"Not in Books")</f>
        <v>Not in Books</v>
      </c>
      <c r="X1006" s="117" t="str">
        <f>IFERROR(INDEX('ITC-Books'!$R$21:$R$1020,MATCH(E1006,'ITC-Books'!$E$21:$E$1020,0)),"Not in Books")</f>
        <v>Not in Books</v>
      </c>
      <c r="Y1006" s="120">
        <f>IFERROR(VLOOKUP(E1006,'2A-2B'!$F$21:$H$1020,3,0)-P1006,SUM(M1006:O1006))</f>
        <v>0</v>
      </c>
      <c r="Z1006" s="53">
        <f>IFERROR(VLOOKUP(E1006,'ITC-Books'!$E$21:$P$1020,12,0)-P1006,SUM(M1006:O1006))</f>
        <v>0</v>
      </c>
      <c r="AA1006" s="186" t="str">
        <f t="shared" si="71"/>
        <v>-</v>
      </c>
    </row>
    <row r="1007" spans="2:27">
      <c r="B1007" s="176" t="s">
        <v>2386</v>
      </c>
      <c r="C1007" s="121"/>
      <c r="D1007" s="119"/>
      <c r="E1007" s="192"/>
      <c r="F1007" s="117"/>
      <c r="G1007" s="118"/>
      <c r="H1007" s="119"/>
      <c r="I1007" s="119"/>
      <c r="J1007" s="123"/>
      <c r="K1007" s="195"/>
      <c r="L1007" s="120">
        <v>0</v>
      </c>
      <c r="M1007" s="120">
        <v>0</v>
      </c>
      <c r="N1007" s="120">
        <v>0</v>
      </c>
      <c r="O1007" s="112">
        <f t="shared" si="68"/>
        <v>0</v>
      </c>
      <c r="P1007" s="115">
        <f t="shared" si="69"/>
        <v>0</v>
      </c>
      <c r="Q1007" s="197"/>
      <c r="R1007" s="177" t="str">
        <f>IFERROR(INDEX('2A-2B'!$B$21:$B$1020,MATCH(E1007,'2A-2B'!$F$21:$F$1020,0)),"-")</f>
        <v>-</v>
      </c>
      <c r="S1007" s="177" t="str">
        <f>IFERROR(INDEX('ITC-Books'!$B$21:$B$1020,MATCH(E1007,'ITC-Books'!$E$21:$E$1020,0)),"-")</f>
        <v>-</v>
      </c>
      <c r="T1007" s="186">
        <f t="shared" si="70"/>
        <v>0</v>
      </c>
      <c r="V1007" s="131" t="str">
        <f>IFERROR(INDEX('2A-2B'!$C$21:$C$1020,MATCH(E1007,'2A-2B'!$F$21:$F$1020,0)),"Not in 2A-2B")</f>
        <v>Not in 2A-2B</v>
      </c>
      <c r="W1007" s="131" t="str">
        <f>IFERROR(INDEX('ITC-Books'!$C$21:$C$1020,MATCH(E1007,'ITC-Books'!$E$21:$E$1020,0)),"Not in Books")</f>
        <v>Not in Books</v>
      </c>
      <c r="X1007" s="117" t="str">
        <f>IFERROR(INDEX('ITC-Books'!$R$21:$R$1020,MATCH(E1007,'ITC-Books'!$E$21:$E$1020,0)),"Not in Books")</f>
        <v>Not in Books</v>
      </c>
      <c r="Y1007" s="120">
        <f>IFERROR(VLOOKUP(E1007,'2A-2B'!$F$21:$H$1020,3,0)-P1007,SUM(M1007:O1007))</f>
        <v>0</v>
      </c>
      <c r="Z1007" s="53">
        <f>IFERROR(VLOOKUP(E1007,'ITC-Books'!$E$21:$P$1020,12,0)-P1007,SUM(M1007:O1007))</f>
        <v>0</v>
      </c>
      <c r="AA1007" s="186" t="str">
        <f t="shared" si="71"/>
        <v>-</v>
      </c>
    </row>
    <row r="1008" spans="2:27">
      <c r="B1008" s="176" t="s">
        <v>2387</v>
      </c>
      <c r="C1008" s="121"/>
      <c r="D1008" s="119"/>
      <c r="E1008" s="192"/>
      <c r="F1008" s="117"/>
      <c r="G1008" s="118"/>
      <c r="H1008" s="119"/>
      <c r="I1008" s="119"/>
      <c r="J1008" s="123"/>
      <c r="K1008" s="195"/>
      <c r="L1008" s="120">
        <v>0</v>
      </c>
      <c r="M1008" s="120">
        <v>0</v>
      </c>
      <c r="N1008" s="120">
        <v>0</v>
      </c>
      <c r="O1008" s="112">
        <f t="shared" si="68"/>
        <v>0</v>
      </c>
      <c r="P1008" s="115">
        <f t="shared" si="69"/>
        <v>0</v>
      </c>
      <c r="Q1008" s="197"/>
      <c r="R1008" s="177" t="str">
        <f>IFERROR(INDEX('2A-2B'!$B$21:$B$1020,MATCH(E1008,'2A-2B'!$F$21:$F$1020,0)),"-")</f>
        <v>-</v>
      </c>
      <c r="S1008" s="177" t="str">
        <f>IFERROR(INDEX('ITC-Books'!$B$21:$B$1020,MATCH(E1008,'ITC-Books'!$E$21:$E$1020,0)),"-")</f>
        <v>-</v>
      </c>
      <c r="T1008" s="186">
        <f t="shared" si="70"/>
        <v>0</v>
      </c>
      <c r="V1008" s="131" t="str">
        <f>IFERROR(INDEX('2A-2B'!$C$21:$C$1020,MATCH(E1008,'2A-2B'!$F$21:$F$1020,0)),"Not in 2A-2B")</f>
        <v>Not in 2A-2B</v>
      </c>
      <c r="W1008" s="131" t="str">
        <f>IFERROR(INDEX('ITC-Books'!$C$21:$C$1020,MATCH(E1008,'ITC-Books'!$E$21:$E$1020,0)),"Not in Books")</f>
        <v>Not in Books</v>
      </c>
      <c r="X1008" s="117" t="str">
        <f>IFERROR(INDEX('ITC-Books'!$R$21:$R$1020,MATCH(E1008,'ITC-Books'!$E$21:$E$1020,0)),"Not in Books")</f>
        <v>Not in Books</v>
      </c>
      <c r="Y1008" s="120">
        <f>IFERROR(VLOOKUP(E1008,'2A-2B'!$F$21:$H$1020,3,0)-P1008,SUM(M1008:O1008))</f>
        <v>0</v>
      </c>
      <c r="Z1008" s="53">
        <f>IFERROR(VLOOKUP(E1008,'ITC-Books'!$E$21:$P$1020,12,0)-P1008,SUM(M1008:O1008))</f>
        <v>0</v>
      </c>
      <c r="AA1008" s="186" t="str">
        <f t="shared" si="71"/>
        <v>-</v>
      </c>
    </row>
    <row r="1009" spans="1:27">
      <c r="B1009" s="176" t="s">
        <v>2388</v>
      </c>
      <c r="C1009" s="121"/>
      <c r="D1009" s="119"/>
      <c r="E1009" s="192"/>
      <c r="F1009" s="117"/>
      <c r="G1009" s="118"/>
      <c r="H1009" s="119"/>
      <c r="I1009" s="119"/>
      <c r="J1009" s="123"/>
      <c r="K1009" s="195"/>
      <c r="L1009" s="120">
        <v>0</v>
      </c>
      <c r="M1009" s="120">
        <v>0</v>
      </c>
      <c r="N1009" s="120">
        <v>0</v>
      </c>
      <c r="O1009" s="112">
        <f t="shared" si="68"/>
        <v>0</v>
      </c>
      <c r="P1009" s="115">
        <f t="shared" si="69"/>
        <v>0</v>
      </c>
      <c r="Q1009" s="197"/>
      <c r="R1009" s="177" t="str">
        <f>IFERROR(INDEX('2A-2B'!$B$21:$B$1020,MATCH(E1009,'2A-2B'!$F$21:$F$1020,0)),"-")</f>
        <v>-</v>
      </c>
      <c r="S1009" s="177" t="str">
        <f>IFERROR(INDEX('ITC-Books'!$B$21:$B$1020,MATCH(E1009,'ITC-Books'!$E$21:$E$1020,0)),"-")</f>
        <v>-</v>
      </c>
      <c r="T1009" s="186">
        <f t="shared" si="70"/>
        <v>0</v>
      </c>
      <c r="V1009" s="131" t="str">
        <f>IFERROR(INDEX('2A-2B'!$C$21:$C$1020,MATCH(E1009,'2A-2B'!$F$21:$F$1020,0)),"Not in 2A-2B")</f>
        <v>Not in 2A-2B</v>
      </c>
      <c r="W1009" s="131" t="str">
        <f>IFERROR(INDEX('ITC-Books'!$C$21:$C$1020,MATCH(E1009,'ITC-Books'!$E$21:$E$1020,0)),"Not in Books")</f>
        <v>Not in Books</v>
      </c>
      <c r="X1009" s="117" t="str">
        <f>IFERROR(INDEX('ITC-Books'!$R$21:$R$1020,MATCH(E1009,'ITC-Books'!$E$21:$E$1020,0)),"Not in Books")</f>
        <v>Not in Books</v>
      </c>
      <c r="Y1009" s="120">
        <f>IFERROR(VLOOKUP(E1009,'2A-2B'!$F$21:$H$1020,3,0)-P1009,SUM(M1009:O1009))</f>
        <v>0</v>
      </c>
      <c r="Z1009" s="53">
        <f>IFERROR(VLOOKUP(E1009,'ITC-Books'!$E$21:$P$1020,12,0)-P1009,SUM(M1009:O1009))</f>
        <v>0</v>
      </c>
      <c r="AA1009" s="186" t="str">
        <f t="shared" si="71"/>
        <v>-</v>
      </c>
    </row>
    <row r="1010" spans="1:27">
      <c r="B1010" s="176" t="s">
        <v>2389</v>
      </c>
      <c r="C1010" s="121"/>
      <c r="D1010" s="119"/>
      <c r="E1010" s="192"/>
      <c r="F1010" s="117"/>
      <c r="G1010" s="118"/>
      <c r="H1010" s="119"/>
      <c r="I1010" s="119"/>
      <c r="J1010" s="123"/>
      <c r="K1010" s="195"/>
      <c r="L1010" s="120">
        <v>0</v>
      </c>
      <c r="M1010" s="120">
        <v>0</v>
      </c>
      <c r="N1010" s="120">
        <v>0</v>
      </c>
      <c r="O1010" s="112">
        <f t="shared" si="68"/>
        <v>0</v>
      </c>
      <c r="P1010" s="115">
        <f t="shared" si="69"/>
        <v>0</v>
      </c>
      <c r="Q1010" s="197"/>
      <c r="R1010" s="177" t="str">
        <f>IFERROR(INDEX('2A-2B'!$B$21:$B$1020,MATCH(E1010,'2A-2B'!$F$21:$F$1020,0)),"-")</f>
        <v>-</v>
      </c>
      <c r="S1010" s="177" t="str">
        <f>IFERROR(INDEX('ITC-Books'!$B$21:$B$1020,MATCH(E1010,'ITC-Books'!$E$21:$E$1020,0)),"-")</f>
        <v>-</v>
      </c>
      <c r="T1010" s="186">
        <f t="shared" si="70"/>
        <v>0</v>
      </c>
      <c r="V1010" s="131" t="str">
        <f>IFERROR(INDEX('2A-2B'!$C$21:$C$1020,MATCH(E1010,'2A-2B'!$F$21:$F$1020,0)),"Not in 2A-2B")</f>
        <v>Not in 2A-2B</v>
      </c>
      <c r="W1010" s="131" t="str">
        <f>IFERROR(INDEX('ITC-Books'!$C$21:$C$1020,MATCH(E1010,'ITC-Books'!$E$21:$E$1020,0)),"Not in Books")</f>
        <v>Not in Books</v>
      </c>
      <c r="X1010" s="117" t="str">
        <f>IFERROR(INDEX('ITC-Books'!$R$21:$R$1020,MATCH(E1010,'ITC-Books'!$E$21:$E$1020,0)),"Not in Books")</f>
        <v>Not in Books</v>
      </c>
      <c r="Y1010" s="120">
        <f>IFERROR(VLOOKUP(E1010,'2A-2B'!$F$21:$H$1020,3,0)-P1010,SUM(M1010:O1010))</f>
        <v>0</v>
      </c>
      <c r="Z1010" s="53">
        <f>IFERROR(VLOOKUP(E1010,'ITC-Books'!$E$21:$P$1020,12,0)-P1010,SUM(M1010:O1010))</f>
        <v>0</v>
      </c>
      <c r="AA1010" s="186" t="str">
        <f t="shared" si="71"/>
        <v>-</v>
      </c>
    </row>
    <row r="1011" spans="1:27">
      <c r="B1011" s="176" t="s">
        <v>2390</v>
      </c>
      <c r="C1011" s="121"/>
      <c r="D1011" s="119"/>
      <c r="E1011" s="192"/>
      <c r="F1011" s="117"/>
      <c r="G1011" s="118"/>
      <c r="H1011" s="119"/>
      <c r="I1011" s="119"/>
      <c r="J1011" s="123"/>
      <c r="K1011" s="195"/>
      <c r="L1011" s="120">
        <v>0</v>
      </c>
      <c r="M1011" s="120">
        <v>0</v>
      </c>
      <c r="N1011" s="120">
        <v>0</v>
      </c>
      <c r="O1011" s="112">
        <f t="shared" si="68"/>
        <v>0</v>
      </c>
      <c r="P1011" s="115">
        <f t="shared" si="69"/>
        <v>0</v>
      </c>
      <c r="Q1011" s="197"/>
      <c r="R1011" s="177" t="str">
        <f>IFERROR(INDEX('2A-2B'!$B$21:$B$1020,MATCH(E1011,'2A-2B'!$F$21:$F$1020,0)),"-")</f>
        <v>-</v>
      </c>
      <c r="S1011" s="177" t="str">
        <f>IFERROR(INDEX('ITC-Books'!$B$21:$B$1020,MATCH(E1011,'ITC-Books'!$E$21:$E$1020,0)),"-")</f>
        <v>-</v>
      </c>
      <c r="T1011" s="186">
        <f t="shared" si="70"/>
        <v>0</v>
      </c>
      <c r="V1011" s="131" t="str">
        <f>IFERROR(INDEX('2A-2B'!$C$21:$C$1020,MATCH(E1011,'2A-2B'!$F$21:$F$1020,0)),"Not in 2A-2B")</f>
        <v>Not in 2A-2B</v>
      </c>
      <c r="W1011" s="131" t="str">
        <f>IFERROR(INDEX('ITC-Books'!$C$21:$C$1020,MATCH(E1011,'ITC-Books'!$E$21:$E$1020,0)),"Not in Books")</f>
        <v>Not in Books</v>
      </c>
      <c r="X1011" s="117" t="str">
        <f>IFERROR(INDEX('ITC-Books'!$R$21:$R$1020,MATCH(E1011,'ITC-Books'!$E$21:$E$1020,0)),"Not in Books")</f>
        <v>Not in Books</v>
      </c>
      <c r="Y1011" s="120">
        <f>IFERROR(VLOOKUP(E1011,'2A-2B'!$F$21:$H$1020,3,0)-P1011,SUM(M1011:O1011))</f>
        <v>0</v>
      </c>
      <c r="Z1011" s="53">
        <f>IFERROR(VLOOKUP(E1011,'ITC-Books'!$E$21:$P$1020,12,0)-P1011,SUM(M1011:O1011))</f>
        <v>0</v>
      </c>
      <c r="AA1011" s="186" t="str">
        <f t="shared" si="71"/>
        <v>-</v>
      </c>
    </row>
    <row r="1012" spans="1:27">
      <c r="B1012" s="176" t="s">
        <v>2391</v>
      </c>
      <c r="C1012" s="121"/>
      <c r="D1012" s="119"/>
      <c r="E1012" s="192"/>
      <c r="F1012" s="117"/>
      <c r="G1012" s="118"/>
      <c r="H1012" s="119"/>
      <c r="I1012" s="119"/>
      <c r="J1012" s="123"/>
      <c r="K1012" s="195"/>
      <c r="L1012" s="120">
        <v>0</v>
      </c>
      <c r="M1012" s="120">
        <v>0</v>
      </c>
      <c r="N1012" s="120">
        <v>0</v>
      </c>
      <c r="O1012" s="112">
        <f t="shared" si="68"/>
        <v>0</v>
      </c>
      <c r="P1012" s="115">
        <f t="shared" si="69"/>
        <v>0</v>
      </c>
      <c r="Q1012" s="197"/>
      <c r="R1012" s="177" t="str">
        <f>IFERROR(INDEX('2A-2B'!$B$21:$B$1020,MATCH(E1012,'2A-2B'!$F$21:$F$1020,0)),"-")</f>
        <v>-</v>
      </c>
      <c r="S1012" s="177" t="str">
        <f>IFERROR(INDEX('ITC-Books'!$B$21:$B$1020,MATCH(E1012,'ITC-Books'!$E$21:$E$1020,0)),"-")</f>
        <v>-</v>
      </c>
      <c r="T1012" s="186">
        <f t="shared" si="70"/>
        <v>0</v>
      </c>
      <c r="V1012" s="131" t="str">
        <f>IFERROR(INDEX('2A-2B'!$C$21:$C$1020,MATCH(E1012,'2A-2B'!$F$21:$F$1020,0)),"Not in 2A-2B")</f>
        <v>Not in 2A-2B</v>
      </c>
      <c r="W1012" s="131" t="str">
        <f>IFERROR(INDEX('ITC-Books'!$C$21:$C$1020,MATCH(E1012,'ITC-Books'!$E$21:$E$1020,0)),"Not in Books")</f>
        <v>Not in Books</v>
      </c>
      <c r="X1012" s="117" t="str">
        <f>IFERROR(INDEX('ITC-Books'!$R$21:$R$1020,MATCH(E1012,'ITC-Books'!$E$21:$E$1020,0)),"Not in Books")</f>
        <v>Not in Books</v>
      </c>
      <c r="Y1012" s="120">
        <f>IFERROR(VLOOKUP(E1012,'2A-2B'!$F$21:$H$1020,3,0)-P1012,SUM(M1012:O1012))</f>
        <v>0</v>
      </c>
      <c r="Z1012" s="53">
        <f>IFERROR(VLOOKUP(E1012,'ITC-Books'!$E$21:$P$1020,12,0)-P1012,SUM(M1012:O1012))</f>
        <v>0</v>
      </c>
      <c r="AA1012" s="186" t="str">
        <f t="shared" si="71"/>
        <v>-</v>
      </c>
    </row>
    <row r="1013" spans="1:27">
      <c r="B1013" s="176" t="s">
        <v>2392</v>
      </c>
      <c r="C1013" s="121"/>
      <c r="D1013" s="119"/>
      <c r="E1013" s="192"/>
      <c r="F1013" s="117"/>
      <c r="G1013" s="118"/>
      <c r="H1013" s="119"/>
      <c r="I1013" s="119"/>
      <c r="J1013" s="123"/>
      <c r="K1013" s="195"/>
      <c r="L1013" s="120">
        <v>0</v>
      </c>
      <c r="M1013" s="120">
        <v>0</v>
      </c>
      <c r="N1013" s="120">
        <v>0</v>
      </c>
      <c r="O1013" s="112">
        <f t="shared" si="68"/>
        <v>0</v>
      </c>
      <c r="P1013" s="115">
        <f t="shared" si="69"/>
        <v>0</v>
      </c>
      <c r="Q1013" s="197"/>
      <c r="R1013" s="177" t="str">
        <f>IFERROR(INDEX('2A-2B'!$B$21:$B$1020,MATCH(E1013,'2A-2B'!$F$21:$F$1020,0)),"-")</f>
        <v>-</v>
      </c>
      <c r="S1013" s="177" t="str">
        <f>IFERROR(INDEX('ITC-Books'!$B$21:$B$1020,MATCH(E1013,'ITC-Books'!$E$21:$E$1020,0)),"-")</f>
        <v>-</v>
      </c>
      <c r="T1013" s="186">
        <f t="shared" si="70"/>
        <v>0</v>
      </c>
      <c r="V1013" s="131" t="str">
        <f>IFERROR(INDEX('2A-2B'!$C$21:$C$1020,MATCH(E1013,'2A-2B'!$F$21:$F$1020,0)),"Not in 2A-2B")</f>
        <v>Not in 2A-2B</v>
      </c>
      <c r="W1013" s="131" t="str">
        <f>IFERROR(INDEX('ITC-Books'!$C$21:$C$1020,MATCH(E1013,'ITC-Books'!$E$21:$E$1020,0)),"Not in Books")</f>
        <v>Not in Books</v>
      </c>
      <c r="X1013" s="117" t="str">
        <f>IFERROR(INDEX('ITC-Books'!$R$21:$R$1020,MATCH(E1013,'ITC-Books'!$E$21:$E$1020,0)),"Not in Books")</f>
        <v>Not in Books</v>
      </c>
      <c r="Y1013" s="120">
        <f>IFERROR(VLOOKUP(E1013,'2A-2B'!$F$21:$H$1020,3,0)-P1013,SUM(M1013:O1013))</f>
        <v>0</v>
      </c>
      <c r="Z1013" s="53">
        <f>IFERROR(VLOOKUP(E1013,'ITC-Books'!$E$21:$P$1020,12,0)-P1013,SUM(M1013:O1013))</f>
        <v>0</v>
      </c>
      <c r="AA1013" s="186" t="str">
        <f t="shared" si="71"/>
        <v>-</v>
      </c>
    </row>
    <row r="1014" spans="1:27">
      <c r="B1014" s="176" t="s">
        <v>2393</v>
      </c>
      <c r="C1014" s="121"/>
      <c r="D1014" s="119"/>
      <c r="E1014" s="192"/>
      <c r="F1014" s="117"/>
      <c r="G1014" s="118"/>
      <c r="H1014" s="119"/>
      <c r="I1014" s="119"/>
      <c r="J1014" s="123"/>
      <c r="K1014" s="195"/>
      <c r="L1014" s="120">
        <v>0</v>
      </c>
      <c r="M1014" s="120">
        <v>0</v>
      </c>
      <c r="N1014" s="120">
        <v>0</v>
      </c>
      <c r="O1014" s="112">
        <f t="shared" si="68"/>
        <v>0</v>
      </c>
      <c r="P1014" s="115">
        <f t="shared" si="69"/>
        <v>0</v>
      </c>
      <c r="Q1014" s="197"/>
      <c r="R1014" s="177" t="str">
        <f>IFERROR(INDEX('2A-2B'!$B$21:$B$1020,MATCH(E1014,'2A-2B'!$F$21:$F$1020,0)),"-")</f>
        <v>-</v>
      </c>
      <c r="S1014" s="177" t="str">
        <f>IFERROR(INDEX('ITC-Books'!$B$21:$B$1020,MATCH(E1014,'ITC-Books'!$E$21:$E$1020,0)),"-")</f>
        <v>-</v>
      </c>
      <c r="T1014" s="186">
        <f t="shared" si="70"/>
        <v>0</v>
      </c>
      <c r="V1014" s="131" t="str">
        <f>IFERROR(INDEX('2A-2B'!$C$21:$C$1020,MATCH(E1014,'2A-2B'!$F$21:$F$1020,0)),"Not in 2A-2B")</f>
        <v>Not in 2A-2B</v>
      </c>
      <c r="W1014" s="131" t="str">
        <f>IFERROR(INDEX('ITC-Books'!$C$21:$C$1020,MATCH(E1014,'ITC-Books'!$E$21:$E$1020,0)),"Not in Books")</f>
        <v>Not in Books</v>
      </c>
      <c r="X1014" s="117" t="str">
        <f>IFERROR(INDEX('ITC-Books'!$R$21:$R$1020,MATCH(E1014,'ITC-Books'!$E$21:$E$1020,0)),"Not in Books")</f>
        <v>Not in Books</v>
      </c>
      <c r="Y1014" s="120">
        <f>IFERROR(VLOOKUP(E1014,'2A-2B'!$F$21:$H$1020,3,0)-P1014,SUM(M1014:O1014))</f>
        <v>0</v>
      </c>
      <c r="Z1014" s="53">
        <f>IFERROR(VLOOKUP(E1014,'ITC-Books'!$E$21:$P$1020,12,0)-P1014,SUM(M1014:O1014))</f>
        <v>0</v>
      </c>
      <c r="AA1014" s="186" t="str">
        <f t="shared" si="71"/>
        <v>-</v>
      </c>
    </row>
    <row r="1015" spans="1:27">
      <c r="B1015" s="176" t="s">
        <v>2394</v>
      </c>
      <c r="C1015" s="121"/>
      <c r="D1015" s="119"/>
      <c r="E1015" s="192"/>
      <c r="F1015" s="117"/>
      <c r="G1015" s="118"/>
      <c r="H1015" s="119"/>
      <c r="I1015" s="119"/>
      <c r="J1015" s="123"/>
      <c r="K1015" s="195"/>
      <c r="L1015" s="120">
        <v>0</v>
      </c>
      <c r="M1015" s="120">
        <v>0</v>
      </c>
      <c r="N1015" s="120">
        <v>0</v>
      </c>
      <c r="O1015" s="112">
        <f t="shared" si="68"/>
        <v>0</v>
      </c>
      <c r="P1015" s="115">
        <f t="shared" si="69"/>
        <v>0</v>
      </c>
      <c r="Q1015" s="197"/>
      <c r="R1015" s="177" t="str">
        <f>IFERROR(INDEX('2A-2B'!$B$21:$B$1020,MATCH(E1015,'2A-2B'!$F$21:$F$1020,0)),"-")</f>
        <v>-</v>
      </c>
      <c r="S1015" s="177" t="str">
        <f>IFERROR(INDEX('ITC-Books'!$B$21:$B$1020,MATCH(E1015,'ITC-Books'!$E$21:$E$1020,0)),"-")</f>
        <v>-</v>
      </c>
      <c r="T1015" s="186">
        <f t="shared" si="70"/>
        <v>0</v>
      </c>
      <c r="V1015" s="131" t="str">
        <f>IFERROR(INDEX('2A-2B'!$C$21:$C$1020,MATCH(E1015,'2A-2B'!$F$21:$F$1020,0)),"Not in 2A-2B")</f>
        <v>Not in 2A-2B</v>
      </c>
      <c r="W1015" s="131" t="str">
        <f>IFERROR(INDEX('ITC-Books'!$C$21:$C$1020,MATCH(E1015,'ITC-Books'!$E$21:$E$1020,0)),"Not in Books")</f>
        <v>Not in Books</v>
      </c>
      <c r="X1015" s="117" t="str">
        <f>IFERROR(INDEX('ITC-Books'!$R$21:$R$1020,MATCH(E1015,'ITC-Books'!$E$21:$E$1020,0)),"Not in Books")</f>
        <v>Not in Books</v>
      </c>
      <c r="Y1015" s="120">
        <f>IFERROR(VLOOKUP(E1015,'2A-2B'!$F$21:$H$1020,3,0)-P1015,SUM(M1015:O1015))</f>
        <v>0</v>
      </c>
      <c r="Z1015" s="53">
        <f>IFERROR(VLOOKUP(E1015,'ITC-Books'!$E$21:$P$1020,12,0)-P1015,SUM(M1015:O1015))</f>
        <v>0</v>
      </c>
      <c r="AA1015" s="186" t="str">
        <f t="shared" si="71"/>
        <v>-</v>
      </c>
    </row>
    <row r="1016" spans="1:27">
      <c r="B1016" s="176" t="s">
        <v>2395</v>
      </c>
      <c r="C1016" s="121"/>
      <c r="D1016" s="119"/>
      <c r="E1016" s="192"/>
      <c r="F1016" s="117"/>
      <c r="G1016" s="118"/>
      <c r="H1016" s="119"/>
      <c r="I1016" s="119"/>
      <c r="J1016" s="123"/>
      <c r="K1016" s="195"/>
      <c r="L1016" s="120">
        <v>0</v>
      </c>
      <c r="M1016" s="120">
        <v>0</v>
      </c>
      <c r="N1016" s="120">
        <v>0</v>
      </c>
      <c r="O1016" s="112">
        <f t="shared" si="68"/>
        <v>0</v>
      </c>
      <c r="P1016" s="115">
        <f t="shared" si="69"/>
        <v>0</v>
      </c>
      <c r="Q1016" s="197"/>
      <c r="R1016" s="177" t="str">
        <f>IFERROR(INDEX('2A-2B'!$B$21:$B$1020,MATCH(E1016,'2A-2B'!$F$21:$F$1020,0)),"-")</f>
        <v>-</v>
      </c>
      <c r="S1016" s="177" t="str">
        <f>IFERROR(INDEX('ITC-Books'!$B$21:$B$1020,MATCH(E1016,'ITC-Books'!$E$21:$E$1020,0)),"-")</f>
        <v>-</v>
      </c>
      <c r="T1016" s="186">
        <f t="shared" si="70"/>
        <v>0</v>
      </c>
      <c r="V1016" s="131" t="str">
        <f>IFERROR(INDEX('2A-2B'!$C$21:$C$1020,MATCH(E1016,'2A-2B'!$F$21:$F$1020,0)),"Not in 2A-2B")</f>
        <v>Not in 2A-2B</v>
      </c>
      <c r="W1016" s="131" t="str">
        <f>IFERROR(INDEX('ITC-Books'!$C$21:$C$1020,MATCH(E1016,'ITC-Books'!$E$21:$E$1020,0)),"Not in Books")</f>
        <v>Not in Books</v>
      </c>
      <c r="X1016" s="117" t="str">
        <f>IFERROR(INDEX('ITC-Books'!$R$21:$R$1020,MATCH(E1016,'ITC-Books'!$E$21:$E$1020,0)),"Not in Books")</f>
        <v>Not in Books</v>
      </c>
      <c r="Y1016" s="120">
        <f>IFERROR(VLOOKUP(E1016,'2A-2B'!$F$21:$H$1020,3,0)-P1016,SUM(M1016:O1016))</f>
        <v>0</v>
      </c>
      <c r="Z1016" s="53">
        <f>IFERROR(VLOOKUP(E1016,'ITC-Books'!$E$21:$P$1020,12,0)-P1016,SUM(M1016:O1016))</f>
        <v>0</v>
      </c>
      <c r="AA1016" s="186" t="str">
        <f t="shared" si="71"/>
        <v>-</v>
      </c>
    </row>
    <row r="1017" spans="1:27">
      <c r="B1017" s="176" t="s">
        <v>2396</v>
      </c>
      <c r="C1017" s="121"/>
      <c r="D1017" s="119"/>
      <c r="E1017" s="192"/>
      <c r="F1017" s="117"/>
      <c r="G1017" s="118"/>
      <c r="H1017" s="119"/>
      <c r="I1017" s="119"/>
      <c r="J1017" s="123"/>
      <c r="K1017" s="195"/>
      <c r="L1017" s="120">
        <v>0</v>
      </c>
      <c r="M1017" s="120">
        <v>0</v>
      </c>
      <c r="N1017" s="120">
        <v>0</v>
      </c>
      <c r="O1017" s="112">
        <f t="shared" si="68"/>
        <v>0</v>
      </c>
      <c r="P1017" s="115">
        <f t="shared" si="69"/>
        <v>0</v>
      </c>
      <c r="Q1017" s="197"/>
      <c r="R1017" s="177" t="str">
        <f>IFERROR(INDEX('2A-2B'!$B$21:$B$1020,MATCH(E1017,'2A-2B'!$F$21:$F$1020,0)),"-")</f>
        <v>-</v>
      </c>
      <c r="S1017" s="177" t="str">
        <f>IFERROR(INDEX('ITC-Books'!$B$21:$B$1020,MATCH(E1017,'ITC-Books'!$E$21:$E$1020,0)),"-")</f>
        <v>-</v>
      </c>
      <c r="T1017" s="186">
        <f t="shared" si="70"/>
        <v>0</v>
      </c>
      <c r="V1017" s="131" t="str">
        <f>IFERROR(INDEX('2A-2B'!$C$21:$C$1020,MATCH(E1017,'2A-2B'!$F$21:$F$1020,0)),"Not in 2A-2B")</f>
        <v>Not in 2A-2B</v>
      </c>
      <c r="W1017" s="131" t="str">
        <f>IFERROR(INDEX('ITC-Books'!$C$21:$C$1020,MATCH(E1017,'ITC-Books'!$E$21:$E$1020,0)),"Not in Books")</f>
        <v>Not in Books</v>
      </c>
      <c r="X1017" s="117" t="str">
        <f>IFERROR(INDEX('ITC-Books'!$R$21:$R$1020,MATCH(E1017,'ITC-Books'!$E$21:$E$1020,0)),"Not in Books")</f>
        <v>Not in Books</v>
      </c>
      <c r="Y1017" s="120">
        <f>IFERROR(VLOOKUP(E1017,'2A-2B'!$F$21:$H$1020,3,0)-P1017,SUM(M1017:O1017))</f>
        <v>0</v>
      </c>
      <c r="Z1017" s="53">
        <f>IFERROR(VLOOKUP(E1017,'ITC-Books'!$E$21:$P$1020,12,0)-P1017,SUM(M1017:O1017))</f>
        <v>0</v>
      </c>
      <c r="AA1017" s="186" t="str">
        <f t="shared" si="71"/>
        <v>-</v>
      </c>
    </row>
    <row r="1018" spans="1:27">
      <c r="B1018" s="176" t="s">
        <v>2397</v>
      </c>
      <c r="C1018" s="121"/>
      <c r="D1018" s="119"/>
      <c r="E1018" s="192"/>
      <c r="F1018" s="117"/>
      <c r="G1018" s="118"/>
      <c r="H1018" s="119"/>
      <c r="I1018" s="119"/>
      <c r="J1018" s="123"/>
      <c r="K1018" s="195"/>
      <c r="L1018" s="120">
        <v>0</v>
      </c>
      <c r="M1018" s="120">
        <v>0</v>
      </c>
      <c r="N1018" s="120">
        <v>0</v>
      </c>
      <c r="O1018" s="112">
        <f t="shared" si="68"/>
        <v>0</v>
      </c>
      <c r="P1018" s="115">
        <f t="shared" si="69"/>
        <v>0</v>
      </c>
      <c r="Q1018" s="197"/>
      <c r="R1018" s="177" t="str">
        <f>IFERROR(INDEX('2A-2B'!$B$21:$B$1020,MATCH(E1018,'2A-2B'!$F$21:$F$1020,0)),"-")</f>
        <v>-</v>
      </c>
      <c r="S1018" s="177" t="str">
        <f>IFERROR(INDEX('ITC-Books'!$B$21:$B$1020,MATCH(E1018,'ITC-Books'!$E$21:$E$1020,0)),"-")</f>
        <v>-</v>
      </c>
      <c r="T1018" s="186">
        <f t="shared" si="70"/>
        <v>0</v>
      </c>
      <c r="V1018" s="131" t="str">
        <f>IFERROR(INDEX('2A-2B'!$C$21:$C$1020,MATCH(E1018,'2A-2B'!$F$21:$F$1020,0)),"Not in 2A-2B")</f>
        <v>Not in 2A-2B</v>
      </c>
      <c r="W1018" s="131" t="str">
        <f>IFERROR(INDEX('ITC-Books'!$C$21:$C$1020,MATCH(E1018,'ITC-Books'!$E$21:$E$1020,0)),"Not in Books")</f>
        <v>Not in Books</v>
      </c>
      <c r="X1018" s="117" t="str">
        <f>IFERROR(INDEX('ITC-Books'!$R$21:$R$1020,MATCH(E1018,'ITC-Books'!$E$21:$E$1020,0)),"Not in Books")</f>
        <v>Not in Books</v>
      </c>
      <c r="Y1018" s="120">
        <f>IFERROR(VLOOKUP(E1018,'2A-2B'!$F$21:$H$1020,3,0)-P1018,SUM(M1018:O1018))</f>
        <v>0</v>
      </c>
      <c r="Z1018" s="53">
        <f>IFERROR(VLOOKUP(E1018,'ITC-Books'!$E$21:$P$1020,12,0)-P1018,SUM(M1018:O1018))</f>
        <v>0</v>
      </c>
      <c r="AA1018" s="186" t="str">
        <f t="shared" si="71"/>
        <v>-</v>
      </c>
    </row>
    <row r="1019" spans="1:27">
      <c r="B1019" s="176" t="s">
        <v>2398</v>
      </c>
      <c r="C1019" s="121"/>
      <c r="D1019" s="119"/>
      <c r="E1019" s="192"/>
      <c r="F1019" s="117"/>
      <c r="G1019" s="118"/>
      <c r="H1019" s="119"/>
      <c r="I1019" s="119"/>
      <c r="J1019" s="123"/>
      <c r="K1019" s="195"/>
      <c r="L1019" s="120">
        <v>0</v>
      </c>
      <c r="M1019" s="120">
        <v>0</v>
      </c>
      <c r="N1019" s="120">
        <v>0</v>
      </c>
      <c r="O1019" s="112">
        <f t="shared" si="68"/>
        <v>0</v>
      </c>
      <c r="P1019" s="115">
        <f t="shared" si="69"/>
        <v>0</v>
      </c>
      <c r="Q1019" s="197"/>
      <c r="R1019" s="177" t="str">
        <f>IFERROR(INDEX('2A-2B'!$B$21:$B$1020,MATCH(E1019,'2A-2B'!$F$21:$F$1020,0)),"-")</f>
        <v>-</v>
      </c>
      <c r="S1019" s="177" t="str">
        <f>IFERROR(INDEX('ITC-Books'!$B$21:$B$1020,MATCH(E1019,'ITC-Books'!$E$21:$E$1020,0)),"-")</f>
        <v>-</v>
      </c>
      <c r="T1019" s="186">
        <f t="shared" si="70"/>
        <v>0</v>
      </c>
      <c r="V1019" s="131" t="str">
        <f>IFERROR(INDEX('2A-2B'!$C$21:$C$1020,MATCH(E1019,'2A-2B'!$F$21:$F$1020,0)),"Not in 2A-2B")</f>
        <v>Not in 2A-2B</v>
      </c>
      <c r="W1019" s="131" t="str">
        <f>IFERROR(INDEX('ITC-Books'!$C$21:$C$1020,MATCH(E1019,'ITC-Books'!$E$21:$E$1020,0)),"Not in Books")</f>
        <v>Not in Books</v>
      </c>
      <c r="X1019" s="117" t="str">
        <f>IFERROR(INDEX('ITC-Books'!$R$21:$R$1020,MATCH(E1019,'ITC-Books'!$E$21:$E$1020,0)),"Not in Books")</f>
        <v>Not in Books</v>
      </c>
      <c r="Y1019" s="120">
        <f>IFERROR(VLOOKUP(E1019,'2A-2B'!$F$21:$H$1020,3,0)-P1019,SUM(M1019:O1019))</f>
        <v>0</v>
      </c>
      <c r="Z1019" s="53">
        <f>IFERROR(VLOOKUP(E1019,'ITC-Books'!$E$21:$P$1020,12,0)-P1019,SUM(M1019:O1019))</f>
        <v>0</v>
      </c>
      <c r="AA1019" s="186" t="str">
        <f t="shared" si="71"/>
        <v>-</v>
      </c>
    </row>
    <row r="1020" spans="1:27">
      <c r="B1020" s="176" t="s">
        <v>2399</v>
      </c>
      <c r="C1020" s="121"/>
      <c r="D1020" s="119"/>
      <c r="E1020" s="192"/>
      <c r="F1020" s="117"/>
      <c r="G1020" s="118"/>
      <c r="H1020" s="119"/>
      <c r="I1020" s="119"/>
      <c r="J1020" s="123"/>
      <c r="K1020" s="195"/>
      <c r="L1020" s="120">
        <v>0</v>
      </c>
      <c r="M1020" s="120">
        <v>0</v>
      </c>
      <c r="N1020" s="120">
        <v>0</v>
      </c>
      <c r="O1020" s="112">
        <f t="shared" si="68"/>
        <v>0</v>
      </c>
      <c r="P1020" s="115">
        <f t="shared" si="69"/>
        <v>0</v>
      </c>
      <c r="Q1020" s="197">
        <f>IFERROR(VLOOKUP(D1020,'ITC-3B'!$E$21:$P$1020,12,0)-O1020,SUM(L1020:N1020))</f>
        <v>0</v>
      </c>
      <c r="R1020" s="177" t="str">
        <f>IFERROR(INDEX('2A-2B'!$B$21:$B$1020,MATCH(E1020,'2A-2B'!$F$21:$F$1020,0)),"-")</f>
        <v>-</v>
      </c>
      <c r="S1020" s="177" t="str">
        <f>IFERROR(INDEX('ITC-Books'!$B$21:$B$1020,MATCH(E1020,'ITC-Books'!$E$21:$E$1020,0)),"-")</f>
        <v>-</v>
      </c>
      <c r="T1020" s="186">
        <f t="shared" si="70"/>
        <v>0</v>
      </c>
      <c r="V1020" s="131" t="str">
        <f>IFERROR(INDEX('2A-2B'!$C$21:$C$1020,MATCH(E1020,'2A-2B'!$F$21:$F$1020,0)),"Not in 2A-2B")</f>
        <v>Not in 2A-2B</v>
      </c>
      <c r="W1020" s="131" t="str">
        <f>IFERROR(INDEX('ITC-Books'!$C$21:$C$1020,MATCH(E1020,'ITC-Books'!$E$21:$E$1020,0)),"Not in Books")</f>
        <v>Not in Books</v>
      </c>
      <c r="X1020" s="117" t="str">
        <f>IFERROR(INDEX('ITC-Books'!$R$21:$R$1020,MATCH(E1020,'ITC-Books'!$E$21:$E$1020,0)),"Not in Books")</f>
        <v>Not in Books</v>
      </c>
      <c r="Y1020" s="120">
        <f>IFERROR(VLOOKUP(E1020,'2A-2B'!$F$21:$H$1020,3,0)-P1020,SUM(M1020:O1020))</f>
        <v>0</v>
      </c>
      <c r="Z1020" s="53">
        <f>IFERROR(VLOOKUP(E1020,'ITC-Books'!$E$21:$P$1020,12,0)-P1020,SUM(M1020:O1020))</f>
        <v>0</v>
      </c>
      <c r="AA1020" s="186" t="str">
        <f t="shared" si="71"/>
        <v>-</v>
      </c>
    </row>
    <row r="1021" spans="1:27">
      <c r="A1021" s="52">
        <v>0</v>
      </c>
      <c r="B1021" s="53">
        <v>0</v>
      </c>
      <c r="C1021" s="53">
        <v>0</v>
      </c>
      <c r="D1021" s="53">
        <f>D17-SUM(L21:L1020)</f>
        <v>0</v>
      </c>
      <c r="E1021" s="53">
        <f>E17-SUM(M21:M1020)</f>
        <v>0</v>
      </c>
      <c r="F1021" s="53">
        <f>F17-SUM(N21:N1020)</f>
        <v>0</v>
      </c>
      <c r="G1021" s="53">
        <f>G17-SUM(O21:O1020)</f>
        <v>0</v>
      </c>
      <c r="H1021" s="53">
        <f>H17-SUM(P21:P1020)</f>
        <v>0</v>
      </c>
      <c r="I1021" s="53"/>
      <c r="J1021" s="53">
        <v>0</v>
      </c>
      <c r="K1021" s="53">
        <v>0</v>
      </c>
      <c r="L1021" s="53">
        <f>L17-SUM(L21:L1020)</f>
        <v>0</v>
      </c>
      <c r="M1021" s="53">
        <f>M17-SUM(M21:M1020)</f>
        <v>0</v>
      </c>
      <c r="N1021" s="53">
        <f>N17-SUM(N21:N1020)</f>
        <v>0</v>
      </c>
      <c r="O1021" s="53">
        <f>O17-SUM(O21:O1020)</f>
        <v>0</v>
      </c>
      <c r="P1021" s="53">
        <f>P17-SUM(P21:P1020)</f>
        <v>0</v>
      </c>
      <c r="Q1021" s="53">
        <v>0</v>
      </c>
      <c r="R1021" s="53">
        <v>0</v>
      </c>
      <c r="S1021" s="53">
        <v>0</v>
      </c>
      <c r="T1021" s="52">
        <v>0</v>
      </c>
      <c r="W1021" s="52"/>
      <c r="X1021" s="52"/>
      <c r="Y1021" s="52"/>
      <c r="Z1021" s="52"/>
      <c r="AA1021" s="52"/>
    </row>
  </sheetData>
  <sheetProtection sort="0" autoFilter="0"/>
  <protectedRanges>
    <protectedRange sqref="Q21:Q1020" name="Range3"/>
    <protectedRange sqref="I6" name="Range2"/>
    <protectedRange sqref="C21:N1020" name="Range1"/>
  </protectedRanges>
  <autoFilter ref="B20:T20">
    <filterColumn colId="15"/>
  </autoFilter>
  <mergeCells count="3">
    <mergeCell ref="B2:S2"/>
    <mergeCell ref="B3:S3"/>
    <mergeCell ref="B4:S4"/>
  </mergeCells>
  <conditionalFormatting sqref="L18:R18 U21:X21 D18:I18 V18 T21:T1020 Z21:Z1020 B20:S20 B1021:S1021 L5:Q6 V22:X1020">
    <cfRule type="cellIs" dxfId="256" priority="796" stopIfTrue="1" operator="equal">
      <formula>0</formula>
    </cfRule>
    <cfRule type="cellIs" dxfId="255" priority="797" stopIfTrue="1" operator="notEqual">
      <formula>0</formula>
    </cfRule>
  </conditionalFormatting>
  <conditionalFormatting sqref="L18:R18 U21:X21 D18:I18 V18 T21:T1020 Z21:Z1020 B20:S20 B1021:S1021 L5:Q6 V22:X1020">
    <cfRule type="cellIs" dxfId="254" priority="795" stopIfTrue="1" operator="greaterThan">
      <formula>0.1</formula>
    </cfRule>
  </conditionalFormatting>
  <conditionalFormatting sqref="E21:E1020">
    <cfRule type="duplicateValues" dxfId="253" priority="535"/>
    <cfRule type="duplicateValues" dxfId="252" priority="557"/>
  </conditionalFormatting>
  <conditionalFormatting sqref="R21:R1020">
    <cfRule type="duplicateValues" dxfId="251" priority="534"/>
  </conditionalFormatting>
  <conditionalFormatting sqref="S21:S1020">
    <cfRule type="duplicateValues" dxfId="250" priority="533"/>
  </conditionalFormatting>
  <conditionalFormatting sqref="E21">
    <cfRule type="duplicateValues" dxfId="249" priority="500"/>
  </conditionalFormatting>
  <conditionalFormatting sqref="E22:E1020">
    <cfRule type="duplicateValues" dxfId="248" priority="499"/>
  </conditionalFormatting>
  <conditionalFormatting sqref="E21:E1020">
    <cfRule type="duplicateValues" dxfId="247" priority="218"/>
    <cfRule type="duplicateValues" dxfId="246" priority="219"/>
  </conditionalFormatting>
  <conditionalFormatting sqref="E21">
    <cfRule type="duplicateValues" dxfId="245" priority="217"/>
  </conditionalFormatting>
  <conditionalFormatting sqref="E22:E1020">
    <cfRule type="duplicateValues" dxfId="244" priority="216"/>
  </conditionalFormatting>
  <conditionalFormatting sqref="E22:E1020">
    <cfRule type="duplicateValues" dxfId="243" priority="215"/>
  </conditionalFormatting>
  <conditionalFormatting sqref="L5:P6">
    <cfRule type="cellIs" dxfId="242" priority="212" stopIfTrue="1" operator="equal">
      <formula>0</formula>
    </cfRule>
    <cfRule type="cellIs" dxfId="241" priority="213" stopIfTrue="1" operator="equal">
      <formula>0</formula>
    </cfRule>
    <cfRule type="cellIs" dxfId="240" priority="214" stopIfTrue="1" operator="notEqual">
      <formula>0</formula>
    </cfRule>
  </conditionalFormatting>
  <conditionalFormatting sqref="L5:P6">
    <cfRule type="cellIs" dxfId="239" priority="211" stopIfTrue="1" operator="greaterThan">
      <formula>0.1</formula>
    </cfRule>
  </conditionalFormatting>
  <conditionalFormatting sqref="L5:P6">
    <cfRule type="cellIs" dxfId="238" priority="209" stopIfTrue="1" operator="equal">
      <formula>0</formula>
    </cfRule>
    <cfRule type="cellIs" dxfId="237" priority="210" stopIfTrue="1" operator="notEqual">
      <formula>0</formula>
    </cfRule>
  </conditionalFormatting>
  <conditionalFormatting sqref="L5:P6">
    <cfRule type="cellIs" dxfId="236" priority="208" stopIfTrue="1" operator="greaterThan">
      <formula>0.1</formula>
    </cfRule>
  </conditionalFormatting>
  <conditionalFormatting sqref="L5:P6">
    <cfRule type="cellIs" dxfId="235" priority="206" stopIfTrue="1" operator="equal">
      <formula>0</formula>
    </cfRule>
    <cfRule type="cellIs" dxfId="234" priority="207" stopIfTrue="1" operator="notEqual">
      <formula>0</formula>
    </cfRule>
  </conditionalFormatting>
  <conditionalFormatting sqref="L5:P6">
    <cfRule type="cellIs" dxfId="233" priority="205" stopIfTrue="1" operator="greaterThan">
      <formula>0.1</formula>
    </cfRule>
  </conditionalFormatting>
  <conditionalFormatting sqref="L5:P6">
    <cfRule type="cellIs" dxfId="232" priority="203" stopIfTrue="1" operator="equal">
      <formula>0</formula>
    </cfRule>
    <cfRule type="cellIs" dxfId="231" priority="204" stopIfTrue="1" operator="notEqual">
      <formula>0</formula>
    </cfRule>
  </conditionalFormatting>
  <conditionalFormatting sqref="L5:P6">
    <cfRule type="cellIs" dxfId="230" priority="202" stopIfTrue="1" operator="greaterThan">
      <formula>0.1</formula>
    </cfRule>
  </conditionalFormatting>
  <conditionalFormatting sqref="L5:P6">
    <cfRule type="cellIs" dxfId="229" priority="200" stopIfTrue="1" operator="equal">
      <formula>0</formula>
    </cfRule>
    <cfRule type="cellIs" dxfId="228" priority="201" stopIfTrue="1" operator="notEqual">
      <formula>0</formula>
    </cfRule>
  </conditionalFormatting>
  <conditionalFormatting sqref="L5:P6">
    <cfRule type="cellIs" dxfId="227" priority="199" stopIfTrue="1" operator="greaterThan">
      <formula>0.1</formula>
    </cfRule>
  </conditionalFormatting>
  <conditionalFormatting sqref="L5:P6">
    <cfRule type="cellIs" dxfId="226" priority="197" stopIfTrue="1" operator="equal">
      <formula>0</formula>
    </cfRule>
    <cfRule type="cellIs" dxfId="225" priority="198" stopIfTrue="1" operator="notEqual">
      <formula>0</formula>
    </cfRule>
  </conditionalFormatting>
  <conditionalFormatting sqref="L5:P6">
    <cfRule type="cellIs" dxfId="224" priority="196" stopIfTrue="1" operator="greaterThan">
      <formula>0.1</formula>
    </cfRule>
  </conditionalFormatting>
  <conditionalFormatting sqref="L5:P6">
    <cfRule type="cellIs" dxfId="223" priority="194" stopIfTrue="1" operator="equal">
      <formula>0</formula>
    </cfRule>
    <cfRule type="cellIs" dxfId="222" priority="195" stopIfTrue="1" operator="notEqual">
      <formula>0</formula>
    </cfRule>
  </conditionalFormatting>
  <conditionalFormatting sqref="L5:P6">
    <cfRule type="cellIs" dxfId="221" priority="193" stopIfTrue="1" operator="greaterThan">
      <formula>0.1</formula>
    </cfRule>
  </conditionalFormatting>
  <conditionalFormatting sqref="L5:P6">
    <cfRule type="cellIs" dxfId="220" priority="192" stopIfTrue="1" operator="notEqual">
      <formula>0</formula>
    </cfRule>
  </conditionalFormatting>
  <conditionalFormatting sqref="L5:P6">
    <cfRule type="cellIs" dxfId="219" priority="191" stopIfTrue="1" operator="greaterThan">
      <formula>0.1</formula>
    </cfRule>
  </conditionalFormatting>
  <conditionalFormatting sqref="L5">
    <cfRule type="cellIs" dxfId="218" priority="189" stopIfTrue="1" operator="equal">
      <formula>0</formula>
    </cfRule>
    <cfRule type="cellIs" dxfId="217" priority="190" stopIfTrue="1" operator="notEqual">
      <formula>0</formula>
    </cfRule>
  </conditionalFormatting>
  <conditionalFormatting sqref="L5">
    <cfRule type="cellIs" dxfId="216" priority="188" stopIfTrue="1" operator="greaterThan">
      <formula>0.1</formula>
    </cfRule>
  </conditionalFormatting>
  <conditionalFormatting sqref="L5">
    <cfRule type="cellIs" dxfId="215" priority="186" stopIfTrue="1" operator="equal">
      <formula>0</formula>
    </cfRule>
    <cfRule type="cellIs" dxfId="214" priority="187" stopIfTrue="1" operator="notEqual">
      <formula>0</formula>
    </cfRule>
  </conditionalFormatting>
  <conditionalFormatting sqref="L5">
    <cfRule type="cellIs" dxfId="213" priority="185" stopIfTrue="1" operator="greaterThan">
      <formula>0.1</formula>
    </cfRule>
  </conditionalFormatting>
  <conditionalFormatting sqref="L5">
    <cfRule type="cellIs" dxfId="212" priority="183" stopIfTrue="1" operator="equal">
      <formula>0</formula>
    </cfRule>
    <cfRule type="cellIs" dxfId="211" priority="184" stopIfTrue="1" operator="notEqual">
      <formula>0</formula>
    </cfRule>
  </conditionalFormatting>
  <conditionalFormatting sqref="L5">
    <cfRule type="cellIs" dxfId="210" priority="182" stopIfTrue="1" operator="greaterThan">
      <formula>0.1</formula>
    </cfRule>
  </conditionalFormatting>
  <conditionalFormatting sqref="L5">
    <cfRule type="cellIs" dxfId="209" priority="180" stopIfTrue="1" operator="equal">
      <formula>0</formula>
    </cfRule>
    <cfRule type="cellIs" dxfId="208" priority="181" stopIfTrue="1" operator="notEqual">
      <formula>0</formula>
    </cfRule>
  </conditionalFormatting>
  <conditionalFormatting sqref="L5">
    <cfRule type="cellIs" dxfId="207" priority="179" stopIfTrue="1" operator="greaterThan">
      <formula>0.1</formula>
    </cfRule>
  </conditionalFormatting>
  <conditionalFormatting sqref="L5">
    <cfRule type="cellIs" dxfId="206" priority="176" stopIfTrue="1" operator="equal">
      <formula>0</formula>
    </cfRule>
    <cfRule type="cellIs" dxfId="205" priority="177" stopIfTrue="1" operator="equal">
      <formula>0</formula>
    </cfRule>
    <cfRule type="cellIs" dxfId="204" priority="178" stopIfTrue="1" operator="notEqual">
      <formula>0</formula>
    </cfRule>
  </conditionalFormatting>
  <conditionalFormatting sqref="L5">
    <cfRule type="cellIs" dxfId="203" priority="175" stopIfTrue="1" operator="greaterThan">
      <formula>0.1</formula>
    </cfRule>
  </conditionalFormatting>
  <conditionalFormatting sqref="L5">
    <cfRule type="cellIs" dxfId="202" priority="173" stopIfTrue="1" operator="equal">
      <formula>0</formula>
    </cfRule>
    <cfRule type="cellIs" dxfId="201" priority="174" stopIfTrue="1" operator="notEqual">
      <formula>0</formula>
    </cfRule>
  </conditionalFormatting>
  <conditionalFormatting sqref="L5">
    <cfRule type="cellIs" dxfId="200" priority="172" stopIfTrue="1" operator="greaterThan">
      <formula>0.1</formula>
    </cfRule>
  </conditionalFormatting>
  <conditionalFormatting sqref="L5">
    <cfRule type="cellIs" dxfId="199" priority="170" stopIfTrue="1" operator="equal">
      <formula>0</formula>
    </cfRule>
    <cfRule type="cellIs" dxfId="198" priority="171" stopIfTrue="1" operator="notEqual">
      <formula>0</formula>
    </cfRule>
  </conditionalFormatting>
  <conditionalFormatting sqref="L5">
    <cfRule type="cellIs" dxfId="197" priority="169" stopIfTrue="1" operator="greaterThan">
      <formula>0.1</formula>
    </cfRule>
  </conditionalFormatting>
  <conditionalFormatting sqref="L5">
    <cfRule type="cellIs" dxfId="196" priority="167" stopIfTrue="1" operator="equal">
      <formula>0</formula>
    </cfRule>
    <cfRule type="cellIs" dxfId="195" priority="168" stopIfTrue="1" operator="notEqual">
      <formula>0</formula>
    </cfRule>
  </conditionalFormatting>
  <conditionalFormatting sqref="L5">
    <cfRule type="cellIs" dxfId="194" priority="166" stopIfTrue="1" operator="greaterThan">
      <formula>0.1</formula>
    </cfRule>
  </conditionalFormatting>
  <conditionalFormatting sqref="L5">
    <cfRule type="cellIs" dxfId="193" priority="164" stopIfTrue="1" operator="equal">
      <formula>0</formula>
    </cfRule>
    <cfRule type="cellIs" dxfId="192" priority="165" stopIfTrue="1" operator="notEqual">
      <formula>0</formula>
    </cfRule>
  </conditionalFormatting>
  <conditionalFormatting sqref="L5">
    <cfRule type="cellIs" dxfId="191" priority="163" stopIfTrue="1" operator="greaterThan">
      <formula>0.1</formula>
    </cfRule>
  </conditionalFormatting>
  <conditionalFormatting sqref="L5">
    <cfRule type="cellIs" dxfId="190" priority="161" stopIfTrue="1" operator="equal">
      <formula>0</formula>
    </cfRule>
    <cfRule type="cellIs" dxfId="189" priority="162" stopIfTrue="1" operator="notEqual">
      <formula>0</formula>
    </cfRule>
  </conditionalFormatting>
  <conditionalFormatting sqref="L5">
    <cfRule type="cellIs" dxfId="188" priority="160" stopIfTrue="1" operator="greaterThan">
      <formula>0.1</formula>
    </cfRule>
  </conditionalFormatting>
  <conditionalFormatting sqref="L5">
    <cfRule type="cellIs" dxfId="187" priority="158" stopIfTrue="1" operator="equal">
      <formula>0</formula>
    </cfRule>
    <cfRule type="cellIs" dxfId="186" priority="159" stopIfTrue="1" operator="notEqual">
      <formula>0</formula>
    </cfRule>
  </conditionalFormatting>
  <conditionalFormatting sqref="L5">
    <cfRule type="cellIs" dxfId="185" priority="157" stopIfTrue="1" operator="greaterThan">
      <formula>0.1</formula>
    </cfRule>
  </conditionalFormatting>
  <conditionalFormatting sqref="L5">
    <cfRule type="cellIs" dxfId="184" priority="156" stopIfTrue="1" operator="notEqual">
      <formula>0</formula>
    </cfRule>
  </conditionalFormatting>
  <conditionalFormatting sqref="L5">
    <cfRule type="cellIs" dxfId="183" priority="155" stopIfTrue="1" operator="greaterThan">
      <formula>0.1</formula>
    </cfRule>
  </conditionalFormatting>
  <conditionalFormatting sqref="M5:P5">
    <cfRule type="cellIs" dxfId="182" priority="153" stopIfTrue="1" operator="equal">
      <formula>0</formula>
    </cfRule>
    <cfRule type="cellIs" dxfId="181" priority="154" stopIfTrue="1" operator="notEqual">
      <formula>0</formula>
    </cfRule>
  </conditionalFormatting>
  <conditionalFormatting sqref="M5:P5">
    <cfRule type="cellIs" dxfId="180" priority="152" stopIfTrue="1" operator="greaterThan">
      <formula>0.1</formula>
    </cfRule>
  </conditionalFormatting>
  <conditionalFormatting sqref="M5:P5">
    <cfRule type="cellIs" dxfId="179" priority="150" stopIfTrue="1" operator="equal">
      <formula>0</formula>
    </cfRule>
    <cfRule type="cellIs" dxfId="178" priority="151" stopIfTrue="1" operator="notEqual">
      <formula>0</formula>
    </cfRule>
  </conditionalFormatting>
  <conditionalFormatting sqref="M5:P5">
    <cfRule type="cellIs" dxfId="177" priority="149" stopIfTrue="1" operator="greaterThan">
      <formula>0.1</formula>
    </cfRule>
  </conditionalFormatting>
  <conditionalFormatting sqref="M5:P5">
    <cfRule type="cellIs" dxfId="176" priority="147" stopIfTrue="1" operator="equal">
      <formula>0</formula>
    </cfRule>
    <cfRule type="cellIs" dxfId="175" priority="148" stopIfTrue="1" operator="notEqual">
      <formula>0</formula>
    </cfRule>
  </conditionalFormatting>
  <conditionalFormatting sqref="M5:P5">
    <cfRule type="cellIs" dxfId="174" priority="146" stopIfTrue="1" operator="greaterThan">
      <formula>0.1</formula>
    </cfRule>
  </conditionalFormatting>
  <conditionalFormatting sqref="M5:P5">
    <cfRule type="cellIs" dxfId="173" priority="144" stopIfTrue="1" operator="equal">
      <formula>0</formula>
    </cfRule>
    <cfRule type="cellIs" dxfId="172" priority="145" stopIfTrue="1" operator="notEqual">
      <formula>0</formula>
    </cfRule>
  </conditionalFormatting>
  <conditionalFormatting sqref="M5:P5">
    <cfRule type="cellIs" dxfId="171" priority="143" stopIfTrue="1" operator="greaterThan">
      <formula>0.1</formula>
    </cfRule>
  </conditionalFormatting>
  <conditionalFormatting sqref="M5:P5">
    <cfRule type="cellIs" dxfId="170" priority="140" stopIfTrue="1" operator="equal">
      <formula>0</formula>
    </cfRule>
    <cfRule type="cellIs" dxfId="169" priority="141" stopIfTrue="1" operator="equal">
      <formula>0</formula>
    </cfRule>
    <cfRule type="cellIs" dxfId="168" priority="142" stopIfTrue="1" operator="notEqual">
      <formula>0</formula>
    </cfRule>
  </conditionalFormatting>
  <conditionalFormatting sqref="M5:P5">
    <cfRule type="cellIs" dxfId="167" priority="139" stopIfTrue="1" operator="greaterThan">
      <formula>0.1</formula>
    </cfRule>
  </conditionalFormatting>
  <conditionalFormatting sqref="M5:P5">
    <cfRule type="cellIs" dxfId="166" priority="137" stopIfTrue="1" operator="equal">
      <formula>0</formula>
    </cfRule>
    <cfRule type="cellIs" dxfId="165" priority="138" stopIfTrue="1" operator="notEqual">
      <formula>0</formula>
    </cfRule>
  </conditionalFormatting>
  <conditionalFormatting sqref="M5:P5">
    <cfRule type="cellIs" dxfId="164" priority="136" stopIfTrue="1" operator="greaterThan">
      <formula>0.1</formula>
    </cfRule>
  </conditionalFormatting>
  <conditionalFormatting sqref="M5:P5">
    <cfRule type="cellIs" dxfId="163" priority="134" stopIfTrue="1" operator="equal">
      <formula>0</formula>
    </cfRule>
    <cfRule type="cellIs" dxfId="162" priority="135" stopIfTrue="1" operator="notEqual">
      <formula>0</formula>
    </cfRule>
  </conditionalFormatting>
  <conditionalFormatting sqref="M5:P5">
    <cfRule type="cellIs" dxfId="161" priority="133" stopIfTrue="1" operator="greaterThan">
      <formula>0.1</formula>
    </cfRule>
  </conditionalFormatting>
  <conditionalFormatting sqref="M5:P5">
    <cfRule type="cellIs" dxfId="160" priority="131" stopIfTrue="1" operator="equal">
      <formula>0</formula>
    </cfRule>
    <cfRule type="cellIs" dxfId="159" priority="132" stopIfTrue="1" operator="notEqual">
      <formula>0</formula>
    </cfRule>
  </conditionalFormatting>
  <conditionalFormatting sqref="M5:P5">
    <cfRule type="cellIs" dxfId="158" priority="130" stopIfTrue="1" operator="greaterThan">
      <formula>0.1</formula>
    </cfRule>
  </conditionalFormatting>
  <conditionalFormatting sqref="M5:P5">
    <cfRule type="cellIs" dxfId="157" priority="128" stopIfTrue="1" operator="equal">
      <formula>0</formula>
    </cfRule>
    <cfRule type="cellIs" dxfId="156" priority="129" stopIfTrue="1" operator="notEqual">
      <formula>0</formula>
    </cfRule>
  </conditionalFormatting>
  <conditionalFormatting sqref="M5:P5">
    <cfRule type="cellIs" dxfId="155" priority="127" stopIfTrue="1" operator="greaterThan">
      <formula>0.1</formula>
    </cfRule>
  </conditionalFormatting>
  <conditionalFormatting sqref="M5:P5">
    <cfRule type="cellIs" dxfId="154" priority="125" stopIfTrue="1" operator="equal">
      <formula>0</formula>
    </cfRule>
    <cfRule type="cellIs" dxfId="153" priority="126" stopIfTrue="1" operator="notEqual">
      <formula>0</formula>
    </cfRule>
  </conditionalFormatting>
  <conditionalFormatting sqref="M5:P5">
    <cfRule type="cellIs" dxfId="152" priority="124" stopIfTrue="1" operator="greaterThan">
      <formula>0.1</formula>
    </cfRule>
  </conditionalFormatting>
  <conditionalFormatting sqref="M5:P5">
    <cfRule type="cellIs" dxfId="151" priority="122" stopIfTrue="1" operator="equal">
      <formula>0</formula>
    </cfRule>
    <cfRule type="cellIs" dxfId="150" priority="123" stopIfTrue="1" operator="notEqual">
      <formula>0</formula>
    </cfRule>
  </conditionalFormatting>
  <conditionalFormatting sqref="M5:P5">
    <cfRule type="cellIs" dxfId="149" priority="121" stopIfTrue="1" operator="greaterThan">
      <formula>0.1</formula>
    </cfRule>
  </conditionalFormatting>
  <conditionalFormatting sqref="M5:P5">
    <cfRule type="cellIs" dxfId="148" priority="120" stopIfTrue="1" operator="notEqual">
      <formula>0</formula>
    </cfRule>
  </conditionalFormatting>
  <conditionalFormatting sqref="M5:P5">
    <cfRule type="cellIs" dxfId="147" priority="119" stopIfTrue="1" operator="greaterThan">
      <formula>0.1</formula>
    </cfRule>
  </conditionalFormatting>
  <conditionalFormatting sqref="M5:P5">
    <cfRule type="cellIs" dxfId="146" priority="117" stopIfTrue="1" operator="equal">
      <formula>0</formula>
    </cfRule>
    <cfRule type="cellIs" dxfId="145" priority="118" stopIfTrue="1" operator="notEqual">
      <formula>0</formula>
    </cfRule>
  </conditionalFormatting>
  <conditionalFormatting sqref="M5:P5">
    <cfRule type="cellIs" dxfId="144" priority="116" stopIfTrue="1" operator="greaterThan">
      <formula>0.1</formula>
    </cfRule>
  </conditionalFormatting>
  <conditionalFormatting sqref="M5:P5">
    <cfRule type="cellIs" dxfId="143" priority="114" stopIfTrue="1" operator="equal">
      <formula>0</formula>
    </cfRule>
    <cfRule type="cellIs" dxfId="142" priority="115" stopIfTrue="1" operator="notEqual">
      <formula>0</formula>
    </cfRule>
  </conditionalFormatting>
  <conditionalFormatting sqref="M5:P5">
    <cfRule type="cellIs" dxfId="141" priority="113" stopIfTrue="1" operator="greaterThan">
      <formula>0.1</formula>
    </cfRule>
  </conditionalFormatting>
  <conditionalFormatting sqref="M5:P5">
    <cfRule type="cellIs" dxfId="140" priority="111" stopIfTrue="1" operator="equal">
      <formula>0</formula>
    </cfRule>
    <cfRule type="cellIs" dxfId="139" priority="112" stopIfTrue="1" operator="notEqual">
      <formula>0</formula>
    </cfRule>
  </conditionalFormatting>
  <conditionalFormatting sqref="M5:P5">
    <cfRule type="cellIs" dxfId="138" priority="110" stopIfTrue="1" operator="greaterThan">
      <formula>0.1</formula>
    </cfRule>
  </conditionalFormatting>
  <conditionalFormatting sqref="M5:P5">
    <cfRule type="cellIs" dxfId="137" priority="108" stopIfTrue="1" operator="equal">
      <formula>0</formula>
    </cfRule>
    <cfRule type="cellIs" dxfId="136" priority="109" stopIfTrue="1" operator="notEqual">
      <formula>0</formula>
    </cfRule>
  </conditionalFormatting>
  <conditionalFormatting sqref="M5:P5">
    <cfRule type="cellIs" dxfId="135" priority="107" stopIfTrue="1" operator="greaterThan">
      <formula>0.1</formula>
    </cfRule>
  </conditionalFormatting>
  <conditionalFormatting sqref="M5:P5">
    <cfRule type="cellIs" dxfId="134" priority="104" stopIfTrue="1" operator="equal">
      <formula>0</formula>
    </cfRule>
    <cfRule type="cellIs" dxfId="133" priority="105" stopIfTrue="1" operator="equal">
      <formula>0</formula>
    </cfRule>
    <cfRule type="cellIs" dxfId="132" priority="106" stopIfTrue="1" operator="notEqual">
      <formula>0</formula>
    </cfRule>
  </conditionalFormatting>
  <conditionalFormatting sqref="M5:P5">
    <cfRule type="cellIs" dxfId="131" priority="103" stopIfTrue="1" operator="greaterThan">
      <formula>0.1</formula>
    </cfRule>
  </conditionalFormatting>
  <conditionalFormatting sqref="M5:P5">
    <cfRule type="cellIs" dxfId="130" priority="101" stopIfTrue="1" operator="equal">
      <formula>0</formula>
    </cfRule>
    <cfRule type="cellIs" dxfId="129" priority="102" stopIfTrue="1" operator="notEqual">
      <formula>0</formula>
    </cfRule>
  </conditionalFormatting>
  <conditionalFormatting sqref="M5:P5">
    <cfRule type="cellIs" dxfId="128" priority="100" stopIfTrue="1" operator="greaterThan">
      <formula>0.1</formula>
    </cfRule>
  </conditionalFormatting>
  <conditionalFormatting sqref="M5:P5">
    <cfRule type="cellIs" dxfId="127" priority="98" stopIfTrue="1" operator="equal">
      <formula>0</formula>
    </cfRule>
    <cfRule type="cellIs" dxfId="126" priority="99" stopIfTrue="1" operator="notEqual">
      <formula>0</formula>
    </cfRule>
  </conditionalFormatting>
  <conditionalFormatting sqref="M5:P5">
    <cfRule type="cellIs" dxfId="125" priority="97" stopIfTrue="1" operator="greaterThan">
      <formula>0.1</formula>
    </cfRule>
  </conditionalFormatting>
  <conditionalFormatting sqref="M5:P5">
    <cfRule type="cellIs" dxfId="124" priority="95" stopIfTrue="1" operator="equal">
      <formula>0</formula>
    </cfRule>
    <cfRule type="cellIs" dxfId="123" priority="96" stopIfTrue="1" operator="notEqual">
      <formula>0</formula>
    </cfRule>
  </conditionalFormatting>
  <conditionalFormatting sqref="M5:P5">
    <cfRule type="cellIs" dxfId="122" priority="94" stopIfTrue="1" operator="greaterThan">
      <formula>0.1</formula>
    </cfRule>
  </conditionalFormatting>
  <conditionalFormatting sqref="M5:P5">
    <cfRule type="cellIs" dxfId="121" priority="92" stopIfTrue="1" operator="equal">
      <formula>0</formula>
    </cfRule>
    <cfRule type="cellIs" dxfId="120" priority="93" stopIfTrue="1" operator="notEqual">
      <formula>0</formula>
    </cfRule>
  </conditionalFormatting>
  <conditionalFormatting sqref="M5:P5">
    <cfRule type="cellIs" dxfId="119" priority="91" stopIfTrue="1" operator="greaterThan">
      <formula>0.1</formula>
    </cfRule>
  </conditionalFormatting>
  <conditionalFormatting sqref="M5:P5">
    <cfRule type="cellIs" dxfId="118" priority="89" stopIfTrue="1" operator="equal">
      <formula>0</formula>
    </cfRule>
    <cfRule type="cellIs" dxfId="117" priority="90" stopIfTrue="1" operator="notEqual">
      <formula>0</formula>
    </cfRule>
  </conditionalFormatting>
  <conditionalFormatting sqref="M5:P5">
    <cfRule type="cellIs" dxfId="116" priority="88" stopIfTrue="1" operator="greaterThan">
      <formula>0.1</formula>
    </cfRule>
  </conditionalFormatting>
  <conditionalFormatting sqref="M5:P5">
    <cfRule type="cellIs" dxfId="115" priority="86" stopIfTrue="1" operator="equal">
      <formula>0</formula>
    </cfRule>
    <cfRule type="cellIs" dxfId="114" priority="87" stopIfTrue="1" operator="notEqual">
      <formula>0</formula>
    </cfRule>
  </conditionalFormatting>
  <conditionalFormatting sqref="M5:P5">
    <cfRule type="cellIs" dxfId="113" priority="85" stopIfTrue="1" operator="greaterThan">
      <formula>0.1</formula>
    </cfRule>
  </conditionalFormatting>
  <conditionalFormatting sqref="M5:P5">
    <cfRule type="cellIs" dxfId="112" priority="84" stopIfTrue="1" operator="notEqual">
      <formula>0</formula>
    </cfRule>
  </conditionalFormatting>
  <conditionalFormatting sqref="M5:P5">
    <cfRule type="cellIs" dxfId="111" priority="83" stopIfTrue="1" operator="greaterThan">
      <formula>0.1</formula>
    </cfRule>
  </conditionalFormatting>
  <conditionalFormatting sqref="M5:P5">
    <cfRule type="cellIs" dxfId="110" priority="81" stopIfTrue="1" operator="equal">
      <formula>0</formula>
    </cfRule>
    <cfRule type="cellIs" dxfId="109" priority="82" stopIfTrue="1" operator="notEqual">
      <formula>0</formula>
    </cfRule>
  </conditionalFormatting>
  <conditionalFormatting sqref="M5:P5">
    <cfRule type="cellIs" dxfId="108" priority="80" stopIfTrue="1" operator="greaterThan">
      <formula>0.1</formula>
    </cfRule>
  </conditionalFormatting>
  <conditionalFormatting sqref="M5:P5">
    <cfRule type="cellIs" dxfId="107" priority="78" stopIfTrue="1" operator="equal">
      <formula>0</formula>
    </cfRule>
    <cfRule type="cellIs" dxfId="106" priority="79" stopIfTrue="1" operator="notEqual">
      <formula>0</formula>
    </cfRule>
  </conditionalFormatting>
  <conditionalFormatting sqref="M5:P5">
    <cfRule type="cellIs" dxfId="105" priority="77" stopIfTrue="1" operator="greaterThan">
      <formula>0.1</formula>
    </cfRule>
  </conditionalFormatting>
  <conditionalFormatting sqref="M5:P5">
    <cfRule type="cellIs" dxfId="104" priority="75" stopIfTrue="1" operator="equal">
      <formula>0</formula>
    </cfRule>
    <cfRule type="cellIs" dxfId="103" priority="76" stopIfTrue="1" operator="notEqual">
      <formula>0</formula>
    </cfRule>
  </conditionalFormatting>
  <conditionalFormatting sqref="M5:P5">
    <cfRule type="cellIs" dxfId="102" priority="74" stopIfTrue="1" operator="greaterThan">
      <formula>0.1</formula>
    </cfRule>
  </conditionalFormatting>
  <conditionalFormatting sqref="M5:P5">
    <cfRule type="cellIs" dxfId="101" priority="72" stopIfTrue="1" operator="equal">
      <formula>0</formula>
    </cfRule>
    <cfRule type="cellIs" dxfId="100" priority="73" stopIfTrue="1" operator="notEqual">
      <formula>0</formula>
    </cfRule>
  </conditionalFormatting>
  <conditionalFormatting sqref="M5:P5">
    <cfRule type="cellIs" dxfId="99" priority="71" stopIfTrue="1" operator="greaterThan">
      <formula>0.1</formula>
    </cfRule>
  </conditionalFormatting>
  <conditionalFormatting sqref="M5:P5">
    <cfRule type="cellIs" dxfId="98" priority="68" stopIfTrue="1" operator="equal">
      <formula>0</formula>
    </cfRule>
    <cfRule type="cellIs" dxfId="97" priority="69" stopIfTrue="1" operator="equal">
      <formula>0</formula>
    </cfRule>
    <cfRule type="cellIs" dxfId="96" priority="70" stopIfTrue="1" operator="notEqual">
      <formula>0</formula>
    </cfRule>
  </conditionalFormatting>
  <conditionalFormatting sqref="M5:P5">
    <cfRule type="cellIs" dxfId="95" priority="67" stopIfTrue="1" operator="greaterThan">
      <formula>0.1</formula>
    </cfRule>
  </conditionalFormatting>
  <conditionalFormatting sqref="M5:P5">
    <cfRule type="cellIs" dxfId="94" priority="65" stopIfTrue="1" operator="equal">
      <formula>0</formula>
    </cfRule>
    <cfRule type="cellIs" dxfId="93" priority="66" stopIfTrue="1" operator="notEqual">
      <formula>0</formula>
    </cfRule>
  </conditionalFormatting>
  <conditionalFormatting sqref="M5:P5">
    <cfRule type="cellIs" dxfId="92" priority="64" stopIfTrue="1" operator="greaterThan">
      <formula>0.1</formula>
    </cfRule>
  </conditionalFormatting>
  <conditionalFormatting sqref="M5:P5">
    <cfRule type="cellIs" dxfId="91" priority="62" stopIfTrue="1" operator="equal">
      <formula>0</formula>
    </cfRule>
    <cfRule type="cellIs" dxfId="90" priority="63" stopIfTrue="1" operator="notEqual">
      <formula>0</formula>
    </cfRule>
  </conditionalFormatting>
  <conditionalFormatting sqref="M5:P5">
    <cfRule type="cellIs" dxfId="89" priority="61" stopIfTrue="1" operator="greaterThan">
      <formula>0.1</formula>
    </cfRule>
  </conditionalFormatting>
  <conditionalFormatting sqref="M5:P5">
    <cfRule type="cellIs" dxfId="88" priority="59" stopIfTrue="1" operator="equal">
      <formula>0</formula>
    </cfRule>
    <cfRule type="cellIs" dxfId="87" priority="60" stopIfTrue="1" operator="notEqual">
      <formula>0</formula>
    </cfRule>
  </conditionalFormatting>
  <conditionalFormatting sqref="M5:P5">
    <cfRule type="cellIs" dxfId="86" priority="58" stopIfTrue="1" operator="greaterThan">
      <formula>0.1</formula>
    </cfRule>
  </conditionalFormatting>
  <conditionalFormatting sqref="M5:P5">
    <cfRule type="cellIs" dxfId="85" priority="56" stopIfTrue="1" operator="equal">
      <formula>0</formula>
    </cfRule>
    <cfRule type="cellIs" dxfId="84" priority="57" stopIfTrue="1" operator="notEqual">
      <formula>0</formula>
    </cfRule>
  </conditionalFormatting>
  <conditionalFormatting sqref="M5:P5">
    <cfRule type="cellIs" dxfId="83" priority="55" stopIfTrue="1" operator="greaterThan">
      <formula>0.1</formula>
    </cfRule>
  </conditionalFormatting>
  <conditionalFormatting sqref="M5:P5">
    <cfRule type="cellIs" dxfId="82" priority="53" stopIfTrue="1" operator="equal">
      <formula>0</formula>
    </cfRule>
    <cfRule type="cellIs" dxfId="81" priority="54" stopIfTrue="1" operator="notEqual">
      <formula>0</formula>
    </cfRule>
  </conditionalFormatting>
  <conditionalFormatting sqref="M5:P5">
    <cfRule type="cellIs" dxfId="80" priority="52" stopIfTrue="1" operator="greaterThan">
      <formula>0.1</formula>
    </cfRule>
  </conditionalFormatting>
  <conditionalFormatting sqref="M5:P5">
    <cfRule type="cellIs" dxfId="79" priority="50" stopIfTrue="1" operator="equal">
      <formula>0</formula>
    </cfRule>
    <cfRule type="cellIs" dxfId="78" priority="51" stopIfTrue="1" operator="notEqual">
      <formula>0</formula>
    </cfRule>
  </conditionalFormatting>
  <conditionalFormatting sqref="M5:P5">
    <cfRule type="cellIs" dxfId="77" priority="49" stopIfTrue="1" operator="greaterThan">
      <formula>0.1</formula>
    </cfRule>
  </conditionalFormatting>
  <conditionalFormatting sqref="M5:P5">
    <cfRule type="cellIs" dxfId="76" priority="48" stopIfTrue="1" operator="notEqual">
      <formula>0</formula>
    </cfRule>
  </conditionalFormatting>
  <conditionalFormatting sqref="M5:P5">
    <cfRule type="cellIs" dxfId="75" priority="47" stopIfTrue="1" operator="greaterThan">
      <formula>0.1</formula>
    </cfRule>
  </conditionalFormatting>
  <conditionalFormatting sqref="X20">
    <cfRule type="cellIs" dxfId="74" priority="42" stopIfTrue="1" operator="equal">
      <formula>0</formula>
    </cfRule>
    <cfRule type="cellIs" dxfId="73" priority="43" stopIfTrue="1" operator="notEqual">
      <formula>0</formula>
    </cfRule>
  </conditionalFormatting>
  <conditionalFormatting sqref="X20">
    <cfRule type="cellIs" dxfId="72" priority="41" stopIfTrue="1" operator="greaterThan">
      <formula>0.1</formula>
    </cfRule>
  </conditionalFormatting>
  <conditionalFormatting sqref="AA23:AA29">
    <cfRule type="cellIs" dxfId="71" priority="33" stopIfTrue="1" operator="equal">
      <formula>0</formula>
    </cfRule>
    <cfRule type="cellIs" dxfId="70" priority="34" stopIfTrue="1" operator="notEqual">
      <formula>0</formula>
    </cfRule>
  </conditionalFormatting>
  <conditionalFormatting sqref="AA23:AA29">
    <cfRule type="cellIs" dxfId="69" priority="32" stopIfTrue="1" operator="greaterThan">
      <formula>0.1</formula>
    </cfRule>
  </conditionalFormatting>
  <conditionalFormatting sqref="AA23:AA29">
    <cfRule type="cellIs" dxfId="68" priority="30" stopIfTrue="1" operator="equal">
      <formula>0</formula>
    </cfRule>
    <cfRule type="cellIs" dxfId="67" priority="31" stopIfTrue="1" operator="notEqual">
      <formula>0</formula>
    </cfRule>
  </conditionalFormatting>
  <conditionalFormatting sqref="AA23:AA29">
    <cfRule type="cellIs" dxfId="66" priority="29" stopIfTrue="1" operator="greaterThan">
      <formula>0.1</formula>
    </cfRule>
  </conditionalFormatting>
  <conditionalFormatting sqref="AA22">
    <cfRule type="containsText" priority="18" operator="containsText" text="True">
      <formula>NOT(ISERROR(SEARCH("True",AA22)))</formula>
    </cfRule>
    <cfRule type="containsText" dxfId="65" priority="17" operator="containsText" text="False">
      <formula>NOT(ISERROR(SEARCH("False",AA22)))</formula>
    </cfRule>
  </conditionalFormatting>
  <conditionalFormatting sqref="AA21">
    <cfRule type="containsText" dxfId="64" priority="15" operator="containsText" text="False">
      <formula>NOT(ISERROR(SEARCH("False",AA21)))</formula>
    </cfRule>
    <cfRule type="containsText" dxfId="63" priority="16" operator="containsText" text="True">
      <formula>NOT(ISERROR(SEARCH("True",AA21)))</formula>
    </cfRule>
  </conditionalFormatting>
  <conditionalFormatting sqref="AA22:AA1020">
    <cfRule type="containsText" dxfId="62" priority="14" stopIfTrue="1" operator="containsText" text="False">
      <formula>NOT(ISERROR(SEARCH("False",AA22)))</formula>
    </cfRule>
  </conditionalFormatting>
  <conditionalFormatting sqref="AA22:AA1020">
    <cfRule type="containsText" dxfId="61" priority="13" stopIfTrue="1" operator="containsText" text="True">
      <formula>NOT(ISERROR(SEARCH("True",AA22)))</formula>
    </cfRule>
  </conditionalFormatting>
  <conditionalFormatting sqref="AA22:AA1020">
    <cfRule type="containsText" dxfId="60" priority="11" operator="containsText" text="False">
      <formula>NOT(ISERROR(SEARCH("False",AA22)))</formula>
    </cfRule>
    <cfRule type="containsText" priority="12" operator="containsText" text="True">
      <formula>NOT(ISERROR(SEARCH("True",AA22)))</formula>
    </cfRule>
  </conditionalFormatting>
  <conditionalFormatting sqref="AA22">
    <cfRule type="containsText" dxfId="59" priority="10" stopIfTrue="1" operator="containsText" text="False">
      <formula>NOT(ISERROR(SEARCH("False",AA22)))</formula>
    </cfRule>
  </conditionalFormatting>
  <conditionalFormatting sqref="AA22">
    <cfRule type="containsText" dxfId="58" priority="9" stopIfTrue="1" operator="containsText" text="True">
      <formula>NOT(ISERROR(SEARCH("True",AA22)))</formula>
    </cfRule>
  </conditionalFormatting>
  <conditionalFormatting sqref="AA22">
    <cfRule type="containsText" dxfId="57" priority="7" operator="containsText" text="False">
      <formula>NOT(ISERROR(SEARCH("False",AA22)))</formula>
    </cfRule>
    <cfRule type="containsText" priority="8" operator="containsText" text="True">
      <formula>NOT(ISERROR(SEARCH("True",AA22)))</formula>
    </cfRule>
  </conditionalFormatting>
  <conditionalFormatting sqref="AA23:AA1020">
    <cfRule type="containsText" dxfId="56" priority="6" stopIfTrue="1" operator="containsText" text="False">
      <formula>NOT(ISERROR(SEARCH("False",AA23)))</formula>
    </cfRule>
  </conditionalFormatting>
  <conditionalFormatting sqref="AA23:AA1020">
    <cfRule type="containsText" dxfId="55" priority="5" stopIfTrue="1" operator="containsText" text="True">
      <formula>NOT(ISERROR(SEARCH("True",AA23)))</formula>
    </cfRule>
  </conditionalFormatting>
  <conditionalFormatting sqref="AA23:AA1020">
    <cfRule type="containsText" dxfId="54" priority="3" operator="containsText" text="False">
      <formula>NOT(ISERROR(SEARCH("False",AA23)))</formula>
    </cfRule>
    <cfRule type="containsText" priority="4" operator="containsText" text="True">
      <formula>NOT(ISERROR(SEARCH("True",AA23)))</formula>
    </cfRule>
  </conditionalFormatting>
  <conditionalFormatting sqref="AA22:AA1020">
    <cfRule type="containsText" dxfId="53" priority="1" operator="containsText" text="False">
      <formula>NOT(ISERROR(SEARCH("False",AA22)))</formula>
    </cfRule>
    <cfRule type="containsText" dxfId="52" priority="2" operator="containsText" text="True">
      <formula>NOT(ISERROR(SEARCH("True",AA22)))</formula>
    </cfRule>
  </conditionalFormatting>
  <dataValidations disablePrompts="1" count="6">
    <dataValidation type="list" allowBlank="1" showInputMessage="1" showErrorMessage="1" sqref="I6">
      <formula1>Months_3B</formula1>
    </dataValidation>
    <dataValidation type="textLength" allowBlank="1" showInputMessage="1" showErrorMessage="1" sqref="E21:E1020">
      <formula1>0</formula1>
      <formula2>16</formula2>
    </dataValidation>
    <dataValidation type="list" allowBlank="1" showInputMessage="1" showErrorMessage="1" sqref="J21:J1020">
      <formula1>Rate</formula1>
    </dataValidation>
    <dataValidation type="list" allowBlank="1" showInputMessage="1" showErrorMessage="1" sqref="C21:C1020">
      <formula1>Months</formula1>
    </dataValidation>
    <dataValidation type="list" allowBlank="1" showInputMessage="1" showErrorMessage="1" sqref="K21:K1020">
      <formula1>ITC_Transaction_Type</formula1>
    </dataValidation>
    <dataValidation type="list" allowBlank="1" showInputMessage="1" showErrorMessage="1" sqref="Q21:Q1020">
      <formula1>Remark</formula1>
    </dataValidation>
  </dataValidations>
  <pageMargins left="0" right="0" top="0" bottom="0" header="0" footer="0"/>
  <pageSetup paperSize="9" scale="56" orientation="landscape" r:id="rId1"/>
  <ignoredErrors>
    <ignoredError sqref="L1021:N1021 D1021:F1021" formulaRange="1"/>
  </ignoredErrors>
</worksheet>
</file>

<file path=xl/worksheets/sheet8.xml><?xml version="1.0" encoding="utf-8"?>
<worksheet xmlns="http://schemas.openxmlformats.org/spreadsheetml/2006/main" xmlns:r="http://schemas.openxmlformats.org/officeDocument/2006/relationships">
  <dimension ref="A1:Z1021"/>
  <sheetViews>
    <sheetView view="pageBreakPreview" zoomScale="75" zoomScaleNormal="75" zoomScaleSheetLayoutView="75" workbookViewId="0">
      <pane ySplit="19" topLeftCell="A20" activePane="bottomLeft" state="frozen"/>
      <selection activeCell="B3" sqref="B3:N3"/>
      <selection pane="bottomLeft" activeCell="C19" sqref="C19"/>
    </sheetView>
  </sheetViews>
  <sheetFormatPr defaultRowHeight="15"/>
  <cols>
    <col min="1" max="1" width="1.7109375" style="14" customWidth="1"/>
    <col min="2" max="2" width="6.7109375" style="14" customWidth="1"/>
    <col min="3" max="3" width="13.7109375" style="18" customWidth="1"/>
    <col min="4" max="4" width="17.7109375" style="17" customWidth="1"/>
    <col min="5" max="5" width="30.7109375" style="14" customWidth="1"/>
    <col min="6" max="6" width="15.7109375" style="17" customWidth="1"/>
    <col min="7" max="7" width="13.7109375" style="19" customWidth="1"/>
    <col min="8" max="8" width="14.5703125" style="13" bestFit="1" customWidth="1"/>
    <col min="9" max="9" width="17" style="17" bestFit="1" customWidth="1"/>
    <col min="10" max="10" width="6" style="17" bestFit="1" customWidth="1"/>
    <col min="11" max="11" width="8.5703125" style="20" bestFit="1" customWidth="1"/>
    <col min="12" max="12" width="16.28515625" style="21" bestFit="1" customWidth="1"/>
    <col min="13" max="13" width="17.42578125" style="13" bestFit="1" customWidth="1"/>
    <col min="14" max="14" width="16.28515625" style="13" bestFit="1" customWidth="1"/>
    <col min="15" max="15" width="14.42578125" style="13" bestFit="1" customWidth="1"/>
    <col min="16" max="16" width="16.28515625" style="13" bestFit="1" customWidth="1"/>
    <col min="17" max="17" width="11.7109375" style="13" customWidth="1"/>
    <col min="18" max="18" width="15.7109375" style="13" customWidth="1"/>
    <col min="19" max="20" width="6.7109375" style="52" customWidth="1"/>
    <col min="21" max="21" width="1.7109375" style="14" customWidth="1"/>
    <col min="22" max="22" width="9.7109375" style="14" customWidth="1"/>
    <col min="23" max="23" width="15.7109375" style="52" customWidth="1"/>
    <col min="24" max="24" width="15.7109375" style="13" customWidth="1"/>
    <col min="25" max="25" width="15.7109375" style="52" customWidth="1"/>
    <col min="26" max="26" width="15.7109375" style="13" customWidth="1"/>
    <col min="27" max="16384" width="9.140625" style="14"/>
  </cols>
  <sheetData>
    <row r="1" spans="1:26" ht="11.1" customHeight="1">
      <c r="A1" s="58"/>
      <c r="B1" s="58"/>
      <c r="C1" s="55"/>
      <c r="D1" s="56"/>
      <c r="E1" s="58"/>
      <c r="F1" s="56"/>
      <c r="G1" s="57"/>
      <c r="H1" s="52"/>
      <c r="I1" s="56"/>
      <c r="J1" s="56"/>
      <c r="K1" s="59"/>
      <c r="L1" s="60"/>
      <c r="M1" s="52"/>
      <c r="N1" s="52"/>
      <c r="O1" s="52"/>
      <c r="P1" s="52"/>
      <c r="Q1" s="52"/>
      <c r="R1" s="52"/>
      <c r="X1" s="52"/>
      <c r="Z1" s="52"/>
    </row>
    <row r="2" spans="1:26">
      <c r="A2" s="58"/>
      <c r="B2" s="208">
        <f>Summary!C6</f>
        <v>0</v>
      </c>
      <c r="C2" s="208"/>
      <c r="D2" s="208"/>
      <c r="E2" s="208"/>
      <c r="F2" s="208"/>
      <c r="G2" s="208"/>
      <c r="H2" s="208"/>
      <c r="I2" s="208"/>
      <c r="J2" s="208"/>
      <c r="K2" s="208"/>
      <c r="L2" s="208"/>
      <c r="M2" s="208"/>
      <c r="N2" s="208"/>
      <c r="O2" s="208"/>
      <c r="P2" s="208"/>
      <c r="Q2" s="208"/>
      <c r="R2" s="208"/>
      <c r="S2" s="208"/>
      <c r="T2" s="208"/>
      <c r="W2" s="61"/>
      <c r="X2" s="61"/>
      <c r="Y2" s="61"/>
      <c r="Z2" s="61"/>
    </row>
    <row r="3" spans="1:26">
      <c r="A3" s="58"/>
      <c r="B3" s="208">
        <f>Summary!C7</f>
        <v>0</v>
      </c>
      <c r="C3" s="208"/>
      <c r="D3" s="208"/>
      <c r="E3" s="208"/>
      <c r="F3" s="208"/>
      <c r="G3" s="208"/>
      <c r="H3" s="208"/>
      <c r="I3" s="208"/>
      <c r="J3" s="208"/>
      <c r="K3" s="208"/>
      <c r="L3" s="208"/>
      <c r="M3" s="208"/>
      <c r="N3" s="208"/>
      <c r="O3" s="208"/>
      <c r="P3" s="208"/>
      <c r="Q3" s="208"/>
      <c r="R3" s="208"/>
      <c r="S3" s="208"/>
      <c r="T3" s="208"/>
      <c r="U3" s="15"/>
      <c r="W3" s="62"/>
      <c r="X3" s="62"/>
      <c r="Y3" s="62"/>
      <c r="Z3" s="62"/>
    </row>
    <row r="4" spans="1:26">
      <c r="A4" s="58"/>
      <c r="B4" s="209" t="str">
        <f>"GST Input Credit Register 2A-2B - "&amp;Summary!C8</f>
        <v>GST Input Credit Register 2A-2B - 2021-2022</v>
      </c>
      <c r="C4" s="209"/>
      <c r="D4" s="209"/>
      <c r="E4" s="209"/>
      <c r="F4" s="209"/>
      <c r="G4" s="209"/>
      <c r="H4" s="209"/>
      <c r="I4" s="209"/>
      <c r="J4" s="209"/>
      <c r="K4" s="209"/>
      <c r="L4" s="209"/>
      <c r="M4" s="209"/>
      <c r="N4" s="209"/>
      <c r="O4" s="209"/>
      <c r="P4" s="209"/>
      <c r="Q4" s="209"/>
      <c r="R4" s="209"/>
      <c r="S4" s="209"/>
      <c r="T4" s="209"/>
      <c r="U4" s="16"/>
      <c r="W4" s="63"/>
      <c r="X4" s="63"/>
      <c r="Y4" s="63"/>
      <c r="Z4" s="63"/>
    </row>
    <row r="5" spans="1:26">
      <c r="A5" s="58"/>
      <c r="B5" s="58"/>
      <c r="C5" s="193"/>
      <c r="D5" s="193"/>
      <c r="E5" s="193"/>
      <c r="F5" s="193"/>
      <c r="G5" s="193"/>
      <c r="H5" s="193"/>
      <c r="I5" s="193"/>
      <c r="J5" s="193"/>
      <c r="K5" s="193"/>
      <c r="L5" s="193"/>
      <c r="M5" s="193"/>
      <c r="N5" s="193"/>
      <c r="O5" s="193"/>
      <c r="P5" s="193"/>
      <c r="Q5" s="193"/>
      <c r="R5" s="65"/>
      <c r="S5" s="63"/>
      <c r="T5" s="63"/>
      <c r="U5" s="16"/>
      <c r="W5" s="63"/>
      <c r="X5" s="63"/>
      <c r="Y5" s="63"/>
      <c r="Z5" s="63"/>
    </row>
    <row r="6" spans="1:26">
      <c r="A6" s="58"/>
      <c r="B6" s="58"/>
      <c r="C6" s="103"/>
      <c r="D6" s="103"/>
      <c r="E6" s="178"/>
      <c r="F6" s="103"/>
      <c r="G6" s="103"/>
      <c r="H6" s="178"/>
      <c r="I6" s="193" t="s">
        <v>3406</v>
      </c>
      <c r="J6" s="103"/>
      <c r="K6" s="14"/>
      <c r="L6" s="186">
        <f>-(SUMIF($T$21:$T$1020,"-",L$21:L$1020))</f>
        <v>0</v>
      </c>
      <c r="M6" s="186">
        <f t="shared" ref="M6:P6" si="0">-(SUMIF($T$21:$T$1020,"-",M$21:M$1020))</f>
        <v>0</v>
      </c>
      <c r="N6" s="186">
        <f t="shared" si="0"/>
        <v>0</v>
      </c>
      <c r="O6" s="186">
        <f t="shared" si="0"/>
        <v>0</v>
      </c>
      <c r="P6" s="186">
        <f t="shared" si="0"/>
        <v>0</v>
      </c>
      <c r="Q6" s="190"/>
      <c r="R6" s="52"/>
      <c r="S6" s="65"/>
      <c r="T6" s="65"/>
      <c r="U6" s="16"/>
      <c r="W6" s="65"/>
      <c r="X6" s="65"/>
      <c r="Y6" s="65"/>
      <c r="Z6" s="65"/>
    </row>
    <row r="7" spans="1:26">
      <c r="A7" s="58"/>
      <c r="B7" s="58"/>
      <c r="C7" s="190"/>
      <c r="D7" s="190"/>
      <c r="E7" s="190"/>
      <c r="F7" s="190"/>
      <c r="G7" s="190"/>
      <c r="H7" s="190"/>
      <c r="I7" s="193" t="s">
        <v>3408</v>
      </c>
      <c r="J7" s="190"/>
      <c r="K7" s="14"/>
      <c r="L7" s="186">
        <f>-(SUMIF($S$21:$S$1020,"-",L$21:L$1020))</f>
        <v>0</v>
      </c>
      <c r="M7" s="186">
        <f t="shared" ref="M7:P7" si="1">-(SUMIF($S$21:$S$1020,"-",M$21:M$1020))</f>
        <v>0</v>
      </c>
      <c r="N7" s="186">
        <f t="shared" si="1"/>
        <v>0</v>
      </c>
      <c r="O7" s="186">
        <f t="shared" si="1"/>
        <v>0</v>
      </c>
      <c r="P7" s="186">
        <f t="shared" si="1"/>
        <v>0</v>
      </c>
      <c r="Q7" s="190"/>
      <c r="R7" s="52"/>
      <c r="S7" s="65"/>
      <c r="T7" s="65"/>
      <c r="U7" s="16"/>
      <c r="W7" s="65"/>
      <c r="X7" s="65"/>
      <c r="Y7" s="65"/>
      <c r="Z7" s="65"/>
    </row>
    <row r="8" spans="1:26">
      <c r="A8" s="58"/>
      <c r="B8" s="58"/>
      <c r="C8" s="193"/>
      <c r="D8" s="193"/>
      <c r="E8" s="193"/>
      <c r="F8" s="193"/>
      <c r="G8" s="193"/>
      <c r="H8" s="193"/>
      <c r="I8" s="193" t="s">
        <v>3419</v>
      </c>
      <c r="J8" s="193"/>
      <c r="K8" s="14"/>
      <c r="L8" s="186">
        <f>SUMIF($R$21:$R$1020,"Ignore",L$21:L$1020)+SUMIF($R$21:$R$1020,"Ignore - ineligible",L$21:L$1020)</f>
        <v>0</v>
      </c>
      <c r="M8" s="186">
        <f>SUMIF($R$21:$R$1020,"Ignore",M$21:M$1020)+SUMIF($R$21:$R$1020,"Ignore - ineligible",M$21:M$1020)</f>
        <v>0</v>
      </c>
      <c r="N8" s="186">
        <f t="shared" ref="N8:P8" si="2">SUMIF($R$21:$R$1020,"Ignore",N$21:N$1020)+SUMIF($R$21:$R$1020,"Ignore - ineligible",N$21:N$1020)</f>
        <v>0</v>
      </c>
      <c r="O8" s="186">
        <f t="shared" si="2"/>
        <v>0</v>
      </c>
      <c r="P8" s="186">
        <f t="shared" si="2"/>
        <v>0</v>
      </c>
      <c r="Q8" s="193"/>
      <c r="R8" s="52"/>
      <c r="S8" s="65"/>
      <c r="T8" s="65"/>
      <c r="U8" s="16"/>
      <c r="W8" s="65"/>
      <c r="X8" s="65"/>
      <c r="Y8" s="65"/>
      <c r="Z8" s="65"/>
    </row>
    <row r="9" spans="1:26">
      <c r="A9" s="58"/>
      <c r="B9" s="58"/>
      <c r="C9" s="190"/>
      <c r="D9" s="190"/>
      <c r="E9" s="190"/>
      <c r="F9" s="190"/>
      <c r="G9" s="190"/>
      <c r="H9" s="190"/>
      <c r="I9" s="190"/>
      <c r="J9" s="190"/>
      <c r="K9" s="190"/>
      <c r="L9" s="190"/>
      <c r="M9" s="190"/>
      <c r="N9" s="190"/>
      <c r="O9" s="190"/>
      <c r="P9" s="190"/>
      <c r="Q9" s="190"/>
      <c r="R9" s="52"/>
      <c r="S9" s="65"/>
      <c r="T9" s="65"/>
      <c r="U9" s="16"/>
      <c r="W9" s="65"/>
      <c r="X9" s="65"/>
      <c r="Y9" s="65"/>
      <c r="Z9" s="65"/>
    </row>
    <row r="10" spans="1:26">
      <c r="A10" s="58"/>
      <c r="B10" s="58"/>
      <c r="C10" s="66"/>
      <c r="D10" s="67" t="s">
        <v>210</v>
      </c>
      <c r="E10" s="58"/>
      <c r="F10" s="56"/>
      <c r="G10" s="57"/>
      <c r="H10" s="68"/>
      <c r="I10" s="175" t="s">
        <v>164</v>
      </c>
      <c r="J10" s="56"/>
      <c r="K10" s="54" t="s">
        <v>168</v>
      </c>
      <c r="L10" s="60"/>
      <c r="M10" s="68"/>
      <c r="N10" s="68"/>
      <c r="O10" s="68"/>
      <c r="P10" s="68"/>
      <c r="Q10" s="68"/>
      <c r="R10" s="52"/>
      <c r="X10" s="52"/>
      <c r="Z10" s="52"/>
    </row>
    <row r="11" spans="1:26">
      <c r="A11" s="58"/>
      <c r="B11" s="58"/>
      <c r="C11" s="125"/>
      <c r="D11" s="67" t="s">
        <v>209</v>
      </c>
      <c r="E11" s="58"/>
      <c r="F11" s="56"/>
      <c r="G11" s="57"/>
      <c r="H11" s="68"/>
      <c r="I11" s="56"/>
      <c r="J11" s="56"/>
      <c r="K11" s="184">
        <v>0</v>
      </c>
      <c r="L11" s="68">
        <f t="shared" ref="L11:O15" si="3">ROUND(IF($I$10="Annual",SUMIF($K$21:$K$1020,$K11,L$21:L$1020),SUMIFS(L$21:L$1020,$K$21:$K$1020,$K11,$C$21:$C$1020,$I$10)),0)</f>
        <v>0</v>
      </c>
      <c r="M11" s="68">
        <f t="shared" si="3"/>
        <v>0</v>
      </c>
      <c r="N11" s="68">
        <f t="shared" si="3"/>
        <v>0</v>
      </c>
      <c r="O11" s="68">
        <f t="shared" si="3"/>
        <v>0</v>
      </c>
      <c r="P11" s="68">
        <f>ROUND(IF($I$10="Annual",SUMIF($K$21:$K$1020,$K11,H$21:H$1020),SUMIFS(H$21:H$1020,$K$21:$K$1020,$K11,$C$21:$C$1020,$I$10)),0)</f>
        <v>0</v>
      </c>
      <c r="Q11" s="68"/>
      <c r="R11" s="52"/>
      <c r="X11" s="52"/>
      <c r="Z11" s="52"/>
    </row>
    <row r="12" spans="1:26">
      <c r="A12" s="58"/>
      <c r="B12" s="58"/>
      <c r="C12" s="128"/>
      <c r="D12" s="67" t="s">
        <v>211</v>
      </c>
      <c r="E12" s="58"/>
      <c r="F12" s="56"/>
      <c r="G12" s="57"/>
      <c r="H12" s="68"/>
      <c r="I12" s="56"/>
      <c r="J12" s="56"/>
      <c r="K12" s="184">
        <v>5</v>
      </c>
      <c r="L12" s="68">
        <f t="shared" si="3"/>
        <v>0</v>
      </c>
      <c r="M12" s="68">
        <f t="shared" si="3"/>
        <v>0</v>
      </c>
      <c r="N12" s="68">
        <f t="shared" si="3"/>
        <v>0</v>
      </c>
      <c r="O12" s="68">
        <f t="shared" si="3"/>
        <v>0</v>
      </c>
      <c r="P12" s="68">
        <f>ROUND(IF($I$10="Annual",SUMIF($K$21:$K$1020,$K12,H$21:H$1020),SUMIFS(H$21:H$1020,$K$21:$K$1020,$K12,$C$21:$C$1020,$I$10)),0)</f>
        <v>0</v>
      </c>
      <c r="Q12" s="68"/>
      <c r="R12" s="52"/>
      <c r="X12" s="52"/>
      <c r="Z12" s="52"/>
    </row>
    <row r="13" spans="1:26">
      <c r="A13" s="58"/>
      <c r="B13" s="58"/>
      <c r="C13" s="55"/>
      <c r="D13" s="56"/>
      <c r="E13" s="58"/>
      <c r="F13" s="56"/>
      <c r="G13" s="57"/>
      <c r="H13" s="68"/>
      <c r="I13" s="56"/>
      <c r="J13" s="56"/>
      <c r="K13" s="184">
        <v>12</v>
      </c>
      <c r="L13" s="68">
        <f t="shared" si="3"/>
        <v>0</v>
      </c>
      <c r="M13" s="68">
        <f t="shared" si="3"/>
        <v>0</v>
      </c>
      <c r="N13" s="68">
        <f t="shared" si="3"/>
        <v>0</v>
      </c>
      <c r="O13" s="68">
        <f t="shared" si="3"/>
        <v>0</v>
      </c>
      <c r="P13" s="68">
        <f>ROUND(IF($I$10="Annual",SUMIF($K$21:$K$1020,$K13,H$21:H$1020),SUMIFS(H$21:H$1020,$K$21:$K$1020,$K13,$C$21:$C$1020,$I$10)),0)</f>
        <v>0</v>
      </c>
      <c r="Q13" s="68"/>
      <c r="R13" s="52"/>
      <c r="X13" s="52"/>
      <c r="Z13" s="52"/>
    </row>
    <row r="14" spans="1:26">
      <c r="A14" s="58"/>
      <c r="B14" s="58"/>
      <c r="C14" s="55"/>
      <c r="D14" s="56"/>
      <c r="E14" s="58"/>
      <c r="F14" s="56"/>
      <c r="G14" s="57"/>
      <c r="H14" s="68"/>
      <c r="I14" s="56"/>
      <c r="J14" s="56"/>
      <c r="K14" s="184">
        <v>18</v>
      </c>
      <c r="L14" s="68">
        <f t="shared" si="3"/>
        <v>0</v>
      </c>
      <c r="M14" s="68">
        <f t="shared" si="3"/>
        <v>0</v>
      </c>
      <c r="N14" s="68">
        <f t="shared" si="3"/>
        <v>0</v>
      </c>
      <c r="O14" s="68">
        <f t="shared" si="3"/>
        <v>0</v>
      </c>
      <c r="P14" s="68">
        <f>ROUND(IF($I$10="Annual",SUMIF($K$21:$K$1020,$K14,H$21:H$1020),SUMIFS(H$21:H$1020,$K$21:$K$1020,$K14,$C$21:$C$1020,$I$10)),0)</f>
        <v>0</v>
      </c>
      <c r="Q14" s="68"/>
      <c r="R14" s="52"/>
      <c r="X14" s="52"/>
      <c r="Z14" s="52"/>
    </row>
    <row r="15" spans="1:26">
      <c r="A15" s="58"/>
      <c r="B15" s="58"/>
      <c r="C15" s="55"/>
      <c r="D15" s="56"/>
      <c r="E15" s="58"/>
      <c r="F15" s="56"/>
      <c r="G15" s="57"/>
      <c r="H15" s="68"/>
      <c r="I15" s="56"/>
      <c r="J15" s="56"/>
      <c r="K15" s="184">
        <v>28</v>
      </c>
      <c r="L15" s="68">
        <f t="shared" si="3"/>
        <v>0</v>
      </c>
      <c r="M15" s="68">
        <f t="shared" si="3"/>
        <v>0</v>
      </c>
      <c r="N15" s="68">
        <f t="shared" si="3"/>
        <v>0</v>
      </c>
      <c r="O15" s="68">
        <f t="shared" si="3"/>
        <v>0</v>
      </c>
      <c r="P15" s="68">
        <f>ROUND(IF($I$10="Annual",SUMIF($K$21:$K$1020,$K15,H$21:H$1020),SUMIFS(H$21:H$1020,$K$21:$K$1020,$K15,$C$21:$C$1020,$I$10)),0)</f>
        <v>0</v>
      </c>
      <c r="Q15" s="68"/>
      <c r="R15" s="52"/>
      <c r="X15" s="52"/>
      <c r="Z15" s="52"/>
    </row>
    <row r="16" spans="1:26" ht="11.1" customHeight="1">
      <c r="A16" s="58"/>
      <c r="B16" s="58"/>
      <c r="C16" s="55"/>
      <c r="D16" s="56"/>
      <c r="E16" s="58"/>
      <c r="F16" s="56"/>
      <c r="G16" s="57"/>
      <c r="H16" s="68"/>
      <c r="I16" s="56"/>
      <c r="J16" s="56"/>
      <c r="K16" s="59"/>
      <c r="L16" s="56"/>
      <c r="M16" s="56"/>
      <c r="N16" s="56"/>
      <c r="O16" s="56"/>
      <c r="P16" s="56"/>
      <c r="Q16" s="68"/>
      <c r="R16" s="52"/>
      <c r="X16" s="52"/>
      <c r="Z16" s="52"/>
    </row>
    <row r="17" spans="1:26" ht="15.75" thickBot="1">
      <c r="A17" s="58"/>
      <c r="B17" s="58"/>
      <c r="C17" s="55"/>
      <c r="D17" s="56"/>
      <c r="E17" s="58"/>
      <c r="F17" s="56"/>
      <c r="G17" s="57"/>
      <c r="H17" s="68"/>
      <c r="I17" s="56"/>
      <c r="J17" s="56"/>
      <c r="K17" s="59"/>
      <c r="L17" s="69">
        <f>ROUND(SUM(L11:L15),0)</f>
        <v>0</v>
      </c>
      <c r="M17" s="69">
        <f t="shared" ref="M17:P17" si="4">ROUND(SUM(M11:M15),0)</f>
        <v>0</v>
      </c>
      <c r="N17" s="69">
        <f t="shared" si="4"/>
        <v>0</v>
      </c>
      <c r="O17" s="69">
        <f t="shared" si="4"/>
        <v>0</v>
      </c>
      <c r="P17" s="69">
        <f t="shared" si="4"/>
        <v>0</v>
      </c>
      <c r="Q17" s="68"/>
      <c r="R17" s="52"/>
      <c r="X17" s="52"/>
      <c r="Z17" s="52"/>
    </row>
    <row r="18" spans="1:26" ht="11.1" customHeight="1" thickTop="1">
      <c r="A18" s="58"/>
      <c r="B18" s="58"/>
      <c r="C18" s="55"/>
      <c r="D18" s="71"/>
      <c r="E18" s="71"/>
      <c r="F18" s="71"/>
      <c r="G18" s="71"/>
      <c r="H18" s="71"/>
      <c r="I18" s="182"/>
      <c r="J18" s="71"/>
      <c r="K18" s="59"/>
      <c r="L18" s="60"/>
      <c r="M18" s="71"/>
      <c r="N18" s="71"/>
      <c r="O18" s="71"/>
      <c r="P18" s="71"/>
      <c r="Q18" s="71"/>
      <c r="R18" s="52"/>
      <c r="X18" s="52"/>
      <c r="Z18" s="52"/>
    </row>
    <row r="19" spans="1:26" s="17" customFormat="1">
      <c r="A19" s="56"/>
      <c r="B19" s="130" t="s">
        <v>398</v>
      </c>
      <c r="C19" s="102" t="s">
        <v>226</v>
      </c>
      <c r="D19" s="73" t="s">
        <v>5</v>
      </c>
      <c r="E19" s="73" t="s">
        <v>0</v>
      </c>
      <c r="F19" s="73" t="s">
        <v>6</v>
      </c>
      <c r="G19" s="74" t="s">
        <v>7</v>
      </c>
      <c r="H19" s="54" t="s">
        <v>369</v>
      </c>
      <c r="I19" s="73" t="s">
        <v>1</v>
      </c>
      <c r="J19" s="73" t="s">
        <v>3400</v>
      </c>
      <c r="K19" s="75" t="s">
        <v>168</v>
      </c>
      <c r="L19" s="54" t="s">
        <v>9</v>
      </c>
      <c r="M19" s="54" t="s">
        <v>3</v>
      </c>
      <c r="N19" s="54" t="s">
        <v>10</v>
      </c>
      <c r="O19" s="54" t="s">
        <v>2</v>
      </c>
      <c r="P19" s="54" t="s">
        <v>3401</v>
      </c>
      <c r="Q19" s="73" t="s">
        <v>3402</v>
      </c>
      <c r="R19" s="54" t="s">
        <v>379</v>
      </c>
      <c r="S19" s="54" t="s">
        <v>36</v>
      </c>
      <c r="T19" s="54" t="s">
        <v>399</v>
      </c>
      <c r="W19" s="54" t="s">
        <v>3404</v>
      </c>
      <c r="X19" s="54" t="s">
        <v>370</v>
      </c>
      <c r="Y19" s="54" t="s">
        <v>3405</v>
      </c>
      <c r="Z19" s="54" t="s">
        <v>370</v>
      </c>
    </row>
    <row r="20" spans="1:26" ht="11.1" customHeight="1">
      <c r="B20" s="53">
        <v>0</v>
      </c>
      <c r="C20" s="53">
        <v>0</v>
      </c>
      <c r="D20" s="53">
        <v>0</v>
      </c>
      <c r="E20" s="53">
        <v>0</v>
      </c>
      <c r="F20" s="53">
        <v>0</v>
      </c>
      <c r="G20" s="53">
        <v>0</v>
      </c>
      <c r="H20" s="53">
        <v>0</v>
      </c>
      <c r="I20" s="183">
        <v>0</v>
      </c>
      <c r="J20" s="53">
        <v>0</v>
      </c>
      <c r="K20" s="53">
        <v>0</v>
      </c>
      <c r="L20" s="53">
        <v>0</v>
      </c>
      <c r="M20" s="53">
        <v>0</v>
      </c>
      <c r="N20" s="53">
        <v>0</v>
      </c>
      <c r="O20" s="53">
        <v>0</v>
      </c>
      <c r="P20" s="53">
        <v>0</v>
      </c>
      <c r="Q20" s="53">
        <v>0</v>
      </c>
      <c r="R20" s="53">
        <v>0</v>
      </c>
      <c r="S20" s="53">
        <v>0</v>
      </c>
      <c r="T20" s="53">
        <v>0</v>
      </c>
      <c r="U20" s="14">
        <v>0</v>
      </c>
      <c r="W20" s="53">
        <v>0</v>
      </c>
      <c r="X20" s="53">
        <v>0</v>
      </c>
      <c r="Y20" s="53">
        <v>0</v>
      </c>
      <c r="Z20" s="53">
        <v>0</v>
      </c>
    </row>
    <row r="21" spans="1:26">
      <c r="B21" s="176" t="s">
        <v>2400</v>
      </c>
      <c r="C21" s="121"/>
      <c r="D21" s="119"/>
      <c r="E21" s="118"/>
      <c r="F21" s="192"/>
      <c r="G21" s="117"/>
      <c r="H21" s="120">
        <v>0</v>
      </c>
      <c r="I21" s="119"/>
      <c r="J21" s="119"/>
      <c r="K21" s="120">
        <v>0</v>
      </c>
      <c r="L21" s="120">
        <v>0</v>
      </c>
      <c r="M21" s="120">
        <v>0</v>
      </c>
      <c r="N21" s="120">
        <v>0</v>
      </c>
      <c r="O21" s="120">
        <v>0</v>
      </c>
      <c r="P21" s="185"/>
      <c r="Q21" s="181">
        <v>0</v>
      </c>
      <c r="R21" s="197"/>
      <c r="S21" s="179" t="str">
        <f>IFERROR(INDEX('ITC-3B'!$B$21:$B$1020,MATCH(F21,'ITC-3B'!$E$21:$E$1020,0)),"-")</f>
        <v>-</v>
      </c>
      <c r="T21" s="179" t="str">
        <f>IFERROR(INDEX('ITC-Books'!$B$21:$B$1020,MATCH(F21,'ITC-Books'!$E$21:$E$1020,0)),"-")</f>
        <v>-</v>
      </c>
      <c r="U21" s="186">
        <f>IF(((L21*K21/100)-SUM(M21:O21))&gt;0.51,0,((L21*K21/100)-SUM(M21:O21)))</f>
        <v>0</v>
      </c>
      <c r="V21" s="114"/>
      <c r="W21" s="179" t="str">
        <f>IFERROR(INDEX('ITC-3B'!$C$21:$C$1020,MATCH(F21,'ITC-3B'!$E$21:$E$1020,0)),"Unclaimed")</f>
        <v>Unclaimed</v>
      </c>
      <c r="X21" s="114">
        <f>IFERROR(VLOOKUP(F21,'ITC-3B'!$E$21:$P$1020,12,0)-H21,SUM(M21:O21))</f>
        <v>0</v>
      </c>
      <c r="Y21" s="179" t="str">
        <f>IFERROR(INDEX('ITC-Books'!$C$21:$C$1020,MATCH(F21,'ITC-Books'!$E$21:$E$1020,0)),"Unclaimed")</f>
        <v>Unclaimed</v>
      </c>
      <c r="Z21" s="114">
        <f>IFERROR(VLOOKUP(F21,'ITC-Books'!$E$21:$P$1020,12,0)-H21,SUM(M21:O21))</f>
        <v>0</v>
      </c>
    </row>
    <row r="22" spans="1:26">
      <c r="B22" s="176" t="s">
        <v>2401</v>
      </c>
      <c r="C22" s="121"/>
      <c r="D22" s="119"/>
      <c r="E22" s="118"/>
      <c r="F22" s="192"/>
      <c r="G22" s="117"/>
      <c r="H22" s="120">
        <v>0</v>
      </c>
      <c r="I22" s="119"/>
      <c r="J22" s="119"/>
      <c r="K22" s="120">
        <v>0</v>
      </c>
      <c r="L22" s="120">
        <v>0</v>
      </c>
      <c r="M22" s="120">
        <v>0</v>
      </c>
      <c r="N22" s="120">
        <v>0</v>
      </c>
      <c r="O22" s="120">
        <v>0</v>
      </c>
      <c r="P22" s="185"/>
      <c r="Q22" s="181">
        <v>0</v>
      </c>
      <c r="R22" s="197"/>
      <c r="S22" s="179" t="str">
        <f>IFERROR(INDEX('ITC-3B'!$B$21:$B$1020,MATCH(F22,'ITC-3B'!$E$21:$E$1020,0)),"-")</f>
        <v>-</v>
      </c>
      <c r="T22" s="179" t="str">
        <f>IFERROR(INDEX('ITC-Books'!$B$21:$B$1020,MATCH(F22,'ITC-Books'!$E$21:$E$1020,0)),"-")</f>
        <v>-</v>
      </c>
      <c r="U22" s="186">
        <f t="shared" ref="U22:U85" si="5">IF(((L22*K22/100)-SUM(M22:O22))&gt;0.51,0,((L22*K22/100)-SUM(M22:O22)))</f>
        <v>0</v>
      </c>
      <c r="W22" s="179" t="str">
        <f>IFERROR(INDEX('ITC-3B'!$C$21:$C$1020,MATCH(F22,'ITC-3B'!$E$21:$E$1020,0)),"Unclaimed")</f>
        <v>Unclaimed</v>
      </c>
      <c r="X22" s="114">
        <f>IFERROR(VLOOKUP(F22,'ITC-3B'!$E$21:$P$1020,12,0)-H22,SUM(M22:O22))</f>
        <v>0</v>
      </c>
      <c r="Y22" s="179" t="str">
        <f>IFERROR(INDEX('ITC-Books'!$C$21:$C$1020,MATCH(F22,'ITC-Books'!$E$21:$E$1020,0)),"Unclaimed")</f>
        <v>Unclaimed</v>
      </c>
      <c r="Z22" s="114">
        <f>IFERROR(VLOOKUP(F22,'ITC-Books'!$E$21:$P$1020,12,0)-H22,SUM(M22:O22))</f>
        <v>0</v>
      </c>
    </row>
    <row r="23" spans="1:26">
      <c r="B23" s="176" t="s">
        <v>2402</v>
      </c>
      <c r="C23" s="121"/>
      <c r="D23" s="119"/>
      <c r="E23" s="118"/>
      <c r="F23" s="192"/>
      <c r="G23" s="117"/>
      <c r="H23" s="120">
        <v>0</v>
      </c>
      <c r="I23" s="119"/>
      <c r="J23" s="119"/>
      <c r="K23" s="120">
        <v>0</v>
      </c>
      <c r="L23" s="120">
        <v>0</v>
      </c>
      <c r="M23" s="120">
        <v>0</v>
      </c>
      <c r="N23" s="120">
        <v>0</v>
      </c>
      <c r="O23" s="120">
        <v>0</v>
      </c>
      <c r="P23" s="185"/>
      <c r="Q23" s="181">
        <v>0</v>
      </c>
      <c r="R23" s="197"/>
      <c r="S23" s="179" t="str">
        <f>IFERROR(INDEX('ITC-3B'!$B$21:$B$1020,MATCH(F23,'ITC-3B'!$E$21:$E$1020,0)),"-")</f>
        <v>-</v>
      </c>
      <c r="T23" s="179" t="str">
        <f>IFERROR(INDEX('ITC-Books'!$B$21:$B$1020,MATCH(F23,'ITC-Books'!$E$21:$E$1020,0)),"-")</f>
        <v>-</v>
      </c>
      <c r="U23" s="186">
        <f t="shared" si="5"/>
        <v>0</v>
      </c>
      <c r="W23" s="179" t="str">
        <f>IFERROR(INDEX('ITC-3B'!$C$21:$C$1020,MATCH(F23,'ITC-3B'!$E$21:$E$1020,0)),"Unclaimed")</f>
        <v>Unclaimed</v>
      </c>
      <c r="X23" s="114">
        <f>IFERROR(VLOOKUP(F23,'ITC-3B'!$E$21:$P$1020,12,0)-H23,SUM(M23:O23))</f>
        <v>0</v>
      </c>
      <c r="Y23" s="179" t="str">
        <f>IFERROR(INDEX('ITC-Books'!$C$21:$C$1020,MATCH(F23,'ITC-Books'!$E$21:$E$1020,0)),"Unclaimed")</f>
        <v>Unclaimed</v>
      </c>
      <c r="Z23" s="114">
        <f>IFERROR(VLOOKUP(F23,'ITC-Books'!$E$21:$P$1020,12,0)-H23,SUM(M23:O23))</f>
        <v>0</v>
      </c>
    </row>
    <row r="24" spans="1:26">
      <c r="B24" s="176" t="s">
        <v>2403</v>
      </c>
      <c r="C24" s="121"/>
      <c r="D24" s="119"/>
      <c r="E24" s="118"/>
      <c r="F24" s="192"/>
      <c r="G24" s="117"/>
      <c r="H24" s="120">
        <v>0</v>
      </c>
      <c r="I24" s="119"/>
      <c r="J24" s="119"/>
      <c r="K24" s="120">
        <v>0</v>
      </c>
      <c r="L24" s="120">
        <v>0</v>
      </c>
      <c r="M24" s="120">
        <v>0</v>
      </c>
      <c r="N24" s="120">
        <v>0</v>
      </c>
      <c r="O24" s="120">
        <v>0</v>
      </c>
      <c r="P24" s="185"/>
      <c r="Q24" s="181">
        <v>0</v>
      </c>
      <c r="R24" s="197"/>
      <c r="S24" s="179" t="str">
        <f>IFERROR(INDEX('ITC-3B'!$B$21:$B$1020,MATCH(F24,'ITC-3B'!$E$21:$E$1020,0)),"-")</f>
        <v>-</v>
      </c>
      <c r="T24" s="179" t="str">
        <f>IFERROR(INDEX('ITC-Books'!$B$21:$B$1020,MATCH(F24,'ITC-Books'!$E$21:$E$1020,0)),"-")</f>
        <v>-</v>
      </c>
      <c r="U24" s="186">
        <f t="shared" si="5"/>
        <v>0</v>
      </c>
      <c r="W24" s="179" t="str">
        <f>IFERROR(INDEX('ITC-3B'!$C$21:$C$1020,MATCH(F24,'ITC-3B'!$E$21:$E$1020,0)),"Unclaimed")</f>
        <v>Unclaimed</v>
      </c>
      <c r="X24" s="114">
        <f>IFERROR(VLOOKUP(F24,'ITC-3B'!$E$21:$P$1020,12,0)-H24,SUM(M24:O24))</f>
        <v>0</v>
      </c>
      <c r="Y24" s="179" t="str">
        <f>IFERROR(INDEX('ITC-Books'!$C$21:$C$1020,MATCH(F24,'ITC-Books'!$E$21:$E$1020,0)),"Unclaimed")</f>
        <v>Unclaimed</v>
      </c>
      <c r="Z24" s="114">
        <f>IFERROR(VLOOKUP(F24,'ITC-Books'!$E$21:$P$1020,12,0)-H24,SUM(M24:O24))</f>
        <v>0</v>
      </c>
    </row>
    <row r="25" spans="1:26">
      <c r="B25" s="176" t="s">
        <v>2404</v>
      </c>
      <c r="C25" s="121"/>
      <c r="D25" s="119"/>
      <c r="E25" s="118"/>
      <c r="F25" s="192"/>
      <c r="G25" s="117"/>
      <c r="H25" s="120">
        <v>0</v>
      </c>
      <c r="I25" s="119"/>
      <c r="J25" s="119"/>
      <c r="K25" s="120">
        <v>0</v>
      </c>
      <c r="L25" s="120">
        <v>0</v>
      </c>
      <c r="M25" s="120">
        <v>0</v>
      </c>
      <c r="N25" s="120">
        <v>0</v>
      </c>
      <c r="O25" s="120">
        <v>0</v>
      </c>
      <c r="P25" s="185"/>
      <c r="Q25" s="181">
        <v>0</v>
      </c>
      <c r="R25" s="197"/>
      <c r="S25" s="179" t="str">
        <f>IFERROR(INDEX('ITC-3B'!$B$21:$B$1020,MATCH(F25,'ITC-3B'!$E$21:$E$1020,0)),"-")</f>
        <v>-</v>
      </c>
      <c r="T25" s="179" t="str">
        <f>IFERROR(INDEX('ITC-Books'!$B$21:$B$1020,MATCH(F25,'ITC-Books'!$E$21:$E$1020,0)),"-")</f>
        <v>-</v>
      </c>
      <c r="U25" s="186">
        <f t="shared" si="5"/>
        <v>0</v>
      </c>
      <c r="W25" s="179" t="str">
        <f>IFERROR(INDEX('ITC-3B'!$C$21:$C$1020,MATCH(F25,'ITC-3B'!$E$21:$E$1020,0)),"Unclaimed")</f>
        <v>Unclaimed</v>
      </c>
      <c r="X25" s="114">
        <f>IFERROR(VLOOKUP(F25,'ITC-3B'!$E$21:$P$1020,12,0)-H25,SUM(M25:O25))</f>
        <v>0</v>
      </c>
      <c r="Y25" s="179" t="str">
        <f>IFERROR(INDEX('ITC-Books'!$C$21:$C$1020,MATCH(F25,'ITC-Books'!$E$21:$E$1020,0)),"Unclaimed")</f>
        <v>Unclaimed</v>
      </c>
      <c r="Z25" s="114">
        <f>IFERROR(VLOOKUP(F25,'ITC-Books'!$E$21:$P$1020,12,0)-H25,SUM(M25:O25))</f>
        <v>0</v>
      </c>
    </row>
    <row r="26" spans="1:26">
      <c r="B26" s="176" t="s">
        <v>2405</v>
      </c>
      <c r="C26" s="121"/>
      <c r="D26" s="119"/>
      <c r="E26" s="118"/>
      <c r="F26" s="192"/>
      <c r="G26" s="117"/>
      <c r="H26" s="120">
        <v>0</v>
      </c>
      <c r="I26" s="119"/>
      <c r="J26" s="119"/>
      <c r="K26" s="120">
        <v>0</v>
      </c>
      <c r="L26" s="120">
        <v>0</v>
      </c>
      <c r="M26" s="120">
        <v>0</v>
      </c>
      <c r="N26" s="120">
        <v>0</v>
      </c>
      <c r="O26" s="120">
        <v>0</v>
      </c>
      <c r="P26" s="185"/>
      <c r="Q26" s="181">
        <v>0</v>
      </c>
      <c r="R26" s="197"/>
      <c r="S26" s="179" t="str">
        <f>IFERROR(INDEX('ITC-3B'!$B$21:$B$1020,MATCH(F26,'ITC-3B'!$E$21:$E$1020,0)),"-")</f>
        <v>-</v>
      </c>
      <c r="T26" s="179" t="str">
        <f>IFERROR(INDEX('ITC-Books'!$B$21:$B$1020,MATCH(F26,'ITC-Books'!$E$21:$E$1020,0)),"-")</f>
        <v>-</v>
      </c>
      <c r="U26" s="186">
        <f t="shared" si="5"/>
        <v>0</v>
      </c>
      <c r="W26" s="179" t="str">
        <f>IFERROR(INDEX('ITC-3B'!$C$21:$C$1020,MATCH(F26,'ITC-3B'!$E$21:$E$1020,0)),"Unclaimed")</f>
        <v>Unclaimed</v>
      </c>
      <c r="X26" s="114">
        <f>IFERROR(VLOOKUP(F26,'ITC-3B'!$E$21:$P$1020,12,0)-H26,SUM(M26:O26))</f>
        <v>0</v>
      </c>
      <c r="Y26" s="179" t="str">
        <f>IFERROR(INDEX('ITC-Books'!$C$21:$C$1020,MATCH(F26,'ITC-Books'!$E$21:$E$1020,0)),"Unclaimed")</f>
        <v>Unclaimed</v>
      </c>
      <c r="Z26" s="114">
        <f>IFERROR(VLOOKUP(F26,'ITC-Books'!$E$21:$P$1020,12,0)-H26,SUM(M26:O26))</f>
        <v>0</v>
      </c>
    </row>
    <row r="27" spans="1:26">
      <c r="B27" s="176" t="s">
        <v>2406</v>
      </c>
      <c r="C27" s="121"/>
      <c r="D27" s="119"/>
      <c r="E27" s="118"/>
      <c r="F27" s="192"/>
      <c r="G27" s="117"/>
      <c r="H27" s="120">
        <v>0</v>
      </c>
      <c r="I27" s="119"/>
      <c r="J27" s="119"/>
      <c r="K27" s="120">
        <v>0</v>
      </c>
      <c r="L27" s="120">
        <v>0</v>
      </c>
      <c r="M27" s="120">
        <v>0</v>
      </c>
      <c r="N27" s="120">
        <v>0</v>
      </c>
      <c r="O27" s="120">
        <v>0</v>
      </c>
      <c r="P27" s="185"/>
      <c r="Q27" s="181">
        <v>0</v>
      </c>
      <c r="R27" s="197"/>
      <c r="S27" s="179" t="str">
        <f>IFERROR(INDEX('ITC-3B'!$B$21:$B$1020,MATCH(F27,'ITC-3B'!$E$21:$E$1020,0)),"-")</f>
        <v>-</v>
      </c>
      <c r="T27" s="179" t="str">
        <f>IFERROR(INDEX('ITC-Books'!$B$21:$B$1020,MATCH(F27,'ITC-Books'!$E$21:$E$1020,0)),"-")</f>
        <v>-</v>
      </c>
      <c r="U27" s="186">
        <f t="shared" si="5"/>
        <v>0</v>
      </c>
      <c r="W27" s="179" t="str">
        <f>IFERROR(INDEX('ITC-3B'!$C$21:$C$1020,MATCH(F27,'ITC-3B'!$E$21:$E$1020,0)),"Unclaimed")</f>
        <v>Unclaimed</v>
      </c>
      <c r="X27" s="114">
        <f>IFERROR(VLOOKUP(F27,'ITC-3B'!$E$21:$P$1020,12,0)-H27,SUM(M27:O27))</f>
        <v>0</v>
      </c>
      <c r="Y27" s="179" t="str">
        <f>IFERROR(INDEX('ITC-Books'!$C$21:$C$1020,MATCH(F27,'ITC-Books'!$E$21:$E$1020,0)),"Unclaimed")</f>
        <v>Unclaimed</v>
      </c>
      <c r="Z27" s="114">
        <f>IFERROR(VLOOKUP(F27,'ITC-Books'!$E$21:$P$1020,12,0)-H27,SUM(M27:O27))</f>
        <v>0</v>
      </c>
    </row>
    <row r="28" spans="1:26">
      <c r="B28" s="176" t="s">
        <v>2407</v>
      </c>
      <c r="C28" s="121"/>
      <c r="D28" s="119"/>
      <c r="E28" s="118"/>
      <c r="F28" s="192"/>
      <c r="G28" s="117"/>
      <c r="H28" s="120">
        <v>0</v>
      </c>
      <c r="I28" s="119"/>
      <c r="J28" s="119"/>
      <c r="K28" s="120">
        <v>0</v>
      </c>
      <c r="L28" s="120">
        <v>0</v>
      </c>
      <c r="M28" s="120">
        <v>0</v>
      </c>
      <c r="N28" s="120">
        <v>0</v>
      </c>
      <c r="O28" s="120">
        <v>0</v>
      </c>
      <c r="P28" s="185"/>
      <c r="Q28" s="181">
        <v>0</v>
      </c>
      <c r="R28" s="197"/>
      <c r="S28" s="179" t="str">
        <f>IFERROR(INDEX('ITC-3B'!$B$21:$B$1020,MATCH(F28,'ITC-3B'!$E$21:$E$1020,0)),"-")</f>
        <v>-</v>
      </c>
      <c r="T28" s="179" t="str">
        <f>IFERROR(INDEX('ITC-Books'!$B$21:$B$1020,MATCH(F28,'ITC-Books'!$E$21:$E$1020,0)),"-")</f>
        <v>-</v>
      </c>
      <c r="U28" s="186">
        <f t="shared" si="5"/>
        <v>0</v>
      </c>
      <c r="W28" s="179" t="str">
        <f>IFERROR(INDEX('ITC-3B'!$C$21:$C$1020,MATCH(F28,'ITC-3B'!$E$21:$E$1020,0)),"Unclaimed")</f>
        <v>Unclaimed</v>
      </c>
      <c r="X28" s="114">
        <f>IFERROR(VLOOKUP(F28,'ITC-3B'!$E$21:$P$1020,12,0)-H28,SUM(M28:O28))</f>
        <v>0</v>
      </c>
      <c r="Y28" s="179" t="str">
        <f>IFERROR(INDEX('ITC-Books'!$C$21:$C$1020,MATCH(F28,'ITC-Books'!$E$21:$E$1020,0)),"Unclaimed")</f>
        <v>Unclaimed</v>
      </c>
      <c r="Z28" s="114">
        <f>IFERROR(VLOOKUP(F28,'ITC-Books'!$E$21:$P$1020,12,0)-H28,SUM(M28:O28))</f>
        <v>0</v>
      </c>
    </row>
    <row r="29" spans="1:26">
      <c r="B29" s="176" t="s">
        <v>2408</v>
      </c>
      <c r="C29" s="121"/>
      <c r="D29" s="119"/>
      <c r="E29" s="118"/>
      <c r="F29" s="192"/>
      <c r="G29" s="117"/>
      <c r="H29" s="120">
        <v>0</v>
      </c>
      <c r="I29" s="119"/>
      <c r="J29" s="119"/>
      <c r="K29" s="120">
        <v>0</v>
      </c>
      <c r="L29" s="120">
        <v>0</v>
      </c>
      <c r="M29" s="120">
        <v>0</v>
      </c>
      <c r="N29" s="120">
        <v>0</v>
      </c>
      <c r="O29" s="120">
        <v>0</v>
      </c>
      <c r="P29" s="185"/>
      <c r="Q29" s="181">
        <v>0</v>
      </c>
      <c r="R29" s="197"/>
      <c r="S29" s="179" t="str">
        <f>IFERROR(INDEX('ITC-3B'!$B$21:$B$1020,MATCH(F29,'ITC-3B'!$E$21:$E$1020,0)),"-")</f>
        <v>-</v>
      </c>
      <c r="T29" s="179" t="str">
        <f>IFERROR(INDEX('ITC-Books'!$B$21:$B$1020,MATCH(F29,'ITC-Books'!$E$21:$E$1020,0)),"-")</f>
        <v>-</v>
      </c>
      <c r="U29" s="186">
        <f t="shared" si="5"/>
        <v>0</v>
      </c>
      <c r="W29" s="179" t="str">
        <f>IFERROR(INDEX('ITC-3B'!$C$21:$C$1020,MATCH(F29,'ITC-3B'!$E$21:$E$1020,0)),"Unclaimed")</f>
        <v>Unclaimed</v>
      </c>
      <c r="X29" s="114">
        <f>IFERROR(VLOOKUP(F29,'ITC-3B'!$E$21:$P$1020,12,0)-H29,SUM(M29:O29))</f>
        <v>0</v>
      </c>
      <c r="Y29" s="179" t="str">
        <f>IFERROR(INDEX('ITC-Books'!$C$21:$C$1020,MATCH(F29,'ITC-Books'!$E$21:$E$1020,0)),"Unclaimed")</f>
        <v>Unclaimed</v>
      </c>
      <c r="Z29" s="114">
        <f>IFERROR(VLOOKUP(F29,'ITC-Books'!$E$21:$P$1020,12,0)-H29,SUM(M29:O29))</f>
        <v>0</v>
      </c>
    </row>
    <row r="30" spans="1:26">
      <c r="B30" s="176" t="s">
        <v>2409</v>
      </c>
      <c r="C30" s="121"/>
      <c r="D30" s="119"/>
      <c r="E30" s="118"/>
      <c r="F30" s="192"/>
      <c r="G30" s="117"/>
      <c r="H30" s="120">
        <v>0</v>
      </c>
      <c r="I30" s="119"/>
      <c r="J30" s="119"/>
      <c r="K30" s="120">
        <v>0</v>
      </c>
      <c r="L30" s="120">
        <v>0</v>
      </c>
      <c r="M30" s="120">
        <v>0</v>
      </c>
      <c r="N30" s="120">
        <v>0</v>
      </c>
      <c r="O30" s="120">
        <v>0</v>
      </c>
      <c r="P30" s="185"/>
      <c r="Q30" s="181">
        <v>0</v>
      </c>
      <c r="R30" s="197"/>
      <c r="S30" s="179" t="str">
        <f>IFERROR(INDEX('ITC-3B'!$B$21:$B$1020,MATCH(F30,'ITC-3B'!$E$21:$E$1020,0)),"-")</f>
        <v>-</v>
      </c>
      <c r="T30" s="179" t="str">
        <f>IFERROR(INDEX('ITC-Books'!$B$21:$B$1020,MATCH(F30,'ITC-Books'!$E$21:$E$1020,0)),"-")</f>
        <v>-</v>
      </c>
      <c r="U30" s="186">
        <f t="shared" si="5"/>
        <v>0</v>
      </c>
      <c r="W30" s="179" t="str">
        <f>IFERROR(INDEX('ITC-3B'!$C$21:$C$1020,MATCH(F30,'ITC-3B'!$E$21:$E$1020,0)),"Unclaimed")</f>
        <v>Unclaimed</v>
      </c>
      <c r="X30" s="114">
        <f>IFERROR(VLOOKUP(F30,'ITC-3B'!$E$21:$P$1020,12,0)-H30,SUM(M30:O30))</f>
        <v>0</v>
      </c>
      <c r="Y30" s="179" t="str">
        <f>IFERROR(INDEX('ITC-Books'!$C$21:$C$1020,MATCH(F30,'ITC-Books'!$E$21:$E$1020,0)),"Unclaimed")</f>
        <v>Unclaimed</v>
      </c>
      <c r="Z30" s="114">
        <f>IFERROR(VLOOKUP(F30,'ITC-Books'!$E$21:$P$1020,12,0)-H30,SUM(M30:O30))</f>
        <v>0</v>
      </c>
    </row>
    <row r="31" spans="1:26">
      <c r="B31" s="176" t="s">
        <v>2410</v>
      </c>
      <c r="C31" s="121"/>
      <c r="D31" s="119"/>
      <c r="E31" s="118"/>
      <c r="F31" s="192"/>
      <c r="G31" s="117"/>
      <c r="H31" s="120">
        <v>0</v>
      </c>
      <c r="I31" s="119"/>
      <c r="J31" s="119"/>
      <c r="K31" s="120">
        <v>0</v>
      </c>
      <c r="L31" s="120">
        <v>0</v>
      </c>
      <c r="M31" s="120">
        <v>0</v>
      </c>
      <c r="N31" s="120">
        <v>0</v>
      </c>
      <c r="O31" s="120">
        <v>0</v>
      </c>
      <c r="P31" s="185"/>
      <c r="Q31" s="181">
        <v>0</v>
      </c>
      <c r="R31" s="197"/>
      <c r="S31" s="179" t="str">
        <f>IFERROR(INDEX('ITC-3B'!$B$21:$B$1020,MATCH(F31,'ITC-3B'!$E$21:$E$1020,0)),"-")</f>
        <v>-</v>
      </c>
      <c r="T31" s="179" t="str">
        <f>IFERROR(INDEX('ITC-Books'!$B$21:$B$1020,MATCH(F31,'ITC-Books'!$E$21:$E$1020,0)),"-")</f>
        <v>-</v>
      </c>
      <c r="U31" s="186">
        <f t="shared" si="5"/>
        <v>0</v>
      </c>
      <c r="W31" s="179" t="str">
        <f>IFERROR(INDEX('ITC-3B'!$C$21:$C$1020,MATCH(F31,'ITC-3B'!$E$21:$E$1020,0)),"Unclaimed")</f>
        <v>Unclaimed</v>
      </c>
      <c r="X31" s="114">
        <f>IFERROR(VLOOKUP(F31,'ITC-3B'!$E$21:$P$1020,12,0)-H31,SUM(M31:O31))</f>
        <v>0</v>
      </c>
      <c r="Y31" s="179" t="str">
        <f>IFERROR(INDEX('ITC-Books'!$C$21:$C$1020,MATCH(F31,'ITC-Books'!$E$21:$E$1020,0)),"Unclaimed")</f>
        <v>Unclaimed</v>
      </c>
      <c r="Z31" s="114">
        <f>IFERROR(VLOOKUP(F31,'ITC-Books'!$E$21:$P$1020,12,0)-H31,SUM(M31:O31))</f>
        <v>0</v>
      </c>
    </row>
    <row r="32" spans="1:26">
      <c r="B32" s="176" t="s">
        <v>2411</v>
      </c>
      <c r="C32" s="121"/>
      <c r="D32" s="119"/>
      <c r="E32" s="118"/>
      <c r="F32" s="192"/>
      <c r="G32" s="117"/>
      <c r="H32" s="120">
        <v>0</v>
      </c>
      <c r="I32" s="119"/>
      <c r="J32" s="119"/>
      <c r="K32" s="120">
        <v>0</v>
      </c>
      <c r="L32" s="120">
        <v>0</v>
      </c>
      <c r="M32" s="120">
        <v>0</v>
      </c>
      <c r="N32" s="120">
        <v>0</v>
      </c>
      <c r="O32" s="120">
        <v>0</v>
      </c>
      <c r="P32" s="185"/>
      <c r="Q32" s="181">
        <v>0</v>
      </c>
      <c r="R32" s="197"/>
      <c r="S32" s="179" t="str">
        <f>IFERROR(INDEX('ITC-3B'!$B$21:$B$1020,MATCH(F32,'ITC-3B'!$E$21:$E$1020,0)),"-")</f>
        <v>-</v>
      </c>
      <c r="T32" s="179" t="str">
        <f>IFERROR(INDEX('ITC-Books'!$B$21:$B$1020,MATCH(F32,'ITC-Books'!$E$21:$E$1020,0)),"-")</f>
        <v>-</v>
      </c>
      <c r="U32" s="186">
        <f t="shared" si="5"/>
        <v>0</v>
      </c>
      <c r="W32" s="179" t="str">
        <f>IFERROR(INDEX('ITC-3B'!$C$21:$C$1020,MATCH(F32,'ITC-3B'!$E$21:$E$1020,0)),"Unclaimed")</f>
        <v>Unclaimed</v>
      </c>
      <c r="X32" s="114">
        <f>IFERROR(VLOOKUP(F32,'ITC-3B'!$E$21:$P$1020,12,0)-H32,SUM(M32:O32))</f>
        <v>0</v>
      </c>
      <c r="Y32" s="179" t="str">
        <f>IFERROR(INDEX('ITC-Books'!$C$21:$C$1020,MATCH(F32,'ITC-Books'!$E$21:$E$1020,0)),"Unclaimed")</f>
        <v>Unclaimed</v>
      </c>
      <c r="Z32" s="114">
        <f>IFERROR(VLOOKUP(F32,'ITC-Books'!$E$21:$P$1020,12,0)-H32,SUM(M32:O32))</f>
        <v>0</v>
      </c>
    </row>
    <row r="33" spans="2:26">
      <c r="B33" s="176" t="s">
        <v>2412</v>
      </c>
      <c r="C33" s="121"/>
      <c r="D33" s="119"/>
      <c r="E33" s="118"/>
      <c r="F33" s="192"/>
      <c r="G33" s="117"/>
      <c r="H33" s="120">
        <v>0</v>
      </c>
      <c r="I33" s="119"/>
      <c r="J33" s="119"/>
      <c r="K33" s="120">
        <v>0</v>
      </c>
      <c r="L33" s="120">
        <v>0</v>
      </c>
      <c r="M33" s="120">
        <v>0</v>
      </c>
      <c r="N33" s="120">
        <v>0</v>
      </c>
      <c r="O33" s="120">
        <v>0</v>
      </c>
      <c r="P33" s="185"/>
      <c r="Q33" s="181">
        <v>0</v>
      </c>
      <c r="R33" s="197"/>
      <c r="S33" s="179" t="str">
        <f>IFERROR(INDEX('ITC-3B'!$B$21:$B$1020,MATCH(F33,'ITC-3B'!$E$21:$E$1020,0)),"-")</f>
        <v>-</v>
      </c>
      <c r="T33" s="179" t="str">
        <f>IFERROR(INDEX('ITC-Books'!$B$21:$B$1020,MATCH(F33,'ITC-Books'!$E$21:$E$1020,0)),"-")</f>
        <v>-</v>
      </c>
      <c r="U33" s="186">
        <f t="shared" si="5"/>
        <v>0</v>
      </c>
      <c r="W33" s="179" t="str">
        <f>IFERROR(INDEX('ITC-3B'!$C$21:$C$1020,MATCH(F33,'ITC-3B'!$E$21:$E$1020,0)),"Unclaimed")</f>
        <v>Unclaimed</v>
      </c>
      <c r="X33" s="114">
        <f>IFERROR(VLOOKUP(F33,'ITC-3B'!$E$21:$P$1020,12,0)-H33,SUM(M33:O33))</f>
        <v>0</v>
      </c>
      <c r="Y33" s="179" t="str">
        <f>IFERROR(INDEX('ITC-Books'!$C$21:$C$1020,MATCH(F33,'ITC-Books'!$E$21:$E$1020,0)),"Unclaimed")</f>
        <v>Unclaimed</v>
      </c>
      <c r="Z33" s="114">
        <f>IFERROR(VLOOKUP(F33,'ITC-Books'!$E$21:$P$1020,12,0)-H33,SUM(M33:O33))</f>
        <v>0</v>
      </c>
    </row>
    <row r="34" spans="2:26">
      <c r="B34" s="176" t="s">
        <v>2413</v>
      </c>
      <c r="C34" s="121"/>
      <c r="D34" s="119"/>
      <c r="E34" s="118"/>
      <c r="F34" s="192"/>
      <c r="G34" s="117"/>
      <c r="H34" s="120">
        <v>0</v>
      </c>
      <c r="I34" s="119"/>
      <c r="J34" s="119"/>
      <c r="K34" s="120">
        <v>0</v>
      </c>
      <c r="L34" s="120">
        <v>0</v>
      </c>
      <c r="M34" s="120">
        <v>0</v>
      </c>
      <c r="N34" s="120">
        <v>0</v>
      </c>
      <c r="O34" s="120">
        <v>0</v>
      </c>
      <c r="P34" s="185"/>
      <c r="Q34" s="181">
        <v>0</v>
      </c>
      <c r="R34" s="197"/>
      <c r="S34" s="179" t="str">
        <f>IFERROR(INDEX('ITC-3B'!$B$21:$B$1020,MATCH(F34,'ITC-3B'!$E$21:$E$1020,0)),"-")</f>
        <v>-</v>
      </c>
      <c r="T34" s="179" t="str">
        <f>IFERROR(INDEX('ITC-Books'!$B$21:$B$1020,MATCH(F34,'ITC-Books'!$E$21:$E$1020,0)),"-")</f>
        <v>-</v>
      </c>
      <c r="U34" s="186">
        <f t="shared" si="5"/>
        <v>0</v>
      </c>
      <c r="W34" s="179" t="str">
        <f>IFERROR(INDEX('ITC-3B'!$C$21:$C$1020,MATCH(F34,'ITC-3B'!$E$21:$E$1020,0)),"Unclaimed")</f>
        <v>Unclaimed</v>
      </c>
      <c r="X34" s="114">
        <f>IFERROR(VLOOKUP(F34,'ITC-3B'!$E$21:$P$1020,12,0)-H34,SUM(M34:O34))</f>
        <v>0</v>
      </c>
      <c r="Y34" s="179" t="str">
        <f>IFERROR(INDEX('ITC-Books'!$C$21:$C$1020,MATCH(F34,'ITC-Books'!$E$21:$E$1020,0)),"Unclaimed")</f>
        <v>Unclaimed</v>
      </c>
      <c r="Z34" s="114">
        <f>IFERROR(VLOOKUP(F34,'ITC-Books'!$E$21:$P$1020,12,0)-H34,SUM(M34:O34))</f>
        <v>0</v>
      </c>
    </row>
    <row r="35" spans="2:26">
      <c r="B35" s="176" t="s">
        <v>2414</v>
      </c>
      <c r="C35" s="121"/>
      <c r="D35" s="119"/>
      <c r="E35" s="118"/>
      <c r="F35" s="192"/>
      <c r="G35" s="117"/>
      <c r="H35" s="120">
        <v>0</v>
      </c>
      <c r="I35" s="119"/>
      <c r="J35" s="119"/>
      <c r="K35" s="120">
        <v>0</v>
      </c>
      <c r="L35" s="120">
        <v>0</v>
      </c>
      <c r="M35" s="120">
        <v>0</v>
      </c>
      <c r="N35" s="120">
        <v>0</v>
      </c>
      <c r="O35" s="120">
        <v>0</v>
      </c>
      <c r="P35" s="185"/>
      <c r="Q35" s="181">
        <v>0</v>
      </c>
      <c r="R35" s="197"/>
      <c r="S35" s="179" t="str">
        <f>IFERROR(INDEX('ITC-3B'!$B$21:$B$1020,MATCH(F35,'ITC-3B'!$E$21:$E$1020,0)),"-")</f>
        <v>-</v>
      </c>
      <c r="T35" s="179" t="str">
        <f>IFERROR(INDEX('ITC-Books'!$B$21:$B$1020,MATCH(F35,'ITC-Books'!$E$21:$E$1020,0)),"-")</f>
        <v>-</v>
      </c>
      <c r="U35" s="186">
        <f t="shared" si="5"/>
        <v>0</v>
      </c>
      <c r="W35" s="179" t="str">
        <f>IFERROR(INDEX('ITC-3B'!$C$21:$C$1020,MATCH(F35,'ITC-3B'!$E$21:$E$1020,0)),"Unclaimed")</f>
        <v>Unclaimed</v>
      </c>
      <c r="X35" s="114">
        <f>IFERROR(VLOOKUP(F35,'ITC-3B'!$E$21:$P$1020,12,0)-H35,SUM(M35:O35))</f>
        <v>0</v>
      </c>
      <c r="Y35" s="179" t="str">
        <f>IFERROR(INDEX('ITC-Books'!$C$21:$C$1020,MATCH(F35,'ITC-Books'!$E$21:$E$1020,0)),"Unclaimed")</f>
        <v>Unclaimed</v>
      </c>
      <c r="Z35" s="114">
        <f>IFERROR(VLOOKUP(F35,'ITC-Books'!$E$21:$P$1020,12,0)-H35,SUM(M35:O35))</f>
        <v>0</v>
      </c>
    </row>
    <row r="36" spans="2:26">
      <c r="B36" s="176" t="s">
        <v>2415</v>
      </c>
      <c r="C36" s="121"/>
      <c r="D36" s="119"/>
      <c r="E36" s="118"/>
      <c r="F36" s="192"/>
      <c r="G36" s="117"/>
      <c r="H36" s="120">
        <v>0</v>
      </c>
      <c r="I36" s="119"/>
      <c r="J36" s="119"/>
      <c r="K36" s="120">
        <v>0</v>
      </c>
      <c r="L36" s="120">
        <v>0</v>
      </c>
      <c r="M36" s="120">
        <v>0</v>
      </c>
      <c r="N36" s="120">
        <v>0</v>
      </c>
      <c r="O36" s="120">
        <v>0</v>
      </c>
      <c r="P36" s="185"/>
      <c r="Q36" s="181">
        <v>0</v>
      </c>
      <c r="R36" s="197"/>
      <c r="S36" s="179" t="str">
        <f>IFERROR(INDEX('ITC-3B'!$B$21:$B$1020,MATCH(F36,'ITC-3B'!$E$21:$E$1020,0)),"-")</f>
        <v>-</v>
      </c>
      <c r="T36" s="179" t="str">
        <f>IFERROR(INDEX('ITC-Books'!$B$21:$B$1020,MATCH(F36,'ITC-Books'!$E$21:$E$1020,0)),"-")</f>
        <v>-</v>
      </c>
      <c r="U36" s="186">
        <f t="shared" si="5"/>
        <v>0</v>
      </c>
      <c r="W36" s="179" t="str">
        <f>IFERROR(INDEX('ITC-3B'!$C$21:$C$1020,MATCH(F36,'ITC-3B'!$E$21:$E$1020,0)),"Unclaimed")</f>
        <v>Unclaimed</v>
      </c>
      <c r="X36" s="114">
        <f>IFERROR(VLOOKUP(F36,'ITC-3B'!$E$21:$P$1020,12,0)-H36,SUM(M36:O36))</f>
        <v>0</v>
      </c>
      <c r="Y36" s="179" t="str">
        <f>IFERROR(INDEX('ITC-Books'!$C$21:$C$1020,MATCH(F36,'ITC-Books'!$E$21:$E$1020,0)),"Unclaimed")</f>
        <v>Unclaimed</v>
      </c>
      <c r="Z36" s="114">
        <f>IFERROR(VLOOKUP(F36,'ITC-Books'!$E$21:$P$1020,12,0)-H36,SUM(M36:O36))</f>
        <v>0</v>
      </c>
    </row>
    <row r="37" spans="2:26">
      <c r="B37" s="176" t="s">
        <v>2416</v>
      </c>
      <c r="C37" s="121"/>
      <c r="D37" s="119"/>
      <c r="E37" s="118"/>
      <c r="F37" s="192"/>
      <c r="G37" s="117"/>
      <c r="H37" s="120">
        <v>0</v>
      </c>
      <c r="I37" s="119"/>
      <c r="J37" s="119"/>
      <c r="K37" s="120">
        <v>0</v>
      </c>
      <c r="L37" s="120">
        <v>0</v>
      </c>
      <c r="M37" s="120">
        <v>0</v>
      </c>
      <c r="N37" s="120">
        <v>0</v>
      </c>
      <c r="O37" s="120">
        <v>0</v>
      </c>
      <c r="P37" s="185"/>
      <c r="Q37" s="181">
        <v>0</v>
      </c>
      <c r="R37" s="197"/>
      <c r="S37" s="179" t="str">
        <f>IFERROR(INDEX('ITC-3B'!$B$21:$B$1020,MATCH(F37,'ITC-3B'!$E$21:$E$1020,0)),"-")</f>
        <v>-</v>
      </c>
      <c r="T37" s="179" t="str">
        <f>IFERROR(INDEX('ITC-Books'!$B$21:$B$1020,MATCH(F37,'ITC-Books'!$E$21:$E$1020,0)),"-")</f>
        <v>-</v>
      </c>
      <c r="U37" s="186">
        <f t="shared" si="5"/>
        <v>0</v>
      </c>
      <c r="W37" s="179" t="str">
        <f>IFERROR(INDEX('ITC-3B'!$C$21:$C$1020,MATCH(F37,'ITC-3B'!$E$21:$E$1020,0)),"Unclaimed")</f>
        <v>Unclaimed</v>
      </c>
      <c r="X37" s="114">
        <f>IFERROR(VLOOKUP(F37,'ITC-3B'!$E$21:$P$1020,12,0)-H37,SUM(M37:O37))</f>
        <v>0</v>
      </c>
      <c r="Y37" s="179" t="str">
        <f>IFERROR(INDEX('ITC-Books'!$C$21:$C$1020,MATCH(F37,'ITC-Books'!$E$21:$E$1020,0)),"Unclaimed")</f>
        <v>Unclaimed</v>
      </c>
      <c r="Z37" s="114">
        <f>IFERROR(VLOOKUP(F37,'ITC-Books'!$E$21:$P$1020,12,0)-H37,SUM(M37:O37))</f>
        <v>0</v>
      </c>
    </row>
    <row r="38" spans="2:26">
      <c r="B38" s="176" t="s">
        <v>2417</v>
      </c>
      <c r="C38" s="121"/>
      <c r="D38" s="119"/>
      <c r="E38" s="118"/>
      <c r="F38" s="192"/>
      <c r="G38" s="117"/>
      <c r="H38" s="120">
        <v>0</v>
      </c>
      <c r="I38" s="119"/>
      <c r="J38" s="119"/>
      <c r="K38" s="120">
        <v>0</v>
      </c>
      <c r="L38" s="120">
        <v>0</v>
      </c>
      <c r="M38" s="120">
        <v>0</v>
      </c>
      <c r="N38" s="120">
        <v>0</v>
      </c>
      <c r="O38" s="120">
        <v>0</v>
      </c>
      <c r="P38" s="185"/>
      <c r="Q38" s="181">
        <v>0</v>
      </c>
      <c r="R38" s="197"/>
      <c r="S38" s="179" t="str">
        <f>IFERROR(INDEX('ITC-3B'!$B$21:$B$1020,MATCH(F38,'ITC-3B'!$E$21:$E$1020,0)),"-")</f>
        <v>-</v>
      </c>
      <c r="T38" s="179" t="str">
        <f>IFERROR(INDEX('ITC-Books'!$B$21:$B$1020,MATCH(F38,'ITC-Books'!$E$21:$E$1020,0)),"-")</f>
        <v>-</v>
      </c>
      <c r="U38" s="186">
        <f t="shared" si="5"/>
        <v>0</v>
      </c>
      <c r="W38" s="179" t="str">
        <f>IFERROR(INDEX('ITC-3B'!$C$21:$C$1020,MATCH(F38,'ITC-3B'!$E$21:$E$1020,0)),"Unclaimed")</f>
        <v>Unclaimed</v>
      </c>
      <c r="X38" s="114">
        <f>IFERROR(VLOOKUP(F38,'ITC-3B'!$E$21:$P$1020,12,0)-H38,SUM(M38:O38))</f>
        <v>0</v>
      </c>
      <c r="Y38" s="179" t="str">
        <f>IFERROR(INDEX('ITC-Books'!$C$21:$C$1020,MATCH(F38,'ITC-Books'!$E$21:$E$1020,0)),"Unclaimed")</f>
        <v>Unclaimed</v>
      </c>
      <c r="Z38" s="114">
        <f>IFERROR(VLOOKUP(F38,'ITC-Books'!$E$21:$P$1020,12,0)-H38,SUM(M38:O38))</f>
        <v>0</v>
      </c>
    </row>
    <row r="39" spans="2:26">
      <c r="B39" s="176" t="s">
        <v>2418</v>
      </c>
      <c r="C39" s="121"/>
      <c r="D39" s="119"/>
      <c r="E39" s="118"/>
      <c r="F39" s="192"/>
      <c r="G39" s="117"/>
      <c r="H39" s="120">
        <v>0</v>
      </c>
      <c r="I39" s="119"/>
      <c r="J39" s="119"/>
      <c r="K39" s="120">
        <v>0</v>
      </c>
      <c r="L39" s="120">
        <v>0</v>
      </c>
      <c r="M39" s="120">
        <v>0</v>
      </c>
      <c r="N39" s="120">
        <v>0</v>
      </c>
      <c r="O39" s="120">
        <v>0</v>
      </c>
      <c r="P39" s="185"/>
      <c r="Q39" s="181">
        <v>0</v>
      </c>
      <c r="R39" s="197"/>
      <c r="S39" s="179" t="str">
        <f>IFERROR(INDEX('ITC-3B'!$B$21:$B$1020,MATCH(F39,'ITC-3B'!$E$21:$E$1020,0)),"-")</f>
        <v>-</v>
      </c>
      <c r="T39" s="179" t="str">
        <f>IFERROR(INDEX('ITC-Books'!$B$21:$B$1020,MATCH(F39,'ITC-Books'!$E$21:$E$1020,0)),"-")</f>
        <v>-</v>
      </c>
      <c r="U39" s="186">
        <f t="shared" si="5"/>
        <v>0</v>
      </c>
      <c r="W39" s="179" t="str">
        <f>IFERROR(INDEX('ITC-3B'!$C$21:$C$1020,MATCH(F39,'ITC-3B'!$E$21:$E$1020,0)),"Unclaimed")</f>
        <v>Unclaimed</v>
      </c>
      <c r="X39" s="114">
        <f>IFERROR(VLOOKUP(F39,'ITC-3B'!$E$21:$P$1020,12,0)-H39,SUM(M39:O39))</f>
        <v>0</v>
      </c>
      <c r="Y39" s="179" t="str">
        <f>IFERROR(INDEX('ITC-Books'!$C$21:$C$1020,MATCH(F39,'ITC-Books'!$E$21:$E$1020,0)),"Unclaimed")</f>
        <v>Unclaimed</v>
      </c>
      <c r="Z39" s="114">
        <f>IFERROR(VLOOKUP(F39,'ITC-Books'!$E$21:$P$1020,12,0)-H39,SUM(M39:O39))</f>
        <v>0</v>
      </c>
    </row>
    <row r="40" spans="2:26">
      <c r="B40" s="176" t="s">
        <v>2419</v>
      </c>
      <c r="C40" s="121"/>
      <c r="D40" s="119"/>
      <c r="E40" s="118"/>
      <c r="F40" s="192"/>
      <c r="G40" s="117"/>
      <c r="H40" s="120">
        <v>0</v>
      </c>
      <c r="I40" s="119"/>
      <c r="J40" s="119"/>
      <c r="K40" s="120">
        <v>0</v>
      </c>
      <c r="L40" s="120">
        <v>0</v>
      </c>
      <c r="M40" s="120">
        <v>0</v>
      </c>
      <c r="N40" s="120">
        <v>0</v>
      </c>
      <c r="O40" s="120">
        <v>0</v>
      </c>
      <c r="P40" s="185"/>
      <c r="Q40" s="181">
        <v>0</v>
      </c>
      <c r="R40" s="197"/>
      <c r="S40" s="179" t="str">
        <f>IFERROR(INDEX('ITC-3B'!$B$21:$B$1020,MATCH(F40,'ITC-3B'!$E$21:$E$1020,0)),"-")</f>
        <v>-</v>
      </c>
      <c r="T40" s="179" t="str">
        <f>IFERROR(INDEX('ITC-Books'!$B$21:$B$1020,MATCH(F40,'ITC-Books'!$E$21:$E$1020,0)),"-")</f>
        <v>-</v>
      </c>
      <c r="U40" s="186">
        <f t="shared" si="5"/>
        <v>0</v>
      </c>
      <c r="W40" s="179" t="str">
        <f>IFERROR(INDEX('ITC-3B'!$C$21:$C$1020,MATCH(F40,'ITC-3B'!$E$21:$E$1020,0)),"Unclaimed")</f>
        <v>Unclaimed</v>
      </c>
      <c r="X40" s="114">
        <f>IFERROR(VLOOKUP(F40,'ITC-3B'!$E$21:$P$1020,12,0)-H40,SUM(M40:O40))</f>
        <v>0</v>
      </c>
      <c r="Y40" s="179" t="str">
        <f>IFERROR(INDEX('ITC-Books'!$C$21:$C$1020,MATCH(F40,'ITC-Books'!$E$21:$E$1020,0)),"Unclaimed")</f>
        <v>Unclaimed</v>
      </c>
      <c r="Z40" s="114">
        <f>IFERROR(VLOOKUP(F40,'ITC-Books'!$E$21:$P$1020,12,0)-H40,SUM(M40:O40))</f>
        <v>0</v>
      </c>
    </row>
    <row r="41" spans="2:26">
      <c r="B41" s="176" t="s">
        <v>2420</v>
      </c>
      <c r="C41" s="121"/>
      <c r="D41" s="119"/>
      <c r="E41" s="118"/>
      <c r="F41" s="192"/>
      <c r="G41" s="117"/>
      <c r="H41" s="120">
        <v>0</v>
      </c>
      <c r="I41" s="119"/>
      <c r="J41" s="119"/>
      <c r="K41" s="120">
        <v>0</v>
      </c>
      <c r="L41" s="120">
        <v>0</v>
      </c>
      <c r="M41" s="120">
        <v>0</v>
      </c>
      <c r="N41" s="120">
        <v>0</v>
      </c>
      <c r="O41" s="120">
        <v>0</v>
      </c>
      <c r="P41" s="185"/>
      <c r="Q41" s="181">
        <v>0</v>
      </c>
      <c r="R41" s="197"/>
      <c r="S41" s="179" t="str">
        <f>IFERROR(INDEX('ITC-3B'!$B$21:$B$1020,MATCH(F41,'ITC-3B'!$E$21:$E$1020,0)),"-")</f>
        <v>-</v>
      </c>
      <c r="T41" s="179" t="str">
        <f>IFERROR(INDEX('ITC-Books'!$B$21:$B$1020,MATCH(F41,'ITC-Books'!$E$21:$E$1020,0)),"-")</f>
        <v>-</v>
      </c>
      <c r="U41" s="186">
        <f t="shared" si="5"/>
        <v>0</v>
      </c>
      <c r="W41" s="179" t="str">
        <f>IFERROR(INDEX('ITC-3B'!$C$21:$C$1020,MATCH(F41,'ITC-3B'!$E$21:$E$1020,0)),"Unclaimed")</f>
        <v>Unclaimed</v>
      </c>
      <c r="X41" s="114">
        <f>IFERROR(VLOOKUP(F41,'ITC-3B'!$E$21:$P$1020,12,0)-H41,SUM(M41:O41))</f>
        <v>0</v>
      </c>
      <c r="Y41" s="179" t="str">
        <f>IFERROR(INDEX('ITC-Books'!$C$21:$C$1020,MATCH(F41,'ITC-Books'!$E$21:$E$1020,0)),"Unclaimed")</f>
        <v>Unclaimed</v>
      </c>
      <c r="Z41" s="114">
        <f>IFERROR(VLOOKUP(F41,'ITC-Books'!$E$21:$P$1020,12,0)-H41,SUM(M41:O41))</f>
        <v>0</v>
      </c>
    </row>
    <row r="42" spans="2:26">
      <c r="B42" s="176" t="s">
        <v>2421</v>
      </c>
      <c r="C42" s="121"/>
      <c r="D42" s="119"/>
      <c r="E42" s="118"/>
      <c r="F42" s="192"/>
      <c r="G42" s="117"/>
      <c r="H42" s="120">
        <v>0</v>
      </c>
      <c r="I42" s="119"/>
      <c r="J42" s="119"/>
      <c r="K42" s="120">
        <v>0</v>
      </c>
      <c r="L42" s="120">
        <v>0</v>
      </c>
      <c r="M42" s="120">
        <v>0</v>
      </c>
      <c r="N42" s="120">
        <v>0</v>
      </c>
      <c r="O42" s="120">
        <v>0</v>
      </c>
      <c r="P42" s="185"/>
      <c r="Q42" s="181">
        <v>0</v>
      </c>
      <c r="R42" s="197"/>
      <c r="S42" s="179" t="str">
        <f>IFERROR(INDEX('ITC-3B'!$B$21:$B$1020,MATCH(F42,'ITC-3B'!$E$21:$E$1020,0)),"-")</f>
        <v>-</v>
      </c>
      <c r="T42" s="179" t="str">
        <f>IFERROR(INDEX('ITC-Books'!$B$21:$B$1020,MATCH(F42,'ITC-Books'!$E$21:$E$1020,0)),"-")</f>
        <v>-</v>
      </c>
      <c r="U42" s="186">
        <f t="shared" si="5"/>
        <v>0</v>
      </c>
      <c r="W42" s="179" t="str">
        <f>IFERROR(INDEX('ITC-3B'!$C$21:$C$1020,MATCH(F42,'ITC-3B'!$E$21:$E$1020,0)),"Unclaimed")</f>
        <v>Unclaimed</v>
      </c>
      <c r="X42" s="114">
        <f>IFERROR(VLOOKUP(F42,'ITC-3B'!$E$21:$P$1020,12,0)-H42,SUM(M42:O42))</f>
        <v>0</v>
      </c>
      <c r="Y42" s="179" t="str">
        <f>IFERROR(INDEX('ITC-Books'!$C$21:$C$1020,MATCH(F42,'ITC-Books'!$E$21:$E$1020,0)),"Unclaimed")</f>
        <v>Unclaimed</v>
      </c>
      <c r="Z42" s="114">
        <f>IFERROR(VLOOKUP(F42,'ITC-Books'!$E$21:$P$1020,12,0)-H42,SUM(M42:O42))</f>
        <v>0</v>
      </c>
    </row>
    <row r="43" spans="2:26">
      <c r="B43" s="176" t="s">
        <v>2422</v>
      </c>
      <c r="C43" s="121"/>
      <c r="D43" s="119"/>
      <c r="E43" s="118"/>
      <c r="F43" s="192"/>
      <c r="G43" s="117"/>
      <c r="H43" s="120">
        <v>0</v>
      </c>
      <c r="I43" s="119"/>
      <c r="J43" s="119"/>
      <c r="K43" s="120">
        <v>0</v>
      </c>
      <c r="L43" s="120">
        <v>0</v>
      </c>
      <c r="M43" s="120">
        <v>0</v>
      </c>
      <c r="N43" s="120">
        <v>0</v>
      </c>
      <c r="O43" s="120">
        <v>0</v>
      </c>
      <c r="P43" s="185"/>
      <c r="Q43" s="181">
        <v>0</v>
      </c>
      <c r="R43" s="197"/>
      <c r="S43" s="179" t="str">
        <f>IFERROR(INDEX('ITC-3B'!$B$21:$B$1020,MATCH(F43,'ITC-3B'!$E$21:$E$1020,0)),"-")</f>
        <v>-</v>
      </c>
      <c r="T43" s="179" t="str">
        <f>IFERROR(INDEX('ITC-Books'!$B$21:$B$1020,MATCH(F43,'ITC-Books'!$E$21:$E$1020,0)),"-")</f>
        <v>-</v>
      </c>
      <c r="U43" s="186">
        <f t="shared" si="5"/>
        <v>0</v>
      </c>
      <c r="W43" s="179" t="str">
        <f>IFERROR(INDEX('ITC-3B'!$C$21:$C$1020,MATCH(F43,'ITC-3B'!$E$21:$E$1020,0)),"Unclaimed")</f>
        <v>Unclaimed</v>
      </c>
      <c r="X43" s="114">
        <f>IFERROR(VLOOKUP(F43,'ITC-3B'!$E$21:$P$1020,12,0)-H43,SUM(M43:O43))</f>
        <v>0</v>
      </c>
      <c r="Y43" s="179" t="str">
        <f>IFERROR(INDEX('ITC-Books'!$C$21:$C$1020,MATCH(F43,'ITC-Books'!$E$21:$E$1020,0)),"Unclaimed")</f>
        <v>Unclaimed</v>
      </c>
      <c r="Z43" s="114">
        <f>IFERROR(VLOOKUP(F43,'ITC-Books'!$E$21:$P$1020,12,0)-H43,SUM(M43:O43))</f>
        <v>0</v>
      </c>
    </row>
    <row r="44" spans="2:26">
      <c r="B44" s="176" t="s">
        <v>2423</v>
      </c>
      <c r="C44" s="121"/>
      <c r="D44" s="119"/>
      <c r="E44" s="118"/>
      <c r="F44" s="192"/>
      <c r="G44" s="117"/>
      <c r="H44" s="120">
        <v>0</v>
      </c>
      <c r="I44" s="119"/>
      <c r="J44" s="119"/>
      <c r="K44" s="120">
        <v>0</v>
      </c>
      <c r="L44" s="120">
        <v>0</v>
      </c>
      <c r="M44" s="120">
        <v>0</v>
      </c>
      <c r="N44" s="120">
        <v>0</v>
      </c>
      <c r="O44" s="120">
        <v>0</v>
      </c>
      <c r="P44" s="185"/>
      <c r="Q44" s="181">
        <v>0</v>
      </c>
      <c r="R44" s="197"/>
      <c r="S44" s="179" t="str">
        <f>IFERROR(INDEX('ITC-3B'!$B$21:$B$1020,MATCH(F44,'ITC-3B'!$E$21:$E$1020,0)),"-")</f>
        <v>-</v>
      </c>
      <c r="T44" s="179" t="str">
        <f>IFERROR(INDEX('ITC-Books'!$B$21:$B$1020,MATCH(F44,'ITC-Books'!$E$21:$E$1020,0)),"-")</f>
        <v>-</v>
      </c>
      <c r="U44" s="186">
        <f t="shared" si="5"/>
        <v>0</v>
      </c>
      <c r="W44" s="179" t="str">
        <f>IFERROR(INDEX('ITC-3B'!$C$21:$C$1020,MATCH(F44,'ITC-3B'!$E$21:$E$1020,0)),"Unclaimed")</f>
        <v>Unclaimed</v>
      </c>
      <c r="X44" s="114">
        <f>IFERROR(VLOOKUP(F44,'ITC-3B'!$E$21:$P$1020,12,0)-H44,SUM(M44:O44))</f>
        <v>0</v>
      </c>
      <c r="Y44" s="179" t="str">
        <f>IFERROR(INDEX('ITC-Books'!$C$21:$C$1020,MATCH(F44,'ITC-Books'!$E$21:$E$1020,0)),"Unclaimed")</f>
        <v>Unclaimed</v>
      </c>
      <c r="Z44" s="114">
        <f>IFERROR(VLOOKUP(F44,'ITC-Books'!$E$21:$P$1020,12,0)-H44,SUM(M44:O44))</f>
        <v>0</v>
      </c>
    </row>
    <row r="45" spans="2:26">
      <c r="B45" s="176" t="s">
        <v>2424</v>
      </c>
      <c r="C45" s="121"/>
      <c r="D45" s="119"/>
      <c r="E45" s="118"/>
      <c r="F45" s="192"/>
      <c r="G45" s="117"/>
      <c r="H45" s="120">
        <v>0</v>
      </c>
      <c r="I45" s="119"/>
      <c r="J45" s="119"/>
      <c r="K45" s="120">
        <v>0</v>
      </c>
      <c r="L45" s="120">
        <v>0</v>
      </c>
      <c r="M45" s="120">
        <v>0</v>
      </c>
      <c r="N45" s="120">
        <v>0</v>
      </c>
      <c r="O45" s="120">
        <v>0</v>
      </c>
      <c r="P45" s="185"/>
      <c r="Q45" s="181">
        <v>0</v>
      </c>
      <c r="R45" s="197"/>
      <c r="S45" s="179" t="str">
        <f>IFERROR(INDEX('ITC-3B'!$B$21:$B$1020,MATCH(F45,'ITC-3B'!$E$21:$E$1020,0)),"-")</f>
        <v>-</v>
      </c>
      <c r="T45" s="179" t="str">
        <f>IFERROR(INDEX('ITC-Books'!$B$21:$B$1020,MATCH(F45,'ITC-Books'!$E$21:$E$1020,0)),"-")</f>
        <v>-</v>
      </c>
      <c r="U45" s="186">
        <f t="shared" si="5"/>
        <v>0</v>
      </c>
      <c r="W45" s="179" t="str">
        <f>IFERROR(INDEX('ITC-3B'!$C$21:$C$1020,MATCH(F45,'ITC-3B'!$E$21:$E$1020,0)),"Unclaimed")</f>
        <v>Unclaimed</v>
      </c>
      <c r="X45" s="114">
        <f>IFERROR(VLOOKUP(F45,'ITC-3B'!$E$21:$P$1020,12,0)-H45,SUM(M45:O45))</f>
        <v>0</v>
      </c>
      <c r="Y45" s="179" t="str">
        <f>IFERROR(INDEX('ITC-Books'!$C$21:$C$1020,MATCH(F45,'ITC-Books'!$E$21:$E$1020,0)),"Unclaimed")</f>
        <v>Unclaimed</v>
      </c>
      <c r="Z45" s="114">
        <f>IFERROR(VLOOKUP(F45,'ITC-Books'!$E$21:$P$1020,12,0)-H45,SUM(M45:O45))</f>
        <v>0</v>
      </c>
    </row>
    <row r="46" spans="2:26">
      <c r="B46" s="176" t="s">
        <v>2425</v>
      </c>
      <c r="C46" s="121"/>
      <c r="D46" s="119"/>
      <c r="E46" s="118"/>
      <c r="F46" s="192"/>
      <c r="G46" s="117"/>
      <c r="H46" s="120">
        <v>0</v>
      </c>
      <c r="I46" s="119"/>
      <c r="J46" s="119"/>
      <c r="K46" s="120">
        <v>0</v>
      </c>
      <c r="L46" s="120">
        <v>0</v>
      </c>
      <c r="M46" s="120">
        <v>0</v>
      </c>
      <c r="N46" s="120">
        <v>0</v>
      </c>
      <c r="O46" s="120">
        <v>0</v>
      </c>
      <c r="P46" s="185"/>
      <c r="Q46" s="181">
        <v>0</v>
      </c>
      <c r="R46" s="197"/>
      <c r="S46" s="179" t="str">
        <f>IFERROR(INDEX('ITC-3B'!$B$21:$B$1020,MATCH(F46,'ITC-3B'!$E$21:$E$1020,0)),"-")</f>
        <v>-</v>
      </c>
      <c r="T46" s="179" t="str">
        <f>IFERROR(INDEX('ITC-Books'!$B$21:$B$1020,MATCH(F46,'ITC-Books'!$E$21:$E$1020,0)),"-")</f>
        <v>-</v>
      </c>
      <c r="U46" s="186">
        <f t="shared" si="5"/>
        <v>0</v>
      </c>
      <c r="W46" s="179" t="str">
        <f>IFERROR(INDEX('ITC-3B'!$C$21:$C$1020,MATCH(F46,'ITC-3B'!$E$21:$E$1020,0)),"Unclaimed")</f>
        <v>Unclaimed</v>
      </c>
      <c r="X46" s="114">
        <f>IFERROR(VLOOKUP(F46,'ITC-3B'!$E$21:$P$1020,12,0)-H46,SUM(M46:O46))</f>
        <v>0</v>
      </c>
      <c r="Y46" s="179" t="str">
        <f>IFERROR(INDEX('ITC-Books'!$C$21:$C$1020,MATCH(F46,'ITC-Books'!$E$21:$E$1020,0)),"Unclaimed")</f>
        <v>Unclaimed</v>
      </c>
      <c r="Z46" s="114">
        <f>IFERROR(VLOOKUP(F46,'ITC-Books'!$E$21:$P$1020,12,0)-H46,SUM(M46:O46))</f>
        <v>0</v>
      </c>
    </row>
    <row r="47" spans="2:26">
      <c r="B47" s="176" t="s">
        <v>2426</v>
      </c>
      <c r="C47" s="121"/>
      <c r="D47" s="119"/>
      <c r="E47" s="118"/>
      <c r="F47" s="192"/>
      <c r="G47" s="117"/>
      <c r="H47" s="120">
        <v>0</v>
      </c>
      <c r="I47" s="119"/>
      <c r="J47" s="119"/>
      <c r="K47" s="120">
        <v>0</v>
      </c>
      <c r="L47" s="120">
        <v>0</v>
      </c>
      <c r="M47" s="120">
        <v>0</v>
      </c>
      <c r="N47" s="120">
        <v>0</v>
      </c>
      <c r="O47" s="120">
        <v>0</v>
      </c>
      <c r="P47" s="185"/>
      <c r="Q47" s="181">
        <v>0</v>
      </c>
      <c r="R47" s="197"/>
      <c r="S47" s="179" t="str">
        <f>IFERROR(INDEX('ITC-3B'!$B$21:$B$1020,MATCH(F47,'ITC-3B'!$E$21:$E$1020,0)),"-")</f>
        <v>-</v>
      </c>
      <c r="T47" s="179" t="str">
        <f>IFERROR(INDEX('ITC-Books'!$B$21:$B$1020,MATCH(F47,'ITC-Books'!$E$21:$E$1020,0)),"-")</f>
        <v>-</v>
      </c>
      <c r="U47" s="186">
        <f t="shared" si="5"/>
        <v>0</v>
      </c>
      <c r="W47" s="179" t="str">
        <f>IFERROR(INDEX('ITC-3B'!$C$21:$C$1020,MATCH(F47,'ITC-3B'!$E$21:$E$1020,0)),"Unclaimed")</f>
        <v>Unclaimed</v>
      </c>
      <c r="X47" s="114">
        <f>IFERROR(VLOOKUP(F47,'ITC-3B'!$E$21:$P$1020,12,0)-H47,SUM(M47:O47))</f>
        <v>0</v>
      </c>
      <c r="Y47" s="179" t="str">
        <f>IFERROR(INDEX('ITC-Books'!$C$21:$C$1020,MATCH(F47,'ITC-Books'!$E$21:$E$1020,0)),"Unclaimed")</f>
        <v>Unclaimed</v>
      </c>
      <c r="Z47" s="114">
        <f>IFERROR(VLOOKUP(F47,'ITC-Books'!$E$21:$P$1020,12,0)-H47,SUM(M47:O47))</f>
        <v>0</v>
      </c>
    </row>
    <row r="48" spans="2:26">
      <c r="B48" s="176" t="s">
        <v>2427</v>
      </c>
      <c r="C48" s="121"/>
      <c r="D48" s="119"/>
      <c r="E48" s="118"/>
      <c r="F48" s="192"/>
      <c r="G48" s="117"/>
      <c r="H48" s="120">
        <v>0</v>
      </c>
      <c r="I48" s="119"/>
      <c r="J48" s="119"/>
      <c r="K48" s="120">
        <v>0</v>
      </c>
      <c r="L48" s="120">
        <v>0</v>
      </c>
      <c r="M48" s="120">
        <v>0</v>
      </c>
      <c r="N48" s="120">
        <v>0</v>
      </c>
      <c r="O48" s="120">
        <v>0</v>
      </c>
      <c r="P48" s="185"/>
      <c r="Q48" s="181">
        <v>0</v>
      </c>
      <c r="R48" s="197"/>
      <c r="S48" s="179" t="str">
        <f>IFERROR(INDEX('ITC-3B'!$B$21:$B$1020,MATCH(F48,'ITC-3B'!$E$21:$E$1020,0)),"-")</f>
        <v>-</v>
      </c>
      <c r="T48" s="179" t="str">
        <f>IFERROR(INDEX('ITC-Books'!$B$21:$B$1020,MATCH(F48,'ITC-Books'!$E$21:$E$1020,0)),"-")</f>
        <v>-</v>
      </c>
      <c r="U48" s="186">
        <f t="shared" si="5"/>
        <v>0</v>
      </c>
      <c r="W48" s="179" t="str">
        <f>IFERROR(INDEX('ITC-3B'!$C$21:$C$1020,MATCH(F48,'ITC-3B'!$E$21:$E$1020,0)),"Unclaimed")</f>
        <v>Unclaimed</v>
      </c>
      <c r="X48" s="114">
        <f>IFERROR(VLOOKUP(F48,'ITC-3B'!$E$21:$P$1020,12,0)-H48,SUM(M48:O48))</f>
        <v>0</v>
      </c>
      <c r="Y48" s="179" t="str">
        <f>IFERROR(INDEX('ITC-Books'!$C$21:$C$1020,MATCH(F48,'ITC-Books'!$E$21:$E$1020,0)),"Unclaimed")</f>
        <v>Unclaimed</v>
      </c>
      <c r="Z48" s="114">
        <f>IFERROR(VLOOKUP(F48,'ITC-Books'!$E$21:$P$1020,12,0)-H48,SUM(M48:O48))</f>
        <v>0</v>
      </c>
    </row>
    <row r="49" spans="2:26">
      <c r="B49" s="176" t="s">
        <v>2428</v>
      </c>
      <c r="C49" s="121"/>
      <c r="D49" s="119"/>
      <c r="E49" s="118"/>
      <c r="F49" s="192"/>
      <c r="G49" s="117"/>
      <c r="H49" s="120">
        <v>0</v>
      </c>
      <c r="I49" s="119"/>
      <c r="J49" s="119"/>
      <c r="K49" s="120">
        <v>0</v>
      </c>
      <c r="L49" s="120">
        <v>0</v>
      </c>
      <c r="M49" s="120">
        <v>0</v>
      </c>
      <c r="N49" s="120">
        <v>0</v>
      </c>
      <c r="O49" s="120">
        <v>0</v>
      </c>
      <c r="P49" s="185"/>
      <c r="Q49" s="181">
        <v>0</v>
      </c>
      <c r="R49" s="197"/>
      <c r="S49" s="179" t="str">
        <f>IFERROR(INDEX('ITC-3B'!$B$21:$B$1020,MATCH(F49,'ITC-3B'!$E$21:$E$1020,0)),"-")</f>
        <v>-</v>
      </c>
      <c r="T49" s="179" t="str">
        <f>IFERROR(INDEX('ITC-Books'!$B$21:$B$1020,MATCH(F49,'ITC-Books'!$E$21:$E$1020,0)),"-")</f>
        <v>-</v>
      </c>
      <c r="U49" s="186">
        <f t="shared" si="5"/>
        <v>0</v>
      </c>
      <c r="W49" s="179" t="str">
        <f>IFERROR(INDEX('ITC-3B'!$C$21:$C$1020,MATCH(F49,'ITC-3B'!$E$21:$E$1020,0)),"Unclaimed")</f>
        <v>Unclaimed</v>
      </c>
      <c r="X49" s="114">
        <f>IFERROR(VLOOKUP(F49,'ITC-3B'!$E$21:$P$1020,12,0)-H49,SUM(M49:O49))</f>
        <v>0</v>
      </c>
      <c r="Y49" s="179" t="str">
        <f>IFERROR(INDEX('ITC-Books'!$C$21:$C$1020,MATCH(F49,'ITC-Books'!$E$21:$E$1020,0)),"Unclaimed")</f>
        <v>Unclaimed</v>
      </c>
      <c r="Z49" s="114">
        <f>IFERROR(VLOOKUP(F49,'ITC-Books'!$E$21:$P$1020,12,0)-H49,SUM(M49:O49))</f>
        <v>0</v>
      </c>
    </row>
    <row r="50" spans="2:26">
      <c r="B50" s="176" t="s">
        <v>2429</v>
      </c>
      <c r="C50" s="121"/>
      <c r="D50" s="119"/>
      <c r="E50" s="118"/>
      <c r="F50" s="192"/>
      <c r="G50" s="117"/>
      <c r="H50" s="120">
        <v>0</v>
      </c>
      <c r="I50" s="119"/>
      <c r="J50" s="119"/>
      <c r="K50" s="120">
        <v>0</v>
      </c>
      <c r="L50" s="120">
        <v>0</v>
      </c>
      <c r="M50" s="120">
        <v>0</v>
      </c>
      <c r="N50" s="120">
        <v>0</v>
      </c>
      <c r="O50" s="120">
        <v>0</v>
      </c>
      <c r="P50" s="185"/>
      <c r="Q50" s="181">
        <v>0</v>
      </c>
      <c r="R50" s="197"/>
      <c r="S50" s="179" t="str">
        <f>IFERROR(INDEX('ITC-3B'!$B$21:$B$1020,MATCH(F50,'ITC-3B'!$E$21:$E$1020,0)),"-")</f>
        <v>-</v>
      </c>
      <c r="T50" s="179" t="str">
        <f>IFERROR(INDEX('ITC-Books'!$B$21:$B$1020,MATCH(F50,'ITC-Books'!$E$21:$E$1020,0)),"-")</f>
        <v>-</v>
      </c>
      <c r="U50" s="186">
        <f t="shared" si="5"/>
        <v>0</v>
      </c>
      <c r="W50" s="179" t="str">
        <f>IFERROR(INDEX('ITC-3B'!$C$21:$C$1020,MATCH(F50,'ITC-3B'!$E$21:$E$1020,0)),"Unclaimed")</f>
        <v>Unclaimed</v>
      </c>
      <c r="X50" s="114">
        <f>IFERROR(VLOOKUP(F50,'ITC-3B'!$E$21:$P$1020,12,0)-H50,SUM(M50:O50))</f>
        <v>0</v>
      </c>
      <c r="Y50" s="179" t="str">
        <f>IFERROR(INDEX('ITC-Books'!$C$21:$C$1020,MATCH(F50,'ITC-Books'!$E$21:$E$1020,0)),"Unclaimed")</f>
        <v>Unclaimed</v>
      </c>
      <c r="Z50" s="114">
        <f>IFERROR(VLOOKUP(F50,'ITC-Books'!$E$21:$P$1020,12,0)-H50,SUM(M50:O50))</f>
        <v>0</v>
      </c>
    </row>
    <row r="51" spans="2:26">
      <c r="B51" s="176" t="s">
        <v>2430</v>
      </c>
      <c r="C51" s="121"/>
      <c r="D51" s="119"/>
      <c r="E51" s="118"/>
      <c r="F51" s="192"/>
      <c r="G51" s="117"/>
      <c r="H51" s="120">
        <v>0</v>
      </c>
      <c r="I51" s="119"/>
      <c r="J51" s="119"/>
      <c r="K51" s="120">
        <v>0</v>
      </c>
      <c r="L51" s="120">
        <v>0</v>
      </c>
      <c r="M51" s="120">
        <v>0</v>
      </c>
      <c r="N51" s="120">
        <v>0</v>
      </c>
      <c r="O51" s="120">
        <v>0</v>
      </c>
      <c r="P51" s="185"/>
      <c r="Q51" s="181">
        <v>0</v>
      </c>
      <c r="R51" s="197"/>
      <c r="S51" s="179" t="str">
        <f>IFERROR(INDEX('ITC-3B'!$B$21:$B$1020,MATCH(F51,'ITC-3B'!$E$21:$E$1020,0)),"-")</f>
        <v>-</v>
      </c>
      <c r="T51" s="179" t="str">
        <f>IFERROR(INDEX('ITC-Books'!$B$21:$B$1020,MATCH(F51,'ITC-Books'!$E$21:$E$1020,0)),"-")</f>
        <v>-</v>
      </c>
      <c r="U51" s="186">
        <f t="shared" si="5"/>
        <v>0</v>
      </c>
      <c r="W51" s="179" t="str">
        <f>IFERROR(INDEX('ITC-3B'!$C$21:$C$1020,MATCH(F51,'ITC-3B'!$E$21:$E$1020,0)),"Unclaimed")</f>
        <v>Unclaimed</v>
      </c>
      <c r="X51" s="114">
        <f>IFERROR(VLOOKUP(F51,'ITC-3B'!$E$21:$P$1020,12,0)-H51,SUM(M51:O51))</f>
        <v>0</v>
      </c>
      <c r="Y51" s="179" t="str">
        <f>IFERROR(INDEX('ITC-Books'!$C$21:$C$1020,MATCH(F51,'ITC-Books'!$E$21:$E$1020,0)),"Unclaimed")</f>
        <v>Unclaimed</v>
      </c>
      <c r="Z51" s="114">
        <f>IFERROR(VLOOKUP(F51,'ITC-Books'!$E$21:$P$1020,12,0)-H51,SUM(M51:O51))</f>
        <v>0</v>
      </c>
    </row>
    <row r="52" spans="2:26">
      <c r="B52" s="176" t="s">
        <v>2431</v>
      </c>
      <c r="C52" s="121"/>
      <c r="D52" s="119"/>
      <c r="E52" s="118"/>
      <c r="F52" s="192"/>
      <c r="G52" s="117"/>
      <c r="H52" s="120">
        <v>0</v>
      </c>
      <c r="I52" s="119"/>
      <c r="J52" s="119"/>
      <c r="K52" s="120">
        <v>0</v>
      </c>
      <c r="L52" s="120">
        <v>0</v>
      </c>
      <c r="M52" s="120">
        <v>0</v>
      </c>
      <c r="N52" s="120">
        <v>0</v>
      </c>
      <c r="O52" s="120">
        <v>0</v>
      </c>
      <c r="P52" s="185"/>
      <c r="Q52" s="181">
        <v>0</v>
      </c>
      <c r="R52" s="197"/>
      <c r="S52" s="179" t="str">
        <f>IFERROR(INDEX('ITC-3B'!$B$21:$B$1020,MATCH(F52,'ITC-3B'!$E$21:$E$1020,0)),"-")</f>
        <v>-</v>
      </c>
      <c r="T52" s="179" t="str">
        <f>IFERROR(INDEX('ITC-Books'!$B$21:$B$1020,MATCH(F52,'ITC-Books'!$E$21:$E$1020,0)),"-")</f>
        <v>-</v>
      </c>
      <c r="U52" s="186">
        <f t="shared" si="5"/>
        <v>0</v>
      </c>
      <c r="W52" s="179" t="str">
        <f>IFERROR(INDEX('ITC-3B'!$C$21:$C$1020,MATCH(F52,'ITC-3B'!$E$21:$E$1020,0)),"Unclaimed")</f>
        <v>Unclaimed</v>
      </c>
      <c r="X52" s="114">
        <f>IFERROR(VLOOKUP(F52,'ITC-3B'!$E$21:$P$1020,12,0)-H52,SUM(M52:O52))</f>
        <v>0</v>
      </c>
      <c r="Y52" s="179" t="str">
        <f>IFERROR(INDEX('ITC-Books'!$C$21:$C$1020,MATCH(F52,'ITC-Books'!$E$21:$E$1020,0)),"Unclaimed")</f>
        <v>Unclaimed</v>
      </c>
      <c r="Z52" s="114">
        <f>IFERROR(VLOOKUP(F52,'ITC-Books'!$E$21:$P$1020,12,0)-H52,SUM(M52:O52))</f>
        <v>0</v>
      </c>
    </row>
    <row r="53" spans="2:26">
      <c r="B53" s="176" t="s">
        <v>2432</v>
      </c>
      <c r="C53" s="121"/>
      <c r="D53" s="119"/>
      <c r="E53" s="118"/>
      <c r="F53" s="192"/>
      <c r="G53" s="117"/>
      <c r="H53" s="120">
        <v>0</v>
      </c>
      <c r="I53" s="119"/>
      <c r="J53" s="119"/>
      <c r="K53" s="120">
        <v>0</v>
      </c>
      <c r="L53" s="120">
        <v>0</v>
      </c>
      <c r="M53" s="120">
        <v>0</v>
      </c>
      <c r="N53" s="120">
        <v>0</v>
      </c>
      <c r="O53" s="120">
        <v>0</v>
      </c>
      <c r="P53" s="185"/>
      <c r="Q53" s="181">
        <v>0</v>
      </c>
      <c r="R53" s="197"/>
      <c r="S53" s="179" t="str">
        <f>IFERROR(INDEX('ITC-3B'!$B$21:$B$1020,MATCH(F53,'ITC-3B'!$E$21:$E$1020,0)),"-")</f>
        <v>-</v>
      </c>
      <c r="T53" s="179" t="str">
        <f>IFERROR(INDEX('ITC-Books'!$B$21:$B$1020,MATCH(F53,'ITC-Books'!$E$21:$E$1020,0)),"-")</f>
        <v>-</v>
      </c>
      <c r="U53" s="186">
        <f t="shared" si="5"/>
        <v>0</v>
      </c>
      <c r="W53" s="179" t="str">
        <f>IFERROR(INDEX('ITC-3B'!$C$21:$C$1020,MATCH(F53,'ITC-3B'!$E$21:$E$1020,0)),"Unclaimed")</f>
        <v>Unclaimed</v>
      </c>
      <c r="X53" s="114">
        <f>IFERROR(VLOOKUP(F53,'ITC-3B'!$E$21:$P$1020,12,0)-H53,SUM(M53:O53))</f>
        <v>0</v>
      </c>
      <c r="Y53" s="179" t="str">
        <f>IFERROR(INDEX('ITC-Books'!$C$21:$C$1020,MATCH(F53,'ITC-Books'!$E$21:$E$1020,0)),"Unclaimed")</f>
        <v>Unclaimed</v>
      </c>
      <c r="Z53" s="114">
        <f>IFERROR(VLOOKUP(F53,'ITC-Books'!$E$21:$P$1020,12,0)-H53,SUM(M53:O53))</f>
        <v>0</v>
      </c>
    </row>
    <row r="54" spans="2:26">
      <c r="B54" s="176" t="s">
        <v>2433</v>
      </c>
      <c r="C54" s="121"/>
      <c r="D54" s="119"/>
      <c r="E54" s="118"/>
      <c r="F54" s="192"/>
      <c r="G54" s="117"/>
      <c r="H54" s="120">
        <v>0</v>
      </c>
      <c r="I54" s="119"/>
      <c r="J54" s="119"/>
      <c r="K54" s="120">
        <v>0</v>
      </c>
      <c r="L54" s="120">
        <v>0</v>
      </c>
      <c r="M54" s="120">
        <v>0</v>
      </c>
      <c r="N54" s="120">
        <v>0</v>
      </c>
      <c r="O54" s="120">
        <v>0</v>
      </c>
      <c r="P54" s="185"/>
      <c r="Q54" s="181">
        <v>0</v>
      </c>
      <c r="R54" s="197"/>
      <c r="S54" s="179" t="str">
        <f>IFERROR(INDEX('ITC-3B'!$B$21:$B$1020,MATCH(F54,'ITC-3B'!$E$21:$E$1020,0)),"-")</f>
        <v>-</v>
      </c>
      <c r="T54" s="179" t="str">
        <f>IFERROR(INDEX('ITC-Books'!$B$21:$B$1020,MATCH(F54,'ITC-Books'!$E$21:$E$1020,0)),"-")</f>
        <v>-</v>
      </c>
      <c r="U54" s="186">
        <f t="shared" si="5"/>
        <v>0</v>
      </c>
      <c r="W54" s="179" t="str">
        <f>IFERROR(INDEX('ITC-3B'!$C$21:$C$1020,MATCH(F54,'ITC-3B'!$E$21:$E$1020,0)),"Unclaimed")</f>
        <v>Unclaimed</v>
      </c>
      <c r="X54" s="114">
        <f>IFERROR(VLOOKUP(F54,'ITC-3B'!$E$21:$P$1020,12,0)-H54,SUM(M54:O54))</f>
        <v>0</v>
      </c>
      <c r="Y54" s="179" t="str">
        <f>IFERROR(INDEX('ITC-Books'!$C$21:$C$1020,MATCH(F54,'ITC-Books'!$E$21:$E$1020,0)),"Unclaimed")</f>
        <v>Unclaimed</v>
      </c>
      <c r="Z54" s="114">
        <f>IFERROR(VLOOKUP(F54,'ITC-Books'!$E$21:$P$1020,12,0)-H54,SUM(M54:O54))</f>
        <v>0</v>
      </c>
    </row>
    <row r="55" spans="2:26">
      <c r="B55" s="176" t="s">
        <v>2434</v>
      </c>
      <c r="C55" s="121"/>
      <c r="D55" s="119"/>
      <c r="E55" s="118"/>
      <c r="F55" s="192"/>
      <c r="G55" s="117"/>
      <c r="H55" s="120">
        <v>0</v>
      </c>
      <c r="I55" s="119"/>
      <c r="J55" s="119"/>
      <c r="K55" s="120">
        <v>0</v>
      </c>
      <c r="L55" s="120">
        <v>0</v>
      </c>
      <c r="M55" s="120">
        <v>0</v>
      </c>
      <c r="N55" s="120">
        <v>0</v>
      </c>
      <c r="O55" s="120">
        <v>0</v>
      </c>
      <c r="P55" s="185"/>
      <c r="Q55" s="181">
        <v>0</v>
      </c>
      <c r="R55" s="197"/>
      <c r="S55" s="179" t="str">
        <f>IFERROR(INDEX('ITC-3B'!$B$21:$B$1020,MATCH(F55,'ITC-3B'!$E$21:$E$1020,0)),"-")</f>
        <v>-</v>
      </c>
      <c r="T55" s="179" t="str">
        <f>IFERROR(INDEX('ITC-Books'!$B$21:$B$1020,MATCH(F55,'ITC-Books'!$E$21:$E$1020,0)),"-")</f>
        <v>-</v>
      </c>
      <c r="U55" s="186">
        <f t="shared" si="5"/>
        <v>0</v>
      </c>
      <c r="W55" s="179" t="str">
        <f>IFERROR(INDEX('ITC-3B'!$C$21:$C$1020,MATCH(F55,'ITC-3B'!$E$21:$E$1020,0)),"Unclaimed")</f>
        <v>Unclaimed</v>
      </c>
      <c r="X55" s="114">
        <f>IFERROR(VLOOKUP(F55,'ITC-3B'!$E$21:$P$1020,12,0)-H55,SUM(M55:O55))</f>
        <v>0</v>
      </c>
      <c r="Y55" s="179" t="str">
        <f>IFERROR(INDEX('ITC-Books'!$C$21:$C$1020,MATCH(F55,'ITC-Books'!$E$21:$E$1020,0)),"Unclaimed")</f>
        <v>Unclaimed</v>
      </c>
      <c r="Z55" s="114">
        <f>IFERROR(VLOOKUP(F55,'ITC-Books'!$E$21:$P$1020,12,0)-H55,SUM(M55:O55))</f>
        <v>0</v>
      </c>
    </row>
    <row r="56" spans="2:26">
      <c r="B56" s="176" t="s">
        <v>2435</v>
      </c>
      <c r="C56" s="121"/>
      <c r="D56" s="119"/>
      <c r="E56" s="118"/>
      <c r="F56" s="192"/>
      <c r="G56" s="117"/>
      <c r="H56" s="120">
        <v>0</v>
      </c>
      <c r="I56" s="119"/>
      <c r="J56" s="119"/>
      <c r="K56" s="120">
        <v>0</v>
      </c>
      <c r="L56" s="120">
        <v>0</v>
      </c>
      <c r="M56" s="120">
        <v>0</v>
      </c>
      <c r="N56" s="120">
        <v>0</v>
      </c>
      <c r="O56" s="120">
        <v>0</v>
      </c>
      <c r="P56" s="185"/>
      <c r="Q56" s="181">
        <v>0</v>
      </c>
      <c r="R56" s="197"/>
      <c r="S56" s="179" t="str">
        <f>IFERROR(INDEX('ITC-3B'!$B$21:$B$1020,MATCH(F56,'ITC-3B'!$E$21:$E$1020,0)),"-")</f>
        <v>-</v>
      </c>
      <c r="T56" s="179" t="str">
        <f>IFERROR(INDEX('ITC-Books'!$B$21:$B$1020,MATCH(F56,'ITC-Books'!$E$21:$E$1020,0)),"-")</f>
        <v>-</v>
      </c>
      <c r="U56" s="186">
        <f t="shared" si="5"/>
        <v>0</v>
      </c>
      <c r="W56" s="179" t="str">
        <f>IFERROR(INDEX('ITC-3B'!$C$21:$C$1020,MATCH(F56,'ITC-3B'!$E$21:$E$1020,0)),"Unclaimed")</f>
        <v>Unclaimed</v>
      </c>
      <c r="X56" s="114">
        <f>IFERROR(VLOOKUP(F56,'ITC-3B'!$E$21:$P$1020,12,0)-H56,SUM(M56:O56))</f>
        <v>0</v>
      </c>
      <c r="Y56" s="179" t="str">
        <f>IFERROR(INDEX('ITC-Books'!$C$21:$C$1020,MATCH(F56,'ITC-Books'!$E$21:$E$1020,0)),"Unclaimed")</f>
        <v>Unclaimed</v>
      </c>
      <c r="Z56" s="114">
        <f>IFERROR(VLOOKUP(F56,'ITC-Books'!$E$21:$P$1020,12,0)-H56,SUM(M56:O56))</f>
        <v>0</v>
      </c>
    </row>
    <row r="57" spans="2:26">
      <c r="B57" s="176" t="s">
        <v>2436</v>
      </c>
      <c r="C57" s="121"/>
      <c r="D57" s="119"/>
      <c r="E57" s="118"/>
      <c r="F57" s="192"/>
      <c r="G57" s="117"/>
      <c r="H57" s="120">
        <v>0</v>
      </c>
      <c r="I57" s="119"/>
      <c r="J57" s="119"/>
      <c r="K57" s="120">
        <v>0</v>
      </c>
      <c r="L57" s="120">
        <v>0</v>
      </c>
      <c r="M57" s="120">
        <v>0</v>
      </c>
      <c r="N57" s="120">
        <v>0</v>
      </c>
      <c r="O57" s="120">
        <v>0</v>
      </c>
      <c r="P57" s="185"/>
      <c r="Q57" s="181">
        <v>0</v>
      </c>
      <c r="R57" s="197"/>
      <c r="S57" s="179" t="str">
        <f>IFERROR(INDEX('ITC-3B'!$B$21:$B$1020,MATCH(F57,'ITC-3B'!$E$21:$E$1020,0)),"-")</f>
        <v>-</v>
      </c>
      <c r="T57" s="179" t="str">
        <f>IFERROR(INDEX('ITC-Books'!$B$21:$B$1020,MATCH(F57,'ITC-Books'!$E$21:$E$1020,0)),"-")</f>
        <v>-</v>
      </c>
      <c r="U57" s="186">
        <f t="shared" si="5"/>
        <v>0</v>
      </c>
      <c r="W57" s="179" t="str">
        <f>IFERROR(INDEX('ITC-3B'!$C$21:$C$1020,MATCH(F57,'ITC-3B'!$E$21:$E$1020,0)),"Unclaimed")</f>
        <v>Unclaimed</v>
      </c>
      <c r="X57" s="114">
        <f>IFERROR(VLOOKUP(F57,'ITC-3B'!$E$21:$P$1020,12,0)-H57,SUM(M57:O57))</f>
        <v>0</v>
      </c>
      <c r="Y57" s="179" t="str">
        <f>IFERROR(INDEX('ITC-Books'!$C$21:$C$1020,MATCH(F57,'ITC-Books'!$E$21:$E$1020,0)),"Unclaimed")</f>
        <v>Unclaimed</v>
      </c>
      <c r="Z57" s="114">
        <f>IFERROR(VLOOKUP(F57,'ITC-Books'!$E$21:$P$1020,12,0)-H57,SUM(M57:O57))</f>
        <v>0</v>
      </c>
    </row>
    <row r="58" spans="2:26">
      <c r="B58" s="176" t="s">
        <v>2437</v>
      </c>
      <c r="C58" s="121"/>
      <c r="D58" s="119"/>
      <c r="E58" s="118"/>
      <c r="F58" s="192"/>
      <c r="G58" s="117"/>
      <c r="H58" s="120">
        <v>0</v>
      </c>
      <c r="I58" s="119"/>
      <c r="J58" s="119"/>
      <c r="K58" s="120">
        <v>0</v>
      </c>
      <c r="L58" s="120">
        <v>0</v>
      </c>
      <c r="M58" s="120">
        <v>0</v>
      </c>
      <c r="N58" s="120">
        <v>0</v>
      </c>
      <c r="O58" s="120">
        <v>0</v>
      </c>
      <c r="P58" s="185"/>
      <c r="Q58" s="181">
        <v>0</v>
      </c>
      <c r="R58" s="197"/>
      <c r="S58" s="179" t="str">
        <f>IFERROR(INDEX('ITC-3B'!$B$21:$B$1020,MATCH(F58,'ITC-3B'!$E$21:$E$1020,0)),"-")</f>
        <v>-</v>
      </c>
      <c r="T58" s="179" t="str">
        <f>IFERROR(INDEX('ITC-Books'!$B$21:$B$1020,MATCH(F58,'ITC-Books'!$E$21:$E$1020,0)),"-")</f>
        <v>-</v>
      </c>
      <c r="U58" s="186">
        <f t="shared" si="5"/>
        <v>0</v>
      </c>
      <c r="W58" s="179" t="str">
        <f>IFERROR(INDEX('ITC-3B'!$C$21:$C$1020,MATCH(F58,'ITC-3B'!$E$21:$E$1020,0)),"Unclaimed")</f>
        <v>Unclaimed</v>
      </c>
      <c r="X58" s="114">
        <f>IFERROR(VLOOKUP(F58,'ITC-3B'!$E$21:$P$1020,12,0)-H58,SUM(M58:O58))</f>
        <v>0</v>
      </c>
      <c r="Y58" s="179" t="str">
        <f>IFERROR(INDEX('ITC-Books'!$C$21:$C$1020,MATCH(F58,'ITC-Books'!$E$21:$E$1020,0)),"Unclaimed")</f>
        <v>Unclaimed</v>
      </c>
      <c r="Z58" s="114">
        <f>IFERROR(VLOOKUP(F58,'ITC-Books'!$E$21:$P$1020,12,0)-H58,SUM(M58:O58))</f>
        <v>0</v>
      </c>
    </row>
    <row r="59" spans="2:26">
      <c r="B59" s="176" t="s">
        <v>2438</v>
      </c>
      <c r="C59" s="121"/>
      <c r="D59" s="119"/>
      <c r="E59" s="118"/>
      <c r="F59" s="192"/>
      <c r="G59" s="117"/>
      <c r="H59" s="120">
        <v>0</v>
      </c>
      <c r="I59" s="119"/>
      <c r="J59" s="119"/>
      <c r="K59" s="120">
        <v>0</v>
      </c>
      <c r="L59" s="120">
        <v>0</v>
      </c>
      <c r="M59" s="120">
        <v>0</v>
      </c>
      <c r="N59" s="120">
        <v>0</v>
      </c>
      <c r="O59" s="120">
        <v>0</v>
      </c>
      <c r="P59" s="185"/>
      <c r="Q59" s="181">
        <v>0</v>
      </c>
      <c r="R59" s="197"/>
      <c r="S59" s="179" t="str">
        <f>IFERROR(INDEX('ITC-3B'!$B$21:$B$1020,MATCH(F59,'ITC-3B'!$E$21:$E$1020,0)),"-")</f>
        <v>-</v>
      </c>
      <c r="T59" s="179" t="str">
        <f>IFERROR(INDEX('ITC-Books'!$B$21:$B$1020,MATCH(F59,'ITC-Books'!$E$21:$E$1020,0)),"-")</f>
        <v>-</v>
      </c>
      <c r="U59" s="186">
        <f t="shared" si="5"/>
        <v>0</v>
      </c>
      <c r="W59" s="179" t="str">
        <f>IFERROR(INDEX('ITC-3B'!$C$21:$C$1020,MATCH(F59,'ITC-3B'!$E$21:$E$1020,0)),"Unclaimed")</f>
        <v>Unclaimed</v>
      </c>
      <c r="X59" s="114">
        <f>IFERROR(VLOOKUP(F59,'ITC-3B'!$E$21:$P$1020,12,0)-H59,SUM(M59:O59))</f>
        <v>0</v>
      </c>
      <c r="Y59" s="179" t="str">
        <f>IFERROR(INDEX('ITC-Books'!$C$21:$C$1020,MATCH(F59,'ITC-Books'!$E$21:$E$1020,0)),"Unclaimed")</f>
        <v>Unclaimed</v>
      </c>
      <c r="Z59" s="114">
        <f>IFERROR(VLOOKUP(F59,'ITC-Books'!$E$21:$P$1020,12,0)-H59,SUM(M59:O59))</f>
        <v>0</v>
      </c>
    </row>
    <row r="60" spans="2:26">
      <c r="B60" s="176" t="s">
        <v>2439</v>
      </c>
      <c r="C60" s="121"/>
      <c r="D60" s="119"/>
      <c r="E60" s="118"/>
      <c r="F60" s="192"/>
      <c r="G60" s="117"/>
      <c r="H60" s="120">
        <v>0</v>
      </c>
      <c r="I60" s="119"/>
      <c r="J60" s="119"/>
      <c r="K60" s="120">
        <v>0</v>
      </c>
      <c r="L60" s="120">
        <v>0</v>
      </c>
      <c r="M60" s="120">
        <v>0</v>
      </c>
      <c r="N60" s="120">
        <v>0</v>
      </c>
      <c r="O60" s="120">
        <v>0</v>
      </c>
      <c r="P60" s="185"/>
      <c r="Q60" s="181">
        <v>0</v>
      </c>
      <c r="R60" s="197"/>
      <c r="S60" s="179" t="str">
        <f>IFERROR(INDEX('ITC-3B'!$B$21:$B$1020,MATCH(F60,'ITC-3B'!$E$21:$E$1020,0)),"-")</f>
        <v>-</v>
      </c>
      <c r="T60" s="179" t="str">
        <f>IFERROR(INDEX('ITC-Books'!$B$21:$B$1020,MATCH(F60,'ITC-Books'!$E$21:$E$1020,0)),"-")</f>
        <v>-</v>
      </c>
      <c r="U60" s="186">
        <f t="shared" si="5"/>
        <v>0</v>
      </c>
      <c r="W60" s="179" t="str">
        <f>IFERROR(INDEX('ITC-3B'!$C$21:$C$1020,MATCH(F60,'ITC-3B'!$E$21:$E$1020,0)),"Unclaimed")</f>
        <v>Unclaimed</v>
      </c>
      <c r="X60" s="114">
        <f>IFERROR(VLOOKUP(F60,'ITC-3B'!$E$21:$P$1020,12,0)-H60,SUM(M60:O60))</f>
        <v>0</v>
      </c>
      <c r="Y60" s="179" t="str">
        <f>IFERROR(INDEX('ITC-Books'!$C$21:$C$1020,MATCH(F60,'ITC-Books'!$E$21:$E$1020,0)),"Unclaimed")</f>
        <v>Unclaimed</v>
      </c>
      <c r="Z60" s="114">
        <f>IFERROR(VLOOKUP(F60,'ITC-Books'!$E$21:$P$1020,12,0)-H60,SUM(M60:O60))</f>
        <v>0</v>
      </c>
    </row>
    <row r="61" spans="2:26">
      <c r="B61" s="176" t="s">
        <v>2440</v>
      </c>
      <c r="C61" s="121"/>
      <c r="D61" s="119"/>
      <c r="E61" s="118"/>
      <c r="F61" s="192"/>
      <c r="G61" s="117"/>
      <c r="H61" s="120">
        <v>0</v>
      </c>
      <c r="I61" s="119"/>
      <c r="J61" s="119"/>
      <c r="K61" s="120">
        <v>0</v>
      </c>
      <c r="L61" s="120">
        <v>0</v>
      </c>
      <c r="M61" s="120">
        <v>0</v>
      </c>
      <c r="N61" s="120">
        <v>0</v>
      </c>
      <c r="O61" s="120">
        <v>0</v>
      </c>
      <c r="P61" s="185"/>
      <c r="Q61" s="181">
        <v>0</v>
      </c>
      <c r="R61" s="197"/>
      <c r="S61" s="179" t="str">
        <f>IFERROR(INDEX('ITC-3B'!$B$21:$B$1020,MATCH(F61,'ITC-3B'!$E$21:$E$1020,0)),"-")</f>
        <v>-</v>
      </c>
      <c r="T61" s="179" t="str">
        <f>IFERROR(INDEX('ITC-Books'!$B$21:$B$1020,MATCH(F61,'ITC-Books'!$E$21:$E$1020,0)),"-")</f>
        <v>-</v>
      </c>
      <c r="U61" s="186">
        <f t="shared" si="5"/>
        <v>0</v>
      </c>
      <c r="W61" s="179" t="str">
        <f>IFERROR(INDEX('ITC-3B'!$C$21:$C$1020,MATCH(F61,'ITC-3B'!$E$21:$E$1020,0)),"Unclaimed")</f>
        <v>Unclaimed</v>
      </c>
      <c r="X61" s="114">
        <f>IFERROR(VLOOKUP(F61,'ITC-3B'!$E$21:$P$1020,12,0)-H61,SUM(M61:O61))</f>
        <v>0</v>
      </c>
      <c r="Y61" s="179" t="str">
        <f>IFERROR(INDEX('ITC-Books'!$C$21:$C$1020,MATCH(F61,'ITC-Books'!$E$21:$E$1020,0)),"Unclaimed")</f>
        <v>Unclaimed</v>
      </c>
      <c r="Z61" s="114">
        <f>IFERROR(VLOOKUP(F61,'ITC-Books'!$E$21:$P$1020,12,0)-H61,SUM(M61:O61))</f>
        <v>0</v>
      </c>
    </row>
    <row r="62" spans="2:26">
      <c r="B62" s="176" t="s">
        <v>2441</v>
      </c>
      <c r="C62" s="121"/>
      <c r="D62" s="119"/>
      <c r="E62" s="118"/>
      <c r="F62" s="192"/>
      <c r="G62" s="117"/>
      <c r="H62" s="120">
        <v>0</v>
      </c>
      <c r="I62" s="119"/>
      <c r="J62" s="119"/>
      <c r="K62" s="120">
        <v>0</v>
      </c>
      <c r="L62" s="120">
        <v>0</v>
      </c>
      <c r="M62" s="120">
        <v>0</v>
      </c>
      <c r="N62" s="120">
        <v>0</v>
      </c>
      <c r="O62" s="120">
        <v>0</v>
      </c>
      <c r="P62" s="185"/>
      <c r="Q62" s="181">
        <v>0</v>
      </c>
      <c r="R62" s="197"/>
      <c r="S62" s="179" t="str">
        <f>IFERROR(INDEX('ITC-3B'!$B$21:$B$1020,MATCH(F62,'ITC-3B'!$E$21:$E$1020,0)),"-")</f>
        <v>-</v>
      </c>
      <c r="T62" s="179" t="str">
        <f>IFERROR(INDEX('ITC-Books'!$B$21:$B$1020,MATCH(F62,'ITC-Books'!$E$21:$E$1020,0)),"-")</f>
        <v>-</v>
      </c>
      <c r="U62" s="186">
        <f t="shared" si="5"/>
        <v>0</v>
      </c>
      <c r="W62" s="179" t="str">
        <f>IFERROR(INDEX('ITC-3B'!$C$21:$C$1020,MATCH(F62,'ITC-3B'!$E$21:$E$1020,0)),"Unclaimed")</f>
        <v>Unclaimed</v>
      </c>
      <c r="X62" s="114">
        <f>IFERROR(VLOOKUP(F62,'ITC-3B'!$E$21:$P$1020,12,0)-H62,SUM(M62:O62))</f>
        <v>0</v>
      </c>
      <c r="Y62" s="179" t="str">
        <f>IFERROR(INDEX('ITC-Books'!$C$21:$C$1020,MATCH(F62,'ITC-Books'!$E$21:$E$1020,0)),"Unclaimed")</f>
        <v>Unclaimed</v>
      </c>
      <c r="Z62" s="114">
        <f>IFERROR(VLOOKUP(F62,'ITC-Books'!$E$21:$P$1020,12,0)-H62,SUM(M62:O62))</f>
        <v>0</v>
      </c>
    </row>
    <row r="63" spans="2:26">
      <c r="B63" s="176" t="s">
        <v>2442</v>
      </c>
      <c r="C63" s="121"/>
      <c r="D63" s="119"/>
      <c r="E63" s="118"/>
      <c r="F63" s="192"/>
      <c r="G63" s="117"/>
      <c r="H63" s="120">
        <v>0</v>
      </c>
      <c r="I63" s="119"/>
      <c r="J63" s="119"/>
      <c r="K63" s="120">
        <v>0</v>
      </c>
      <c r="L63" s="120">
        <v>0</v>
      </c>
      <c r="M63" s="120">
        <v>0</v>
      </c>
      <c r="N63" s="120">
        <v>0</v>
      </c>
      <c r="O63" s="120">
        <v>0</v>
      </c>
      <c r="P63" s="185"/>
      <c r="Q63" s="181">
        <v>0</v>
      </c>
      <c r="R63" s="197"/>
      <c r="S63" s="179" t="str">
        <f>IFERROR(INDEX('ITC-3B'!$B$21:$B$1020,MATCH(F63,'ITC-3B'!$E$21:$E$1020,0)),"-")</f>
        <v>-</v>
      </c>
      <c r="T63" s="179" t="str">
        <f>IFERROR(INDEX('ITC-Books'!$B$21:$B$1020,MATCH(F63,'ITC-Books'!$E$21:$E$1020,0)),"-")</f>
        <v>-</v>
      </c>
      <c r="U63" s="186">
        <f t="shared" si="5"/>
        <v>0</v>
      </c>
      <c r="W63" s="179" t="str">
        <f>IFERROR(INDEX('ITC-3B'!$C$21:$C$1020,MATCH(F63,'ITC-3B'!$E$21:$E$1020,0)),"Unclaimed")</f>
        <v>Unclaimed</v>
      </c>
      <c r="X63" s="114">
        <f>IFERROR(VLOOKUP(F63,'ITC-3B'!$E$21:$P$1020,12,0)-H63,SUM(M63:O63))</f>
        <v>0</v>
      </c>
      <c r="Y63" s="179" t="str">
        <f>IFERROR(INDEX('ITC-Books'!$C$21:$C$1020,MATCH(F63,'ITC-Books'!$E$21:$E$1020,0)),"Unclaimed")</f>
        <v>Unclaimed</v>
      </c>
      <c r="Z63" s="114">
        <f>IFERROR(VLOOKUP(F63,'ITC-Books'!$E$21:$P$1020,12,0)-H63,SUM(M63:O63))</f>
        <v>0</v>
      </c>
    </row>
    <row r="64" spans="2:26">
      <c r="B64" s="176" t="s">
        <v>2443</v>
      </c>
      <c r="C64" s="121"/>
      <c r="D64" s="119"/>
      <c r="E64" s="118"/>
      <c r="F64" s="192"/>
      <c r="G64" s="117"/>
      <c r="H64" s="120">
        <v>0</v>
      </c>
      <c r="I64" s="119"/>
      <c r="J64" s="119"/>
      <c r="K64" s="120">
        <v>0</v>
      </c>
      <c r="L64" s="120">
        <v>0</v>
      </c>
      <c r="M64" s="120">
        <v>0</v>
      </c>
      <c r="N64" s="120">
        <v>0</v>
      </c>
      <c r="O64" s="120">
        <v>0</v>
      </c>
      <c r="P64" s="185"/>
      <c r="Q64" s="181">
        <v>0</v>
      </c>
      <c r="R64" s="197"/>
      <c r="S64" s="179" t="str">
        <f>IFERROR(INDEX('ITC-3B'!$B$21:$B$1020,MATCH(F64,'ITC-3B'!$E$21:$E$1020,0)),"-")</f>
        <v>-</v>
      </c>
      <c r="T64" s="179" t="str">
        <f>IFERROR(INDEX('ITC-Books'!$B$21:$B$1020,MATCH(F64,'ITC-Books'!$E$21:$E$1020,0)),"-")</f>
        <v>-</v>
      </c>
      <c r="U64" s="186">
        <f t="shared" si="5"/>
        <v>0</v>
      </c>
      <c r="W64" s="179" t="str">
        <f>IFERROR(INDEX('ITC-3B'!$C$21:$C$1020,MATCH(F64,'ITC-3B'!$E$21:$E$1020,0)),"Unclaimed")</f>
        <v>Unclaimed</v>
      </c>
      <c r="X64" s="114">
        <f>IFERROR(VLOOKUP(F64,'ITC-3B'!$E$21:$P$1020,12,0)-H64,SUM(M64:O64))</f>
        <v>0</v>
      </c>
      <c r="Y64" s="179" t="str">
        <f>IFERROR(INDEX('ITC-Books'!$C$21:$C$1020,MATCH(F64,'ITC-Books'!$E$21:$E$1020,0)),"Unclaimed")</f>
        <v>Unclaimed</v>
      </c>
      <c r="Z64" s="114">
        <f>IFERROR(VLOOKUP(F64,'ITC-Books'!$E$21:$P$1020,12,0)-H64,SUM(M64:O64))</f>
        <v>0</v>
      </c>
    </row>
    <row r="65" spans="2:26">
      <c r="B65" s="176" t="s">
        <v>2444</v>
      </c>
      <c r="C65" s="121"/>
      <c r="D65" s="119"/>
      <c r="E65" s="118"/>
      <c r="F65" s="192"/>
      <c r="G65" s="117"/>
      <c r="H65" s="120">
        <v>0</v>
      </c>
      <c r="I65" s="119"/>
      <c r="J65" s="119"/>
      <c r="K65" s="120">
        <v>0</v>
      </c>
      <c r="L65" s="120">
        <v>0</v>
      </c>
      <c r="M65" s="120">
        <v>0</v>
      </c>
      <c r="N65" s="120">
        <v>0</v>
      </c>
      <c r="O65" s="120">
        <v>0</v>
      </c>
      <c r="P65" s="185"/>
      <c r="Q65" s="181">
        <v>0</v>
      </c>
      <c r="R65" s="197"/>
      <c r="S65" s="179" t="str">
        <f>IFERROR(INDEX('ITC-3B'!$B$21:$B$1020,MATCH(F65,'ITC-3B'!$E$21:$E$1020,0)),"-")</f>
        <v>-</v>
      </c>
      <c r="T65" s="179" t="str">
        <f>IFERROR(INDEX('ITC-Books'!$B$21:$B$1020,MATCH(F65,'ITC-Books'!$E$21:$E$1020,0)),"-")</f>
        <v>-</v>
      </c>
      <c r="U65" s="186">
        <f t="shared" si="5"/>
        <v>0</v>
      </c>
      <c r="W65" s="179" t="str">
        <f>IFERROR(INDEX('ITC-3B'!$C$21:$C$1020,MATCH(F65,'ITC-3B'!$E$21:$E$1020,0)),"Unclaimed")</f>
        <v>Unclaimed</v>
      </c>
      <c r="X65" s="114">
        <f>IFERROR(VLOOKUP(F65,'ITC-3B'!$E$21:$P$1020,12,0)-H65,SUM(M65:O65))</f>
        <v>0</v>
      </c>
      <c r="Y65" s="179" t="str">
        <f>IFERROR(INDEX('ITC-Books'!$C$21:$C$1020,MATCH(F65,'ITC-Books'!$E$21:$E$1020,0)),"Unclaimed")</f>
        <v>Unclaimed</v>
      </c>
      <c r="Z65" s="114">
        <f>IFERROR(VLOOKUP(F65,'ITC-Books'!$E$21:$P$1020,12,0)-H65,SUM(M65:O65))</f>
        <v>0</v>
      </c>
    </row>
    <row r="66" spans="2:26">
      <c r="B66" s="176" t="s">
        <v>2445</v>
      </c>
      <c r="C66" s="121"/>
      <c r="D66" s="119"/>
      <c r="E66" s="118"/>
      <c r="F66" s="192"/>
      <c r="G66" s="117"/>
      <c r="H66" s="120">
        <v>0</v>
      </c>
      <c r="I66" s="119"/>
      <c r="J66" s="119"/>
      <c r="K66" s="120">
        <v>0</v>
      </c>
      <c r="L66" s="120">
        <v>0</v>
      </c>
      <c r="M66" s="120">
        <v>0</v>
      </c>
      <c r="N66" s="120">
        <v>0</v>
      </c>
      <c r="O66" s="120">
        <v>0</v>
      </c>
      <c r="P66" s="185"/>
      <c r="Q66" s="181">
        <v>0</v>
      </c>
      <c r="R66" s="197"/>
      <c r="S66" s="179" t="str">
        <f>IFERROR(INDEX('ITC-3B'!$B$21:$B$1020,MATCH(F66,'ITC-3B'!$E$21:$E$1020,0)),"-")</f>
        <v>-</v>
      </c>
      <c r="T66" s="179" t="str">
        <f>IFERROR(INDEX('ITC-Books'!$B$21:$B$1020,MATCH(F66,'ITC-Books'!$E$21:$E$1020,0)),"-")</f>
        <v>-</v>
      </c>
      <c r="U66" s="186">
        <f t="shared" si="5"/>
        <v>0</v>
      </c>
      <c r="W66" s="179" t="str">
        <f>IFERROR(INDEX('ITC-3B'!$C$21:$C$1020,MATCH(F66,'ITC-3B'!$E$21:$E$1020,0)),"Unclaimed")</f>
        <v>Unclaimed</v>
      </c>
      <c r="X66" s="114">
        <f>IFERROR(VLOOKUP(F66,'ITC-3B'!$E$21:$P$1020,12,0)-H66,SUM(M66:O66))</f>
        <v>0</v>
      </c>
      <c r="Y66" s="179" t="str">
        <f>IFERROR(INDEX('ITC-Books'!$C$21:$C$1020,MATCH(F66,'ITC-Books'!$E$21:$E$1020,0)),"Unclaimed")</f>
        <v>Unclaimed</v>
      </c>
      <c r="Z66" s="114">
        <f>IFERROR(VLOOKUP(F66,'ITC-Books'!$E$21:$P$1020,12,0)-H66,SUM(M66:O66))</f>
        <v>0</v>
      </c>
    </row>
    <row r="67" spans="2:26">
      <c r="B67" s="176" t="s">
        <v>2446</v>
      </c>
      <c r="C67" s="121"/>
      <c r="D67" s="119"/>
      <c r="E67" s="118"/>
      <c r="F67" s="192"/>
      <c r="G67" s="117"/>
      <c r="H67" s="120">
        <v>0</v>
      </c>
      <c r="I67" s="119"/>
      <c r="J67" s="119"/>
      <c r="K67" s="120">
        <v>0</v>
      </c>
      <c r="L67" s="120">
        <v>0</v>
      </c>
      <c r="M67" s="120">
        <v>0</v>
      </c>
      <c r="N67" s="120">
        <v>0</v>
      </c>
      <c r="O67" s="120">
        <v>0</v>
      </c>
      <c r="P67" s="185"/>
      <c r="Q67" s="181">
        <v>0</v>
      </c>
      <c r="R67" s="197"/>
      <c r="S67" s="179" t="str">
        <f>IFERROR(INDEX('ITC-3B'!$B$21:$B$1020,MATCH(F67,'ITC-3B'!$E$21:$E$1020,0)),"-")</f>
        <v>-</v>
      </c>
      <c r="T67" s="179" t="str">
        <f>IFERROR(INDEX('ITC-Books'!$B$21:$B$1020,MATCH(F67,'ITC-Books'!$E$21:$E$1020,0)),"-")</f>
        <v>-</v>
      </c>
      <c r="U67" s="186">
        <f t="shared" si="5"/>
        <v>0</v>
      </c>
      <c r="W67" s="179" t="str">
        <f>IFERROR(INDEX('ITC-3B'!$C$21:$C$1020,MATCH(F67,'ITC-3B'!$E$21:$E$1020,0)),"Unclaimed")</f>
        <v>Unclaimed</v>
      </c>
      <c r="X67" s="114">
        <f>IFERROR(VLOOKUP(F67,'ITC-3B'!$E$21:$P$1020,12,0)-H67,SUM(M67:O67))</f>
        <v>0</v>
      </c>
      <c r="Y67" s="179" t="str">
        <f>IFERROR(INDEX('ITC-Books'!$C$21:$C$1020,MATCH(F67,'ITC-Books'!$E$21:$E$1020,0)),"Unclaimed")</f>
        <v>Unclaimed</v>
      </c>
      <c r="Z67" s="114">
        <f>IFERROR(VLOOKUP(F67,'ITC-Books'!$E$21:$P$1020,12,0)-H67,SUM(M67:O67))</f>
        <v>0</v>
      </c>
    </row>
    <row r="68" spans="2:26">
      <c r="B68" s="176" t="s">
        <v>2447</v>
      </c>
      <c r="C68" s="121"/>
      <c r="D68" s="119"/>
      <c r="E68" s="118"/>
      <c r="F68" s="192"/>
      <c r="G68" s="117"/>
      <c r="H68" s="120">
        <v>0</v>
      </c>
      <c r="I68" s="119"/>
      <c r="J68" s="119"/>
      <c r="K68" s="120">
        <v>0</v>
      </c>
      <c r="L68" s="120">
        <v>0</v>
      </c>
      <c r="M68" s="120">
        <v>0</v>
      </c>
      <c r="N68" s="120">
        <v>0</v>
      </c>
      <c r="O68" s="120">
        <v>0</v>
      </c>
      <c r="P68" s="185"/>
      <c r="Q68" s="181">
        <v>0</v>
      </c>
      <c r="R68" s="197"/>
      <c r="S68" s="179" t="str">
        <f>IFERROR(INDEX('ITC-3B'!$B$21:$B$1020,MATCH(F68,'ITC-3B'!$E$21:$E$1020,0)),"-")</f>
        <v>-</v>
      </c>
      <c r="T68" s="179" t="str">
        <f>IFERROR(INDEX('ITC-Books'!$B$21:$B$1020,MATCH(F68,'ITC-Books'!$E$21:$E$1020,0)),"-")</f>
        <v>-</v>
      </c>
      <c r="U68" s="186">
        <f t="shared" si="5"/>
        <v>0</v>
      </c>
      <c r="W68" s="179" t="str">
        <f>IFERROR(INDEX('ITC-3B'!$C$21:$C$1020,MATCH(F68,'ITC-3B'!$E$21:$E$1020,0)),"Unclaimed")</f>
        <v>Unclaimed</v>
      </c>
      <c r="X68" s="114">
        <f>IFERROR(VLOOKUP(F68,'ITC-3B'!$E$21:$P$1020,12,0)-H68,SUM(M68:O68))</f>
        <v>0</v>
      </c>
      <c r="Y68" s="179" t="str">
        <f>IFERROR(INDEX('ITC-Books'!$C$21:$C$1020,MATCH(F68,'ITC-Books'!$E$21:$E$1020,0)),"Unclaimed")</f>
        <v>Unclaimed</v>
      </c>
      <c r="Z68" s="114">
        <f>IFERROR(VLOOKUP(F68,'ITC-Books'!$E$21:$P$1020,12,0)-H68,SUM(M68:O68))</f>
        <v>0</v>
      </c>
    </row>
    <row r="69" spans="2:26">
      <c r="B69" s="176" t="s">
        <v>2448</v>
      </c>
      <c r="C69" s="121"/>
      <c r="D69" s="119"/>
      <c r="E69" s="118"/>
      <c r="F69" s="192"/>
      <c r="G69" s="117"/>
      <c r="H69" s="120">
        <v>0</v>
      </c>
      <c r="I69" s="119"/>
      <c r="J69" s="119"/>
      <c r="K69" s="120">
        <v>0</v>
      </c>
      <c r="L69" s="120">
        <v>0</v>
      </c>
      <c r="M69" s="120">
        <v>0</v>
      </c>
      <c r="N69" s="120">
        <v>0</v>
      </c>
      <c r="O69" s="120">
        <v>0</v>
      </c>
      <c r="P69" s="185"/>
      <c r="Q69" s="181">
        <v>0</v>
      </c>
      <c r="R69" s="197"/>
      <c r="S69" s="179" t="str">
        <f>IFERROR(INDEX('ITC-3B'!$B$21:$B$1020,MATCH(F69,'ITC-3B'!$E$21:$E$1020,0)),"-")</f>
        <v>-</v>
      </c>
      <c r="T69" s="179" t="str">
        <f>IFERROR(INDEX('ITC-Books'!$B$21:$B$1020,MATCH(F69,'ITC-Books'!$E$21:$E$1020,0)),"-")</f>
        <v>-</v>
      </c>
      <c r="U69" s="186">
        <f t="shared" si="5"/>
        <v>0</v>
      </c>
      <c r="W69" s="179" t="str">
        <f>IFERROR(INDEX('ITC-3B'!$C$21:$C$1020,MATCH(F69,'ITC-3B'!$E$21:$E$1020,0)),"Unclaimed")</f>
        <v>Unclaimed</v>
      </c>
      <c r="X69" s="114">
        <f>IFERROR(VLOOKUP(F69,'ITC-3B'!$E$21:$P$1020,12,0)-H69,SUM(M69:O69))</f>
        <v>0</v>
      </c>
      <c r="Y69" s="179" t="str">
        <f>IFERROR(INDEX('ITC-Books'!$C$21:$C$1020,MATCH(F69,'ITC-Books'!$E$21:$E$1020,0)),"Unclaimed")</f>
        <v>Unclaimed</v>
      </c>
      <c r="Z69" s="114">
        <f>IFERROR(VLOOKUP(F69,'ITC-Books'!$E$21:$P$1020,12,0)-H69,SUM(M69:O69))</f>
        <v>0</v>
      </c>
    </row>
    <row r="70" spans="2:26">
      <c r="B70" s="176" t="s">
        <v>2449</v>
      </c>
      <c r="C70" s="121"/>
      <c r="D70" s="119"/>
      <c r="E70" s="118"/>
      <c r="F70" s="192"/>
      <c r="G70" s="117"/>
      <c r="H70" s="120">
        <v>0</v>
      </c>
      <c r="I70" s="119"/>
      <c r="J70" s="119"/>
      <c r="K70" s="120">
        <v>0</v>
      </c>
      <c r="L70" s="120">
        <v>0</v>
      </c>
      <c r="M70" s="120">
        <v>0</v>
      </c>
      <c r="N70" s="120">
        <v>0</v>
      </c>
      <c r="O70" s="120">
        <v>0</v>
      </c>
      <c r="P70" s="185"/>
      <c r="Q70" s="181">
        <v>0</v>
      </c>
      <c r="R70" s="197"/>
      <c r="S70" s="179" t="str">
        <f>IFERROR(INDEX('ITC-3B'!$B$21:$B$1020,MATCH(F70,'ITC-3B'!$E$21:$E$1020,0)),"-")</f>
        <v>-</v>
      </c>
      <c r="T70" s="179" t="str">
        <f>IFERROR(INDEX('ITC-Books'!$B$21:$B$1020,MATCH(F70,'ITC-Books'!$E$21:$E$1020,0)),"-")</f>
        <v>-</v>
      </c>
      <c r="U70" s="186">
        <f t="shared" si="5"/>
        <v>0</v>
      </c>
      <c r="W70" s="179" t="str">
        <f>IFERROR(INDEX('ITC-3B'!$C$21:$C$1020,MATCH(F70,'ITC-3B'!$E$21:$E$1020,0)),"Unclaimed")</f>
        <v>Unclaimed</v>
      </c>
      <c r="X70" s="114">
        <f>IFERROR(VLOOKUP(F70,'ITC-3B'!$E$21:$P$1020,12,0)-H70,SUM(M70:O70))</f>
        <v>0</v>
      </c>
      <c r="Y70" s="179" t="str">
        <f>IFERROR(INDEX('ITC-Books'!$C$21:$C$1020,MATCH(F70,'ITC-Books'!$E$21:$E$1020,0)),"Unclaimed")</f>
        <v>Unclaimed</v>
      </c>
      <c r="Z70" s="114">
        <f>IFERROR(VLOOKUP(F70,'ITC-Books'!$E$21:$P$1020,12,0)-H70,SUM(M70:O70))</f>
        <v>0</v>
      </c>
    </row>
    <row r="71" spans="2:26">
      <c r="B71" s="176" t="s">
        <v>2450</v>
      </c>
      <c r="C71" s="121"/>
      <c r="D71" s="119"/>
      <c r="E71" s="118"/>
      <c r="F71" s="192"/>
      <c r="G71" s="117"/>
      <c r="H71" s="120">
        <v>0</v>
      </c>
      <c r="I71" s="119"/>
      <c r="J71" s="119"/>
      <c r="K71" s="120">
        <v>0</v>
      </c>
      <c r="L71" s="120">
        <v>0</v>
      </c>
      <c r="M71" s="120">
        <v>0</v>
      </c>
      <c r="N71" s="120">
        <v>0</v>
      </c>
      <c r="O71" s="120">
        <v>0</v>
      </c>
      <c r="P71" s="185"/>
      <c r="Q71" s="181">
        <v>0</v>
      </c>
      <c r="R71" s="197"/>
      <c r="S71" s="179" t="str">
        <f>IFERROR(INDEX('ITC-3B'!$B$21:$B$1020,MATCH(F71,'ITC-3B'!$E$21:$E$1020,0)),"-")</f>
        <v>-</v>
      </c>
      <c r="T71" s="179" t="str">
        <f>IFERROR(INDEX('ITC-Books'!$B$21:$B$1020,MATCH(F71,'ITC-Books'!$E$21:$E$1020,0)),"-")</f>
        <v>-</v>
      </c>
      <c r="U71" s="186">
        <f t="shared" si="5"/>
        <v>0</v>
      </c>
      <c r="W71" s="179" t="str">
        <f>IFERROR(INDEX('ITC-3B'!$C$21:$C$1020,MATCH(F71,'ITC-3B'!$E$21:$E$1020,0)),"Unclaimed")</f>
        <v>Unclaimed</v>
      </c>
      <c r="X71" s="114">
        <f>IFERROR(VLOOKUP(F71,'ITC-3B'!$E$21:$P$1020,12,0)-H71,SUM(M71:O71))</f>
        <v>0</v>
      </c>
      <c r="Y71" s="179" t="str">
        <f>IFERROR(INDEX('ITC-Books'!$C$21:$C$1020,MATCH(F71,'ITC-Books'!$E$21:$E$1020,0)),"Unclaimed")</f>
        <v>Unclaimed</v>
      </c>
      <c r="Z71" s="114">
        <f>IFERROR(VLOOKUP(F71,'ITC-Books'!$E$21:$P$1020,12,0)-H71,SUM(M71:O71))</f>
        <v>0</v>
      </c>
    </row>
    <row r="72" spans="2:26">
      <c r="B72" s="176" t="s">
        <v>2451</v>
      </c>
      <c r="C72" s="121"/>
      <c r="D72" s="119"/>
      <c r="E72" s="118"/>
      <c r="F72" s="192"/>
      <c r="G72" s="117"/>
      <c r="H72" s="120">
        <v>0</v>
      </c>
      <c r="I72" s="119"/>
      <c r="J72" s="119"/>
      <c r="K72" s="120">
        <v>0</v>
      </c>
      <c r="L72" s="120">
        <v>0</v>
      </c>
      <c r="M72" s="120">
        <v>0</v>
      </c>
      <c r="N72" s="120">
        <v>0</v>
      </c>
      <c r="O72" s="120">
        <v>0</v>
      </c>
      <c r="P72" s="185"/>
      <c r="Q72" s="181">
        <v>0</v>
      </c>
      <c r="R72" s="197"/>
      <c r="S72" s="179" t="str">
        <f>IFERROR(INDEX('ITC-3B'!$B$21:$B$1020,MATCH(F72,'ITC-3B'!$E$21:$E$1020,0)),"-")</f>
        <v>-</v>
      </c>
      <c r="T72" s="179" t="str">
        <f>IFERROR(INDEX('ITC-Books'!$B$21:$B$1020,MATCH(F72,'ITC-Books'!$E$21:$E$1020,0)),"-")</f>
        <v>-</v>
      </c>
      <c r="U72" s="186">
        <f t="shared" si="5"/>
        <v>0</v>
      </c>
      <c r="W72" s="179" t="str">
        <f>IFERROR(INDEX('ITC-3B'!$C$21:$C$1020,MATCH(F72,'ITC-3B'!$E$21:$E$1020,0)),"Unclaimed")</f>
        <v>Unclaimed</v>
      </c>
      <c r="X72" s="114">
        <f>IFERROR(VLOOKUP(F72,'ITC-3B'!$E$21:$P$1020,12,0)-H72,SUM(M72:O72))</f>
        <v>0</v>
      </c>
      <c r="Y72" s="179" t="str">
        <f>IFERROR(INDEX('ITC-Books'!$C$21:$C$1020,MATCH(F72,'ITC-Books'!$E$21:$E$1020,0)),"Unclaimed")</f>
        <v>Unclaimed</v>
      </c>
      <c r="Z72" s="114">
        <f>IFERROR(VLOOKUP(F72,'ITC-Books'!$E$21:$P$1020,12,0)-H72,SUM(M72:O72))</f>
        <v>0</v>
      </c>
    </row>
    <row r="73" spans="2:26">
      <c r="B73" s="176" t="s">
        <v>2452</v>
      </c>
      <c r="C73" s="121"/>
      <c r="D73" s="119"/>
      <c r="E73" s="118"/>
      <c r="F73" s="192"/>
      <c r="G73" s="117"/>
      <c r="H73" s="120">
        <v>0</v>
      </c>
      <c r="I73" s="119"/>
      <c r="J73" s="119"/>
      <c r="K73" s="120">
        <v>0</v>
      </c>
      <c r="L73" s="120">
        <v>0</v>
      </c>
      <c r="M73" s="120">
        <v>0</v>
      </c>
      <c r="N73" s="120">
        <v>0</v>
      </c>
      <c r="O73" s="120">
        <v>0</v>
      </c>
      <c r="P73" s="185"/>
      <c r="Q73" s="181">
        <v>0</v>
      </c>
      <c r="R73" s="197"/>
      <c r="S73" s="179" t="str">
        <f>IFERROR(INDEX('ITC-3B'!$B$21:$B$1020,MATCH(F73,'ITC-3B'!$E$21:$E$1020,0)),"-")</f>
        <v>-</v>
      </c>
      <c r="T73" s="179" t="str">
        <f>IFERROR(INDEX('ITC-Books'!$B$21:$B$1020,MATCH(F73,'ITC-Books'!$E$21:$E$1020,0)),"-")</f>
        <v>-</v>
      </c>
      <c r="U73" s="186">
        <f t="shared" si="5"/>
        <v>0</v>
      </c>
      <c r="W73" s="179" t="str">
        <f>IFERROR(INDEX('ITC-3B'!$C$21:$C$1020,MATCH(F73,'ITC-3B'!$E$21:$E$1020,0)),"Unclaimed")</f>
        <v>Unclaimed</v>
      </c>
      <c r="X73" s="114">
        <f>IFERROR(VLOOKUP(F73,'ITC-3B'!$E$21:$P$1020,12,0)-H73,SUM(M73:O73))</f>
        <v>0</v>
      </c>
      <c r="Y73" s="179" t="str">
        <f>IFERROR(INDEX('ITC-Books'!$C$21:$C$1020,MATCH(F73,'ITC-Books'!$E$21:$E$1020,0)),"Unclaimed")</f>
        <v>Unclaimed</v>
      </c>
      <c r="Z73" s="114">
        <f>IFERROR(VLOOKUP(F73,'ITC-Books'!$E$21:$P$1020,12,0)-H73,SUM(M73:O73))</f>
        <v>0</v>
      </c>
    </row>
    <row r="74" spans="2:26">
      <c r="B74" s="176" t="s">
        <v>2453</v>
      </c>
      <c r="C74" s="121"/>
      <c r="D74" s="119"/>
      <c r="E74" s="118"/>
      <c r="F74" s="192"/>
      <c r="G74" s="117"/>
      <c r="H74" s="120">
        <v>0</v>
      </c>
      <c r="I74" s="119"/>
      <c r="J74" s="119"/>
      <c r="K74" s="120">
        <v>0</v>
      </c>
      <c r="L74" s="120">
        <v>0</v>
      </c>
      <c r="M74" s="120">
        <v>0</v>
      </c>
      <c r="N74" s="120">
        <v>0</v>
      </c>
      <c r="O74" s="120">
        <v>0</v>
      </c>
      <c r="P74" s="185"/>
      <c r="Q74" s="181">
        <v>0</v>
      </c>
      <c r="R74" s="197"/>
      <c r="S74" s="179" t="str">
        <f>IFERROR(INDEX('ITC-3B'!$B$21:$B$1020,MATCH(F74,'ITC-3B'!$E$21:$E$1020,0)),"-")</f>
        <v>-</v>
      </c>
      <c r="T74" s="179" t="str">
        <f>IFERROR(INDEX('ITC-Books'!$B$21:$B$1020,MATCH(F74,'ITC-Books'!$E$21:$E$1020,0)),"-")</f>
        <v>-</v>
      </c>
      <c r="U74" s="186">
        <f t="shared" si="5"/>
        <v>0</v>
      </c>
      <c r="W74" s="179" t="str">
        <f>IFERROR(INDEX('ITC-3B'!$C$21:$C$1020,MATCH(F74,'ITC-3B'!$E$21:$E$1020,0)),"Unclaimed")</f>
        <v>Unclaimed</v>
      </c>
      <c r="X74" s="114">
        <f>IFERROR(VLOOKUP(F74,'ITC-3B'!$E$21:$P$1020,12,0)-H74,SUM(M74:O74))</f>
        <v>0</v>
      </c>
      <c r="Y74" s="179" t="str">
        <f>IFERROR(INDEX('ITC-Books'!$C$21:$C$1020,MATCH(F74,'ITC-Books'!$E$21:$E$1020,0)),"Unclaimed")</f>
        <v>Unclaimed</v>
      </c>
      <c r="Z74" s="114">
        <f>IFERROR(VLOOKUP(F74,'ITC-Books'!$E$21:$P$1020,12,0)-H74,SUM(M74:O74))</f>
        <v>0</v>
      </c>
    </row>
    <row r="75" spans="2:26">
      <c r="B75" s="176" t="s">
        <v>2454</v>
      </c>
      <c r="C75" s="121"/>
      <c r="D75" s="119"/>
      <c r="E75" s="118"/>
      <c r="F75" s="192"/>
      <c r="G75" s="117"/>
      <c r="H75" s="120">
        <v>0</v>
      </c>
      <c r="I75" s="119"/>
      <c r="J75" s="119"/>
      <c r="K75" s="120">
        <v>0</v>
      </c>
      <c r="L75" s="120">
        <v>0</v>
      </c>
      <c r="M75" s="120">
        <v>0</v>
      </c>
      <c r="N75" s="120">
        <v>0</v>
      </c>
      <c r="O75" s="120">
        <v>0</v>
      </c>
      <c r="P75" s="185"/>
      <c r="Q75" s="181">
        <v>0</v>
      </c>
      <c r="R75" s="197"/>
      <c r="S75" s="179" t="str">
        <f>IFERROR(INDEX('ITC-3B'!$B$21:$B$1020,MATCH(F75,'ITC-3B'!$E$21:$E$1020,0)),"-")</f>
        <v>-</v>
      </c>
      <c r="T75" s="179" t="str">
        <f>IFERROR(INDEX('ITC-Books'!$B$21:$B$1020,MATCH(F75,'ITC-Books'!$E$21:$E$1020,0)),"-")</f>
        <v>-</v>
      </c>
      <c r="U75" s="186">
        <f t="shared" si="5"/>
        <v>0</v>
      </c>
      <c r="W75" s="179" t="str">
        <f>IFERROR(INDEX('ITC-3B'!$C$21:$C$1020,MATCH(F75,'ITC-3B'!$E$21:$E$1020,0)),"Unclaimed")</f>
        <v>Unclaimed</v>
      </c>
      <c r="X75" s="114">
        <f>IFERROR(VLOOKUP(F75,'ITC-3B'!$E$21:$P$1020,12,0)-H75,SUM(M75:O75))</f>
        <v>0</v>
      </c>
      <c r="Y75" s="179" t="str">
        <f>IFERROR(INDEX('ITC-Books'!$C$21:$C$1020,MATCH(F75,'ITC-Books'!$E$21:$E$1020,0)),"Unclaimed")</f>
        <v>Unclaimed</v>
      </c>
      <c r="Z75" s="114">
        <f>IFERROR(VLOOKUP(F75,'ITC-Books'!$E$21:$P$1020,12,0)-H75,SUM(M75:O75))</f>
        <v>0</v>
      </c>
    </row>
    <row r="76" spans="2:26">
      <c r="B76" s="176" t="s">
        <v>2455</v>
      </c>
      <c r="C76" s="121"/>
      <c r="D76" s="119"/>
      <c r="E76" s="118"/>
      <c r="F76" s="192"/>
      <c r="G76" s="117"/>
      <c r="H76" s="120">
        <v>0</v>
      </c>
      <c r="I76" s="119"/>
      <c r="J76" s="119"/>
      <c r="K76" s="120">
        <v>0</v>
      </c>
      <c r="L76" s="120">
        <v>0</v>
      </c>
      <c r="M76" s="120">
        <v>0</v>
      </c>
      <c r="N76" s="120">
        <v>0</v>
      </c>
      <c r="O76" s="120">
        <v>0</v>
      </c>
      <c r="P76" s="185"/>
      <c r="Q76" s="181">
        <v>0</v>
      </c>
      <c r="R76" s="197"/>
      <c r="S76" s="179" t="str">
        <f>IFERROR(INDEX('ITC-3B'!$B$21:$B$1020,MATCH(F76,'ITC-3B'!$E$21:$E$1020,0)),"-")</f>
        <v>-</v>
      </c>
      <c r="T76" s="179" t="str">
        <f>IFERROR(INDEX('ITC-Books'!$B$21:$B$1020,MATCH(F76,'ITC-Books'!$E$21:$E$1020,0)),"-")</f>
        <v>-</v>
      </c>
      <c r="U76" s="186">
        <f t="shared" si="5"/>
        <v>0</v>
      </c>
      <c r="W76" s="179" t="str">
        <f>IFERROR(INDEX('ITC-3B'!$C$21:$C$1020,MATCH(F76,'ITC-3B'!$E$21:$E$1020,0)),"Unclaimed")</f>
        <v>Unclaimed</v>
      </c>
      <c r="X76" s="114">
        <f>IFERROR(VLOOKUP(F76,'ITC-3B'!$E$21:$P$1020,12,0)-H76,SUM(M76:O76))</f>
        <v>0</v>
      </c>
      <c r="Y76" s="179" t="str">
        <f>IFERROR(INDEX('ITC-Books'!$C$21:$C$1020,MATCH(F76,'ITC-Books'!$E$21:$E$1020,0)),"Unclaimed")</f>
        <v>Unclaimed</v>
      </c>
      <c r="Z76" s="114">
        <f>IFERROR(VLOOKUP(F76,'ITC-Books'!$E$21:$P$1020,12,0)-H76,SUM(M76:O76))</f>
        <v>0</v>
      </c>
    </row>
    <row r="77" spans="2:26">
      <c r="B77" s="176" t="s">
        <v>2456</v>
      </c>
      <c r="C77" s="121"/>
      <c r="D77" s="119"/>
      <c r="E77" s="118"/>
      <c r="F77" s="192"/>
      <c r="G77" s="117"/>
      <c r="H77" s="120">
        <v>0</v>
      </c>
      <c r="I77" s="119"/>
      <c r="J77" s="119"/>
      <c r="K77" s="120">
        <v>0</v>
      </c>
      <c r="L77" s="120">
        <v>0</v>
      </c>
      <c r="M77" s="120">
        <v>0</v>
      </c>
      <c r="N77" s="120">
        <v>0</v>
      </c>
      <c r="O77" s="120">
        <v>0</v>
      </c>
      <c r="P77" s="185"/>
      <c r="Q77" s="181">
        <v>0</v>
      </c>
      <c r="R77" s="197"/>
      <c r="S77" s="179" t="str">
        <f>IFERROR(INDEX('ITC-3B'!$B$21:$B$1020,MATCH(F77,'ITC-3B'!$E$21:$E$1020,0)),"-")</f>
        <v>-</v>
      </c>
      <c r="T77" s="179" t="str">
        <f>IFERROR(INDEX('ITC-Books'!$B$21:$B$1020,MATCH(F77,'ITC-Books'!$E$21:$E$1020,0)),"-")</f>
        <v>-</v>
      </c>
      <c r="U77" s="186">
        <f t="shared" si="5"/>
        <v>0</v>
      </c>
      <c r="W77" s="179" t="str">
        <f>IFERROR(INDEX('ITC-3B'!$C$21:$C$1020,MATCH(F77,'ITC-3B'!$E$21:$E$1020,0)),"Unclaimed")</f>
        <v>Unclaimed</v>
      </c>
      <c r="X77" s="114">
        <f>IFERROR(VLOOKUP(F77,'ITC-3B'!$E$21:$P$1020,12,0)-H77,SUM(M77:O77))</f>
        <v>0</v>
      </c>
      <c r="Y77" s="179" t="str">
        <f>IFERROR(INDEX('ITC-Books'!$C$21:$C$1020,MATCH(F77,'ITC-Books'!$E$21:$E$1020,0)),"Unclaimed")</f>
        <v>Unclaimed</v>
      </c>
      <c r="Z77" s="114">
        <f>IFERROR(VLOOKUP(F77,'ITC-Books'!$E$21:$P$1020,12,0)-H77,SUM(M77:O77))</f>
        <v>0</v>
      </c>
    </row>
    <row r="78" spans="2:26">
      <c r="B78" s="176" t="s">
        <v>2457</v>
      </c>
      <c r="C78" s="121"/>
      <c r="D78" s="119"/>
      <c r="E78" s="118"/>
      <c r="F78" s="192"/>
      <c r="G78" s="117"/>
      <c r="H78" s="120">
        <v>0</v>
      </c>
      <c r="I78" s="119"/>
      <c r="J78" s="119"/>
      <c r="K78" s="120">
        <v>0</v>
      </c>
      <c r="L78" s="120">
        <v>0</v>
      </c>
      <c r="M78" s="120">
        <v>0</v>
      </c>
      <c r="N78" s="120">
        <v>0</v>
      </c>
      <c r="O78" s="120">
        <v>0</v>
      </c>
      <c r="P78" s="185"/>
      <c r="Q78" s="181">
        <v>0</v>
      </c>
      <c r="R78" s="197"/>
      <c r="S78" s="179" t="str">
        <f>IFERROR(INDEX('ITC-3B'!$B$21:$B$1020,MATCH(F78,'ITC-3B'!$E$21:$E$1020,0)),"-")</f>
        <v>-</v>
      </c>
      <c r="T78" s="179" t="str">
        <f>IFERROR(INDEX('ITC-Books'!$B$21:$B$1020,MATCH(F78,'ITC-Books'!$E$21:$E$1020,0)),"-")</f>
        <v>-</v>
      </c>
      <c r="U78" s="186">
        <f t="shared" si="5"/>
        <v>0</v>
      </c>
      <c r="W78" s="179" t="str">
        <f>IFERROR(INDEX('ITC-3B'!$C$21:$C$1020,MATCH(F78,'ITC-3B'!$E$21:$E$1020,0)),"Unclaimed")</f>
        <v>Unclaimed</v>
      </c>
      <c r="X78" s="114">
        <f>IFERROR(VLOOKUP(F78,'ITC-3B'!$E$21:$P$1020,12,0)-H78,SUM(M78:O78))</f>
        <v>0</v>
      </c>
      <c r="Y78" s="179" t="str">
        <f>IFERROR(INDEX('ITC-Books'!$C$21:$C$1020,MATCH(F78,'ITC-Books'!$E$21:$E$1020,0)),"Unclaimed")</f>
        <v>Unclaimed</v>
      </c>
      <c r="Z78" s="114">
        <f>IFERROR(VLOOKUP(F78,'ITC-Books'!$E$21:$P$1020,12,0)-H78,SUM(M78:O78))</f>
        <v>0</v>
      </c>
    </row>
    <row r="79" spans="2:26">
      <c r="B79" s="176" t="s">
        <v>2458</v>
      </c>
      <c r="C79" s="121"/>
      <c r="D79" s="119"/>
      <c r="E79" s="118"/>
      <c r="F79" s="192"/>
      <c r="G79" s="117"/>
      <c r="H79" s="120">
        <v>0</v>
      </c>
      <c r="I79" s="119"/>
      <c r="J79" s="119"/>
      <c r="K79" s="120">
        <v>0</v>
      </c>
      <c r="L79" s="120">
        <v>0</v>
      </c>
      <c r="M79" s="120">
        <v>0</v>
      </c>
      <c r="N79" s="120">
        <v>0</v>
      </c>
      <c r="O79" s="120">
        <v>0</v>
      </c>
      <c r="P79" s="185"/>
      <c r="Q79" s="181">
        <v>0</v>
      </c>
      <c r="R79" s="197"/>
      <c r="S79" s="179" t="str">
        <f>IFERROR(INDEX('ITC-3B'!$B$21:$B$1020,MATCH(F79,'ITC-3B'!$E$21:$E$1020,0)),"-")</f>
        <v>-</v>
      </c>
      <c r="T79" s="179" t="str">
        <f>IFERROR(INDEX('ITC-Books'!$B$21:$B$1020,MATCH(F79,'ITC-Books'!$E$21:$E$1020,0)),"-")</f>
        <v>-</v>
      </c>
      <c r="U79" s="186">
        <f t="shared" si="5"/>
        <v>0</v>
      </c>
      <c r="W79" s="179" t="str">
        <f>IFERROR(INDEX('ITC-3B'!$C$21:$C$1020,MATCH(F79,'ITC-3B'!$E$21:$E$1020,0)),"Unclaimed")</f>
        <v>Unclaimed</v>
      </c>
      <c r="X79" s="114">
        <f>IFERROR(VLOOKUP(F79,'ITC-3B'!$E$21:$P$1020,12,0)-H79,SUM(M79:O79))</f>
        <v>0</v>
      </c>
      <c r="Y79" s="179" t="str">
        <f>IFERROR(INDEX('ITC-Books'!$C$21:$C$1020,MATCH(F79,'ITC-Books'!$E$21:$E$1020,0)),"Unclaimed")</f>
        <v>Unclaimed</v>
      </c>
      <c r="Z79" s="114">
        <f>IFERROR(VLOOKUP(F79,'ITC-Books'!$E$21:$P$1020,12,0)-H79,SUM(M79:O79))</f>
        <v>0</v>
      </c>
    </row>
    <row r="80" spans="2:26">
      <c r="B80" s="176" t="s">
        <v>2459</v>
      </c>
      <c r="C80" s="121"/>
      <c r="D80" s="119"/>
      <c r="E80" s="118"/>
      <c r="F80" s="192"/>
      <c r="G80" s="117"/>
      <c r="H80" s="120">
        <v>0</v>
      </c>
      <c r="I80" s="119"/>
      <c r="J80" s="119"/>
      <c r="K80" s="120">
        <v>0</v>
      </c>
      <c r="L80" s="120">
        <v>0</v>
      </c>
      <c r="M80" s="120">
        <v>0</v>
      </c>
      <c r="N80" s="120">
        <v>0</v>
      </c>
      <c r="O80" s="120">
        <v>0</v>
      </c>
      <c r="P80" s="185"/>
      <c r="Q80" s="181">
        <v>0</v>
      </c>
      <c r="R80" s="197"/>
      <c r="S80" s="179" t="str">
        <f>IFERROR(INDEX('ITC-3B'!$B$21:$B$1020,MATCH(F80,'ITC-3B'!$E$21:$E$1020,0)),"-")</f>
        <v>-</v>
      </c>
      <c r="T80" s="179" t="str">
        <f>IFERROR(INDEX('ITC-Books'!$B$21:$B$1020,MATCH(F80,'ITC-Books'!$E$21:$E$1020,0)),"-")</f>
        <v>-</v>
      </c>
      <c r="U80" s="186">
        <f t="shared" si="5"/>
        <v>0</v>
      </c>
      <c r="W80" s="179" t="str">
        <f>IFERROR(INDEX('ITC-3B'!$C$21:$C$1020,MATCH(F80,'ITC-3B'!$E$21:$E$1020,0)),"Unclaimed")</f>
        <v>Unclaimed</v>
      </c>
      <c r="X80" s="114">
        <f>IFERROR(VLOOKUP(F80,'ITC-3B'!$E$21:$P$1020,12,0)-H80,SUM(M80:O80))</f>
        <v>0</v>
      </c>
      <c r="Y80" s="179" t="str">
        <f>IFERROR(INDEX('ITC-Books'!$C$21:$C$1020,MATCH(F80,'ITC-Books'!$E$21:$E$1020,0)),"Unclaimed")</f>
        <v>Unclaimed</v>
      </c>
      <c r="Z80" s="114">
        <f>IFERROR(VLOOKUP(F80,'ITC-Books'!$E$21:$P$1020,12,0)-H80,SUM(M80:O80))</f>
        <v>0</v>
      </c>
    </row>
    <row r="81" spans="2:26">
      <c r="B81" s="176" t="s">
        <v>2460</v>
      </c>
      <c r="C81" s="121"/>
      <c r="D81" s="119"/>
      <c r="E81" s="118"/>
      <c r="F81" s="192"/>
      <c r="G81" s="117"/>
      <c r="H81" s="120">
        <v>0</v>
      </c>
      <c r="I81" s="119"/>
      <c r="J81" s="119"/>
      <c r="K81" s="120">
        <v>0</v>
      </c>
      <c r="L81" s="120">
        <v>0</v>
      </c>
      <c r="M81" s="120">
        <v>0</v>
      </c>
      <c r="N81" s="120">
        <v>0</v>
      </c>
      <c r="O81" s="120">
        <v>0</v>
      </c>
      <c r="P81" s="185"/>
      <c r="Q81" s="181">
        <v>0</v>
      </c>
      <c r="R81" s="197"/>
      <c r="S81" s="179" t="str">
        <f>IFERROR(INDEX('ITC-3B'!$B$21:$B$1020,MATCH(F81,'ITC-3B'!$E$21:$E$1020,0)),"-")</f>
        <v>-</v>
      </c>
      <c r="T81" s="179" t="str">
        <f>IFERROR(INDEX('ITC-Books'!$B$21:$B$1020,MATCH(F81,'ITC-Books'!$E$21:$E$1020,0)),"-")</f>
        <v>-</v>
      </c>
      <c r="U81" s="186">
        <f t="shared" si="5"/>
        <v>0</v>
      </c>
      <c r="W81" s="179" t="str">
        <f>IFERROR(INDEX('ITC-3B'!$C$21:$C$1020,MATCH(F81,'ITC-3B'!$E$21:$E$1020,0)),"Unclaimed")</f>
        <v>Unclaimed</v>
      </c>
      <c r="X81" s="114">
        <f>IFERROR(VLOOKUP(F81,'ITC-3B'!$E$21:$P$1020,12,0)-H81,SUM(M81:O81))</f>
        <v>0</v>
      </c>
      <c r="Y81" s="179" t="str">
        <f>IFERROR(INDEX('ITC-Books'!$C$21:$C$1020,MATCH(F81,'ITC-Books'!$E$21:$E$1020,0)),"Unclaimed")</f>
        <v>Unclaimed</v>
      </c>
      <c r="Z81" s="114">
        <f>IFERROR(VLOOKUP(F81,'ITC-Books'!$E$21:$P$1020,12,0)-H81,SUM(M81:O81))</f>
        <v>0</v>
      </c>
    </row>
    <row r="82" spans="2:26">
      <c r="B82" s="176" t="s">
        <v>2461</v>
      </c>
      <c r="C82" s="121"/>
      <c r="D82" s="119"/>
      <c r="E82" s="118"/>
      <c r="F82" s="192"/>
      <c r="G82" s="117"/>
      <c r="H82" s="120">
        <v>0</v>
      </c>
      <c r="I82" s="119"/>
      <c r="J82" s="119"/>
      <c r="K82" s="120">
        <v>0</v>
      </c>
      <c r="L82" s="120">
        <v>0</v>
      </c>
      <c r="M82" s="120">
        <v>0</v>
      </c>
      <c r="N82" s="120">
        <v>0</v>
      </c>
      <c r="O82" s="120">
        <v>0</v>
      </c>
      <c r="P82" s="185"/>
      <c r="Q82" s="181">
        <v>0</v>
      </c>
      <c r="R82" s="197"/>
      <c r="S82" s="179" t="str">
        <f>IFERROR(INDEX('ITC-3B'!$B$21:$B$1020,MATCH(F82,'ITC-3B'!$E$21:$E$1020,0)),"-")</f>
        <v>-</v>
      </c>
      <c r="T82" s="179" t="str">
        <f>IFERROR(INDEX('ITC-Books'!$B$21:$B$1020,MATCH(F82,'ITC-Books'!$E$21:$E$1020,0)),"-")</f>
        <v>-</v>
      </c>
      <c r="U82" s="186">
        <f t="shared" si="5"/>
        <v>0</v>
      </c>
      <c r="W82" s="179" t="str">
        <f>IFERROR(INDEX('ITC-3B'!$C$21:$C$1020,MATCH(F82,'ITC-3B'!$E$21:$E$1020,0)),"Unclaimed")</f>
        <v>Unclaimed</v>
      </c>
      <c r="X82" s="114">
        <f>IFERROR(VLOOKUP(F82,'ITC-3B'!$E$21:$P$1020,12,0)-H82,SUM(M82:O82))</f>
        <v>0</v>
      </c>
      <c r="Y82" s="179" t="str">
        <f>IFERROR(INDEX('ITC-Books'!$C$21:$C$1020,MATCH(F82,'ITC-Books'!$E$21:$E$1020,0)),"Unclaimed")</f>
        <v>Unclaimed</v>
      </c>
      <c r="Z82" s="114">
        <f>IFERROR(VLOOKUP(F82,'ITC-Books'!$E$21:$P$1020,12,0)-H82,SUM(M82:O82))</f>
        <v>0</v>
      </c>
    </row>
    <row r="83" spans="2:26">
      <c r="B83" s="176" t="s">
        <v>2462</v>
      </c>
      <c r="C83" s="121"/>
      <c r="D83" s="119"/>
      <c r="E83" s="118"/>
      <c r="F83" s="192"/>
      <c r="G83" s="117"/>
      <c r="H83" s="120">
        <v>0</v>
      </c>
      <c r="I83" s="119"/>
      <c r="J83" s="119"/>
      <c r="K83" s="120">
        <v>0</v>
      </c>
      <c r="L83" s="120">
        <v>0</v>
      </c>
      <c r="M83" s="120">
        <v>0</v>
      </c>
      <c r="N83" s="120">
        <v>0</v>
      </c>
      <c r="O83" s="120">
        <v>0</v>
      </c>
      <c r="P83" s="185"/>
      <c r="Q83" s="181">
        <v>0</v>
      </c>
      <c r="R83" s="197"/>
      <c r="S83" s="179" t="str">
        <f>IFERROR(INDEX('ITC-3B'!$B$21:$B$1020,MATCH(F83,'ITC-3B'!$E$21:$E$1020,0)),"-")</f>
        <v>-</v>
      </c>
      <c r="T83" s="179" t="str">
        <f>IFERROR(INDEX('ITC-Books'!$B$21:$B$1020,MATCH(F83,'ITC-Books'!$E$21:$E$1020,0)),"-")</f>
        <v>-</v>
      </c>
      <c r="U83" s="186">
        <f t="shared" si="5"/>
        <v>0</v>
      </c>
      <c r="W83" s="179" t="str">
        <f>IFERROR(INDEX('ITC-3B'!$C$21:$C$1020,MATCH(F83,'ITC-3B'!$E$21:$E$1020,0)),"Unclaimed")</f>
        <v>Unclaimed</v>
      </c>
      <c r="X83" s="114">
        <f>IFERROR(VLOOKUP(F83,'ITC-3B'!$E$21:$P$1020,12,0)-H83,SUM(M83:O83))</f>
        <v>0</v>
      </c>
      <c r="Y83" s="179" t="str">
        <f>IFERROR(INDEX('ITC-Books'!$C$21:$C$1020,MATCH(F83,'ITC-Books'!$E$21:$E$1020,0)),"Unclaimed")</f>
        <v>Unclaimed</v>
      </c>
      <c r="Z83" s="114">
        <f>IFERROR(VLOOKUP(F83,'ITC-Books'!$E$21:$P$1020,12,0)-H83,SUM(M83:O83))</f>
        <v>0</v>
      </c>
    </row>
    <row r="84" spans="2:26">
      <c r="B84" s="176" t="s">
        <v>2463</v>
      </c>
      <c r="C84" s="121"/>
      <c r="D84" s="119"/>
      <c r="E84" s="118"/>
      <c r="F84" s="192"/>
      <c r="G84" s="117"/>
      <c r="H84" s="120">
        <v>0</v>
      </c>
      <c r="I84" s="119"/>
      <c r="J84" s="119"/>
      <c r="K84" s="120">
        <v>0</v>
      </c>
      <c r="L84" s="120">
        <v>0</v>
      </c>
      <c r="M84" s="120">
        <v>0</v>
      </c>
      <c r="N84" s="120">
        <v>0</v>
      </c>
      <c r="O84" s="120">
        <v>0</v>
      </c>
      <c r="P84" s="185"/>
      <c r="Q84" s="181">
        <v>0</v>
      </c>
      <c r="R84" s="197"/>
      <c r="S84" s="179" t="str">
        <f>IFERROR(INDEX('ITC-3B'!$B$21:$B$1020,MATCH(F84,'ITC-3B'!$E$21:$E$1020,0)),"-")</f>
        <v>-</v>
      </c>
      <c r="T84" s="179" t="str">
        <f>IFERROR(INDEX('ITC-Books'!$B$21:$B$1020,MATCH(F84,'ITC-Books'!$E$21:$E$1020,0)),"-")</f>
        <v>-</v>
      </c>
      <c r="U84" s="186">
        <f t="shared" si="5"/>
        <v>0</v>
      </c>
      <c r="W84" s="179" t="str">
        <f>IFERROR(INDEX('ITC-3B'!$C$21:$C$1020,MATCH(F84,'ITC-3B'!$E$21:$E$1020,0)),"Unclaimed")</f>
        <v>Unclaimed</v>
      </c>
      <c r="X84" s="114">
        <f>IFERROR(VLOOKUP(F84,'ITC-3B'!$E$21:$P$1020,12,0)-H84,SUM(M84:O84))</f>
        <v>0</v>
      </c>
      <c r="Y84" s="179" t="str">
        <f>IFERROR(INDEX('ITC-Books'!$C$21:$C$1020,MATCH(F84,'ITC-Books'!$E$21:$E$1020,0)),"Unclaimed")</f>
        <v>Unclaimed</v>
      </c>
      <c r="Z84" s="114">
        <f>IFERROR(VLOOKUP(F84,'ITC-Books'!$E$21:$P$1020,12,0)-H84,SUM(M84:O84))</f>
        <v>0</v>
      </c>
    </row>
    <row r="85" spans="2:26">
      <c r="B85" s="176" t="s">
        <v>2464</v>
      </c>
      <c r="C85" s="121"/>
      <c r="D85" s="119"/>
      <c r="E85" s="118"/>
      <c r="F85" s="192"/>
      <c r="G85" s="117"/>
      <c r="H85" s="120">
        <v>0</v>
      </c>
      <c r="I85" s="119"/>
      <c r="J85" s="119"/>
      <c r="K85" s="120">
        <v>0</v>
      </c>
      <c r="L85" s="120">
        <v>0</v>
      </c>
      <c r="M85" s="120">
        <v>0</v>
      </c>
      <c r="N85" s="120">
        <v>0</v>
      </c>
      <c r="O85" s="120">
        <v>0</v>
      </c>
      <c r="P85" s="185"/>
      <c r="Q85" s="181">
        <v>0</v>
      </c>
      <c r="R85" s="197"/>
      <c r="S85" s="179" t="str">
        <f>IFERROR(INDEX('ITC-3B'!$B$21:$B$1020,MATCH(F85,'ITC-3B'!$E$21:$E$1020,0)),"-")</f>
        <v>-</v>
      </c>
      <c r="T85" s="179" t="str">
        <f>IFERROR(INDEX('ITC-Books'!$B$21:$B$1020,MATCH(F85,'ITC-Books'!$E$21:$E$1020,0)),"-")</f>
        <v>-</v>
      </c>
      <c r="U85" s="186">
        <f t="shared" si="5"/>
        <v>0</v>
      </c>
      <c r="W85" s="179" t="str">
        <f>IFERROR(INDEX('ITC-3B'!$C$21:$C$1020,MATCH(F85,'ITC-3B'!$E$21:$E$1020,0)),"Unclaimed")</f>
        <v>Unclaimed</v>
      </c>
      <c r="X85" s="114">
        <f>IFERROR(VLOOKUP(F85,'ITC-3B'!$E$21:$P$1020,12,0)-H85,SUM(M85:O85))</f>
        <v>0</v>
      </c>
      <c r="Y85" s="179" t="str">
        <f>IFERROR(INDEX('ITC-Books'!$C$21:$C$1020,MATCH(F85,'ITC-Books'!$E$21:$E$1020,0)),"Unclaimed")</f>
        <v>Unclaimed</v>
      </c>
      <c r="Z85" s="114">
        <f>IFERROR(VLOOKUP(F85,'ITC-Books'!$E$21:$P$1020,12,0)-H85,SUM(M85:O85))</f>
        <v>0</v>
      </c>
    </row>
    <row r="86" spans="2:26">
      <c r="B86" s="176" t="s">
        <v>2465</v>
      </c>
      <c r="C86" s="121"/>
      <c r="D86" s="119"/>
      <c r="E86" s="118"/>
      <c r="F86" s="192"/>
      <c r="G86" s="117"/>
      <c r="H86" s="120">
        <v>0</v>
      </c>
      <c r="I86" s="119"/>
      <c r="J86" s="119"/>
      <c r="K86" s="120">
        <v>0</v>
      </c>
      <c r="L86" s="120">
        <v>0</v>
      </c>
      <c r="M86" s="120">
        <v>0</v>
      </c>
      <c r="N86" s="120">
        <v>0</v>
      </c>
      <c r="O86" s="120">
        <v>0</v>
      </c>
      <c r="P86" s="185"/>
      <c r="Q86" s="181">
        <v>0</v>
      </c>
      <c r="R86" s="197"/>
      <c r="S86" s="179" t="str">
        <f>IFERROR(INDEX('ITC-3B'!$B$21:$B$1020,MATCH(F86,'ITC-3B'!$E$21:$E$1020,0)),"-")</f>
        <v>-</v>
      </c>
      <c r="T86" s="179" t="str">
        <f>IFERROR(INDEX('ITC-Books'!$B$21:$B$1020,MATCH(F86,'ITC-Books'!$E$21:$E$1020,0)),"-")</f>
        <v>-</v>
      </c>
      <c r="U86" s="186">
        <f t="shared" ref="U86:U149" si="6">IF(((L86*K86/100)-SUM(M86:O86))&gt;0.51,0,((L86*K86/100)-SUM(M86:O86)))</f>
        <v>0</v>
      </c>
      <c r="W86" s="179" t="str">
        <f>IFERROR(INDEX('ITC-3B'!$C$21:$C$1020,MATCH(F86,'ITC-3B'!$E$21:$E$1020,0)),"Unclaimed")</f>
        <v>Unclaimed</v>
      </c>
      <c r="X86" s="114">
        <f>IFERROR(VLOOKUP(F86,'ITC-3B'!$E$21:$P$1020,12,0)-H86,SUM(M86:O86))</f>
        <v>0</v>
      </c>
      <c r="Y86" s="179" t="str">
        <f>IFERROR(INDEX('ITC-Books'!$C$21:$C$1020,MATCH(F86,'ITC-Books'!$E$21:$E$1020,0)),"Unclaimed")</f>
        <v>Unclaimed</v>
      </c>
      <c r="Z86" s="114">
        <f>IFERROR(VLOOKUP(F86,'ITC-Books'!$E$21:$P$1020,12,0)-H86,SUM(M86:O86))</f>
        <v>0</v>
      </c>
    </row>
    <row r="87" spans="2:26">
      <c r="B87" s="176" t="s">
        <v>2466</v>
      </c>
      <c r="C87" s="121"/>
      <c r="D87" s="119"/>
      <c r="E87" s="118"/>
      <c r="F87" s="192"/>
      <c r="G87" s="117"/>
      <c r="H87" s="120">
        <v>0</v>
      </c>
      <c r="I87" s="119"/>
      <c r="J87" s="119"/>
      <c r="K87" s="120">
        <v>0</v>
      </c>
      <c r="L87" s="120">
        <v>0</v>
      </c>
      <c r="M87" s="120">
        <v>0</v>
      </c>
      <c r="N87" s="120">
        <v>0</v>
      </c>
      <c r="O87" s="120">
        <v>0</v>
      </c>
      <c r="P87" s="185"/>
      <c r="Q87" s="181">
        <v>0</v>
      </c>
      <c r="R87" s="197"/>
      <c r="S87" s="179" t="str">
        <f>IFERROR(INDEX('ITC-3B'!$B$21:$B$1020,MATCH(F87,'ITC-3B'!$E$21:$E$1020,0)),"-")</f>
        <v>-</v>
      </c>
      <c r="T87" s="179" t="str">
        <f>IFERROR(INDEX('ITC-Books'!$B$21:$B$1020,MATCH(F87,'ITC-Books'!$E$21:$E$1020,0)),"-")</f>
        <v>-</v>
      </c>
      <c r="U87" s="186">
        <f t="shared" si="6"/>
        <v>0</v>
      </c>
      <c r="W87" s="179" t="str">
        <f>IFERROR(INDEX('ITC-3B'!$C$21:$C$1020,MATCH(F87,'ITC-3B'!$E$21:$E$1020,0)),"Unclaimed")</f>
        <v>Unclaimed</v>
      </c>
      <c r="X87" s="114">
        <f>IFERROR(VLOOKUP(F87,'ITC-3B'!$E$21:$P$1020,12,0)-H87,SUM(M87:O87))</f>
        <v>0</v>
      </c>
      <c r="Y87" s="179" t="str">
        <f>IFERROR(INDEX('ITC-Books'!$C$21:$C$1020,MATCH(F87,'ITC-Books'!$E$21:$E$1020,0)),"Unclaimed")</f>
        <v>Unclaimed</v>
      </c>
      <c r="Z87" s="114">
        <f>IFERROR(VLOOKUP(F87,'ITC-Books'!$E$21:$P$1020,12,0)-H87,SUM(M87:O87))</f>
        <v>0</v>
      </c>
    </row>
    <row r="88" spans="2:26">
      <c r="B88" s="176" t="s">
        <v>2467</v>
      </c>
      <c r="C88" s="121"/>
      <c r="D88" s="119"/>
      <c r="E88" s="118"/>
      <c r="F88" s="192"/>
      <c r="G88" s="117"/>
      <c r="H88" s="120">
        <v>0</v>
      </c>
      <c r="I88" s="119"/>
      <c r="J88" s="119"/>
      <c r="K88" s="120">
        <v>0</v>
      </c>
      <c r="L88" s="120">
        <v>0</v>
      </c>
      <c r="M88" s="120">
        <v>0</v>
      </c>
      <c r="N88" s="120">
        <v>0</v>
      </c>
      <c r="O88" s="120">
        <v>0</v>
      </c>
      <c r="P88" s="185"/>
      <c r="Q88" s="181">
        <v>0</v>
      </c>
      <c r="R88" s="197"/>
      <c r="S88" s="179" t="str">
        <f>IFERROR(INDEX('ITC-3B'!$B$21:$B$1020,MATCH(F88,'ITC-3B'!$E$21:$E$1020,0)),"-")</f>
        <v>-</v>
      </c>
      <c r="T88" s="179" t="str">
        <f>IFERROR(INDEX('ITC-Books'!$B$21:$B$1020,MATCH(F88,'ITC-Books'!$E$21:$E$1020,0)),"-")</f>
        <v>-</v>
      </c>
      <c r="U88" s="186">
        <f t="shared" si="6"/>
        <v>0</v>
      </c>
      <c r="W88" s="179" t="str">
        <f>IFERROR(INDEX('ITC-3B'!$C$21:$C$1020,MATCH(F88,'ITC-3B'!$E$21:$E$1020,0)),"Unclaimed")</f>
        <v>Unclaimed</v>
      </c>
      <c r="X88" s="114">
        <f>IFERROR(VLOOKUP(F88,'ITC-3B'!$E$21:$P$1020,12,0)-H88,SUM(M88:O88))</f>
        <v>0</v>
      </c>
      <c r="Y88" s="179" t="str">
        <f>IFERROR(INDEX('ITC-Books'!$C$21:$C$1020,MATCH(F88,'ITC-Books'!$E$21:$E$1020,0)),"Unclaimed")</f>
        <v>Unclaimed</v>
      </c>
      <c r="Z88" s="114">
        <f>IFERROR(VLOOKUP(F88,'ITC-Books'!$E$21:$P$1020,12,0)-H88,SUM(M88:O88))</f>
        <v>0</v>
      </c>
    </row>
    <row r="89" spans="2:26">
      <c r="B89" s="176" t="s">
        <v>2468</v>
      </c>
      <c r="C89" s="121"/>
      <c r="D89" s="119"/>
      <c r="E89" s="118"/>
      <c r="F89" s="192"/>
      <c r="G89" s="117"/>
      <c r="H89" s="120">
        <v>0</v>
      </c>
      <c r="I89" s="119"/>
      <c r="J89" s="119"/>
      <c r="K89" s="120">
        <v>0</v>
      </c>
      <c r="L89" s="120">
        <v>0</v>
      </c>
      <c r="M89" s="120">
        <v>0</v>
      </c>
      <c r="N89" s="120">
        <v>0</v>
      </c>
      <c r="O89" s="120">
        <v>0</v>
      </c>
      <c r="P89" s="185"/>
      <c r="Q89" s="181">
        <v>0</v>
      </c>
      <c r="R89" s="197"/>
      <c r="S89" s="179" t="str">
        <f>IFERROR(INDEX('ITC-3B'!$B$21:$B$1020,MATCH(F89,'ITC-3B'!$E$21:$E$1020,0)),"-")</f>
        <v>-</v>
      </c>
      <c r="T89" s="179" t="str">
        <f>IFERROR(INDEX('ITC-Books'!$B$21:$B$1020,MATCH(F89,'ITC-Books'!$E$21:$E$1020,0)),"-")</f>
        <v>-</v>
      </c>
      <c r="U89" s="186">
        <f t="shared" si="6"/>
        <v>0</v>
      </c>
      <c r="W89" s="179" t="str">
        <f>IFERROR(INDEX('ITC-3B'!$C$21:$C$1020,MATCH(F89,'ITC-3B'!$E$21:$E$1020,0)),"Unclaimed")</f>
        <v>Unclaimed</v>
      </c>
      <c r="X89" s="114">
        <f>IFERROR(VLOOKUP(F89,'ITC-3B'!$E$21:$P$1020,12,0)-H89,SUM(M89:O89))</f>
        <v>0</v>
      </c>
      <c r="Y89" s="179" t="str">
        <f>IFERROR(INDEX('ITC-Books'!$C$21:$C$1020,MATCH(F89,'ITC-Books'!$E$21:$E$1020,0)),"Unclaimed")</f>
        <v>Unclaimed</v>
      </c>
      <c r="Z89" s="114">
        <f>IFERROR(VLOOKUP(F89,'ITC-Books'!$E$21:$P$1020,12,0)-H89,SUM(M89:O89))</f>
        <v>0</v>
      </c>
    </row>
    <row r="90" spans="2:26">
      <c r="B90" s="176" t="s">
        <v>2469</v>
      </c>
      <c r="C90" s="121"/>
      <c r="D90" s="119"/>
      <c r="E90" s="118"/>
      <c r="F90" s="192"/>
      <c r="G90" s="117"/>
      <c r="H90" s="120">
        <v>0</v>
      </c>
      <c r="I90" s="119"/>
      <c r="J90" s="119"/>
      <c r="K90" s="120">
        <v>0</v>
      </c>
      <c r="L90" s="120">
        <v>0</v>
      </c>
      <c r="M90" s="120">
        <v>0</v>
      </c>
      <c r="N90" s="120">
        <v>0</v>
      </c>
      <c r="O90" s="120">
        <v>0</v>
      </c>
      <c r="P90" s="185"/>
      <c r="Q90" s="181">
        <v>0</v>
      </c>
      <c r="R90" s="197"/>
      <c r="S90" s="179" t="str">
        <f>IFERROR(INDEX('ITC-3B'!$B$21:$B$1020,MATCH(F90,'ITC-3B'!$E$21:$E$1020,0)),"-")</f>
        <v>-</v>
      </c>
      <c r="T90" s="179" t="str">
        <f>IFERROR(INDEX('ITC-Books'!$B$21:$B$1020,MATCH(F90,'ITC-Books'!$E$21:$E$1020,0)),"-")</f>
        <v>-</v>
      </c>
      <c r="U90" s="186">
        <f t="shared" si="6"/>
        <v>0</v>
      </c>
      <c r="W90" s="179" t="str">
        <f>IFERROR(INDEX('ITC-3B'!$C$21:$C$1020,MATCH(F90,'ITC-3B'!$E$21:$E$1020,0)),"Unclaimed")</f>
        <v>Unclaimed</v>
      </c>
      <c r="X90" s="114">
        <f>IFERROR(VLOOKUP(F90,'ITC-3B'!$E$21:$P$1020,12,0)-H90,SUM(M90:O90))</f>
        <v>0</v>
      </c>
      <c r="Y90" s="179" t="str">
        <f>IFERROR(INDEX('ITC-Books'!$C$21:$C$1020,MATCH(F90,'ITC-Books'!$E$21:$E$1020,0)),"Unclaimed")</f>
        <v>Unclaimed</v>
      </c>
      <c r="Z90" s="114">
        <f>IFERROR(VLOOKUP(F90,'ITC-Books'!$E$21:$P$1020,12,0)-H90,SUM(M90:O90))</f>
        <v>0</v>
      </c>
    </row>
    <row r="91" spans="2:26">
      <c r="B91" s="176" t="s">
        <v>2470</v>
      </c>
      <c r="C91" s="121"/>
      <c r="D91" s="119"/>
      <c r="E91" s="118"/>
      <c r="F91" s="192"/>
      <c r="G91" s="117"/>
      <c r="H91" s="120">
        <v>0</v>
      </c>
      <c r="I91" s="119"/>
      <c r="J91" s="119"/>
      <c r="K91" s="120">
        <v>0</v>
      </c>
      <c r="L91" s="120">
        <v>0</v>
      </c>
      <c r="M91" s="120">
        <v>0</v>
      </c>
      <c r="N91" s="120">
        <v>0</v>
      </c>
      <c r="O91" s="120">
        <v>0</v>
      </c>
      <c r="P91" s="185"/>
      <c r="Q91" s="181">
        <v>0</v>
      </c>
      <c r="R91" s="197"/>
      <c r="S91" s="179" t="str">
        <f>IFERROR(INDEX('ITC-3B'!$B$21:$B$1020,MATCH(F91,'ITC-3B'!$E$21:$E$1020,0)),"-")</f>
        <v>-</v>
      </c>
      <c r="T91" s="179" t="str">
        <f>IFERROR(INDEX('ITC-Books'!$B$21:$B$1020,MATCH(F91,'ITC-Books'!$E$21:$E$1020,0)),"-")</f>
        <v>-</v>
      </c>
      <c r="U91" s="186">
        <f t="shared" si="6"/>
        <v>0</v>
      </c>
      <c r="W91" s="179" t="str">
        <f>IFERROR(INDEX('ITC-3B'!$C$21:$C$1020,MATCH(F91,'ITC-3B'!$E$21:$E$1020,0)),"Unclaimed")</f>
        <v>Unclaimed</v>
      </c>
      <c r="X91" s="114">
        <f>IFERROR(VLOOKUP(F91,'ITC-3B'!$E$21:$P$1020,12,0)-H91,SUM(M91:O91))</f>
        <v>0</v>
      </c>
      <c r="Y91" s="179" t="str">
        <f>IFERROR(INDEX('ITC-Books'!$C$21:$C$1020,MATCH(F91,'ITC-Books'!$E$21:$E$1020,0)),"Unclaimed")</f>
        <v>Unclaimed</v>
      </c>
      <c r="Z91" s="114">
        <f>IFERROR(VLOOKUP(F91,'ITC-Books'!$E$21:$P$1020,12,0)-H91,SUM(M91:O91))</f>
        <v>0</v>
      </c>
    </row>
    <row r="92" spans="2:26">
      <c r="B92" s="176" t="s">
        <v>2471</v>
      </c>
      <c r="C92" s="121"/>
      <c r="D92" s="119"/>
      <c r="E92" s="118"/>
      <c r="F92" s="192"/>
      <c r="G92" s="117"/>
      <c r="H92" s="120">
        <v>0</v>
      </c>
      <c r="I92" s="119"/>
      <c r="J92" s="119"/>
      <c r="K92" s="120">
        <v>0</v>
      </c>
      <c r="L92" s="120">
        <v>0</v>
      </c>
      <c r="M92" s="120">
        <v>0</v>
      </c>
      <c r="N92" s="120">
        <v>0</v>
      </c>
      <c r="O92" s="120">
        <v>0</v>
      </c>
      <c r="P92" s="185"/>
      <c r="Q92" s="181">
        <v>0</v>
      </c>
      <c r="R92" s="197"/>
      <c r="S92" s="179" t="str">
        <f>IFERROR(INDEX('ITC-3B'!$B$21:$B$1020,MATCH(F92,'ITC-3B'!$E$21:$E$1020,0)),"-")</f>
        <v>-</v>
      </c>
      <c r="T92" s="179" t="str">
        <f>IFERROR(INDEX('ITC-Books'!$B$21:$B$1020,MATCH(F92,'ITC-Books'!$E$21:$E$1020,0)),"-")</f>
        <v>-</v>
      </c>
      <c r="U92" s="186">
        <f t="shared" si="6"/>
        <v>0</v>
      </c>
      <c r="W92" s="179" t="str">
        <f>IFERROR(INDEX('ITC-3B'!$C$21:$C$1020,MATCH(F92,'ITC-3B'!$E$21:$E$1020,0)),"Unclaimed")</f>
        <v>Unclaimed</v>
      </c>
      <c r="X92" s="114">
        <f>IFERROR(VLOOKUP(F92,'ITC-3B'!$E$21:$P$1020,12,0)-H92,SUM(M92:O92))</f>
        <v>0</v>
      </c>
      <c r="Y92" s="179" t="str">
        <f>IFERROR(INDEX('ITC-Books'!$C$21:$C$1020,MATCH(F92,'ITC-Books'!$E$21:$E$1020,0)),"Unclaimed")</f>
        <v>Unclaimed</v>
      </c>
      <c r="Z92" s="114">
        <f>IFERROR(VLOOKUP(F92,'ITC-Books'!$E$21:$P$1020,12,0)-H92,SUM(M92:O92))</f>
        <v>0</v>
      </c>
    </row>
    <row r="93" spans="2:26">
      <c r="B93" s="176" t="s">
        <v>2472</v>
      </c>
      <c r="C93" s="121"/>
      <c r="D93" s="119"/>
      <c r="E93" s="118"/>
      <c r="F93" s="192"/>
      <c r="G93" s="117"/>
      <c r="H93" s="120">
        <v>0</v>
      </c>
      <c r="I93" s="119"/>
      <c r="J93" s="119"/>
      <c r="K93" s="120">
        <v>0</v>
      </c>
      <c r="L93" s="120">
        <v>0</v>
      </c>
      <c r="M93" s="120">
        <v>0</v>
      </c>
      <c r="N93" s="120">
        <v>0</v>
      </c>
      <c r="O93" s="120">
        <v>0</v>
      </c>
      <c r="P93" s="185"/>
      <c r="Q93" s="181">
        <v>0</v>
      </c>
      <c r="R93" s="197"/>
      <c r="S93" s="179" t="str">
        <f>IFERROR(INDEX('ITC-3B'!$B$21:$B$1020,MATCH(F93,'ITC-3B'!$E$21:$E$1020,0)),"-")</f>
        <v>-</v>
      </c>
      <c r="T93" s="179" t="str">
        <f>IFERROR(INDEX('ITC-Books'!$B$21:$B$1020,MATCH(F93,'ITC-Books'!$E$21:$E$1020,0)),"-")</f>
        <v>-</v>
      </c>
      <c r="U93" s="186">
        <f t="shared" si="6"/>
        <v>0</v>
      </c>
      <c r="W93" s="179" t="str">
        <f>IFERROR(INDEX('ITC-3B'!$C$21:$C$1020,MATCH(F93,'ITC-3B'!$E$21:$E$1020,0)),"Unclaimed")</f>
        <v>Unclaimed</v>
      </c>
      <c r="X93" s="114">
        <f>IFERROR(VLOOKUP(F93,'ITC-3B'!$E$21:$P$1020,12,0)-H93,SUM(M93:O93))</f>
        <v>0</v>
      </c>
      <c r="Y93" s="179" t="str">
        <f>IFERROR(INDEX('ITC-Books'!$C$21:$C$1020,MATCH(F93,'ITC-Books'!$E$21:$E$1020,0)),"Unclaimed")</f>
        <v>Unclaimed</v>
      </c>
      <c r="Z93" s="114">
        <f>IFERROR(VLOOKUP(F93,'ITC-Books'!$E$21:$P$1020,12,0)-H93,SUM(M93:O93))</f>
        <v>0</v>
      </c>
    </row>
    <row r="94" spans="2:26">
      <c r="B94" s="176" t="s">
        <v>2473</v>
      </c>
      <c r="C94" s="121"/>
      <c r="D94" s="119"/>
      <c r="E94" s="118"/>
      <c r="F94" s="192"/>
      <c r="G94" s="117"/>
      <c r="H94" s="120">
        <v>0</v>
      </c>
      <c r="I94" s="119"/>
      <c r="J94" s="119"/>
      <c r="K94" s="120">
        <v>0</v>
      </c>
      <c r="L94" s="120">
        <v>0</v>
      </c>
      <c r="M94" s="120">
        <v>0</v>
      </c>
      <c r="N94" s="120">
        <v>0</v>
      </c>
      <c r="O94" s="120">
        <v>0</v>
      </c>
      <c r="P94" s="185"/>
      <c r="Q94" s="181">
        <v>0</v>
      </c>
      <c r="R94" s="197"/>
      <c r="S94" s="179" t="str">
        <f>IFERROR(INDEX('ITC-3B'!$B$21:$B$1020,MATCH(F94,'ITC-3B'!$E$21:$E$1020,0)),"-")</f>
        <v>-</v>
      </c>
      <c r="T94" s="179" t="str">
        <f>IFERROR(INDEX('ITC-Books'!$B$21:$B$1020,MATCH(F94,'ITC-Books'!$E$21:$E$1020,0)),"-")</f>
        <v>-</v>
      </c>
      <c r="U94" s="186">
        <f t="shared" si="6"/>
        <v>0</v>
      </c>
      <c r="W94" s="179" t="str">
        <f>IFERROR(INDEX('ITC-3B'!$C$21:$C$1020,MATCH(F94,'ITC-3B'!$E$21:$E$1020,0)),"Unclaimed")</f>
        <v>Unclaimed</v>
      </c>
      <c r="X94" s="114">
        <f>IFERROR(VLOOKUP(F94,'ITC-3B'!$E$21:$P$1020,12,0)-H94,SUM(M94:O94))</f>
        <v>0</v>
      </c>
      <c r="Y94" s="179" t="str">
        <f>IFERROR(INDEX('ITC-Books'!$C$21:$C$1020,MATCH(F94,'ITC-Books'!$E$21:$E$1020,0)),"Unclaimed")</f>
        <v>Unclaimed</v>
      </c>
      <c r="Z94" s="114">
        <f>IFERROR(VLOOKUP(F94,'ITC-Books'!$E$21:$P$1020,12,0)-H94,SUM(M94:O94))</f>
        <v>0</v>
      </c>
    </row>
    <row r="95" spans="2:26">
      <c r="B95" s="176" t="s">
        <v>2474</v>
      </c>
      <c r="C95" s="121"/>
      <c r="D95" s="119"/>
      <c r="E95" s="118"/>
      <c r="F95" s="192"/>
      <c r="G95" s="117"/>
      <c r="H95" s="120">
        <v>0</v>
      </c>
      <c r="I95" s="119"/>
      <c r="J95" s="119"/>
      <c r="K95" s="120">
        <v>0</v>
      </c>
      <c r="L95" s="120">
        <v>0</v>
      </c>
      <c r="M95" s="120">
        <v>0</v>
      </c>
      <c r="N95" s="120">
        <v>0</v>
      </c>
      <c r="O95" s="120">
        <v>0</v>
      </c>
      <c r="P95" s="185"/>
      <c r="Q95" s="181">
        <v>0</v>
      </c>
      <c r="R95" s="197"/>
      <c r="S95" s="179" t="str">
        <f>IFERROR(INDEX('ITC-3B'!$B$21:$B$1020,MATCH(F95,'ITC-3B'!$E$21:$E$1020,0)),"-")</f>
        <v>-</v>
      </c>
      <c r="T95" s="179" t="str">
        <f>IFERROR(INDEX('ITC-Books'!$B$21:$B$1020,MATCH(F95,'ITC-Books'!$E$21:$E$1020,0)),"-")</f>
        <v>-</v>
      </c>
      <c r="U95" s="186">
        <f t="shared" si="6"/>
        <v>0</v>
      </c>
      <c r="W95" s="179" t="str">
        <f>IFERROR(INDEX('ITC-3B'!$C$21:$C$1020,MATCH(F95,'ITC-3B'!$E$21:$E$1020,0)),"Unclaimed")</f>
        <v>Unclaimed</v>
      </c>
      <c r="X95" s="114">
        <f>IFERROR(VLOOKUP(F95,'ITC-3B'!$E$21:$P$1020,12,0)-H95,SUM(M95:O95))</f>
        <v>0</v>
      </c>
      <c r="Y95" s="179" t="str">
        <f>IFERROR(INDEX('ITC-Books'!$C$21:$C$1020,MATCH(F95,'ITC-Books'!$E$21:$E$1020,0)),"Unclaimed")</f>
        <v>Unclaimed</v>
      </c>
      <c r="Z95" s="114">
        <f>IFERROR(VLOOKUP(F95,'ITC-Books'!$E$21:$P$1020,12,0)-H95,SUM(M95:O95))</f>
        <v>0</v>
      </c>
    </row>
    <row r="96" spans="2:26">
      <c r="B96" s="176" t="s">
        <v>2475</v>
      </c>
      <c r="C96" s="121"/>
      <c r="D96" s="119"/>
      <c r="E96" s="118"/>
      <c r="F96" s="192"/>
      <c r="G96" s="117"/>
      <c r="H96" s="120">
        <v>0</v>
      </c>
      <c r="I96" s="119"/>
      <c r="J96" s="119"/>
      <c r="K96" s="120">
        <v>0</v>
      </c>
      <c r="L96" s="120">
        <v>0</v>
      </c>
      <c r="M96" s="120">
        <v>0</v>
      </c>
      <c r="N96" s="120">
        <v>0</v>
      </c>
      <c r="O96" s="120">
        <v>0</v>
      </c>
      <c r="P96" s="185"/>
      <c r="Q96" s="181">
        <v>0</v>
      </c>
      <c r="R96" s="197"/>
      <c r="S96" s="179" t="str">
        <f>IFERROR(INDEX('ITC-3B'!$B$21:$B$1020,MATCH(F96,'ITC-3B'!$E$21:$E$1020,0)),"-")</f>
        <v>-</v>
      </c>
      <c r="T96" s="179" t="str">
        <f>IFERROR(INDEX('ITC-Books'!$B$21:$B$1020,MATCH(F96,'ITC-Books'!$E$21:$E$1020,0)),"-")</f>
        <v>-</v>
      </c>
      <c r="U96" s="186">
        <f t="shared" si="6"/>
        <v>0</v>
      </c>
      <c r="W96" s="179" t="str">
        <f>IFERROR(INDEX('ITC-3B'!$C$21:$C$1020,MATCH(F96,'ITC-3B'!$E$21:$E$1020,0)),"Unclaimed")</f>
        <v>Unclaimed</v>
      </c>
      <c r="X96" s="114">
        <f>IFERROR(VLOOKUP(F96,'ITC-3B'!$E$21:$P$1020,12,0)-H96,SUM(M96:O96))</f>
        <v>0</v>
      </c>
      <c r="Y96" s="179" t="str">
        <f>IFERROR(INDEX('ITC-Books'!$C$21:$C$1020,MATCH(F96,'ITC-Books'!$E$21:$E$1020,0)),"Unclaimed")</f>
        <v>Unclaimed</v>
      </c>
      <c r="Z96" s="114">
        <f>IFERROR(VLOOKUP(F96,'ITC-Books'!$E$21:$P$1020,12,0)-H96,SUM(M96:O96))</f>
        <v>0</v>
      </c>
    </row>
    <row r="97" spans="2:26">
      <c r="B97" s="176" t="s">
        <v>2476</v>
      </c>
      <c r="C97" s="121"/>
      <c r="D97" s="119"/>
      <c r="E97" s="118"/>
      <c r="F97" s="192"/>
      <c r="G97" s="117"/>
      <c r="H97" s="120">
        <v>0</v>
      </c>
      <c r="I97" s="119"/>
      <c r="J97" s="119"/>
      <c r="K97" s="120">
        <v>0</v>
      </c>
      <c r="L97" s="120">
        <v>0</v>
      </c>
      <c r="M97" s="120">
        <v>0</v>
      </c>
      <c r="N97" s="120">
        <v>0</v>
      </c>
      <c r="O97" s="120">
        <v>0</v>
      </c>
      <c r="P97" s="185"/>
      <c r="Q97" s="181">
        <v>0</v>
      </c>
      <c r="R97" s="197"/>
      <c r="S97" s="179" t="str">
        <f>IFERROR(INDEX('ITC-3B'!$B$21:$B$1020,MATCH(F97,'ITC-3B'!$E$21:$E$1020,0)),"-")</f>
        <v>-</v>
      </c>
      <c r="T97" s="179" t="str">
        <f>IFERROR(INDEX('ITC-Books'!$B$21:$B$1020,MATCH(F97,'ITC-Books'!$E$21:$E$1020,0)),"-")</f>
        <v>-</v>
      </c>
      <c r="U97" s="186">
        <f t="shared" si="6"/>
        <v>0</v>
      </c>
      <c r="W97" s="179" t="str">
        <f>IFERROR(INDEX('ITC-3B'!$C$21:$C$1020,MATCH(F97,'ITC-3B'!$E$21:$E$1020,0)),"Unclaimed")</f>
        <v>Unclaimed</v>
      </c>
      <c r="X97" s="114">
        <f>IFERROR(VLOOKUP(F97,'ITC-3B'!$E$21:$P$1020,12,0)-H97,SUM(M97:O97))</f>
        <v>0</v>
      </c>
      <c r="Y97" s="179" t="str">
        <f>IFERROR(INDEX('ITC-Books'!$C$21:$C$1020,MATCH(F97,'ITC-Books'!$E$21:$E$1020,0)),"Unclaimed")</f>
        <v>Unclaimed</v>
      </c>
      <c r="Z97" s="114">
        <f>IFERROR(VLOOKUP(F97,'ITC-Books'!$E$21:$P$1020,12,0)-H97,SUM(M97:O97))</f>
        <v>0</v>
      </c>
    </row>
    <row r="98" spans="2:26">
      <c r="B98" s="176" t="s">
        <v>2477</v>
      </c>
      <c r="C98" s="121"/>
      <c r="D98" s="119"/>
      <c r="E98" s="118"/>
      <c r="F98" s="192"/>
      <c r="G98" s="117"/>
      <c r="H98" s="120">
        <v>0</v>
      </c>
      <c r="I98" s="119"/>
      <c r="J98" s="119"/>
      <c r="K98" s="120">
        <v>0</v>
      </c>
      <c r="L98" s="120">
        <v>0</v>
      </c>
      <c r="M98" s="120">
        <v>0</v>
      </c>
      <c r="N98" s="120">
        <v>0</v>
      </c>
      <c r="O98" s="120">
        <v>0</v>
      </c>
      <c r="P98" s="185"/>
      <c r="Q98" s="181">
        <v>0</v>
      </c>
      <c r="R98" s="197"/>
      <c r="S98" s="179" t="str">
        <f>IFERROR(INDEX('ITC-3B'!$B$21:$B$1020,MATCH(F98,'ITC-3B'!$E$21:$E$1020,0)),"-")</f>
        <v>-</v>
      </c>
      <c r="T98" s="179" t="str">
        <f>IFERROR(INDEX('ITC-Books'!$B$21:$B$1020,MATCH(F98,'ITC-Books'!$E$21:$E$1020,0)),"-")</f>
        <v>-</v>
      </c>
      <c r="U98" s="186">
        <f t="shared" si="6"/>
        <v>0</v>
      </c>
      <c r="W98" s="179" t="str">
        <f>IFERROR(INDEX('ITC-3B'!$C$21:$C$1020,MATCH(F98,'ITC-3B'!$E$21:$E$1020,0)),"Unclaimed")</f>
        <v>Unclaimed</v>
      </c>
      <c r="X98" s="114">
        <f>IFERROR(VLOOKUP(F98,'ITC-3B'!$E$21:$P$1020,12,0)-H98,SUM(M98:O98))</f>
        <v>0</v>
      </c>
      <c r="Y98" s="179" t="str">
        <f>IFERROR(INDEX('ITC-Books'!$C$21:$C$1020,MATCH(F98,'ITC-Books'!$E$21:$E$1020,0)),"Unclaimed")</f>
        <v>Unclaimed</v>
      </c>
      <c r="Z98" s="114">
        <f>IFERROR(VLOOKUP(F98,'ITC-Books'!$E$21:$P$1020,12,0)-H98,SUM(M98:O98))</f>
        <v>0</v>
      </c>
    </row>
    <row r="99" spans="2:26">
      <c r="B99" s="176" t="s">
        <v>2478</v>
      </c>
      <c r="C99" s="121"/>
      <c r="D99" s="119"/>
      <c r="E99" s="118"/>
      <c r="F99" s="192"/>
      <c r="G99" s="117"/>
      <c r="H99" s="120">
        <v>0</v>
      </c>
      <c r="I99" s="119"/>
      <c r="J99" s="119"/>
      <c r="K99" s="120">
        <v>0</v>
      </c>
      <c r="L99" s="120">
        <v>0</v>
      </c>
      <c r="M99" s="120">
        <v>0</v>
      </c>
      <c r="N99" s="120">
        <v>0</v>
      </c>
      <c r="O99" s="120">
        <v>0</v>
      </c>
      <c r="P99" s="185"/>
      <c r="Q99" s="181">
        <v>0</v>
      </c>
      <c r="R99" s="197"/>
      <c r="S99" s="179" t="str">
        <f>IFERROR(INDEX('ITC-3B'!$B$21:$B$1020,MATCH(F99,'ITC-3B'!$E$21:$E$1020,0)),"-")</f>
        <v>-</v>
      </c>
      <c r="T99" s="179" t="str">
        <f>IFERROR(INDEX('ITC-Books'!$B$21:$B$1020,MATCH(F99,'ITC-Books'!$E$21:$E$1020,0)),"-")</f>
        <v>-</v>
      </c>
      <c r="U99" s="186">
        <f t="shared" si="6"/>
        <v>0</v>
      </c>
      <c r="W99" s="179" t="str">
        <f>IFERROR(INDEX('ITC-3B'!$C$21:$C$1020,MATCH(F99,'ITC-3B'!$E$21:$E$1020,0)),"Unclaimed")</f>
        <v>Unclaimed</v>
      </c>
      <c r="X99" s="114">
        <f>IFERROR(VLOOKUP(F99,'ITC-3B'!$E$21:$P$1020,12,0)-H99,SUM(M99:O99))</f>
        <v>0</v>
      </c>
      <c r="Y99" s="179" t="str">
        <f>IFERROR(INDEX('ITC-Books'!$C$21:$C$1020,MATCH(F99,'ITC-Books'!$E$21:$E$1020,0)),"Unclaimed")</f>
        <v>Unclaimed</v>
      </c>
      <c r="Z99" s="114">
        <f>IFERROR(VLOOKUP(F99,'ITC-Books'!$E$21:$P$1020,12,0)-H99,SUM(M99:O99))</f>
        <v>0</v>
      </c>
    </row>
    <row r="100" spans="2:26">
      <c r="B100" s="176" t="s">
        <v>2479</v>
      </c>
      <c r="C100" s="121"/>
      <c r="D100" s="119"/>
      <c r="E100" s="118"/>
      <c r="F100" s="192"/>
      <c r="G100" s="117"/>
      <c r="H100" s="120">
        <v>0</v>
      </c>
      <c r="I100" s="119"/>
      <c r="J100" s="119"/>
      <c r="K100" s="120">
        <v>0</v>
      </c>
      <c r="L100" s="120">
        <v>0</v>
      </c>
      <c r="M100" s="120">
        <v>0</v>
      </c>
      <c r="N100" s="120">
        <v>0</v>
      </c>
      <c r="O100" s="120">
        <v>0</v>
      </c>
      <c r="P100" s="185"/>
      <c r="Q100" s="181">
        <v>0</v>
      </c>
      <c r="R100" s="197"/>
      <c r="S100" s="179" t="str">
        <f>IFERROR(INDEX('ITC-3B'!$B$21:$B$1020,MATCH(F100,'ITC-3B'!$E$21:$E$1020,0)),"-")</f>
        <v>-</v>
      </c>
      <c r="T100" s="179" t="str">
        <f>IFERROR(INDEX('ITC-Books'!$B$21:$B$1020,MATCH(F100,'ITC-Books'!$E$21:$E$1020,0)),"-")</f>
        <v>-</v>
      </c>
      <c r="U100" s="186">
        <f t="shared" si="6"/>
        <v>0</v>
      </c>
      <c r="W100" s="179" t="str">
        <f>IFERROR(INDEX('ITC-3B'!$C$21:$C$1020,MATCH(F100,'ITC-3B'!$E$21:$E$1020,0)),"Unclaimed")</f>
        <v>Unclaimed</v>
      </c>
      <c r="X100" s="114">
        <f>IFERROR(VLOOKUP(F100,'ITC-3B'!$E$21:$P$1020,12,0)-H100,SUM(M100:O100))</f>
        <v>0</v>
      </c>
      <c r="Y100" s="179" t="str">
        <f>IFERROR(INDEX('ITC-Books'!$C$21:$C$1020,MATCH(F100,'ITC-Books'!$E$21:$E$1020,0)),"Unclaimed")</f>
        <v>Unclaimed</v>
      </c>
      <c r="Z100" s="114">
        <f>IFERROR(VLOOKUP(F100,'ITC-Books'!$E$21:$P$1020,12,0)-H100,SUM(M100:O100))</f>
        <v>0</v>
      </c>
    </row>
    <row r="101" spans="2:26">
      <c r="B101" s="176" t="s">
        <v>2480</v>
      </c>
      <c r="C101" s="121"/>
      <c r="D101" s="119"/>
      <c r="E101" s="118"/>
      <c r="F101" s="192"/>
      <c r="G101" s="117"/>
      <c r="H101" s="120">
        <v>0</v>
      </c>
      <c r="I101" s="119"/>
      <c r="J101" s="119"/>
      <c r="K101" s="120">
        <v>0</v>
      </c>
      <c r="L101" s="120">
        <v>0</v>
      </c>
      <c r="M101" s="120">
        <v>0</v>
      </c>
      <c r="N101" s="120">
        <v>0</v>
      </c>
      <c r="O101" s="120">
        <v>0</v>
      </c>
      <c r="P101" s="185"/>
      <c r="Q101" s="181">
        <v>0</v>
      </c>
      <c r="R101" s="197"/>
      <c r="S101" s="179" t="str">
        <f>IFERROR(INDEX('ITC-3B'!$B$21:$B$1020,MATCH(F101,'ITC-3B'!$E$21:$E$1020,0)),"-")</f>
        <v>-</v>
      </c>
      <c r="T101" s="179" t="str">
        <f>IFERROR(INDEX('ITC-Books'!$B$21:$B$1020,MATCH(F101,'ITC-Books'!$E$21:$E$1020,0)),"-")</f>
        <v>-</v>
      </c>
      <c r="U101" s="186">
        <f t="shared" si="6"/>
        <v>0</v>
      </c>
      <c r="W101" s="179" t="str">
        <f>IFERROR(INDEX('ITC-3B'!$C$21:$C$1020,MATCH(F101,'ITC-3B'!$E$21:$E$1020,0)),"Unclaimed")</f>
        <v>Unclaimed</v>
      </c>
      <c r="X101" s="114">
        <f>IFERROR(VLOOKUP(F101,'ITC-3B'!$E$21:$P$1020,12,0)-H101,SUM(M101:O101))</f>
        <v>0</v>
      </c>
      <c r="Y101" s="179" t="str">
        <f>IFERROR(INDEX('ITC-Books'!$C$21:$C$1020,MATCH(F101,'ITC-Books'!$E$21:$E$1020,0)),"Unclaimed")</f>
        <v>Unclaimed</v>
      </c>
      <c r="Z101" s="114">
        <f>IFERROR(VLOOKUP(F101,'ITC-Books'!$E$21:$P$1020,12,0)-H101,SUM(M101:O101))</f>
        <v>0</v>
      </c>
    </row>
    <row r="102" spans="2:26">
      <c r="B102" s="176" t="s">
        <v>2481</v>
      </c>
      <c r="C102" s="121"/>
      <c r="D102" s="119"/>
      <c r="E102" s="118"/>
      <c r="F102" s="192"/>
      <c r="G102" s="117"/>
      <c r="H102" s="120">
        <v>0</v>
      </c>
      <c r="I102" s="119"/>
      <c r="J102" s="119"/>
      <c r="K102" s="120">
        <v>0</v>
      </c>
      <c r="L102" s="120">
        <v>0</v>
      </c>
      <c r="M102" s="120">
        <v>0</v>
      </c>
      <c r="N102" s="120">
        <v>0</v>
      </c>
      <c r="O102" s="120">
        <v>0</v>
      </c>
      <c r="P102" s="185"/>
      <c r="Q102" s="181">
        <v>0</v>
      </c>
      <c r="R102" s="197"/>
      <c r="S102" s="179" t="str">
        <f>IFERROR(INDEX('ITC-3B'!$B$21:$B$1020,MATCH(F102,'ITC-3B'!$E$21:$E$1020,0)),"-")</f>
        <v>-</v>
      </c>
      <c r="T102" s="179" t="str">
        <f>IFERROR(INDEX('ITC-Books'!$B$21:$B$1020,MATCH(F102,'ITC-Books'!$E$21:$E$1020,0)),"-")</f>
        <v>-</v>
      </c>
      <c r="U102" s="186">
        <f t="shared" si="6"/>
        <v>0</v>
      </c>
      <c r="W102" s="179" t="str">
        <f>IFERROR(INDEX('ITC-3B'!$C$21:$C$1020,MATCH(F102,'ITC-3B'!$E$21:$E$1020,0)),"Unclaimed")</f>
        <v>Unclaimed</v>
      </c>
      <c r="X102" s="114">
        <f>IFERROR(VLOOKUP(F102,'ITC-3B'!$E$21:$P$1020,12,0)-H102,SUM(M102:O102))</f>
        <v>0</v>
      </c>
      <c r="Y102" s="179" t="str">
        <f>IFERROR(INDEX('ITC-Books'!$C$21:$C$1020,MATCH(F102,'ITC-Books'!$E$21:$E$1020,0)),"Unclaimed")</f>
        <v>Unclaimed</v>
      </c>
      <c r="Z102" s="114">
        <f>IFERROR(VLOOKUP(F102,'ITC-Books'!$E$21:$P$1020,12,0)-H102,SUM(M102:O102))</f>
        <v>0</v>
      </c>
    </row>
    <row r="103" spans="2:26">
      <c r="B103" s="176" t="s">
        <v>2482</v>
      </c>
      <c r="C103" s="121"/>
      <c r="D103" s="119"/>
      <c r="E103" s="118"/>
      <c r="F103" s="192"/>
      <c r="G103" s="117"/>
      <c r="H103" s="120">
        <v>0</v>
      </c>
      <c r="I103" s="119"/>
      <c r="J103" s="119"/>
      <c r="K103" s="120">
        <v>0</v>
      </c>
      <c r="L103" s="120">
        <v>0</v>
      </c>
      <c r="M103" s="120">
        <v>0</v>
      </c>
      <c r="N103" s="120">
        <v>0</v>
      </c>
      <c r="O103" s="120">
        <v>0</v>
      </c>
      <c r="P103" s="185"/>
      <c r="Q103" s="181">
        <v>0</v>
      </c>
      <c r="R103" s="197"/>
      <c r="S103" s="179" t="str">
        <f>IFERROR(INDEX('ITC-3B'!$B$21:$B$1020,MATCH(F103,'ITC-3B'!$E$21:$E$1020,0)),"-")</f>
        <v>-</v>
      </c>
      <c r="T103" s="179" t="str">
        <f>IFERROR(INDEX('ITC-Books'!$B$21:$B$1020,MATCH(F103,'ITC-Books'!$E$21:$E$1020,0)),"-")</f>
        <v>-</v>
      </c>
      <c r="U103" s="186">
        <f t="shared" si="6"/>
        <v>0</v>
      </c>
      <c r="W103" s="179" t="str">
        <f>IFERROR(INDEX('ITC-3B'!$C$21:$C$1020,MATCH(F103,'ITC-3B'!$E$21:$E$1020,0)),"Unclaimed")</f>
        <v>Unclaimed</v>
      </c>
      <c r="X103" s="114">
        <f>IFERROR(VLOOKUP(F103,'ITC-3B'!$E$21:$P$1020,12,0)-H103,SUM(M103:O103))</f>
        <v>0</v>
      </c>
      <c r="Y103" s="179" t="str">
        <f>IFERROR(INDEX('ITC-Books'!$C$21:$C$1020,MATCH(F103,'ITC-Books'!$E$21:$E$1020,0)),"Unclaimed")</f>
        <v>Unclaimed</v>
      </c>
      <c r="Z103" s="114">
        <f>IFERROR(VLOOKUP(F103,'ITC-Books'!$E$21:$P$1020,12,0)-H103,SUM(M103:O103))</f>
        <v>0</v>
      </c>
    </row>
    <row r="104" spans="2:26">
      <c r="B104" s="176" t="s">
        <v>2483</v>
      </c>
      <c r="C104" s="121"/>
      <c r="D104" s="119"/>
      <c r="E104" s="118"/>
      <c r="F104" s="192"/>
      <c r="G104" s="117"/>
      <c r="H104" s="120">
        <v>0</v>
      </c>
      <c r="I104" s="119"/>
      <c r="J104" s="119"/>
      <c r="K104" s="120">
        <v>0</v>
      </c>
      <c r="L104" s="120">
        <v>0</v>
      </c>
      <c r="M104" s="120">
        <v>0</v>
      </c>
      <c r="N104" s="120">
        <v>0</v>
      </c>
      <c r="O104" s="120">
        <v>0</v>
      </c>
      <c r="P104" s="185"/>
      <c r="Q104" s="181">
        <v>0</v>
      </c>
      <c r="R104" s="197"/>
      <c r="S104" s="179" t="str">
        <f>IFERROR(INDEX('ITC-3B'!$B$21:$B$1020,MATCH(F104,'ITC-3B'!$E$21:$E$1020,0)),"-")</f>
        <v>-</v>
      </c>
      <c r="T104" s="179" t="str">
        <f>IFERROR(INDEX('ITC-Books'!$B$21:$B$1020,MATCH(F104,'ITC-Books'!$E$21:$E$1020,0)),"-")</f>
        <v>-</v>
      </c>
      <c r="U104" s="186">
        <f t="shared" si="6"/>
        <v>0</v>
      </c>
      <c r="W104" s="179" t="str">
        <f>IFERROR(INDEX('ITC-3B'!$C$21:$C$1020,MATCH(F104,'ITC-3B'!$E$21:$E$1020,0)),"Unclaimed")</f>
        <v>Unclaimed</v>
      </c>
      <c r="X104" s="114">
        <f>IFERROR(VLOOKUP(F104,'ITC-3B'!$E$21:$P$1020,12,0)-H104,SUM(M104:O104))</f>
        <v>0</v>
      </c>
      <c r="Y104" s="179" t="str">
        <f>IFERROR(INDEX('ITC-Books'!$C$21:$C$1020,MATCH(F104,'ITC-Books'!$E$21:$E$1020,0)),"Unclaimed")</f>
        <v>Unclaimed</v>
      </c>
      <c r="Z104" s="114">
        <f>IFERROR(VLOOKUP(F104,'ITC-Books'!$E$21:$P$1020,12,0)-H104,SUM(M104:O104))</f>
        <v>0</v>
      </c>
    </row>
    <row r="105" spans="2:26">
      <c r="B105" s="176" t="s">
        <v>2484</v>
      </c>
      <c r="C105" s="121"/>
      <c r="D105" s="119"/>
      <c r="E105" s="118"/>
      <c r="F105" s="192"/>
      <c r="G105" s="117"/>
      <c r="H105" s="120">
        <v>0</v>
      </c>
      <c r="I105" s="119"/>
      <c r="J105" s="119"/>
      <c r="K105" s="120">
        <v>0</v>
      </c>
      <c r="L105" s="120">
        <v>0</v>
      </c>
      <c r="M105" s="120">
        <v>0</v>
      </c>
      <c r="N105" s="120">
        <v>0</v>
      </c>
      <c r="O105" s="120">
        <v>0</v>
      </c>
      <c r="P105" s="185"/>
      <c r="Q105" s="181">
        <v>0</v>
      </c>
      <c r="R105" s="197"/>
      <c r="S105" s="179" t="str">
        <f>IFERROR(INDEX('ITC-3B'!$B$21:$B$1020,MATCH(F105,'ITC-3B'!$E$21:$E$1020,0)),"-")</f>
        <v>-</v>
      </c>
      <c r="T105" s="179" t="str">
        <f>IFERROR(INDEX('ITC-Books'!$B$21:$B$1020,MATCH(F105,'ITC-Books'!$E$21:$E$1020,0)),"-")</f>
        <v>-</v>
      </c>
      <c r="U105" s="186">
        <f t="shared" si="6"/>
        <v>0</v>
      </c>
      <c r="W105" s="179" t="str">
        <f>IFERROR(INDEX('ITC-3B'!$C$21:$C$1020,MATCH(F105,'ITC-3B'!$E$21:$E$1020,0)),"Unclaimed")</f>
        <v>Unclaimed</v>
      </c>
      <c r="X105" s="114">
        <f>IFERROR(VLOOKUP(F105,'ITC-3B'!$E$21:$P$1020,12,0)-H105,SUM(M105:O105))</f>
        <v>0</v>
      </c>
      <c r="Y105" s="179" t="str">
        <f>IFERROR(INDEX('ITC-Books'!$C$21:$C$1020,MATCH(F105,'ITC-Books'!$E$21:$E$1020,0)),"Unclaimed")</f>
        <v>Unclaimed</v>
      </c>
      <c r="Z105" s="114">
        <f>IFERROR(VLOOKUP(F105,'ITC-Books'!$E$21:$P$1020,12,0)-H105,SUM(M105:O105))</f>
        <v>0</v>
      </c>
    </row>
    <row r="106" spans="2:26">
      <c r="B106" s="176" t="s">
        <v>2485</v>
      </c>
      <c r="C106" s="121"/>
      <c r="D106" s="119"/>
      <c r="E106" s="118"/>
      <c r="F106" s="192"/>
      <c r="G106" s="117"/>
      <c r="H106" s="120">
        <v>0</v>
      </c>
      <c r="I106" s="119"/>
      <c r="J106" s="119"/>
      <c r="K106" s="120">
        <v>0</v>
      </c>
      <c r="L106" s="120">
        <v>0</v>
      </c>
      <c r="M106" s="120">
        <v>0</v>
      </c>
      <c r="N106" s="120">
        <v>0</v>
      </c>
      <c r="O106" s="120">
        <v>0</v>
      </c>
      <c r="P106" s="185"/>
      <c r="Q106" s="181">
        <v>0</v>
      </c>
      <c r="R106" s="197"/>
      <c r="S106" s="179" t="str">
        <f>IFERROR(INDEX('ITC-3B'!$B$21:$B$1020,MATCH(F106,'ITC-3B'!$E$21:$E$1020,0)),"-")</f>
        <v>-</v>
      </c>
      <c r="T106" s="179" t="str">
        <f>IFERROR(INDEX('ITC-Books'!$B$21:$B$1020,MATCH(F106,'ITC-Books'!$E$21:$E$1020,0)),"-")</f>
        <v>-</v>
      </c>
      <c r="U106" s="186">
        <f t="shared" si="6"/>
        <v>0</v>
      </c>
      <c r="W106" s="179" t="str">
        <f>IFERROR(INDEX('ITC-3B'!$C$21:$C$1020,MATCH(F106,'ITC-3B'!$E$21:$E$1020,0)),"Unclaimed")</f>
        <v>Unclaimed</v>
      </c>
      <c r="X106" s="114">
        <f>IFERROR(VLOOKUP(F106,'ITC-3B'!$E$21:$P$1020,12,0)-H106,SUM(M106:O106))</f>
        <v>0</v>
      </c>
      <c r="Y106" s="179" t="str">
        <f>IFERROR(INDEX('ITC-Books'!$C$21:$C$1020,MATCH(F106,'ITC-Books'!$E$21:$E$1020,0)),"Unclaimed")</f>
        <v>Unclaimed</v>
      </c>
      <c r="Z106" s="114">
        <f>IFERROR(VLOOKUP(F106,'ITC-Books'!$E$21:$P$1020,12,0)-H106,SUM(M106:O106))</f>
        <v>0</v>
      </c>
    </row>
    <row r="107" spans="2:26">
      <c r="B107" s="176" t="s">
        <v>2486</v>
      </c>
      <c r="C107" s="121"/>
      <c r="D107" s="119"/>
      <c r="E107" s="118"/>
      <c r="F107" s="192"/>
      <c r="G107" s="117"/>
      <c r="H107" s="120">
        <v>0</v>
      </c>
      <c r="I107" s="119"/>
      <c r="J107" s="119"/>
      <c r="K107" s="120">
        <v>0</v>
      </c>
      <c r="L107" s="120">
        <v>0</v>
      </c>
      <c r="M107" s="120">
        <v>0</v>
      </c>
      <c r="N107" s="120">
        <v>0</v>
      </c>
      <c r="O107" s="120">
        <v>0</v>
      </c>
      <c r="P107" s="185"/>
      <c r="Q107" s="181">
        <v>0</v>
      </c>
      <c r="R107" s="197"/>
      <c r="S107" s="179" t="str">
        <f>IFERROR(INDEX('ITC-3B'!$B$21:$B$1020,MATCH(F107,'ITC-3B'!$E$21:$E$1020,0)),"-")</f>
        <v>-</v>
      </c>
      <c r="T107" s="179" t="str">
        <f>IFERROR(INDEX('ITC-Books'!$B$21:$B$1020,MATCH(F107,'ITC-Books'!$E$21:$E$1020,0)),"-")</f>
        <v>-</v>
      </c>
      <c r="U107" s="186">
        <f t="shared" si="6"/>
        <v>0</v>
      </c>
      <c r="W107" s="179" t="str">
        <f>IFERROR(INDEX('ITC-3B'!$C$21:$C$1020,MATCH(F107,'ITC-3B'!$E$21:$E$1020,0)),"Unclaimed")</f>
        <v>Unclaimed</v>
      </c>
      <c r="X107" s="114">
        <f>IFERROR(VLOOKUP(F107,'ITC-3B'!$E$21:$P$1020,12,0)-H107,SUM(M107:O107))</f>
        <v>0</v>
      </c>
      <c r="Y107" s="179" t="str">
        <f>IFERROR(INDEX('ITC-Books'!$C$21:$C$1020,MATCH(F107,'ITC-Books'!$E$21:$E$1020,0)),"Unclaimed")</f>
        <v>Unclaimed</v>
      </c>
      <c r="Z107" s="114">
        <f>IFERROR(VLOOKUP(F107,'ITC-Books'!$E$21:$P$1020,12,0)-H107,SUM(M107:O107))</f>
        <v>0</v>
      </c>
    </row>
    <row r="108" spans="2:26">
      <c r="B108" s="176" t="s">
        <v>2487</v>
      </c>
      <c r="C108" s="121"/>
      <c r="D108" s="119"/>
      <c r="E108" s="118"/>
      <c r="F108" s="192"/>
      <c r="G108" s="117"/>
      <c r="H108" s="120">
        <v>0</v>
      </c>
      <c r="I108" s="119"/>
      <c r="J108" s="119"/>
      <c r="K108" s="120">
        <v>0</v>
      </c>
      <c r="L108" s="120">
        <v>0</v>
      </c>
      <c r="M108" s="120">
        <v>0</v>
      </c>
      <c r="N108" s="120">
        <v>0</v>
      </c>
      <c r="O108" s="120">
        <v>0</v>
      </c>
      <c r="P108" s="185"/>
      <c r="Q108" s="181">
        <v>0</v>
      </c>
      <c r="R108" s="197"/>
      <c r="S108" s="179" t="str">
        <f>IFERROR(INDEX('ITC-3B'!$B$21:$B$1020,MATCH(F108,'ITC-3B'!$E$21:$E$1020,0)),"-")</f>
        <v>-</v>
      </c>
      <c r="T108" s="179" t="str">
        <f>IFERROR(INDEX('ITC-Books'!$B$21:$B$1020,MATCH(F108,'ITC-Books'!$E$21:$E$1020,0)),"-")</f>
        <v>-</v>
      </c>
      <c r="U108" s="186">
        <f t="shared" si="6"/>
        <v>0</v>
      </c>
      <c r="W108" s="179" t="str">
        <f>IFERROR(INDEX('ITC-3B'!$C$21:$C$1020,MATCH(F108,'ITC-3B'!$E$21:$E$1020,0)),"Unclaimed")</f>
        <v>Unclaimed</v>
      </c>
      <c r="X108" s="114">
        <f>IFERROR(VLOOKUP(F108,'ITC-3B'!$E$21:$P$1020,12,0)-H108,SUM(M108:O108))</f>
        <v>0</v>
      </c>
      <c r="Y108" s="179" t="str">
        <f>IFERROR(INDEX('ITC-Books'!$C$21:$C$1020,MATCH(F108,'ITC-Books'!$E$21:$E$1020,0)),"Unclaimed")</f>
        <v>Unclaimed</v>
      </c>
      <c r="Z108" s="114">
        <f>IFERROR(VLOOKUP(F108,'ITC-Books'!$E$21:$P$1020,12,0)-H108,SUM(M108:O108))</f>
        <v>0</v>
      </c>
    </row>
    <row r="109" spans="2:26">
      <c r="B109" s="176" t="s">
        <v>2488</v>
      </c>
      <c r="C109" s="121"/>
      <c r="D109" s="119"/>
      <c r="E109" s="118"/>
      <c r="F109" s="192"/>
      <c r="G109" s="117"/>
      <c r="H109" s="120">
        <v>0</v>
      </c>
      <c r="I109" s="119"/>
      <c r="J109" s="119"/>
      <c r="K109" s="120">
        <v>0</v>
      </c>
      <c r="L109" s="120">
        <v>0</v>
      </c>
      <c r="M109" s="120">
        <v>0</v>
      </c>
      <c r="N109" s="120">
        <v>0</v>
      </c>
      <c r="O109" s="120">
        <v>0</v>
      </c>
      <c r="P109" s="185"/>
      <c r="Q109" s="181">
        <v>0</v>
      </c>
      <c r="R109" s="197"/>
      <c r="S109" s="179" t="str">
        <f>IFERROR(INDEX('ITC-3B'!$B$21:$B$1020,MATCH(F109,'ITC-3B'!$E$21:$E$1020,0)),"-")</f>
        <v>-</v>
      </c>
      <c r="T109" s="179" t="str">
        <f>IFERROR(INDEX('ITC-Books'!$B$21:$B$1020,MATCH(F109,'ITC-Books'!$E$21:$E$1020,0)),"-")</f>
        <v>-</v>
      </c>
      <c r="U109" s="186">
        <f t="shared" si="6"/>
        <v>0</v>
      </c>
      <c r="W109" s="179" t="str">
        <f>IFERROR(INDEX('ITC-3B'!$C$21:$C$1020,MATCH(F109,'ITC-3B'!$E$21:$E$1020,0)),"Unclaimed")</f>
        <v>Unclaimed</v>
      </c>
      <c r="X109" s="114">
        <f>IFERROR(VLOOKUP(F109,'ITC-3B'!$E$21:$P$1020,12,0)-H109,SUM(M109:O109))</f>
        <v>0</v>
      </c>
      <c r="Y109" s="179" t="str">
        <f>IFERROR(INDEX('ITC-Books'!$C$21:$C$1020,MATCH(F109,'ITC-Books'!$E$21:$E$1020,0)),"Unclaimed")</f>
        <v>Unclaimed</v>
      </c>
      <c r="Z109" s="114">
        <f>IFERROR(VLOOKUP(F109,'ITC-Books'!$E$21:$P$1020,12,0)-H109,SUM(M109:O109))</f>
        <v>0</v>
      </c>
    </row>
    <row r="110" spans="2:26">
      <c r="B110" s="176" t="s">
        <v>2489</v>
      </c>
      <c r="C110" s="121"/>
      <c r="D110" s="119"/>
      <c r="E110" s="118"/>
      <c r="F110" s="192"/>
      <c r="G110" s="117"/>
      <c r="H110" s="120">
        <v>0</v>
      </c>
      <c r="I110" s="119"/>
      <c r="J110" s="119"/>
      <c r="K110" s="120">
        <v>0</v>
      </c>
      <c r="L110" s="120">
        <v>0</v>
      </c>
      <c r="M110" s="120">
        <v>0</v>
      </c>
      <c r="N110" s="120">
        <v>0</v>
      </c>
      <c r="O110" s="120">
        <v>0</v>
      </c>
      <c r="P110" s="185"/>
      <c r="Q110" s="181">
        <v>0</v>
      </c>
      <c r="R110" s="197"/>
      <c r="S110" s="179" t="str">
        <f>IFERROR(INDEX('ITC-3B'!$B$21:$B$1020,MATCH(F110,'ITC-3B'!$E$21:$E$1020,0)),"-")</f>
        <v>-</v>
      </c>
      <c r="T110" s="179" t="str">
        <f>IFERROR(INDEX('ITC-Books'!$B$21:$B$1020,MATCH(F110,'ITC-Books'!$E$21:$E$1020,0)),"-")</f>
        <v>-</v>
      </c>
      <c r="U110" s="186">
        <f t="shared" si="6"/>
        <v>0</v>
      </c>
      <c r="W110" s="179" t="str">
        <f>IFERROR(INDEX('ITC-3B'!$C$21:$C$1020,MATCH(F110,'ITC-3B'!$E$21:$E$1020,0)),"Unclaimed")</f>
        <v>Unclaimed</v>
      </c>
      <c r="X110" s="114">
        <f>IFERROR(VLOOKUP(F110,'ITC-3B'!$E$21:$P$1020,12,0)-H110,SUM(M110:O110))</f>
        <v>0</v>
      </c>
      <c r="Y110" s="179" t="str">
        <f>IFERROR(INDEX('ITC-Books'!$C$21:$C$1020,MATCH(F110,'ITC-Books'!$E$21:$E$1020,0)),"Unclaimed")</f>
        <v>Unclaimed</v>
      </c>
      <c r="Z110" s="114">
        <f>IFERROR(VLOOKUP(F110,'ITC-Books'!$E$21:$P$1020,12,0)-H110,SUM(M110:O110))</f>
        <v>0</v>
      </c>
    </row>
    <row r="111" spans="2:26">
      <c r="B111" s="176" t="s">
        <v>2490</v>
      </c>
      <c r="C111" s="121"/>
      <c r="D111" s="119"/>
      <c r="E111" s="118"/>
      <c r="F111" s="192"/>
      <c r="G111" s="117"/>
      <c r="H111" s="120">
        <v>0</v>
      </c>
      <c r="I111" s="119"/>
      <c r="J111" s="119"/>
      <c r="K111" s="120">
        <v>0</v>
      </c>
      <c r="L111" s="120">
        <v>0</v>
      </c>
      <c r="M111" s="120">
        <v>0</v>
      </c>
      <c r="N111" s="120">
        <v>0</v>
      </c>
      <c r="O111" s="120">
        <v>0</v>
      </c>
      <c r="P111" s="185"/>
      <c r="Q111" s="181">
        <v>0</v>
      </c>
      <c r="R111" s="197"/>
      <c r="S111" s="179" t="str">
        <f>IFERROR(INDEX('ITC-3B'!$B$21:$B$1020,MATCH(F111,'ITC-3B'!$E$21:$E$1020,0)),"-")</f>
        <v>-</v>
      </c>
      <c r="T111" s="179" t="str">
        <f>IFERROR(INDEX('ITC-Books'!$B$21:$B$1020,MATCH(F111,'ITC-Books'!$E$21:$E$1020,0)),"-")</f>
        <v>-</v>
      </c>
      <c r="U111" s="186">
        <f t="shared" si="6"/>
        <v>0</v>
      </c>
      <c r="W111" s="179" t="str">
        <f>IFERROR(INDEX('ITC-3B'!$C$21:$C$1020,MATCH(F111,'ITC-3B'!$E$21:$E$1020,0)),"Unclaimed")</f>
        <v>Unclaimed</v>
      </c>
      <c r="X111" s="114">
        <f>IFERROR(VLOOKUP(F111,'ITC-3B'!$E$21:$P$1020,12,0)-H111,SUM(M111:O111))</f>
        <v>0</v>
      </c>
      <c r="Y111" s="179" t="str">
        <f>IFERROR(INDEX('ITC-Books'!$C$21:$C$1020,MATCH(F111,'ITC-Books'!$E$21:$E$1020,0)),"Unclaimed")</f>
        <v>Unclaimed</v>
      </c>
      <c r="Z111" s="114">
        <f>IFERROR(VLOOKUP(F111,'ITC-Books'!$E$21:$P$1020,12,0)-H111,SUM(M111:O111))</f>
        <v>0</v>
      </c>
    </row>
    <row r="112" spans="2:26">
      <c r="B112" s="176" t="s">
        <v>2491</v>
      </c>
      <c r="C112" s="121"/>
      <c r="D112" s="119"/>
      <c r="E112" s="118"/>
      <c r="F112" s="192"/>
      <c r="G112" s="117"/>
      <c r="H112" s="120">
        <v>0</v>
      </c>
      <c r="I112" s="119"/>
      <c r="J112" s="119"/>
      <c r="K112" s="120">
        <v>0</v>
      </c>
      <c r="L112" s="120">
        <v>0</v>
      </c>
      <c r="M112" s="120">
        <v>0</v>
      </c>
      <c r="N112" s="120">
        <v>0</v>
      </c>
      <c r="O112" s="120">
        <v>0</v>
      </c>
      <c r="P112" s="185"/>
      <c r="Q112" s="181">
        <v>0</v>
      </c>
      <c r="R112" s="197"/>
      <c r="S112" s="179" t="str">
        <f>IFERROR(INDEX('ITC-3B'!$B$21:$B$1020,MATCH(F112,'ITC-3B'!$E$21:$E$1020,0)),"-")</f>
        <v>-</v>
      </c>
      <c r="T112" s="179" t="str">
        <f>IFERROR(INDEX('ITC-Books'!$B$21:$B$1020,MATCH(F112,'ITC-Books'!$E$21:$E$1020,0)),"-")</f>
        <v>-</v>
      </c>
      <c r="U112" s="186">
        <f t="shared" si="6"/>
        <v>0</v>
      </c>
      <c r="W112" s="179" t="str">
        <f>IFERROR(INDEX('ITC-3B'!$C$21:$C$1020,MATCH(F112,'ITC-3B'!$E$21:$E$1020,0)),"Unclaimed")</f>
        <v>Unclaimed</v>
      </c>
      <c r="X112" s="114">
        <f>IFERROR(VLOOKUP(F112,'ITC-3B'!$E$21:$P$1020,12,0)-H112,SUM(M112:O112))</f>
        <v>0</v>
      </c>
      <c r="Y112" s="179" t="str">
        <f>IFERROR(INDEX('ITC-Books'!$C$21:$C$1020,MATCH(F112,'ITC-Books'!$E$21:$E$1020,0)),"Unclaimed")</f>
        <v>Unclaimed</v>
      </c>
      <c r="Z112" s="114">
        <f>IFERROR(VLOOKUP(F112,'ITC-Books'!$E$21:$P$1020,12,0)-H112,SUM(M112:O112))</f>
        <v>0</v>
      </c>
    </row>
    <row r="113" spans="2:26">
      <c r="B113" s="176" t="s">
        <v>2492</v>
      </c>
      <c r="C113" s="121"/>
      <c r="D113" s="119"/>
      <c r="E113" s="118"/>
      <c r="F113" s="192"/>
      <c r="G113" s="117"/>
      <c r="H113" s="120">
        <v>0</v>
      </c>
      <c r="I113" s="119"/>
      <c r="J113" s="119"/>
      <c r="K113" s="120">
        <v>0</v>
      </c>
      <c r="L113" s="120">
        <v>0</v>
      </c>
      <c r="M113" s="120">
        <v>0</v>
      </c>
      <c r="N113" s="120">
        <v>0</v>
      </c>
      <c r="O113" s="120">
        <v>0</v>
      </c>
      <c r="P113" s="185"/>
      <c r="Q113" s="181">
        <v>0</v>
      </c>
      <c r="R113" s="197"/>
      <c r="S113" s="179" t="str">
        <f>IFERROR(INDEX('ITC-3B'!$B$21:$B$1020,MATCH(F113,'ITC-3B'!$E$21:$E$1020,0)),"-")</f>
        <v>-</v>
      </c>
      <c r="T113" s="179" t="str">
        <f>IFERROR(INDEX('ITC-Books'!$B$21:$B$1020,MATCH(F113,'ITC-Books'!$E$21:$E$1020,0)),"-")</f>
        <v>-</v>
      </c>
      <c r="U113" s="186">
        <f t="shared" si="6"/>
        <v>0</v>
      </c>
      <c r="W113" s="179" t="str">
        <f>IFERROR(INDEX('ITC-3B'!$C$21:$C$1020,MATCH(F113,'ITC-3B'!$E$21:$E$1020,0)),"Unclaimed")</f>
        <v>Unclaimed</v>
      </c>
      <c r="X113" s="114">
        <f>IFERROR(VLOOKUP(F113,'ITC-3B'!$E$21:$P$1020,12,0)-H113,SUM(M113:O113))</f>
        <v>0</v>
      </c>
      <c r="Y113" s="179" t="str">
        <f>IFERROR(INDEX('ITC-Books'!$C$21:$C$1020,MATCH(F113,'ITC-Books'!$E$21:$E$1020,0)),"Unclaimed")</f>
        <v>Unclaimed</v>
      </c>
      <c r="Z113" s="114">
        <f>IFERROR(VLOOKUP(F113,'ITC-Books'!$E$21:$P$1020,12,0)-H113,SUM(M113:O113))</f>
        <v>0</v>
      </c>
    </row>
    <row r="114" spans="2:26">
      <c r="B114" s="176" t="s">
        <v>2493</v>
      </c>
      <c r="C114" s="121"/>
      <c r="D114" s="119"/>
      <c r="E114" s="118"/>
      <c r="F114" s="192"/>
      <c r="G114" s="117"/>
      <c r="H114" s="120">
        <v>0</v>
      </c>
      <c r="I114" s="119"/>
      <c r="J114" s="119"/>
      <c r="K114" s="120">
        <v>0</v>
      </c>
      <c r="L114" s="120">
        <v>0</v>
      </c>
      <c r="M114" s="120">
        <v>0</v>
      </c>
      <c r="N114" s="120">
        <v>0</v>
      </c>
      <c r="O114" s="120">
        <v>0</v>
      </c>
      <c r="P114" s="185"/>
      <c r="Q114" s="181">
        <v>0</v>
      </c>
      <c r="R114" s="197"/>
      <c r="S114" s="179" t="str">
        <f>IFERROR(INDEX('ITC-3B'!$B$21:$B$1020,MATCH(F114,'ITC-3B'!$E$21:$E$1020,0)),"-")</f>
        <v>-</v>
      </c>
      <c r="T114" s="179" t="str">
        <f>IFERROR(INDEX('ITC-Books'!$B$21:$B$1020,MATCH(F114,'ITC-Books'!$E$21:$E$1020,0)),"-")</f>
        <v>-</v>
      </c>
      <c r="U114" s="186">
        <f t="shared" si="6"/>
        <v>0</v>
      </c>
      <c r="W114" s="179" t="str">
        <f>IFERROR(INDEX('ITC-3B'!$C$21:$C$1020,MATCH(F114,'ITC-3B'!$E$21:$E$1020,0)),"Unclaimed")</f>
        <v>Unclaimed</v>
      </c>
      <c r="X114" s="114">
        <f>IFERROR(VLOOKUP(F114,'ITC-3B'!$E$21:$P$1020,12,0)-H114,SUM(M114:O114))</f>
        <v>0</v>
      </c>
      <c r="Y114" s="179" t="str">
        <f>IFERROR(INDEX('ITC-Books'!$C$21:$C$1020,MATCH(F114,'ITC-Books'!$E$21:$E$1020,0)),"Unclaimed")</f>
        <v>Unclaimed</v>
      </c>
      <c r="Z114" s="114">
        <f>IFERROR(VLOOKUP(F114,'ITC-Books'!$E$21:$P$1020,12,0)-H114,SUM(M114:O114))</f>
        <v>0</v>
      </c>
    </row>
    <row r="115" spans="2:26">
      <c r="B115" s="176" t="s">
        <v>2494</v>
      </c>
      <c r="C115" s="121"/>
      <c r="D115" s="119"/>
      <c r="E115" s="118"/>
      <c r="F115" s="192"/>
      <c r="G115" s="117"/>
      <c r="H115" s="120">
        <v>0</v>
      </c>
      <c r="I115" s="119"/>
      <c r="J115" s="119"/>
      <c r="K115" s="120">
        <v>0</v>
      </c>
      <c r="L115" s="120">
        <v>0</v>
      </c>
      <c r="M115" s="120">
        <v>0</v>
      </c>
      <c r="N115" s="120">
        <v>0</v>
      </c>
      <c r="O115" s="120">
        <v>0</v>
      </c>
      <c r="P115" s="185"/>
      <c r="Q115" s="181">
        <v>0</v>
      </c>
      <c r="R115" s="197"/>
      <c r="S115" s="179" t="str">
        <f>IFERROR(INDEX('ITC-3B'!$B$21:$B$1020,MATCH(F115,'ITC-3B'!$E$21:$E$1020,0)),"-")</f>
        <v>-</v>
      </c>
      <c r="T115" s="179" t="str">
        <f>IFERROR(INDEX('ITC-Books'!$B$21:$B$1020,MATCH(F115,'ITC-Books'!$E$21:$E$1020,0)),"-")</f>
        <v>-</v>
      </c>
      <c r="U115" s="186">
        <f t="shared" si="6"/>
        <v>0</v>
      </c>
      <c r="W115" s="179" t="str">
        <f>IFERROR(INDEX('ITC-3B'!$C$21:$C$1020,MATCH(F115,'ITC-3B'!$E$21:$E$1020,0)),"Unclaimed")</f>
        <v>Unclaimed</v>
      </c>
      <c r="X115" s="114">
        <f>IFERROR(VLOOKUP(F115,'ITC-3B'!$E$21:$P$1020,12,0)-H115,SUM(M115:O115))</f>
        <v>0</v>
      </c>
      <c r="Y115" s="179" t="str">
        <f>IFERROR(INDEX('ITC-Books'!$C$21:$C$1020,MATCH(F115,'ITC-Books'!$E$21:$E$1020,0)),"Unclaimed")</f>
        <v>Unclaimed</v>
      </c>
      <c r="Z115" s="114">
        <f>IFERROR(VLOOKUP(F115,'ITC-Books'!$E$21:$P$1020,12,0)-H115,SUM(M115:O115))</f>
        <v>0</v>
      </c>
    </row>
    <row r="116" spans="2:26">
      <c r="B116" s="176" t="s">
        <v>2495</v>
      </c>
      <c r="C116" s="121"/>
      <c r="D116" s="119"/>
      <c r="E116" s="118"/>
      <c r="F116" s="192"/>
      <c r="G116" s="117"/>
      <c r="H116" s="120">
        <v>0</v>
      </c>
      <c r="I116" s="119"/>
      <c r="J116" s="119"/>
      <c r="K116" s="120">
        <v>0</v>
      </c>
      <c r="L116" s="120">
        <v>0</v>
      </c>
      <c r="M116" s="120">
        <v>0</v>
      </c>
      <c r="N116" s="120">
        <v>0</v>
      </c>
      <c r="O116" s="120">
        <v>0</v>
      </c>
      <c r="P116" s="185"/>
      <c r="Q116" s="181">
        <v>0</v>
      </c>
      <c r="R116" s="197"/>
      <c r="S116" s="179" t="str">
        <f>IFERROR(INDEX('ITC-3B'!$B$21:$B$1020,MATCH(F116,'ITC-3B'!$E$21:$E$1020,0)),"-")</f>
        <v>-</v>
      </c>
      <c r="T116" s="179" t="str">
        <f>IFERROR(INDEX('ITC-Books'!$B$21:$B$1020,MATCH(F116,'ITC-Books'!$E$21:$E$1020,0)),"-")</f>
        <v>-</v>
      </c>
      <c r="U116" s="186">
        <f t="shared" si="6"/>
        <v>0</v>
      </c>
      <c r="W116" s="179" t="str">
        <f>IFERROR(INDEX('ITC-3B'!$C$21:$C$1020,MATCH(F116,'ITC-3B'!$E$21:$E$1020,0)),"Unclaimed")</f>
        <v>Unclaimed</v>
      </c>
      <c r="X116" s="114">
        <f>IFERROR(VLOOKUP(F116,'ITC-3B'!$E$21:$P$1020,12,0)-H116,SUM(M116:O116))</f>
        <v>0</v>
      </c>
      <c r="Y116" s="179" t="str">
        <f>IFERROR(INDEX('ITC-Books'!$C$21:$C$1020,MATCH(F116,'ITC-Books'!$E$21:$E$1020,0)),"Unclaimed")</f>
        <v>Unclaimed</v>
      </c>
      <c r="Z116" s="114">
        <f>IFERROR(VLOOKUP(F116,'ITC-Books'!$E$21:$P$1020,12,0)-H116,SUM(M116:O116))</f>
        <v>0</v>
      </c>
    </row>
    <row r="117" spans="2:26">
      <c r="B117" s="176" t="s">
        <v>2496</v>
      </c>
      <c r="C117" s="121"/>
      <c r="D117" s="119"/>
      <c r="E117" s="118"/>
      <c r="F117" s="192"/>
      <c r="G117" s="117"/>
      <c r="H117" s="120">
        <v>0</v>
      </c>
      <c r="I117" s="119"/>
      <c r="J117" s="119"/>
      <c r="K117" s="120">
        <v>0</v>
      </c>
      <c r="L117" s="120">
        <v>0</v>
      </c>
      <c r="M117" s="120">
        <v>0</v>
      </c>
      <c r="N117" s="120">
        <v>0</v>
      </c>
      <c r="O117" s="120">
        <v>0</v>
      </c>
      <c r="P117" s="185"/>
      <c r="Q117" s="181">
        <v>0</v>
      </c>
      <c r="R117" s="197"/>
      <c r="S117" s="179" t="str">
        <f>IFERROR(INDEX('ITC-3B'!$B$21:$B$1020,MATCH(F117,'ITC-3B'!$E$21:$E$1020,0)),"-")</f>
        <v>-</v>
      </c>
      <c r="T117" s="179" t="str">
        <f>IFERROR(INDEX('ITC-Books'!$B$21:$B$1020,MATCH(F117,'ITC-Books'!$E$21:$E$1020,0)),"-")</f>
        <v>-</v>
      </c>
      <c r="U117" s="186">
        <f t="shared" si="6"/>
        <v>0</v>
      </c>
      <c r="W117" s="179" t="str">
        <f>IFERROR(INDEX('ITC-3B'!$C$21:$C$1020,MATCH(F117,'ITC-3B'!$E$21:$E$1020,0)),"Unclaimed")</f>
        <v>Unclaimed</v>
      </c>
      <c r="X117" s="114">
        <f>IFERROR(VLOOKUP(F117,'ITC-3B'!$E$21:$P$1020,12,0)-H117,SUM(M117:O117))</f>
        <v>0</v>
      </c>
      <c r="Y117" s="179" t="str">
        <f>IFERROR(INDEX('ITC-Books'!$C$21:$C$1020,MATCH(F117,'ITC-Books'!$E$21:$E$1020,0)),"Unclaimed")</f>
        <v>Unclaimed</v>
      </c>
      <c r="Z117" s="114">
        <f>IFERROR(VLOOKUP(F117,'ITC-Books'!$E$21:$P$1020,12,0)-H117,SUM(M117:O117))</f>
        <v>0</v>
      </c>
    </row>
    <row r="118" spans="2:26">
      <c r="B118" s="176" t="s">
        <v>2497</v>
      </c>
      <c r="C118" s="121"/>
      <c r="D118" s="119"/>
      <c r="E118" s="118"/>
      <c r="F118" s="192"/>
      <c r="G118" s="117"/>
      <c r="H118" s="120">
        <v>0</v>
      </c>
      <c r="I118" s="119"/>
      <c r="J118" s="119"/>
      <c r="K118" s="120">
        <v>0</v>
      </c>
      <c r="L118" s="120">
        <v>0</v>
      </c>
      <c r="M118" s="120">
        <v>0</v>
      </c>
      <c r="N118" s="120">
        <v>0</v>
      </c>
      <c r="O118" s="120">
        <v>0</v>
      </c>
      <c r="P118" s="185"/>
      <c r="Q118" s="181">
        <v>0</v>
      </c>
      <c r="R118" s="197"/>
      <c r="S118" s="179" t="str">
        <f>IFERROR(INDEX('ITC-3B'!$B$21:$B$1020,MATCH(F118,'ITC-3B'!$E$21:$E$1020,0)),"-")</f>
        <v>-</v>
      </c>
      <c r="T118" s="179" t="str">
        <f>IFERROR(INDEX('ITC-Books'!$B$21:$B$1020,MATCH(F118,'ITC-Books'!$E$21:$E$1020,0)),"-")</f>
        <v>-</v>
      </c>
      <c r="U118" s="186">
        <f t="shared" si="6"/>
        <v>0</v>
      </c>
      <c r="W118" s="179" t="str">
        <f>IFERROR(INDEX('ITC-3B'!$C$21:$C$1020,MATCH(F118,'ITC-3B'!$E$21:$E$1020,0)),"Unclaimed")</f>
        <v>Unclaimed</v>
      </c>
      <c r="X118" s="114">
        <f>IFERROR(VLOOKUP(F118,'ITC-3B'!$E$21:$P$1020,12,0)-H118,SUM(M118:O118))</f>
        <v>0</v>
      </c>
      <c r="Y118" s="179" t="str">
        <f>IFERROR(INDEX('ITC-Books'!$C$21:$C$1020,MATCH(F118,'ITC-Books'!$E$21:$E$1020,0)),"Unclaimed")</f>
        <v>Unclaimed</v>
      </c>
      <c r="Z118" s="114">
        <f>IFERROR(VLOOKUP(F118,'ITC-Books'!$E$21:$P$1020,12,0)-H118,SUM(M118:O118))</f>
        <v>0</v>
      </c>
    </row>
    <row r="119" spans="2:26">
      <c r="B119" s="176" t="s">
        <v>2498</v>
      </c>
      <c r="C119" s="121"/>
      <c r="D119" s="119"/>
      <c r="E119" s="118"/>
      <c r="F119" s="192"/>
      <c r="G119" s="117"/>
      <c r="H119" s="120">
        <v>0</v>
      </c>
      <c r="I119" s="119"/>
      <c r="J119" s="119"/>
      <c r="K119" s="120">
        <v>0</v>
      </c>
      <c r="L119" s="120">
        <v>0</v>
      </c>
      <c r="M119" s="120">
        <v>0</v>
      </c>
      <c r="N119" s="120">
        <v>0</v>
      </c>
      <c r="O119" s="120">
        <v>0</v>
      </c>
      <c r="P119" s="185"/>
      <c r="Q119" s="181">
        <v>0</v>
      </c>
      <c r="R119" s="197"/>
      <c r="S119" s="179" t="str">
        <f>IFERROR(INDEX('ITC-3B'!$B$21:$B$1020,MATCH(F119,'ITC-3B'!$E$21:$E$1020,0)),"-")</f>
        <v>-</v>
      </c>
      <c r="T119" s="179" t="str">
        <f>IFERROR(INDEX('ITC-Books'!$B$21:$B$1020,MATCH(F119,'ITC-Books'!$E$21:$E$1020,0)),"-")</f>
        <v>-</v>
      </c>
      <c r="U119" s="186">
        <f t="shared" si="6"/>
        <v>0</v>
      </c>
      <c r="W119" s="179" t="str">
        <f>IFERROR(INDEX('ITC-3B'!$C$21:$C$1020,MATCH(F119,'ITC-3B'!$E$21:$E$1020,0)),"Unclaimed")</f>
        <v>Unclaimed</v>
      </c>
      <c r="X119" s="114">
        <f>IFERROR(VLOOKUP(F119,'ITC-3B'!$E$21:$P$1020,12,0)-H119,SUM(M119:O119))</f>
        <v>0</v>
      </c>
      <c r="Y119" s="179" t="str">
        <f>IFERROR(INDEX('ITC-Books'!$C$21:$C$1020,MATCH(F119,'ITC-Books'!$E$21:$E$1020,0)),"Unclaimed")</f>
        <v>Unclaimed</v>
      </c>
      <c r="Z119" s="114">
        <f>IFERROR(VLOOKUP(F119,'ITC-Books'!$E$21:$P$1020,12,0)-H119,SUM(M119:O119))</f>
        <v>0</v>
      </c>
    </row>
    <row r="120" spans="2:26">
      <c r="B120" s="176" t="s">
        <v>2499</v>
      </c>
      <c r="C120" s="121"/>
      <c r="D120" s="119"/>
      <c r="E120" s="118"/>
      <c r="F120" s="192"/>
      <c r="G120" s="117"/>
      <c r="H120" s="120">
        <v>0</v>
      </c>
      <c r="I120" s="119"/>
      <c r="J120" s="119"/>
      <c r="K120" s="120">
        <v>0</v>
      </c>
      <c r="L120" s="120">
        <v>0</v>
      </c>
      <c r="M120" s="120">
        <v>0</v>
      </c>
      <c r="N120" s="120">
        <v>0</v>
      </c>
      <c r="O120" s="120">
        <v>0</v>
      </c>
      <c r="P120" s="185"/>
      <c r="Q120" s="181">
        <v>0</v>
      </c>
      <c r="R120" s="197"/>
      <c r="S120" s="179" t="str">
        <f>IFERROR(INDEX('ITC-3B'!$B$21:$B$1020,MATCH(F120,'ITC-3B'!$E$21:$E$1020,0)),"-")</f>
        <v>-</v>
      </c>
      <c r="T120" s="179" t="str">
        <f>IFERROR(INDEX('ITC-Books'!$B$21:$B$1020,MATCH(F120,'ITC-Books'!$E$21:$E$1020,0)),"-")</f>
        <v>-</v>
      </c>
      <c r="U120" s="186">
        <f t="shared" si="6"/>
        <v>0</v>
      </c>
      <c r="W120" s="179" t="str">
        <f>IFERROR(INDEX('ITC-3B'!$C$21:$C$1020,MATCH(F120,'ITC-3B'!$E$21:$E$1020,0)),"Unclaimed")</f>
        <v>Unclaimed</v>
      </c>
      <c r="X120" s="114">
        <f>IFERROR(VLOOKUP(F120,'ITC-3B'!$E$21:$P$1020,12,0)-H120,SUM(M120:O120))</f>
        <v>0</v>
      </c>
      <c r="Y120" s="179" t="str">
        <f>IFERROR(INDEX('ITC-Books'!$C$21:$C$1020,MATCH(F120,'ITC-Books'!$E$21:$E$1020,0)),"Unclaimed")</f>
        <v>Unclaimed</v>
      </c>
      <c r="Z120" s="114">
        <f>IFERROR(VLOOKUP(F120,'ITC-Books'!$E$21:$P$1020,12,0)-H120,SUM(M120:O120))</f>
        <v>0</v>
      </c>
    </row>
    <row r="121" spans="2:26">
      <c r="B121" s="176" t="s">
        <v>2500</v>
      </c>
      <c r="C121" s="121"/>
      <c r="D121" s="119"/>
      <c r="E121" s="118"/>
      <c r="F121" s="192"/>
      <c r="G121" s="117"/>
      <c r="H121" s="120">
        <v>0</v>
      </c>
      <c r="I121" s="119"/>
      <c r="J121" s="119"/>
      <c r="K121" s="120">
        <v>0</v>
      </c>
      <c r="L121" s="120">
        <v>0</v>
      </c>
      <c r="M121" s="120">
        <v>0</v>
      </c>
      <c r="N121" s="120">
        <v>0</v>
      </c>
      <c r="O121" s="120">
        <v>0</v>
      </c>
      <c r="P121" s="185"/>
      <c r="Q121" s="181">
        <v>0</v>
      </c>
      <c r="R121" s="197"/>
      <c r="S121" s="179" t="str">
        <f>IFERROR(INDEX('ITC-3B'!$B$21:$B$1020,MATCH(F121,'ITC-3B'!$E$21:$E$1020,0)),"-")</f>
        <v>-</v>
      </c>
      <c r="T121" s="179" t="str">
        <f>IFERROR(INDEX('ITC-Books'!$B$21:$B$1020,MATCH(F121,'ITC-Books'!$E$21:$E$1020,0)),"-")</f>
        <v>-</v>
      </c>
      <c r="U121" s="186">
        <f t="shared" si="6"/>
        <v>0</v>
      </c>
      <c r="W121" s="179" t="str">
        <f>IFERROR(INDEX('ITC-3B'!$C$21:$C$1020,MATCH(F121,'ITC-3B'!$E$21:$E$1020,0)),"Unclaimed")</f>
        <v>Unclaimed</v>
      </c>
      <c r="X121" s="114">
        <f>IFERROR(VLOOKUP(F121,'ITC-3B'!$E$21:$P$1020,12,0)-H121,SUM(M121:O121))</f>
        <v>0</v>
      </c>
      <c r="Y121" s="179" t="str">
        <f>IFERROR(INDEX('ITC-Books'!$C$21:$C$1020,MATCH(F121,'ITC-Books'!$E$21:$E$1020,0)),"Unclaimed")</f>
        <v>Unclaimed</v>
      </c>
      <c r="Z121" s="114">
        <f>IFERROR(VLOOKUP(F121,'ITC-Books'!$E$21:$P$1020,12,0)-H121,SUM(M121:O121))</f>
        <v>0</v>
      </c>
    </row>
    <row r="122" spans="2:26">
      <c r="B122" s="176" t="s">
        <v>2501</v>
      </c>
      <c r="C122" s="121"/>
      <c r="D122" s="119"/>
      <c r="E122" s="118"/>
      <c r="F122" s="192"/>
      <c r="G122" s="117"/>
      <c r="H122" s="120">
        <v>0</v>
      </c>
      <c r="I122" s="119"/>
      <c r="J122" s="119"/>
      <c r="K122" s="120">
        <v>0</v>
      </c>
      <c r="L122" s="120">
        <v>0</v>
      </c>
      <c r="M122" s="120">
        <v>0</v>
      </c>
      <c r="N122" s="120">
        <v>0</v>
      </c>
      <c r="O122" s="120">
        <v>0</v>
      </c>
      <c r="P122" s="185"/>
      <c r="Q122" s="181">
        <v>0</v>
      </c>
      <c r="R122" s="197"/>
      <c r="S122" s="179" t="str">
        <f>IFERROR(INDEX('ITC-3B'!$B$21:$B$1020,MATCH(F122,'ITC-3B'!$E$21:$E$1020,0)),"-")</f>
        <v>-</v>
      </c>
      <c r="T122" s="179" t="str">
        <f>IFERROR(INDEX('ITC-Books'!$B$21:$B$1020,MATCH(F122,'ITC-Books'!$E$21:$E$1020,0)),"-")</f>
        <v>-</v>
      </c>
      <c r="U122" s="186">
        <f t="shared" si="6"/>
        <v>0</v>
      </c>
      <c r="W122" s="179" t="str">
        <f>IFERROR(INDEX('ITC-3B'!$C$21:$C$1020,MATCH(F122,'ITC-3B'!$E$21:$E$1020,0)),"Unclaimed")</f>
        <v>Unclaimed</v>
      </c>
      <c r="X122" s="114">
        <f>IFERROR(VLOOKUP(F122,'ITC-3B'!$E$21:$P$1020,12,0)-H122,SUM(M122:O122))</f>
        <v>0</v>
      </c>
      <c r="Y122" s="179" t="str">
        <f>IFERROR(INDEX('ITC-Books'!$C$21:$C$1020,MATCH(F122,'ITC-Books'!$E$21:$E$1020,0)),"Unclaimed")</f>
        <v>Unclaimed</v>
      </c>
      <c r="Z122" s="114">
        <f>IFERROR(VLOOKUP(F122,'ITC-Books'!$E$21:$P$1020,12,0)-H122,SUM(M122:O122))</f>
        <v>0</v>
      </c>
    </row>
    <row r="123" spans="2:26">
      <c r="B123" s="176" t="s">
        <v>2502</v>
      </c>
      <c r="C123" s="121"/>
      <c r="D123" s="119"/>
      <c r="E123" s="118"/>
      <c r="F123" s="192"/>
      <c r="G123" s="117"/>
      <c r="H123" s="120">
        <v>0</v>
      </c>
      <c r="I123" s="119"/>
      <c r="J123" s="119"/>
      <c r="K123" s="120">
        <v>0</v>
      </c>
      <c r="L123" s="120">
        <v>0</v>
      </c>
      <c r="M123" s="120">
        <v>0</v>
      </c>
      <c r="N123" s="120">
        <v>0</v>
      </c>
      <c r="O123" s="120">
        <v>0</v>
      </c>
      <c r="P123" s="185"/>
      <c r="Q123" s="181">
        <v>0</v>
      </c>
      <c r="R123" s="197"/>
      <c r="S123" s="179" t="str">
        <f>IFERROR(INDEX('ITC-3B'!$B$21:$B$1020,MATCH(F123,'ITC-3B'!$E$21:$E$1020,0)),"-")</f>
        <v>-</v>
      </c>
      <c r="T123" s="179" t="str">
        <f>IFERROR(INDEX('ITC-Books'!$B$21:$B$1020,MATCH(F123,'ITC-Books'!$E$21:$E$1020,0)),"-")</f>
        <v>-</v>
      </c>
      <c r="U123" s="186">
        <f t="shared" si="6"/>
        <v>0</v>
      </c>
      <c r="W123" s="179" t="str">
        <f>IFERROR(INDEX('ITC-3B'!$C$21:$C$1020,MATCH(F123,'ITC-3B'!$E$21:$E$1020,0)),"Unclaimed")</f>
        <v>Unclaimed</v>
      </c>
      <c r="X123" s="114">
        <f>IFERROR(VLOOKUP(F123,'ITC-3B'!$E$21:$P$1020,12,0)-H123,SUM(M123:O123))</f>
        <v>0</v>
      </c>
      <c r="Y123" s="179" t="str">
        <f>IFERROR(INDEX('ITC-Books'!$C$21:$C$1020,MATCH(F123,'ITC-Books'!$E$21:$E$1020,0)),"Unclaimed")</f>
        <v>Unclaimed</v>
      </c>
      <c r="Z123" s="114">
        <f>IFERROR(VLOOKUP(F123,'ITC-Books'!$E$21:$P$1020,12,0)-H123,SUM(M123:O123))</f>
        <v>0</v>
      </c>
    </row>
    <row r="124" spans="2:26">
      <c r="B124" s="176" t="s">
        <v>2503</v>
      </c>
      <c r="C124" s="121"/>
      <c r="D124" s="119"/>
      <c r="E124" s="118"/>
      <c r="F124" s="192"/>
      <c r="G124" s="117"/>
      <c r="H124" s="120">
        <v>0</v>
      </c>
      <c r="I124" s="119"/>
      <c r="J124" s="119"/>
      <c r="K124" s="120">
        <v>0</v>
      </c>
      <c r="L124" s="120">
        <v>0</v>
      </c>
      <c r="M124" s="120">
        <v>0</v>
      </c>
      <c r="N124" s="120">
        <v>0</v>
      </c>
      <c r="O124" s="120">
        <v>0</v>
      </c>
      <c r="P124" s="185"/>
      <c r="Q124" s="181">
        <v>0</v>
      </c>
      <c r="R124" s="197"/>
      <c r="S124" s="179" t="str">
        <f>IFERROR(INDEX('ITC-3B'!$B$21:$B$1020,MATCH(F124,'ITC-3B'!$E$21:$E$1020,0)),"-")</f>
        <v>-</v>
      </c>
      <c r="T124" s="179" t="str">
        <f>IFERROR(INDEX('ITC-Books'!$B$21:$B$1020,MATCH(F124,'ITC-Books'!$E$21:$E$1020,0)),"-")</f>
        <v>-</v>
      </c>
      <c r="U124" s="186">
        <f t="shared" si="6"/>
        <v>0</v>
      </c>
      <c r="W124" s="179" t="str">
        <f>IFERROR(INDEX('ITC-3B'!$C$21:$C$1020,MATCH(F124,'ITC-3B'!$E$21:$E$1020,0)),"Unclaimed")</f>
        <v>Unclaimed</v>
      </c>
      <c r="X124" s="114">
        <f>IFERROR(VLOOKUP(F124,'ITC-3B'!$E$21:$P$1020,12,0)-H124,SUM(M124:O124))</f>
        <v>0</v>
      </c>
      <c r="Y124" s="179" t="str">
        <f>IFERROR(INDEX('ITC-Books'!$C$21:$C$1020,MATCH(F124,'ITC-Books'!$E$21:$E$1020,0)),"Unclaimed")</f>
        <v>Unclaimed</v>
      </c>
      <c r="Z124" s="114">
        <f>IFERROR(VLOOKUP(F124,'ITC-Books'!$E$21:$P$1020,12,0)-H124,SUM(M124:O124))</f>
        <v>0</v>
      </c>
    </row>
    <row r="125" spans="2:26">
      <c r="B125" s="176" t="s">
        <v>2504</v>
      </c>
      <c r="C125" s="121"/>
      <c r="D125" s="119"/>
      <c r="E125" s="118"/>
      <c r="F125" s="192"/>
      <c r="G125" s="117"/>
      <c r="H125" s="120">
        <v>0</v>
      </c>
      <c r="I125" s="119"/>
      <c r="J125" s="119"/>
      <c r="K125" s="120">
        <v>0</v>
      </c>
      <c r="L125" s="120">
        <v>0</v>
      </c>
      <c r="M125" s="120">
        <v>0</v>
      </c>
      <c r="N125" s="120">
        <v>0</v>
      </c>
      <c r="O125" s="120">
        <v>0</v>
      </c>
      <c r="P125" s="185"/>
      <c r="Q125" s="181">
        <v>0</v>
      </c>
      <c r="R125" s="197"/>
      <c r="S125" s="179" t="str">
        <f>IFERROR(INDEX('ITC-3B'!$B$21:$B$1020,MATCH(F125,'ITC-3B'!$E$21:$E$1020,0)),"-")</f>
        <v>-</v>
      </c>
      <c r="T125" s="179" t="str">
        <f>IFERROR(INDEX('ITC-Books'!$B$21:$B$1020,MATCH(F125,'ITC-Books'!$E$21:$E$1020,0)),"-")</f>
        <v>-</v>
      </c>
      <c r="U125" s="186">
        <f t="shared" si="6"/>
        <v>0</v>
      </c>
      <c r="W125" s="179" t="str">
        <f>IFERROR(INDEX('ITC-3B'!$C$21:$C$1020,MATCH(F125,'ITC-3B'!$E$21:$E$1020,0)),"Unclaimed")</f>
        <v>Unclaimed</v>
      </c>
      <c r="X125" s="114">
        <f>IFERROR(VLOOKUP(F125,'ITC-3B'!$E$21:$P$1020,12,0)-H125,SUM(M125:O125))</f>
        <v>0</v>
      </c>
      <c r="Y125" s="179" t="str">
        <f>IFERROR(INDEX('ITC-Books'!$C$21:$C$1020,MATCH(F125,'ITC-Books'!$E$21:$E$1020,0)),"Unclaimed")</f>
        <v>Unclaimed</v>
      </c>
      <c r="Z125" s="114">
        <f>IFERROR(VLOOKUP(F125,'ITC-Books'!$E$21:$P$1020,12,0)-H125,SUM(M125:O125))</f>
        <v>0</v>
      </c>
    </row>
    <row r="126" spans="2:26">
      <c r="B126" s="176" t="s">
        <v>2505</v>
      </c>
      <c r="C126" s="121"/>
      <c r="D126" s="119"/>
      <c r="E126" s="118"/>
      <c r="F126" s="192"/>
      <c r="G126" s="117"/>
      <c r="H126" s="120">
        <v>0</v>
      </c>
      <c r="I126" s="119"/>
      <c r="J126" s="119"/>
      <c r="K126" s="120">
        <v>0</v>
      </c>
      <c r="L126" s="120">
        <v>0</v>
      </c>
      <c r="M126" s="120">
        <v>0</v>
      </c>
      <c r="N126" s="120">
        <v>0</v>
      </c>
      <c r="O126" s="120">
        <v>0</v>
      </c>
      <c r="P126" s="185"/>
      <c r="Q126" s="181">
        <v>0</v>
      </c>
      <c r="R126" s="197"/>
      <c r="S126" s="179" t="str">
        <f>IFERROR(INDEX('ITC-3B'!$B$21:$B$1020,MATCH(F126,'ITC-3B'!$E$21:$E$1020,0)),"-")</f>
        <v>-</v>
      </c>
      <c r="T126" s="179" t="str">
        <f>IFERROR(INDEX('ITC-Books'!$B$21:$B$1020,MATCH(F126,'ITC-Books'!$E$21:$E$1020,0)),"-")</f>
        <v>-</v>
      </c>
      <c r="U126" s="186">
        <f t="shared" si="6"/>
        <v>0</v>
      </c>
      <c r="W126" s="179" t="str">
        <f>IFERROR(INDEX('ITC-3B'!$C$21:$C$1020,MATCH(F126,'ITC-3B'!$E$21:$E$1020,0)),"Unclaimed")</f>
        <v>Unclaimed</v>
      </c>
      <c r="X126" s="114">
        <f>IFERROR(VLOOKUP(F126,'ITC-3B'!$E$21:$P$1020,12,0)-H126,SUM(M126:O126))</f>
        <v>0</v>
      </c>
      <c r="Y126" s="179" t="str">
        <f>IFERROR(INDEX('ITC-Books'!$C$21:$C$1020,MATCH(F126,'ITC-Books'!$E$21:$E$1020,0)),"Unclaimed")</f>
        <v>Unclaimed</v>
      </c>
      <c r="Z126" s="114">
        <f>IFERROR(VLOOKUP(F126,'ITC-Books'!$E$21:$P$1020,12,0)-H126,SUM(M126:O126))</f>
        <v>0</v>
      </c>
    </row>
    <row r="127" spans="2:26">
      <c r="B127" s="176" t="s">
        <v>2506</v>
      </c>
      <c r="C127" s="121"/>
      <c r="D127" s="119"/>
      <c r="E127" s="118"/>
      <c r="F127" s="192"/>
      <c r="G127" s="117"/>
      <c r="H127" s="120">
        <v>0</v>
      </c>
      <c r="I127" s="119"/>
      <c r="J127" s="119"/>
      <c r="K127" s="120">
        <v>0</v>
      </c>
      <c r="L127" s="120">
        <v>0</v>
      </c>
      <c r="M127" s="120">
        <v>0</v>
      </c>
      <c r="N127" s="120">
        <v>0</v>
      </c>
      <c r="O127" s="120">
        <v>0</v>
      </c>
      <c r="P127" s="185"/>
      <c r="Q127" s="181">
        <v>0</v>
      </c>
      <c r="R127" s="197"/>
      <c r="S127" s="179" t="str">
        <f>IFERROR(INDEX('ITC-3B'!$B$21:$B$1020,MATCH(F127,'ITC-3B'!$E$21:$E$1020,0)),"-")</f>
        <v>-</v>
      </c>
      <c r="T127" s="179" t="str">
        <f>IFERROR(INDEX('ITC-Books'!$B$21:$B$1020,MATCH(F127,'ITC-Books'!$E$21:$E$1020,0)),"-")</f>
        <v>-</v>
      </c>
      <c r="U127" s="186">
        <f t="shared" si="6"/>
        <v>0</v>
      </c>
      <c r="W127" s="179" t="str">
        <f>IFERROR(INDEX('ITC-3B'!$C$21:$C$1020,MATCH(F127,'ITC-3B'!$E$21:$E$1020,0)),"Unclaimed")</f>
        <v>Unclaimed</v>
      </c>
      <c r="X127" s="114">
        <f>IFERROR(VLOOKUP(F127,'ITC-3B'!$E$21:$P$1020,12,0)-H127,SUM(M127:O127))</f>
        <v>0</v>
      </c>
      <c r="Y127" s="179" t="str">
        <f>IFERROR(INDEX('ITC-Books'!$C$21:$C$1020,MATCH(F127,'ITC-Books'!$E$21:$E$1020,0)),"Unclaimed")</f>
        <v>Unclaimed</v>
      </c>
      <c r="Z127" s="114">
        <f>IFERROR(VLOOKUP(F127,'ITC-Books'!$E$21:$P$1020,12,0)-H127,SUM(M127:O127))</f>
        <v>0</v>
      </c>
    </row>
    <row r="128" spans="2:26">
      <c r="B128" s="176" t="s">
        <v>2507</v>
      </c>
      <c r="C128" s="121"/>
      <c r="D128" s="119"/>
      <c r="E128" s="118"/>
      <c r="F128" s="192"/>
      <c r="G128" s="117"/>
      <c r="H128" s="120">
        <v>0</v>
      </c>
      <c r="I128" s="119"/>
      <c r="J128" s="119"/>
      <c r="K128" s="120">
        <v>0</v>
      </c>
      <c r="L128" s="120">
        <v>0</v>
      </c>
      <c r="M128" s="120">
        <v>0</v>
      </c>
      <c r="N128" s="120">
        <v>0</v>
      </c>
      <c r="O128" s="120">
        <v>0</v>
      </c>
      <c r="P128" s="185"/>
      <c r="Q128" s="181">
        <v>0</v>
      </c>
      <c r="R128" s="197"/>
      <c r="S128" s="179" t="str">
        <f>IFERROR(INDEX('ITC-3B'!$B$21:$B$1020,MATCH(F128,'ITC-3B'!$E$21:$E$1020,0)),"-")</f>
        <v>-</v>
      </c>
      <c r="T128" s="179" t="str">
        <f>IFERROR(INDEX('ITC-Books'!$B$21:$B$1020,MATCH(F128,'ITC-Books'!$E$21:$E$1020,0)),"-")</f>
        <v>-</v>
      </c>
      <c r="U128" s="186">
        <f t="shared" si="6"/>
        <v>0</v>
      </c>
      <c r="W128" s="179" t="str">
        <f>IFERROR(INDEX('ITC-3B'!$C$21:$C$1020,MATCH(F128,'ITC-3B'!$E$21:$E$1020,0)),"Unclaimed")</f>
        <v>Unclaimed</v>
      </c>
      <c r="X128" s="114">
        <f>IFERROR(VLOOKUP(F128,'ITC-3B'!$E$21:$P$1020,12,0)-H128,SUM(M128:O128))</f>
        <v>0</v>
      </c>
      <c r="Y128" s="179" t="str">
        <f>IFERROR(INDEX('ITC-Books'!$C$21:$C$1020,MATCH(F128,'ITC-Books'!$E$21:$E$1020,0)),"Unclaimed")</f>
        <v>Unclaimed</v>
      </c>
      <c r="Z128" s="114">
        <f>IFERROR(VLOOKUP(F128,'ITC-Books'!$E$21:$P$1020,12,0)-H128,SUM(M128:O128))</f>
        <v>0</v>
      </c>
    </row>
    <row r="129" spans="2:26">
      <c r="B129" s="176" t="s">
        <v>2508</v>
      </c>
      <c r="C129" s="121"/>
      <c r="D129" s="119"/>
      <c r="E129" s="118"/>
      <c r="F129" s="192"/>
      <c r="G129" s="117"/>
      <c r="H129" s="120">
        <v>0</v>
      </c>
      <c r="I129" s="119"/>
      <c r="J129" s="119"/>
      <c r="K129" s="120">
        <v>0</v>
      </c>
      <c r="L129" s="120">
        <v>0</v>
      </c>
      <c r="M129" s="120">
        <v>0</v>
      </c>
      <c r="N129" s="120">
        <v>0</v>
      </c>
      <c r="O129" s="120">
        <v>0</v>
      </c>
      <c r="P129" s="185"/>
      <c r="Q129" s="181">
        <v>0</v>
      </c>
      <c r="R129" s="197"/>
      <c r="S129" s="179" t="str">
        <f>IFERROR(INDEX('ITC-3B'!$B$21:$B$1020,MATCH(F129,'ITC-3B'!$E$21:$E$1020,0)),"-")</f>
        <v>-</v>
      </c>
      <c r="T129" s="179" t="str">
        <f>IFERROR(INDEX('ITC-Books'!$B$21:$B$1020,MATCH(F129,'ITC-Books'!$E$21:$E$1020,0)),"-")</f>
        <v>-</v>
      </c>
      <c r="U129" s="186">
        <f t="shared" si="6"/>
        <v>0</v>
      </c>
      <c r="W129" s="179" t="str">
        <f>IFERROR(INDEX('ITC-3B'!$C$21:$C$1020,MATCH(F129,'ITC-3B'!$E$21:$E$1020,0)),"Unclaimed")</f>
        <v>Unclaimed</v>
      </c>
      <c r="X129" s="114">
        <f>IFERROR(VLOOKUP(F129,'ITC-3B'!$E$21:$P$1020,12,0)-H129,SUM(M129:O129))</f>
        <v>0</v>
      </c>
      <c r="Y129" s="179" t="str">
        <f>IFERROR(INDEX('ITC-Books'!$C$21:$C$1020,MATCH(F129,'ITC-Books'!$E$21:$E$1020,0)),"Unclaimed")</f>
        <v>Unclaimed</v>
      </c>
      <c r="Z129" s="114">
        <f>IFERROR(VLOOKUP(F129,'ITC-Books'!$E$21:$P$1020,12,0)-H129,SUM(M129:O129))</f>
        <v>0</v>
      </c>
    </row>
    <row r="130" spans="2:26">
      <c r="B130" s="176" t="s">
        <v>2509</v>
      </c>
      <c r="C130" s="121"/>
      <c r="D130" s="119"/>
      <c r="E130" s="118"/>
      <c r="F130" s="192"/>
      <c r="G130" s="117"/>
      <c r="H130" s="120">
        <v>0</v>
      </c>
      <c r="I130" s="119"/>
      <c r="J130" s="119"/>
      <c r="K130" s="120">
        <v>0</v>
      </c>
      <c r="L130" s="120">
        <v>0</v>
      </c>
      <c r="M130" s="120">
        <v>0</v>
      </c>
      <c r="N130" s="120">
        <v>0</v>
      </c>
      <c r="O130" s="120">
        <v>0</v>
      </c>
      <c r="P130" s="185"/>
      <c r="Q130" s="181">
        <v>0</v>
      </c>
      <c r="R130" s="197"/>
      <c r="S130" s="179" t="str">
        <f>IFERROR(INDEX('ITC-3B'!$B$21:$B$1020,MATCH(F130,'ITC-3B'!$E$21:$E$1020,0)),"-")</f>
        <v>-</v>
      </c>
      <c r="T130" s="179" t="str">
        <f>IFERROR(INDEX('ITC-Books'!$B$21:$B$1020,MATCH(F130,'ITC-Books'!$E$21:$E$1020,0)),"-")</f>
        <v>-</v>
      </c>
      <c r="U130" s="186">
        <f t="shared" si="6"/>
        <v>0</v>
      </c>
      <c r="W130" s="179" t="str">
        <f>IFERROR(INDEX('ITC-3B'!$C$21:$C$1020,MATCH(F130,'ITC-3B'!$E$21:$E$1020,0)),"Unclaimed")</f>
        <v>Unclaimed</v>
      </c>
      <c r="X130" s="114">
        <f>IFERROR(VLOOKUP(F130,'ITC-3B'!$E$21:$P$1020,12,0)-H130,SUM(M130:O130))</f>
        <v>0</v>
      </c>
      <c r="Y130" s="179" t="str">
        <f>IFERROR(INDEX('ITC-Books'!$C$21:$C$1020,MATCH(F130,'ITC-Books'!$E$21:$E$1020,0)),"Unclaimed")</f>
        <v>Unclaimed</v>
      </c>
      <c r="Z130" s="114">
        <f>IFERROR(VLOOKUP(F130,'ITC-Books'!$E$21:$P$1020,12,0)-H130,SUM(M130:O130))</f>
        <v>0</v>
      </c>
    </row>
    <row r="131" spans="2:26">
      <c r="B131" s="176" t="s">
        <v>2510</v>
      </c>
      <c r="C131" s="121"/>
      <c r="D131" s="119"/>
      <c r="E131" s="118"/>
      <c r="F131" s="192"/>
      <c r="G131" s="117"/>
      <c r="H131" s="120">
        <v>0</v>
      </c>
      <c r="I131" s="119"/>
      <c r="J131" s="119"/>
      <c r="K131" s="120">
        <v>0</v>
      </c>
      <c r="L131" s="120">
        <v>0</v>
      </c>
      <c r="M131" s="120">
        <v>0</v>
      </c>
      <c r="N131" s="120">
        <v>0</v>
      </c>
      <c r="O131" s="120">
        <v>0</v>
      </c>
      <c r="P131" s="185"/>
      <c r="Q131" s="181">
        <v>0</v>
      </c>
      <c r="R131" s="197"/>
      <c r="S131" s="179" t="str">
        <f>IFERROR(INDEX('ITC-3B'!$B$21:$B$1020,MATCH(F131,'ITC-3B'!$E$21:$E$1020,0)),"-")</f>
        <v>-</v>
      </c>
      <c r="T131" s="179" t="str">
        <f>IFERROR(INDEX('ITC-Books'!$B$21:$B$1020,MATCH(F131,'ITC-Books'!$E$21:$E$1020,0)),"-")</f>
        <v>-</v>
      </c>
      <c r="U131" s="186">
        <f t="shared" si="6"/>
        <v>0</v>
      </c>
      <c r="W131" s="179" t="str">
        <f>IFERROR(INDEX('ITC-3B'!$C$21:$C$1020,MATCH(F131,'ITC-3B'!$E$21:$E$1020,0)),"Unclaimed")</f>
        <v>Unclaimed</v>
      </c>
      <c r="X131" s="114">
        <f>IFERROR(VLOOKUP(F131,'ITC-3B'!$E$21:$P$1020,12,0)-H131,SUM(M131:O131))</f>
        <v>0</v>
      </c>
      <c r="Y131" s="179" t="str">
        <f>IFERROR(INDEX('ITC-Books'!$C$21:$C$1020,MATCH(F131,'ITC-Books'!$E$21:$E$1020,0)),"Unclaimed")</f>
        <v>Unclaimed</v>
      </c>
      <c r="Z131" s="114">
        <f>IFERROR(VLOOKUP(F131,'ITC-Books'!$E$21:$P$1020,12,0)-H131,SUM(M131:O131))</f>
        <v>0</v>
      </c>
    </row>
    <row r="132" spans="2:26">
      <c r="B132" s="176" t="s">
        <v>2511</v>
      </c>
      <c r="C132" s="121"/>
      <c r="D132" s="119"/>
      <c r="E132" s="118"/>
      <c r="F132" s="192"/>
      <c r="G132" s="117"/>
      <c r="H132" s="120">
        <v>0</v>
      </c>
      <c r="I132" s="119"/>
      <c r="J132" s="119"/>
      <c r="K132" s="120">
        <v>0</v>
      </c>
      <c r="L132" s="120">
        <v>0</v>
      </c>
      <c r="M132" s="120">
        <v>0</v>
      </c>
      <c r="N132" s="120">
        <v>0</v>
      </c>
      <c r="O132" s="120">
        <v>0</v>
      </c>
      <c r="P132" s="185"/>
      <c r="Q132" s="181">
        <v>0</v>
      </c>
      <c r="R132" s="197"/>
      <c r="S132" s="179" t="str">
        <f>IFERROR(INDEX('ITC-3B'!$B$21:$B$1020,MATCH(F132,'ITC-3B'!$E$21:$E$1020,0)),"-")</f>
        <v>-</v>
      </c>
      <c r="T132" s="179" t="str">
        <f>IFERROR(INDEX('ITC-Books'!$B$21:$B$1020,MATCH(F132,'ITC-Books'!$E$21:$E$1020,0)),"-")</f>
        <v>-</v>
      </c>
      <c r="U132" s="186">
        <f t="shared" si="6"/>
        <v>0</v>
      </c>
      <c r="W132" s="179" t="str">
        <f>IFERROR(INDEX('ITC-3B'!$C$21:$C$1020,MATCH(F132,'ITC-3B'!$E$21:$E$1020,0)),"Unclaimed")</f>
        <v>Unclaimed</v>
      </c>
      <c r="X132" s="114">
        <f>IFERROR(VLOOKUP(F132,'ITC-3B'!$E$21:$P$1020,12,0)-H132,SUM(M132:O132))</f>
        <v>0</v>
      </c>
      <c r="Y132" s="179" t="str">
        <f>IFERROR(INDEX('ITC-Books'!$C$21:$C$1020,MATCH(F132,'ITC-Books'!$E$21:$E$1020,0)),"Unclaimed")</f>
        <v>Unclaimed</v>
      </c>
      <c r="Z132" s="114">
        <f>IFERROR(VLOOKUP(F132,'ITC-Books'!$E$21:$P$1020,12,0)-H132,SUM(M132:O132))</f>
        <v>0</v>
      </c>
    </row>
    <row r="133" spans="2:26">
      <c r="B133" s="176" t="s">
        <v>2512</v>
      </c>
      <c r="C133" s="121"/>
      <c r="D133" s="119"/>
      <c r="E133" s="118"/>
      <c r="F133" s="192"/>
      <c r="G133" s="117"/>
      <c r="H133" s="120">
        <v>0</v>
      </c>
      <c r="I133" s="119"/>
      <c r="J133" s="119"/>
      <c r="K133" s="120">
        <v>0</v>
      </c>
      <c r="L133" s="120">
        <v>0</v>
      </c>
      <c r="M133" s="120">
        <v>0</v>
      </c>
      <c r="N133" s="120">
        <v>0</v>
      </c>
      <c r="O133" s="120">
        <v>0</v>
      </c>
      <c r="P133" s="185"/>
      <c r="Q133" s="181">
        <v>0</v>
      </c>
      <c r="R133" s="197"/>
      <c r="S133" s="179" t="str">
        <f>IFERROR(INDEX('ITC-3B'!$B$21:$B$1020,MATCH(F133,'ITC-3B'!$E$21:$E$1020,0)),"-")</f>
        <v>-</v>
      </c>
      <c r="T133" s="179" t="str">
        <f>IFERROR(INDEX('ITC-Books'!$B$21:$B$1020,MATCH(F133,'ITC-Books'!$E$21:$E$1020,0)),"-")</f>
        <v>-</v>
      </c>
      <c r="U133" s="186">
        <f t="shared" si="6"/>
        <v>0</v>
      </c>
      <c r="W133" s="179" t="str">
        <f>IFERROR(INDEX('ITC-3B'!$C$21:$C$1020,MATCH(F133,'ITC-3B'!$E$21:$E$1020,0)),"Unclaimed")</f>
        <v>Unclaimed</v>
      </c>
      <c r="X133" s="114">
        <f>IFERROR(VLOOKUP(F133,'ITC-3B'!$E$21:$P$1020,12,0)-H133,SUM(M133:O133))</f>
        <v>0</v>
      </c>
      <c r="Y133" s="179" t="str">
        <f>IFERROR(INDEX('ITC-Books'!$C$21:$C$1020,MATCH(F133,'ITC-Books'!$E$21:$E$1020,0)),"Unclaimed")</f>
        <v>Unclaimed</v>
      </c>
      <c r="Z133" s="114">
        <f>IFERROR(VLOOKUP(F133,'ITC-Books'!$E$21:$P$1020,12,0)-H133,SUM(M133:O133))</f>
        <v>0</v>
      </c>
    </row>
    <row r="134" spans="2:26">
      <c r="B134" s="176" t="s">
        <v>2513</v>
      </c>
      <c r="C134" s="121"/>
      <c r="D134" s="119"/>
      <c r="E134" s="118"/>
      <c r="F134" s="192"/>
      <c r="G134" s="117"/>
      <c r="H134" s="120">
        <v>0</v>
      </c>
      <c r="I134" s="119"/>
      <c r="J134" s="119"/>
      <c r="K134" s="120">
        <v>0</v>
      </c>
      <c r="L134" s="120">
        <v>0</v>
      </c>
      <c r="M134" s="120">
        <v>0</v>
      </c>
      <c r="N134" s="120">
        <v>0</v>
      </c>
      <c r="O134" s="120">
        <v>0</v>
      </c>
      <c r="P134" s="185"/>
      <c r="Q134" s="181">
        <v>0</v>
      </c>
      <c r="R134" s="197"/>
      <c r="S134" s="179" t="str">
        <f>IFERROR(INDEX('ITC-3B'!$B$21:$B$1020,MATCH(F134,'ITC-3B'!$E$21:$E$1020,0)),"-")</f>
        <v>-</v>
      </c>
      <c r="T134" s="179" t="str">
        <f>IFERROR(INDEX('ITC-Books'!$B$21:$B$1020,MATCH(F134,'ITC-Books'!$E$21:$E$1020,0)),"-")</f>
        <v>-</v>
      </c>
      <c r="U134" s="186">
        <f t="shared" si="6"/>
        <v>0</v>
      </c>
      <c r="W134" s="179" t="str">
        <f>IFERROR(INDEX('ITC-3B'!$C$21:$C$1020,MATCH(F134,'ITC-3B'!$E$21:$E$1020,0)),"Unclaimed")</f>
        <v>Unclaimed</v>
      </c>
      <c r="X134" s="114">
        <f>IFERROR(VLOOKUP(F134,'ITC-3B'!$E$21:$P$1020,12,0)-H134,SUM(M134:O134))</f>
        <v>0</v>
      </c>
      <c r="Y134" s="179" t="str">
        <f>IFERROR(INDEX('ITC-Books'!$C$21:$C$1020,MATCH(F134,'ITC-Books'!$E$21:$E$1020,0)),"Unclaimed")</f>
        <v>Unclaimed</v>
      </c>
      <c r="Z134" s="114">
        <f>IFERROR(VLOOKUP(F134,'ITC-Books'!$E$21:$P$1020,12,0)-H134,SUM(M134:O134))</f>
        <v>0</v>
      </c>
    </row>
    <row r="135" spans="2:26">
      <c r="B135" s="176" t="s">
        <v>2514</v>
      </c>
      <c r="C135" s="121"/>
      <c r="D135" s="119"/>
      <c r="E135" s="118"/>
      <c r="F135" s="192"/>
      <c r="G135" s="117"/>
      <c r="H135" s="120">
        <v>0</v>
      </c>
      <c r="I135" s="119"/>
      <c r="J135" s="119"/>
      <c r="K135" s="120">
        <v>0</v>
      </c>
      <c r="L135" s="120">
        <v>0</v>
      </c>
      <c r="M135" s="120">
        <v>0</v>
      </c>
      <c r="N135" s="120">
        <v>0</v>
      </c>
      <c r="O135" s="120">
        <v>0</v>
      </c>
      <c r="P135" s="185"/>
      <c r="Q135" s="181">
        <v>0</v>
      </c>
      <c r="R135" s="197"/>
      <c r="S135" s="179" t="str">
        <f>IFERROR(INDEX('ITC-3B'!$B$21:$B$1020,MATCH(F135,'ITC-3B'!$E$21:$E$1020,0)),"-")</f>
        <v>-</v>
      </c>
      <c r="T135" s="179" t="str">
        <f>IFERROR(INDEX('ITC-Books'!$B$21:$B$1020,MATCH(F135,'ITC-Books'!$E$21:$E$1020,0)),"-")</f>
        <v>-</v>
      </c>
      <c r="U135" s="186">
        <f t="shared" si="6"/>
        <v>0</v>
      </c>
      <c r="W135" s="179" t="str">
        <f>IFERROR(INDEX('ITC-3B'!$C$21:$C$1020,MATCH(F135,'ITC-3B'!$E$21:$E$1020,0)),"Unclaimed")</f>
        <v>Unclaimed</v>
      </c>
      <c r="X135" s="114">
        <f>IFERROR(VLOOKUP(F135,'ITC-3B'!$E$21:$P$1020,12,0)-H135,SUM(M135:O135))</f>
        <v>0</v>
      </c>
      <c r="Y135" s="179" t="str">
        <f>IFERROR(INDEX('ITC-Books'!$C$21:$C$1020,MATCH(F135,'ITC-Books'!$E$21:$E$1020,0)),"Unclaimed")</f>
        <v>Unclaimed</v>
      </c>
      <c r="Z135" s="114">
        <f>IFERROR(VLOOKUP(F135,'ITC-Books'!$E$21:$P$1020,12,0)-H135,SUM(M135:O135))</f>
        <v>0</v>
      </c>
    </row>
    <row r="136" spans="2:26">
      <c r="B136" s="176" t="s">
        <v>2515</v>
      </c>
      <c r="C136" s="121"/>
      <c r="D136" s="119"/>
      <c r="E136" s="118"/>
      <c r="F136" s="192"/>
      <c r="G136" s="117"/>
      <c r="H136" s="120">
        <v>0</v>
      </c>
      <c r="I136" s="119"/>
      <c r="J136" s="119"/>
      <c r="K136" s="120">
        <v>0</v>
      </c>
      <c r="L136" s="120">
        <v>0</v>
      </c>
      <c r="M136" s="120">
        <v>0</v>
      </c>
      <c r="N136" s="120">
        <v>0</v>
      </c>
      <c r="O136" s="120">
        <v>0</v>
      </c>
      <c r="P136" s="185"/>
      <c r="Q136" s="181">
        <v>0</v>
      </c>
      <c r="R136" s="197"/>
      <c r="S136" s="179" t="str">
        <f>IFERROR(INDEX('ITC-3B'!$B$21:$B$1020,MATCH(F136,'ITC-3B'!$E$21:$E$1020,0)),"-")</f>
        <v>-</v>
      </c>
      <c r="T136" s="179" t="str">
        <f>IFERROR(INDEX('ITC-Books'!$B$21:$B$1020,MATCH(F136,'ITC-Books'!$E$21:$E$1020,0)),"-")</f>
        <v>-</v>
      </c>
      <c r="U136" s="186">
        <f t="shared" si="6"/>
        <v>0</v>
      </c>
      <c r="W136" s="179" t="str">
        <f>IFERROR(INDEX('ITC-3B'!$C$21:$C$1020,MATCH(F136,'ITC-3B'!$E$21:$E$1020,0)),"Unclaimed")</f>
        <v>Unclaimed</v>
      </c>
      <c r="X136" s="114">
        <f>IFERROR(VLOOKUP(F136,'ITC-3B'!$E$21:$P$1020,12,0)-H136,SUM(M136:O136))</f>
        <v>0</v>
      </c>
      <c r="Y136" s="179" t="str">
        <f>IFERROR(INDEX('ITC-Books'!$C$21:$C$1020,MATCH(F136,'ITC-Books'!$E$21:$E$1020,0)),"Unclaimed")</f>
        <v>Unclaimed</v>
      </c>
      <c r="Z136" s="114">
        <f>IFERROR(VLOOKUP(F136,'ITC-Books'!$E$21:$P$1020,12,0)-H136,SUM(M136:O136))</f>
        <v>0</v>
      </c>
    </row>
    <row r="137" spans="2:26">
      <c r="B137" s="176" t="s">
        <v>2516</v>
      </c>
      <c r="C137" s="121"/>
      <c r="D137" s="119"/>
      <c r="E137" s="118"/>
      <c r="F137" s="192"/>
      <c r="G137" s="117"/>
      <c r="H137" s="120">
        <v>0</v>
      </c>
      <c r="I137" s="119"/>
      <c r="J137" s="119"/>
      <c r="K137" s="120">
        <v>0</v>
      </c>
      <c r="L137" s="120">
        <v>0</v>
      </c>
      <c r="M137" s="120">
        <v>0</v>
      </c>
      <c r="N137" s="120">
        <v>0</v>
      </c>
      <c r="O137" s="120">
        <v>0</v>
      </c>
      <c r="P137" s="185"/>
      <c r="Q137" s="181">
        <v>0</v>
      </c>
      <c r="R137" s="197"/>
      <c r="S137" s="179" t="str">
        <f>IFERROR(INDEX('ITC-3B'!$B$21:$B$1020,MATCH(F137,'ITC-3B'!$E$21:$E$1020,0)),"-")</f>
        <v>-</v>
      </c>
      <c r="T137" s="179" t="str">
        <f>IFERROR(INDEX('ITC-Books'!$B$21:$B$1020,MATCH(F137,'ITC-Books'!$E$21:$E$1020,0)),"-")</f>
        <v>-</v>
      </c>
      <c r="U137" s="186">
        <f t="shared" si="6"/>
        <v>0</v>
      </c>
      <c r="W137" s="179" t="str">
        <f>IFERROR(INDEX('ITC-3B'!$C$21:$C$1020,MATCH(F137,'ITC-3B'!$E$21:$E$1020,0)),"Unclaimed")</f>
        <v>Unclaimed</v>
      </c>
      <c r="X137" s="114">
        <f>IFERROR(VLOOKUP(F137,'ITC-3B'!$E$21:$P$1020,12,0)-H137,SUM(M137:O137))</f>
        <v>0</v>
      </c>
      <c r="Y137" s="179" t="str">
        <f>IFERROR(INDEX('ITC-Books'!$C$21:$C$1020,MATCH(F137,'ITC-Books'!$E$21:$E$1020,0)),"Unclaimed")</f>
        <v>Unclaimed</v>
      </c>
      <c r="Z137" s="114">
        <f>IFERROR(VLOOKUP(F137,'ITC-Books'!$E$21:$P$1020,12,0)-H137,SUM(M137:O137))</f>
        <v>0</v>
      </c>
    </row>
    <row r="138" spans="2:26">
      <c r="B138" s="176" t="s">
        <v>2517</v>
      </c>
      <c r="C138" s="121"/>
      <c r="D138" s="119"/>
      <c r="E138" s="118"/>
      <c r="F138" s="192"/>
      <c r="G138" s="117"/>
      <c r="H138" s="120">
        <v>0</v>
      </c>
      <c r="I138" s="119"/>
      <c r="J138" s="119"/>
      <c r="K138" s="120">
        <v>0</v>
      </c>
      <c r="L138" s="120">
        <v>0</v>
      </c>
      <c r="M138" s="120">
        <v>0</v>
      </c>
      <c r="N138" s="120">
        <v>0</v>
      </c>
      <c r="O138" s="120">
        <v>0</v>
      </c>
      <c r="P138" s="185"/>
      <c r="Q138" s="181">
        <v>0</v>
      </c>
      <c r="R138" s="197"/>
      <c r="S138" s="179" t="str">
        <f>IFERROR(INDEX('ITC-3B'!$B$21:$B$1020,MATCH(F138,'ITC-3B'!$E$21:$E$1020,0)),"-")</f>
        <v>-</v>
      </c>
      <c r="T138" s="179" t="str">
        <f>IFERROR(INDEX('ITC-Books'!$B$21:$B$1020,MATCH(F138,'ITC-Books'!$E$21:$E$1020,0)),"-")</f>
        <v>-</v>
      </c>
      <c r="U138" s="186">
        <f t="shared" si="6"/>
        <v>0</v>
      </c>
      <c r="W138" s="179" t="str">
        <f>IFERROR(INDEX('ITC-3B'!$C$21:$C$1020,MATCH(F138,'ITC-3B'!$E$21:$E$1020,0)),"Unclaimed")</f>
        <v>Unclaimed</v>
      </c>
      <c r="X138" s="114">
        <f>IFERROR(VLOOKUP(F138,'ITC-3B'!$E$21:$P$1020,12,0)-H138,SUM(M138:O138))</f>
        <v>0</v>
      </c>
      <c r="Y138" s="179" t="str">
        <f>IFERROR(INDEX('ITC-Books'!$C$21:$C$1020,MATCH(F138,'ITC-Books'!$E$21:$E$1020,0)),"Unclaimed")</f>
        <v>Unclaimed</v>
      </c>
      <c r="Z138" s="114">
        <f>IFERROR(VLOOKUP(F138,'ITC-Books'!$E$21:$P$1020,12,0)-H138,SUM(M138:O138))</f>
        <v>0</v>
      </c>
    </row>
    <row r="139" spans="2:26">
      <c r="B139" s="176" t="s">
        <v>2518</v>
      </c>
      <c r="C139" s="121"/>
      <c r="D139" s="119"/>
      <c r="E139" s="118"/>
      <c r="F139" s="192"/>
      <c r="G139" s="117"/>
      <c r="H139" s="120">
        <v>0</v>
      </c>
      <c r="I139" s="119"/>
      <c r="J139" s="119"/>
      <c r="K139" s="120">
        <v>0</v>
      </c>
      <c r="L139" s="120">
        <v>0</v>
      </c>
      <c r="M139" s="120">
        <v>0</v>
      </c>
      <c r="N139" s="120">
        <v>0</v>
      </c>
      <c r="O139" s="120">
        <v>0</v>
      </c>
      <c r="P139" s="185"/>
      <c r="Q139" s="181">
        <v>0</v>
      </c>
      <c r="R139" s="197"/>
      <c r="S139" s="179" t="str">
        <f>IFERROR(INDEX('ITC-3B'!$B$21:$B$1020,MATCH(F139,'ITC-3B'!$E$21:$E$1020,0)),"-")</f>
        <v>-</v>
      </c>
      <c r="T139" s="179" t="str">
        <f>IFERROR(INDEX('ITC-Books'!$B$21:$B$1020,MATCH(F139,'ITC-Books'!$E$21:$E$1020,0)),"-")</f>
        <v>-</v>
      </c>
      <c r="U139" s="186">
        <f t="shared" si="6"/>
        <v>0</v>
      </c>
      <c r="W139" s="179" t="str">
        <f>IFERROR(INDEX('ITC-3B'!$C$21:$C$1020,MATCH(F139,'ITC-3B'!$E$21:$E$1020,0)),"Unclaimed")</f>
        <v>Unclaimed</v>
      </c>
      <c r="X139" s="114">
        <f>IFERROR(VLOOKUP(F139,'ITC-3B'!$E$21:$P$1020,12,0)-H139,SUM(M139:O139))</f>
        <v>0</v>
      </c>
      <c r="Y139" s="179" t="str">
        <f>IFERROR(INDEX('ITC-Books'!$C$21:$C$1020,MATCH(F139,'ITC-Books'!$E$21:$E$1020,0)),"Unclaimed")</f>
        <v>Unclaimed</v>
      </c>
      <c r="Z139" s="114">
        <f>IFERROR(VLOOKUP(F139,'ITC-Books'!$E$21:$P$1020,12,0)-H139,SUM(M139:O139))</f>
        <v>0</v>
      </c>
    </row>
    <row r="140" spans="2:26">
      <c r="B140" s="176" t="s">
        <v>2519</v>
      </c>
      <c r="C140" s="121"/>
      <c r="D140" s="119"/>
      <c r="E140" s="118"/>
      <c r="F140" s="192"/>
      <c r="G140" s="117"/>
      <c r="H140" s="120">
        <v>0</v>
      </c>
      <c r="I140" s="119"/>
      <c r="J140" s="119"/>
      <c r="K140" s="120">
        <v>0</v>
      </c>
      <c r="L140" s="120">
        <v>0</v>
      </c>
      <c r="M140" s="120">
        <v>0</v>
      </c>
      <c r="N140" s="120">
        <v>0</v>
      </c>
      <c r="O140" s="120">
        <v>0</v>
      </c>
      <c r="P140" s="185"/>
      <c r="Q140" s="181">
        <v>0</v>
      </c>
      <c r="R140" s="197"/>
      <c r="S140" s="179" t="str">
        <f>IFERROR(INDEX('ITC-3B'!$B$21:$B$1020,MATCH(F140,'ITC-3B'!$E$21:$E$1020,0)),"-")</f>
        <v>-</v>
      </c>
      <c r="T140" s="179" t="str">
        <f>IFERROR(INDEX('ITC-Books'!$B$21:$B$1020,MATCH(F140,'ITC-Books'!$E$21:$E$1020,0)),"-")</f>
        <v>-</v>
      </c>
      <c r="U140" s="186">
        <f t="shared" si="6"/>
        <v>0</v>
      </c>
      <c r="W140" s="179" t="str">
        <f>IFERROR(INDEX('ITC-3B'!$C$21:$C$1020,MATCH(F140,'ITC-3B'!$E$21:$E$1020,0)),"Unclaimed")</f>
        <v>Unclaimed</v>
      </c>
      <c r="X140" s="114">
        <f>IFERROR(VLOOKUP(F140,'ITC-3B'!$E$21:$P$1020,12,0)-H140,SUM(M140:O140))</f>
        <v>0</v>
      </c>
      <c r="Y140" s="179" t="str">
        <f>IFERROR(INDEX('ITC-Books'!$C$21:$C$1020,MATCH(F140,'ITC-Books'!$E$21:$E$1020,0)),"Unclaimed")</f>
        <v>Unclaimed</v>
      </c>
      <c r="Z140" s="114">
        <f>IFERROR(VLOOKUP(F140,'ITC-Books'!$E$21:$P$1020,12,0)-H140,SUM(M140:O140))</f>
        <v>0</v>
      </c>
    </row>
    <row r="141" spans="2:26">
      <c r="B141" s="176" t="s">
        <v>2520</v>
      </c>
      <c r="C141" s="121"/>
      <c r="D141" s="119"/>
      <c r="E141" s="118"/>
      <c r="F141" s="192"/>
      <c r="G141" s="117"/>
      <c r="H141" s="120">
        <v>0</v>
      </c>
      <c r="I141" s="119"/>
      <c r="J141" s="119"/>
      <c r="K141" s="120">
        <v>0</v>
      </c>
      <c r="L141" s="120">
        <v>0</v>
      </c>
      <c r="M141" s="120">
        <v>0</v>
      </c>
      <c r="N141" s="120">
        <v>0</v>
      </c>
      <c r="O141" s="120">
        <v>0</v>
      </c>
      <c r="P141" s="185"/>
      <c r="Q141" s="181">
        <v>0</v>
      </c>
      <c r="R141" s="197"/>
      <c r="S141" s="179" t="str">
        <f>IFERROR(INDEX('ITC-3B'!$B$21:$B$1020,MATCH(F141,'ITC-3B'!$E$21:$E$1020,0)),"-")</f>
        <v>-</v>
      </c>
      <c r="T141" s="179" t="str">
        <f>IFERROR(INDEX('ITC-Books'!$B$21:$B$1020,MATCH(F141,'ITC-Books'!$E$21:$E$1020,0)),"-")</f>
        <v>-</v>
      </c>
      <c r="U141" s="186">
        <f t="shared" si="6"/>
        <v>0</v>
      </c>
      <c r="W141" s="179" t="str">
        <f>IFERROR(INDEX('ITC-3B'!$C$21:$C$1020,MATCH(F141,'ITC-3B'!$E$21:$E$1020,0)),"Unclaimed")</f>
        <v>Unclaimed</v>
      </c>
      <c r="X141" s="114">
        <f>IFERROR(VLOOKUP(F141,'ITC-3B'!$E$21:$P$1020,12,0)-H141,SUM(M141:O141))</f>
        <v>0</v>
      </c>
      <c r="Y141" s="179" t="str">
        <f>IFERROR(INDEX('ITC-Books'!$C$21:$C$1020,MATCH(F141,'ITC-Books'!$E$21:$E$1020,0)),"Unclaimed")</f>
        <v>Unclaimed</v>
      </c>
      <c r="Z141" s="114">
        <f>IFERROR(VLOOKUP(F141,'ITC-Books'!$E$21:$P$1020,12,0)-H141,SUM(M141:O141))</f>
        <v>0</v>
      </c>
    </row>
    <row r="142" spans="2:26">
      <c r="B142" s="176" t="s">
        <v>2521</v>
      </c>
      <c r="C142" s="121"/>
      <c r="D142" s="119"/>
      <c r="E142" s="118"/>
      <c r="F142" s="192"/>
      <c r="G142" s="117"/>
      <c r="H142" s="120">
        <v>0</v>
      </c>
      <c r="I142" s="119"/>
      <c r="J142" s="119"/>
      <c r="K142" s="120">
        <v>0</v>
      </c>
      <c r="L142" s="120">
        <v>0</v>
      </c>
      <c r="M142" s="120">
        <v>0</v>
      </c>
      <c r="N142" s="120">
        <v>0</v>
      </c>
      <c r="O142" s="120">
        <v>0</v>
      </c>
      <c r="P142" s="185"/>
      <c r="Q142" s="181">
        <v>0</v>
      </c>
      <c r="R142" s="197"/>
      <c r="S142" s="179" t="str">
        <f>IFERROR(INDEX('ITC-3B'!$B$21:$B$1020,MATCH(F142,'ITC-3B'!$E$21:$E$1020,0)),"-")</f>
        <v>-</v>
      </c>
      <c r="T142" s="179" t="str">
        <f>IFERROR(INDEX('ITC-Books'!$B$21:$B$1020,MATCH(F142,'ITC-Books'!$E$21:$E$1020,0)),"-")</f>
        <v>-</v>
      </c>
      <c r="U142" s="186">
        <f t="shared" si="6"/>
        <v>0</v>
      </c>
      <c r="W142" s="179" t="str">
        <f>IFERROR(INDEX('ITC-3B'!$C$21:$C$1020,MATCH(F142,'ITC-3B'!$E$21:$E$1020,0)),"Unclaimed")</f>
        <v>Unclaimed</v>
      </c>
      <c r="X142" s="114">
        <f>IFERROR(VLOOKUP(F142,'ITC-3B'!$E$21:$P$1020,12,0)-H142,SUM(M142:O142))</f>
        <v>0</v>
      </c>
      <c r="Y142" s="179" t="str">
        <f>IFERROR(INDEX('ITC-Books'!$C$21:$C$1020,MATCH(F142,'ITC-Books'!$E$21:$E$1020,0)),"Unclaimed")</f>
        <v>Unclaimed</v>
      </c>
      <c r="Z142" s="114">
        <f>IFERROR(VLOOKUP(F142,'ITC-Books'!$E$21:$P$1020,12,0)-H142,SUM(M142:O142))</f>
        <v>0</v>
      </c>
    </row>
    <row r="143" spans="2:26">
      <c r="B143" s="176" t="s">
        <v>2522</v>
      </c>
      <c r="C143" s="121"/>
      <c r="D143" s="119"/>
      <c r="E143" s="118"/>
      <c r="F143" s="192"/>
      <c r="G143" s="117"/>
      <c r="H143" s="120">
        <v>0</v>
      </c>
      <c r="I143" s="119"/>
      <c r="J143" s="119"/>
      <c r="K143" s="120">
        <v>0</v>
      </c>
      <c r="L143" s="120">
        <v>0</v>
      </c>
      <c r="M143" s="120">
        <v>0</v>
      </c>
      <c r="N143" s="120">
        <v>0</v>
      </c>
      <c r="O143" s="120">
        <v>0</v>
      </c>
      <c r="P143" s="185"/>
      <c r="Q143" s="181">
        <v>0</v>
      </c>
      <c r="R143" s="197"/>
      <c r="S143" s="179" t="str">
        <f>IFERROR(INDEX('ITC-3B'!$B$21:$B$1020,MATCH(F143,'ITC-3B'!$E$21:$E$1020,0)),"-")</f>
        <v>-</v>
      </c>
      <c r="T143" s="179" t="str">
        <f>IFERROR(INDEX('ITC-Books'!$B$21:$B$1020,MATCH(F143,'ITC-Books'!$E$21:$E$1020,0)),"-")</f>
        <v>-</v>
      </c>
      <c r="U143" s="186">
        <f t="shared" si="6"/>
        <v>0</v>
      </c>
      <c r="W143" s="179" t="str">
        <f>IFERROR(INDEX('ITC-3B'!$C$21:$C$1020,MATCH(F143,'ITC-3B'!$E$21:$E$1020,0)),"Unclaimed")</f>
        <v>Unclaimed</v>
      </c>
      <c r="X143" s="114">
        <f>IFERROR(VLOOKUP(F143,'ITC-3B'!$E$21:$P$1020,12,0)-H143,SUM(M143:O143))</f>
        <v>0</v>
      </c>
      <c r="Y143" s="179" t="str">
        <f>IFERROR(INDEX('ITC-Books'!$C$21:$C$1020,MATCH(F143,'ITC-Books'!$E$21:$E$1020,0)),"Unclaimed")</f>
        <v>Unclaimed</v>
      </c>
      <c r="Z143" s="114">
        <f>IFERROR(VLOOKUP(F143,'ITC-Books'!$E$21:$P$1020,12,0)-H143,SUM(M143:O143))</f>
        <v>0</v>
      </c>
    </row>
    <row r="144" spans="2:26">
      <c r="B144" s="176" t="s">
        <v>2523</v>
      </c>
      <c r="C144" s="121"/>
      <c r="D144" s="119"/>
      <c r="E144" s="118"/>
      <c r="F144" s="192"/>
      <c r="G144" s="117"/>
      <c r="H144" s="120">
        <v>0</v>
      </c>
      <c r="I144" s="119"/>
      <c r="J144" s="119"/>
      <c r="K144" s="120">
        <v>0</v>
      </c>
      <c r="L144" s="120">
        <v>0</v>
      </c>
      <c r="M144" s="120">
        <v>0</v>
      </c>
      <c r="N144" s="120">
        <v>0</v>
      </c>
      <c r="O144" s="120">
        <v>0</v>
      </c>
      <c r="P144" s="185"/>
      <c r="Q144" s="181">
        <v>0</v>
      </c>
      <c r="R144" s="197"/>
      <c r="S144" s="179" t="str">
        <f>IFERROR(INDEX('ITC-3B'!$B$21:$B$1020,MATCH(F144,'ITC-3B'!$E$21:$E$1020,0)),"-")</f>
        <v>-</v>
      </c>
      <c r="T144" s="179" t="str">
        <f>IFERROR(INDEX('ITC-Books'!$B$21:$B$1020,MATCH(F144,'ITC-Books'!$E$21:$E$1020,0)),"-")</f>
        <v>-</v>
      </c>
      <c r="U144" s="186">
        <f t="shared" si="6"/>
        <v>0</v>
      </c>
      <c r="W144" s="179" t="str">
        <f>IFERROR(INDEX('ITC-3B'!$C$21:$C$1020,MATCH(F144,'ITC-3B'!$E$21:$E$1020,0)),"Unclaimed")</f>
        <v>Unclaimed</v>
      </c>
      <c r="X144" s="114">
        <f>IFERROR(VLOOKUP(F144,'ITC-3B'!$E$21:$P$1020,12,0)-H144,SUM(M144:O144))</f>
        <v>0</v>
      </c>
      <c r="Y144" s="179" t="str">
        <f>IFERROR(INDEX('ITC-Books'!$C$21:$C$1020,MATCH(F144,'ITC-Books'!$E$21:$E$1020,0)),"Unclaimed")</f>
        <v>Unclaimed</v>
      </c>
      <c r="Z144" s="114">
        <f>IFERROR(VLOOKUP(F144,'ITC-Books'!$E$21:$P$1020,12,0)-H144,SUM(M144:O144))</f>
        <v>0</v>
      </c>
    </row>
    <row r="145" spans="2:26">
      <c r="B145" s="176" t="s">
        <v>2524</v>
      </c>
      <c r="C145" s="121"/>
      <c r="D145" s="119"/>
      <c r="E145" s="118"/>
      <c r="F145" s="192"/>
      <c r="G145" s="117"/>
      <c r="H145" s="120">
        <v>0</v>
      </c>
      <c r="I145" s="119"/>
      <c r="J145" s="119"/>
      <c r="K145" s="120">
        <v>0</v>
      </c>
      <c r="L145" s="120">
        <v>0</v>
      </c>
      <c r="M145" s="120">
        <v>0</v>
      </c>
      <c r="N145" s="120">
        <v>0</v>
      </c>
      <c r="O145" s="120">
        <v>0</v>
      </c>
      <c r="P145" s="185"/>
      <c r="Q145" s="181">
        <v>0</v>
      </c>
      <c r="R145" s="197"/>
      <c r="S145" s="179" t="str">
        <f>IFERROR(INDEX('ITC-3B'!$B$21:$B$1020,MATCH(F145,'ITC-3B'!$E$21:$E$1020,0)),"-")</f>
        <v>-</v>
      </c>
      <c r="T145" s="179" t="str">
        <f>IFERROR(INDEX('ITC-Books'!$B$21:$B$1020,MATCH(F145,'ITC-Books'!$E$21:$E$1020,0)),"-")</f>
        <v>-</v>
      </c>
      <c r="U145" s="186">
        <f t="shared" si="6"/>
        <v>0</v>
      </c>
      <c r="W145" s="179" t="str">
        <f>IFERROR(INDEX('ITC-3B'!$C$21:$C$1020,MATCH(F145,'ITC-3B'!$E$21:$E$1020,0)),"Unclaimed")</f>
        <v>Unclaimed</v>
      </c>
      <c r="X145" s="114">
        <f>IFERROR(VLOOKUP(F145,'ITC-3B'!$E$21:$P$1020,12,0)-H145,SUM(M145:O145))</f>
        <v>0</v>
      </c>
      <c r="Y145" s="179" t="str">
        <f>IFERROR(INDEX('ITC-Books'!$C$21:$C$1020,MATCH(F145,'ITC-Books'!$E$21:$E$1020,0)),"Unclaimed")</f>
        <v>Unclaimed</v>
      </c>
      <c r="Z145" s="114">
        <f>IFERROR(VLOOKUP(F145,'ITC-Books'!$E$21:$P$1020,12,0)-H145,SUM(M145:O145))</f>
        <v>0</v>
      </c>
    </row>
    <row r="146" spans="2:26">
      <c r="B146" s="176" t="s">
        <v>2525</v>
      </c>
      <c r="C146" s="121"/>
      <c r="D146" s="119"/>
      <c r="E146" s="118"/>
      <c r="F146" s="192"/>
      <c r="G146" s="117"/>
      <c r="H146" s="120">
        <v>0</v>
      </c>
      <c r="I146" s="119"/>
      <c r="J146" s="119"/>
      <c r="K146" s="120">
        <v>0</v>
      </c>
      <c r="L146" s="120">
        <v>0</v>
      </c>
      <c r="M146" s="120">
        <v>0</v>
      </c>
      <c r="N146" s="120">
        <v>0</v>
      </c>
      <c r="O146" s="120">
        <v>0</v>
      </c>
      <c r="P146" s="185"/>
      <c r="Q146" s="181">
        <v>0</v>
      </c>
      <c r="R146" s="197"/>
      <c r="S146" s="179" t="str">
        <f>IFERROR(INDEX('ITC-3B'!$B$21:$B$1020,MATCH(F146,'ITC-3B'!$E$21:$E$1020,0)),"-")</f>
        <v>-</v>
      </c>
      <c r="T146" s="179" t="str">
        <f>IFERROR(INDEX('ITC-Books'!$B$21:$B$1020,MATCH(F146,'ITC-Books'!$E$21:$E$1020,0)),"-")</f>
        <v>-</v>
      </c>
      <c r="U146" s="186">
        <f t="shared" si="6"/>
        <v>0</v>
      </c>
      <c r="W146" s="179" t="str">
        <f>IFERROR(INDEX('ITC-3B'!$C$21:$C$1020,MATCH(F146,'ITC-3B'!$E$21:$E$1020,0)),"Unclaimed")</f>
        <v>Unclaimed</v>
      </c>
      <c r="X146" s="114">
        <f>IFERROR(VLOOKUP(F146,'ITC-3B'!$E$21:$P$1020,12,0)-H146,SUM(M146:O146))</f>
        <v>0</v>
      </c>
      <c r="Y146" s="179" t="str">
        <f>IFERROR(INDEX('ITC-Books'!$C$21:$C$1020,MATCH(F146,'ITC-Books'!$E$21:$E$1020,0)),"Unclaimed")</f>
        <v>Unclaimed</v>
      </c>
      <c r="Z146" s="114">
        <f>IFERROR(VLOOKUP(F146,'ITC-Books'!$E$21:$P$1020,12,0)-H146,SUM(M146:O146))</f>
        <v>0</v>
      </c>
    </row>
    <row r="147" spans="2:26">
      <c r="B147" s="176" t="s">
        <v>2526</v>
      </c>
      <c r="C147" s="121"/>
      <c r="D147" s="119"/>
      <c r="E147" s="118"/>
      <c r="F147" s="192"/>
      <c r="G147" s="117"/>
      <c r="H147" s="120">
        <v>0</v>
      </c>
      <c r="I147" s="119"/>
      <c r="J147" s="119"/>
      <c r="K147" s="120">
        <v>0</v>
      </c>
      <c r="L147" s="120">
        <v>0</v>
      </c>
      <c r="M147" s="120">
        <v>0</v>
      </c>
      <c r="N147" s="120">
        <v>0</v>
      </c>
      <c r="O147" s="120">
        <v>0</v>
      </c>
      <c r="P147" s="185"/>
      <c r="Q147" s="181">
        <v>0</v>
      </c>
      <c r="R147" s="197"/>
      <c r="S147" s="179" t="str">
        <f>IFERROR(INDEX('ITC-3B'!$B$21:$B$1020,MATCH(F147,'ITC-3B'!$E$21:$E$1020,0)),"-")</f>
        <v>-</v>
      </c>
      <c r="T147" s="179" t="str">
        <f>IFERROR(INDEX('ITC-Books'!$B$21:$B$1020,MATCH(F147,'ITC-Books'!$E$21:$E$1020,0)),"-")</f>
        <v>-</v>
      </c>
      <c r="U147" s="186">
        <f t="shared" si="6"/>
        <v>0</v>
      </c>
      <c r="W147" s="179" t="str">
        <f>IFERROR(INDEX('ITC-3B'!$C$21:$C$1020,MATCH(F147,'ITC-3B'!$E$21:$E$1020,0)),"Unclaimed")</f>
        <v>Unclaimed</v>
      </c>
      <c r="X147" s="114">
        <f>IFERROR(VLOOKUP(F147,'ITC-3B'!$E$21:$P$1020,12,0)-H147,SUM(M147:O147))</f>
        <v>0</v>
      </c>
      <c r="Y147" s="179" t="str">
        <f>IFERROR(INDEX('ITC-Books'!$C$21:$C$1020,MATCH(F147,'ITC-Books'!$E$21:$E$1020,0)),"Unclaimed")</f>
        <v>Unclaimed</v>
      </c>
      <c r="Z147" s="114">
        <f>IFERROR(VLOOKUP(F147,'ITC-Books'!$E$21:$P$1020,12,0)-H147,SUM(M147:O147))</f>
        <v>0</v>
      </c>
    </row>
    <row r="148" spans="2:26">
      <c r="B148" s="176" t="s">
        <v>2527</v>
      </c>
      <c r="C148" s="121"/>
      <c r="D148" s="119"/>
      <c r="E148" s="118"/>
      <c r="F148" s="192"/>
      <c r="G148" s="117"/>
      <c r="H148" s="120">
        <v>0</v>
      </c>
      <c r="I148" s="119"/>
      <c r="J148" s="119"/>
      <c r="K148" s="120">
        <v>0</v>
      </c>
      <c r="L148" s="120">
        <v>0</v>
      </c>
      <c r="M148" s="120">
        <v>0</v>
      </c>
      <c r="N148" s="120">
        <v>0</v>
      </c>
      <c r="O148" s="120">
        <v>0</v>
      </c>
      <c r="P148" s="185"/>
      <c r="Q148" s="181">
        <v>0</v>
      </c>
      <c r="R148" s="197"/>
      <c r="S148" s="179" t="str">
        <f>IFERROR(INDEX('ITC-3B'!$B$21:$B$1020,MATCH(F148,'ITC-3B'!$E$21:$E$1020,0)),"-")</f>
        <v>-</v>
      </c>
      <c r="T148" s="179" t="str">
        <f>IFERROR(INDEX('ITC-Books'!$B$21:$B$1020,MATCH(F148,'ITC-Books'!$E$21:$E$1020,0)),"-")</f>
        <v>-</v>
      </c>
      <c r="U148" s="186">
        <f t="shared" si="6"/>
        <v>0</v>
      </c>
      <c r="W148" s="179" t="str">
        <f>IFERROR(INDEX('ITC-3B'!$C$21:$C$1020,MATCH(F148,'ITC-3B'!$E$21:$E$1020,0)),"Unclaimed")</f>
        <v>Unclaimed</v>
      </c>
      <c r="X148" s="114">
        <f>IFERROR(VLOOKUP(F148,'ITC-3B'!$E$21:$P$1020,12,0)-H148,SUM(M148:O148))</f>
        <v>0</v>
      </c>
      <c r="Y148" s="179" t="str">
        <f>IFERROR(INDEX('ITC-Books'!$C$21:$C$1020,MATCH(F148,'ITC-Books'!$E$21:$E$1020,0)),"Unclaimed")</f>
        <v>Unclaimed</v>
      </c>
      <c r="Z148" s="114">
        <f>IFERROR(VLOOKUP(F148,'ITC-Books'!$E$21:$P$1020,12,0)-H148,SUM(M148:O148))</f>
        <v>0</v>
      </c>
    </row>
    <row r="149" spans="2:26">
      <c r="B149" s="176" t="s">
        <v>2528</v>
      </c>
      <c r="C149" s="121"/>
      <c r="D149" s="119"/>
      <c r="E149" s="118"/>
      <c r="F149" s="192"/>
      <c r="G149" s="117"/>
      <c r="H149" s="120">
        <v>0</v>
      </c>
      <c r="I149" s="119"/>
      <c r="J149" s="119"/>
      <c r="K149" s="120">
        <v>0</v>
      </c>
      <c r="L149" s="120">
        <v>0</v>
      </c>
      <c r="M149" s="120">
        <v>0</v>
      </c>
      <c r="N149" s="120">
        <v>0</v>
      </c>
      <c r="O149" s="120">
        <v>0</v>
      </c>
      <c r="P149" s="185"/>
      <c r="Q149" s="181">
        <v>0</v>
      </c>
      <c r="R149" s="197"/>
      <c r="S149" s="179" t="str">
        <f>IFERROR(INDEX('ITC-3B'!$B$21:$B$1020,MATCH(F149,'ITC-3B'!$E$21:$E$1020,0)),"-")</f>
        <v>-</v>
      </c>
      <c r="T149" s="179" t="str">
        <f>IFERROR(INDEX('ITC-Books'!$B$21:$B$1020,MATCH(F149,'ITC-Books'!$E$21:$E$1020,0)),"-")</f>
        <v>-</v>
      </c>
      <c r="U149" s="186">
        <f t="shared" si="6"/>
        <v>0</v>
      </c>
      <c r="W149" s="179" t="str">
        <f>IFERROR(INDEX('ITC-3B'!$C$21:$C$1020,MATCH(F149,'ITC-3B'!$E$21:$E$1020,0)),"Unclaimed")</f>
        <v>Unclaimed</v>
      </c>
      <c r="X149" s="114">
        <f>IFERROR(VLOOKUP(F149,'ITC-3B'!$E$21:$P$1020,12,0)-H149,SUM(M149:O149))</f>
        <v>0</v>
      </c>
      <c r="Y149" s="179" t="str">
        <f>IFERROR(INDEX('ITC-Books'!$C$21:$C$1020,MATCH(F149,'ITC-Books'!$E$21:$E$1020,0)),"Unclaimed")</f>
        <v>Unclaimed</v>
      </c>
      <c r="Z149" s="114">
        <f>IFERROR(VLOOKUP(F149,'ITC-Books'!$E$21:$P$1020,12,0)-H149,SUM(M149:O149))</f>
        <v>0</v>
      </c>
    </row>
    <row r="150" spans="2:26">
      <c r="B150" s="176" t="s">
        <v>2529</v>
      </c>
      <c r="C150" s="121"/>
      <c r="D150" s="119"/>
      <c r="E150" s="118"/>
      <c r="F150" s="192"/>
      <c r="G150" s="117"/>
      <c r="H150" s="120">
        <v>0</v>
      </c>
      <c r="I150" s="119"/>
      <c r="J150" s="119"/>
      <c r="K150" s="120">
        <v>0</v>
      </c>
      <c r="L150" s="120">
        <v>0</v>
      </c>
      <c r="M150" s="120">
        <v>0</v>
      </c>
      <c r="N150" s="120">
        <v>0</v>
      </c>
      <c r="O150" s="120">
        <v>0</v>
      </c>
      <c r="P150" s="185"/>
      <c r="Q150" s="181">
        <v>0</v>
      </c>
      <c r="R150" s="197"/>
      <c r="S150" s="179" t="str">
        <f>IFERROR(INDEX('ITC-3B'!$B$21:$B$1020,MATCH(F150,'ITC-3B'!$E$21:$E$1020,0)),"-")</f>
        <v>-</v>
      </c>
      <c r="T150" s="179" t="str">
        <f>IFERROR(INDEX('ITC-Books'!$B$21:$B$1020,MATCH(F150,'ITC-Books'!$E$21:$E$1020,0)),"-")</f>
        <v>-</v>
      </c>
      <c r="U150" s="186">
        <f t="shared" ref="U150:U213" si="7">IF(((L150*K150/100)-SUM(M150:O150))&gt;0.51,0,((L150*K150/100)-SUM(M150:O150)))</f>
        <v>0</v>
      </c>
      <c r="W150" s="179" t="str">
        <f>IFERROR(INDEX('ITC-3B'!$C$21:$C$1020,MATCH(F150,'ITC-3B'!$E$21:$E$1020,0)),"Unclaimed")</f>
        <v>Unclaimed</v>
      </c>
      <c r="X150" s="114">
        <f>IFERROR(VLOOKUP(F150,'ITC-3B'!$E$21:$P$1020,12,0)-H150,SUM(M150:O150))</f>
        <v>0</v>
      </c>
      <c r="Y150" s="179" t="str">
        <f>IFERROR(INDEX('ITC-Books'!$C$21:$C$1020,MATCH(F150,'ITC-Books'!$E$21:$E$1020,0)),"Unclaimed")</f>
        <v>Unclaimed</v>
      </c>
      <c r="Z150" s="114">
        <f>IFERROR(VLOOKUP(F150,'ITC-Books'!$E$21:$P$1020,12,0)-H150,SUM(M150:O150))</f>
        <v>0</v>
      </c>
    </row>
    <row r="151" spans="2:26">
      <c r="B151" s="176" t="s">
        <v>2530</v>
      </c>
      <c r="C151" s="121"/>
      <c r="D151" s="119"/>
      <c r="E151" s="118"/>
      <c r="F151" s="192"/>
      <c r="G151" s="117"/>
      <c r="H151" s="120">
        <v>0</v>
      </c>
      <c r="I151" s="119"/>
      <c r="J151" s="119"/>
      <c r="K151" s="120">
        <v>0</v>
      </c>
      <c r="L151" s="120">
        <v>0</v>
      </c>
      <c r="M151" s="120">
        <v>0</v>
      </c>
      <c r="N151" s="120">
        <v>0</v>
      </c>
      <c r="O151" s="120">
        <v>0</v>
      </c>
      <c r="P151" s="185"/>
      <c r="Q151" s="181">
        <v>0</v>
      </c>
      <c r="R151" s="197"/>
      <c r="S151" s="179" t="str">
        <f>IFERROR(INDEX('ITC-3B'!$B$21:$B$1020,MATCH(F151,'ITC-3B'!$E$21:$E$1020,0)),"-")</f>
        <v>-</v>
      </c>
      <c r="T151" s="179" t="str">
        <f>IFERROR(INDEX('ITC-Books'!$B$21:$B$1020,MATCH(F151,'ITC-Books'!$E$21:$E$1020,0)),"-")</f>
        <v>-</v>
      </c>
      <c r="U151" s="186">
        <f t="shared" si="7"/>
        <v>0</v>
      </c>
      <c r="W151" s="179" t="str">
        <f>IFERROR(INDEX('ITC-3B'!$C$21:$C$1020,MATCH(F151,'ITC-3B'!$E$21:$E$1020,0)),"Unclaimed")</f>
        <v>Unclaimed</v>
      </c>
      <c r="X151" s="114">
        <f>IFERROR(VLOOKUP(F151,'ITC-3B'!$E$21:$P$1020,12,0)-H151,SUM(M151:O151))</f>
        <v>0</v>
      </c>
      <c r="Y151" s="179" t="str">
        <f>IFERROR(INDEX('ITC-Books'!$C$21:$C$1020,MATCH(F151,'ITC-Books'!$E$21:$E$1020,0)),"Unclaimed")</f>
        <v>Unclaimed</v>
      </c>
      <c r="Z151" s="114">
        <f>IFERROR(VLOOKUP(F151,'ITC-Books'!$E$21:$P$1020,12,0)-H151,SUM(M151:O151))</f>
        <v>0</v>
      </c>
    </row>
    <row r="152" spans="2:26">
      <c r="B152" s="176" t="s">
        <v>2531</v>
      </c>
      <c r="C152" s="121"/>
      <c r="D152" s="119"/>
      <c r="E152" s="118"/>
      <c r="F152" s="192"/>
      <c r="G152" s="117"/>
      <c r="H152" s="120">
        <v>0</v>
      </c>
      <c r="I152" s="119"/>
      <c r="J152" s="119"/>
      <c r="K152" s="120">
        <v>0</v>
      </c>
      <c r="L152" s="120">
        <v>0</v>
      </c>
      <c r="M152" s="120">
        <v>0</v>
      </c>
      <c r="N152" s="120">
        <v>0</v>
      </c>
      <c r="O152" s="120">
        <v>0</v>
      </c>
      <c r="P152" s="185"/>
      <c r="Q152" s="181">
        <v>0</v>
      </c>
      <c r="R152" s="197"/>
      <c r="S152" s="179" t="str">
        <f>IFERROR(INDEX('ITC-3B'!$B$21:$B$1020,MATCH(F152,'ITC-3B'!$E$21:$E$1020,0)),"-")</f>
        <v>-</v>
      </c>
      <c r="T152" s="179" t="str">
        <f>IFERROR(INDEX('ITC-Books'!$B$21:$B$1020,MATCH(F152,'ITC-Books'!$E$21:$E$1020,0)),"-")</f>
        <v>-</v>
      </c>
      <c r="U152" s="186">
        <f t="shared" si="7"/>
        <v>0</v>
      </c>
      <c r="W152" s="179" t="str">
        <f>IFERROR(INDEX('ITC-3B'!$C$21:$C$1020,MATCH(F152,'ITC-3B'!$E$21:$E$1020,0)),"Unclaimed")</f>
        <v>Unclaimed</v>
      </c>
      <c r="X152" s="114">
        <f>IFERROR(VLOOKUP(F152,'ITC-3B'!$E$21:$P$1020,12,0)-H152,SUM(M152:O152))</f>
        <v>0</v>
      </c>
      <c r="Y152" s="179" t="str">
        <f>IFERROR(INDEX('ITC-Books'!$C$21:$C$1020,MATCH(F152,'ITC-Books'!$E$21:$E$1020,0)),"Unclaimed")</f>
        <v>Unclaimed</v>
      </c>
      <c r="Z152" s="114">
        <f>IFERROR(VLOOKUP(F152,'ITC-Books'!$E$21:$P$1020,12,0)-H152,SUM(M152:O152))</f>
        <v>0</v>
      </c>
    </row>
    <row r="153" spans="2:26">
      <c r="B153" s="176" t="s">
        <v>2532</v>
      </c>
      <c r="C153" s="121"/>
      <c r="D153" s="119"/>
      <c r="E153" s="118"/>
      <c r="F153" s="192"/>
      <c r="G153" s="117"/>
      <c r="H153" s="120">
        <v>0</v>
      </c>
      <c r="I153" s="119"/>
      <c r="J153" s="119"/>
      <c r="K153" s="120">
        <v>0</v>
      </c>
      <c r="L153" s="120">
        <v>0</v>
      </c>
      <c r="M153" s="120">
        <v>0</v>
      </c>
      <c r="N153" s="120">
        <v>0</v>
      </c>
      <c r="O153" s="120">
        <v>0</v>
      </c>
      <c r="P153" s="185"/>
      <c r="Q153" s="181">
        <v>0</v>
      </c>
      <c r="R153" s="197"/>
      <c r="S153" s="179" t="str">
        <f>IFERROR(INDEX('ITC-3B'!$B$21:$B$1020,MATCH(F153,'ITC-3B'!$E$21:$E$1020,0)),"-")</f>
        <v>-</v>
      </c>
      <c r="T153" s="179" t="str">
        <f>IFERROR(INDEX('ITC-Books'!$B$21:$B$1020,MATCH(F153,'ITC-Books'!$E$21:$E$1020,0)),"-")</f>
        <v>-</v>
      </c>
      <c r="U153" s="186">
        <f t="shared" si="7"/>
        <v>0</v>
      </c>
      <c r="W153" s="179" t="str">
        <f>IFERROR(INDEX('ITC-3B'!$C$21:$C$1020,MATCH(F153,'ITC-3B'!$E$21:$E$1020,0)),"Unclaimed")</f>
        <v>Unclaimed</v>
      </c>
      <c r="X153" s="114">
        <f>IFERROR(VLOOKUP(F153,'ITC-3B'!$E$21:$P$1020,12,0)-H153,SUM(M153:O153))</f>
        <v>0</v>
      </c>
      <c r="Y153" s="179" t="str">
        <f>IFERROR(INDEX('ITC-Books'!$C$21:$C$1020,MATCH(F153,'ITC-Books'!$E$21:$E$1020,0)),"Unclaimed")</f>
        <v>Unclaimed</v>
      </c>
      <c r="Z153" s="114">
        <f>IFERROR(VLOOKUP(F153,'ITC-Books'!$E$21:$P$1020,12,0)-H153,SUM(M153:O153))</f>
        <v>0</v>
      </c>
    </row>
    <row r="154" spans="2:26">
      <c r="B154" s="176" t="s">
        <v>2533</v>
      </c>
      <c r="C154" s="121"/>
      <c r="D154" s="119"/>
      <c r="E154" s="118"/>
      <c r="F154" s="192"/>
      <c r="G154" s="117"/>
      <c r="H154" s="120">
        <v>0</v>
      </c>
      <c r="I154" s="119"/>
      <c r="J154" s="119"/>
      <c r="K154" s="120">
        <v>0</v>
      </c>
      <c r="L154" s="120">
        <v>0</v>
      </c>
      <c r="M154" s="120">
        <v>0</v>
      </c>
      <c r="N154" s="120">
        <v>0</v>
      </c>
      <c r="O154" s="120">
        <v>0</v>
      </c>
      <c r="P154" s="185"/>
      <c r="Q154" s="181">
        <v>0</v>
      </c>
      <c r="R154" s="197"/>
      <c r="S154" s="179" t="str">
        <f>IFERROR(INDEX('ITC-3B'!$B$21:$B$1020,MATCH(F154,'ITC-3B'!$E$21:$E$1020,0)),"-")</f>
        <v>-</v>
      </c>
      <c r="T154" s="179" t="str">
        <f>IFERROR(INDEX('ITC-Books'!$B$21:$B$1020,MATCH(F154,'ITC-Books'!$E$21:$E$1020,0)),"-")</f>
        <v>-</v>
      </c>
      <c r="U154" s="186">
        <f t="shared" si="7"/>
        <v>0</v>
      </c>
      <c r="W154" s="179" t="str">
        <f>IFERROR(INDEX('ITC-3B'!$C$21:$C$1020,MATCH(F154,'ITC-3B'!$E$21:$E$1020,0)),"Unclaimed")</f>
        <v>Unclaimed</v>
      </c>
      <c r="X154" s="114">
        <f>IFERROR(VLOOKUP(F154,'ITC-3B'!$E$21:$P$1020,12,0)-H154,SUM(M154:O154))</f>
        <v>0</v>
      </c>
      <c r="Y154" s="179" t="str">
        <f>IFERROR(INDEX('ITC-Books'!$C$21:$C$1020,MATCH(F154,'ITC-Books'!$E$21:$E$1020,0)),"Unclaimed")</f>
        <v>Unclaimed</v>
      </c>
      <c r="Z154" s="114">
        <f>IFERROR(VLOOKUP(F154,'ITC-Books'!$E$21:$P$1020,12,0)-H154,SUM(M154:O154))</f>
        <v>0</v>
      </c>
    </row>
    <row r="155" spans="2:26">
      <c r="B155" s="176" t="s">
        <v>2534</v>
      </c>
      <c r="C155" s="121"/>
      <c r="D155" s="119"/>
      <c r="E155" s="118"/>
      <c r="F155" s="192"/>
      <c r="G155" s="117"/>
      <c r="H155" s="120">
        <v>0</v>
      </c>
      <c r="I155" s="119"/>
      <c r="J155" s="119"/>
      <c r="K155" s="120">
        <v>0</v>
      </c>
      <c r="L155" s="120">
        <v>0</v>
      </c>
      <c r="M155" s="120">
        <v>0</v>
      </c>
      <c r="N155" s="120">
        <v>0</v>
      </c>
      <c r="O155" s="120">
        <v>0</v>
      </c>
      <c r="P155" s="185"/>
      <c r="Q155" s="181">
        <v>0</v>
      </c>
      <c r="R155" s="197"/>
      <c r="S155" s="179" t="str">
        <f>IFERROR(INDEX('ITC-3B'!$B$21:$B$1020,MATCH(F155,'ITC-3B'!$E$21:$E$1020,0)),"-")</f>
        <v>-</v>
      </c>
      <c r="T155" s="179" t="str">
        <f>IFERROR(INDEX('ITC-Books'!$B$21:$B$1020,MATCH(F155,'ITC-Books'!$E$21:$E$1020,0)),"-")</f>
        <v>-</v>
      </c>
      <c r="U155" s="186">
        <f t="shared" si="7"/>
        <v>0</v>
      </c>
      <c r="W155" s="179" t="str">
        <f>IFERROR(INDEX('ITC-3B'!$C$21:$C$1020,MATCH(F155,'ITC-3B'!$E$21:$E$1020,0)),"Unclaimed")</f>
        <v>Unclaimed</v>
      </c>
      <c r="X155" s="114">
        <f>IFERROR(VLOOKUP(F155,'ITC-3B'!$E$21:$P$1020,12,0)-H155,SUM(M155:O155))</f>
        <v>0</v>
      </c>
      <c r="Y155" s="179" t="str">
        <f>IFERROR(INDEX('ITC-Books'!$C$21:$C$1020,MATCH(F155,'ITC-Books'!$E$21:$E$1020,0)),"Unclaimed")</f>
        <v>Unclaimed</v>
      </c>
      <c r="Z155" s="114">
        <f>IFERROR(VLOOKUP(F155,'ITC-Books'!$E$21:$P$1020,12,0)-H155,SUM(M155:O155))</f>
        <v>0</v>
      </c>
    </row>
    <row r="156" spans="2:26">
      <c r="B156" s="176" t="s">
        <v>2535</v>
      </c>
      <c r="C156" s="121"/>
      <c r="D156" s="119"/>
      <c r="E156" s="118"/>
      <c r="F156" s="192"/>
      <c r="G156" s="117"/>
      <c r="H156" s="120">
        <v>0</v>
      </c>
      <c r="I156" s="119"/>
      <c r="J156" s="119"/>
      <c r="K156" s="120">
        <v>0</v>
      </c>
      <c r="L156" s="120">
        <v>0</v>
      </c>
      <c r="M156" s="120">
        <v>0</v>
      </c>
      <c r="N156" s="120">
        <v>0</v>
      </c>
      <c r="O156" s="120">
        <v>0</v>
      </c>
      <c r="P156" s="185"/>
      <c r="Q156" s="181">
        <v>0</v>
      </c>
      <c r="R156" s="197"/>
      <c r="S156" s="179" t="str">
        <f>IFERROR(INDEX('ITC-3B'!$B$21:$B$1020,MATCH(F156,'ITC-3B'!$E$21:$E$1020,0)),"-")</f>
        <v>-</v>
      </c>
      <c r="T156" s="179" t="str">
        <f>IFERROR(INDEX('ITC-Books'!$B$21:$B$1020,MATCH(F156,'ITC-Books'!$E$21:$E$1020,0)),"-")</f>
        <v>-</v>
      </c>
      <c r="U156" s="186">
        <f t="shared" si="7"/>
        <v>0</v>
      </c>
      <c r="W156" s="179" t="str">
        <f>IFERROR(INDEX('ITC-3B'!$C$21:$C$1020,MATCH(F156,'ITC-3B'!$E$21:$E$1020,0)),"Unclaimed")</f>
        <v>Unclaimed</v>
      </c>
      <c r="X156" s="114">
        <f>IFERROR(VLOOKUP(F156,'ITC-3B'!$E$21:$P$1020,12,0)-H156,SUM(M156:O156))</f>
        <v>0</v>
      </c>
      <c r="Y156" s="179" t="str">
        <f>IFERROR(INDEX('ITC-Books'!$C$21:$C$1020,MATCH(F156,'ITC-Books'!$E$21:$E$1020,0)),"Unclaimed")</f>
        <v>Unclaimed</v>
      </c>
      <c r="Z156" s="114">
        <f>IFERROR(VLOOKUP(F156,'ITC-Books'!$E$21:$P$1020,12,0)-H156,SUM(M156:O156))</f>
        <v>0</v>
      </c>
    </row>
    <row r="157" spans="2:26">
      <c r="B157" s="176" t="s">
        <v>2536</v>
      </c>
      <c r="C157" s="121"/>
      <c r="D157" s="119"/>
      <c r="E157" s="118"/>
      <c r="F157" s="192"/>
      <c r="G157" s="117"/>
      <c r="H157" s="120">
        <v>0</v>
      </c>
      <c r="I157" s="119"/>
      <c r="J157" s="119"/>
      <c r="K157" s="120">
        <v>0</v>
      </c>
      <c r="L157" s="120">
        <v>0</v>
      </c>
      <c r="M157" s="120">
        <v>0</v>
      </c>
      <c r="N157" s="120">
        <v>0</v>
      </c>
      <c r="O157" s="120">
        <v>0</v>
      </c>
      <c r="P157" s="185"/>
      <c r="Q157" s="181">
        <v>0</v>
      </c>
      <c r="R157" s="197"/>
      <c r="S157" s="179" t="str">
        <f>IFERROR(INDEX('ITC-3B'!$B$21:$B$1020,MATCH(F157,'ITC-3B'!$E$21:$E$1020,0)),"-")</f>
        <v>-</v>
      </c>
      <c r="T157" s="179" t="str">
        <f>IFERROR(INDEX('ITC-Books'!$B$21:$B$1020,MATCH(F157,'ITC-Books'!$E$21:$E$1020,0)),"-")</f>
        <v>-</v>
      </c>
      <c r="U157" s="186">
        <f t="shared" si="7"/>
        <v>0</v>
      </c>
      <c r="W157" s="179" t="str">
        <f>IFERROR(INDEX('ITC-3B'!$C$21:$C$1020,MATCH(F157,'ITC-3B'!$E$21:$E$1020,0)),"Unclaimed")</f>
        <v>Unclaimed</v>
      </c>
      <c r="X157" s="114">
        <f>IFERROR(VLOOKUP(F157,'ITC-3B'!$E$21:$P$1020,12,0)-H157,SUM(M157:O157))</f>
        <v>0</v>
      </c>
      <c r="Y157" s="179" t="str">
        <f>IFERROR(INDEX('ITC-Books'!$C$21:$C$1020,MATCH(F157,'ITC-Books'!$E$21:$E$1020,0)),"Unclaimed")</f>
        <v>Unclaimed</v>
      </c>
      <c r="Z157" s="114">
        <f>IFERROR(VLOOKUP(F157,'ITC-Books'!$E$21:$P$1020,12,0)-H157,SUM(M157:O157))</f>
        <v>0</v>
      </c>
    </row>
    <row r="158" spans="2:26">
      <c r="B158" s="176" t="s">
        <v>2537</v>
      </c>
      <c r="C158" s="121"/>
      <c r="D158" s="119"/>
      <c r="E158" s="118"/>
      <c r="F158" s="192"/>
      <c r="G158" s="117"/>
      <c r="H158" s="120">
        <v>0</v>
      </c>
      <c r="I158" s="119"/>
      <c r="J158" s="119"/>
      <c r="K158" s="120">
        <v>0</v>
      </c>
      <c r="L158" s="120">
        <v>0</v>
      </c>
      <c r="M158" s="120">
        <v>0</v>
      </c>
      <c r="N158" s="120">
        <v>0</v>
      </c>
      <c r="O158" s="120">
        <v>0</v>
      </c>
      <c r="P158" s="185"/>
      <c r="Q158" s="181">
        <v>0</v>
      </c>
      <c r="R158" s="197"/>
      <c r="S158" s="179" t="str">
        <f>IFERROR(INDEX('ITC-3B'!$B$21:$B$1020,MATCH(F158,'ITC-3B'!$E$21:$E$1020,0)),"-")</f>
        <v>-</v>
      </c>
      <c r="T158" s="179" t="str">
        <f>IFERROR(INDEX('ITC-Books'!$B$21:$B$1020,MATCH(F158,'ITC-Books'!$E$21:$E$1020,0)),"-")</f>
        <v>-</v>
      </c>
      <c r="U158" s="186">
        <f t="shared" si="7"/>
        <v>0</v>
      </c>
      <c r="W158" s="179" t="str">
        <f>IFERROR(INDEX('ITC-3B'!$C$21:$C$1020,MATCH(F158,'ITC-3B'!$E$21:$E$1020,0)),"Unclaimed")</f>
        <v>Unclaimed</v>
      </c>
      <c r="X158" s="114">
        <f>IFERROR(VLOOKUP(F158,'ITC-3B'!$E$21:$P$1020,12,0)-H158,SUM(M158:O158))</f>
        <v>0</v>
      </c>
      <c r="Y158" s="179" t="str">
        <f>IFERROR(INDEX('ITC-Books'!$C$21:$C$1020,MATCH(F158,'ITC-Books'!$E$21:$E$1020,0)),"Unclaimed")</f>
        <v>Unclaimed</v>
      </c>
      <c r="Z158" s="114">
        <f>IFERROR(VLOOKUP(F158,'ITC-Books'!$E$21:$P$1020,12,0)-H158,SUM(M158:O158))</f>
        <v>0</v>
      </c>
    </row>
    <row r="159" spans="2:26">
      <c r="B159" s="176" t="s">
        <v>2538</v>
      </c>
      <c r="C159" s="121"/>
      <c r="D159" s="119"/>
      <c r="E159" s="118"/>
      <c r="F159" s="192"/>
      <c r="G159" s="117"/>
      <c r="H159" s="120">
        <v>0</v>
      </c>
      <c r="I159" s="119"/>
      <c r="J159" s="119"/>
      <c r="K159" s="120">
        <v>0</v>
      </c>
      <c r="L159" s="120">
        <v>0</v>
      </c>
      <c r="M159" s="120">
        <v>0</v>
      </c>
      <c r="N159" s="120">
        <v>0</v>
      </c>
      <c r="O159" s="120">
        <v>0</v>
      </c>
      <c r="P159" s="185"/>
      <c r="Q159" s="181">
        <v>0</v>
      </c>
      <c r="R159" s="197"/>
      <c r="S159" s="179" t="str">
        <f>IFERROR(INDEX('ITC-3B'!$B$21:$B$1020,MATCH(F159,'ITC-3B'!$E$21:$E$1020,0)),"-")</f>
        <v>-</v>
      </c>
      <c r="T159" s="179" t="str">
        <f>IFERROR(INDEX('ITC-Books'!$B$21:$B$1020,MATCH(F159,'ITC-Books'!$E$21:$E$1020,0)),"-")</f>
        <v>-</v>
      </c>
      <c r="U159" s="186">
        <f t="shared" si="7"/>
        <v>0</v>
      </c>
      <c r="W159" s="179" t="str">
        <f>IFERROR(INDEX('ITC-3B'!$C$21:$C$1020,MATCH(F159,'ITC-3B'!$E$21:$E$1020,0)),"Unclaimed")</f>
        <v>Unclaimed</v>
      </c>
      <c r="X159" s="114">
        <f>IFERROR(VLOOKUP(F159,'ITC-3B'!$E$21:$P$1020,12,0)-H159,SUM(M159:O159))</f>
        <v>0</v>
      </c>
      <c r="Y159" s="179" t="str">
        <f>IFERROR(INDEX('ITC-Books'!$C$21:$C$1020,MATCH(F159,'ITC-Books'!$E$21:$E$1020,0)),"Unclaimed")</f>
        <v>Unclaimed</v>
      </c>
      <c r="Z159" s="114">
        <f>IFERROR(VLOOKUP(F159,'ITC-Books'!$E$21:$P$1020,12,0)-H159,SUM(M159:O159))</f>
        <v>0</v>
      </c>
    </row>
    <row r="160" spans="2:26">
      <c r="B160" s="176" t="s">
        <v>2539</v>
      </c>
      <c r="C160" s="121"/>
      <c r="D160" s="119"/>
      <c r="E160" s="118"/>
      <c r="F160" s="192"/>
      <c r="G160" s="117"/>
      <c r="H160" s="120">
        <v>0</v>
      </c>
      <c r="I160" s="119"/>
      <c r="J160" s="119"/>
      <c r="K160" s="120">
        <v>0</v>
      </c>
      <c r="L160" s="120">
        <v>0</v>
      </c>
      <c r="M160" s="120">
        <v>0</v>
      </c>
      <c r="N160" s="120">
        <v>0</v>
      </c>
      <c r="O160" s="120">
        <v>0</v>
      </c>
      <c r="P160" s="185"/>
      <c r="Q160" s="181">
        <v>0</v>
      </c>
      <c r="R160" s="197"/>
      <c r="S160" s="179" t="str">
        <f>IFERROR(INDEX('ITC-3B'!$B$21:$B$1020,MATCH(F160,'ITC-3B'!$E$21:$E$1020,0)),"-")</f>
        <v>-</v>
      </c>
      <c r="T160" s="179" t="str">
        <f>IFERROR(INDEX('ITC-Books'!$B$21:$B$1020,MATCH(F160,'ITC-Books'!$E$21:$E$1020,0)),"-")</f>
        <v>-</v>
      </c>
      <c r="U160" s="186">
        <f t="shared" si="7"/>
        <v>0</v>
      </c>
      <c r="W160" s="179" t="str">
        <f>IFERROR(INDEX('ITC-3B'!$C$21:$C$1020,MATCH(F160,'ITC-3B'!$E$21:$E$1020,0)),"Unclaimed")</f>
        <v>Unclaimed</v>
      </c>
      <c r="X160" s="114">
        <f>IFERROR(VLOOKUP(F160,'ITC-3B'!$E$21:$P$1020,12,0)-H160,SUM(M160:O160))</f>
        <v>0</v>
      </c>
      <c r="Y160" s="179" t="str">
        <f>IFERROR(INDEX('ITC-Books'!$C$21:$C$1020,MATCH(F160,'ITC-Books'!$E$21:$E$1020,0)),"Unclaimed")</f>
        <v>Unclaimed</v>
      </c>
      <c r="Z160" s="114">
        <f>IFERROR(VLOOKUP(F160,'ITC-Books'!$E$21:$P$1020,12,0)-H160,SUM(M160:O160))</f>
        <v>0</v>
      </c>
    </row>
    <row r="161" spans="2:26">
      <c r="B161" s="176" t="s">
        <v>2540</v>
      </c>
      <c r="C161" s="121"/>
      <c r="D161" s="119"/>
      <c r="E161" s="118"/>
      <c r="F161" s="192"/>
      <c r="G161" s="117"/>
      <c r="H161" s="120">
        <v>0</v>
      </c>
      <c r="I161" s="119"/>
      <c r="J161" s="119"/>
      <c r="K161" s="120">
        <v>0</v>
      </c>
      <c r="L161" s="120">
        <v>0</v>
      </c>
      <c r="M161" s="120">
        <v>0</v>
      </c>
      <c r="N161" s="120">
        <v>0</v>
      </c>
      <c r="O161" s="120">
        <v>0</v>
      </c>
      <c r="P161" s="185"/>
      <c r="Q161" s="181">
        <v>0</v>
      </c>
      <c r="R161" s="197"/>
      <c r="S161" s="179" t="str">
        <f>IFERROR(INDEX('ITC-3B'!$B$21:$B$1020,MATCH(F161,'ITC-3B'!$E$21:$E$1020,0)),"-")</f>
        <v>-</v>
      </c>
      <c r="T161" s="179" t="str">
        <f>IFERROR(INDEX('ITC-Books'!$B$21:$B$1020,MATCH(F161,'ITC-Books'!$E$21:$E$1020,0)),"-")</f>
        <v>-</v>
      </c>
      <c r="U161" s="186">
        <f t="shared" si="7"/>
        <v>0</v>
      </c>
      <c r="W161" s="179" t="str">
        <f>IFERROR(INDEX('ITC-3B'!$C$21:$C$1020,MATCH(F161,'ITC-3B'!$E$21:$E$1020,0)),"Unclaimed")</f>
        <v>Unclaimed</v>
      </c>
      <c r="X161" s="114">
        <f>IFERROR(VLOOKUP(F161,'ITC-3B'!$E$21:$P$1020,12,0)-H161,SUM(M161:O161))</f>
        <v>0</v>
      </c>
      <c r="Y161" s="179" t="str">
        <f>IFERROR(INDEX('ITC-Books'!$C$21:$C$1020,MATCH(F161,'ITC-Books'!$E$21:$E$1020,0)),"Unclaimed")</f>
        <v>Unclaimed</v>
      </c>
      <c r="Z161" s="114">
        <f>IFERROR(VLOOKUP(F161,'ITC-Books'!$E$21:$P$1020,12,0)-H161,SUM(M161:O161))</f>
        <v>0</v>
      </c>
    </row>
    <row r="162" spans="2:26">
      <c r="B162" s="176" t="s">
        <v>2541</v>
      </c>
      <c r="C162" s="121"/>
      <c r="D162" s="119"/>
      <c r="E162" s="118"/>
      <c r="F162" s="192"/>
      <c r="G162" s="117"/>
      <c r="H162" s="120">
        <v>0</v>
      </c>
      <c r="I162" s="119"/>
      <c r="J162" s="119"/>
      <c r="K162" s="120">
        <v>0</v>
      </c>
      <c r="L162" s="120">
        <v>0</v>
      </c>
      <c r="M162" s="120">
        <v>0</v>
      </c>
      <c r="N162" s="120">
        <v>0</v>
      </c>
      <c r="O162" s="120">
        <v>0</v>
      </c>
      <c r="P162" s="185"/>
      <c r="Q162" s="181">
        <v>0</v>
      </c>
      <c r="R162" s="197"/>
      <c r="S162" s="179" t="str">
        <f>IFERROR(INDEX('ITC-3B'!$B$21:$B$1020,MATCH(F162,'ITC-3B'!$E$21:$E$1020,0)),"-")</f>
        <v>-</v>
      </c>
      <c r="T162" s="179" t="str">
        <f>IFERROR(INDEX('ITC-Books'!$B$21:$B$1020,MATCH(F162,'ITC-Books'!$E$21:$E$1020,0)),"-")</f>
        <v>-</v>
      </c>
      <c r="U162" s="186">
        <f t="shared" si="7"/>
        <v>0</v>
      </c>
      <c r="W162" s="179" t="str">
        <f>IFERROR(INDEX('ITC-3B'!$C$21:$C$1020,MATCH(F162,'ITC-3B'!$E$21:$E$1020,0)),"Unclaimed")</f>
        <v>Unclaimed</v>
      </c>
      <c r="X162" s="114">
        <f>IFERROR(VLOOKUP(F162,'ITC-3B'!$E$21:$P$1020,12,0)-H162,SUM(M162:O162))</f>
        <v>0</v>
      </c>
      <c r="Y162" s="179" t="str">
        <f>IFERROR(INDEX('ITC-Books'!$C$21:$C$1020,MATCH(F162,'ITC-Books'!$E$21:$E$1020,0)),"Unclaimed")</f>
        <v>Unclaimed</v>
      </c>
      <c r="Z162" s="114">
        <f>IFERROR(VLOOKUP(F162,'ITC-Books'!$E$21:$P$1020,12,0)-H162,SUM(M162:O162))</f>
        <v>0</v>
      </c>
    </row>
    <row r="163" spans="2:26">
      <c r="B163" s="176" t="s">
        <v>2542</v>
      </c>
      <c r="C163" s="121"/>
      <c r="D163" s="119"/>
      <c r="E163" s="118"/>
      <c r="F163" s="192"/>
      <c r="G163" s="117"/>
      <c r="H163" s="120">
        <v>0</v>
      </c>
      <c r="I163" s="119"/>
      <c r="J163" s="119"/>
      <c r="K163" s="120">
        <v>0</v>
      </c>
      <c r="L163" s="120">
        <v>0</v>
      </c>
      <c r="M163" s="120">
        <v>0</v>
      </c>
      <c r="N163" s="120">
        <v>0</v>
      </c>
      <c r="O163" s="120">
        <v>0</v>
      </c>
      <c r="P163" s="185"/>
      <c r="Q163" s="181">
        <v>0</v>
      </c>
      <c r="R163" s="197"/>
      <c r="S163" s="179" t="str">
        <f>IFERROR(INDEX('ITC-3B'!$B$21:$B$1020,MATCH(F163,'ITC-3B'!$E$21:$E$1020,0)),"-")</f>
        <v>-</v>
      </c>
      <c r="T163" s="179" t="str">
        <f>IFERROR(INDEX('ITC-Books'!$B$21:$B$1020,MATCH(F163,'ITC-Books'!$E$21:$E$1020,0)),"-")</f>
        <v>-</v>
      </c>
      <c r="U163" s="186">
        <f t="shared" si="7"/>
        <v>0</v>
      </c>
      <c r="W163" s="179" t="str">
        <f>IFERROR(INDEX('ITC-3B'!$C$21:$C$1020,MATCH(F163,'ITC-3B'!$E$21:$E$1020,0)),"Unclaimed")</f>
        <v>Unclaimed</v>
      </c>
      <c r="X163" s="114">
        <f>IFERROR(VLOOKUP(F163,'ITC-3B'!$E$21:$P$1020,12,0)-H163,SUM(M163:O163))</f>
        <v>0</v>
      </c>
      <c r="Y163" s="179" t="str">
        <f>IFERROR(INDEX('ITC-Books'!$C$21:$C$1020,MATCH(F163,'ITC-Books'!$E$21:$E$1020,0)),"Unclaimed")</f>
        <v>Unclaimed</v>
      </c>
      <c r="Z163" s="114">
        <f>IFERROR(VLOOKUP(F163,'ITC-Books'!$E$21:$P$1020,12,0)-H163,SUM(M163:O163))</f>
        <v>0</v>
      </c>
    </row>
    <row r="164" spans="2:26">
      <c r="B164" s="176" t="s">
        <v>2543</v>
      </c>
      <c r="C164" s="121"/>
      <c r="D164" s="119"/>
      <c r="E164" s="118"/>
      <c r="F164" s="192"/>
      <c r="G164" s="117"/>
      <c r="H164" s="120">
        <v>0</v>
      </c>
      <c r="I164" s="119"/>
      <c r="J164" s="119"/>
      <c r="K164" s="120">
        <v>0</v>
      </c>
      <c r="L164" s="120">
        <v>0</v>
      </c>
      <c r="M164" s="120">
        <v>0</v>
      </c>
      <c r="N164" s="120">
        <v>0</v>
      </c>
      <c r="O164" s="120">
        <v>0</v>
      </c>
      <c r="P164" s="185"/>
      <c r="Q164" s="181">
        <v>0</v>
      </c>
      <c r="R164" s="197"/>
      <c r="S164" s="179" t="str">
        <f>IFERROR(INDEX('ITC-3B'!$B$21:$B$1020,MATCH(F164,'ITC-3B'!$E$21:$E$1020,0)),"-")</f>
        <v>-</v>
      </c>
      <c r="T164" s="179" t="str">
        <f>IFERROR(INDEX('ITC-Books'!$B$21:$B$1020,MATCH(F164,'ITC-Books'!$E$21:$E$1020,0)),"-")</f>
        <v>-</v>
      </c>
      <c r="U164" s="186">
        <f t="shared" si="7"/>
        <v>0</v>
      </c>
      <c r="W164" s="179" t="str">
        <f>IFERROR(INDEX('ITC-3B'!$C$21:$C$1020,MATCH(F164,'ITC-3B'!$E$21:$E$1020,0)),"Unclaimed")</f>
        <v>Unclaimed</v>
      </c>
      <c r="X164" s="114">
        <f>IFERROR(VLOOKUP(F164,'ITC-3B'!$E$21:$P$1020,12,0)-H164,SUM(M164:O164))</f>
        <v>0</v>
      </c>
      <c r="Y164" s="179" t="str">
        <f>IFERROR(INDEX('ITC-Books'!$C$21:$C$1020,MATCH(F164,'ITC-Books'!$E$21:$E$1020,0)),"Unclaimed")</f>
        <v>Unclaimed</v>
      </c>
      <c r="Z164" s="114">
        <f>IFERROR(VLOOKUP(F164,'ITC-Books'!$E$21:$P$1020,12,0)-H164,SUM(M164:O164))</f>
        <v>0</v>
      </c>
    </row>
    <row r="165" spans="2:26">
      <c r="B165" s="176" t="s">
        <v>2544</v>
      </c>
      <c r="C165" s="121"/>
      <c r="D165" s="119"/>
      <c r="E165" s="118"/>
      <c r="F165" s="192"/>
      <c r="G165" s="117"/>
      <c r="H165" s="120">
        <v>0</v>
      </c>
      <c r="I165" s="119"/>
      <c r="J165" s="119"/>
      <c r="K165" s="120">
        <v>0</v>
      </c>
      <c r="L165" s="120">
        <v>0</v>
      </c>
      <c r="M165" s="120">
        <v>0</v>
      </c>
      <c r="N165" s="120">
        <v>0</v>
      </c>
      <c r="O165" s="120">
        <v>0</v>
      </c>
      <c r="P165" s="185"/>
      <c r="Q165" s="181">
        <v>0</v>
      </c>
      <c r="R165" s="197"/>
      <c r="S165" s="179" t="str">
        <f>IFERROR(INDEX('ITC-3B'!$B$21:$B$1020,MATCH(F165,'ITC-3B'!$E$21:$E$1020,0)),"-")</f>
        <v>-</v>
      </c>
      <c r="T165" s="179" t="str">
        <f>IFERROR(INDEX('ITC-Books'!$B$21:$B$1020,MATCH(F165,'ITC-Books'!$E$21:$E$1020,0)),"-")</f>
        <v>-</v>
      </c>
      <c r="U165" s="186">
        <f t="shared" si="7"/>
        <v>0</v>
      </c>
      <c r="W165" s="179" t="str">
        <f>IFERROR(INDEX('ITC-3B'!$C$21:$C$1020,MATCH(F165,'ITC-3B'!$E$21:$E$1020,0)),"Unclaimed")</f>
        <v>Unclaimed</v>
      </c>
      <c r="X165" s="114">
        <f>IFERROR(VLOOKUP(F165,'ITC-3B'!$E$21:$P$1020,12,0)-H165,SUM(M165:O165))</f>
        <v>0</v>
      </c>
      <c r="Y165" s="179" t="str">
        <f>IFERROR(INDEX('ITC-Books'!$C$21:$C$1020,MATCH(F165,'ITC-Books'!$E$21:$E$1020,0)),"Unclaimed")</f>
        <v>Unclaimed</v>
      </c>
      <c r="Z165" s="114">
        <f>IFERROR(VLOOKUP(F165,'ITC-Books'!$E$21:$P$1020,12,0)-H165,SUM(M165:O165))</f>
        <v>0</v>
      </c>
    </row>
    <row r="166" spans="2:26">
      <c r="B166" s="176" t="s">
        <v>2545</v>
      </c>
      <c r="C166" s="121"/>
      <c r="D166" s="119"/>
      <c r="E166" s="118"/>
      <c r="F166" s="192"/>
      <c r="G166" s="117"/>
      <c r="H166" s="120">
        <v>0</v>
      </c>
      <c r="I166" s="119"/>
      <c r="J166" s="119"/>
      <c r="K166" s="120">
        <v>0</v>
      </c>
      <c r="L166" s="120">
        <v>0</v>
      </c>
      <c r="M166" s="120">
        <v>0</v>
      </c>
      <c r="N166" s="120">
        <v>0</v>
      </c>
      <c r="O166" s="120">
        <v>0</v>
      </c>
      <c r="P166" s="185"/>
      <c r="Q166" s="181">
        <v>0</v>
      </c>
      <c r="R166" s="197"/>
      <c r="S166" s="179" t="str">
        <f>IFERROR(INDEX('ITC-3B'!$B$21:$B$1020,MATCH(F166,'ITC-3B'!$E$21:$E$1020,0)),"-")</f>
        <v>-</v>
      </c>
      <c r="T166" s="179" t="str">
        <f>IFERROR(INDEX('ITC-Books'!$B$21:$B$1020,MATCH(F166,'ITC-Books'!$E$21:$E$1020,0)),"-")</f>
        <v>-</v>
      </c>
      <c r="U166" s="186">
        <f t="shared" si="7"/>
        <v>0</v>
      </c>
      <c r="W166" s="179" t="str">
        <f>IFERROR(INDEX('ITC-3B'!$C$21:$C$1020,MATCH(F166,'ITC-3B'!$E$21:$E$1020,0)),"Unclaimed")</f>
        <v>Unclaimed</v>
      </c>
      <c r="X166" s="114">
        <f>IFERROR(VLOOKUP(F166,'ITC-3B'!$E$21:$P$1020,12,0)-H166,SUM(M166:O166))</f>
        <v>0</v>
      </c>
      <c r="Y166" s="179" t="str">
        <f>IFERROR(INDEX('ITC-Books'!$C$21:$C$1020,MATCH(F166,'ITC-Books'!$E$21:$E$1020,0)),"Unclaimed")</f>
        <v>Unclaimed</v>
      </c>
      <c r="Z166" s="114">
        <f>IFERROR(VLOOKUP(F166,'ITC-Books'!$E$21:$P$1020,12,0)-H166,SUM(M166:O166))</f>
        <v>0</v>
      </c>
    </row>
    <row r="167" spans="2:26">
      <c r="B167" s="176" t="s">
        <v>2546</v>
      </c>
      <c r="C167" s="121"/>
      <c r="D167" s="119"/>
      <c r="E167" s="118"/>
      <c r="F167" s="192"/>
      <c r="G167" s="117"/>
      <c r="H167" s="120">
        <v>0</v>
      </c>
      <c r="I167" s="119"/>
      <c r="J167" s="119"/>
      <c r="K167" s="120">
        <v>0</v>
      </c>
      <c r="L167" s="120">
        <v>0</v>
      </c>
      <c r="M167" s="120">
        <v>0</v>
      </c>
      <c r="N167" s="120">
        <v>0</v>
      </c>
      <c r="O167" s="120">
        <v>0</v>
      </c>
      <c r="P167" s="185"/>
      <c r="Q167" s="181">
        <v>0</v>
      </c>
      <c r="R167" s="197"/>
      <c r="S167" s="179" t="str">
        <f>IFERROR(INDEX('ITC-3B'!$B$21:$B$1020,MATCH(F167,'ITC-3B'!$E$21:$E$1020,0)),"-")</f>
        <v>-</v>
      </c>
      <c r="T167" s="179" t="str">
        <f>IFERROR(INDEX('ITC-Books'!$B$21:$B$1020,MATCH(F167,'ITC-Books'!$E$21:$E$1020,0)),"-")</f>
        <v>-</v>
      </c>
      <c r="U167" s="186">
        <f t="shared" si="7"/>
        <v>0</v>
      </c>
      <c r="W167" s="179" t="str">
        <f>IFERROR(INDEX('ITC-3B'!$C$21:$C$1020,MATCH(F167,'ITC-3B'!$E$21:$E$1020,0)),"Unclaimed")</f>
        <v>Unclaimed</v>
      </c>
      <c r="X167" s="114">
        <f>IFERROR(VLOOKUP(F167,'ITC-3B'!$E$21:$P$1020,12,0)-H167,SUM(M167:O167))</f>
        <v>0</v>
      </c>
      <c r="Y167" s="179" t="str">
        <f>IFERROR(INDEX('ITC-Books'!$C$21:$C$1020,MATCH(F167,'ITC-Books'!$E$21:$E$1020,0)),"Unclaimed")</f>
        <v>Unclaimed</v>
      </c>
      <c r="Z167" s="114">
        <f>IFERROR(VLOOKUP(F167,'ITC-Books'!$E$21:$P$1020,12,0)-H167,SUM(M167:O167))</f>
        <v>0</v>
      </c>
    </row>
    <row r="168" spans="2:26">
      <c r="B168" s="176" t="s">
        <v>2547</v>
      </c>
      <c r="C168" s="121"/>
      <c r="D168" s="119"/>
      <c r="E168" s="118"/>
      <c r="F168" s="192"/>
      <c r="G168" s="117"/>
      <c r="H168" s="120">
        <v>0</v>
      </c>
      <c r="I168" s="119"/>
      <c r="J168" s="119"/>
      <c r="K168" s="120">
        <v>0</v>
      </c>
      <c r="L168" s="120">
        <v>0</v>
      </c>
      <c r="M168" s="120">
        <v>0</v>
      </c>
      <c r="N168" s="120">
        <v>0</v>
      </c>
      <c r="O168" s="120">
        <v>0</v>
      </c>
      <c r="P168" s="185"/>
      <c r="Q168" s="181">
        <v>0</v>
      </c>
      <c r="R168" s="197"/>
      <c r="S168" s="179" t="str">
        <f>IFERROR(INDEX('ITC-3B'!$B$21:$B$1020,MATCH(F168,'ITC-3B'!$E$21:$E$1020,0)),"-")</f>
        <v>-</v>
      </c>
      <c r="T168" s="179" t="str">
        <f>IFERROR(INDEX('ITC-Books'!$B$21:$B$1020,MATCH(F168,'ITC-Books'!$E$21:$E$1020,0)),"-")</f>
        <v>-</v>
      </c>
      <c r="U168" s="186">
        <f t="shared" si="7"/>
        <v>0</v>
      </c>
      <c r="W168" s="179" t="str">
        <f>IFERROR(INDEX('ITC-3B'!$C$21:$C$1020,MATCH(F168,'ITC-3B'!$E$21:$E$1020,0)),"Unclaimed")</f>
        <v>Unclaimed</v>
      </c>
      <c r="X168" s="114">
        <f>IFERROR(VLOOKUP(F168,'ITC-3B'!$E$21:$P$1020,12,0)-H168,SUM(M168:O168))</f>
        <v>0</v>
      </c>
      <c r="Y168" s="179" t="str">
        <f>IFERROR(INDEX('ITC-Books'!$C$21:$C$1020,MATCH(F168,'ITC-Books'!$E$21:$E$1020,0)),"Unclaimed")</f>
        <v>Unclaimed</v>
      </c>
      <c r="Z168" s="114">
        <f>IFERROR(VLOOKUP(F168,'ITC-Books'!$E$21:$P$1020,12,0)-H168,SUM(M168:O168))</f>
        <v>0</v>
      </c>
    </row>
    <row r="169" spans="2:26">
      <c r="B169" s="176" t="s">
        <v>2548</v>
      </c>
      <c r="C169" s="121"/>
      <c r="D169" s="119"/>
      <c r="E169" s="118"/>
      <c r="F169" s="192"/>
      <c r="G169" s="117"/>
      <c r="H169" s="120">
        <v>0</v>
      </c>
      <c r="I169" s="119"/>
      <c r="J169" s="119"/>
      <c r="K169" s="120">
        <v>0</v>
      </c>
      <c r="L169" s="120">
        <v>0</v>
      </c>
      <c r="M169" s="120">
        <v>0</v>
      </c>
      <c r="N169" s="120">
        <v>0</v>
      </c>
      <c r="O169" s="120">
        <v>0</v>
      </c>
      <c r="P169" s="185"/>
      <c r="Q169" s="181">
        <v>0</v>
      </c>
      <c r="R169" s="197"/>
      <c r="S169" s="179" t="str">
        <f>IFERROR(INDEX('ITC-3B'!$B$21:$B$1020,MATCH(F169,'ITC-3B'!$E$21:$E$1020,0)),"-")</f>
        <v>-</v>
      </c>
      <c r="T169" s="179" t="str">
        <f>IFERROR(INDEX('ITC-Books'!$B$21:$B$1020,MATCH(F169,'ITC-Books'!$E$21:$E$1020,0)),"-")</f>
        <v>-</v>
      </c>
      <c r="U169" s="186">
        <f t="shared" si="7"/>
        <v>0</v>
      </c>
      <c r="W169" s="179" t="str">
        <f>IFERROR(INDEX('ITC-3B'!$C$21:$C$1020,MATCH(F169,'ITC-3B'!$E$21:$E$1020,0)),"Unclaimed")</f>
        <v>Unclaimed</v>
      </c>
      <c r="X169" s="114">
        <f>IFERROR(VLOOKUP(F169,'ITC-3B'!$E$21:$P$1020,12,0)-H169,SUM(M169:O169))</f>
        <v>0</v>
      </c>
      <c r="Y169" s="179" t="str">
        <f>IFERROR(INDEX('ITC-Books'!$C$21:$C$1020,MATCH(F169,'ITC-Books'!$E$21:$E$1020,0)),"Unclaimed")</f>
        <v>Unclaimed</v>
      </c>
      <c r="Z169" s="114">
        <f>IFERROR(VLOOKUP(F169,'ITC-Books'!$E$21:$P$1020,12,0)-H169,SUM(M169:O169))</f>
        <v>0</v>
      </c>
    </row>
    <row r="170" spans="2:26">
      <c r="B170" s="176" t="s">
        <v>2549</v>
      </c>
      <c r="C170" s="121"/>
      <c r="D170" s="119"/>
      <c r="E170" s="118"/>
      <c r="F170" s="192"/>
      <c r="G170" s="117"/>
      <c r="H170" s="120">
        <v>0</v>
      </c>
      <c r="I170" s="119"/>
      <c r="J170" s="119"/>
      <c r="K170" s="120">
        <v>0</v>
      </c>
      <c r="L170" s="120">
        <v>0</v>
      </c>
      <c r="M170" s="120">
        <v>0</v>
      </c>
      <c r="N170" s="120">
        <v>0</v>
      </c>
      <c r="O170" s="120">
        <v>0</v>
      </c>
      <c r="P170" s="185"/>
      <c r="Q170" s="181">
        <v>0</v>
      </c>
      <c r="R170" s="197"/>
      <c r="S170" s="179" t="str">
        <f>IFERROR(INDEX('ITC-3B'!$B$21:$B$1020,MATCH(F170,'ITC-3B'!$E$21:$E$1020,0)),"-")</f>
        <v>-</v>
      </c>
      <c r="T170" s="179" t="str">
        <f>IFERROR(INDEX('ITC-Books'!$B$21:$B$1020,MATCH(F170,'ITC-Books'!$E$21:$E$1020,0)),"-")</f>
        <v>-</v>
      </c>
      <c r="U170" s="186">
        <f t="shared" si="7"/>
        <v>0</v>
      </c>
      <c r="W170" s="179" t="str">
        <f>IFERROR(INDEX('ITC-3B'!$C$21:$C$1020,MATCH(F170,'ITC-3B'!$E$21:$E$1020,0)),"Unclaimed")</f>
        <v>Unclaimed</v>
      </c>
      <c r="X170" s="114">
        <f>IFERROR(VLOOKUP(F170,'ITC-3B'!$E$21:$P$1020,12,0)-H170,SUM(M170:O170))</f>
        <v>0</v>
      </c>
      <c r="Y170" s="179" t="str">
        <f>IFERROR(INDEX('ITC-Books'!$C$21:$C$1020,MATCH(F170,'ITC-Books'!$E$21:$E$1020,0)),"Unclaimed")</f>
        <v>Unclaimed</v>
      </c>
      <c r="Z170" s="114">
        <f>IFERROR(VLOOKUP(F170,'ITC-Books'!$E$21:$P$1020,12,0)-H170,SUM(M170:O170))</f>
        <v>0</v>
      </c>
    </row>
    <row r="171" spans="2:26">
      <c r="B171" s="176" t="s">
        <v>2550</v>
      </c>
      <c r="C171" s="121"/>
      <c r="D171" s="119"/>
      <c r="E171" s="118"/>
      <c r="F171" s="192"/>
      <c r="G171" s="117"/>
      <c r="H171" s="120">
        <v>0</v>
      </c>
      <c r="I171" s="119"/>
      <c r="J171" s="119"/>
      <c r="K171" s="120">
        <v>0</v>
      </c>
      <c r="L171" s="120">
        <v>0</v>
      </c>
      <c r="M171" s="120">
        <v>0</v>
      </c>
      <c r="N171" s="120">
        <v>0</v>
      </c>
      <c r="O171" s="120">
        <v>0</v>
      </c>
      <c r="P171" s="185"/>
      <c r="Q171" s="181">
        <v>0</v>
      </c>
      <c r="R171" s="197"/>
      <c r="S171" s="179" t="str">
        <f>IFERROR(INDEX('ITC-3B'!$B$21:$B$1020,MATCH(F171,'ITC-3B'!$E$21:$E$1020,0)),"-")</f>
        <v>-</v>
      </c>
      <c r="T171" s="179" t="str">
        <f>IFERROR(INDEX('ITC-Books'!$B$21:$B$1020,MATCH(F171,'ITC-Books'!$E$21:$E$1020,0)),"-")</f>
        <v>-</v>
      </c>
      <c r="U171" s="186">
        <f t="shared" si="7"/>
        <v>0</v>
      </c>
      <c r="W171" s="179" t="str">
        <f>IFERROR(INDEX('ITC-3B'!$C$21:$C$1020,MATCH(F171,'ITC-3B'!$E$21:$E$1020,0)),"Unclaimed")</f>
        <v>Unclaimed</v>
      </c>
      <c r="X171" s="114">
        <f>IFERROR(VLOOKUP(F171,'ITC-3B'!$E$21:$P$1020,12,0)-H171,SUM(M171:O171))</f>
        <v>0</v>
      </c>
      <c r="Y171" s="179" t="str">
        <f>IFERROR(INDEX('ITC-Books'!$C$21:$C$1020,MATCH(F171,'ITC-Books'!$E$21:$E$1020,0)),"Unclaimed")</f>
        <v>Unclaimed</v>
      </c>
      <c r="Z171" s="114">
        <f>IFERROR(VLOOKUP(F171,'ITC-Books'!$E$21:$P$1020,12,0)-H171,SUM(M171:O171))</f>
        <v>0</v>
      </c>
    </row>
    <row r="172" spans="2:26">
      <c r="B172" s="176" t="s">
        <v>2551</v>
      </c>
      <c r="C172" s="121"/>
      <c r="D172" s="119"/>
      <c r="E172" s="118"/>
      <c r="F172" s="192"/>
      <c r="G172" s="117"/>
      <c r="H172" s="120">
        <v>0</v>
      </c>
      <c r="I172" s="119"/>
      <c r="J172" s="119"/>
      <c r="K172" s="120">
        <v>0</v>
      </c>
      <c r="L172" s="120">
        <v>0</v>
      </c>
      <c r="M172" s="120">
        <v>0</v>
      </c>
      <c r="N172" s="120">
        <v>0</v>
      </c>
      <c r="O172" s="120">
        <v>0</v>
      </c>
      <c r="P172" s="185"/>
      <c r="Q172" s="181">
        <v>0</v>
      </c>
      <c r="R172" s="197"/>
      <c r="S172" s="179" t="str">
        <f>IFERROR(INDEX('ITC-3B'!$B$21:$B$1020,MATCH(F172,'ITC-3B'!$E$21:$E$1020,0)),"-")</f>
        <v>-</v>
      </c>
      <c r="T172" s="179" t="str">
        <f>IFERROR(INDEX('ITC-Books'!$B$21:$B$1020,MATCH(F172,'ITC-Books'!$E$21:$E$1020,0)),"-")</f>
        <v>-</v>
      </c>
      <c r="U172" s="186">
        <f t="shared" si="7"/>
        <v>0</v>
      </c>
      <c r="W172" s="179" t="str">
        <f>IFERROR(INDEX('ITC-3B'!$C$21:$C$1020,MATCH(F172,'ITC-3B'!$E$21:$E$1020,0)),"Unclaimed")</f>
        <v>Unclaimed</v>
      </c>
      <c r="X172" s="114">
        <f>IFERROR(VLOOKUP(F172,'ITC-3B'!$E$21:$P$1020,12,0)-H172,SUM(M172:O172))</f>
        <v>0</v>
      </c>
      <c r="Y172" s="179" t="str">
        <f>IFERROR(INDEX('ITC-Books'!$C$21:$C$1020,MATCH(F172,'ITC-Books'!$E$21:$E$1020,0)),"Unclaimed")</f>
        <v>Unclaimed</v>
      </c>
      <c r="Z172" s="114">
        <f>IFERROR(VLOOKUP(F172,'ITC-Books'!$E$21:$P$1020,12,0)-H172,SUM(M172:O172))</f>
        <v>0</v>
      </c>
    </row>
    <row r="173" spans="2:26">
      <c r="B173" s="176" t="s">
        <v>2552</v>
      </c>
      <c r="C173" s="121"/>
      <c r="D173" s="119"/>
      <c r="E173" s="118"/>
      <c r="F173" s="192"/>
      <c r="G173" s="117"/>
      <c r="H173" s="120">
        <v>0</v>
      </c>
      <c r="I173" s="119"/>
      <c r="J173" s="119"/>
      <c r="K173" s="120">
        <v>0</v>
      </c>
      <c r="L173" s="120">
        <v>0</v>
      </c>
      <c r="M173" s="120">
        <v>0</v>
      </c>
      <c r="N173" s="120">
        <v>0</v>
      </c>
      <c r="O173" s="120">
        <v>0</v>
      </c>
      <c r="P173" s="185"/>
      <c r="Q173" s="181">
        <v>0</v>
      </c>
      <c r="R173" s="197"/>
      <c r="S173" s="179" t="str">
        <f>IFERROR(INDEX('ITC-3B'!$B$21:$B$1020,MATCH(F173,'ITC-3B'!$E$21:$E$1020,0)),"-")</f>
        <v>-</v>
      </c>
      <c r="T173" s="179" t="str">
        <f>IFERROR(INDEX('ITC-Books'!$B$21:$B$1020,MATCH(F173,'ITC-Books'!$E$21:$E$1020,0)),"-")</f>
        <v>-</v>
      </c>
      <c r="U173" s="186">
        <f t="shared" si="7"/>
        <v>0</v>
      </c>
      <c r="W173" s="179" t="str">
        <f>IFERROR(INDEX('ITC-3B'!$C$21:$C$1020,MATCH(F173,'ITC-3B'!$E$21:$E$1020,0)),"Unclaimed")</f>
        <v>Unclaimed</v>
      </c>
      <c r="X173" s="114">
        <f>IFERROR(VLOOKUP(F173,'ITC-3B'!$E$21:$P$1020,12,0)-H173,SUM(M173:O173))</f>
        <v>0</v>
      </c>
      <c r="Y173" s="179" t="str">
        <f>IFERROR(INDEX('ITC-Books'!$C$21:$C$1020,MATCH(F173,'ITC-Books'!$E$21:$E$1020,0)),"Unclaimed")</f>
        <v>Unclaimed</v>
      </c>
      <c r="Z173" s="114">
        <f>IFERROR(VLOOKUP(F173,'ITC-Books'!$E$21:$P$1020,12,0)-H173,SUM(M173:O173))</f>
        <v>0</v>
      </c>
    </row>
    <row r="174" spans="2:26">
      <c r="B174" s="176" t="s">
        <v>2553</v>
      </c>
      <c r="C174" s="121"/>
      <c r="D174" s="119"/>
      <c r="E174" s="118"/>
      <c r="F174" s="192"/>
      <c r="G174" s="117"/>
      <c r="H174" s="120">
        <v>0</v>
      </c>
      <c r="I174" s="119"/>
      <c r="J174" s="119"/>
      <c r="K174" s="120">
        <v>0</v>
      </c>
      <c r="L174" s="120">
        <v>0</v>
      </c>
      <c r="M174" s="120">
        <v>0</v>
      </c>
      <c r="N174" s="120">
        <v>0</v>
      </c>
      <c r="O174" s="120">
        <v>0</v>
      </c>
      <c r="P174" s="185"/>
      <c r="Q174" s="181">
        <v>0</v>
      </c>
      <c r="R174" s="197"/>
      <c r="S174" s="179" t="str">
        <f>IFERROR(INDEX('ITC-3B'!$B$21:$B$1020,MATCH(F174,'ITC-3B'!$E$21:$E$1020,0)),"-")</f>
        <v>-</v>
      </c>
      <c r="T174" s="179" t="str">
        <f>IFERROR(INDEX('ITC-Books'!$B$21:$B$1020,MATCH(F174,'ITC-Books'!$E$21:$E$1020,0)),"-")</f>
        <v>-</v>
      </c>
      <c r="U174" s="186">
        <f t="shared" si="7"/>
        <v>0</v>
      </c>
      <c r="W174" s="179" t="str">
        <f>IFERROR(INDEX('ITC-3B'!$C$21:$C$1020,MATCH(F174,'ITC-3B'!$E$21:$E$1020,0)),"Unclaimed")</f>
        <v>Unclaimed</v>
      </c>
      <c r="X174" s="114">
        <f>IFERROR(VLOOKUP(F174,'ITC-3B'!$E$21:$P$1020,12,0)-H174,SUM(M174:O174))</f>
        <v>0</v>
      </c>
      <c r="Y174" s="179" t="str">
        <f>IFERROR(INDEX('ITC-Books'!$C$21:$C$1020,MATCH(F174,'ITC-Books'!$E$21:$E$1020,0)),"Unclaimed")</f>
        <v>Unclaimed</v>
      </c>
      <c r="Z174" s="114">
        <f>IFERROR(VLOOKUP(F174,'ITC-Books'!$E$21:$P$1020,12,0)-H174,SUM(M174:O174))</f>
        <v>0</v>
      </c>
    </row>
    <row r="175" spans="2:26">
      <c r="B175" s="176" t="s">
        <v>2554</v>
      </c>
      <c r="C175" s="121"/>
      <c r="D175" s="119"/>
      <c r="E175" s="118"/>
      <c r="F175" s="192"/>
      <c r="G175" s="117"/>
      <c r="H175" s="120">
        <v>0</v>
      </c>
      <c r="I175" s="119"/>
      <c r="J175" s="119"/>
      <c r="K175" s="120">
        <v>0</v>
      </c>
      <c r="L175" s="120">
        <v>0</v>
      </c>
      <c r="M175" s="120">
        <v>0</v>
      </c>
      <c r="N175" s="120">
        <v>0</v>
      </c>
      <c r="O175" s="120">
        <v>0</v>
      </c>
      <c r="P175" s="185"/>
      <c r="Q175" s="181">
        <v>0</v>
      </c>
      <c r="R175" s="197"/>
      <c r="S175" s="179" t="str">
        <f>IFERROR(INDEX('ITC-3B'!$B$21:$B$1020,MATCH(F175,'ITC-3B'!$E$21:$E$1020,0)),"-")</f>
        <v>-</v>
      </c>
      <c r="T175" s="179" t="str">
        <f>IFERROR(INDEX('ITC-Books'!$B$21:$B$1020,MATCH(F175,'ITC-Books'!$E$21:$E$1020,0)),"-")</f>
        <v>-</v>
      </c>
      <c r="U175" s="186">
        <f t="shared" si="7"/>
        <v>0</v>
      </c>
      <c r="W175" s="179" t="str">
        <f>IFERROR(INDEX('ITC-3B'!$C$21:$C$1020,MATCH(F175,'ITC-3B'!$E$21:$E$1020,0)),"Unclaimed")</f>
        <v>Unclaimed</v>
      </c>
      <c r="X175" s="114">
        <f>IFERROR(VLOOKUP(F175,'ITC-3B'!$E$21:$P$1020,12,0)-H175,SUM(M175:O175))</f>
        <v>0</v>
      </c>
      <c r="Y175" s="179" t="str">
        <f>IFERROR(INDEX('ITC-Books'!$C$21:$C$1020,MATCH(F175,'ITC-Books'!$E$21:$E$1020,0)),"Unclaimed")</f>
        <v>Unclaimed</v>
      </c>
      <c r="Z175" s="114">
        <f>IFERROR(VLOOKUP(F175,'ITC-Books'!$E$21:$P$1020,12,0)-H175,SUM(M175:O175))</f>
        <v>0</v>
      </c>
    </row>
    <row r="176" spans="2:26">
      <c r="B176" s="176" t="s">
        <v>2555</v>
      </c>
      <c r="C176" s="121"/>
      <c r="D176" s="119"/>
      <c r="E176" s="118"/>
      <c r="F176" s="192"/>
      <c r="G176" s="117"/>
      <c r="H176" s="120">
        <v>0</v>
      </c>
      <c r="I176" s="119"/>
      <c r="J176" s="119"/>
      <c r="K176" s="120">
        <v>0</v>
      </c>
      <c r="L176" s="120">
        <v>0</v>
      </c>
      <c r="M176" s="120">
        <v>0</v>
      </c>
      <c r="N176" s="120">
        <v>0</v>
      </c>
      <c r="O176" s="120">
        <v>0</v>
      </c>
      <c r="P176" s="185"/>
      <c r="Q176" s="181">
        <v>0</v>
      </c>
      <c r="R176" s="197"/>
      <c r="S176" s="179" t="str">
        <f>IFERROR(INDEX('ITC-3B'!$B$21:$B$1020,MATCH(F176,'ITC-3B'!$E$21:$E$1020,0)),"-")</f>
        <v>-</v>
      </c>
      <c r="T176" s="179" t="str">
        <f>IFERROR(INDEX('ITC-Books'!$B$21:$B$1020,MATCH(F176,'ITC-Books'!$E$21:$E$1020,0)),"-")</f>
        <v>-</v>
      </c>
      <c r="U176" s="186">
        <f t="shared" si="7"/>
        <v>0</v>
      </c>
      <c r="W176" s="179" t="str">
        <f>IFERROR(INDEX('ITC-3B'!$C$21:$C$1020,MATCH(F176,'ITC-3B'!$E$21:$E$1020,0)),"Unclaimed")</f>
        <v>Unclaimed</v>
      </c>
      <c r="X176" s="114">
        <f>IFERROR(VLOOKUP(F176,'ITC-3B'!$E$21:$P$1020,12,0)-H176,SUM(M176:O176))</f>
        <v>0</v>
      </c>
      <c r="Y176" s="179" t="str">
        <f>IFERROR(INDEX('ITC-Books'!$C$21:$C$1020,MATCH(F176,'ITC-Books'!$E$21:$E$1020,0)),"Unclaimed")</f>
        <v>Unclaimed</v>
      </c>
      <c r="Z176" s="114">
        <f>IFERROR(VLOOKUP(F176,'ITC-Books'!$E$21:$P$1020,12,0)-H176,SUM(M176:O176))</f>
        <v>0</v>
      </c>
    </row>
    <row r="177" spans="2:26">
      <c r="B177" s="176" t="s">
        <v>2556</v>
      </c>
      <c r="C177" s="121"/>
      <c r="D177" s="119"/>
      <c r="E177" s="118"/>
      <c r="F177" s="192"/>
      <c r="G177" s="117"/>
      <c r="H177" s="120">
        <v>0</v>
      </c>
      <c r="I177" s="119"/>
      <c r="J177" s="119"/>
      <c r="K177" s="120">
        <v>0</v>
      </c>
      <c r="L177" s="120">
        <v>0</v>
      </c>
      <c r="M177" s="120">
        <v>0</v>
      </c>
      <c r="N177" s="120">
        <v>0</v>
      </c>
      <c r="O177" s="120">
        <v>0</v>
      </c>
      <c r="P177" s="185"/>
      <c r="Q177" s="181">
        <v>0</v>
      </c>
      <c r="R177" s="197"/>
      <c r="S177" s="179" t="str">
        <f>IFERROR(INDEX('ITC-3B'!$B$21:$B$1020,MATCH(F177,'ITC-3B'!$E$21:$E$1020,0)),"-")</f>
        <v>-</v>
      </c>
      <c r="T177" s="179" t="str">
        <f>IFERROR(INDEX('ITC-Books'!$B$21:$B$1020,MATCH(F177,'ITC-Books'!$E$21:$E$1020,0)),"-")</f>
        <v>-</v>
      </c>
      <c r="U177" s="186">
        <f t="shared" si="7"/>
        <v>0</v>
      </c>
      <c r="W177" s="179" t="str">
        <f>IFERROR(INDEX('ITC-3B'!$C$21:$C$1020,MATCH(F177,'ITC-3B'!$E$21:$E$1020,0)),"Unclaimed")</f>
        <v>Unclaimed</v>
      </c>
      <c r="X177" s="114">
        <f>IFERROR(VLOOKUP(F177,'ITC-3B'!$E$21:$P$1020,12,0)-H177,SUM(M177:O177))</f>
        <v>0</v>
      </c>
      <c r="Y177" s="179" t="str">
        <f>IFERROR(INDEX('ITC-Books'!$C$21:$C$1020,MATCH(F177,'ITC-Books'!$E$21:$E$1020,0)),"Unclaimed")</f>
        <v>Unclaimed</v>
      </c>
      <c r="Z177" s="114">
        <f>IFERROR(VLOOKUP(F177,'ITC-Books'!$E$21:$P$1020,12,0)-H177,SUM(M177:O177))</f>
        <v>0</v>
      </c>
    </row>
    <row r="178" spans="2:26">
      <c r="B178" s="176" t="s">
        <v>2557</v>
      </c>
      <c r="C178" s="121"/>
      <c r="D178" s="119"/>
      <c r="E178" s="118"/>
      <c r="F178" s="192"/>
      <c r="G178" s="117"/>
      <c r="H178" s="120">
        <v>0</v>
      </c>
      <c r="I178" s="119"/>
      <c r="J178" s="119"/>
      <c r="K178" s="120">
        <v>0</v>
      </c>
      <c r="L178" s="120">
        <v>0</v>
      </c>
      <c r="M178" s="120">
        <v>0</v>
      </c>
      <c r="N178" s="120">
        <v>0</v>
      </c>
      <c r="O178" s="120">
        <v>0</v>
      </c>
      <c r="P178" s="185"/>
      <c r="Q178" s="181">
        <v>0</v>
      </c>
      <c r="R178" s="197"/>
      <c r="S178" s="179" t="str">
        <f>IFERROR(INDEX('ITC-3B'!$B$21:$B$1020,MATCH(F178,'ITC-3B'!$E$21:$E$1020,0)),"-")</f>
        <v>-</v>
      </c>
      <c r="T178" s="179" t="str">
        <f>IFERROR(INDEX('ITC-Books'!$B$21:$B$1020,MATCH(F178,'ITC-Books'!$E$21:$E$1020,0)),"-")</f>
        <v>-</v>
      </c>
      <c r="U178" s="186">
        <f t="shared" si="7"/>
        <v>0</v>
      </c>
      <c r="W178" s="179" t="str">
        <f>IFERROR(INDEX('ITC-3B'!$C$21:$C$1020,MATCH(F178,'ITC-3B'!$E$21:$E$1020,0)),"Unclaimed")</f>
        <v>Unclaimed</v>
      </c>
      <c r="X178" s="114">
        <f>IFERROR(VLOOKUP(F178,'ITC-3B'!$E$21:$P$1020,12,0)-H178,SUM(M178:O178))</f>
        <v>0</v>
      </c>
      <c r="Y178" s="179" t="str">
        <f>IFERROR(INDEX('ITC-Books'!$C$21:$C$1020,MATCH(F178,'ITC-Books'!$E$21:$E$1020,0)),"Unclaimed")</f>
        <v>Unclaimed</v>
      </c>
      <c r="Z178" s="114">
        <f>IFERROR(VLOOKUP(F178,'ITC-Books'!$E$21:$P$1020,12,0)-H178,SUM(M178:O178))</f>
        <v>0</v>
      </c>
    </row>
    <row r="179" spans="2:26">
      <c r="B179" s="176" t="s">
        <v>2558</v>
      </c>
      <c r="C179" s="121"/>
      <c r="D179" s="119"/>
      <c r="E179" s="118"/>
      <c r="F179" s="192"/>
      <c r="G179" s="117"/>
      <c r="H179" s="120">
        <v>0</v>
      </c>
      <c r="I179" s="119"/>
      <c r="J179" s="119"/>
      <c r="K179" s="120">
        <v>0</v>
      </c>
      <c r="L179" s="120">
        <v>0</v>
      </c>
      <c r="M179" s="120">
        <v>0</v>
      </c>
      <c r="N179" s="120">
        <v>0</v>
      </c>
      <c r="O179" s="120">
        <v>0</v>
      </c>
      <c r="P179" s="185"/>
      <c r="Q179" s="181">
        <v>0</v>
      </c>
      <c r="R179" s="197"/>
      <c r="S179" s="179" t="str">
        <f>IFERROR(INDEX('ITC-3B'!$B$21:$B$1020,MATCH(F179,'ITC-3B'!$E$21:$E$1020,0)),"-")</f>
        <v>-</v>
      </c>
      <c r="T179" s="179" t="str">
        <f>IFERROR(INDEX('ITC-Books'!$B$21:$B$1020,MATCH(F179,'ITC-Books'!$E$21:$E$1020,0)),"-")</f>
        <v>-</v>
      </c>
      <c r="U179" s="186">
        <f t="shared" si="7"/>
        <v>0</v>
      </c>
      <c r="W179" s="179" t="str">
        <f>IFERROR(INDEX('ITC-3B'!$C$21:$C$1020,MATCH(F179,'ITC-3B'!$E$21:$E$1020,0)),"Unclaimed")</f>
        <v>Unclaimed</v>
      </c>
      <c r="X179" s="114">
        <f>IFERROR(VLOOKUP(F179,'ITC-3B'!$E$21:$P$1020,12,0)-H179,SUM(M179:O179))</f>
        <v>0</v>
      </c>
      <c r="Y179" s="179" t="str">
        <f>IFERROR(INDEX('ITC-Books'!$C$21:$C$1020,MATCH(F179,'ITC-Books'!$E$21:$E$1020,0)),"Unclaimed")</f>
        <v>Unclaimed</v>
      </c>
      <c r="Z179" s="114">
        <f>IFERROR(VLOOKUP(F179,'ITC-Books'!$E$21:$P$1020,12,0)-H179,SUM(M179:O179))</f>
        <v>0</v>
      </c>
    </row>
    <row r="180" spans="2:26">
      <c r="B180" s="176" t="s">
        <v>2559</v>
      </c>
      <c r="C180" s="121"/>
      <c r="D180" s="119"/>
      <c r="E180" s="118"/>
      <c r="F180" s="192"/>
      <c r="G180" s="117"/>
      <c r="H180" s="120">
        <v>0</v>
      </c>
      <c r="I180" s="119"/>
      <c r="J180" s="119"/>
      <c r="K180" s="120">
        <v>0</v>
      </c>
      <c r="L180" s="120">
        <v>0</v>
      </c>
      <c r="M180" s="120">
        <v>0</v>
      </c>
      <c r="N180" s="120">
        <v>0</v>
      </c>
      <c r="O180" s="120">
        <v>0</v>
      </c>
      <c r="P180" s="185"/>
      <c r="Q180" s="181">
        <v>0</v>
      </c>
      <c r="R180" s="197"/>
      <c r="S180" s="179" t="str">
        <f>IFERROR(INDEX('ITC-3B'!$B$21:$B$1020,MATCH(F180,'ITC-3B'!$E$21:$E$1020,0)),"-")</f>
        <v>-</v>
      </c>
      <c r="T180" s="179" t="str">
        <f>IFERROR(INDEX('ITC-Books'!$B$21:$B$1020,MATCH(F180,'ITC-Books'!$E$21:$E$1020,0)),"-")</f>
        <v>-</v>
      </c>
      <c r="U180" s="186">
        <f t="shared" si="7"/>
        <v>0</v>
      </c>
      <c r="W180" s="179" t="str">
        <f>IFERROR(INDEX('ITC-3B'!$C$21:$C$1020,MATCH(F180,'ITC-3B'!$E$21:$E$1020,0)),"Unclaimed")</f>
        <v>Unclaimed</v>
      </c>
      <c r="X180" s="114">
        <f>IFERROR(VLOOKUP(F180,'ITC-3B'!$E$21:$P$1020,12,0)-H180,SUM(M180:O180))</f>
        <v>0</v>
      </c>
      <c r="Y180" s="179" t="str">
        <f>IFERROR(INDEX('ITC-Books'!$C$21:$C$1020,MATCH(F180,'ITC-Books'!$E$21:$E$1020,0)),"Unclaimed")</f>
        <v>Unclaimed</v>
      </c>
      <c r="Z180" s="114">
        <f>IFERROR(VLOOKUP(F180,'ITC-Books'!$E$21:$P$1020,12,0)-H180,SUM(M180:O180))</f>
        <v>0</v>
      </c>
    </row>
    <row r="181" spans="2:26">
      <c r="B181" s="176" t="s">
        <v>2560</v>
      </c>
      <c r="C181" s="121"/>
      <c r="D181" s="119"/>
      <c r="E181" s="118"/>
      <c r="F181" s="192"/>
      <c r="G181" s="117"/>
      <c r="H181" s="120">
        <v>0</v>
      </c>
      <c r="I181" s="119"/>
      <c r="J181" s="119"/>
      <c r="K181" s="120">
        <v>0</v>
      </c>
      <c r="L181" s="120">
        <v>0</v>
      </c>
      <c r="M181" s="120">
        <v>0</v>
      </c>
      <c r="N181" s="120">
        <v>0</v>
      </c>
      <c r="O181" s="120">
        <v>0</v>
      </c>
      <c r="P181" s="185"/>
      <c r="Q181" s="181">
        <v>0</v>
      </c>
      <c r="R181" s="197"/>
      <c r="S181" s="179" t="str">
        <f>IFERROR(INDEX('ITC-3B'!$B$21:$B$1020,MATCH(F181,'ITC-3B'!$E$21:$E$1020,0)),"-")</f>
        <v>-</v>
      </c>
      <c r="T181" s="179" t="str">
        <f>IFERROR(INDEX('ITC-Books'!$B$21:$B$1020,MATCH(F181,'ITC-Books'!$E$21:$E$1020,0)),"-")</f>
        <v>-</v>
      </c>
      <c r="U181" s="186">
        <f t="shared" si="7"/>
        <v>0</v>
      </c>
      <c r="W181" s="179" t="str">
        <f>IFERROR(INDEX('ITC-3B'!$C$21:$C$1020,MATCH(F181,'ITC-3B'!$E$21:$E$1020,0)),"Unclaimed")</f>
        <v>Unclaimed</v>
      </c>
      <c r="X181" s="114">
        <f>IFERROR(VLOOKUP(F181,'ITC-3B'!$E$21:$P$1020,12,0)-H181,SUM(M181:O181))</f>
        <v>0</v>
      </c>
      <c r="Y181" s="179" t="str">
        <f>IFERROR(INDEX('ITC-Books'!$C$21:$C$1020,MATCH(F181,'ITC-Books'!$E$21:$E$1020,0)),"Unclaimed")</f>
        <v>Unclaimed</v>
      </c>
      <c r="Z181" s="114">
        <f>IFERROR(VLOOKUP(F181,'ITC-Books'!$E$21:$P$1020,12,0)-H181,SUM(M181:O181))</f>
        <v>0</v>
      </c>
    </row>
    <row r="182" spans="2:26">
      <c r="B182" s="176" t="s">
        <v>2561</v>
      </c>
      <c r="C182" s="121"/>
      <c r="D182" s="119"/>
      <c r="E182" s="118"/>
      <c r="F182" s="192"/>
      <c r="G182" s="117"/>
      <c r="H182" s="120">
        <v>0</v>
      </c>
      <c r="I182" s="119"/>
      <c r="J182" s="119"/>
      <c r="K182" s="120">
        <v>0</v>
      </c>
      <c r="L182" s="120">
        <v>0</v>
      </c>
      <c r="M182" s="120">
        <v>0</v>
      </c>
      <c r="N182" s="120">
        <v>0</v>
      </c>
      <c r="O182" s="120">
        <v>0</v>
      </c>
      <c r="P182" s="185"/>
      <c r="Q182" s="181">
        <v>0</v>
      </c>
      <c r="R182" s="197"/>
      <c r="S182" s="179" t="str">
        <f>IFERROR(INDEX('ITC-3B'!$B$21:$B$1020,MATCH(F182,'ITC-3B'!$E$21:$E$1020,0)),"-")</f>
        <v>-</v>
      </c>
      <c r="T182" s="179" t="str">
        <f>IFERROR(INDEX('ITC-Books'!$B$21:$B$1020,MATCH(F182,'ITC-Books'!$E$21:$E$1020,0)),"-")</f>
        <v>-</v>
      </c>
      <c r="U182" s="186">
        <f t="shared" si="7"/>
        <v>0</v>
      </c>
      <c r="W182" s="179" t="str">
        <f>IFERROR(INDEX('ITC-3B'!$C$21:$C$1020,MATCH(F182,'ITC-3B'!$E$21:$E$1020,0)),"Unclaimed")</f>
        <v>Unclaimed</v>
      </c>
      <c r="X182" s="114">
        <f>IFERROR(VLOOKUP(F182,'ITC-3B'!$E$21:$P$1020,12,0)-H182,SUM(M182:O182))</f>
        <v>0</v>
      </c>
      <c r="Y182" s="179" t="str">
        <f>IFERROR(INDEX('ITC-Books'!$C$21:$C$1020,MATCH(F182,'ITC-Books'!$E$21:$E$1020,0)),"Unclaimed")</f>
        <v>Unclaimed</v>
      </c>
      <c r="Z182" s="114">
        <f>IFERROR(VLOOKUP(F182,'ITC-Books'!$E$21:$P$1020,12,0)-H182,SUM(M182:O182))</f>
        <v>0</v>
      </c>
    </row>
    <row r="183" spans="2:26">
      <c r="B183" s="176" t="s">
        <v>2562</v>
      </c>
      <c r="C183" s="121"/>
      <c r="D183" s="119"/>
      <c r="E183" s="118"/>
      <c r="F183" s="192"/>
      <c r="G183" s="117"/>
      <c r="H183" s="120">
        <v>0</v>
      </c>
      <c r="I183" s="119"/>
      <c r="J183" s="119"/>
      <c r="K183" s="120">
        <v>0</v>
      </c>
      <c r="L183" s="120">
        <v>0</v>
      </c>
      <c r="M183" s="120">
        <v>0</v>
      </c>
      <c r="N183" s="120">
        <v>0</v>
      </c>
      <c r="O183" s="120">
        <v>0</v>
      </c>
      <c r="P183" s="185"/>
      <c r="Q183" s="181">
        <v>0</v>
      </c>
      <c r="R183" s="197"/>
      <c r="S183" s="179" t="str">
        <f>IFERROR(INDEX('ITC-3B'!$B$21:$B$1020,MATCH(F183,'ITC-3B'!$E$21:$E$1020,0)),"-")</f>
        <v>-</v>
      </c>
      <c r="T183" s="179" t="str">
        <f>IFERROR(INDEX('ITC-Books'!$B$21:$B$1020,MATCH(F183,'ITC-Books'!$E$21:$E$1020,0)),"-")</f>
        <v>-</v>
      </c>
      <c r="U183" s="186">
        <f t="shared" si="7"/>
        <v>0</v>
      </c>
      <c r="W183" s="179" t="str">
        <f>IFERROR(INDEX('ITC-3B'!$C$21:$C$1020,MATCH(F183,'ITC-3B'!$E$21:$E$1020,0)),"Unclaimed")</f>
        <v>Unclaimed</v>
      </c>
      <c r="X183" s="114">
        <f>IFERROR(VLOOKUP(F183,'ITC-3B'!$E$21:$P$1020,12,0)-H183,SUM(M183:O183))</f>
        <v>0</v>
      </c>
      <c r="Y183" s="179" t="str">
        <f>IFERROR(INDEX('ITC-Books'!$C$21:$C$1020,MATCH(F183,'ITC-Books'!$E$21:$E$1020,0)),"Unclaimed")</f>
        <v>Unclaimed</v>
      </c>
      <c r="Z183" s="114">
        <f>IFERROR(VLOOKUP(F183,'ITC-Books'!$E$21:$P$1020,12,0)-H183,SUM(M183:O183))</f>
        <v>0</v>
      </c>
    </row>
    <row r="184" spans="2:26">
      <c r="B184" s="176" t="s">
        <v>2563</v>
      </c>
      <c r="C184" s="121"/>
      <c r="D184" s="119"/>
      <c r="E184" s="118"/>
      <c r="F184" s="192"/>
      <c r="G184" s="117"/>
      <c r="H184" s="120">
        <v>0</v>
      </c>
      <c r="I184" s="119"/>
      <c r="J184" s="119"/>
      <c r="K184" s="120">
        <v>0</v>
      </c>
      <c r="L184" s="120">
        <v>0</v>
      </c>
      <c r="M184" s="120">
        <v>0</v>
      </c>
      <c r="N184" s="120">
        <v>0</v>
      </c>
      <c r="O184" s="120">
        <v>0</v>
      </c>
      <c r="P184" s="185"/>
      <c r="Q184" s="181">
        <v>0</v>
      </c>
      <c r="R184" s="197"/>
      <c r="S184" s="179" t="str">
        <f>IFERROR(INDEX('ITC-3B'!$B$21:$B$1020,MATCH(F184,'ITC-3B'!$E$21:$E$1020,0)),"-")</f>
        <v>-</v>
      </c>
      <c r="T184" s="179" t="str">
        <f>IFERROR(INDEX('ITC-Books'!$B$21:$B$1020,MATCH(F184,'ITC-Books'!$E$21:$E$1020,0)),"-")</f>
        <v>-</v>
      </c>
      <c r="U184" s="186">
        <f t="shared" si="7"/>
        <v>0</v>
      </c>
      <c r="W184" s="179" t="str">
        <f>IFERROR(INDEX('ITC-3B'!$C$21:$C$1020,MATCH(F184,'ITC-3B'!$E$21:$E$1020,0)),"Unclaimed")</f>
        <v>Unclaimed</v>
      </c>
      <c r="X184" s="114">
        <f>IFERROR(VLOOKUP(F184,'ITC-3B'!$E$21:$P$1020,12,0)-H184,SUM(M184:O184))</f>
        <v>0</v>
      </c>
      <c r="Y184" s="179" t="str">
        <f>IFERROR(INDEX('ITC-Books'!$C$21:$C$1020,MATCH(F184,'ITC-Books'!$E$21:$E$1020,0)),"Unclaimed")</f>
        <v>Unclaimed</v>
      </c>
      <c r="Z184" s="114">
        <f>IFERROR(VLOOKUP(F184,'ITC-Books'!$E$21:$P$1020,12,0)-H184,SUM(M184:O184))</f>
        <v>0</v>
      </c>
    </row>
    <row r="185" spans="2:26">
      <c r="B185" s="176" t="s">
        <v>2564</v>
      </c>
      <c r="C185" s="121"/>
      <c r="D185" s="119"/>
      <c r="E185" s="118"/>
      <c r="F185" s="192"/>
      <c r="G185" s="117"/>
      <c r="H185" s="120">
        <v>0</v>
      </c>
      <c r="I185" s="119"/>
      <c r="J185" s="119"/>
      <c r="K185" s="120">
        <v>0</v>
      </c>
      <c r="L185" s="120">
        <v>0</v>
      </c>
      <c r="M185" s="120">
        <v>0</v>
      </c>
      <c r="N185" s="120">
        <v>0</v>
      </c>
      <c r="O185" s="120">
        <v>0</v>
      </c>
      <c r="P185" s="185"/>
      <c r="Q185" s="181">
        <v>0</v>
      </c>
      <c r="R185" s="197"/>
      <c r="S185" s="179" t="str">
        <f>IFERROR(INDEX('ITC-3B'!$B$21:$B$1020,MATCH(F185,'ITC-3B'!$E$21:$E$1020,0)),"-")</f>
        <v>-</v>
      </c>
      <c r="T185" s="179" t="str">
        <f>IFERROR(INDEX('ITC-Books'!$B$21:$B$1020,MATCH(F185,'ITC-Books'!$E$21:$E$1020,0)),"-")</f>
        <v>-</v>
      </c>
      <c r="U185" s="186">
        <f t="shared" si="7"/>
        <v>0</v>
      </c>
      <c r="W185" s="179" t="str">
        <f>IFERROR(INDEX('ITC-3B'!$C$21:$C$1020,MATCH(F185,'ITC-3B'!$E$21:$E$1020,0)),"Unclaimed")</f>
        <v>Unclaimed</v>
      </c>
      <c r="X185" s="114">
        <f>IFERROR(VLOOKUP(F185,'ITC-3B'!$E$21:$P$1020,12,0)-H185,SUM(M185:O185))</f>
        <v>0</v>
      </c>
      <c r="Y185" s="179" t="str">
        <f>IFERROR(INDEX('ITC-Books'!$C$21:$C$1020,MATCH(F185,'ITC-Books'!$E$21:$E$1020,0)),"Unclaimed")</f>
        <v>Unclaimed</v>
      </c>
      <c r="Z185" s="114">
        <f>IFERROR(VLOOKUP(F185,'ITC-Books'!$E$21:$P$1020,12,0)-H185,SUM(M185:O185))</f>
        <v>0</v>
      </c>
    </row>
    <row r="186" spans="2:26">
      <c r="B186" s="176" t="s">
        <v>2565</v>
      </c>
      <c r="C186" s="121"/>
      <c r="D186" s="119"/>
      <c r="E186" s="118"/>
      <c r="F186" s="192"/>
      <c r="G186" s="117"/>
      <c r="H186" s="120">
        <v>0</v>
      </c>
      <c r="I186" s="119"/>
      <c r="J186" s="119"/>
      <c r="K186" s="120">
        <v>0</v>
      </c>
      <c r="L186" s="120">
        <v>0</v>
      </c>
      <c r="M186" s="120">
        <v>0</v>
      </c>
      <c r="N186" s="120">
        <v>0</v>
      </c>
      <c r="O186" s="120">
        <v>0</v>
      </c>
      <c r="P186" s="185"/>
      <c r="Q186" s="181">
        <v>0</v>
      </c>
      <c r="R186" s="197"/>
      <c r="S186" s="179" t="str">
        <f>IFERROR(INDEX('ITC-3B'!$B$21:$B$1020,MATCH(F186,'ITC-3B'!$E$21:$E$1020,0)),"-")</f>
        <v>-</v>
      </c>
      <c r="T186" s="179" t="str">
        <f>IFERROR(INDEX('ITC-Books'!$B$21:$B$1020,MATCH(F186,'ITC-Books'!$E$21:$E$1020,0)),"-")</f>
        <v>-</v>
      </c>
      <c r="U186" s="186">
        <f t="shared" si="7"/>
        <v>0</v>
      </c>
      <c r="W186" s="179" t="str">
        <f>IFERROR(INDEX('ITC-3B'!$C$21:$C$1020,MATCH(F186,'ITC-3B'!$E$21:$E$1020,0)),"Unclaimed")</f>
        <v>Unclaimed</v>
      </c>
      <c r="X186" s="114">
        <f>IFERROR(VLOOKUP(F186,'ITC-3B'!$E$21:$P$1020,12,0)-H186,SUM(M186:O186))</f>
        <v>0</v>
      </c>
      <c r="Y186" s="179" t="str">
        <f>IFERROR(INDEX('ITC-Books'!$C$21:$C$1020,MATCH(F186,'ITC-Books'!$E$21:$E$1020,0)),"Unclaimed")</f>
        <v>Unclaimed</v>
      </c>
      <c r="Z186" s="114">
        <f>IFERROR(VLOOKUP(F186,'ITC-Books'!$E$21:$P$1020,12,0)-H186,SUM(M186:O186))</f>
        <v>0</v>
      </c>
    </row>
    <row r="187" spans="2:26">
      <c r="B187" s="176" t="s">
        <v>2566</v>
      </c>
      <c r="C187" s="121"/>
      <c r="D187" s="119"/>
      <c r="E187" s="118"/>
      <c r="F187" s="192"/>
      <c r="G187" s="117"/>
      <c r="H187" s="120">
        <v>0</v>
      </c>
      <c r="I187" s="119"/>
      <c r="J187" s="119"/>
      <c r="K187" s="120">
        <v>0</v>
      </c>
      <c r="L187" s="120">
        <v>0</v>
      </c>
      <c r="M187" s="120">
        <v>0</v>
      </c>
      <c r="N187" s="120">
        <v>0</v>
      </c>
      <c r="O187" s="120">
        <v>0</v>
      </c>
      <c r="P187" s="185"/>
      <c r="Q187" s="181">
        <v>0</v>
      </c>
      <c r="R187" s="197"/>
      <c r="S187" s="179" t="str">
        <f>IFERROR(INDEX('ITC-3B'!$B$21:$B$1020,MATCH(F187,'ITC-3B'!$E$21:$E$1020,0)),"-")</f>
        <v>-</v>
      </c>
      <c r="T187" s="179" t="str">
        <f>IFERROR(INDEX('ITC-Books'!$B$21:$B$1020,MATCH(F187,'ITC-Books'!$E$21:$E$1020,0)),"-")</f>
        <v>-</v>
      </c>
      <c r="U187" s="186">
        <f t="shared" si="7"/>
        <v>0</v>
      </c>
      <c r="W187" s="179" t="str">
        <f>IFERROR(INDEX('ITC-3B'!$C$21:$C$1020,MATCH(F187,'ITC-3B'!$E$21:$E$1020,0)),"Unclaimed")</f>
        <v>Unclaimed</v>
      </c>
      <c r="X187" s="114">
        <f>IFERROR(VLOOKUP(F187,'ITC-3B'!$E$21:$P$1020,12,0)-H187,SUM(M187:O187))</f>
        <v>0</v>
      </c>
      <c r="Y187" s="179" t="str">
        <f>IFERROR(INDEX('ITC-Books'!$C$21:$C$1020,MATCH(F187,'ITC-Books'!$E$21:$E$1020,0)),"Unclaimed")</f>
        <v>Unclaimed</v>
      </c>
      <c r="Z187" s="114">
        <f>IFERROR(VLOOKUP(F187,'ITC-Books'!$E$21:$P$1020,12,0)-H187,SUM(M187:O187))</f>
        <v>0</v>
      </c>
    </row>
    <row r="188" spans="2:26">
      <c r="B188" s="176" t="s">
        <v>2567</v>
      </c>
      <c r="C188" s="121"/>
      <c r="D188" s="119"/>
      <c r="E188" s="118"/>
      <c r="F188" s="192"/>
      <c r="G188" s="117"/>
      <c r="H188" s="120">
        <v>0</v>
      </c>
      <c r="I188" s="119"/>
      <c r="J188" s="119"/>
      <c r="K188" s="120">
        <v>0</v>
      </c>
      <c r="L188" s="120">
        <v>0</v>
      </c>
      <c r="M188" s="120">
        <v>0</v>
      </c>
      <c r="N188" s="120">
        <v>0</v>
      </c>
      <c r="O188" s="120">
        <v>0</v>
      </c>
      <c r="P188" s="185"/>
      <c r="Q188" s="181">
        <v>0</v>
      </c>
      <c r="R188" s="197"/>
      <c r="S188" s="179" t="str">
        <f>IFERROR(INDEX('ITC-3B'!$B$21:$B$1020,MATCH(F188,'ITC-3B'!$E$21:$E$1020,0)),"-")</f>
        <v>-</v>
      </c>
      <c r="T188" s="179" t="str">
        <f>IFERROR(INDEX('ITC-Books'!$B$21:$B$1020,MATCH(F188,'ITC-Books'!$E$21:$E$1020,0)),"-")</f>
        <v>-</v>
      </c>
      <c r="U188" s="186">
        <f t="shared" si="7"/>
        <v>0</v>
      </c>
      <c r="W188" s="179" t="str">
        <f>IFERROR(INDEX('ITC-3B'!$C$21:$C$1020,MATCH(F188,'ITC-3B'!$E$21:$E$1020,0)),"Unclaimed")</f>
        <v>Unclaimed</v>
      </c>
      <c r="X188" s="114">
        <f>IFERROR(VLOOKUP(F188,'ITC-3B'!$E$21:$P$1020,12,0)-H188,SUM(M188:O188))</f>
        <v>0</v>
      </c>
      <c r="Y188" s="179" t="str">
        <f>IFERROR(INDEX('ITC-Books'!$C$21:$C$1020,MATCH(F188,'ITC-Books'!$E$21:$E$1020,0)),"Unclaimed")</f>
        <v>Unclaimed</v>
      </c>
      <c r="Z188" s="114">
        <f>IFERROR(VLOOKUP(F188,'ITC-Books'!$E$21:$P$1020,12,0)-H188,SUM(M188:O188))</f>
        <v>0</v>
      </c>
    </row>
    <row r="189" spans="2:26">
      <c r="B189" s="176" t="s">
        <v>2568</v>
      </c>
      <c r="C189" s="121"/>
      <c r="D189" s="119"/>
      <c r="E189" s="118"/>
      <c r="F189" s="192"/>
      <c r="G189" s="117"/>
      <c r="H189" s="120">
        <v>0</v>
      </c>
      <c r="I189" s="119"/>
      <c r="J189" s="119"/>
      <c r="K189" s="120">
        <v>0</v>
      </c>
      <c r="L189" s="120">
        <v>0</v>
      </c>
      <c r="M189" s="120">
        <v>0</v>
      </c>
      <c r="N189" s="120">
        <v>0</v>
      </c>
      <c r="O189" s="120">
        <v>0</v>
      </c>
      <c r="P189" s="185"/>
      <c r="Q189" s="181">
        <v>0</v>
      </c>
      <c r="R189" s="197"/>
      <c r="S189" s="179" t="str">
        <f>IFERROR(INDEX('ITC-3B'!$B$21:$B$1020,MATCH(F189,'ITC-3B'!$E$21:$E$1020,0)),"-")</f>
        <v>-</v>
      </c>
      <c r="T189" s="179" t="str">
        <f>IFERROR(INDEX('ITC-Books'!$B$21:$B$1020,MATCH(F189,'ITC-Books'!$E$21:$E$1020,0)),"-")</f>
        <v>-</v>
      </c>
      <c r="U189" s="186">
        <f t="shared" si="7"/>
        <v>0</v>
      </c>
      <c r="W189" s="179" t="str">
        <f>IFERROR(INDEX('ITC-3B'!$C$21:$C$1020,MATCH(F189,'ITC-3B'!$E$21:$E$1020,0)),"Unclaimed")</f>
        <v>Unclaimed</v>
      </c>
      <c r="X189" s="114">
        <f>IFERROR(VLOOKUP(F189,'ITC-3B'!$E$21:$P$1020,12,0)-H189,SUM(M189:O189))</f>
        <v>0</v>
      </c>
      <c r="Y189" s="179" t="str">
        <f>IFERROR(INDEX('ITC-Books'!$C$21:$C$1020,MATCH(F189,'ITC-Books'!$E$21:$E$1020,0)),"Unclaimed")</f>
        <v>Unclaimed</v>
      </c>
      <c r="Z189" s="114">
        <f>IFERROR(VLOOKUP(F189,'ITC-Books'!$E$21:$P$1020,12,0)-H189,SUM(M189:O189))</f>
        <v>0</v>
      </c>
    </row>
    <row r="190" spans="2:26">
      <c r="B190" s="176" t="s">
        <v>2569</v>
      </c>
      <c r="C190" s="121"/>
      <c r="D190" s="119"/>
      <c r="E190" s="118"/>
      <c r="F190" s="192"/>
      <c r="G190" s="117"/>
      <c r="H190" s="120">
        <v>0</v>
      </c>
      <c r="I190" s="119"/>
      <c r="J190" s="119"/>
      <c r="K190" s="120">
        <v>0</v>
      </c>
      <c r="L190" s="120">
        <v>0</v>
      </c>
      <c r="M190" s="120">
        <v>0</v>
      </c>
      <c r="N190" s="120">
        <v>0</v>
      </c>
      <c r="O190" s="120">
        <v>0</v>
      </c>
      <c r="P190" s="185"/>
      <c r="Q190" s="181">
        <v>0</v>
      </c>
      <c r="R190" s="197"/>
      <c r="S190" s="179" t="str">
        <f>IFERROR(INDEX('ITC-3B'!$B$21:$B$1020,MATCH(F190,'ITC-3B'!$E$21:$E$1020,0)),"-")</f>
        <v>-</v>
      </c>
      <c r="T190" s="179" t="str">
        <f>IFERROR(INDEX('ITC-Books'!$B$21:$B$1020,MATCH(F190,'ITC-Books'!$E$21:$E$1020,0)),"-")</f>
        <v>-</v>
      </c>
      <c r="U190" s="186">
        <f t="shared" si="7"/>
        <v>0</v>
      </c>
      <c r="W190" s="179" t="str">
        <f>IFERROR(INDEX('ITC-3B'!$C$21:$C$1020,MATCH(F190,'ITC-3B'!$E$21:$E$1020,0)),"Unclaimed")</f>
        <v>Unclaimed</v>
      </c>
      <c r="X190" s="114">
        <f>IFERROR(VLOOKUP(F190,'ITC-3B'!$E$21:$P$1020,12,0)-H190,SUM(M190:O190))</f>
        <v>0</v>
      </c>
      <c r="Y190" s="179" t="str">
        <f>IFERROR(INDEX('ITC-Books'!$C$21:$C$1020,MATCH(F190,'ITC-Books'!$E$21:$E$1020,0)),"Unclaimed")</f>
        <v>Unclaimed</v>
      </c>
      <c r="Z190" s="114">
        <f>IFERROR(VLOOKUP(F190,'ITC-Books'!$E$21:$P$1020,12,0)-H190,SUM(M190:O190))</f>
        <v>0</v>
      </c>
    </row>
    <row r="191" spans="2:26">
      <c r="B191" s="176" t="s">
        <v>2570</v>
      </c>
      <c r="C191" s="121"/>
      <c r="D191" s="119"/>
      <c r="E191" s="118"/>
      <c r="F191" s="192"/>
      <c r="G191" s="117"/>
      <c r="H191" s="120">
        <v>0</v>
      </c>
      <c r="I191" s="119"/>
      <c r="J191" s="119"/>
      <c r="K191" s="120">
        <v>0</v>
      </c>
      <c r="L191" s="120">
        <v>0</v>
      </c>
      <c r="M191" s="120">
        <v>0</v>
      </c>
      <c r="N191" s="120">
        <v>0</v>
      </c>
      <c r="O191" s="120">
        <v>0</v>
      </c>
      <c r="P191" s="185"/>
      <c r="Q191" s="181">
        <v>0</v>
      </c>
      <c r="R191" s="197"/>
      <c r="S191" s="179" t="str">
        <f>IFERROR(INDEX('ITC-3B'!$B$21:$B$1020,MATCH(F191,'ITC-3B'!$E$21:$E$1020,0)),"-")</f>
        <v>-</v>
      </c>
      <c r="T191" s="179" t="str">
        <f>IFERROR(INDEX('ITC-Books'!$B$21:$B$1020,MATCH(F191,'ITC-Books'!$E$21:$E$1020,0)),"-")</f>
        <v>-</v>
      </c>
      <c r="U191" s="186">
        <f t="shared" si="7"/>
        <v>0</v>
      </c>
      <c r="W191" s="179" t="str">
        <f>IFERROR(INDEX('ITC-3B'!$C$21:$C$1020,MATCH(F191,'ITC-3B'!$E$21:$E$1020,0)),"Unclaimed")</f>
        <v>Unclaimed</v>
      </c>
      <c r="X191" s="114">
        <f>IFERROR(VLOOKUP(F191,'ITC-3B'!$E$21:$P$1020,12,0)-H191,SUM(M191:O191))</f>
        <v>0</v>
      </c>
      <c r="Y191" s="179" t="str">
        <f>IFERROR(INDEX('ITC-Books'!$C$21:$C$1020,MATCH(F191,'ITC-Books'!$E$21:$E$1020,0)),"Unclaimed")</f>
        <v>Unclaimed</v>
      </c>
      <c r="Z191" s="114">
        <f>IFERROR(VLOOKUP(F191,'ITC-Books'!$E$21:$P$1020,12,0)-H191,SUM(M191:O191))</f>
        <v>0</v>
      </c>
    </row>
    <row r="192" spans="2:26">
      <c r="B192" s="176" t="s">
        <v>2571</v>
      </c>
      <c r="C192" s="121"/>
      <c r="D192" s="119"/>
      <c r="E192" s="118"/>
      <c r="F192" s="192"/>
      <c r="G192" s="117"/>
      <c r="H192" s="120">
        <v>0</v>
      </c>
      <c r="I192" s="119"/>
      <c r="J192" s="119"/>
      <c r="K192" s="120">
        <v>0</v>
      </c>
      <c r="L192" s="120">
        <v>0</v>
      </c>
      <c r="M192" s="120">
        <v>0</v>
      </c>
      <c r="N192" s="120">
        <v>0</v>
      </c>
      <c r="O192" s="120">
        <v>0</v>
      </c>
      <c r="P192" s="185"/>
      <c r="Q192" s="181">
        <v>0</v>
      </c>
      <c r="R192" s="197"/>
      <c r="S192" s="179" t="str">
        <f>IFERROR(INDEX('ITC-3B'!$B$21:$B$1020,MATCH(F192,'ITC-3B'!$E$21:$E$1020,0)),"-")</f>
        <v>-</v>
      </c>
      <c r="T192" s="179" t="str">
        <f>IFERROR(INDEX('ITC-Books'!$B$21:$B$1020,MATCH(F192,'ITC-Books'!$E$21:$E$1020,0)),"-")</f>
        <v>-</v>
      </c>
      <c r="U192" s="186">
        <f t="shared" si="7"/>
        <v>0</v>
      </c>
      <c r="W192" s="179" t="str">
        <f>IFERROR(INDEX('ITC-3B'!$C$21:$C$1020,MATCH(F192,'ITC-3B'!$E$21:$E$1020,0)),"Unclaimed")</f>
        <v>Unclaimed</v>
      </c>
      <c r="X192" s="114">
        <f>IFERROR(VLOOKUP(F192,'ITC-3B'!$E$21:$P$1020,12,0)-H192,SUM(M192:O192))</f>
        <v>0</v>
      </c>
      <c r="Y192" s="179" t="str">
        <f>IFERROR(INDEX('ITC-Books'!$C$21:$C$1020,MATCH(F192,'ITC-Books'!$E$21:$E$1020,0)),"Unclaimed")</f>
        <v>Unclaimed</v>
      </c>
      <c r="Z192" s="114">
        <f>IFERROR(VLOOKUP(F192,'ITC-Books'!$E$21:$P$1020,12,0)-H192,SUM(M192:O192))</f>
        <v>0</v>
      </c>
    </row>
    <row r="193" spans="2:26">
      <c r="B193" s="176" t="s">
        <v>2572</v>
      </c>
      <c r="C193" s="121"/>
      <c r="D193" s="119"/>
      <c r="E193" s="118"/>
      <c r="F193" s="192"/>
      <c r="G193" s="117"/>
      <c r="H193" s="120">
        <v>0</v>
      </c>
      <c r="I193" s="119"/>
      <c r="J193" s="119"/>
      <c r="K193" s="120">
        <v>0</v>
      </c>
      <c r="L193" s="120">
        <v>0</v>
      </c>
      <c r="M193" s="120">
        <v>0</v>
      </c>
      <c r="N193" s="120">
        <v>0</v>
      </c>
      <c r="O193" s="120">
        <v>0</v>
      </c>
      <c r="P193" s="185"/>
      <c r="Q193" s="181">
        <v>0</v>
      </c>
      <c r="R193" s="197"/>
      <c r="S193" s="179" t="str">
        <f>IFERROR(INDEX('ITC-3B'!$B$21:$B$1020,MATCH(F193,'ITC-3B'!$E$21:$E$1020,0)),"-")</f>
        <v>-</v>
      </c>
      <c r="T193" s="179" t="str">
        <f>IFERROR(INDEX('ITC-Books'!$B$21:$B$1020,MATCH(F193,'ITC-Books'!$E$21:$E$1020,0)),"-")</f>
        <v>-</v>
      </c>
      <c r="U193" s="186">
        <f t="shared" si="7"/>
        <v>0</v>
      </c>
      <c r="W193" s="179" t="str">
        <f>IFERROR(INDEX('ITC-3B'!$C$21:$C$1020,MATCH(F193,'ITC-3B'!$E$21:$E$1020,0)),"Unclaimed")</f>
        <v>Unclaimed</v>
      </c>
      <c r="X193" s="114">
        <f>IFERROR(VLOOKUP(F193,'ITC-3B'!$E$21:$P$1020,12,0)-H193,SUM(M193:O193))</f>
        <v>0</v>
      </c>
      <c r="Y193" s="179" t="str">
        <f>IFERROR(INDEX('ITC-Books'!$C$21:$C$1020,MATCH(F193,'ITC-Books'!$E$21:$E$1020,0)),"Unclaimed")</f>
        <v>Unclaimed</v>
      </c>
      <c r="Z193" s="114">
        <f>IFERROR(VLOOKUP(F193,'ITC-Books'!$E$21:$P$1020,12,0)-H193,SUM(M193:O193))</f>
        <v>0</v>
      </c>
    </row>
    <row r="194" spans="2:26">
      <c r="B194" s="176" t="s">
        <v>2573</v>
      </c>
      <c r="C194" s="121"/>
      <c r="D194" s="119"/>
      <c r="E194" s="118"/>
      <c r="F194" s="192"/>
      <c r="G194" s="117"/>
      <c r="H194" s="120">
        <v>0</v>
      </c>
      <c r="I194" s="119"/>
      <c r="J194" s="119"/>
      <c r="K194" s="120">
        <v>0</v>
      </c>
      <c r="L194" s="120">
        <v>0</v>
      </c>
      <c r="M194" s="120">
        <v>0</v>
      </c>
      <c r="N194" s="120">
        <v>0</v>
      </c>
      <c r="O194" s="120">
        <v>0</v>
      </c>
      <c r="P194" s="185"/>
      <c r="Q194" s="181">
        <v>0</v>
      </c>
      <c r="R194" s="197"/>
      <c r="S194" s="179" t="str">
        <f>IFERROR(INDEX('ITC-3B'!$B$21:$B$1020,MATCH(F194,'ITC-3B'!$E$21:$E$1020,0)),"-")</f>
        <v>-</v>
      </c>
      <c r="T194" s="179" t="str">
        <f>IFERROR(INDEX('ITC-Books'!$B$21:$B$1020,MATCH(F194,'ITC-Books'!$E$21:$E$1020,0)),"-")</f>
        <v>-</v>
      </c>
      <c r="U194" s="186">
        <f t="shared" si="7"/>
        <v>0</v>
      </c>
      <c r="W194" s="179" t="str">
        <f>IFERROR(INDEX('ITC-3B'!$C$21:$C$1020,MATCH(F194,'ITC-3B'!$E$21:$E$1020,0)),"Unclaimed")</f>
        <v>Unclaimed</v>
      </c>
      <c r="X194" s="114">
        <f>IFERROR(VLOOKUP(F194,'ITC-3B'!$E$21:$P$1020,12,0)-H194,SUM(M194:O194))</f>
        <v>0</v>
      </c>
      <c r="Y194" s="179" t="str">
        <f>IFERROR(INDEX('ITC-Books'!$C$21:$C$1020,MATCH(F194,'ITC-Books'!$E$21:$E$1020,0)),"Unclaimed")</f>
        <v>Unclaimed</v>
      </c>
      <c r="Z194" s="114">
        <f>IFERROR(VLOOKUP(F194,'ITC-Books'!$E$21:$P$1020,12,0)-H194,SUM(M194:O194))</f>
        <v>0</v>
      </c>
    </row>
    <row r="195" spans="2:26">
      <c r="B195" s="176" t="s">
        <v>2574</v>
      </c>
      <c r="C195" s="121"/>
      <c r="D195" s="119"/>
      <c r="E195" s="118"/>
      <c r="F195" s="192"/>
      <c r="G195" s="117"/>
      <c r="H195" s="120">
        <v>0</v>
      </c>
      <c r="I195" s="119"/>
      <c r="J195" s="119"/>
      <c r="K195" s="120">
        <v>0</v>
      </c>
      <c r="L195" s="120">
        <v>0</v>
      </c>
      <c r="M195" s="120">
        <v>0</v>
      </c>
      <c r="N195" s="120">
        <v>0</v>
      </c>
      <c r="O195" s="120">
        <v>0</v>
      </c>
      <c r="P195" s="185"/>
      <c r="Q195" s="181">
        <v>0</v>
      </c>
      <c r="R195" s="197"/>
      <c r="S195" s="179" t="str">
        <f>IFERROR(INDEX('ITC-3B'!$B$21:$B$1020,MATCH(F195,'ITC-3B'!$E$21:$E$1020,0)),"-")</f>
        <v>-</v>
      </c>
      <c r="T195" s="179" t="str">
        <f>IFERROR(INDEX('ITC-Books'!$B$21:$B$1020,MATCH(F195,'ITC-Books'!$E$21:$E$1020,0)),"-")</f>
        <v>-</v>
      </c>
      <c r="U195" s="186">
        <f t="shared" si="7"/>
        <v>0</v>
      </c>
      <c r="W195" s="179" t="str">
        <f>IFERROR(INDEX('ITC-3B'!$C$21:$C$1020,MATCH(F195,'ITC-3B'!$E$21:$E$1020,0)),"Unclaimed")</f>
        <v>Unclaimed</v>
      </c>
      <c r="X195" s="114">
        <f>IFERROR(VLOOKUP(F195,'ITC-3B'!$E$21:$P$1020,12,0)-H195,SUM(M195:O195))</f>
        <v>0</v>
      </c>
      <c r="Y195" s="179" t="str">
        <f>IFERROR(INDEX('ITC-Books'!$C$21:$C$1020,MATCH(F195,'ITC-Books'!$E$21:$E$1020,0)),"Unclaimed")</f>
        <v>Unclaimed</v>
      </c>
      <c r="Z195" s="114">
        <f>IFERROR(VLOOKUP(F195,'ITC-Books'!$E$21:$P$1020,12,0)-H195,SUM(M195:O195))</f>
        <v>0</v>
      </c>
    </row>
    <row r="196" spans="2:26">
      <c r="B196" s="176" t="s">
        <v>2575</v>
      </c>
      <c r="C196" s="121"/>
      <c r="D196" s="119"/>
      <c r="E196" s="118"/>
      <c r="F196" s="192"/>
      <c r="G196" s="117"/>
      <c r="H196" s="120">
        <v>0</v>
      </c>
      <c r="I196" s="119"/>
      <c r="J196" s="119"/>
      <c r="K196" s="120">
        <v>0</v>
      </c>
      <c r="L196" s="120">
        <v>0</v>
      </c>
      <c r="M196" s="120">
        <v>0</v>
      </c>
      <c r="N196" s="120">
        <v>0</v>
      </c>
      <c r="O196" s="120">
        <v>0</v>
      </c>
      <c r="P196" s="185"/>
      <c r="Q196" s="181">
        <v>0</v>
      </c>
      <c r="R196" s="197"/>
      <c r="S196" s="179" t="str">
        <f>IFERROR(INDEX('ITC-3B'!$B$21:$B$1020,MATCH(F196,'ITC-3B'!$E$21:$E$1020,0)),"-")</f>
        <v>-</v>
      </c>
      <c r="T196" s="179" t="str">
        <f>IFERROR(INDEX('ITC-Books'!$B$21:$B$1020,MATCH(F196,'ITC-Books'!$E$21:$E$1020,0)),"-")</f>
        <v>-</v>
      </c>
      <c r="U196" s="186">
        <f t="shared" si="7"/>
        <v>0</v>
      </c>
      <c r="W196" s="179" t="str">
        <f>IFERROR(INDEX('ITC-3B'!$C$21:$C$1020,MATCH(F196,'ITC-3B'!$E$21:$E$1020,0)),"Unclaimed")</f>
        <v>Unclaimed</v>
      </c>
      <c r="X196" s="114">
        <f>IFERROR(VLOOKUP(F196,'ITC-3B'!$E$21:$P$1020,12,0)-H196,SUM(M196:O196))</f>
        <v>0</v>
      </c>
      <c r="Y196" s="179" t="str">
        <f>IFERROR(INDEX('ITC-Books'!$C$21:$C$1020,MATCH(F196,'ITC-Books'!$E$21:$E$1020,0)),"Unclaimed")</f>
        <v>Unclaimed</v>
      </c>
      <c r="Z196" s="114">
        <f>IFERROR(VLOOKUP(F196,'ITC-Books'!$E$21:$P$1020,12,0)-H196,SUM(M196:O196))</f>
        <v>0</v>
      </c>
    </row>
    <row r="197" spans="2:26">
      <c r="B197" s="176" t="s">
        <v>2576</v>
      </c>
      <c r="C197" s="121"/>
      <c r="D197" s="119"/>
      <c r="E197" s="118"/>
      <c r="F197" s="192"/>
      <c r="G197" s="117"/>
      <c r="H197" s="120">
        <v>0</v>
      </c>
      <c r="I197" s="119"/>
      <c r="J197" s="119"/>
      <c r="K197" s="120">
        <v>0</v>
      </c>
      <c r="L197" s="120">
        <v>0</v>
      </c>
      <c r="M197" s="120">
        <v>0</v>
      </c>
      <c r="N197" s="120">
        <v>0</v>
      </c>
      <c r="O197" s="120">
        <v>0</v>
      </c>
      <c r="P197" s="185"/>
      <c r="Q197" s="181">
        <v>0</v>
      </c>
      <c r="R197" s="197"/>
      <c r="S197" s="179" t="str">
        <f>IFERROR(INDEX('ITC-3B'!$B$21:$B$1020,MATCH(F197,'ITC-3B'!$E$21:$E$1020,0)),"-")</f>
        <v>-</v>
      </c>
      <c r="T197" s="179" t="str">
        <f>IFERROR(INDEX('ITC-Books'!$B$21:$B$1020,MATCH(F197,'ITC-Books'!$E$21:$E$1020,0)),"-")</f>
        <v>-</v>
      </c>
      <c r="U197" s="186">
        <f t="shared" si="7"/>
        <v>0</v>
      </c>
      <c r="W197" s="179" t="str">
        <f>IFERROR(INDEX('ITC-3B'!$C$21:$C$1020,MATCH(F197,'ITC-3B'!$E$21:$E$1020,0)),"Unclaimed")</f>
        <v>Unclaimed</v>
      </c>
      <c r="X197" s="114">
        <f>IFERROR(VLOOKUP(F197,'ITC-3B'!$E$21:$P$1020,12,0)-H197,SUM(M197:O197))</f>
        <v>0</v>
      </c>
      <c r="Y197" s="179" t="str">
        <f>IFERROR(INDEX('ITC-Books'!$C$21:$C$1020,MATCH(F197,'ITC-Books'!$E$21:$E$1020,0)),"Unclaimed")</f>
        <v>Unclaimed</v>
      </c>
      <c r="Z197" s="114">
        <f>IFERROR(VLOOKUP(F197,'ITC-Books'!$E$21:$P$1020,12,0)-H197,SUM(M197:O197))</f>
        <v>0</v>
      </c>
    </row>
    <row r="198" spans="2:26">
      <c r="B198" s="176" t="s">
        <v>2577</v>
      </c>
      <c r="C198" s="121"/>
      <c r="D198" s="119"/>
      <c r="E198" s="118"/>
      <c r="F198" s="192"/>
      <c r="G198" s="117"/>
      <c r="H198" s="120">
        <v>0</v>
      </c>
      <c r="I198" s="119"/>
      <c r="J198" s="119"/>
      <c r="K198" s="120">
        <v>0</v>
      </c>
      <c r="L198" s="120">
        <v>0</v>
      </c>
      <c r="M198" s="120">
        <v>0</v>
      </c>
      <c r="N198" s="120">
        <v>0</v>
      </c>
      <c r="O198" s="120">
        <v>0</v>
      </c>
      <c r="P198" s="185"/>
      <c r="Q198" s="181">
        <v>0</v>
      </c>
      <c r="R198" s="197"/>
      <c r="S198" s="179" t="str">
        <f>IFERROR(INDEX('ITC-3B'!$B$21:$B$1020,MATCH(F198,'ITC-3B'!$E$21:$E$1020,0)),"-")</f>
        <v>-</v>
      </c>
      <c r="T198" s="179" t="str">
        <f>IFERROR(INDEX('ITC-Books'!$B$21:$B$1020,MATCH(F198,'ITC-Books'!$E$21:$E$1020,0)),"-")</f>
        <v>-</v>
      </c>
      <c r="U198" s="186">
        <f t="shared" si="7"/>
        <v>0</v>
      </c>
      <c r="W198" s="179" t="str">
        <f>IFERROR(INDEX('ITC-3B'!$C$21:$C$1020,MATCH(F198,'ITC-3B'!$E$21:$E$1020,0)),"Unclaimed")</f>
        <v>Unclaimed</v>
      </c>
      <c r="X198" s="114">
        <f>IFERROR(VLOOKUP(F198,'ITC-3B'!$E$21:$P$1020,12,0)-H198,SUM(M198:O198))</f>
        <v>0</v>
      </c>
      <c r="Y198" s="179" t="str">
        <f>IFERROR(INDEX('ITC-Books'!$C$21:$C$1020,MATCH(F198,'ITC-Books'!$E$21:$E$1020,0)),"Unclaimed")</f>
        <v>Unclaimed</v>
      </c>
      <c r="Z198" s="114">
        <f>IFERROR(VLOOKUP(F198,'ITC-Books'!$E$21:$P$1020,12,0)-H198,SUM(M198:O198))</f>
        <v>0</v>
      </c>
    </row>
    <row r="199" spans="2:26">
      <c r="B199" s="176" t="s">
        <v>2578</v>
      </c>
      <c r="C199" s="121"/>
      <c r="D199" s="119"/>
      <c r="E199" s="118"/>
      <c r="F199" s="192"/>
      <c r="G199" s="117"/>
      <c r="H199" s="120">
        <v>0</v>
      </c>
      <c r="I199" s="119"/>
      <c r="J199" s="119"/>
      <c r="K199" s="120">
        <v>0</v>
      </c>
      <c r="L199" s="120">
        <v>0</v>
      </c>
      <c r="M199" s="120">
        <v>0</v>
      </c>
      <c r="N199" s="120">
        <v>0</v>
      </c>
      <c r="O199" s="120">
        <v>0</v>
      </c>
      <c r="P199" s="185"/>
      <c r="Q199" s="181">
        <v>0</v>
      </c>
      <c r="R199" s="197"/>
      <c r="S199" s="179" t="str">
        <f>IFERROR(INDEX('ITC-3B'!$B$21:$B$1020,MATCH(F199,'ITC-3B'!$E$21:$E$1020,0)),"-")</f>
        <v>-</v>
      </c>
      <c r="T199" s="179" t="str">
        <f>IFERROR(INDEX('ITC-Books'!$B$21:$B$1020,MATCH(F199,'ITC-Books'!$E$21:$E$1020,0)),"-")</f>
        <v>-</v>
      </c>
      <c r="U199" s="186">
        <f t="shared" si="7"/>
        <v>0</v>
      </c>
      <c r="W199" s="179" t="str">
        <f>IFERROR(INDEX('ITC-3B'!$C$21:$C$1020,MATCH(F199,'ITC-3B'!$E$21:$E$1020,0)),"Unclaimed")</f>
        <v>Unclaimed</v>
      </c>
      <c r="X199" s="114">
        <f>IFERROR(VLOOKUP(F199,'ITC-3B'!$E$21:$P$1020,12,0)-H199,SUM(M199:O199))</f>
        <v>0</v>
      </c>
      <c r="Y199" s="179" t="str">
        <f>IFERROR(INDEX('ITC-Books'!$C$21:$C$1020,MATCH(F199,'ITC-Books'!$E$21:$E$1020,0)),"Unclaimed")</f>
        <v>Unclaimed</v>
      </c>
      <c r="Z199" s="114">
        <f>IFERROR(VLOOKUP(F199,'ITC-Books'!$E$21:$P$1020,12,0)-H199,SUM(M199:O199))</f>
        <v>0</v>
      </c>
    </row>
    <row r="200" spans="2:26">
      <c r="B200" s="176" t="s">
        <v>2579</v>
      </c>
      <c r="C200" s="121"/>
      <c r="D200" s="119"/>
      <c r="E200" s="118"/>
      <c r="F200" s="192"/>
      <c r="G200" s="117"/>
      <c r="H200" s="120">
        <v>0</v>
      </c>
      <c r="I200" s="119"/>
      <c r="J200" s="119"/>
      <c r="K200" s="120">
        <v>0</v>
      </c>
      <c r="L200" s="120">
        <v>0</v>
      </c>
      <c r="M200" s="120">
        <v>0</v>
      </c>
      <c r="N200" s="120">
        <v>0</v>
      </c>
      <c r="O200" s="120">
        <v>0</v>
      </c>
      <c r="P200" s="185"/>
      <c r="Q200" s="181">
        <v>0</v>
      </c>
      <c r="R200" s="197"/>
      <c r="S200" s="179" t="str">
        <f>IFERROR(INDEX('ITC-3B'!$B$21:$B$1020,MATCH(F200,'ITC-3B'!$E$21:$E$1020,0)),"-")</f>
        <v>-</v>
      </c>
      <c r="T200" s="179" t="str">
        <f>IFERROR(INDEX('ITC-Books'!$B$21:$B$1020,MATCH(F200,'ITC-Books'!$E$21:$E$1020,0)),"-")</f>
        <v>-</v>
      </c>
      <c r="U200" s="186">
        <f t="shared" si="7"/>
        <v>0</v>
      </c>
      <c r="W200" s="179" t="str">
        <f>IFERROR(INDEX('ITC-3B'!$C$21:$C$1020,MATCH(F200,'ITC-3B'!$E$21:$E$1020,0)),"Unclaimed")</f>
        <v>Unclaimed</v>
      </c>
      <c r="X200" s="114">
        <f>IFERROR(VLOOKUP(F200,'ITC-3B'!$E$21:$P$1020,12,0)-H200,SUM(M200:O200))</f>
        <v>0</v>
      </c>
      <c r="Y200" s="179" t="str">
        <f>IFERROR(INDEX('ITC-Books'!$C$21:$C$1020,MATCH(F200,'ITC-Books'!$E$21:$E$1020,0)),"Unclaimed")</f>
        <v>Unclaimed</v>
      </c>
      <c r="Z200" s="114">
        <f>IFERROR(VLOOKUP(F200,'ITC-Books'!$E$21:$P$1020,12,0)-H200,SUM(M200:O200))</f>
        <v>0</v>
      </c>
    </row>
    <row r="201" spans="2:26">
      <c r="B201" s="176" t="s">
        <v>2580</v>
      </c>
      <c r="C201" s="121"/>
      <c r="D201" s="119"/>
      <c r="E201" s="118"/>
      <c r="F201" s="192"/>
      <c r="G201" s="117"/>
      <c r="H201" s="120">
        <v>0</v>
      </c>
      <c r="I201" s="119"/>
      <c r="J201" s="119"/>
      <c r="K201" s="120">
        <v>0</v>
      </c>
      <c r="L201" s="120">
        <v>0</v>
      </c>
      <c r="M201" s="120">
        <v>0</v>
      </c>
      <c r="N201" s="120">
        <v>0</v>
      </c>
      <c r="O201" s="120">
        <v>0</v>
      </c>
      <c r="P201" s="185"/>
      <c r="Q201" s="181">
        <v>0</v>
      </c>
      <c r="R201" s="197"/>
      <c r="S201" s="179" t="str">
        <f>IFERROR(INDEX('ITC-3B'!$B$21:$B$1020,MATCH(F201,'ITC-3B'!$E$21:$E$1020,0)),"-")</f>
        <v>-</v>
      </c>
      <c r="T201" s="179" t="str">
        <f>IFERROR(INDEX('ITC-Books'!$B$21:$B$1020,MATCH(F201,'ITC-Books'!$E$21:$E$1020,0)),"-")</f>
        <v>-</v>
      </c>
      <c r="U201" s="186">
        <f t="shared" si="7"/>
        <v>0</v>
      </c>
      <c r="W201" s="179" t="str">
        <f>IFERROR(INDEX('ITC-3B'!$C$21:$C$1020,MATCH(F201,'ITC-3B'!$E$21:$E$1020,0)),"Unclaimed")</f>
        <v>Unclaimed</v>
      </c>
      <c r="X201" s="114">
        <f>IFERROR(VLOOKUP(F201,'ITC-3B'!$E$21:$P$1020,12,0)-H201,SUM(M201:O201))</f>
        <v>0</v>
      </c>
      <c r="Y201" s="179" t="str">
        <f>IFERROR(INDEX('ITC-Books'!$C$21:$C$1020,MATCH(F201,'ITC-Books'!$E$21:$E$1020,0)),"Unclaimed")</f>
        <v>Unclaimed</v>
      </c>
      <c r="Z201" s="114">
        <f>IFERROR(VLOOKUP(F201,'ITC-Books'!$E$21:$P$1020,12,0)-H201,SUM(M201:O201))</f>
        <v>0</v>
      </c>
    </row>
    <row r="202" spans="2:26">
      <c r="B202" s="176" t="s">
        <v>2581</v>
      </c>
      <c r="C202" s="121"/>
      <c r="D202" s="119"/>
      <c r="E202" s="118"/>
      <c r="F202" s="192"/>
      <c r="G202" s="117"/>
      <c r="H202" s="120">
        <v>0</v>
      </c>
      <c r="I202" s="119"/>
      <c r="J202" s="119"/>
      <c r="K202" s="120">
        <v>0</v>
      </c>
      <c r="L202" s="120">
        <v>0</v>
      </c>
      <c r="M202" s="120">
        <v>0</v>
      </c>
      <c r="N202" s="120">
        <v>0</v>
      </c>
      <c r="O202" s="120">
        <v>0</v>
      </c>
      <c r="P202" s="185"/>
      <c r="Q202" s="181">
        <v>0</v>
      </c>
      <c r="R202" s="197"/>
      <c r="S202" s="179" t="str">
        <f>IFERROR(INDEX('ITC-3B'!$B$21:$B$1020,MATCH(F202,'ITC-3B'!$E$21:$E$1020,0)),"-")</f>
        <v>-</v>
      </c>
      <c r="T202" s="179" t="str">
        <f>IFERROR(INDEX('ITC-Books'!$B$21:$B$1020,MATCH(F202,'ITC-Books'!$E$21:$E$1020,0)),"-")</f>
        <v>-</v>
      </c>
      <c r="U202" s="186">
        <f t="shared" si="7"/>
        <v>0</v>
      </c>
      <c r="W202" s="179" t="str">
        <f>IFERROR(INDEX('ITC-3B'!$C$21:$C$1020,MATCH(F202,'ITC-3B'!$E$21:$E$1020,0)),"Unclaimed")</f>
        <v>Unclaimed</v>
      </c>
      <c r="X202" s="114">
        <f>IFERROR(VLOOKUP(F202,'ITC-3B'!$E$21:$P$1020,12,0)-H202,SUM(M202:O202))</f>
        <v>0</v>
      </c>
      <c r="Y202" s="179" t="str">
        <f>IFERROR(INDEX('ITC-Books'!$C$21:$C$1020,MATCH(F202,'ITC-Books'!$E$21:$E$1020,0)),"Unclaimed")</f>
        <v>Unclaimed</v>
      </c>
      <c r="Z202" s="114">
        <f>IFERROR(VLOOKUP(F202,'ITC-Books'!$E$21:$P$1020,12,0)-H202,SUM(M202:O202))</f>
        <v>0</v>
      </c>
    </row>
    <row r="203" spans="2:26">
      <c r="B203" s="176" t="s">
        <v>2582</v>
      </c>
      <c r="C203" s="121"/>
      <c r="D203" s="119"/>
      <c r="E203" s="118"/>
      <c r="F203" s="192"/>
      <c r="G203" s="117"/>
      <c r="H203" s="120">
        <v>0</v>
      </c>
      <c r="I203" s="119"/>
      <c r="J203" s="119"/>
      <c r="K203" s="120">
        <v>0</v>
      </c>
      <c r="L203" s="120">
        <v>0</v>
      </c>
      <c r="M203" s="120">
        <v>0</v>
      </c>
      <c r="N203" s="120">
        <v>0</v>
      </c>
      <c r="O203" s="120">
        <v>0</v>
      </c>
      <c r="P203" s="185"/>
      <c r="Q203" s="181">
        <v>0</v>
      </c>
      <c r="R203" s="197"/>
      <c r="S203" s="179" t="str">
        <f>IFERROR(INDEX('ITC-3B'!$B$21:$B$1020,MATCH(F203,'ITC-3B'!$E$21:$E$1020,0)),"-")</f>
        <v>-</v>
      </c>
      <c r="T203" s="179" t="str">
        <f>IFERROR(INDEX('ITC-Books'!$B$21:$B$1020,MATCH(F203,'ITC-Books'!$E$21:$E$1020,0)),"-")</f>
        <v>-</v>
      </c>
      <c r="U203" s="186">
        <f t="shared" si="7"/>
        <v>0</v>
      </c>
      <c r="W203" s="179" t="str">
        <f>IFERROR(INDEX('ITC-3B'!$C$21:$C$1020,MATCH(F203,'ITC-3B'!$E$21:$E$1020,0)),"Unclaimed")</f>
        <v>Unclaimed</v>
      </c>
      <c r="X203" s="114">
        <f>IFERROR(VLOOKUP(F203,'ITC-3B'!$E$21:$P$1020,12,0)-H203,SUM(M203:O203))</f>
        <v>0</v>
      </c>
      <c r="Y203" s="179" t="str">
        <f>IFERROR(INDEX('ITC-Books'!$C$21:$C$1020,MATCH(F203,'ITC-Books'!$E$21:$E$1020,0)),"Unclaimed")</f>
        <v>Unclaimed</v>
      </c>
      <c r="Z203" s="114">
        <f>IFERROR(VLOOKUP(F203,'ITC-Books'!$E$21:$P$1020,12,0)-H203,SUM(M203:O203))</f>
        <v>0</v>
      </c>
    </row>
    <row r="204" spans="2:26">
      <c r="B204" s="176" t="s">
        <v>2583</v>
      </c>
      <c r="C204" s="121"/>
      <c r="D204" s="119"/>
      <c r="E204" s="118"/>
      <c r="F204" s="192"/>
      <c r="G204" s="117"/>
      <c r="H204" s="120">
        <v>0</v>
      </c>
      <c r="I204" s="119"/>
      <c r="J204" s="119"/>
      <c r="K204" s="120">
        <v>0</v>
      </c>
      <c r="L204" s="120">
        <v>0</v>
      </c>
      <c r="M204" s="120">
        <v>0</v>
      </c>
      <c r="N204" s="120">
        <v>0</v>
      </c>
      <c r="O204" s="120">
        <v>0</v>
      </c>
      <c r="P204" s="185"/>
      <c r="Q204" s="181">
        <v>0</v>
      </c>
      <c r="R204" s="197"/>
      <c r="S204" s="179" t="str">
        <f>IFERROR(INDEX('ITC-3B'!$B$21:$B$1020,MATCH(F204,'ITC-3B'!$E$21:$E$1020,0)),"-")</f>
        <v>-</v>
      </c>
      <c r="T204" s="179" t="str">
        <f>IFERROR(INDEX('ITC-Books'!$B$21:$B$1020,MATCH(F204,'ITC-Books'!$E$21:$E$1020,0)),"-")</f>
        <v>-</v>
      </c>
      <c r="U204" s="186">
        <f t="shared" si="7"/>
        <v>0</v>
      </c>
      <c r="W204" s="179" t="str">
        <f>IFERROR(INDEX('ITC-3B'!$C$21:$C$1020,MATCH(F204,'ITC-3B'!$E$21:$E$1020,0)),"Unclaimed")</f>
        <v>Unclaimed</v>
      </c>
      <c r="X204" s="114">
        <f>IFERROR(VLOOKUP(F204,'ITC-3B'!$E$21:$P$1020,12,0)-H204,SUM(M204:O204))</f>
        <v>0</v>
      </c>
      <c r="Y204" s="179" t="str">
        <f>IFERROR(INDEX('ITC-Books'!$C$21:$C$1020,MATCH(F204,'ITC-Books'!$E$21:$E$1020,0)),"Unclaimed")</f>
        <v>Unclaimed</v>
      </c>
      <c r="Z204" s="114">
        <f>IFERROR(VLOOKUP(F204,'ITC-Books'!$E$21:$P$1020,12,0)-H204,SUM(M204:O204))</f>
        <v>0</v>
      </c>
    </row>
    <row r="205" spans="2:26">
      <c r="B205" s="176" t="s">
        <v>2584</v>
      </c>
      <c r="C205" s="121"/>
      <c r="D205" s="119"/>
      <c r="E205" s="118"/>
      <c r="F205" s="192"/>
      <c r="G205" s="117"/>
      <c r="H205" s="120">
        <v>0</v>
      </c>
      <c r="I205" s="119"/>
      <c r="J205" s="119"/>
      <c r="K205" s="120">
        <v>0</v>
      </c>
      <c r="L205" s="120">
        <v>0</v>
      </c>
      <c r="M205" s="120">
        <v>0</v>
      </c>
      <c r="N205" s="120">
        <v>0</v>
      </c>
      <c r="O205" s="120">
        <v>0</v>
      </c>
      <c r="P205" s="185"/>
      <c r="Q205" s="181">
        <v>0</v>
      </c>
      <c r="R205" s="197"/>
      <c r="S205" s="179" t="str">
        <f>IFERROR(INDEX('ITC-3B'!$B$21:$B$1020,MATCH(F205,'ITC-3B'!$E$21:$E$1020,0)),"-")</f>
        <v>-</v>
      </c>
      <c r="T205" s="179" t="str">
        <f>IFERROR(INDEX('ITC-Books'!$B$21:$B$1020,MATCH(F205,'ITC-Books'!$E$21:$E$1020,0)),"-")</f>
        <v>-</v>
      </c>
      <c r="U205" s="186">
        <f t="shared" si="7"/>
        <v>0</v>
      </c>
      <c r="W205" s="179" t="str">
        <f>IFERROR(INDEX('ITC-3B'!$C$21:$C$1020,MATCH(F205,'ITC-3B'!$E$21:$E$1020,0)),"Unclaimed")</f>
        <v>Unclaimed</v>
      </c>
      <c r="X205" s="114">
        <f>IFERROR(VLOOKUP(F205,'ITC-3B'!$E$21:$P$1020,12,0)-H205,SUM(M205:O205))</f>
        <v>0</v>
      </c>
      <c r="Y205" s="179" t="str">
        <f>IFERROR(INDEX('ITC-Books'!$C$21:$C$1020,MATCH(F205,'ITC-Books'!$E$21:$E$1020,0)),"Unclaimed")</f>
        <v>Unclaimed</v>
      </c>
      <c r="Z205" s="114">
        <f>IFERROR(VLOOKUP(F205,'ITC-Books'!$E$21:$P$1020,12,0)-H205,SUM(M205:O205))</f>
        <v>0</v>
      </c>
    </row>
    <row r="206" spans="2:26">
      <c r="B206" s="176" t="s">
        <v>2585</v>
      </c>
      <c r="C206" s="121"/>
      <c r="D206" s="119"/>
      <c r="E206" s="118"/>
      <c r="F206" s="192"/>
      <c r="G206" s="117"/>
      <c r="H206" s="120">
        <v>0</v>
      </c>
      <c r="I206" s="119"/>
      <c r="J206" s="119"/>
      <c r="K206" s="120">
        <v>0</v>
      </c>
      <c r="L206" s="120">
        <v>0</v>
      </c>
      <c r="M206" s="120">
        <v>0</v>
      </c>
      <c r="N206" s="120">
        <v>0</v>
      </c>
      <c r="O206" s="120">
        <v>0</v>
      </c>
      <c r="P206" s="185"/>
      <c r="Q206" s="181">
        <v>0</v>
      </c>
      <c r="R206" s="197"/>
      <c r="S206" s="179" t="str">
        <f>IFERROR(INDEX('ITC-3B'!$B$21:$B$1020,MATCH(F206,'ITC-3B'!$E$21:$E$1020,0)),"-")</f>
        <v>-</v>
      </c>
      <c r="T206" s="179" t="str">
        <f>IFERROR(INDEX('ITC-Books'!$B$21:$B$1020,MATCH(F206,'ITC-Books'!$E$21:$E$1020,0)),"-")</f>
        <v>-</v>
      </c>
      <c r="U206" s="186">
        <f t="shared" si="7"/>
        <v>0</v>
      </c>
      <c r="W206" s="179" t="str">
        <f>IFERROR(INDEX('ITC-3B'!$C$21:$C$1020,MATCH(F206,'ITC-3B'!$E$21:$E$1020,0)),"Unclaimed")</f>
        <v>Unclaimed</v>
      </c>
      <c r="X206" s="114">
        <f>IFERROR(VLOOKUP(F206,'ITC-3B'!$E$21:$P$1020,12,0)-H206,SUM(M206:O206))</f>
        <v>0</v>
      </c>
      <c r="Y206" s="179" t="str">
        <f>IFERROR(INDEX('ITC-Books'!$C$21:$C$1020,MATCH(F206,'ITC-Books'!$E$21:$E$1020,0)),"Unclaimed")</f>
        <v>Unclaimed</v>
      </c>
      <c r="Z206" s="114">
        <f>IFERROR(VLOOKUP(F206,'ITC-Books'!$E$21:$P$1020,12,0)-H206,SUM(M206:O206))</f>
        <v>0</v>
      </c>
    </row>
    <row r="207" spans="2:26">
      <c r="B207" s="176" t="s">
        <v>2586</v>
      </c>
      <c r="C207" s="121"/>
      <c r="D207" s="119"/>
      <c r="E207" s="118"/>
      <c r="F207" s="192"/>
      <c r="G207" s="117"/>
      <c r="H207" s="120">
        <v>0</v>
      </c>
      <c r="I207" s="119"/>
      <c r="J207" s="119"/>
      <c r="K207" s="120">
        <v>0</v>
      </c>
      <c r="L207" s="120">
        <v>0</v>
      </c>
      <c r="M207" s="120">
        <v>0</v>
      </c>
      <c r="N207" s="120">
        <v>0</v>
      </c>
      <c r="O207" s="120">
        <v>0</v>
      </c>
      <c r="P207" s="185"/>
      <c r="Q207" s="181">
        <v>0</v>
      </c>
      <c r="R207" s="197"/>
      <c r="S207" s="179" t="str">
        <f>IFERROR(INDEX('ITC-3B'!$B$21:$B$1020,MATCH(F207,'ITC-3B'!$E$21:$E$1020,0)),"-")</f>
        <v>-</v>
      </c>
      <c r="T207" s="179" t="str">
        <f>IFERROR(INDEX('ITC-Books'!$B$21:$B$1020,MATCH(F207,'ITC-Books'!$E$21:$E$1020,0)),"-")</f>
        <v>-</v>
      </c>
      <c r="U207" s="186">
        <f t="shared" si="7"/>
        <v>0</v>
      </c>
      <c r="W207" s="179" t="str">
        <f>IFERROR(INDEX('ITC-3B'!$C$21:$C$1020,MATCH(F207,'ITC-3B'!$E$21:$E$1020,0)),"Unclaimed")</f>
        <v>Unclaimed</v>
      </c>
      <c r="X207" s="114">
        <f>IFERROR(VLOOKUP(F207,'ITC-3B'!$E$21:$P$1020,12,0)-H207,SUM(M207:O207))</f>
        <v>0</v>
      </c>
      <c r="Y207" s="179" t="str">
        <f>IFERROR(INDEX('ITC-Books'!$C$21:$C$1020,MATCH(F207,'ITC-Books'!$E$21:$E$1020,0)),"Unclaimed")</f>
        <v>Unclaimed</v>
      </c>
      <c r="Z207" s="114">
        <f>IFERROR(VLOOKUP(F207,'ITC-Books'!$E$21:$P$1020,12,0)-H207,SUM(M207:O207))</f>
        <v>0</v>
      </c>
    </row>
    <row r="208" spans="2:26">
      <c r="B208" s="176" t="s">
        <v>2587</v>
      </c>
      <c r="C208" s="121"/>
      <c r="D208" s="119"/>
      <c r="E208" s="118"/>
      <c r="F208" s="192"/>
      <c r="G208" s="117"/>
      <c r="H208" s="120">
        <v>0</v>
      </c>
      <c r="I208" s="119"/>
      <c r="J208" s="119"/>
      <c r="K208" s="120">
        <v>0</v>
      </c>
      <c r="L208" s="120">
        <v>0</v>
      </c>
      <c r="M208" s="120">
        <v>0</v>
      </c>
      <c r="N208" s="120">
        <v>0</v>
      </c>
      <c r="O208" s="120">
        <v>0</v>
      </c>
      <c r="P208" s="185"/>
      <c r="Q208" s="181">
        <v>0</v>
      </c>
      <c r="R208" s="197"/>
      <c r="S208" s="179" t="str">
        <f>IFERROR(INDEX('ITC-3B'!$B$21:$B$1020,MATCH(F208,'ITC-3B'!$E$21:$E$1020,0)),"-")</f>
        <v>-</v>
      </c>
      <c r="T208" s="179" t="str">
        <f>IFERROR(INDEX('ITC-Books'!$B$21:$B$1020,MATCH(F208,'ITC-Books'!$E$21:$E$1020,0)),"-")</f>
        <v>-</v>
      </c>
      <c r="U208" s="186">
        <f t="shared" si="7"/>
        <v>0</v>
      </c>
      <c r="W208" s="179" t="str">
        <f>IFERROR(INDEX('ITC-3B'!$C$21:$C$1020,MATCH(F208,'ITC-3B'!$E$21:$E$1020,0)),"Unclaimed")</f>
        <v>Unclaimed</v>
      </c>
      <c r="X208" s="114">
        <f>IFERROR(VLOOKUP(F208,'ITC-3B'!$E$21:$P$1020,12,0)-H208,SUM(M208:O208))</f>
        <v>0</v>
      </c>
      <c r="Y208" s="179" t="str">
        <f>IFERROR(INDEX('ITC-Books'!$C$21:$C$1020,MATCH(F208,'ITC-Books'!$E$21:$E$1020,0)),"Unclaimed")</f>
        <v>Unclaimed</v>
      </c>
      <c r="Z208" s="114">
        <f>IFERROR(VLOOKUP(F208,'ITC-Books'!$E$21:$P$1020,12,0)-H208,SUM(M208:O208))</f>
        <v>0</v>
      </c>
    </row>
    <row r="209" spans="2:26">
      <c r="B209" s="176" t="s">
        <v>2588</v>
      </c>
      <c r="C209" s="121"/>
      <c r="D209" s="119"/>
      <c r="E209" s="118"/>
      <c r="F209" s="192"/>
      <c r="G209" s="117"/>
      <c r="H209" s="120">
        <v>0</v>
      </c>
      <c r="I209" s="119"/>
      <c r="J209" s="119"/>
      <c r="K209" s="120">
        <v>0</v>
      </c>
      <c r="L209" s="120">
        <v>0</v>
      </c>
      <c r="M209" s="120">
        <v>0</v>
      </c>
      <c r="N209" s="120">
        <v>0</v>
      </c>
      <c r="O209" s="120">
        <v>0</v>
      </c>
      <c r="P209" s="185"/>
      <c r="Q209" s="181">
        <v>0</v>
      </c>
      <c r="R209" s="197"/>
      <c r="S209" s="179" t="str">
        <f>IFERROR(INDEX('ITC-3B'!$B$21:$B$1020,MATCH(F209,'ITC-3B'!$E$21:$E$1020,0)),"-")</f>
        <v>-</v>
      </c>
      <c r="T209" s="179" t="str">
        <f>IFERROR(INDEX('ITC-Books'!$B$21:$B$1020,MATCH(F209,'ITC-Books'!$E$21:$E$1020,0)),"-")</f>
        <v>-</v>
      </c>
      <c r="U209" s="186">
        <f t="shared" si="7"/>
        <v>0</v>
      </c>
      <c r="W209" s="179" t="str">
        <f>IFERROR(INDEX('ITC-3B'!$C$21:$C$1020,MATCH(F209,'ITC-3B'!$E$21:$E$1020,0)),"Unclaimed")</f>
        <v>Unclaimed</v>
      </c>
      <c r="X209" s="114">
        <f>IFERROR(VLOOKUP(F209,'ITC-3B'!$E$21:$P$1020,12,0)-H209,SUM(M209:O209))</f>
        <v>0</v>
      </c>
      <c r="Y209" s="179" t="str">
        <f>IFERROR(INDEX('ITC-Books'!$C$21:$C$1020,MATCH(F209,'ITC-Books'!$E$21:$E$1020,0)),"Unclaimed")</f>
        <v>Unclaimed</v>
      </c>
      <c r="Z209" s="114">
        <f>IFERROR(VLOOKUP(F209,'ITC-Books'!$E$21:$P$1020,12,0)-H209,SUM(M209:O209))</f>
        <v>0</v>
      </c>
    </row>
    <row r="210" spans="2:26">
      <c r="B210" s="176" t="s">
        <v>2589</v>
      </c>
      <c r="C210" s="121"/>
      <c r="D210" s="119"/>
      <c r="E210" s="118"/>
      <c r="F210" s="192"/>
      <c r="G210" s="117"/>
      <c r="H210" s="120">
        <v>0</v>
      </c>
      <c r="I210" s="119"/>
      <c r="J210" s="119"/>
      <c r="K210" s="120">
        <v>0</v>
      </c>
      <c r="L210" s="120">
        <v>0</v>
      </c>
      <c r="M210" s="120">
        <v>0</v>
      </c>
      <c r="N210" s="120">
        <v>0</v>
      </c>
      <c r="O210" s="120">
        <v>0</v>
      </c>
      <c r="P210" s="185"/>
      <c r="Q210" s="181">
        <v>0</v>
      </c>
      <c r="R210" s="197"/>
      <c r="S210" s="179" t="str">
        <f>IFERROR(INDEX('ITC-3B'!$B$21:$B$1020,MATCH(F210,'ITC-3B'!$E$21:$E$1020,0)),"-")</f>
        <v>-</v>
      </c>
      <c r="T210" s="179" t="str">
        <f>IFERROR(INDEX('ITC-Books'!$B$21:$B$1020,MATCH(F210,'ITC-Books'!$E$21:$E$1020,0)),"-")</f>
        <v>-</v>
      </c>
      <c r="U210" s="186">
        <f t="shared" si="7"/>
        <v>0</v>
      </c>
      <c r="W210" s="179" t="str">
        <f>IFERROR(INDEX('ITC-3B'!$C$21:$C$1020,MATCH(F210,'ITC-3B'!$E$21:$E$1020,0)),"Unclaimed")</f>
        <v>Unclaimed</v>
      </c>
      <c r="X210" s="114">
        <f>IFERROR(VLOOKUP(F210,'ITC-3B'!$E$21:$P$1020,12,0)-H210,SUM(M210:O210))</f>
        <v>0</v>
      </c>
      <c r="Y210" s="179" t="str">
        <f>IFERROR(INDEX('ITC-Books'!$C$21:$C$1020,MATCH(F210,'ITC-Books'!$E$21:$E$1020,0)),"Unclaimed")</f>
        <v>Unclaimed</v>
      </c>
      <c r="Z210" s="114">
        <f>IFERROR(VLOOKUP(F210,'ITC-Books'!$E$21:$P$1020,12,0)-H210,SUM(M210:O210))</f>
        <v>0</v>
      </c>
    </row>
    <row r="211" spans="2:26">
      <c r="B211" s="176" t="s">
        <v>2590</v>
      </c>
      <c r="C211" s="121"/>
      <c r="D211" s="119"/>
      <c r="E211" s="118"/>
      <c r="F211" s="192"/>
      <c r="G211" s="117"/>
      <c r="H211" s="120">
        <v>0</v>
      </c>
      <c r="I211" s="119"/>
      <c r="J211" s="119"/>
      <c r="K211" s="120">
        <v>0</v>
      </c>
      <c r="L211" s="120">
        <v>0</v>
      </c>
      <c r="M211" s="120">
        <v>0</v>
      </c>
      <c r="N211" s="120">
        <v>0</v>
      </c>
      <c r="O211" s="120">
        <v>0</v>
      </c>
      <c r="P211" s="185"/>
      <c r="Q211" s="181">
        <v>0</v>
      </c>
      <c r="R211" s="197"/>
      <c r="S211" s="179" t="str">
        <f>IFERROR(INDEX('ITC-3B'!$B$21:$B$1020,MATCH(F211,'ITC-3B'!$E$21:$E$1020,0)),"-")</f>
        <v>-</v>
      </c>
      <c r="T211" s="179" t="str">
        <f>IFERROR(INDEX('ITC-Books'!$B$21:$B$1020,MATCH(F211,'ITC-Books'!$E$21:$E$1020,0)),"-")</f>
        <v>-</v>
      </c>
      <c r="U211" s="186">
        <f t="shared" si="7"/>
        <v>0</v>
      </c>
      <c r="W211" s="179" t="str">
        <f>IFERROR(INDEX('ITC-3B'!$C$21:$C$1020,MATCH(F211,'ITC-3B'!$E$21:$E$1020,0)),"Unclaimed")</f>
        <v>Unclaimed</v>
      </c>
      <c r="X211" s="114">
        <f>IFERROR(VLOOKUP(F211,'ITC-3B'!$E$21:$P$1020,12,0)-H211,SUM(M211:O211))</f>
        <v>0</v>
      </c>
      <c r="Y211" s="179" t="str">
        <f>IFERROR(INDEX('ITC-Books'!$C$21:$C$1020,MATCH(F211,'ITC-Books'!$E$21:$E$1020,0)),"Unclaimed")</f>
        <v>Unclaimed</v>
      </c>
      <c r="Z211" s="114">
        <f>IFERROR(VLOOKUP(F211,'ITC-Books'!$E$21:$P$1020,12,0)-H211,SUM(M211:O211))</f>
        <v>0</v>
      </c>
    </row>
    <row r="212" spans="2:26">
      <c r="B212" s="176" t="s">
        <v>2591</v>
      </c>
      <c r="C212" s="121"/>
      <c r="D212" s="119"/>
      <c r="E212" s="118"/>
      <c r="F212" s="192"/>
      <c r="G212" s="117"/>
      <c r="H212" s="120">
        <v>0</v>
      </c>
      <c r="I212" s="119"/>
      <c r="J212" s="119"/>
      <c r="K212" s="120">
        <v>0</v>
      </c>
      <c r="L212" s="120">
        <v>0</v>
      </c>
      <c r="M212" s="120">
        <v>0</v>
      </c>
      <c r="N212" s="120">
        <v>0</v>
      </c>
      <c r="O212" s="120">
        <v>0</v>
      </c>
      <c r="P212" s="185"/>
      <c r="Q212" s="181">
        <v>0</v>
      </c>
      <c r="R212" s="197"/>
      <c r="S212" s="179" t="str">
        <f>IFERROR(INDEX('ITC-3B'!$B$21:$B$1020,MATCH(F212,'ITC-3B'!$E$21:$E$1020,0)),"-")</f>
        <v>-</v>
      </c>
      <c r="T212" s="179" t="str">
        <f>IFERROR(INDEX('ITC-Books'!$B$21:$B$1020,MATCH(F212,'ITC-Books'!$E$21:$E$1020,0)),"-")</f>
        <v>-</v>
      </c>
      <c r="U212" s="186">
        <f t="shared" si="7"/>
        <v>0</v>
      </c>
      <c r="W212" s="179" t="str">
        <f>IFERROR(INDEX('ITC-3B'!$C$21:$C$1020,MATCH(F212,'ITC-3B'!$E$21:$E$1020,0)),"Unclaimed")</f>
        <v>Unclaimed</v>
      </c>
      <c r="X212" s="114">
        <f>IFERROR(VLOOKUP(F212,'ITC-3B'!$E$21:$P$1020,12,0)-H212,SUM(M212:O212))</f>
        <v>0</v>
      </c>
      <c r="Y212" s="179" t="str">
        <f>IFERROR(INDEX('ITC-Books'!$C$21:$C$1020,MATCH(F212,'ITC-Books'!$E$21:$E$1020,0)),"Unclaimed")</f>
        <v>Unclaimed</v>
      </c>
      <c r="Z212" s="114">
        <f>IFERROR(VLOOKUP(F212,'ITC-Books'!$E$21:$P$1020,12,0)-H212,SUM(M212:O212))</f>
        <v>0</v>
      </c>
    </row>
    <row r="213" spans="2:26">
      <c r="B213" s="176" t="s">
        <v>2592</v>
      </c>
      <c r="C213" s="121"/>
      <c r="D213" s="119"/>
      <c r="E213" s="118"/>
      <c r="F213" s="192"/>
      <c r="G213" s="117"/>
      <c r="H213" s="120">
        <v>0</v>
      </c>
      <c r="I213" s="119"/>
      <c r="J213" s="119"/>
      <c r="K213" s="120">
        <v>0</v>
      </c>
      <c r="L213" s="120">
        <v>0</v>
      </c>
      <c r="M213" s="120">
        <v>0</v>
      </c>
      <c r="N213" s="120">
        <v>0</v>
      </c>
      <c r="O213" s="120">
        <v>0</v>
      </c>
      <c r="P213" s="185"/>
      <c r="Q213" s="181">
        <v>0</v>
      </c>
      <c r="R213" s="197"/>
      <c r="S213" s="179" t="str">
        <f>IFERROR(INDEX('ITC-3B'!$B$21:$B$1020,MATCH(F213,'ITC-3B'!$E$21:$E$1020,0)),"-")</f>
        <v>-</v>
      </c>
      <c r="T213" s="179" t="str">
        <f>IFERROR(INDEX('ITC-Books'!$B$21:$B$1020,MATCH(F213,'ITC-Books'!$E$21:$E$1020,0)),"-")</f>
        <v>-</v>
      </c>
      <c r="U213" s="186">
        <f t="shared" si="7"/>
        <v>0</v>
      </c>
      <c r="W213" s="179" t="str">
        <f>IFERROR(INDEX('ITC-3B'!$C$21:$C$1020,MATCH(F213,'ITC-3B'!$E$21:$E$1020,0)),"Unclaimed")</f>
        <v>Unclaimed</v>
      </c>
      <c r="X213" s="114">
        <f>IFERROR(VLOOKUP(F213,'ITC-3B'!$E$21:$P$1020,12,0)-H213,SUM(M213:O213))</f>
        <v>0</v>
      </c>
      <c r="Y213" s="179" t="str">
        <f>IFERROR(INDEX('ITC-Books'!$C$21:$C$1020,MATCH(F213,'ITC-Books'!$E$21:$E$1020,0)),"Unclaimed")</f>
        <v>Unclaimed</v>
      </c>
      <c r="Z213" s="114">
        <f>IFERROR(VLOOKUP(F213,'ITC-Books'!$E$21:$P$1020,12,0)-H213,SUM(M213:O213))</f>
        <v>0</v>
      </c>
    </row>
    <row r="214" spans="2:26">
      <c r="B214" s="176" t="s">
        <v>2593</v>
      </c>
      <c r="C214" s="121"/>
      <c r="D214" s="119"/>
      <c r="E214" s="118"/>
      <c r="F214" s="192"/>
      <c r="G214" s="117"/>
      <c r="H214" s="120">
        <v>0</v>
      </c>
      <c r="I214" s="119"/>
      <c r="J214" s="119"/>
      <c r="K214" s="120">
        <v>0</v>
      </c>
      <c r="L214" s="120">
        <v>0</v>
      </c>
      <c r="M214" s="120">
        <v>0</v>
      </c>
      <c r="N214" s="120">
        <v>0</v>
      </c>
      <c r="O214" s="120">
        <v>0</v>
      </c>
      <c r="P214" s="185"/>
      <c r="Q214" s="181">
        <v>0</v>
      </c>
      <c r="R214" s="197"/>
      <c r="S214" s="179" t="str">
        <f>IFERROR(INDEX('ITC-3B'!$B$21:$B$1020,MATCH(F214,'ITC-3B'!$E$21:$E$1020,0)),"-")</f>
        <v>-</v>
      </c>
      <c r="T214" s="179" t="str">
        <f>IFERROR(INDEX('ITC-Books'!$B$21:$B$1020,MATCH(F214,'ITC-Books'!$E$21:$E$1020,0)),"-")</f>
        <v>-</v>
      </c>
      <c r="U214" s="186">
        <f t="shared" ref="U214:U277" si="8">IF(((L214*K214/100)-SUM(M214:O214))&gt;0.51,0,((L214*K214/100)-SUM(M214:O214)))</f>
        <v>0</v>
      </c>
      <c r="W214" s="179" t="str">
        <f>IFERROR(INDEX('ITC-3B'!$C$21:$C$1020,MATCH(F214,'ITC-3B'!$E$21:$E$1020,0)),"Unclaimed")</f>
        <v>Unclaimed</v>
      </c>
      <c r="X214" s="114">
        <f>IFERROR(VLOOKUP(F214,'ITC-3B'!$E$21:$P$1020,12,0)-H214,SUM(M214:O214))</f>
        <v>0</v>
      </c>
      <c r="Y214" s="179" t="str">
        <f>IFERROR(INDEX('ITC-Books'!$C$21:$C$1020,MATCH(F214,'ITC-Books'!$E$21:$E$1020,0)),"Unclaimed")</f>
        <v>Unclaimed</v>
      </c>
      <c r="Z214" s="114">
        <f>IFERROR(VLOOKUP(F214,'ITC-Books'!$E$21:$P$1020,12,0)-H214,SUM(M214:O214))</f>
        <v>0</v>
      </c>
    </row>
    <row r="215" spans="2:26">
      <c r="B215" s="176" t="s">
        <v>2594</v>
      </c>
      <c r="C215" s="121"/>
      <c r="D215" s="119"/>
      <c r="E215" s="118"/>
      <c r="F215" s="192"/>
      <c r="G215" s="117"/>
      <c r="H215" s="120">
        <v>0</v>
      </c>
      <c r="I215" s="119"/>
      <c r="J215" s="119"/>
      <c r="K215" s="120">
        <v>0</v>
      </c>
      <c r="L215" s="120">
        <v>0</v>
      </c>
      <c r="M215" s="120">
        <v>0</v>
      </c>
      <c r="N215" s="120">
        <v>0</v>
      </c>
      <c r="O215" s="120">
        <v>0</v>
      </c>
      <c r="P215" s="185"/>
      <c r="Q215" s="181">
        <v>0</v>
      </c>
      <c r="R215" s="197"/>
      <c r="S215" s="179" t="str">
        <f>IFERROR(INDEX('ITC-3B'!$B$21:$B$1020,MATCH(F215,'ITC-3B'!$E$21:$E$1020,0)),"-")</f>
        <v>-</v>
      </c>
      <c r="T215" s="179" t="str">
        <f>IFERROR(INDEX('ITC-Books'!$B$21:$B$1020,MATCH(F215,'ITC-Books'!$E$21:$E$1020,0)),"-")</f>
        <v>-</v>
      </c>
      <c r="U215" s="186">
        <f t="shared" si="8"/>
        <v>0</v>
      </c>
      <c r="W215" s="179" t="str">
        <f>IFERROR(INDEX('ITC-3B'!$C$21:$C$1020,MATCH(F215,'ITC-3B'!$E$21:$E$1020,0)),"Unclaimed")</f>
        <v>Unclaimed</v>
      </c>
      <c r="X215" s="114">
        <f>IFERROR(VLOOKUP(F215,'ITC-3B'!$E$21:$P$1020,12,0)-H215,SUM(M215:O215))</f>
        <v>0</v>
      </c>
      <c r="Y215" s="179" t="str">
        <f>IFERROR(INDEX('ITC-Books'!$C$21:$C$1020,MATCH(F215,'ITC-Books'!$E$21:$E$1020,0)),"Unclaimed")</f>
        <v>Unclaimed</v>
      </c>
      <c r="Z215" s="114">
        <f>IFERROR(VLOOKUP(F215,'ITC-Books'!$E$21:$P$1020,12,0)-H215,SUM(M215:O215))</f>
        <v>0</v>
      </c>
    </row>
    <row r="216" spans="2:26">
      <c r="B216" s="176" t="s">
        <v>2595</v>
      </c>
      <c r="C216" s="121"/>
      <c r="D216" s="119"/>
      <c r="E216" s="118"/>
      <c r="F216" s="192"/>
      <c r="G216" s="117"/>
      <c r="H216" s="120">
        <v>0</v>
      </c>
      <c r="I216" s="119"/>
      <c r="J216" s="119"/>
      <c r="K216" s="120">
        <v>0</v>
      </c>
      <c r="L216" s="120">
        <v>0</v>
      </c>
      <c r="M216" s="120">
        <v>0</v>
      </c>
      <c r="N216" s="120">
        <v>0</v>
      </c>
      <c r="O216" s="120">
        <v>0</v>
      </c>
      <c r="P216" s="185"/>
      <c r="Q216" s="181">
        <v>0</v>
      </c>
      <c r="R216" s="197"/>
      <c r="S216" s="179" t="str">
        <f>IFERROR(INDEX('ITC-3B'!$B$21:$B$1020,MATCH(F216,'ITC-3B'!$E$21:$E$1020,0)),"-")</f>
        <v>-</v>
      </c>
      <c r="T216" s="179" t="str">
        <f>IFERROR(INDEX('ITC-Books'!$B$21:$B$1020,MATCH(F216,'ITC-Books'!$E$21:$E$1020,0)),"-")</f>
        <v>-</v>
      </c>
      <c r="U216" s="186">
        <f t="shared" si="8"/>
        <v>0</v>
      </c>
      <c r="W216" s="179" t="str">
        <f>IFERROR(INDEX('ITC-3B'!$C$21:$C$1020,MATCH(F216,'ITC-3B'!$E$21:$E$1020,0)),"Unclaimed")</f>
        <v>Unclaimed</v>
      </c>
      <c r="X216" s="114">
        <f>IFERROR(VLOOKUP(F216,'ITC-3B'!$E$21:$P$1020,12,0)-H216,SUM(M216:O216))</f>
        <v>0</v>
      </c>
      <c r="Y216" s="179" t="str">
        <f>IFERROR(INDEX('ITC-Books'!$C$21:$C$1020,MATCH(F216,'ITC-Books'!$E$21:$E$1020,0)),"Unclaimed")</f>
        <v>Unclaimed</v>
      </c>
      <c r="Z216" s="114">
        <f>IFERROR(VLOOKUP(F216,'ITC-Books'!$E$21:$P$1020,12,0)-H216,SUM(M216:O216))</f>
        <v>0</v>
      </c>
    </row>
    <row r="217" spans="2:26">
      <c r="B217" s="176" t="s">
        <v>2596</v>
      </c>
      <c r="C217" s="121"/>
      <c r="D217" s="119"/>
      <c r="E217" s="118"/>
      <c r="F217" s="192"/>
      <c r="G217" s="117"/>
      <c r="H217" s="120">
        <v>0</v>
      </c>
      <c r="I217" s="119"/>
      <c r="J217" s="119"/>
      <c r="K217" s="120">
        <v>0</v>
      </c>
      <c r="L217" s="120">
        <v>0</v>
      </c>
      <c r="M217" s="120">
        <v>0</v>
      </c>
      <c r="N217" s="120">
        <v>0</v>
      </c>
      <c r="O217" s="120">
        <v>0</v>
      </c>
      <c r="P217" s="185"/>
      <c r="Q217" s="181">
        <v>0</v>
      </c>
      <c r="R217" s="197"/>
      <c r="S217" s="179" t="str">
        <f>IFERROR(INDEX('ITC-3B'!$B$21:$B$1020,MATCH(F217,'ITC-3B'!$E$21:$E$1020,0)),"-")</f>
        <v>-</v>
      </c>
      <c r="T217" s="179" t="str">
        <f>IFERROR(INDEX('ITC-Books'!$B$21:$B$1020,MATCH(F217,'ITC-Books'!$E$21:$E$1020,0)),"-")</f>
        <v>-</v>
      </c>
      <c r="U217" s="186">
        <f t="shared" si="8"/>
        <v>0</v>
      </c>
      <c r="W217" s="179" t="str">
        <f>IFERROR(INDEX('ITC-3B'!$C$21:$C$1020,MATCH(F217,'ITC-3B'!$E$21:$E$1020,0)),"Unclaimed")</f>
        <v>Unclaimed</v>
      </c>
      <c r="X217" s="114">
        <f>IFERROR(VLOOKUP(F217,'ITC-3B'!$E$21:$P$1020,12,0)-H217,SUM(M217:O217))</f>
        <v>0</v>
      </c>
      <c r="Y217" s="179" t="str">
        <f>IFERROR(INDEX('ITC-Books'!$C$21:$C$1020,MATCH(F217,'ITC-Books'!$E$21:$E$1020,0)),"Unclaimed")</f>
        <v>Unclaimed</v>
      </c>
      <c r="Z217" s="114">
        <f>IFERROR(VLOOKUP(F217,'ITC-Books'!$E$21:$P$1020,12,0)-H217,SUM(M217:O217))</f>
        <v>0</v>
      </c>
    </row>
    <row r="218" spans="2:26">
      <c r="B218" s="176" t="s">
        <v>2597</v>
      </c>
      <c r="C218" s="121"/>
      <c r="D218" s="119"/>
      <c r="E218" s="118"/>
      <c r="F218" s="192"/>
      <c r="G218" s="117"/>
      <c r="H218" s="120">
        <v>0</v>
      </c>
      <c r="I218" s="119"/>
      <c r="J218" s="119"/>
      <c r="K218" s="120">
        <v>0</v>
      </c>
      <c r="L218" s="120">
        <v>0</v>
      </c>
      <c r="M218" s="120">
        <v>0</v>
      </c>
      <c r="N218" s="120">
        <v>0</v>
      </c>
      <c r="O218" s="120">
        <v>0</v>
      </c>
      <c r="P218" s="185"/>
      <c r="Q218" s="181">
        <v>0</v>
      </c>
      <c r="R218" s="197"/>
      <c r="S218" s="179" t="str">
        <f>IFERROR(INDEX('ITC-3B'!$B$21:$B$1020,MATCH(F218,'ITC-3B'!$E$21:$E$1020,0)),"-")</f>
        <v>-</v>
      </c>
      <c r="T218" s="179" t="str">
        <f>IFERROR(INDEX('ITC-Books'!$B$21:$B$1020,MATCH(F218,'ITC-Books'!$E$21:$E$1020,0)),"-")</f>
        <v>-</v>
      </c>
      <c r="U218" s="186">
        <f t="shared" si="8"/>
        <v>0</v>
      </c>
      <c r="W218" s="179" t="str">
        <f>IFERROR(INDEX('ITC-3B'!$C$21:$C$1020,MATCH(F218,'ITC-3B'!$E$21:$E$1020,0)),"Unclaimed")</f>
        <v>Unclaimed</v>
      </c>
      <c r="X218" s="114">
        <f>IFERROR(VLOOKUP(F218,'ITC-3B'!$E$21:$P$1020,12,0)-H218,SUM(M218:O218))</f>
        <v>0</v>
      </c>
      <c r="Y218" s="179" t="str">
        <f>IFERROR(INDEX('ITC-Books'!$C$21:$C$1020,MATCH(F218,'ITC-Books'!$E$21:$E$1020,0)),"Unclaimed")</f>
        <v>Unclaimed</v>
      </c>
      <c r="Z218" s="114">
        <f>IFERROR(VLOOKUP(F218,'ITC-Books'!$E$21:$P$1020,12,0)-H218,SUM(M218:O218))</f>
        <v>0</v>
      </c>
    </row>
    <row r="219" spans="2:26">
      <c r="B219" s="176" t="s">
        <v>2598</v>
      </c>
      <c r="C219" s="121"/>
      <c r="D219" s="119"/>
      <c r="E219" s="118"/>
      <c r="F219" s="192"/>
      <c r="G219" s="117"/>
      <c r="H219" s="120">
        <v>0</v>
      </c>
      <c r="I219" s="119"/>
      <c r="J219" s="119"/>
      <c r="K219" s="120">
        <v>0</v>
      </c>
      <c r="L219" s="120">
        <v>0</v>
      </c>
      <c r="M219" s="120">
        <v>0</v>
      </c>
      <c r="N219" s="120">
        <v>0</v>
      </c>
      <c r="O219" s="120">
        <v>0</v>
      </c>
      <c r="P219" s="185"/>
      <c r="Q219" s="181">
        <v>0</v>
      </c>
      <c r="R219" s="197"/>
      <c r="S219" s="179" t="str">
        <f>IFERROR(INDEX('ITC-3B'!$B$21:$B$1020,MATCH(F219,'ITC-3B'!$E$21:$E$1020,0)),"-")</f>
        <v>-</v>
      </c>
      <c r="T219" s="179" t="str">
        <f>IFERROR(INDEX('ITC-Books'!$B$21:$B$1020,MATCH(F219,'ITC-Books'!$E$21:$E$1020,0)),"-")</f>
        <v>-</v>
      </c>
      <c r="U219" s="186">
        <f t="shared" si="8"/>
        <v>0</v>
      </c>
      <c r="W219" s="179" t="str">
        <f>IFERROR(INDEX('ITC-3B'!$C$21:$C$1020,MATCH(F219,'ITC-3B'!$E$21:$E$1020,0)),"Unclaimed")</f>
        <v>Unclaimed</v>
      </c>
      <c r="X219" s="114">
        <f>IFERROR(VLOOKUP(F219,'ITC-3B'!$E$21:$P$1020,12,0)-H219,SUM(M219:O219))</f>
        <v>0</v>
      </c>
      <c r="Y219" s="179" t="str">
        <f>IFERROR(INDEX('ITC-Books'!$C$21:$C$1020,MATCH(F219,'ITC-Books'!$E$21:$E$1020,0)),"Unclaimed")</f>
        <v>Unclaimed</v>
      </c>
      <c r="Z219" s="114">
        <f>IFERROR(VLOOKUP(F219,'ITC-Books'!$E$21:$P$1020,12,0)-H219,SUM(M219:O219))</f>
        <v>0</v>
      </c>
    </row>
    <row r="220" spans="2:26">
      <c r="B220" s="176" t="s">
        <v>2599</v>
      </c>
      <c r="C220" s="121"/>
      <c r="D220" s="119"/>
      <c r="E220" s="118"/>
      <c r="F220" s="192"/>
      <c r="G220" s="117"/>
      <c r="H220" s="120">
        <v>0</v>
      </c>
      <c r="I220" s="119"/>
      <c r="J220" s="119"/>
      <c r="K220" s="120">
        <v>0</v>
      </c>
      <c r="L220" s="120">
        <v>0</v>
      </c>
      <c r="M220" s="120">
        <v>0</v>
      </c>
      <c r="N220" s="120">
        <v>0</v>
      </c>
      <c r="O220" s="120">
        <v>0</v>
      </c>
      <c r="P220" s="185"/>
      <c r="Q220" s="181">
        <v>0</v>
      </c>
      <c r="R220" s="197"/>
      <c r="S220" s="179" t="str">
        <f>IFERROR(INDEX('ITC-3B'!$B$21:$B$1020,MATCH(F220,'ITC-3B'!$E$21:$E$1020,0)),"-")</f>
        <v>-</v>
      </c>
      <c r="T220" s="179" t="str">
        <f>IFERROR(INDEX('ITC-Books'!$B$21:$B$1020,MATCH(F220,'ITC-Books'!$E$21:$E$1020,0)),"-")</f>
        <v>-</v>
      </c>
      <c r="U220" s="186">
        <f t="shared" si="8"/>
        <v>0</v>
      </c>
      <c r="W220" s="179" t="str">
        <f>IFERROR(INDEX('ITC-3B'!$C$21:$C$1020,MATCH(F220,'ITC-3B'!$E$21:$E$1020,0)),"Unclaimed")</f>
        <v>Unclaimed</v>
      </c>
      <c r="X220" s="114">
        <f>IFERROR(VLOOKUP(F220,'ITC-3B'!$E$21:$P$1020,12,0)-H220,SUM(M220:O220))</f>
        <v>0</v>
      </c>
      <c r="Y220" s="179" t="str">
        <f>IFERROR(INDEX('ITC-Books'!$C$21:$C$1020,MATCH(F220,'ITC-Books'!$E$21:$E$1020,0)),"Unclaimed")</f>
        <v>Unclaimed</v>
      </c>
      <c r="Z220" s="114">
        <f>IFERROR(VLOOKUP(F220,'ITC-Books'!$E$21:$P$1020,12,0)-H220,SUM(M220:O220))</f>
        <v>0</v>
      </c>
    </row>
    <row r="221" spans="2:26">
      <c r="B221" s="176" t="s">
        <v>2600</v>
      </c>
      <c r="C221" s="121"/>
      <c r="D221" s="119"/>
      <c r="E221" s="118"/>
      <c r="F221" s="192"/>
      <c r="G221" s="117"/>
      <c r="H221" s="120">
        <v>0</v>
      </c>
      <c r="I221" s="119"/>
      <c r="J221" s="119"/>
      <c r="K221" s="120">
        <v>0</v>
      </c>
      <c r="L221" s="120">
        <v>0</v>
      </c>
      <c r="M221" s="120">
        <v>0</v>
      </c>
      <c r="N221" s="120">
        <v>0</v>
      </c>
      <c r="O221" s="120">
        <v>0</v>
      </c>
      <c r="P221" s="185"/>
      <c r="Q221" s="181">
        <v>0</v>
      </c>
      <c r="R221" s="197"/>
      <c r="S221" s="179" t="str">
        <f>IFERROR(INDEX('ITC-3B'!$B$21:$B$1020,MATCH(F221,'ITC-3B'!$E$21:$E$1020,0)),"-")</f>
        <v>-</v>
      </c>
      <c r="T221" s="179" t="str">
        <f>IFERROR(INDEX('ITC-Books'!$B$21:$B$1020,MATCH(F221,'ITC-Books'!$E$21:$E$1020,0)),"-")</f>
        <v>-</v>
      </c>
      <c r="U221" s="186">
        <f t="shared" si="8"/>
        <v>0</v>
      </c>
      <c r="W221" s="179" t="str">
        <f>IFERROR(INDEX('ITC-3B'!$C$21:$C$1020,MATCH(F221,'ITC-3B'!$E$21:$E$1020,0)),"Unclaimed")</f>
        <v>Unclaimed</v>
      </c>
      <c r="X221" s="114">
        <f>IFERROR(VLOOKUP(F221,'ITC-3B'!$E$21:$P$1020,12,0)-H221,SUM(M221:O221))</f>
        <v>0</v>
      </c>
      <c r="Y221" s="179" t="str">
        <f>IFERROR(INDEX('ITC-Books'!$C$21:$C$1020,MATCH(F221,'ITC-Books'!$E$21:$E$1020,0)),"Unclaimed")</f>
        <v>Unclaimed</v>
      </c>
      <c r="Z221" s="114">
        <f>IFERROR(VLOOKUP(F221,'ITC-Books'!$E$21:$P$1020,12,0)-H221,SUM(M221:O221))</f>
        <v>0</v>
      </c>
    </row>
    <row r="222" spans="2:26">
      <c r="B222" s="176" t="s">
        <v>2601</v>
      </c>
      <c r="C222" s="121"/>
      <c r="D222" s="119"/>
      <c r="E222" s="118"/>
      <c r="F222" s="192"/>
      <c r="G222" s="117"/>
      <c r="H222" s="120">
        <v>0</v>
      </c>
      <c r="I222" s="119"/>
      <c r="J222" s="119"/>
      <c r="K222" s="120">
        <v>0</v>
      </c>
      <c r="L222" s="120">
        <v>0</v>
      </c>
      <c r="M222" s="120">
        <v>0</v>
      </c>
      <c r="N222" s="120">
        <v>0</v>
      </c>
      <c r="O222" s="120">
        <v>0</v>
      </c>
      <c r="P222" s="185"/>
      <c r="Q222" s="181">
        <v>0</v>
      </c>
      <c r="R222" s="197"/>
      <c r="S222" s="179" t="str">
        <f>IFERROR(INDEX('ITC-3B'!$B$21:$B$1020,MATCH(F222,'ITC-3B'!$E$21:$E$1020,0)),"-")</f>
        <v>-</v>
      </c>
      <c r="T222" s="179" t="str">
        <f>IFERROR(INDEX('ITC-Books'!$B$21:$B$1020,MATCH(F222,'ITC-Books'!$E$21:$E$1020,0)),"-")</f>
        <v>-</v>
      </c>
      <c r="U222" s="186">
        <f t="shared" si="8"/>
        <v>0</v>
      </c>
      <c r="W222" s="179" t="str">
        <f>IFERROR(INDEX('ITC-3B'!$C$21:$C$1020,MATCH(F222,'ITC-3B'!$E$21:$E$1020,0)),"Unclaimed")</f>
        <v>Unclaimed</v>
      </c>
      <c r="X222" s="114">
        <f>IFERROR(VLOOKUP(F222,'ITC-3B'!$E$21:$P$1020,12,0)-H222,SUM(M222:O222))</f>
        <v>0</v>
      </c>
      <c r="Y222" s="179" t="str">
        <f>IFERROR(INDEX('ITC-Books'!$C$21:$C$1020,MATCH(F222,'ITC-Books'!$E$21:$E$1020,0)),"Unclaimed")</f>
        <v>Unclaimed</v>
      </c>
      <c r="Z222" s="114">
        <f>IFERROR(VLOOKUP(F222,'ITC-Books'!$E$21:$P$1020,12,0)-H222,SUM(M222:O222))</f>
        <v>0</v>
      </c>
    </row>
    <row r="223" spans="2:26">
      <c r="B223" s="176" t="s">
        <v>2602</v>
      </c>
      <c r="C223" s="121"/>
      <c r="D223" s="119"/>
      <c r="E223" s="118"/>
      <c r="F223" s="192"/>
      <c r="G223" s="117"/>
      <c r="H223" s="120">
        <v>0</v>
      </c>
      <c r="I223" s="119"/>
      <c r="J223" s="119"/>
      <c r="K223" s="120">
        <v>0</v>
      </c>
      <c r="L223" s="120">
        <v>0</v>
      </c>
      <c r="M223" s="120">
        <v>0</v>
      </c>
      <c r="N223" s="120">
        <v>0</v>
      </c>
      <c r="O223" s="120">
        <v>0</v>
      </c>
      <c r="P223" s="185"/>
      <c r="Q223" s="181">
        <v>0</v>
      </c>
      <c r="R223" s="197"/>
      <c r="S223" s="179" t="str">
        <f>IFERROR(INDEX('ITC-3B'!$B$21:$B$1020,MATCH(F223,'ITC-3B'!$E$21:$E$1020,0)),"-")</f>
        <v>-</v>
      </c>
      <c r="T223" s="179" t="str">
        <f>IFERROR(INDEX('ITC-Books'!$B$21:$B$1020,MATCH(F223,'ITC-Books'!$E$21:$E$1020,0)),"-")</f>
        <v>-</v>
      </c>
      <c r="U223" s="186">
        <f t="shared" si="8"/>
        <v>0</v>
      </c>
      <c r="W223" s="179" t="str">
        <f>IFERROR(INDEX('ITC-3B'!$C$21:$C$1020,MATCH(F223,'ITC-3B'!$E$21:$E$1020,0)),"Unclaimed")</f>
        <v>Unclaimed</v>
      </c>
      <c r="X223" s="114">
        <f>IFERROR(VLOOKUP(F223,'ITC-3B'!$E$21:$P$1020,12,0)-H223,SUM(M223:O223))</f>
        <v>0</v>
      </c>
      <c r="Y223" s="179" t="str">
        <f>IFERROR(INDEX('ITC-Books'!$C$21:$C$1020,MATCH(F223,'ITC-Books'!$E$21:$E$1020,0)),"Unclaimed")</f>
        <v>Unclaimed</v>
      </c>
      <c r="Z223" s="114">
        <f>IFERROR(VLOOKUP(F223,'ITC-Books'!$E$21:$P$1020,12,0)-H223,SUM(M223:O223))</f>
        <v>0</v>
      </c>
    </row>
    <row r="224" spans="2:26">
      <c r="B224" s="176" t="s">
        <v>2603</v>
      </c>
      <c r="C224" s="121"/>
      <c r="D224" s="119"/>
      <c r="E224" s="118"/>
      <c r="F224" s="192"/>
      <c r="G224" s="117"/>
      <c r="H224" s="120">
        <v>0</v>
      </c>
      <c r="I224" s="119"/>
      <c r="J224" s="119"/>
      <c r="K224" s="120">
        <v>0</v>
      </c>
      <c r="L224" s="120">
        <v>0</v>
      </c>
      <c r="M224" s="120">
        <v>0</v>
      </c>
      <c r="N224" s="120">
        <v>0</v>
      </c>
      <c r="O224" s="120">
        <v>0</v>
      </c>
      <c r="P224" s="185"/>
      <c r="Q224" s="181">
        <v>0</v>
      </c>
      <c r="R224" s="197"/>
      <c r="S224" s="179" t="str">
        <f>IFERROR(INDEX('ITC-3B'!$B$21:$B$1020,MATCH(F224,'ITC-3B'!$E$21:$E$1020,0)),"-")</f>
        <v>-</v>
      </c>
      <c r="T224" s="179" t="str">
        <f>IFERROR(INDEX('ITC-Books'!$B$21:$B$1020,MATCH(F224,'ITC-Books'!$E$21:$E$1020,0)),"-")</f>
        <v>-</v>
      </c>
      <c r="U224" s="186">
        <f t="shared" si="8"/>
        <v>0</v>
      </c>
      <c r="W224" s="179" t="str">
        <f>IFERROR(INDEX('ITC-3B'!$C$21:$C$1020,MATCH(F224,'ITC-3B'!$E$21:$E$1020,0)),"Unclaimed")</f>
        <v>Unclaimed</v>
      </c>
      <c r="X224" s="114">
        <f>IFERROR(VLOOKUP(F224,'ITC-3B'!$E$21:$P$1020,12,0)-H224,SUM(M224:O224))</f>
        <v>0</v>
      </c>
      <c r="Y224" s="179" t="str">
        <f>IFERROR(INDEX('ITC-Books'!$C$21:$C$1020,MATCH(F224,'ITC-Books'!$E$21:$E$1020,0)),"Unclaimed")</f>
        <v>Unclaimed</v>
      </c>
      <c r="Z224" s="114">
        <f>IFERROR(VLOOKUP(F224,'ITC-Books'!$E$21:$P$1020,12,0)-H224,SUM(M224:O224))</f>
        <v>0</v>
      </c>
    </row>
    <row r="225" spans="2:26">
      <c r="B225" s="176" t="s">
        <v>2604</v>
      </c>
      <c r="C225" s="121"/>
      <c r="D225" s="119"/>
      <c r="E225" s="118"/>
      <c r="F225" s="192"/>
      <c r="G225" s="117"/>
      <c r="H225" s="120">
        <v>0</v>
      </c>
      <c r="I225" s="119"/>
      <c r="J225" s="119"/>
      <c r="K225" s="120">
        <v>0</v>
      </c>
      <c r="L225" s="120">
        <v>0</v>
      </c>
      <c r="M225" s="120">
        <v>0</v>
      </c>
      <c r="N225" s="120">
        <v>0</v>
      </c>
      <c r="O225" s="120">
        <v>0</v>
      </c>
      <c r="P225" s="185"/>
      <c r="Q225" s="181">
        <v>0</v>
      </c>
      <c r="R225" s="197"/>
      <c r="S225" s="179" t="str">
        <f>IFERROR(INDEX('ITC-3B'!$B$21:$B$1020,MATCH(F225,'ITC-3B'!$E$21:$E$1020,0)),"-")</f>
        <v>-</v>
      </c>
      <c r="T225" s="179" t="str">
        <f>IFERROR(INDEX('ITC-Books'!$B$21:$B$1020,MATCH(F225,'ITC-Books'!$E$21:$E$1020,0)),"-")</f>
        <v>-</v>
      </c>
      <c r="U225" s="186">
        <f t="shared" si="8"/>
        <v>0</v>
      </c>
      <c r="W225" s="179" t="str">
        <f>IFERROR(INDEX('ITC-3B'!$C$21:$C$1020,MATCH(F225,'ITC-3B'!$E$21:$E$1020,0)),"Unclaimed")</f>
        <v>Unclaimed</v>
      </c>
      <c r="X225" s="114">
        <f>IFERROR(VLOOKUP(F225,'ITC-3B'!$E$21:$P$1020,12,0)-H225,SUM(M225:O225))</f>
        <v>0</v>
      </c>
      <c r="Y225" s="179" t="str">
        <f>IFERROR(INDEX('ITC-Books'!$C$21:$C$1020,MATCH(F225,'ITC-Books'!$E$21:$E$1020,0)),"Unclaimed")</f>
        <v>Unclaimed</v>
      </c>
      <c r="Z225" s="114">
        <f>IFERROR(VLOOKUP(F225,'ITC-Books'!$E$21:$P$1020,12,0)-H225,SUM(M225:O225))</f>
        <v>0</v>
      </c>
    </row>
    <row r="226" spans="2:26">
      <c r="B226" s="176" t="s">
        <v>2605</v>
      </c>
      <c r="C226" s="121"/>
      <c r="D226" s="119"/>
      <c r="E226" s="118"/>
      <c r="F226" s="192"/>
      <c r="G226" s="117"/>
      <c r="H226" s="120">
        <v>0</v>
      </c>
      <c r="I226" s="119"/>
      <c r="J226" s="119"/>
      <c r="K226" s="120">
        <v>0</v>
      </c>
      <c r="L226" s="120">
        <v>0</v>
      </c>
      <c r="M226" s="120">
        <v>0</v>
      </c>
      <c r="N226" s="120">
        <v>0</v>
      </c>
      <c r="O226" s="120">
        <v>0</v>
      </c>
      <c r="P226" s="185"/>
      <c r="Q226" s="181">
        <v>0</v>
      </c>
      <c r="R226" s="197"/>
      <c r="S226" s="179" t="str">
        <f>IFERROR(INDEX('ITC-3B'!$B$21:$B$1020,MATCH(F226,'ITC-3B'!$E$21:$E$1020,0)),"-")</f>
        <v>-</v>
      </c>
      <c r="T226" s="179" t="str">
        <f>IFERROR(INDEX('ITC-Books'!$B$21:$B$1020,MATCH(F226,'ITC-Books'!$E$21:$E$1020,0)),"-")</f>
        <v>-</v>
      </c>
      <c r="U226" s="186">
        <f t="shared" si="8"/>
        <v>0</v>
      </c>
      <c r="W226" s="179" t="str">
        <f>IFERROR(INDEX('ITC-3B'!$C$21:$C$1020,MATCH(F226,'ITC-3B'!$E$21:$E$1020,0)),"Unclaimed")</f>
        <v>Unclaimed</v>
      </c>
      <c r="X226" s="114">
        <f>IFERROR(VLOOKUP(F226,'ITC-3B'!$E$21:$P$1020,12,0)-H226,SUM(M226:O226))</f>
        <v>0</v>
      </c>
      <c r="Y226" s="179" t="str">
        <f>IFERROR(INDEX('ITC-Books'!$C$21:$C$1020,MATCH(F226,'ITC-Books'!$E$21:$E$1020,0)),"Unclaimed")</f>
        <v>Unclaimed</v>
      </c>
      <c r="Z226" s="114">
        <f>IFERROR(VLOOKUP(F226,'ITC-Books'!$E$21:$P$1020,12,0)-H226,SUM(M226:O226))</f>
        <v>0</v>
      </c>
    </row>
    <row r="227" spans="2:26">
      <c r="B227" s="176" t="s">
        <v>2606</v>
      </c>
      <c r="C227" s="121"/>
      <c r="D227" s="119"/>
      <c r="E227" s="118"/>
      <c r="F227" s="192"/>
      <c r="G227" s="117"/>
      <c r="H227" s="120">
        <v>0</v>
      </c>
      <c r="I227" s="119"/>
      <c r="J227" s="119"/>
      <c r="K227" s="120">
        <v>0</v>
      </c>
      <c r="L227" s="120">
        <v>0</v>
      </c>
      <c r="M227" s="120">
        <v>0</v>
      </c>
      <c r="N227" s="120">
        <v>0</v>
      </c>
      <c r="O227" s="120">
        <v>0</v>
      </c>
      <c r="P227" s="185"/>
      <c r="Q227" s="181">
        <v>0</v>
      </c>
      <c r="R227" s="197"/>
      <c r="S227" s="179" t="str">
        <f>IFERROR(INDEX('ITC-3B'!$B$21:$B$1020,MATCH(F227,'ITC-3B'!$E$21:$E$1020,0)),"-")</f>
        <v>-</v>
      </c>
      <c r="T227" s="179" t="str">
        <f>IFERROR(INDEX('ITC-Books'!$B$21:$B$1020,MATCH(F227,'ITC-Books'!$E$21:$E$1020,0)),"-")</f>
        <v>-</v>
      </c>
      <c r="U227" s="186">
        <f t="shared" si="8"/>
        <v>0</v>
      </c>
      <c r="W227" s="179" t="str">
        <f>IFERROR(INDEX('ITC-3B'!$C$21:$C$1020,MATCH(F227,'ITC-3B'!$E$21:$E$1020,0)),"Unclaimed")</f>
        <v>Unclaimed</v>
      </c>
      <c r="X227" s="114">
        <f>IFERROR(VLOOKUP(F227,'ITC-3B'!$E$21:$P$1020,12,0)-H227,SUM(M227:O227))</f>
        <v>0</v>
      </c>
      <c r="Y227" s="179" t="str">
        <f>IFERROR(INDEX('ITC-Books'!$C$21:$C$1020,MATCH(F227,'ITC-Books'!$E$21:$E$1020,0)),"Unclaimed")</f>
        <v>Unclaimed</v>
      </c>
      <c r="Z227" s="114">
        <f>IFERROR(VLOOKUP(F227,'ITC-Books'!$E$21:$P$1020,12,0)-H227,SUM(M227:O227))</f>
        <v>0</v>
      </c>
    </row>
    <row r="228" spans="2:26">
      <c r="B228" s="176" t="s">
        <v>2607</v>
      </c>
      <c r="C228" s="121"/>
      <c r="D228" s="119"/>
      <c r="E228" s="118"/>
      <c r="F228" s="192"/>
      <c r="G228" s="117"/>
      <c r="H228" s="120">
        <v>0</v>
      </c>
      <c r="I228" s="119"/>
      <c r="J228" s="119"/>
      <c r="K228" s="120">
        <v>0</v>
      </c>
      <c r="L228" s="120">
        <v>0</v>
      </c>
      <c r="M228" s="120">
        <v>0</v>
      </c>
      <c r="N228" s="120">
        <v>0</v>
      </c>
      <c r="O228" s="120">
        <v>0</v>
      </c>
      <c r="P228" s="185"/>
      <c r="Q228" s="181">
        <v>0</v>
      </c>
      <c r="R228" s="197"/>
      <c r="S228" s="179" t="str">
        <f>IFERROR(INDEX('ITC-3B'!$B$21:$B$1020,MATCH(F228,'ITC-3B'!$E$21:$E$1020,0)),"-")</f>
        <v>-</v>
      </c>
      <c r="T228" s="179" t="str">
        <f>IFERROR(INDEX('ITC-Books'!$B$21:$B$1020,MATCH(F228,'ITC-Books'!$E$21:$E$1020,0)),"-")</f>
        <v>-</v>
      </c>
      <c r="U228" s="186">
        <f t="shared" si="8"/>
        <v>0</v>
      </c>
      <c r="W228" s="179" t="str">
        <f>IFERROR(INDEX('ITC-3B'!$C$21:$C$1020,MATCH(F228,'ITC-3B'!$E$21:$E$1020,0)),"Unclaimed")</f>
        <v>Unclaimed</v>
      </c>
      <c r="X228" s="114">
        <f>IFERROR(VLOOKUP(F228,'ITC-3B'!$E$21:$P$1020,12,0)-H228,SUM(M228:O228))</f>
        <v>0</v>
      </c>
      <c r="Y228" s="179" t="str">
        <f>IFERROR(INDEX('ITC-Books'!$C$21:$C$1020,MATCH(F228,'ITC-Books'!$E$21:$E$1020,0)),"Unclaimed")</f>
        <v>Unclaimed</v>
      </c>
      <c r="Z228" s="114">
        <f>IFERROR(VLOOKUP(F228,'ITC-Books'!$E$21:$P$1020,12,0)-H228,SUM(M228:O228))</f>
        <v>0</v>
      </c>
    </row>
    <row r="229" spans="2:26">
      <c r="B229" s="176" t="s">
        <v>2608</v>
      </c>
      <c r="C229" s="121"/>
      <c r="D229" s="119"/>
      <c r="E229" s="118"/>
      <c r="F229" s="192"/>
      <c r="G229" s="117"/>
      <c r="H229" s="120">
        <v>0</v>
      </c>
      <c r="I229" s="119"/>
      <c r="J229" s="119"/>
      <c r="K229" s="120">
        <v>0</v>
      </c>
      <c r="L229" s="120">
        <v>0</v>
      </c>
      <c r="M229" s="120">
        <v>0</v>
      </c>
      <c r="N229" s="120">
        <v>0</v>
      </c>
      <c r="O229" s="120">
        <v>0</v>
      </c>
      <c r="P229" s="185"/>
      <c r="Q229" s="181">
        <v>0</v>
      </c>
      <c r="R229" s="197"/>
      <c r="S229" s="179" t="str">
        <f>IFERROR(INDEX('ITC-3B'!$B$21:$B$1020,MATCH(F229,'ITC-3B'!$E$21:$E$1020,0)),"-")</f>
        <v>-</v>
      </c>
      <c r="T229" s="179" t="str">
        <f>IFERROR(INDEX('ITC-Books'!$B$21:$B$1020,MATCH(F229,'ITC-Books'!$E$21:$E$1020,0)),"-")</f>
        <v>-</v>
      </c>
      <c r="U229" s="186">
        <f t="shared" si="8"/>
        <v>0</v>
      </c>
      <c r="W229" s="179" t="str">
        <f>IFERROR(INDEX('ITC-3B'!$C$21:$C$1020,MATCH(F229,'ITC-3B'!$E$21:$E$1020,0)),"Unclaimed")</f>
        <v>Unclaimed</v>
      </c>
      <c r="X229" s="114">
        <f>IFERROR(VLOOKUP(F229,'ITC-3B'!$E$21:$P$1020,12,0)-H229,SUM(M229:O229))</f>
        <v>0</v>
      </c>
      <c r="Y229" s="179" t="str">
        <f>IFERROR(INDEX('ITC-Books'!$C$21:$C$1020,MATCH(F229,'ITC-Books'!$E$21:$E$1020,0)),"Unclaimed")</f>
        <v>Unclaimed</v>
      </c>
      <c r="Z229" s="114">
        <f>IFERROR(VLOOKUP(F229,'ITC-Books'!$E$21:$P$1020,12,0)-H229,SUM(M229:O229))</f>
        <v>0</v>
      </c>
    </row>
    <row r="230" spans="2:26">
      <c r="B230" s="176" t="s">
        <v>2609</v>
      </c>
      <c r="C230" s="121"/>
      <c r="D230" s="119"/>
      <c r="E230" s="118"/>
      <c r="F230" s="192"/>
      <c r="G230" s="117"/>
      <c r="H230" s="120">
        <v>0</v>
      </c>
      <c r="I230" s="119"/>
      <c r="J230" s="119"/>
      <c r="K230" s="120">
        <v>0</v>
      </c>
      <c r="L230" s="120">
        <v>0</v>
      </c>
      <c r="M230" s="120">
        <v>0</v>
      </c>
      <c r="N230" s="120">
        <v>0</v>
      </c>
      <c r="O230" s="120">
        <v>0</v>
      </c>
      <c r="P230" s="185"/>
      <c r="Q230" s="181">
        <v>0</v>
      </c>
      <c r="R230" s="197"/>
      <c r="S230" s="179" t="str">
        <f>IFERROR(INDEX('ITC-3B'!$B$21:$B$1020,MATCH(F230,'ITC-3B'!$E$21:$E$1020,0)),"-")</f>
        <v>-</v>
      </c>
      <c r="T230" s="179" t="str">
        <f>IFERROR(INDEX('ITC-Books'!$B$21:$B$1020,MATCH(F230,'ITC-Books'!$E$21:$E$1020,0)),"-")</f>
        <v>-</v>
      </c>
      <c r="U230" s="186">
        <f t="shared" si="8"/>
        <v>0</v>
      </c>
      <c r="W230" s="179" t="str">
        <f>IFERROR(INDEX('ITC-3B'!$C$21:$C$1020,MATCH(F230,'ITC-3B'!$E$21:$E$1020,0)),"Unclaimed")</f>
        <v>Unclaimed</v>
      </c>
      <c r="X230" s="114">
        <f>IFERROR(VLOOKUP(F230,'ITC-3B'!$E$21:$P$1020,12,0)-H230,SUM(M230:O230))</f>
        <v>0</v>
      </c>
      <c r="Y230" s="179" t="str">
        <f>IFERROR(INDEX('ITC-Books'!$C$21:$C$1020,MATCH(F230,'ITC-Books'!$E$21:$E$1020,0)),"Unclaimed")</f>
        <v>Unclaimed</v>
      </c>
      <c r="Z230" s="114">
        <f>IFERROR(VLOOKUP(F230,'ITC-Books'!$E$21:$P$1020,12,0)-H230,SUM(M230:O230))</f>
        <v>0</v>
      </c>
    </row>
    <row r="231" spans="2:26">
      <c r="B231" s="176" t="s">
        <v>2610</v>
      </c>
      <c r="C231" s="121"/>
      <c r="D231" s="119"/>
      <c r="E231" s="118"/>
      <c r="F231" s="192"/>
      <c r="G231" s="117"/>
      <c r="H231" s="120">
        <v>0</v>
      </c>
      <c r="I231" s="119"/>
      <c r="J231" s="119"/>
      <c r="K231" s="120">
        <v>0</v>
      </c>
      <c r="L231" s="120">
        <v>0</v>
      </c>
      <c r="M231" s="120">
        <v>0</v>
      </c>
      <c r="N231" s="120">
        <v>0</v>
      </c>
      <c r="O231" s="120">
        <v>0</v>
      </c>
      <c r="P231" s="185"/>
      <c r="Q231" s="181">
        <v>0</v>
      </c>
      <c r="R231" s="197"/>
      <c r="S231" s="179" t="str">
        <f>IFERROR(INDEX('ITC-3B'!$B$21:$B$1020,MATCH(F231,'ITC-3B'!$E$21:$E$1020,0)),"-")</f>
        <v>-</v>
      </c>
      <c r="T231" s="179" t="str">
        <f>IFERROR(INDEX('ITC-Books'!$B$21:$B$1020,MATCH(F231,'ITC-Books'!$E$21:$E$1020,0)),"-")</f>
        <v>-</v>
      </c>
      <c r="U231" s="186">
        <f t="shared" si="8"/>
        <v>0</v>
      </c>
      <c r="W231" s="179" t="str">
        <f>IFERROR(INDEX('ITC-3B'!$C$21:$C$1020,MATCH(F231,'ITC-3B'!$E$21:$E$1020,0)),"Unclaimed")</f>
        <v>Unclaimed</v>
      </c>
      <c r="X231" s="114">
        <f>IFERROR(VLOOKUP(F231,'ITC-3B'!$E$21:$P$1020,12,0)-H231,SUM(M231:O231))</f>
        <v>0</v>
      </c>
      <c r="Y231" s="179" t="str">
        <f>IFERROR(INDEX('ITC-Books'!$C$21:$C$1020,MATCH(F231,'ITC-Books'!$E$21:$E$1020,0)),"Unclaimed")</f>
        <v>Unclaimed</v>
      </c>
      <c r="Z231" s="114">
        <f>IFERROR(VLOOKUP(F231,'ITC-Books'!$E$21:$P$1020,12,0)-H231,SUM(M231:O231))</f>
        <v>0</v>
      </c>
    </row>
    <row r="232" spans="2:26">
      <c r="B232" s="176" t="s">
        <v>2611</v>
      </c>
      <c r="C232" s="121"/>
      <c r="D232" s="119"/>
      <c r="E232" s="118"/>
      <c r="F232" s="192"/>
      <c r="G232" s="117"/>
      <c r="H232" s="120">
        <v>0</v>
      </c>
      <c r="I232" s="119"/>
      <c r="J232" s="119"/>
      <c r="K232" s="120">
        <v>0</v>
      </c>
      <c r="L232" s="120">
        <v>0</v>
      </c>
      <c r="M232" s="120">
        <v>0</v>
      </c>
      <c r="N232" s="120">
        <v>0</v>
      </c>
      <c r="O232" s="120">
        <v>0</v>
      </c>
      <c r="P232" s="185"/>
      <c r="Q232" s="181">
        <v>0</v>
      </c>
      <c r="R232" s="197"/>
      <c r="S232" s="179" t="str">
        <f>IFERROR(INDEX('ITC-3B'!$B$21:$B$1020,MATCH(F232,'ITC-3B'!$E$21:$E$1020,0)),"-")</f>
        <v>-</v>
      </c>
      <c r="T232" s="179" t="str">
        <f>IFERROR(INDEX('ITC-Books'!$B$21:$B$1020,MATCH(F232,'ITC-Books'!$E$21:$E$1020,0)),"-")</f>
        <v>-</v>
      </c>
      <c r="U232" s="186">
        <f t="shared" si="8"/>
        <v>0</v>
      </c>
      <c r="W232" s="179" t="str">
        <f>IFERROR(INDEX('ITC-3B'!$C$21:$C$1020,MATCH(F232,'ITC-3B'!$E$21:$E$1020,0)),"Unclaimed")</f>
        <v>Unclaimed</v>
      </c>
      <c r="X232" s="114">
        <f>IFERROR(VLOOKUP(F232,'ITC-3B'!$E$21:$P$1020,12,0)-H232,SUM(M232:O232))</f>
        <v>0</v>
      </c>
      <c r="Y232" s="179" t="str">
        <f>IFERROR(INDEX('ITC-Books'!$C$21:$C$1020,MATCH(F232,'ITC-Books'!$E$21:$E$1020,0)),"Unclaimed")</f>
        <v>Unclaimed</v>
      </c>
      <c r="Z232" s="114">
        <f>IFERROR(VLOOKUP(F232,'ITC-Books'!$E$21:$P$1020,12,0)-H232,SUM(M232:O232))</f>
        <v>0</v>
      </c>
    </row>
    <row r="233" spans="2:26">
      <c r="B233" s="176" t="s">
        <v>2612</v>
      </c>
      <c r="C233" s="121"/>
      <c r="D233" s="119"/>
      <c r="E233" s="118"/>
      <c r="F233" s="192"/>
      <c r="G233" s="117"/>
      <c r="H233" s="120">
        <v>0</v>
      </c>
      <c r="I233" s="119"/>
      <c r="J233" s="119"/>
      <c r="K233" s="120">
        <v>0</v>
      </c>
      <c r="L233" s="120">
        <v>0</v>
      </c>
      <c r="M233" s="120">
        <v>0</v>
      </c>
      <c r="N233" s="120">
        <v>0</v>
      </c>
      <c r="O233" s="120">
        <v>0</v>
      </c>
      <c r="P233" s="185"/>
      <c r="Q233" s="181">
        <v>0</v>
      </c>
      <c r="R233" s="197"/>
      <c r="S233" s="179" t="str">
        <f>IFERROR(INDEX('ITC-3B'!$B$21:$B$1020,MATCH(F233,'ITC-3B'!$E$21:$E$1020,0)),"-")</f>
        <v>-</v>
      </c>
      <c r="T233" s="179" t="str">
        <f>IFERROR(INDEX('ITC-Books'!$B$21:$B$1020,MATCH(F233,'ITC-Books'!$E$21:$E$1020,0)),"-")</f>
        <v>-</v>
      </c>
      <c r="U233" s="186">
        <f t="shared" si="8"/>
        <v>0</v>
      </c>
      <c r="W233" s="179" t="str">
        <f>IFERROR(INDEX('ITC-3B'!$C$21:$C$1020,MATCH(F233,'ITC-3B'!$E$21:$E$1020,0)),"Unclaimed")</f>
        <v>Unclaimed</v>
      </c>
      <c r="X233" s="114">
        <f>IFERROR(VLOOKUP(F233,'ITC-3B'!$E$21:$P$1020,12,0)-H233,SUM(M233:O233))</f>
        <v>0</v>
      </c>
      <c r="Y233" s="179" t="str">
        <f>IFERROR(INDEX('ITC-Books'!$C$21:$C$1020,MATCH(F233,'ITC-Books'!$E$21:$E$1020,0)),"Unclaimed")</f>
        <v>Unclaimed</v>
      </c>
      <c r="Z233" s="114">
        <f>IFERROR(VLOOKUP(F233,'ITC-Books'!$E$21:$P$1020,12,0)-H233,SUM(M233:O233))</f>
        <v>0</v>
      </c>
    </row>
    <row r="234" spans="2:26">
      <c r="B234" s="176" t="s">
        <v>2613</v>
      </c>
      <c r="C234" s="121"/>
      <c r="D234" s="119"/>
      <c r="E234" s="118"/>
      <c r="F234" s="192"/>
      <c r="G234" s="117"/>
      <c r="H234" s="120">
        <v>0</v>
      </c>
      <c r="I234" s="119"/>
      <c r="J234" s="119"/>
      <c r="K234" s="120">
        <v>0</v>
      </c>
      <c r="L234" s="120">
        <v>0</v>
      </c>
      <c r="M234" s="120">
        <v>0</v>
      </c>
      <c r="N234" s="120">
        <v>0</v>
      </c>
      <c r="O234" s="120">
        <v>0</v>
      </c>
      <c r="P234" s="185"/>
      <c r="Q234" s="181">
        <v>0</v>
      </c>
      <c r="R234" s="197"/>
      <c r="S234" s="179" t="str">
        <f>IFERROR(INDEX('ITC-3B'!$B$21:$B$1020,MATCH(F234,'ITC-3B'!$E$21:$E$1020,0)),"-")</f>
        <v>-</v>
      </c>
      <c r="T234" s="179" t="str">
        <f>IFERROR(INDEX('ITC-Books'!$B$21:$B$1020,MATCH(F234,'ITC-Books'!$E$21:$E$1020,0)),"-")</f>
        <v>-</v>
      </c>
      <c r="U234" s="186">
        <f t="shared" si="8"/>
        <v>0</v>
      </c>
      <c r="W234" s="179" t="str">
        <f>IFERROR(INDEX('ITC-3B'!$C$21:$C$1020,MATCH(F234,'ITC-3B'!$E$21:$E$1020,0)),"Unclaimed")</f>
        <v>Unclaimed</v>
      </c>
      <c r="X234" s="114">
        <f>IFERROR(VLOOKUP(F234,'ITC-3B'!$E$21:$P$1020,12,0)-H234,SUM(M234:O234))</f>
        <v>0</v>
      </c>
      <c r="Y234" s="179" t="str">
        <f>IFERROR(INDEX('ITC-Books'!$C$21:$C$1020,MATCH(F234,'ITC-Books'!$E$21:$E$1020,0)),"Unclaimed")</f>
        <v>Unclaimed</v>
      </c>
      <c r="Z234" s="114">
        <f>IFERROR(VLOOKUP(F234,'ITC-Books'!$E$21:$P$1020,12,0)-H234,SUM(M234:O234))</f>
        <v>0</v>
      </c>
    </row>
    <row r="235" spans="2:26">
      <c r="B235" s="176" t="s">
        <v>2614</v>
      </c>
      <c r="C235" s="121"/>
      <c r="D235" s="119"/>
      <c r="E235" s="118"/>
      <c r="F235" s="192"/>
      <c r="G235" s="117"/>
      <c r="H235" s="120">
        <v>0</v>
      </c>
      <c r="I235" s="119"/>
      <c r="J235" s="119"/>
      <c r="K235" s="120">
        <v>0</v>
      </c>
      <c r="L235" s="120">
        <v>0</v>
      </c>
      <c r="M235" s="120">
        <v>0</v>
      </c>
      <c r="N235" s="120">
        <v>0</v>
      </c>
      <c r="O235" s="120">
        <v>0</v>
      </c>
      <c r="P235" s="185"/>
      <c r="Q235" s="181">
        <v>0</v>
      </c>
      <c r="R235" s="197"/>
      <c r="S235" s="179" t="str">
        <f>IFERROR(INDEX('ITC-3B'!$B$21:$B$1020,MATCH(F235,'ITC-3B'!$E$21:$E$1020,0)),"-")</f>
        <v>-</v>
      </c>
      <c r="T235" s="179" t="str">
        <f>IFERROR(INDEX('ITC-Books'!$B$21:$B$1020,MATCH(F235,'ITC-Books'!$E$21:$E$1020,0)),"-")</f>
        <v>-</v>
      </c>
      <c r="U235" s="186">
        <f t="shared" si="8"/>
        <v>0</v>
      </c>
      <c r="W235" s="179" t="str">
        <f>IFERROR(INDEX('ITC-3B'!$C$21:$C$1020,MATCH(F235,'ITC-3B'!$E$21:$E$1020,0)),"Unclaimed")</f>
        <v>Unclaimed</v>
      </c>
      <c r="X235" s="114">
        <f>IFERROR(VLOOKUP(F235,'ITC-3B'!$E$21:$P$1020,12,0)-H235,SUM(M235:O235))</f>
        <v>0</v>
      </c>
      <c r="Y235" s="179" t="str">
        <f>IFERROR(INDEX('ITC-Books'!$C$21:$C$1020,MATCH(F235,'ITC-Books'!$E$21:$E$1020,0)),"Unclaimed")</f>
        <v>Unclaimed</v>
      </c>
      <c r="Z235" s="114">
        <f>IFERROR(VLOOKUP(F235,'ITC-Books'!$E$21:$P$1020,12,0)-H235,SUM(M235:O235))</f>
        <v>0</v>
      </c>
    </row>
    <row r="236" spans="2:26">
      <c r="B236" s="176" t="s">
        <v>2615</v>
      </c>
      <c r="C236" s="121"/>
      <c r="D236" s="119"/>
      <c r="E236" s="118"/>
      <c r="F236" s="192"/>
      <c r="G236" s="117"/>
      <c r="H236" s="120">
        <v>0</v>
      </c>
      <c r="I236" s="119"/>
      <c r="J236" s="119"/>
      <c r="K236" s="120">
        <v>0</v>
      </c>
      <c r="L236" s="120">
        <v>0</v>
      </c>
      <c r="M236" s="120">
        <v>0</v>
      </c>
      <c r="N236" s="120">
        <v>0</v>
      </c>
      <c r="O236" s="120">
        <v>0</v>
      </c>
      <c r="P236" s="185"/>
      <c r="Q236" s="181">
        <v>0</v>
      </c>
      <c r="R236" s="197"/>
      <c r="S236" s="179" t="str">
        <f>IFERROR(INDEX('ITC-3B'!$B$21:$B$1020,MATCH(F236,'ITC-3B'!$E$21:$E$1020,0)),"-")</f>
        <v>-</v>
      </c>
      <c r="T236" s="179" t="str">
        <f>IFERROR(INDEX('ITC-Books'!$B$21:$B$1020,MATCH(F236,'ITC-Books'!$E$21:$E$1020,0)),"-")</f>
        <v>-</v>
      </c>
      <c r="U236" s="186">
        <f t="shared" si="8"/>
        <v>0</v>
      </c>
      <c r="W236" s="179" t="str">
        <f>IFERROR(INDEX('ITC-3B'!$C$21:$C$1020,MATCH(F236,'ITC-3B'!$E$21:$E$1020,0)),"Unclaimed")</f>
        <v>Unclaimed</v>
      </c>
      <c r="X236" s="114">
        <f>IFERROR(VLOOKUP(F236,'ITC-3B'!$E$21:$P$1020,12,0)-H236,SUM(M236:O236))</f>
        <v>0</v>
      </c>
      <c r="Y236" s="179" t="str">
        <f>IFERROR(INDEX('ITC-Books'!$C$21:$C$1020,MATCH(F236,'ITC-Books'!$E$21:$E$1020,0)),"Unclaimed")</f>
        <v>Unclaimed</v>
      </c>
      <c r="Z236" s="114">
        <f>IFERROR(VLOOKUP(F236,'ITC-Books'!$E$21:$P$1020,12,0)-H236,SUM(M236:O236))</f>
        <v>0</v>
      </c>
    </row>
    <row r="237" spans="2:26">
      <c r="B237" s="176" t="s">
        <v>2616</v>
      </c>
      <c r="C237" s="121"/>
      <c r="D237" s="119"/>
      <c r="E237" s="118"/>
      <c r="F237" s="192"/>
      <c r="G237" s="117"/>
      <c r="H237" s="120">
        <v>0</v>
      </c>
      <c r="I237" s="119"/>
      <c r="J237" s="119"/>
      <c r="K237" s="120">
        <v>0</v>
      </c>
      <c r="L237" s="120">
        <v>0</v>
      </c>
      <c r="M237" s="120">
        <v>0</v>
      </c>
      <c r="N237" s="120">
        <v>0</v>
      </c>
      <c r="O237" s="120">
        <v>0</v>
      </c>
      <c r="P237" s="185"/>
      <c r="Q237" s="181">
        <v>0</v>
      </c>
      <c r="R237" s="197"/>
      <c r="S237" s="179" t="str">
        <f>IFERROR(INDEX('ITC-3B'!$B$21:$B$1020,MATCH(F237,'ITC-3B'!$E$21:$E$1020,0)),"-")</f>
        <v>-</v>
      </c>
      <c r="T237" s="179" t="str">
        <f>IFERROR(INDEX('ITC-Books'!$B$21:$B$1020,MATCH(F237,'ITC-Books'!$E$21:$E$1020,0)),"-")</f>
        <v>-</v>
      </c>
      <c r="U237" s="186">
        <f t="shared" si="8"/>
        <v>0</v>
      </c>
      <c r="W237" s="179" t="str">
        <f>IFERROR(INDEX('ITC-3B'!$C$21:$C$1020,MATCH(F237,'ITC-3B'!$E$21:$E$1020,0)),"Unclaimed")</f>
        <v>Unclaimed</v>
      </c>
      <c r="X237" s="114">
        <f>IFERROR(VLOOKUP(F237,'ITC-3B'!$E$21:$P$1020,12,0)-H237,SUM(M237:O237))</f>
        <v>0</v>
      </c>
      <c r="Y237" s="179" t="str">
        <f>IFERROR(INDEX('ITC-Books'!$C$21:$C$1020,MATCH(F237,'ITC-Books'!$E$21:$E$1020,0)),"Unclaimed")</f>
        <v>Unclaimed</v>
      </c>
      <c r="Z237" s="114">
        <f>IFERROR(VLOOKUP(F237,'ITC-Books'!$E$21:$P$1020,12,0)-H237,SUM(M237:O237))</f>
        <v>0</v>
      </c>
    </row>
    <row r="238" spans="2:26">
      <c r="B238" s="176" t="s">
        <v>2617</v>
      </c>
      <c r="C238" s="121"/>
      <c r="D238" s="119"/>
      <c r="E238" s="118"/>
      <c r="F238" s="192"/>
      <c r="G238" s="117"/>
      <c r="H238" s="120">
        <v>0</v>
      </c>
      <c r="I238" s="119"/>
      <c r="J238" s="119"/>
      <c r="K238" s="120">
        <v>0</v>
      </c>
      <c r="L238" s="120">
        <v>0</v>
      </c>
      <c r="M238" s="120">
        <v>0</v>
      </c>
      <c r="N238" s="120">
        <v>0</v>
      </c>
      <c r="O238" s="120">
        <v>0</v>
      </c>
      <c r="P238" s="185"/>
      <c r="Q238" s="181">
        <v>0</v>
      </c>
      <c r="R238" s="197"/>
      <c r="S238" s="179" t="str">
        <f>IFERROR(INDEX('ITC-3B'!$B$21:$B$1020,MATCH(F238,'ITC-3B'!$E$21:$E$1020,0)),"-")</f>
        <v>-</v>
      </c>
      <c r="T238" s="179" t="str">
        <f>IFERROR(INDEX('ITC-Books'!$B$21:$B$1020,MATCH(F238,'ITC-Books'!$E$21:$E$1020,0)),"-")</f>
        <v>-</v>
      </c>
      <c r="U238" s="186">
        <f t="shared" si="8"/>
        <v>0</v>
      </c>
      <c r="W238" s="179" t="str">
        <f>IFERROR(INDEX('ITC-3B'!$C$21:$C$1020,MATCH(F238,'ITC-3B'!$E$21:$E$1020,0)),"Unclaimed")</f>
        <v>Unclaimed</v>
      </c>
      <c r="X238" s="114">
        <f>IFERROR(VLOOKUP(F238,'ITC-3B'!$E$21:$P$1020,12,0)-H238,SUM(M238:O238))</f>
        <v>0</v>
      </c>
      <c r="Y238" s="179" t="str">
        <f>IFERROR(INDEX('ITC-Books'!$C$21:$C$1020,MATCH(F238,'ITC-Books'!$E$21:$E$1020,0)),"Unclaimed")</f>
        <v>Unclaimed</v>
      </c>
      <c r="Z238" s="114">
        <f>IFERROR(VLOOKUP(F238,'ITC-Books'!$E$21:$P$1020,12,0)-H238,SUM(M238:O238))</f>
        <v>0</v>
      </c>
    </row>
    <row r="239" spans="2:26">
      <c r="B239" s="176" t="s">
        <v>2618</v>
      </c>
      <c r="C239" s="121"/>
      <c r="D239" s="119"/>
      <c r="E239" s="118"/>
      <c r="F239" s="192"/>
      <c r="G239" s="117"/>
      <c r="H239" s="120">
        <v>0</v>
      </c>
      <c r="I239" s="119"/>
      <c r="J239" s="119"/>
      <c r="K239" s="120">
        <v>0</v>
      </c>
      <c r="L239" s="120">
        <v>0</v>
      </c>
      <c r="M239" s="120">
        <v>0</v>
      </c>
      <c r="N239" s="120">
        <v>0</v>
      </c>
      <c r="O239" s="120">
        <v>0</v>
      </c>
      <c r="P239" s="185"/>
      <c r="Q239" s="181">
        <v>0</v>
      </c>
      <c r="R239" s="197"/>
      <c r="S239" s="179" t="str">
        <f>IFERROR(INDEX('ITC-3B'!$B$21:$B$1020,MATCH(F239,'ITC-3B'!$E$21:$E$1020,0)),"-")</f>
        <v>-</v>
      </c>
      <c r="T239" s="179" t="str">
        <f>IFERROR(INDEX('ITC-Books'!$B$21:$B$1020,MATCH(F239,'ITC-Books'!$E$21:$E$1020,0)),"-")</f>
        <v>-</v>
      </c>
      <c r="U239" s="186">
        <f t="shared" si="8"/>
        <v>0</v>
      </c>
      <c r="W239" s="179" t="str">
        <f>IFERROR(INDEX('ITC-3B'!$C$21:$C$1020,MATCH(F239,'ITC-3B'!$E$21:$E$1020,0)),"Unclaimed")</f>
        <v>Unclaimed</v>
      </c>
      <c r="X239" s="114">
        <f>IFERROR(VLOOKUP(F239,'ITC-3B'!$E$21:$P$1020,12,0)-H239,SUM(M239:O239))</f>
        <v>0</v>
      </c>
      <c r="Y239" s="179" t="str">
        <f>IFERROR(INDEX('ITC-Books'!$C$21:$C$1020,MATCH(F239,'ITC-Books'!$E$21:$E$1020,0)),"Unclaimed")</f>
        <v>Unclaimed</v>
      </c>
      <c r="Z239" s="114">
        <f>IFERROR(VLOOKUP(F239,'ITC-Books'!$E$21:$P$1020,12,0)-H239,SUM(M239:O239))</f>
        <v>0</v>
      </c>
    </row>
    <row r="240" spans="2:26">
      <c r="B240" s="176" t="s">
        <v>2619</v>
      </c>
      <c r="C240" s="121"/>
      <c r="D240" s="119"/>
      <c r="E240" s="118"/>
      <c r="F240" s="192"/>
      <c r="G240" s="117"/>
      <c r="H240" s="120">
        <v>0</v>
      </c>
      <c r="I240" s="119"/>
      <c r="J240" s="119"/>
      <c r="K240" s="120">
        <v>0</v>
      </c>
      <c r="L240" s="120">
        <v>0</v>
      </c>
      <c r="M240" s="120">
        <v>0</v>
      </c>
      <c r="N240" s="120">
        <v>0</v>
      </c>
      <c r="O240" s="120">
        <v>0</v>
      </c>
      <c r="P240" s="185"/>
      <c r="Q240" s="181">
        <v>0</v>
      </c>
      <c r="R240" s="197"/>
      <c r="S240" s="179" t="str">
        <f>IFERROR(INDEX('ITC-3B'!$B$21:$B$1020,MATCH(F240,'ITC-3B'!$E$21:$E$1020,0)),"-")</f>
        <v>-</v>
      </c>
      <c r="T240" s="179" t="str">
        <f>IFERROR(INDEX('ITC-Books'!$B$21:$B$1020,MATCH(F240,'ITC-Books'!$E$21:$E$1020,0)),"-")</f>
        <v>-</v>
      </c>
      <c r="U240" s="186">
        <f t="shared" si="8"/>
        <v>0</v>
      </c>
      <c r="W240" s="179" t="str">
        <f>IFERROR(INDEX('ITC-3B'!$C$21:$C$1020,MATCH(F240,'ITC-3B'!$E$21:$E$1020,0)),"Unclaimed")</f>
        <v>Unclaimed</v>
      </c>
      <c r="X240" s="114">
        <f>IFERROR(VLOOKUP(F240,'ITC-3B'!$E$21:$P$1020,12,0)-H240,SUM(M240:O240))</f>
        <v>0</v>
      </c>
      <c r="Y240" s="179" t="str">
        <f>IFERROR(INDEX('ITC-Books'!$C$21:$C$1020,MATCH(F240,'ITC-Books'!$E$21:$E$1020,0)),"Unclaimed")</f>
        <v>Unclaimed</v>
      </c>
      <c r="Z240" s="114">
        <f>IFERROR(VLOOKUP(F240,'ITC-Books'!$E$21:$P$1020,12,0)-H240,SUM(M240:O240))</f>
        <v>0</v>
      </c>
    </row>
    <row r="241" spans="2:26">
      <c r="B241" s="176" t="s">
        <v>2620</v>
      </c>
      <c r="C241" s="121"/>
      <c r="D241" s="119"/>
      <c r="E241" s="118"/>
      <c r="F241" s="192"/>
      <c r="G241" s="117"/>
      <c r="H241" s="120">
        <v>0</v>
      </c>
      <c r="I241" s="119"/>
      <c r="J241" s="119"/>
      <c r="K241" s="120">
        <v>0</v>
      </c>
      <c r="L241" s="120">
        <v>0</v>
      </c>
      <c r="M241" s="120">
        <v>0</v>
      </c>
      <c r="N241" s="120">
        <v>0</v>
      </c>
      <c r="O241" s="120">
        <v>0</v>
      </c>
      <c r="P241" s="185"/>
      <c r="Q241" s="181">
        <v>0</v>
      </c>
      <c r="R241" s="197"/>
      <c r="S241" s="179" t="str">
        <f>IFERROR(INDEX('ITC-3B'!$B$21:$B$1020,MATCH(F241,'ITC-3B'!$E$21:$E$1020,0)),"-")</f>
        <v>-</v>
      </c>
      <c r="T241" s="179" t="str">
        <f>IFERROR(INDEX('ITC-Books'!$B$21:$B$1020,MATCH(F241,'ITC-Books'!$E$21:$E$1020,0)),"-")</f>
        <v>-</v>
      </c>
      <c r="U241" s="186">
        <f t="shared" si="8"/>
        <v>0</v>
      </c>
      <c r="W241" s="179" t="str">
        <f>IFERROR(INDEX('ITC-3B'!$C$21:$C$1020,MATCH(F241,'ITC-3B'!$E$21:$E$1020,0)),"Unclaimed")</f>
        <v>Unclaimed</v>
      </c>
      <c r="X241" s="114">
        <f>IFERROR(VLOOKUP(F241,'ITC-3B'!$E$21:$P$1020,12,0)-H241,SUM(M241:O241))</f>
        <v>0</v>
      </c>
      <c r="Y241" s="179" t="str">
        <f>IFERROR(INDEX('ITC-Books'!$C$21:$C$1020,MATCH(F241,'ITC-Books'!$E$21:$E$1020,0)),"Unclaimed")</f>
        <v>Unclaimed</v>
      </c>
      <c r="Z241" s="114">
        <f>IFERROR(VLOOKUP(F241,'ITC-Books'!$E$21:$P$1020,12,0)-H241,SUM(M241:O241))</f>
        <v>0</v>
      </c>
    </row>
    <row r="242" spans="2:26">
      <c r="B242" s="176" t="s">
        <v>2621</v>
      </c>
      <c r="C242" s="121"/>
      <c r="D242" s="119"/>
      <c r="E242" s="118"/>
      <c r="F242" s="192"/>
      <c r="G242" s="117"/>
      <c r="H242" s="120">
        <v>0</v>
      </c>
      <c r="I242" s="119"/>
      <c r="J242" s="119"/>
      <c r="K242" s="120">
        <v>0</v>
      </c>
      <c r="L242" s="120">
        <v>0</v>
      </c>
      <c r="M242" s="120">
        <v>0</v>
      </c>
      <c r="N242" s="120">
        <v>0</v>
      </c>
      <c r="O242" s="120">
        <v>0</v>
      </c>
      <c r="P242" s="185"/>
      <c r="Q242" s="181">
        <v>0</v>
      </c>
      <c r="R242" s="197"/>
      <c r="S242" s="179" t="str">
        <f>IFERROR(INDEX('ITC-3B'!$B$21:$B$1020,MATCH(F242,'ITC-3B'!$E$21:$E$1020,0)),"-")</f>
        <v>-</v>
      </c>
      <c r="T242" s="179" t="str">
        <f>IFERROR(INDEX('ITC-Books'!$B$21:$B$1020,MATCH(F242,'ITC-Books'!$E$21:$E$1020,0)),"-")</f>
        <v>-</v>
      </c>
      <c r="U242" s="186">
        <f t="shared" si="8"/>
        <v>0</v>
      </c>
      <c r="W242" s="179" t="str">
        <f>IFERROR(INDEX('ITC-3B'!$C$21:$C$1020,MATCH(F242,'ITC-3B'!$E$21:$E$1020,0)),"Unclaimed")</f>
        <v>Unclaimed</v>
      </c>
      <c r="X242" s="114">
        <f>IFERROR(VLOOKUP(F242,'ITC-3B'!$E$21:$P$1020,12,0)-H242,SUM(M242:O242))</f>
        <v>0</v>
      </c>
      <c r="Y242" s="179" t="str">
        <f>IFERROR(INDEX('ITC-Books'!$C$21:$C$1020,MATCH(F242,'ITC-Books'!$E$21:$E$1020,0)),"Unclaimed")</f>
        <v>Unclaimed</v>
      </c>
      <c r="Z242" s="114">
        <f>IFERROR(VLOOKUP(F242,'ITC-Books'!$E$21:$P$1020,12,0)-H242,SUM(M242:O242))</f>
        <v>0</v>
      </c>
    </row>
    <row r="243" spans="2:26">
      <c r="B243" s="176" t="s">
        <v>2622</v>
      </c>
      <c r="C243" s="121"/>
      <c r="D243" s="119"/>
      <c r="E243" s="118"/>
      <c r="F243" s="192"/>
      <c r="G243" s="117"/>
      <c r="H243" s="120">
        <v>0</v>
      </c>
      <c r="I243" s="119"/>
      <c r="J243" s="119"/>
      <c r="K243" s="120">
        <v>0</v>
      </c>
      <c r="L243" s="120">
        <v>0</v>
      </c>
      <c r="M243" s="120">
        <v>0</v>
      </c>
      <c r="N243" s="120">
        <v>0</v>
      </c>
      <c r="O243" s="120">
        <v>0</v>
      </c>
      <c r="P243" s="185"/>
      <c r="Q243" s="181">
        <v>0</v>
      </c>
      <c r="R243" s="197"/>
      <c r="S243" s="179" t="str">
        <f>IFERROR(INDEX('ITC-3B'!$B$21:$B$1020,MATCH(F243,'ITC-3B'!$E$21:$E$1020,0)),"-")</f>
        <v>-</v>
      </c>
      <c r="T243" s="179" t="str">
        <f>IFERROR(INDEX('ITC-Books'!$B$21:$B$1020,MATCH(F243,'ITC-Books'!$E$21:$E$1020,0)),"-")</f>
        <v>-</v>
      </c>
      <c r="U243" s="186">
        <f t="shared" si="8"/>
        <v>0</v>
      </c>
      <c r="W243" s="179" t="str">
        <f>IFERROR(INDEX('ITC-3B'!$C$21:$C$1020,MATCH(F243,'ITC-3B'!$E$21:$E$1020,0)),"Unclaimed")</f>
        <v>Unclaimed</v>
      </c>
      <c r="X243" s="114">
        <f>IFERROR(VLOOKUP(F243,'ITC-3B'!$E$21:$P$1020,12,0)-H243,SUM(M243:O243))</f>
        <v>0</v>
      </c>
      <c r="Y243" s="179" t="str">
        <f>IFERROR(INDEX('ITC-Books'!$C$21:$C$1020,MATCH(F243,'ITC-Books'!$E$21:$E$1020,0)),"Unclaimed")</f>
        <v>Unclaimed</v>
      </c>
      <c r="Z243" s="114">
        <f>IFERROR(VLOOKUP(F243,'ITC-Books'!$E$21:$P$1020,12,0)-H243,SUM(M243:O243))</f>
        <v>0</v>
      </c>
    </row>
    <row r="244" spans="2:26">
      <c r="B244" s="176" t="s">
        <v>2623</v>
      </c>
      <c r="C244" s="121"/>
      <c r="D244" s="119"/>
      <c r="E244" s="118"/>
      <c r="F244" s="192"/>
      <c r="G244" s="117"/>
      <c r="H244" s="120">
        <v>0</v>
      </c>
      <c r="I244" s="119"/>
      <c r="J244" s="119"/>
      <c r="K244" s="120">
        <v>0</v>
      </c>
      <c r="L244" s="120">
        <v>0</v>
      </c>
      <c r="M244" s="120">
        <v>0</v>
      </c>
      <c r="N244" s="120">
        <v>0</v>
      </c>
      <c r="O244" s="120">
        <v>0</v>
      </c>
      <c r="P244" s="185"/>
      <c r="Q244" s="181">
        <v>0</v>
      </c>
      <c r="R244" s="197"/>
      <c r="S244" s="179" t="str">
        <f>IFERROR(INDEX('ITC-3B'!$B$21:$B$1020,MATCH(F244,'ITC-3B'!$E$21:$E$1020,0)),"-")</f>
        <v>-</v>
      </c>
      <c r="T244" s="179" t="str">
        <f>IFERROR(INDEX('ITC-Books'!$B$21:$B$1020,MATCH(F244,'ITC-Books'!$E$21:$E$1020,0)),"-")</f>
        <v>-</v>
      </c>
      <c r="U244" s="186">
        <f t="shared" si="8"/>
        <v>0</v>
      </c>
      <c r="W244" s="179" t="str">
        <f>IFERROR(INDEX('ITC-3B'!$C$21:$C$1020,MATCH(F244,'ITC-3B'!$E$21:$E$1020,0)),"Unclaimed")</f>
        <v>Unclaimed</v>
      </c>
      <c r="X244" s="114">
        <f>IFERROR(VLOOKUP(F244,'ITC-3B'!$E$21:$P$1020,12,0)-H244,SUM(M244:O244))</f>
        <v>0</v>
      </c>
      <c r="Y244" s="179" t="str">
        <f>IFERROR(INDEX('ITC-Books'!$C$21:$C$1020,MATCH(F244,'ITC-Books'!$E$21:$E$1020,0)),"Unclaimed")</f>
        <v>Unclaimed</v>
      </c>
      <c r="Z244" s="114">
        <f>IFERROR(VLOOKUP(F244,'ITC-Books'!$E$21:$P$1020,12,0)-H244,SUM(M244:O244))</f>
        <v>0</v>
      </c>
    </row>
    <row r="245" spans="2:26">
      <c r="B245" s="176" t="s">
        <v>2624</v>
      </c>
      <c r="C245" s="121"/>
      <c r="D245" s="119"/>
      <c r="E245" s="118"/>
      <c r="F245" s="192"/>
      <c r="G245" s="117"/>
      <c r="H245" s="120">
        <v>0</v>
      </c>
      <c r="I245" s="119"/>
      <c r="J245" s="119"/>
      <c r="K245" s="120">
        <v>0</v>
      </c>
      <c r="L245" s="120">
        <v>0</v>
      </c>
      <c r="M245" s="120">
        <v>0</v>
      </c>
      <c r="N245" s="120">
        <v>0</v>
      </c>
      <c r="O245" s="120">
        <v>0</v>
      </c>
      <c r="P245" s="185"/>
      <c r="Q245" s="181">
        <v>0</v>
      </c>
      <c r="R245" s="197"/>
      <c r="S245" s="179" t="str">
        <f>IFERROR(INDEX('ITC-3B'!$B$21:$B$1020,MATCH(F245,'ITC-3B'!$E$21:$E$1020,0)),"-")</f>
        <v>-</v>
      </c>
      <c r="T245" s="179" t="str">
        <f>IFERROR(INDEX('ITC-Books'!$B$21:$B$1020,MATCH(F245,'ITC-Books'!$E$21:$E$1020,0)),"-")</f>
        <v>-</v>
      </c>
      <c r="U245" s="186">
        <f t="shared" si="8"/>
        <v>0</v>
      </c>
      <c r="W245" s="179" t="str">
        <f>IFERROR(INDEX('ITC-3B'!$C$21:$C$1020,MATCH(F245,'ITC-3B'!$E$21:$E$1020,0)),"Unclaimed")</f>
        <v>Unclaimed</v>
      </c>
      <c r="X245" s="114">
        <f>IFERROR(VLOOKUP(F245,'ITC-3B'!$E$21:$P$1020,12,0)-H245,SUM(M245:O245))</f>
        <v>0</v>
      </c>
      <c r="Y245" s="179" t="str">
        <f>IFERROR(INDEX('ITC-Books'!$C$21:$C$1020,MATCH(F245,'ITC-Books'!$E$21:$E$1020,0)),"Unclaimed")</f>
        <v>Unclaimed</v>
      </c>
      <c r="Z245" s="114">
        <f>IFERROR(VLOOKUP(F245,'ITC-Books'!$E$21:$P$1020,12,0)-H245,SUM(M245:O245))</f>
        <v>0</v>
      </c>
    </row>
    <row r="246" spans="2:26">
      <c r="B246" s="176" t="s">
        <v>2625</v>
      </c>
      <c r="C246" s="121"/>
      <c r="D246" s="119"/>
      <c r="E246" s="118"/>
      <c r="F246" s="192"/>
      <c r="G246" s="117"/>
      <c r="H246" s="120">
        <v>0</v>
      </c>
      <c r="I246" s="119"/>
      <c r="J246" s="119"/>
      <c r="K246" s="120">
        <v>0</v>
      </c>
      <c r="L246" s="120">
        <v>0</v>
      </c>
      <c r="M246" s="120">
        <v>0</v>
      </c>
      <c r="N246" s="120">
        <v>0</v>
      </c>
      <c r="O246" s="120">
        <v>0</v>
      </c>
      <c r="P246" s="185"/>
      <c r="Q246" s="181">
        <v>0</v>
      </c>
      <c r="R246" s="197"/>
      <c r="S246" s="179" t="str">
        <f>IFERROR(INDEX('ITC-3B'!$B$21:$B$1020,MATCH(F246,'ITC-3B'!$E$21:$E$1020,0)),"-")</f>
        <v>-</v>
      </c>
      <c r="T246" s="179" t="str">
        <f>IFERROR(INDEX('ITC-Books'!$B$21:$B$1020,MATCH(F246,'ITC-Books'!$E$21:$E$1020,0)),"-")</f>
        <v>-</v>
      </c>
      <c r="U246" s="186">
        <f t="shared" si="8"/>
        <v>0</v>
      </c>
      <c r="W246" s="179" t="str">
        <f>IFERROR(INDEX('ITC-3B'!$C$21:$C$1020,MATCH(F246,'ITC-3B'!$E$21:$E$1020,0)),"Unclaimed")</f>
        <v>Unclaimed</v>
      </c>
      <c r="X246" s="114">
        <f>IFERROR(VLOOKUP(F246,'ITC-3B'!$E$21:$P$1020,12,0)-H246,SUM(M246:O246))</f>
        <v>0</v>
      </c>
      <c r="Y246" s="179" t="str">
        <f>IFERROR(INDEX('ITC-Books'!$C$21:$C$1020,MATCH(F246,'ITC-Books'!$E$21:$E$1020,0)),"Unclaimed")</f>
        <v>Unclaimed</v>
      </c>
      <c r="Z246" s="114">
        <f>IFERROR(VLOOKUP(F246,'ITC-Books'!$E$21:$P$1020,12,0)-H246,SUM(M246:O246))</f>
        <v>0</v>
      </c>
    </row>
    <row r="247" spans="2:26">
      <c r="B247" s="176" t="s">
        <v>2626</v>
      </c>
      <c r="C247" s="121"/>
      <c r="D247" s="119"/>
      <c r="E247" s="118"/>
      <c r="F247" s="192"/>
      <c r="G247" s="117"/>
      <c r="H247" s="120">
        <v>0</v>
      </c>
      <c r="I247" s="119"/>
      <c r="J247" s="119"/>
      <c r="K247" s="120">
        <v>0</v>
      </c>
      <c r="L247" s="120">
        <v>0</v>
      </c>
      <c r="M247" s="120">
        <v>0</v>
      </c>
      <c r="N247" s="120">
        <v>0</v>
      </c>
      <c r="O247" s="120">
        <v>0</v>
      </c>
      <c r="P247" s="185"/>
      <c r="Q247" s="181">
        <v>0</v>
      </c>
      <c r="R247" s="197"/>
      <c r="S247" s="179" t="str">
        <f>IFERROR(INDEX('ITC-3B'!$B$21:$B$1020,MATCH(F247,'ITC-3B'!$E$21:$E$1020,0)),"-")</f>
        <v>-</v>
      </c>
      <c r="T247" s="179" t="str">
        <f>IFERROR(INDEX('ITC-Books'!$B$21:$B$1020,MATCH(F247,'ITC-Books'!$E$21:$E$1020,0)),"-")</f>
        <v>-</v>
      </c>
      <c r="U247" s="186">
        <f t="shared" si="8"/>
        <v>0</v>
      </c>
      <c r="W247" s="179" t="str">
        <f>IFERROR(INDEX('ITC-3B'!$C$21:$C$1020,MATCH(F247,'ITC-3B'!$E$21:$E$1020,0)),"Unclaimed")</f>
        <v>Unclaimed</v>
      </c>
      <c r="X247" s="114">
        <f>IFERROR(VLOOKUP(F247,'ITC-3B'!$E$21:$P$1020,12,0)-H247,SUM(M247:O247))</f>
        <v>0</v>
      </c>
      <c r="Y247" s="179" t="str">
        <f>IFERROR(INDEX('ITC-Books'!$C$21:$C$1020,MATCH(F247,'ITC-Books'!$E$21:$E$1020,0)),"Unclaimed")</f>
        <v>Unclaimed</v>
      </c>
      <c r="Z247" s="114">
        <f>IFERROR(VLOOKUP(F247,'ITC-Books'!$E$21:$P$1020,12,0)-H247,SUM(M247:O247))</f>
        <v>0</v>
      </c>
    </row>
    <row r="248" spans="2:26">
      <c r="B248" s="176" t="s">
        <v>2627</v>
      </c>
      <c r="C248" s="121"/>
      <c r="D248" s="119"/>
      <c r="E248" s="118"/>
      <c r="F248" s="192"/>
      <c r="G248" s="117"/>
      <c r="H248" s="120">
        <v>0</v>
      </c>
      <c r="I248" s="119"/>
      <c r="J248" s="119"/>
      <c r="K248" s="120">
        <v>0</v>
      </c>
      <c r="L248" s="120">
        <v>0</v>
      </c>
      <c r="M248" s="120">
        <v>0</v>
      </c>
      <c r="N248" s="120">
        <v>0</v>
      </c>
      <c r="O248" s="120">
        <v>0</v>
      </c>
      <c r="P248" s="185"/>
      <c r="Q248" s="181">
        <v>0</v>
      </c>
      <c r="R248" s="197"/>
      <c r="S248" s="179" t="str">
        <f>IFERROR(INDEX('ITC-3B'!$B$21:$B$1020,MATCH(F248,'ITC-3B'!$E$21:$E$1020,0)),"-")</f>
        <v>-</v>
      </c>
      <c r="T248" s="179" t="str">
        <f>IFERROR(INDEX('ITC-Books'!$B$21:$B$1020,MATCH(F248,'ITC-Books'!$E$21:$E$1020,0)),"-")</f>
        <v>-</v>
      </c>
      <c r="U248" s="186">
        <f t="shared" si="8"/>
        <v>0</v>
      </c>
      <c r="W248" s="179" t="str">
        <f>IFERROR(INDEX('ITC-3B'!$C$21:$C$1020,MATCH(F248,'ITC-3B'!$E$21:$E$1020,0)),"Unclaimed")</f>
        <v>Unclaimed</v>
      </c>
      <c r="X248" s="114">
        <f>IFERROR(VLOOKUP(F248,'ITC-3B'!$E$21:$P$1020,12,0)-H248,SUM(M248:O248))</f>
        <v>0</v>
      </c>
      <c r="Y248" s="179" t="str">
        <f>IFERROR(INDEX('ITC-Books'!$C$21:$C$1020,MATCH(F248,'ITC-Books'!$E$21:$E$1020,0)),"Unclaimed")</f>
        <v>Unclaimed</v>
      </c>
      <c r="Z248" s="114">
        <f>IFERROR(VLOOKUP(F248,'ITC-Books'!$E$21:$P$1020,12,0)-H248,SUM(M248:O248))</f>
        <v>0</v>
      </c>
    </row>
    <row r="249" spans="2:26">
      <c r="B249" s="176" t="s">
        <v>2628</v>
      </c>
      <c r="C249" s="121"/>
      <c r="D249" s="119"/>
      <c r="E249" s="118"/>
      <c r="F249" s="192"/>
      <c r="G249" s="117"/>
      <c r="H249" s="120">
        <v>0</v>
      </c>
      <c r="I249" s="119"/>
      <c r="J249" s="119"/>
      <c r="K249" s="120">
        <v>0</v>
      </c>
      <c r="L249" s="120">
        <v>0</v>
      </c>
      <c r="M249" s="120">
        <v>0</v>
      </c>
      <c r="N249" s="120">
        <v>0</v>
      </c>
      <c r="O249" s="120">
        <v>0</v>
      </c>
      <c r="P249" s="185"/>
      <c r="Q249" s="181">
        <v>0</v>
      </c>
      <c r="R249" s="197"/>
      <c r="S249" s="179" t="str">
        <f>IFERROR(INDEX('ITC-3B'!$B$21:$B$1020,MATCH(F249,'ITC-3B'!$E$21:$E$1020,0)),"-")</f>
        <v>-</v>
      </c>
      <c r="T249" s="179" t="str">
        <f>IFERROR(INDEX('ITC-Books'!$B$21:$B$1020,MATCH(F249,'ITC-Books'!$E$21:$E$1020,0)),"-")</f>
        <v>-</v>
      </c>
      <c r="U249" s="186">
        <f t="shared" si="8"/>
        <v>0</v>
      </c>
      <c r="W249" s="179" t="str">
        <f>IFERROR(INDEX('ITC-3B'!$C$21:$C$1020,MATCH(F249,'ITC-3B'!$E$21:$E$1020,0)),"Unclaimed")</f>
        <v>Unclaimed</v>
      </c>
      <c r="X249" s="114">
        <f>IFERROR(VLOOKUP(F249,'ITC-3B'!$E$21:$P$1020,12,0)-H249,SUM(M249:O249))</f>
        <v>0</v>
      </c>
      <c r="Y249" s="179" t="str">
        <f>IFERROR(INDEX('ITC-Books'!$C$21:$C$1020,MATCH(F249,'ITC-Books'!$E$21:$E$1020,0)),"Unclaimed")</f>
        <v>Unclaimed</v>
      </c>
      <c r="Z249" s="114">
        <f>IFERROR(VLOOKUP(F249,'ITC-Books'!$E$21:$P$1020,12,0)-H249,SUM(M249:O249))</f>
        <v>0</v>
      </c>
    </row>
    <row r="250" spans="2:26">
      <c r="B250" s="176" t="s">
        <v>2629</v>
      </c>
      <c r="C250" s="121"/>
      <c r="D250" s="119"/>
      <c r="E250" s="118"/>
      <c r="F250" s="192"/>
      <c r="G250" s="117"/>
      <c r="H250" s="120">
        <v>0</v>
      </c>
      <c r="I250" s="119"/>
      <c r="J250" s="119"/>
      <c r="K250" s="120">
        <v>0</v>
      </c>
      <c r="L250" s="120">
        <v>0</v>
      </c>
      <c r="M250" s="120">
        <v>0</v>
      </c>
      <c r="N250" s="120">
        <v>0</v>
      </c>
      <c r="O250" s="120">
        <v>0</v>
      </c>
      <c r="P250" s="185"/>
      <c r="Q250" s="181">
        <v>0</v>
      </c>
      <c r="R250" s="197"/>
      <c r="S250" s="179" t="str">
        <f>IFERROR(INDEX('ITC-3B'!$B$21:$B$1020,MATCH(F250,'ITC-3B'!$E$21:$E$1020,0)),"-")</f>
        <v>-</v>
      </c>
      <c r="T250" s="179" t="str">
        <f>IFERROR(INDEX('ITC-Books'!$B$21:$B$1020,MATCH(F250,'ITC-Books'!$E$21:$E$1020,0)),"-")</f>
        <v>-</v>
      </c>
      <c r="U250" s="186">
        <f t="shared" si="8"/>
        <v>0</v>
      </c>
      <c r="W250" s="179" t="str">
        <f>IFERROR(INDEX('ITC-3B'!$C$21:$C$1020,MATCH(F250,'ITC-3B'!$E$21:$E$1020,0)),"Unclaimed")</f>
        <v>Unclaimed</v>
      </c>
      <c r="X250" s="114">
        <f>IFERROR(VLOOKUP(F250,'ITC-3B'!$E$21:$P$1020,12,0)-H250,SUM(M250:O250))</f>
        <v>0</v>
      </c>
      <c r="Y250" s="179" t="str">
        <f>IFERROR(INDEX('ITC-Books'!$C$21:$C$1020,MATCH(F250,'ITC-Books'!$E$21:$E$1020,0)),"Unclaimed")</f>
        <v>Unclaimed</v>
      </c>
      <c r="Z250" s="114">
        <f>IFERROR(VLOOKUP(F250,'ITC-Books'!$E$21:$P$1020,12,0)-H250,SUM(M250:O250))</f>
        <v>0</v>
      </c>
    </row>
    <row r="251" spans="2:26">
      <c r="B251" s="176" t="s">
        <v>2630</v>
      </c>
      <c r="C251" s="121"/>
      <c r="D251" s="119"/>
      <c r="E251" s="118"/>
      <c r="F251" s="192"/>
      <c r="G251" s="117"/>
      <c r="H251" s="120">
        <v>0</v>
      </c>
      <c r="I251" s="119"/>
      <c r="J251" s="119"/>
      <c r="K251" s="120">
        <v>0</v>
      </c>
      <c r="L251" s="120">
        <v>0</v>
      </c>
      <c r="M251" s="120">
        <v>0</v>
      </c>
      <c r="N251" s="120">
        <v>0</v>
      </c>
      <c r="O251" s="120">
        <v>0</v>
      </c>
      <c r="P251" s="185"/>
      <c r="Q251" s="181">
        <v>0</v>
      </c>
      <c r="R251" s="197"/>
      <c r="S251" s="179" t="str">
        <f>IFERROR(INDEX('ITC-3B'!$B$21:$B$1020,MATCH(F251,'ITC-3B'!$E$21:$E$1020,0)),"-")</f>
        <v>-</v>
      </c>
      <c r="T251" s="179" t="str">
        <f>IFERROR(INDEX('ITC-Books'!$B$21:$B$1020,MATCH(F251,'ITC-Books'!$E$21:$E$1020,0)),"-")</f>
        <v>-</v>
      </c>
      <c r="U251" s="186">
        <f t="shared" si="8"/>
        <v>0</v>
      </c>
      <c r="W251" s="179" t="str">
        <f>IFERROR(INDEX('ITC-3B'!$C$21:$C$1020,MATCH(F251,'ITC-3B'!$E$21:$E$1020,0)),"Unclaimed")</f>
        <v>Unclaimed</v>
      </c>
      <c r="X251" s="114">
        <f>IFERROR(VLOOKUP(F251,'ITC-3B'!$E$21:$P$1020,12,0)-H251,SUM(M251:O251))</f>
        <v>0</v>
      </c>
      <c r="Y251" s="179" t="str">
        <f>IFERROR(INDEX('ITC-Books'!$C$21:$C$1020,MATCH(F251,'ITC-Books'!$E$21:$E$1020,0)),"Unclaimed")</f>
        <v>Unclaimed</v>
      </c>
      <c r="Z251" s="114">
        <f>IFERROR(VLOOKUP(F251,'ITC-Books'!$E$21:$P$1020,12,0)-H251,SUM(M251:O251))</f>
        <v>0</v>
      </c>
    </row>
    <row r="252" spans="2:26">
      <c r="B252" s="176" t="s">
        <v>2631</v>
      </c>
      <c r="C252" s="121"/>
      <c r="D252" s="119"/>
      <c r="E252" s="118"/>
      <c r="F252" s="192"/>
      <c r="G252" s="117"/>
      <c r="H252" s="120">
        <v>0</v>
      </c>
      <c r="I252" s="119"/>
      <c r="J252" s="119"/>
      <c r="K252" s="120">
        <v>0</v>
      </c>
      <c r="L252" s="120">
        <v>0</v>
      </c>
      <c r="M252" s="120">
        <v>0</v>
      </c>
      <c r="N252" s="120">
        <v>0</v>
      </c>
      <c r="O252" s="120">
        <v>0</v>
      </c>
      <c r="P252" s="185"/>
      <c r="Q252" s="181">
        <v>0</v>
      </c>
      <c r="R252" s="197"/>
      <c r="S252" s="179" t="str">
        <f>IFERROR(INDEX('ITC-3B'!$B$21:$B$1020,MATCH(F252,'ITC-3B'!$E$21:$E$1020,0)),"-")</f>
        <v>-</v>
      </c>
      <c r="T252" s="179" t="str">
        <f>IFERROR(INDEX('ITC-Books'!$B$21:$B$1020,MATCH(F252,'ITC-Books'!$E$21:$E$1020,0)),"-")</f>
        <v>-</v>
      </c>
      <c r="U252" s="186">
        <f t="shared" si="8"/>
        <v>0</v>
      </c>
      <c r="W252" s="179" t="str">
        <f>IFERROR(INDEX('ITC-3B'!$C$21:$C$1020,MATCH(F252,'ITC-3B'!$E$21:$E$1020,0)),"Unclaimed")</f>
        <v>Unclaimed</v>
      </c>
      <c r="X252" s="114">
        <f>IFERROR(VLOOKUP(F252,'ITC-3B'!$E$21:$P$1020,12,0)-H252,SUM(M252:O252))</f>
        <v>0</v>
      </c>
      <c r="Y252" s="179" t="str">
        <f>IFERROR(INDEX('ITC-Books'!$C$21:$C$1020,MATCH(F252,'ITC-Books'!$E$21:$E$1020,0)),"Unclaimed")</f>
        <v>Unclaimed</v>
      </c>
      <c r="Z252" s="114">
        <f>IFERROR(VLOOKUP(F252,'ITC-Books'!$E$21:$P$1020,12,0)-H252,SUM(M252:O252))</f>
        <v>0</v>
      </c>
    </row>
    <row r="253" spans="2:26">
      <c r="B253" s="176" t="s">
        <v>2632</v>
      </c>
      <c r="C253" s="121"/>
      <c r="D253" s="119"/>
      <c r="E253" s="118"/>
      <c r="F253" s="192"/>
      <c r="G253" s="117"/>
      <c r="H253" s="120">
        <v>0</v>
      </c>
      <c r="I253" s="119"/>
      <c r="J253" s="119"/>
      <c r="K253" s="120">
        <v>0</v>
      </c>
      <c r="L253" s="120">
        <v>0</v>
      </c>
      <c r="M253" s="120">
        <v>0</v>
      </c>
      <c r="N253" s="120">
        <v>0</v>
      </c>
      <c r="O253" s="120">
        <v>0</v>
      </c>
      <c r="P253" s="185"/>
      <c r="Q253" s="181">
        <v>0</v>
      </c>
      <c r="R253" s="197"/>
      <c r="S253" s="179" t="str">
        <f>IFERROR(INDEX('ITC-3B'!$B$21:$B$1020,MATCH(F253,'ITC-3B'!$E$21:$E$1020,0)),"-")</f>
        <v>-</v>
      </c>
      <c r="T253" s="179" t="str">
        <f>IFERROR(INDEX('ITC-Books'!$B$21:$B$1020,MATCH(F253,'ITC-Books'!$E$21:$E$1020,0)),"-")</f>
        <v>-</v>
      </c>
      <c r="U253" s="186">
        <f t="shared" si="8"/>
        <v>0</v>
      </c>
      <c r="W253" s="179" t="str">
        <f>IFERROR(INDEX('ITC-3B'!$C$21:$C$1020,MATCH(F253,'ITC-3B'!$E$21:$E$1020,0)),"Unclaimed")</f>
        <v>Unclaimed</v>
      </c>
      <c r="X253" s="114">
        <f>IFERROR(VLOOKUP(F253,'ITC-3B'!$E$21:$P$1020,12,0)-H253,SUM(M253:O253))</f>
        <v>0</v>
      </c>
      <c r="Y253" s="179" t="str">
        <f>IFERROR(INDEX('ITC-Books'!$C$21:$C$1020,MATCH(F253,'ITC-Books'!$E$21:$E$1020,0)),"Unclaimed")</f>
        <v>Unclaimed</v>
      </c>
      <c r="Z253" s="114">
        <f>IFERROR(VLOOKUP(F253,'ITC-Books'!$E$21:$P$1020,12,0)-H253,SUM(M253:O253))</f>
        <v>0</v>
      </c>
    </row>
    <row r="254" spans="2:26">
      <c r="B254" s="176" t="s">
        <v>2633</v>
      </c>
      <c r="C254" s="121"/>
      <c r="D254" s="119"/>
      <c r="E254" s="118"/>
      <c r="F254" s="192"/>
      <c r="G254" s="117"/>
      <c r="H254" s="120">
        <v>0</v>
      </c>
      <c r="I254" s="119"/>
      <c r="J254" s="119"/>
      <c r="K254" s="120">
        <v>0</v>
      </c>
      <c r="L254" s="120">
        <v>0</v>
      </c>
      <c r="M254" s="120">
        <v>0</v>
      </c>
      <c r="N254" s="120">
        <v>0</v>
      </c>
      <c r="O254" s="120">
        <v>0</v>
      </c>
      <c r="P254" s="185"/>
      <c r="Q254" s="181">
        <v>0</v>
      </c>
      <c r="R254" s="197"/>
      <c r="S254" s="179" t="str">
        <f>IFERROR(INDEX('ITC-3B'!$B$21:$B$1020,MATCH(F254,'ITC-3B'!$E$21:$E$1020,0)),"-")</f>
        <v>-</v>
      </c>
      <c r="T254" s="179" t="str">
        <f>IFERROR(INDEX('ITC-Books'!$B$21:$B$1020,MATCH(F254,'ITC-Books'!$E$21:$E$1020,0)),"-")</f>
        <v>-</v>
      </c>
      <c r="U254" s="186">
        <f t="shared" si="8"/>
        <v>0</v>
      </c>
      <c r="W254" s="179" t="str">
        <f>IFERROR(INDEX('ITC-3B'!$C$21:$C$1020,MATCH(F254,'ITC-3B'!$E$21:$E$1020,0)),"Unclaimed")</f>
        <v>Unclaimed</v>
      </c>
      <c r="X254" s="114">
        <f>IFERROR(VLOOKUP(F254,'ITC-3B'!$E$21:$P$1020,12,0)-H254,SUM(M254:O254))</f>
        <v>0</v>
      </c>
      <c r="Y254" s="179" t="str">
        <f>IFERROR(INDEX('ITC-Books'!$C$21:$C$1020,MATCH(F254,'ITC-Books'!$E$21:$E$1020,0)),"Unclaimed")</f>
        <v>Unclaimed</v>
      </c>
      <c r="Z254" s="114">
        <f>IFERROR(VLOOKUP(F254,'ITC-Books'!$E$21:$P$1020,12,0)-H254,SUM(M254:O254))</f>
        <v>0</v>
      </c>
    </row>
    <row r="255" spans="2:26">
      <c r="B255" s="176" t="s">
        <v>2634</v>
      </c>
      <c r="C255" s="121"/>
      <c r="D255" s="119"/>
      <c r="E255" s="118"/>
      <c r="F255" s="192"/>
      <c r="G255" s="117"/>
      <c r="H255" s="120">
        <v>0</v>
      </c>
      <c r="I255" s="119"/>
      <c r="J255" s="119"/>
      <c r="K255" s="120">
        <v>0</v>
      </c>
      <c r="L255" s="120">
        <v>0</v>
      </c>
      <c r="M255" s="120">
        <v>0</v>
      </c>
      <c r="N255" s="120">
        <v>0</v>
      </c>
      <c r="O255" s="120">
        <v>0</v>
      </c>
      <c r="P255" s="185"/>
      <c r="Q255" s="181">
        <v>0</v>
      </c>
      <c r="R255" s="197"/>
      <c r="S255" s="179" t="str">
        <f>IFERROR(INDEX('ITC-3B'!$B$21:$B$1020,MATCH(F255,'ITC-3B'!$E$21:$E$1020,0)),"-")</f>
        <v>-</v>
      </c>
      <c r="T255" s="179" t="str">
        <f>IFERROR(INDEX('ITC-Books'!$B$21:$B$1020,MATCH(F255,'ITC-Books'!$E$21:$E$1020,0)),"-")</f>
        <v>-</v>
      </c>
      <c r="U255" s="186">
        <f t="shared" si="8"/>
        <v>0</v>
      </c>
      <c r="W255" s="179" t="str">
        <f>IFERROR(INDEX('ITC-3B'!$C$21:$C$1020,MATCH(F255,'ITC-3B'!$E$21:$E$1020,0)),"Unclaimed")</f>
        <v>Unclaimed</v>
      </c>
      <c r="X255" s="114">
        <f>IFERROR(VLOOKUP(F255,'ITC-3B'!$E$21:$P$1020,12,0)-H255,SUM(M255:O255))</f>
        <v>0</v>
      </c>
      <c r="Y255" s="179" t="str">
        <f>IFERROR(INDEX('ITC-Books'!$C$21:$C$1020,MATCH(F255,'ITC-Books'!$E$21:$E$1020,0)),"Unclaimed")</f>
        <v>Unclaimed</v>
      </c>
      <c r="Z255" s="114">
        <f>IFERROR(VLOOKUP(F255,'ITC-Books'!$E$21:$P$1020,12,0)-H255,SUM(M255:O255))</f>
        <v>0</v>
      </c>
    </row>
    <row r="256" spans="2:26">
      <c r="B256" s="176" t="s">
        <v>2635</v>
      </c>
      <c r="C256" s="121"/>
      <c r="D256" s="119"/>
      <c r="E256" s="118"/>
      <c r="F256" s="192"/>
      <c r="G256" s="117"/>
      <c r="H256" s="120">
        <v>0</v>
      </c>
      <c r="I256" s="119"/>
      <c r="J256" s="119"/>
      <c r="K256" s="120">
        <v>0</v>
      </c>
      <c r="L256" s="120">
        <v>0</v>
      </c>
      <c r="M256" s="120">
        <v>0</v>
      </c>
      <c r="N256" s="120">
        <v>0</v>
      </c>
      <c r="O256" s="120">
        <v>0</v>
      </c>
      <c r="P256" s="185"/>
      <c r="Q256" s="181">
        <v>0</v>
      </c>
      <c r="R256" s="197"/>
      <c r="S256" s="179" t="str">
        <f>IFERROR(INDEX('ITC-3B'!$B$21:$B$1020,MATCH(F256,'ITC-3B'!$E$21:$E$1020,0)),"-")</f>
        <v>-</v>
      </c>
      <c r="T256" s="179" t="str">
        <f>IFERROR(INDEX('ITC-Books'!$B$21:$B$1020,MATCH(F256,'ITC-Books'!$E$21:$E$1020,0)),"-")</f>
        <v>-</v>
      </c>
      <c r="U256" s="186">
        <f t="shared" si="8"/>
        <v>0</v>
      </c>
      <c r="W256" s="179" t="str">
        <f>IFERROR(INDEX('ITC-3B'!$C$21:$C$1020,MATCH(F256,'ITC-3B'!$E$21:$E$1020,0)),"Unclaimed")</f>
        <v>Unclaimed</v>
      </c>
      <c r="X256" s="114">
        <f>IFERROR(VLOOKUP(F256,'ITC-3B'!$E$21:$P$1020,12,0)-H256,SUM(M256:O256))</f>
        <v>0</v>
      </c>
      <c r="Y256" s="179" t="str">
        <f>IFERROR(INDEX('ITC-Books'!$C$21:$C$1020,MATCH(F256,'ITC-Books'!$E$21:$E$1020,0)),"Unclaimed")</f>
        <v>Unclaimed</v>
      </c>
      <c r="Z256" s="114">
        <f>IFERROR(VLOOKUP(F256,'ITC-Books'!$E$21:$P$1020,12,0)-H256,SUM(M256:O256))</f>
        <v>0</v>
      </c>
    </row>
    <row r="257" spans="2:26">
      <c r="B257" s="176" t="s">
        <v>2636</v>
      </c>
      <c r="C257" s="121"/>
      <c r="D257" s="119"/>
      <c r="E257" s="118"/>
      <c r="F257" s="192"/>
      <c r="G257" s="117"/>
      <c r="H257" s="120">
        <v>0</v>
      </c>
      <c r="I257" s="119"/>
      <c r="J257" s="119"/>
      <c r="K257" s="120">
        <v>0</v>
      </c>
      <c r="L257" s="120">
        <v>0</v>
      </c>
      <c r="M257" s="120">
        <v>0</v>
      </c>
      <c r="N257" s="120">
        <v>0</v>
      </c>
      <c r="O257" s="120">
        <v>0</v>
      </c>
      <c r="P257" s="185"/>
      <c r="Q257" s="181">
        <v>0</v>
      </c>
      <c r="R257" s="197"/>
      <c r="S257" s="179" t="str">
        <f>IFERROR(INDEX('ITC-3B'!$B$21:$B$1020,MATCH(F257,'ITC-3B'!$E$21:$E$1020,0)),"-")</f>
        <v>-</v>
      </c>
      <c r="T257" s="179" t="str">
        <f>IFERROR(INDEX('ITC-Books'!$B$21:$B$1020,MATCH(F257,'ITC-Books'!$E$21:$E$1020,0)),"-")</f>
        <v>-</v>
      </c>
      <c r="U257" s="186">
        <f t="shared" si="8"/>
        <v>0</v>
      </c>
      <c r="W257" s="179" t="str">
        <f>IFERROR(INDEX('ITC-3B'!$C$21:$C$1020,MATCH(F257,'ITC-3B'!$E$21:$E$1020,0)),"Unclaimed")</f>
        <v>Unclaimed</v>
      </c>
      <c r="X257" s="114">
        <f>IFERROR(VLOOKUP(F257,'ITC-3B'!$E$21:$P$1020,12,0)-H257,SUM(M257:O257))</f>
        <v>0</v>
      </c>
      <c r="Y257" s="179" t="str">
        <f>IFERROR(INDEX('ITC-Books'!$C$21:$C$1020,MATCH(F257,'ITC-Books'!$E$21:$E$1020,0)),"Unclaimed")</f>
        <v>Unclaimed</v>
      </c>
      <c r="Z257" s="114">
        <f>IFERROR(VLOOKUP(F257,'ITC-Books'!$E$21:$P$1020,12,0)-H257,SUM(M257:O257))</f>
        <v>0</v>
      </c>
    </row>
    <row r="258" spans="2:26">
      <c r="B258" s="176" t="s">
        <v>2637</v>
      </c>
      <c r="C258" s="121"/>
      <c r="D258" s="119"/>
      <c r="E258" s="118"/>
      <c r="F258" s="192"/>
      <c r="G258" s="117"/>
      <c r="H258" s="120">
        <v>0</v>
      </c>
      <c r="I258" s="119"/>
      <c r="J258" s="119"/>
      <c r="K258" s="120">
        <v>0</v>
      </c>
      <c r="L258" s="120">
        <v>0</v>
      </c>
      <c r="M258" s="120">
        <v>0</v>
      </c>
      <c r="N258" s="120">
        <v>0</v>
      </c>
      <c r="O258" s="120">
        <v>0</v>
      </c>
      <c r="P258" s="185"/>
      <c r="Q258" s="181">
        <v>0</v>
      </c>
      <c r="R258" s="197"/>
      <c r="S258" s="179" t="str">
        <f>IFERROR(INDEX('ITC-3B'!$B$21:$B$1020,MATCH(F258,'ITC-3B'!$E$21:$E$1020,0)),"-")</f>
        <v>-</v>
      </c>
      <c r="T258" s="179" t="str">
        <f>IFERROR(INDEX('ITC-Books'!$B$21:$B$1020,MATCH(F258,'ITC-Books'!$E$21:$E$1020,0)),"-")</f>
        <v>-</v>
      </c>
      <c r="U258" s="186">
        <f t="shared" si="8"/>
        <v>0</v>
      </c>
      <c r="W258" s="179" t="str">
        <f>IFERROR(INDEX('ITC-3B'!$C$21:$C$1020,MATCH(F258,'ITC-3B'!$E$21:$E$1020,0)),"Unclaimed")</f>
        <v>Unclaimed</v>
      </c>
      <c r="X258" s="114">
        <f>IFERROR(VLOOKUP(F258,'ITC-3B'!$E$21:$P$1020,12,0)-H258,SUM(M258:O258))</f>
        <v>0</v>
      </c>
      <c r="Y258" s="179" t="str">
        <f>IFERROR(INDEX('ITC-Books'!$C$21:$C$1020,MATCH(F258,'ITC-Books'!$E$21:$E$1020,0)),"Unclaimed")</f>
        <v>Unclaimed</v>
      </c>
      <c r="Z258" s="114">
        <f>IFERROR(VLOOKUP(F258,'ITC-Books'!$E$21:$P$1020,12,0)-H258,SUM(M258:O258))</f>
        <v>0</v>
      </c>
    </row>
    <row r="259" spans="2:26">
      <c r="B259" s="176" t="s">
        <v>2638</v>
      </c>
      <c r="C259" s="121"/>
      <c r="D259" s="119"/>
      <c r="E259" s="118"/>
      <c r="F259" s="192"/>
      <c r="G259" s="117"/>
      <c r="H259" s="120">
        <v>0</v>
      </c>
      <c r="I259" s="119"/>
      <c r="J259" s="119"/>
      <c r="K259" s="120">
        <v>0</v>
      </c>
      <c r="L259" s="120">
        <v>0</v>
      </c>
      <c r="M259" s="120">
        <v>0</v>
      </c>
      <c r="N259" s="120">
        <v>0</v>
      </c>
      <c r="O259" s="120">
        <v>0</v>
      </c>
      <c r="P259" s="185"/>
      <c r="Q259" s="181">
        <v>0</v>
      </c>
      <c r="R259" s="197"/>
      <c r="S259" s="179" t="str">
        <f>IFERROR(INDEX('ITC-3B'!$B$21:$B$1020,MATCH(F259,'ITC-3B'!$E$21:$E$1020,0)),"-")</f>
        <v>-</v>
      </c>
      <c r="T259" s="179" t="str">
        <f>IFERROR(INDEX('ITC-Books'!$B$21:$B$1020,MATCH(F259,'ITC-Books'!$E$21:$E$1020,0)),"-")</f>
        <v>-</v>
      </c>
      <c r="U259" s="186">
        <f t="shared" si="8"/>
        <v>0</v>
      </c>
      <c r="W259" s="179" t="str">
        <f>IFERROR(INDEX('ITC-3B'!$C$21:$C$1020,MATCH(F259,'ITC-3B'!$E$21:$E$1020,0)),"Unclaimed")</f>
        <v>Unclaimed</v>
      </c>
      <c r="X259" s="114">
        <f>IFERROR(VLOOKUP(F259,'ITC-3B'!$E$21:$P$1020,12,0)-H259,SUM(M259:O259))</f>
        <v>0</v>
      </c>
      <c r="Y259" s="179" t="str">
        <f>IFERROR(INDEX('ITC-Books'!$C$21:$C$1020,MATCH(F259,'ITC-Books'!$E$21:$E$1020,0)),"Unclaimed")</f>
        <v>Unclaimed</v>
      </c>
      <c r="Z259" s="114">
        <f>IFERROR(VLOOKUP(F259,'ITC-Books'!$E$21:$P$1020,12,0)-H259,SUM(M259:O259))</f>
        <v>0</v>
      </c>
    </row>
    <row r="260" spans="2:26">
      <c r="B260" s="176" t="s">
        <v>2639</v>
      </c>
      <c r="C260" s="121"/>
      <c r="D260" s="119"/>
      <c r="E260" s="118"/>
      <c r="F260" s="192"/>
      <c r="G260" s="117"/>
      <c r="H260" s="120">
        <v>0</v>
      </c>
      <c r="I260" s="119"/>
      <c r="J260" s="119"/>
      <c r="K260" s="120">
        <v>0</v>
      </c>
      <c r="L260" s="120">
        <v>0</v>
      </c>
      <c r="M260" s="120">
        <v>0</v>
      </c>
      <c r="N260" s="120">
        <v>0</v>
      </c>
      <c r="O260" s="120">
        <v>0</v>
      </c>
      <c r="P260" s="185"/>
      <c r="Q260" s="181">
        <v>0</v>
      </c>
      <c r="R260" s="197"/>
      <c r="S260" s="179" t="str">
        <f>IFERROR(INDEX('ITC-3B'!$B$21:$B$1020,MATCH(F260,'ITC-3B'!$E$21:$E$1020,0)),"-")</f>
        <v>-</v>
      </c>
      <c r="T260" s="179" t="str">
        <f>IFERROR(INDEX('ITC-Books'!$B$21:$B$1020,MATCH(F260,'ITC-Books'!$E$21:$E$1020,0)),"-")</f>
        <v>-</v>
      </c>
      <c r="U260" s="186">
        <f t="shared" si="8"/>
        <v>0</v>
      </c>
      <c r="W260" s="179" t="str">
        <f>IFERROR(INDEX('ITC-3B'!$C$21:$C$1020,MATCH(F260,'ITC-3B'!$E$21:$E$1020,0)),"Unclaimed")</f>
        <v>Unclaimed</v>
      </c>
      <c r="X260" s="114">
        <f>IFERROR(VLOOKUP(F260,'ITC-3B'!$E$21:$P$1020,12,0)-H260,SUM(M260:O260))</f>
        <v>0</v>
      </c>
      <c r="Y260" s="179" t="str">
        <f>IFERROR(INDEX('ITC-Books'!$C$21:$C$1020,MATCH(F260,'ITC-Books'!$E$21:$E$1020,0)),"Unclaimed")</f>
        <v>Unclaimed</v>
      </c>
      <c r="Z260" s="114">
        <f>IFERROR(VLOOKUP(F260,'ITC-Books'!$E$21:$P$1020,12,0)-H260,SUM(M260:O260))</f>
        <v>0</v>
      </c>
    </row>
    <row r="261" spans="2:26">
      <c r="B261" s="176" t="s">
        <v>2640</v>
      </c>
      <c r="C261" s="121"/>
      <c r="D261" s="119"/>
      <c r="E261" s="118"/>
      <c r="F261" s="192"/>
      <c r="G261" s="117"/>
      <c r="H261" s="120">
        <v>0</v>
      </c>
      <c r="I261" s="119"/>
      <c r="J261" s="119"/>
      <c r="K261" s="120">
        <v>0</v>
      </c>
      <c r="L261" s="120">
        <v>0</v>
      </c>
      <c r="M261" s="120">
        <v>0</v>
      </c>
      <c r="N261" s="120">
        <v>0</v>
      </c>
      <c r="O261" s="120">
        <v>0</v>
      </c>
      <c r="P261" s="185"/>
      <c r="Q261" s="181">
        <v>0</v>
      </c>
      <c r="R261" s="197"/>
      <c r="S261" s="179" t="str">
        <f>IFERROR(INDEX('ITC-3B'!$B$21:$B$1020,MATCH(F261,'ITC-3B'!$E$21:$E$1020,0)),"-")</f>
        <v>-</v>
      </c>
      <c r="T261" s="179" t="str">
        <f>IFERROR(INDEX('ITC-Books'!$B$21:$B$1020,MATCH(F261,'ITC-Books'!$E$21:$E$1020,0)),"-")</f>
        <v>-</v>
      </c>
      <c r="U261" s="186">
        <f t="shared" si="8"/>
        <v>0</v>
      </c>
      <c r="W261" s="179" t="str">
        <f>IFERROR(INDEX('ITC-3B'!$C$21:$C$1020,MATCH(F261,'ITC-3B'!$E$21:$E$1020,0)),"Unclaimed")</f>
        <v>Unclaimed</v>
      </c>
      <c r="X261" s="114">
        <f>IFERROR(VLOOKUP(F261,'ITC-3B'!$E$21:$P$1020,12,0)-H261,SUM(M261:O261))</f>
        <v>0</v>
      </c>
      <c r="Y261" s="179" t="str">
        <f>IFERROR(INDEX('ITC-Books'!$C$21:$C$1020,MATCH(F261,'ITC-Books'!$E$21:$E$1020,0)),"Unclaimed")</f>
        <v>Unclaimed</v>
      </c>
      <c r="Z261" s="114">
        <f>IFERROR(VLOOKUP(F261,'ITC-Books'!$E$21:$P$1020,12,0)-H261,SUM(M261:O261))</f>
        <v>0</v>
      </c>
    </row>
    <row r="262" spans="2:26">
      <c r="B262" s="176" t="s">
        <v>2641</v>
      </c>
      <c r="C262" s="121"/>
      <c r="D262" s="119"/>
      <c r="E262" s="118"/>
      <c r="F262" s="192"/>
      <c r="G262" s="117"/>
      <c r="H262" s="120">
        <v>0</v>
      </c>
      <c r="I262" s="119"/>
      <c r="J262" s="119"/>
      <c r="K262" s="120">
        <v>0</v>
      </c>
      <c r="L262" s="120">
        <v>0</v>
      </c>
      <c r="M262" s="120">
        <v>0</v>
      </c>
      <c r="N262" s="120">
        <v>0</v>
      </c>
      <c r="O262" s="120">
        <v>0</v>
      </c>
      <c r="P262" s="185"/>
      <c r="Q262" s="181">
        <v>0</v>
      </c>
      <c r="R262" s="197"/>
      <c r="S262" s="179" t="str">
        <f>IFERROR(INDEX('ITC-3B'!$B$21:$B$1020,MATCH(F262,'ITC-3B'!$E$21:$E$1020,0)),"-")</f>
        <v>-</v>
      </c>
      <c r="T262" s="179" t="str">
        <f>IFERROR(INDEX('ITC-Books'!$B$21:$B$1020,MATCH(F262,'ITC-Books'!$E$21:$E$1020,0)),"-")</f>
        <v>-</v>
      </c>
      <c r="U262" s="186">
        <f t="shared" si="8"/>
        <v>0</v>
      </c>
      <c r="W262" s="179" t="str">
        <f>IFERROR(INDEX('ITC-3B'!$C$21:$C$1020,MATCH(F262,'ITC-3B'!$E$21:$E$1020,0)),"Unclaimed")</f>
        <v>Unclaimed</v>
      </c>
      <c r="X262" s="114">
        <f>IFERROR(VLOOKUP(F262,'ITC-3B'!$E$21:$P$1020,12,0)-H262,SUM(M262:O262))</f>
        <v>0</v>
      </c>
      <c r="Y262" s="179" t="str">
        <f>IFERROR(INDEX('ITC-Books'!$C$21:$C$1020,MATCH(F262,'ITC-Books'!$E$21:$E$1020,0)),"Unclaimed")</f>
        <v>Unclaimed</v>
      </c>
      <c r="Z262" s="114">
        <f>IFERROR(VLOOKUP(F262,'ITC-Books'!$E$21:$P$1020,12,0)-H262,SUM(M262:O262))</f>
        <v>0</v>
      </c>
    </row>
    <row r="263" spans="2:26">
      <c r="B263" s="176" t="s">
        <v>2642</v>
      </c>
      <c r="C263" s="121"/>
      <c r="D263" s="119"/>
      <c r="E263" s="118"/>
      <c r="F263" s="192"/>
      <c r="G263" s="117"/>
      <c r="H263" s="120">
        <v>0</v>
      </c>
      <c r="I263" s="119"/>
      <c r="J263" s="119"/>
      <c r="K263" s="120">
        <v>0</v>
      </c>
      <c r="L263" s="120">
        <v>0</v>
      </c>
      <c r="M263" s="120">
        <v>0</v>
      </c>
      <c r="N263" s="120">
        <v>0</v>
      </c>
      <c r="O263" s="120">
        <v>0</v>
      </c>
      <c r="P263" s="185"/>
      <c r="Q263" s="181">
        <v>0</v>
      </c>
      <c r="R263" s="197"/>
      <c r="S263" s="179" t="str">
        <f>IFERROR(INDEX('ITC-3B'!$B$21:$B$1020,MATCH(F263,'ITC-3B'!$E$21:$E$1020,0)),"-")</f>
        <v>-</v>
      </c>
      <c r="T263" s="179" t="str">
        <f>IFERROR(INDEX('ITC-Books'!$B$21:$B$1020,MATCH(F263,'ITC-Books'!$E$21:$E$1020,0)),"-")</f>
        <v>-</v>
      </c>
      <c r="U263" s="186">
        <f t="shared" si="8"/>
        <v>0</v>
      </c>
      <c r="W263" s="179" t="str">
        <f>IFERROR(INDEX('ITC-3B'!$C$21:$C$1020,MATCH(F263,'ITC-3B'!$E$21:$E$1020,0)),"Unclaimed")</f>
        <v>Unclaimed</v>
      </c>
      <c r="X263" s="114">
        <f>IFERROR(VLOOKUP(F263,'ITC-3B'!$E$21:$P$1020,12,0)-H263,SUM(M263:O263))</f>
        <v>0</v>
      </c>
      <c r="Y263" s="179" t="str">
        <f>IFERROR(INDEX('ITC-Books'!$C$21:$C$1020,MATCH(F263,'ITC-Books'!$E$21:$E$1020,0)),"Unclaimed")</f>
        <v>Unclaimed</v>
      </c>
      <c r="Z263" s="114">
        <f>IFERROR(VLOOKUP(F263,'ITC-Books'!$E$21:$P$1020,12,0)-H263,SUM(M263:O263))</f>
        <v>0</v>
      </c>
    </row>
    <row r="264" spans="2:26">
      <c r="B264" s="176" t="s">
        <v>2643</v>
      </c>
      <c r="C264" s="121"/>
      <c r="D264" s="119"/>
      <c r="E264" s="118"/>
      <c r="F264" s="192"/>
      <c r="G264" s="117"/>
      <c r="H264" s="120">
        <v>0</v>
      </c>
      <c r="I264" s="119"/>
      <c r="J264" s="119"/>
      <c r="K264" s="120">
        <v>0</v>
      </c>
      <c r="L264" s="120">
        <v>0</v>
      </c>
      <c r="M264" s="120">
        <v>0</v>
      </c>
      <c r="N264" s="120">
        <v>0</v>
      </c>
      <c r="O264" s="120">
        <v>0</v>
      </c>
      <c r="P264" s="185"/>
      <c r="Q264" s="181">
        <v>0</v>
      </c>
      <c r="R264" s="197"/>
      <c r="S264" s="179" t="str">
        <f>IFERROR(INDEX('ITC-3B'!$B$21:$B$1020,MATCH(F264,'ITC-3B'!$E$21:$E$1020,0)),"-")</f>
        <v>-</v>
      </c>
      <c r="T264" s="179" t="str">
        <f>IFERROR(INDEX('ITC-Books'!$B$21:$B$1020,MATCH(F264,'ITC-Books'!$E$21:$E$1020,0)),"-")</f>
        <v>-</v>
      </c>
      <c r="U264" s="186">
        <f t="shared" si="8"/>
        <v>0</v>
      </c>
      <c r="W264" s="179" t="str">
        <f>IFERROR(INDEX('ITC-3B'!$C$21:$C$1020,MATCH(F264,'ITC-3B'!$E$21:$E$1020,0)),"Unclaimed")</f>
        <v>Unclaimed</v>
      </c>
      <c r="X264" s="114">
        <f>IFERROR(VLOOKUP(F264,'ITC-3B'!$E$21:$P$1020,12,0)-H264,SUM(M264:O264))</f>
        <v>0</v>
      </c>
      <c r="Y264" s="179" t="str">
        <f>IFERROR(INDEX('ITC-Books'!$C$21:$C$1020,MATCH(F264,'ITC-Books'!$E$21:$E$1020,0)),"Unclaimed")</f>
        <v>Unclaimed</v>
      </c>
      <c r="Z264" s="114">
        <f>IFERROR(VLOOKUP(F264,'ITC-Books'!$E$21:$P$1020,12,0)-H264,SUM(M264:O264))</f>
        <v>0</v>
      </c>
    </row>
    <row r="265" spans="2:26">
      <c r="B265" s="176" t="s">
        <v>2644</v>
      </c>
      <c r="C265" s="121"/>
      <c r="D265" s="119"/>
      <c r="E265" s="118"/>
      <c r="F265" s="192"/>
      <c r="G265" s="117"/>
      <c r="H265" s="120">
        <v>0</v>
      </c>
      <c r="I265" s="119"/>
      <c r="J265" s="119"/>
      <c r="K265" s="120">
        <v>0</v>
      </c>
      <c r="L265" s="120">
        <v>0</v>
      </c>
      <c r="M265" s="120">
        <v>0</v>
      </c>
      <c r="N265" s="120">
        <v>0</v>
      </c>
      <c r="O265" s="120">
        <v>0</v>
      </c>
      <c r="P265" s="185"/>
      <c r="Q265" s="181">
        <v>0</v>
      </c>
      <c r="R265" s="197"/>
      <c r="S265" s="179" t="str">
        <f>IFERROR(INDEX('ITC-3B'!$B$21:$B$1020,MATCH(F265,'ITC-3B'!$E$21:$E$1020,0)),"-")</f>
        <v>-</v>
      </c>
      <c r="T265" s="179" t="str">
        <f>IFERROR(INDEX('ITC-Books'!$B$21:$B$1020,MATCH(F265,'ITC-Books'!$E$21:$E$1020,0)),"-")</f>
        <v>-</v>
      </c>
      <c r="U265" s="186">
        <f t="shared" si="8"/>
        <v>0</v>
      </c>
      <c r="W265" s="179" t="str">
        <f>IFERROR(INDEX('ITC-3B'!$C$21:$C$1020,MATCH(F265,'ITC-3B'!$E$21:$E$1020,0)),"Unclaimed")</f>
        <v>Unclaimed</v>
      </c>
      <c r="X265" s="114">
        <f>IFERROR(VLOOKUP(F265,'ITC-3B'!$E$21:$P$1020,12,0)-H265,SUM(M265:O265))</f>
        <v>0</v>
      </c>
      <c r="Y265" s="179" t="str">
        <f>IFERROR(INDEX('ITC-Books'!$C$21:$C$1020,MATCH(F265,'ITC-Books'!$E$21:$E$1020,0)),"Unclaimed")</f>
        <v>Unclaimed</v>
      </c>
      <c r="Z265" s="114">
        <f>IFERROR(VLOOKUP(F265,'ITC-Books'!$E$21:$P$1020,12,0)-H265,SUM(M265:O265))</f>
        <v>0</v>
      </c>
    </row>
    <row r="266" spans="2:26">
      <c r="B266" s="176" t="s">
        <v>2645</v>
      </c>
      <c r="C266" s="121"/>
      <c r="D266" s="119"/>
      <c r="E266" s="118"/>
      <c r="F266" s="192"/>
      <c r="G266" s="117"/>
      <c r="H266" s="120">
        <v>0</v>
      </c>
      <c r="I266" s="119"/>
      <c r="J266" s="119"/>
      <c r="K266" s="120">
        <v>0</v>
      </c>
      <c r="L266" s="120">
        <v>0</v>
      </c>
      <c r="M266" s="120">
        <v>0</v>
      </c>
      <c r="N266" s="120">
        <v>0</v>
      </c>
      <c r="O266" s="120">
        <v>0</v>
      </c>
      <c r="P266" s="185"/>
      <c r="Q266" s="181">
        <v>0</v>
      </c>
      <c r="R266" s="197"/>
      <c r="S266" s="179" t="str">
        <f>IFERROR(INDEX('ITC-3B'!$B$21:$B$1020,MATCH(F266,'ITC-3B'!$E$21:$E$1020,0)),"-")</f>
        <v>-</v>
      </c>
      <c r="T266" s="179" t="str">
        <f>IFERROR(INDEX('ITC-Books'!$B$21:$B$1020,MATCH(F266,'ITC-Books'!$E$21:$E$1020,0)),"-")</f>
        <v>-</v>
      </c>
      <c r="U266" s="186">
        <f t="shared" si="8"/>
        <v>0</v>
      </c>
      <c r="W266" s="179" t="str">
        <f>IFERROR(INDEX('ITC-3B'!$C$21:$C$1020,MATCH(F266,'ITC-3B'!$E$21:$E$1020,0)),"Unclaimed")</f>
        <v>Unclaimed</v>
      </c>
      <c r="X266" s="114">
        <f>IFERROR(VLOOKUP(F266,'ITC-3B'!$E$21:$P$1020,12,0)-H266,SUM(M266:O266))</f>
        <v>0</v>
      </c>
      <c r="Y266" s="179" t="str">
        <f>IFERROR(INDEX('ITC-Books'!$C$21:$C$1020,MATCH(F266,'ITC-Books'!$E$21:$E$1020,0)),"Unclaimed")</f>
        <v>Unclaimed</v>
      </c>
      <c r="Z266" s="114">
        <f>IFERROR(VLOOKUP(F266,'ITC-Books'!$E$21:$P$1020,12,0)-H266,SUM(M266:O266))</f>
        <v>0</v>
      </c>
    </row>
    <row r="267" spans="2:26">
      <c r="B267" s="176" t="s">
        <v>2646</v>
      </c>
      <c r="C267" s="121"/>
      <c r="D267" s="119"/>
      <c r="E267" s="118"/>
      <c r="F267" s="192"/>
      <c r="G267" s="117"/>
      <c r="H267" s="120">
        <v>0</v>
      </c>
      <c r="I267" s="119"/>
      <c r="J267" s="119"/>
      <c r="K267" s="120">
        <v>0</v>
      </c>
      <c r="L267" s="120">
        <v>0</v>
      </c>
      <c r="M267" s="120">
        <v>0</v>
      </c>
      <c r="N267" s="120">
        <v>0</v>
      </c>
      <c r="O267" s="120">
        <v>0</v>
      </c>
      <c r="P267" s="185"/>
      <c r="Q267" s="181">
        <v>0</v>
      </c>
      <c r="R267" s="197"/>
      <c r="S267" s="179" t="str">
        <f>IFERROR(INDEX('ITC-3B'!$B$21:$B$1020,MATCH(F267,'ITC-3B'!$E$21:$E$1020,0)),"-")</f>
        <v>-</v>
      </c>
      <c r="T267" s="179" t="str">
        <f>IFERROR(INDEX('ITC-Books'!$B$21:$B$1020,MATCH(F267,'ITC-Books'!$E$21:$E$1020,0)),"-")</f>
        <v>-</v>
      </c>
      <c r="U267" s="186">
        <f t="shared" si="8"/>
        <v>0</v>
      </c>
      <c r="W267" s="179" t="str">
        <f>IFERROR(INDEX('ITC-3B'!$C$21:$C$1020,MATCH(F267,'ITC-3B'!$E$21:$E$1020,0)),"Unclaimed")</f>
        <v>Unclaimed</v>
      </c>
      <c r="X267" s="114">
        <f>IFERROR(VLOOKUP(F267,'ITC-3B'!$E$21:$P$1020,12,0)-H267,SUM(M267:O267))</f>
        <v>0</v>
      </c>
      <c r="Y267" s="179" t="str">
        <f>IFERROR(INDEX('ITC-Books'!$C$21:$C$1020,MATCH(F267,'ITC-Books'!$E$21:$E$1020,0)),"Unclaimed")</f>
        <v>Unclaimed</v>
      </c>
      <c r="Z267" s="114">
        <f>IFERROR(VLOOKUP(F267,'ITC-Books'!$E$21:$P$1020,12,0)-H267,SUM(M267:O267))</f>
        <v>0</v>
      </c>
    </row>
    <row r="268" spans="2:26">
      <c r="B268" s="176" t="s">
        <v>2647</v>
      </c>
      <c r="C268" s="121"/>
      <c r="D268" s="119"/>
      <c r="E268" s="118"/>
      <c r="F268" s="192"/>
      <c r="G268" s="117"/>
      <c r="H268" s="120">
        <v>0</v>
      </c>
      <c r="I268" s="119"/>
      <c r="J268" s="119"/>
      <c r="K268" s="120">
        <v>0</v>
      </c>
      <c r="L268" s="120">
        <v>0</v>
      </c>
      <c r="M268" s="120">
        <v>0</v>
      </c>
      <c r="N268" s="120">
        <v>0</v>
      </c>
      <c r="O268" s="120">
        <v>0</v>
      </c>
      <c r="P268" s="185"/>
      <c r="Q268" s="181">
        <v>0</v>
      </c>
      <c r="R268" s="197"/>
      <c r="S268" s="179" t="str">
        <f>IFERROR(INDEX('ITC-3B'!$B$21:$B$1020,MATCH(F268,'ITC-3B'!$E$21:$E$1020,0)),"-")</f>
        <v>-</v>
      </c>
      <c r="T268" s="179" t="str">
        <f>IFERROR(INDEX('ITC-Books'!$B$21:$B$1020,MATCH(F268,'ITC-Books'!$E$21:$E$1020,0)),"-")</f>
        <v>-</v>
      </c>
      <c r="U268" s="186">
        <f t="shared" si="8"/>
        <v>0</v>
      </c>
      <c r="W268" s="179" t="str">
        <f>IFERROR(INDEX('ITC-3B'!$C$21:$C$1020,MATCH(F268,'ITC-3B'!$E$21:$E$1020,0)),"Unclaimed")</f>
        <v>Unclaimed</v>
      </c>
      <c r="X268" s="114">
        <f>IFERROR(VLOOKUP(F268,'ITC-3B'!$E$21:$P$1020,12,0)-H268,SUM(M268:O268))</f>
        <v>0</v>
      </c>
      <c r="Y268" s="179" t="str">
        <f>IFERROR(INDEX('ITC-Books'!$C$21:$C$1020,MATCH(F268,'ITC-Books'!$E$21:$E$1020,0)),"Unclaimed")</f>
        <v>Unclaimed</v>
      </c>
      <c r="Z268" s="114">
        <f>IFERROR(VLOOKUP(F268,'ITC-Books'!$E$21:$P$1020,12,0)-H268,SUM(M268:O268))</f>
        <v>0</v>
      </c>
    </row>
    <row r="269" spans="2:26">
      <c r="B269" s="176" t="s">
        <v>2648</v>
      </c>
      <c r="C269" s="121"/>
      <c r="D269" s="119"/>
      <c r="E269" s="118"/>
      <c r="F269" s="192"/>
      <c r="G269" s="117"/>
      <c r="H269" s="120">
        <v>0</v>
      </c>
      <c r="I269" s="119"/>
      <c r="J269" s="119"/>
      <c r="K269" s="120">
        <v>0</v>
      </c>
      <c r="L269" s="120">
        <v>0</v>
      </c>
      <c r="M269" s="120">
        <v>0</v>
      </c>
      <c r="N269" s="120">
        <v>0</v>
      </c>
      <c r="O269" s="120">
        <v>0</v>
      </c>
      <c r="P269" s="185"/>
      <c r="Q269" s="181">
        <v>0</v>
      </c>
      <c r="R269" s="197"/>
      <c r="S269" s="179" t="str">
        <f>IFERROR(INDEX('ITC-3B'!$B$21:$B$1020,MATCH(F269,'ITC-3B'!$E$21:$E$1020,0)),"-")</f>
        <v>-</v>
      </c>
      <c r="T269" s="179" t="str">
        <f>IFERROR(INDEX('ITC-Books'!$B$21:$B$1020,MATCH(F269,'ITC-Books'!$E$21:$E$1020,0)),"-")</f>
        <v>-</v>
      </c>
      <c r="U269" s="186">
        <f t="shared" si="8"/>
        <v>0</v>
      </c>
      <c r="W269" s="179" t="str">
        <f>IFERROR(INDEX('ITC-3B'!$C$21:$C$1020,MATCH(F269,'ITC-3B'!$E$21:$E$1020,0)),"Unclaimed")</f>
        <v>Unclaimed</v>
      </c>
      <c r="X269" s="114">
        <f>IFERROR(VLOOKUP(F269,'ITC-3B'!$E$21:$P$1020,12,0)-H269,SUM(M269:O269))</f>
        <v>0</v>
      </c>
      <c r="Y269" s="179" t="str">
        <f>IFERROR(INDEX('ITC-Books'!$C$21:$C$1020,MATCH(F269,'ITC-Books'!$E$21:$E$1020,0)),"Unclaimed")</f>
        <v>Unclaimed</v>
      </c>
      <c r="Z269" s="114">
        <f>IFERROR(VLOOKUP(F269,'ITC-Books'!$E$21:$P$1020,12,0)-H269,SUM(M269:O269))</f>
        <v>0</v>
      </c>
    </row>
    <row r="270" spans="2:26">
      <c r="B270" s="176" t="s">
        <v>2649</v>
      </c>
      <c r="C270" s="121"/>
      <c r="D270" s="119"/>
      <c r="E270" s="118"/>
      <c r="F270" s="192"/>
      <c r="G270" s="117"/>
      <c r="H270" s="120">
        <v>0</v>
      </c>
      <c r="I270" s="119"/>
      <c r="J270" s="119"/>
      <c r="K270" s="120">
        <v>0</v>
      </c>
      <c r="L270" s="120">
        <v>0</v>
      </c>
      <c r="M270" s="120">
        <v>0</v>
      </c>
      <c r="N270" s="120">
        <v>0</v>
      </c>
      <c r="O270" s="120">
        <v>0</v>
      </c>
      <c r="P270" s="185"/>
      <c r="Q270" s="181">
        <v>0</v>
      </c>
      <c r="R270" s="197"/>
      <c r="S270" s="179" t="str">
        <f>IFERROR(INDEX('ITC-3B'!$B$21:$B$1020,MATCH(F270,'ITC-3B'!$E$21:$E$1020,0)),"-")</f>
        <v>-</v>
      </c>
      <c r="T270" s="179" t="str">
        <f>IFERROR(INDEX('ITC-Books'!$B$21:$B$1020,MATCH(F270,'ITC-Books'!$E$21:$E$1020,0)),"-")</f>
        <v>-</v>
      </c>
      <c r="U270" s="186">
        <f t="shared" si="8"/>
        <v>0</v>
      </c>
      <c r="W270" s="179" t="str">
        <f>IFERROR(INDEX('ITC-3B'!$C$21:$C$1020,MATCH(F270,'ITC-3B'!$E$21:$E$1020,0)),"Unclaimed")</f>
        <v>Unclaimed</v>
      </c>
      <c r="X270" s="114">
        <f>IFERROR(VLOOKUP(F270,'ITC-3B'!$E$21:$P$1020,12,0)-H270,SUM(M270:O270))</f>
        <v>0</v>
      </c>
      <c r="Y270" s="179" t="str">
        <f>IFERROR(INDEX('ITC-Books'!$C$21:$C$1020,MATCH(F270,'ITC-Books'!$E$21:$E$1020,0)),"Unclaimed")</f>
        <v>Unclaimed</v>
      </c>
      <c r="Z270" s="114">
        <f>IFERROR(VLOOKUP(F270,'ITC-Books'!$E$21:$P$1020,12,0)-H270,SUM(M270:O270))</f>
        <v>0</v>
      </c>
    </row>
    <row r="271" spans="2:26">
      <c r="B271" s="176" t="s">
        <v>2650</v>
      </c>
      <c r="C271" s="121"/>
      <c r="D271" s="119"/>
      <c r="E271" s="118"/>
      <c r="F271" s="192"/>
      <c r="G271" s="117"/>
      <c r="H271" s="120">
        <v>0</v>
      </c>
      <c r="I271" s="119"/>
      <c r="J271" s="119"/>
      <c r="K271" s="120">
        <v>0</v>
      </c>
      <c r="L271" s="120">
        <v>0</v>
      </c>
      <c r="M271" s="120">
        <v>0</v>
      </c>
      <c r="N271" s="120">
        <v>0</v>
      </c>
      <c r="O271" s="120">
        <v>0</v>
      </c>
      <c r="P271" s="185"/>
      <c r="Q271" s="181">
        <v>0</v>
      </c>
      <c r="R271" s="197"/>
      <c r="S271" s="179" t="str">
        <f>IFERROR(INDEX('ITC-3B'!$B$21:$B$1020,MATCH(F271,'ITC-3B'!$E$21:$E$1020,0)),"-")</f>
        <v>-</v>
      </c>
      <c r="T271" s="179" t="str">
        <f>IFERROR(INDEX('ITC-Books'!$B$21:$B$1020,MATCH(F271,'ITC-Books'!$E$21:$E$1020,0)),"-")</f>
        <v>-</v>
      </c>
      <c r="U271" s="186">
        <f t="shared" si="8"/>
        <v>0</v>
      </c>
      <c r="W271" s="179" t="str">
        <f>IFERROR(INDEX('ITC-3B'!$C$21:$C$1020,MATCH(F271,'ITC-3B'!$E$21:$E$1020,0)),"Unclaimed")</f>
        <v>Unclaimed</v>
      </c>
      <c r="X271" s="114">
        <f>IFERROR(VLOOKUP(F271,'ITC-3B'!$E$21:$P$1020,12,0)-H271,SUM(M271:O271))</f>
        <v>0</v>
      </c>
      <c r="Y271" s="179" t="str">
        <f>IFERROR(INDEX('ITC-Books'!$C$21:$C$1020,MATCH(F271,'ITC-Books'!$E$21:$E$1020,0)),"Unclaimed")</f>
        <v>Unclaimed</v>
      </c>
      <c r="Z271" s="114">
        <f>IFERROR(VLOOKUP(F271,'ITC-Books'!$E$21:$P$1020,12,0)-H271,SUM(M271:O271))</f>
        <v>0</v>
      </c>
    </row>
    <row r="272" spans="2:26">
      <c r="B272" s="176" t="s">
        <v>2651</v>
      </c>
      <c r="C272" s="121"/>
      <c r="D272" s="119"/>
      <c r="E272" s="118"/>
      <c r="F272" s="192"/>
      <c r="G272" s="117"/>
      <c r="H272" s="120">
        <v>0</v>
      </c>
      <c r="I272" s="119"/>
      <c r="J272" s="119"/>
      <c r="K272" s="120">
        <v>0</v>
      </c>
      <c r="L272" s="120">
        <v>0</v>
      </c>
      <c r="M272" s="120">
        <v>0</v>
      </c>
      <c r="N272" s="120">
        <v>0</v>
      </c>
      <c r="O272" s="120">
        <v>0</v>
      </c>
      <c r="P272" s="185"/>
      <c r="Q272" s="181">
        <v>0</v>
      </c>
      <c r="R272" s="197"/>
      <c r="S272" s="179" t="str">
        <f>IFERROR(INDEX('ITC-3B'!$B$21:$B$1020,MATCH(F272,'ITC-3B'!$E$21:$E$1020,0)),"-")</f>
        <v>-</v>
      </c>
      <c r="T272" s="179" t="str">
        <f>IFERROR(INDEX('ITC-Books'!$B$21:$B$1020,MATCH(F272,'ITC-Books'!$E$21:$E$1020,0)),"-")</f>
        <v>-</v>
      </c>
      <c r="U272" s="186">
        <f t="shared" si="8"/>
        <v>0</v>
      </c>
      <c r="W272" s="179" t="str">
        <f>IFERROR(INDEX('ITC-3B'!$C$21:$C$1020,MATCH(F272,'ITC-3B'!$E$21:$E$1020,0)),"Unclaimed")</f>
        <v>Unclaimed</v>
      </c>
      <c r="X272" s="114">
        <f>IFERROR(VLOOKUP(F272,'ITC-3B'!$E$21:$P$1020,12,0)-H272,SUM(M272:O272))</f>
        <v>0</v>
      </c>
      <c r="Y272" s="179" t="str">
        <f>IFERROR(INDEX('ITC-Books'!$C$21:$C$1020,MATCH(F272,'ITC-Books'!$E$21:$E$1020,0)),"Unclaimed")</f>
        <v>Unclaimed</v>
      </c>
      <c r="Z272" s="114">
        <f>IFERROR(VLOOKUP(F272,'ITC-Books'!$E$21:$P$1020,12,0)-H272,SUM(M272:O272))</f>
        <v>0</v>
      </c>
    </row>
    <row r="273" spans="2:26">
      <c r="B273" s="176" t="s">
        <v>2652</v>
      </c>
      <c r="C273" s="121"/>
      <c r="D273" s="119"/>
      <c r="E273" s="118"/>
      <c r="F273" s="192"/>
      <c r="G273" s="117"/>
      <c r="H273" s="120">
        <v>0</v>
      </c>
      <c r="I273" s="119"/>
      <c r="J273" s="119"/>
      <c r="K273" s="120">
        <v>0</v>
      </c>
      <c r="L273" s="120">
        <v>0</v>
      </c>
      <c r="M273" s="120">
        <v>0</v>
      </c>
      <c r="N273" s="120">
        <v>0</v>
      </c>
      <c r="O273" s="120">
        <v>0</v>
      </c>
      <c r="P273" s="185"/>
      <c r="Q273" s="181">
        <v>0</v>
      </c>
      <c r="R273" s="197"/>
      <c r="S273" s="179" t="str">
        <f>IFERROR(INDEX('ITC-3B'!$B$21:$B$1020,MATCH(F273,'ITC-3B'!$E$21:$E$1020,0)),"-")</f>
        <v>-</v>
      </c>
      <c r="T273" s="179" t="str">
        <f>IFERROR(INDEX('ITC-Books'!$B$21:$B$1020,MATCH(F273,'ITC-Books'!$E$21:$E$1020,0)),"-")</f>
        <v>-</v>
      </c>
      <c r="U273" s="186">
        <f t="shared" si="8"/>
        <v>0</v>
      </c>
      <c r="W273" s="179" t="str">
        <f>IFERROR(INDEX('ITC-3B'!$C$21:$C$1020,MATCH(F273,'ITC-3B'!$E$21:$E$1020,0)),"Unclaimed")</f>
        <v>Unclaimed</v>
      </c>
      <c r="X273" s="114">
        <f>IFERROR(VLOOKUP(F273,'ITC-3B'!$E$21:$P$1020,12,0)-H273,SUM(M273:O273))</f>
        <v>0</v>
      </c>
      <c r="Y273" s="179" t="str">
        <f>IFERROR(INDEX('ITC-Books'!$C$21:$C$1020,MATCH(F273,'ITC-Books'!$E$21:$E$1020,0)),"Unclaimed")</f>
        <v>Unclaimed</v>
      </c>
      <c r="Z273" s="114">
        <f>IFERROR(VLOOKUP(F273,'ITC-Books'!$E$21:$P$1020,12,0)-H273,SUM(M273:O273))</f>
        <v>0</v>
      </c>
    </row>
    <row r="274" spans="2:26">
      <c r="B274" s="176" t="s">
        <v>2653</v>
      </c>
      <c r="C274" s="121"/>
      <c r="D274" s="119"/>
      <c r="E274" s="118"/>
      <c r="F274" s="192"/>
      <c r="G274" s="117"/>
      <c r="H274" s="120">
        <v>0</v>
      </c>
      <c r="I274" s="119"/>
      <c r="J274" s="119"/>
      <c r="K274" s="120">
        <v>0</v>
      </c>
      <c r="L274" s="120">
        <v>0</v>
      </c>
      <c r="M274" s="120">
        <v>0</v>
      </c>
      <c r="N274" s="120">
        <v>0</v>
      </c>
      <c r="O274" s="120">
        <v>0</v>
      </c>
      <c r="P274" s="185"/>
      <c r="Q274" s="181">
        <v>0</v>
      </c>
      <c r="R274" s="197"/>
      <c r="S274" s="179" t="str">
        <f>IFERROR(INDEX('ITC-3B'!$B$21:$B$1020,MATCH(F274,'ITC-3B'!$E$21:$E$1020,0)),"-")</f>
        <v>-</v>
      </c>
      <c r="T274" s="179" t="str">
        <f>IFERROR(INDEX('ITC-Books'!$B$21:$B$1020,MATCH(F274,'ITC-Books'!$E$21:$E$1020,0)),"-")</f>
        <v>-</v>
      </c>
      <c r="U274" s="186">
        <f t="shared" si="8"/>
        <v>0</v>
      </c>
      <c r="W274" s="179" t="str">
        <f>IFERROR(INDEX('ITC-3B'!$C$21:$C$1020,MATCH(F274,'ITC-3B'!$E$21:$E$1020,0)),"Unclaimed")</f>
        <v>Unclaimed</v>
      </c>
      <c r="X274" s="114">
        <f>IFERROR(VLOOKUP(F274,'ITC-3B'!$E$21:$P$1020,12,0)-H274,SUM(M274:O274))</f>
        <v>0</v>
      </c>
      <c r="Y274" s="179" t="str">
        <f>IFERROR(INDEX('ITC-Books'!$C$21:$C$1020,MATCH(F274,'ITC-Books'!$E$21:$E$1020,0)),"Unclaimed")</f>
        <v>Unclaimed</v>
      </c>
      <c r="Z274" s="114">
        <f>IFERROR(VLOOKUP(F274,'ITC-Books'!$E$21:$P$1020,12,0)-H274,SUM(M274:O274))</f>
        <v>0</v>
      </c>
    </row>
    <row r="275" spans="2:26">
      <c r="B275" s="176" t="s">
        <v>2654</v>
      </c>
      <c r="C275" s="121"/>
      <c r="D275" s="119"/>
      <c r="E275" s="118"/>
      <c r="F275" s="192"/>
      <c r="G275" s="117"/>
      <c r="H275" s="120">
        <v>0</v>
      </c>
      <c r="I275" s="119"/>
      <c r="J275" s="119"/>
      <c r="K275" s="120">
        <v>0</v>
      </c>
      <c r="L275" s="120">
        <v>0</v>
      </c>
      <c r="M275" s="120">
        <v>0</v>
      </c>
      <c r="N275" s="120">
        <v>0</v>
      </c>
      <c r="O275" s="120">
        <v>0</v>
      </c>
      <c r="P275" s="185"/>
      <c r="Q275" s="181">
        <v>0</v>
      </c>
      <c r="R275" s="197"/>
      <c r="S275" s="179" t="str">
        <f>IFERROR(INDEX('ITC-3B'!$B$21:$B$1020,MATCH(F275,'ITC-3B'!$E$21:$E$1020,0)),"-")</f>
        <v>-</v>
      </c>
      <c r="T275" s="179" t="str">
        <f>IFERROR(INDEX('ITC-Books'!$B$21:$B$1020,MATCH(F275,'ITC-Books'!$E$21:$E$1020,0)),"-")</f>
        <v>-</v>
      </c>
      <c r="U275" s="186">
        <f t="shared" si="8"/>
        <v>0</v>
      </c>
      <c r="W275" s="179" t="str">
        <f>IFERROR(INDEX('ITC-3B'!$C$21:$C$1020,MATCH(F275,'ITC-3B'!$E$21:$E$1020,0)),"Unclaimed")</f>
        <v>Unclaimed</v>
      </c>
      <c r="X275" s="114">
        <f>IFERROR(VLOOKUP(F275,'ITC-3B'!$E$21:$P$1020,12,0)-H275,SUM(M275:O275))</f>
        <v>0</v>
      </c>
      <c r="Y275" s="179" t="str">
        <f>IFERROR(INDEX('ITC-Books'!$C$21:$C$1020,MATCH(F275,'ITC-Books'!$E$21:$E$1020,0)),"Unclaimed")</f>
        <v>Unclaimed</v>
      </c>
      <c r="Z275" s="114">
        <f>IFERROR(VLOOKUP(F275,'ITC-Books'!$E$21:$P$1020,12,0)-H275,SUM(M275:O275))</f>
        <v>0</v>
      </c>
    </row>
    <row r="276" spans="2:26">
      <c r="B276" s="176" t="s">
        <v>2655</v>
      </c>
      <c r="C276" s="121"/>
      <c r="D276" s="119"/>
      <c r="E276" s="118"/>
      <c r="F276" s="192"/>
      <c r="G276" s="117"/>
      <c r="H276" s="120">
        <v>0</v>
      </c>
      <c r="I276" s="119"/>
      <c r="J276" s="119"/>
      <c r="K276" s="120">
        <v>0</v>
      </c>
      <c r="L276" s="120">
        <v>0</v>
      </c>
      <c r="M276" s="120">
        <v>0</v>
      </c>
      <c r="N276" s="120">
        <v>0</v>
      </c>
      <c r="O276" s="120">
        <v>0</v>
      </c>
      <c r="P276" s="185"/>
      <c r="Q276" s="181">
        <v>0</v>
      </c>
      <c r="R276" s="197"/>
      <c r="S276" s="179" t="str">
        <f>IFERROR(INDEX('ITC-3B'!$B$21:$B$1020,MATCH(F276,'ITC-3B'!$E$21:$E$1020,0)),"-")</f>
        <v>-</v>
      </c>
      <c r="T276" s="179" t="str">
        <f>IFERROR(INDEX('ITC-Books'!$B$21:$B$1020,MATCH(F276,'ITC-Books'!$E$21:$E$1020,0)),"-")</f>
        <v>-</v>
      </c>
      <c r="U276" s="186">
        <f t="shared" si="8"/>
        <v>0</v>
      </c>
      <c r="W276" s="179" t="str">
        <f>IFERROR(INDEX('ITC-3B'!$C$21:$C$1020,MATCH(F276,'ITC-3B'!$E$21:$E$1020,0)),"Unclaimed")</f>
        <v>Unclaimed</v>
      </c>
      <c r="X276" s="114">
        <f>IFERROR(VLOOKUP(F276,'ITC-3B'!$E$21:$P$1020,12,0)-H276,SUM(M276:O276))</f>
        <v>0</v>
      </c>
      <c r="Y276" s="179" t="str">
        <f>IFERROR(INDEX('ITC-Books'!$C$21:$C$1020,MATCH(F276,'ITC-Books'!$E$21:$E$1020,0)),"Unclaimed")</f>
        <v>Unclaimed</v>
      </c>
      <c r="Z276" s="114">
        <f>IFERROR(VLOOKUP(F276,'ITC-Books'!$E$21:$P$1020,12,0)-H276,SUM(M276:O276))</f>
        <v>0</v>
      </c>
    </row>
    <row r="277" spans="2:26">
      <c r="B277" s="176" t="s">
        <v>2656</v>
      </c>
      <c r="C277" s="121"/>
      <c r="D277" s="119"/>
      <c r="E277" s="118"/>
      <c r="F277" s="192"/>
      <c r="G277" s="117"/>
      <c r="H277" s="120">
        <v>0</v>
      </c>
      <c r="I277" s="119"/>
      <c r="J277" s="119"/>
      <c r="K277" s="120">
        <v>0</v>
      </c>
      <c r="L277" s="120">
        <v>0</v>
      </c>
      <c r="M277" s="120">
        <v>0</v>
      </c>
      <c r="N277" s="120">
        <v>0</v>
      </c>
      <c r="O277" s="120">
        <v>0</v>
      </c>
      <c r="P277" s="185"/>
      <c r="Q277" s="181">
        <v>0</v>
      </c>
      <c r="R277" s="197"/>
      <c r="S277" s="179" t="str">
        <f>IFERROR(INDEX('ITC-3B'!$B$21:$B$1020,MATCH(F277,'ITC-3B'!$E$21:$E$1020,0)),"-")</f>
        <v>-</v>
      </c>
      <c r="T277" s="179" t="str">
        <f>IFERROR(INDEX('ITC-Books'!$B$21:$B$1020,MATCH(F277,'ITC-Books'!$E$21:$E$1020,0)),"-")</f>
        <v>-</v>
      </c>
      <c r="U277" s="186">
        <f t="shared" si="8"/>
        <v>0</v>
      </c>
      <c r="W277" s="179" t="str">
        <f>IFERROR(INDEX('ITC-3B'!$C$21:$C$1020,MATCH(F277,'ITC-3B'!$E$21:$E$1020,0)),"Unclaimed")</f>
        <v>Unclaimed</v>
      </c>
      <c r="X277" s="114">
        <f>IFERROR(VLOOKUP(F277,'ITC-3B'!$E$21:$P$1020,12,0)-H277,SUM(M277:O277))</f>
        <v>0</v>
      </c>
      <c r="Y277" s="179" t="str">
        <f>IFERROR(INDEX('ITC-Books'!$C$21:$C$1020,MATCH(F277,'ITC-Books'!$E$21:$E$1020,0)),"Unclaimed")</f>
        <v>Unclaimed</v>
      </c>
      <c r="Z277" s="114">
        <f>IFERROR(VLOOKUP(F277,'ITC-Books'!$E$21:$P$1020,12,0)-H277,SUM(M277:O277))</f>
        <v>0</v>
      </c>
    </row>
    <row r="278" spans="2:26">
      <c r="B278" s="176" t="s">
        <v>2657</v>
      </c>
      <c r="C278" s="121"/>
      <c r="D278" s="119"/>
      <c r="E278" s="118"/>
      <c r="F278" s="192"/>
      <c r="G278" s="117"/>
      <c r="H278" s="120">
        <v>0</v>
      </c>
      <c r="I278" s="119"/>
      <c r="J278" s="119"/>
      <c r="K278" s="120">
        <v>0</v>
      </c>
      <c r="L278" s="120">
        <v>0</v>
      </c>
      <c r="M278" s="120">
        <v>0</v>
      </c>
      <c r="N278" s="120">
        <v>0</v>
      </c>
      <c r="O278" s="120">
        <v>0</v>
      </c>
      <c r="P278" s="185"/>
      <c r="Q278" s="181">
        <v>0</v>
      </c>
      <c r="R278" s="197"/>
      <c r="S278" s="179" t="str">
        <f>IFERROR(INDEX('ITC-3B'!$B$21:$B$1020,MATCH(F278,'ITC-3B'!$E$21:$E$1020,0)),"-")</f>
        <v>-</v>
      </c>
      <c r="T278" s="179" t="str">
        <f>IFERROR(INDEX('ITC-Books'!$B$21:$B$1020,MATCH(F278,'ITC-Books'!$E$21:$E$1020,0)),"-")</f>
        <v>-</v>
      </c>
      <c r="U278" s="186">
        <f t="shared" ref="U278:U341" si="9">IF(((L278*K278/100)-SUM(M278:O278))&gt;0.51,0,((L278*K278/100)-SUM(M278:O278)))</f>
        <v>0</v>
      </c>
      <c r="W278" s="179" t="str">
        <f>IFERROR(INDEX('ITC-3B'!$C$21:$C$1020,MATCH(F278,'ITC-3B'!$E$21:$E$1020,0)),"Unclaimed")</f>
        <v>Unclaimed</v>
      </c>
      <c r="X278" s="114">
        <f>IFERROR(VLOOKUP(F278,'ITC-3B'!$E$21:$P$1020,12,0)-H278,SUM(M278:O278))</f>
        <v>0</v>
      </c>
      <c r="Y278" s="179" t="str">
        <f>IFERROR(INDEX('ITC-Books'!$C$21:$C$1020,MATCH(F278,'ITC-Books'!$E$21:$E$1020,0)),"Unclaimed")</f>
        <v>Unclaimed</v>
      </c>
      <c r="Z278" s="114">
        <f>IFERROR(VLOOKUP(F278,'ITC-Books'!$E$21:$P$1020,12,0)-H278,SUM(M278:O278))</f>
        <v>0</v>
      </c>
    </row>
    <row r="279" spans="2:26">
      <c r="B279" s="176" t="s">
        <v>2658</v>
      </c>
      <c r="C279" s="121"/>
      <c r="D279" s="119"/>
      <c r="E279" s="118"/>
      <c r="F279" s="192"/>
      <c r="G279" s="117"/>
      <c r="H279" s="120">
        <v>0</v>
      </c>
      <c r="I279" s="119"/>
      <c r="J279" s="119"/>
      <c r="K279" s="120">
        <v>0</v>
      </c>
      <c r="L279" s="120">
        <v>0</v>
      </c>
      <c r="M279" s="120">
        <v>0</v>
      </c>
      <c r="N279" s="120">
        <v>0</v>
      </c>
      <c r="O279" s="120">
        <v>0</v>
      </c>
      <c r="P279" s="185"/>
      <c r="Q279" s="181">
        <v>0</v>
      </c>
      <c r="R279" s="197"/>
      <c r="S279" s="179" t="str">
        <f>IFERROR(INDEX('ITC-3B'!$B$21:$B$1020,MATCH(F279,'ITC-3B'!$E$21:$E$1020,0)),"-")</f>
        <v>-</v>
      </c>
      <c r="T279" s="179" t="str">
        <f>IFERROR(INDEX('ITC-Books'!$B$21:$B$1020,MATCH(F279,'ITC-Books'!$E$21:$E$1020,0)),"-")</f>
        <v>-</v>
      </c>
      <c r="U279" s="186">
        <f t="shared" si="9"/>
        <v>0</v>
      </c>
      <c r="W279" s="179" t="str">
        <f>IFERROR(INDEX('ITC-3B'!$C$21:$C$1020,MATCH(F279,'ITC-3B'!$E$21:$E$1020,0)),"Unclaimed")</f>
        <v>Unclaimed</v>
      </c>
      <c r="X279" s="114">
        <f>IFERROR(VLOOKUP(F279,'ITC-3B'!$E$21:$P$1020,12,0)-H279,SUM(M279:O279))</f>
        <v>0</v>
      </c>
      <c r="Y279" s="179" t="str">
        <f>IFERROR(INDEX('ITC-Books'!$C$21:$C$1020,MATCH(F279,'ITC-Books'!$E$21:$E$1020,0)),"Unclaimed")</f>
        <v>Unclaimed</v>
      </c>
      <c r="Z279" s="114">
        <f>IFERROR(VLOOKUP(F279,'ITC-Books'!$E$21:$P$1020,12,0)-H279,SUM(M279:O279))</f>
        <v>0</v>
      </c>
    </row>
    <row r="280" spans="2:26">
      <c r="B280" s="176" t="s">
        <v>2659</v>
      </c>
      <c r="C280" s="121"/>
      <c r="D280" s="119"/>
      <c r="E280" s="118"/>
      <c r="F280" s="192"/>
      <c r="G280" s="117"/>
      <c r="H280" s="120">
        <v>0</v>
      </c>
      <c r="I280" s="119"/>
      <c r="J280" s="119"/>
      <c r="K280" s="120">
        <v>0</v>
      </c>
      <c r="L280" s="120">
        <v>0</v>
      </c>
      <c r="M280" s="120">
        <v>0</v>
      </c>
      <c r="N280" s="120">
        <v>0</v>
      </c>
      <c r="O280" s="120">
        <v>0</v>
      </c>
      <c r="P280" s="185"/>
      <c r="Q280" s="181">
        <v>0</v>
      </c>
      <c r="R280" s="197"/>
      <c r="S280" s="179" t="str">
        <f>IFERROR(INDEX('ITC-3B'!$B$21:$B$1020,MATCH(F280,'ITC-3B'!$E$21:$E$1020,0)),"-")</f>
        <v>-</v>
      </c>
      <c r="T280" s="179" t="str">
        <f>IFERROR(INDEX('ITC-Books'!$B$21:$B$1020,MATCH(F280,'ITC-Books'!$E$21:$E$1020,0)),"-")</f>
        <v>-</v>
      </c>
      <c r="U280" s="186">
        <f t="shared" si="9"/>
        <v>0</v>
      </c>
      <c r="W280" s="179" t="str">
        <f>IFERROR(INDEX('ITC-3B'!$C$21:$C$1020,MATCH(F280,'ITC-3B'!$E$21:$E$1020,0)),"Unclaimed")</f>
        <v>Unclaimed</v>
      </c>
      <c r="X280" s="114">
        <f>IFERROR(VLOOKUP(F280,'ITC-3B'!$E$21:$P$1020,12,0)-H280,SUM(M280:O280))</f>
        <v>0</v>
      </c>
      <c r="Y280" s="179" t="str">
        <f>IFERROR(INDEX('ITC-Books'!$C$21:$C$1020,MATCH(F280,'ITC-Books'!$E$21:$E$1020,0)),"Unclaimed")</f>
        <v>Unclaimed</v>
      </c>
      <c r="Z280" s="114">
        <f>IFERROR(VLOOKUP(F280,'ITC-Books'!$E$21:$P$1020,12,0)-H280,SUM(M280:O280))</f>
        <v>0</v>
      </c>
    </row>
    <row r="281" spans="2:26">
      <c r="B281" s="176" t="s">
        <v>2660</v>
      </c>
      <c r="C281" s="121"/>
      <c r="D281" s="119"/>
      <c r="E281" s="118"/>
      <c r="F281" s="192"/>
      <c r="G281" s="117"/>
      <c r="H281" s="120">
        <v>0</v>
      </c>
      <c r="I281" s="119"/>
      <c r="J281" s="119"/>
      <c r="K281" s="120">
        <v>0</v>
      </c>
      <c r="L281" s="120">
        <v>0</v>
      </c>
      <c r="M281" s="120">
        <v>0</v>
      </c>
      <c r="N281" s="120">
        <v>0</v>
      </c>
      <c r="O281" s="120">
        <v>0</v>
      </c>
      <c r="P281" s="185"/>
      <c r="Q281" s="181">
        <v>0</v>
      </c>
      <c r="R281" s="197"/>
      <c r="S281" s="179" t="str">
        <f>IFERROR(INDEX('ITC-3B'!$B$21:$B$1020,MATCH(F281,'ITC-3B'!$E$21:$E$1020,0)),"-")</f>
        <v>-</v>
      </c>
      <c r="T281" s="179" t="str">
        <f>IFERROR(INDEX('ITC-Books'!$B$21:$B$1020,MATCH(F281,'ITC-Books'!$E$21:$E$1020,0)),"-")</f>
        <v>-</v>
      </c>
      <c r="U281" s="186">
        <f t="shared" si="9"/>
        <v>0</v>
      </c>
      <c r="W281" s="179" t="str">
        <f>IFERROR(INDEX('ITC-3B'!$C$21:$C$1020,MATCH(F281,'ITC-3B'!$E$21:$E$1020,0)),"Unclaimed")</f>
        <v>Unclaimed</v>
      </c>
      <c r="X281" s="114">
        <f>IFERROR(VLOOKUP(F281,'ITC-3B'!$E$21:$P$1020,12,0)-H281,SUM(M281:O281))</f>
        <v>0</v>
      </c>
      <c r="Y281" s="179" t="str">
        <f>IFERROR(INDEX('ITC-Books'!$C$21:$C$1020,MATCH(F281,'ITC-Books'!$E$21:$E$1020,0)),"Unclaimed")</f>
        <v>Unclaimed</v>
      </c>
      <c r="Z281" s="114">
        <f>IFERROR(VLOOKUP(F281,'ITC-Books'!$E$21:$P$1020,12,0)-H281,SUM(M281:O281))</f>
        <v>0</v>
      </c>
    </row>
    <row r="282" spans="2:26">
      <c r="B282" s="176" t="s">
        <v>2661</v>
      </c>
      <c r="C282" s="121"/>
      <c r="D282" s="119"/>
      <c r="E282" s="118"/>
      <c r="F282" s="192"/>
      <c r="G282" s="117"/>
      <c r="H282" s="120">
        <v>0</v>
      </c>
      <c r="I282" s="119"/>
      <c r="J282" s="119"/>
      <c r="K282" s="120">
        <v>0</v>
      </c>
      <c r="L282" s="120">
        <v>0</v>
      </c>
      <c r="M282" s="120">
        <v>0</v>
      </c>
      <c r="N282" s="120">
        <v>0</v>
      </c>
      <c r="O282" s="120">
        <v>0</v>
      </c>
      <c r="P282" s="185"/>
      <c r="Q282" s="181">
        <v>0</v>
      </c>
      <c r="R282" s="197"/>
      <c r="S282" s="179" t="str">
        <f>IFERROR(INDEX('ITC-3B'!$B$21:$B$1020,MATCH(F282,'ITC-3B'!$E$21:$E$1020,0)),"-")</f>
        <v>-</v>
      </c>
      <c r="T282" s="179" t="str">
        <f>IFERROR(INDEX('ITC-Books'!$B$21:$B$1020,MATCH(F282,'ITC-Books'!$E$21:$E$1020,0)),"-")</f>
        <v>-</v>
      </c>
      <c r="U282" s="186">
        <f t="shared" si="9"/>
        <v>0</v>
      </c>
      <c r="W282" s="179" t="str">
        <f>IFERROR(INDEX('ITC-3B'!$C$21:$C$1020,MATCH(F282,'ITC-3B'!$E$21:$E$1020,0)),"Unclaimed")</f>
        <v>Unclaimed</v>
      </c>
      <c r="X282" s="114">
        <f>IFERROR(VLOOKUP(F282,'ITC-3B'!$E$21:$P$1020,12,0)-H282,SUM(M282:O282))</f>
        <v>0</v>
      </c>
      <c r="Y282" s="179" t="str">
        <f>IFERROR(INDEX('ITC-Books'!$C$21:$C$1020,MATCH(F282,'ITC-Books'!$E$21:$E$1020,0)),"Unclaimed")</f>
        <v>Unclaimed</v>
      </c>
      <c r="Z282" s="114">
        <f>IFERROR(VLOOKUP(F282,'ITC-Books'!$E$21:$P$1020,12,0)-H282,SUM(M282:O282))</f>
        <v>0</v>
      </c>
    </row>
    <row r="283" spans="2:26">
      <c r="B283" s="176" t="s">
        <v>2662</v>
      </c>
      <c r="C283" s="121"/>
      <c r="D283" s="119"/>
      <c r="E283" s="118"/>
      <c r="F283" s="192"/>
      <c r="G283" s="117"/>
      <c r="H283" s="120">
        <v>0</v>
      </c>
      <c r="I283" s="119"/>
      <c r="J283" s="119"/>
      <c r="K283" s="120">
        <v>0</v>
      </c>
      <c r="L283" s="120">
        <v>0</v>
      </c>
      <c r="M283" s="120">
        <v>0</v>
      </c>
      <c r="N283" s="120">
        <v>0</v>
      </c>
      <c r="O283" s="120">
        <v>0</v>
      </c>
      <c r="P283" s="185"/>
      <c r="Q283" s="181">
        <v>0</v>
      </c>
      <c r="R283" s="197"/>
      <c r="S283" s="179" t="str">
        <f>IFERROR(INDEX('ITC-3B'!$B$21:$B$1020,MATCH(F283,'ITC-3B'!$E$21:$E$1020,0)),"-")</f>
        <v>-</v>
      </c>
      <c r="T283" s="179" t="str">
        <f>IFERROR(INDEX('ITC-Books'!$B$21:$B$1020,MATCH(F283,'ITC-Books'!$E$21:$E$1020,0)),"-")</f>
        <v>-</v>
      </c>
      <c r="U283" s="186">
        <f t="shared" si="9"/>
        <v>0</v>
      </c>
      <c r="W283" s="179" t="str">
        <f>IFERROR(INDEX('ITC-3B'!$C$21:$C$1020,MATCH(F283,'ITC-3B'!$E$21:$E$1020,0)),"Unclaimed")</f>
        <v>Unclaimed</v>
      </c>
      <c r="X283" s="114">
        <f>IFERROR(VLOOKUP(F283,'ITC-3B'!$E$21:$P$1020,12,0)-H283,SUM(M283:O283))</f>
        <v>0</v>
      </c>
      <c r="Y283" s="179" t="str">
        <f>IFERROR(INDEX('ITC-Books'!$C$21:$C$1020,MATCH(F283,'ITC-Books'!$E$21:$E$1020,0)),"Unclaimed")</f>
        <v>Unclaimed</v>
      </c>
      <c r="Z283" s="114">
        <f>IFERROR(VLOOKUP(F283,'ITC-Books'!$E$21:$P$1020,12,0)-H283,SUM(M283:O283))</f>
        <v>0</v>
      </c>
    </row>
    <row r="284" spans="2:26">
      <c r="B284" s="176" t="s">
        <v>2663</v>
      </c>
      <c r="C284" s="121"/>
      <c r="D284" s="119"/>
      <c r="E284" s="118"/>
      <c r="F284" s="192"/>
      <c r="G284" s="117"/>
      <c r="H284" s="120">
        <v>0</v>
      </c>
      <c r="I284" s="119"/>
      <c r="J284" s="119"/>
      <c r="K284" s="120">
        <v>0</v>
      </c>
      <c r="L284" s="120">
        <v>0</v>
      </c>
      <c r="M284" s="120">
        <v>0</v>
      </c>
      <c r="N284" s="120">
        <v>0</v>
      </c>
      <c r="O284" s="120">
        <v>0</v>
      </c>
      <c r="P284" s="185"/>
      <c r="Q284" s="181">
        <v>0</v>
      </c>
      <c r="R284" s="197"/>
      <c r="S284" s="179" t="str">
        <f>IFERROR(INDEX('ITC-3B'!$B$21:$B$1020,MATCH(F284,'ITC-3B'!$E$21:$E$1020,0)),"-")</f>
        <v>-</v>
      </c>
      <c r="T284" s="179" t="str">
        <f>IFERROR(INDEX('ITC-Books'!$B$21:$B$1020,MATCH(F284,'ITC-Books'!$E$21:$E$1020,0)),"-")</f>
        <v>-</v>
      </c>
      <c r="U284" s="186">
        <f t="shared" si="9"/>
        <v>0</v>
      </c>
      <c r="W284" s="179" t="str">
        <f>IFERROR(INDEX('ITC-3B'!$C$21:$C$1020,MATCH(F284,'ITC-3B'!$E$21:$E$1020,0)),"Unclaimed")</f>
        <v>Unclaimed</v>
      </c>
      <c r="X284" s="114">
        <f>IFERROR(VLOOKUP(F284,'ITC-3B'!$E$21:$P$1020,12,0)-H284,SUM(M284:O284))</f>
        <v>0</v>
      </c>
      <c r="Y284" s="179" t="str">
        <f>IFERROR(INDEX('ITC-Books'!$C$21:$C$1020,MATCH(F284,'ITC-Books'!$E$21:$E$1020,0)),"Unclaimed")</f>
        <v>Unclaimed</v>
      </c>
      <c r="Z284" s="114">
        <f>IFERROR(VLOOKUP(F284,'ITC-Books'!$E$21:$P$1020,12,0)-H284,SUM(M284:O284))</f>
        <v>0</v>
      </c>
    </row>
    <row r="285" spans="2:26">
      <c r="B285" s="176" t="s">
        <v>2664</v>
      </c>
      <c r="C285" s="121"/>
      <c r="D285" s="119"/>
      <c r="E285" s="118"/>
      <c r="F285" s="192"/>
      <c r="G285" s="117"/>
      <c r="H285" s="120">
        <v>0</v>
      </c>
      <c r="I285" s="119"/>
      <c r="J285" s="119"/>
      <c r="K285" s="120">
        <v>0</v>
      </c>
      <c r="L285" s="120">
        <v>0</v>
      </c>
      <c r="M285" s="120">
        <v>0</v>
      </c>
      <c r="N285" s="120">
        <v>0</v>
      </c>
      <c r="O285" s="120">
        <v>0</v>
      </c>
      <c r="P285" s="185"/>
      <c r="Q285" s="181">
        <v>0</v>
      </c>
      <c r="R285" s="197"/>
      <c r="S285" s="179" t="str">
        <f>IFERROR(INDEX('ITC-3B'!$B$21:$B$1020,MATCH(F285,'ITC-3B'!$E$21:$E$1020,0)),"-")</f>
        <v>-</v>
      </c>
      <c r="T285" s="179" t="str">
        <f>IFERROR(INDEX('ITC-Books'!$B$21:$B$1020,MATCH(F285,'ITC-Books'!$E$21:$E$1020,0)),"-")</f>
        <v>-</v>
      </c>
      <c r="U285" s="186">
        <f t="shared" si="9"/>
        <v>0</v>
      </c>
      <c r="W285" s="179" t="str">
        <f>IFERROR(INDEX('ITC-3B'!$C$21:$C$1020,MATCH(F285,'ITC-3B'!$E$21:$E$1020,0)),"Unclaimed")</f>
        <v>Unclaimed</v>
      </c>
      <c r="X285" s="114">
        <f>IFERROR(VLOOKUP(F285,'ITC-3B'!$E$21:$P$1020,12,0)-H285,SUM(M285:O285))</f>
        <v>0</v>
      </c>
      <c r="Y285" s="179" t="str">
        <f>IFERROR(INDEX('ITC-Books'!$C$21:$C$1020,MATCH(F285,'ITC-Books'!$E$21:$E$1020,0)),"Unclaimed")</f>
        <v>Unclaimed</v>
      </c>
      <c r="Z285" s="114">
        <f>IFERROR(VLOOKUP(F285,'ITC-Books'!$E$21:$P$1020,12,0)-H285,SUM(M285:O285))</f>
        <v>0</v>
      </c>
    </row>
    <row r="286" spans="2:26">
      <c r="B286" s="176" t="s">
        <v>2665</v>
      </c>
      <c r="C286" s="121"/>
      <c r="D286" s="119"/>
      <c r="E286" s="118"/>
      <c r="F286" s="192"/>
      <c r="G286" s="117"/>
      <c r="H286" s="120">
        <v>0</v>
      </c>
      <c r="I286" s="119"/>
      <c r="J286" s="119"/>
      <c r="K286" s="120">
        <v>0</v>
      </c>
      <c r="L286" s="120">
        <v>0</v>
      </c>
      <c r="M286" s="120">
        <v>0</v>
      </c>
      <c r="N286" s="120">
        <v>0</v>
      </c>
      <c r="O286" s="120">
        <v>0</v>
      </c>
      <c r="P286" s="185"/>
      <c r="Q286" s="181">
        <v>0</v>
      </c>
      <c r="R286" s="197"/>
      <c r="S286" s="179" t="str">
        <f>IFERROR(INDEX('ITC-3B'!$B$21:$B$1020,MATCH(F286,'ITC-3B'!$E$21:$E$1020,0)),"-")</f>
        <v>-</v>
      </c>
      <c r="T286" s="179" t="str">
        <f>IFERROR(INDEX('ITC-Books'!$B$21:$B$1020,MATCH(F286,'ITC-Books'!$E$21:$E$1020,0)),"-")</f>
        <v>-</v>
      </c>
      <c r="U286" s="186">
        <f t="shared" si="9"/>
        <v>0</v>
      </c>
      <c r="W286" s="179" t="str">
        <f>IFERROR(INDEX('ITC-3B'!$C$21:$C$1020,MATCH(F286,'ITC-3B'!$E$21:$E$1020,0)),"Unclaimed")</f>
        <v>Unclaimed</v>
      </c>
      <c r="X286" s="114">
        <f>IFERROR(VLOOKUP(F286,'ITC-3B'!$E$21:$P$1020,12,0)-H286,SUM(M286:O286))</f>
        <v>0</v>
      </c>
      <c r="Y286" s="179" t="str">
        <f>IFERROR(INDEX('ITC-Books'!$C$21:$C$1020,MATCH(F286,'ITC-Books'!$E$21:$E$1020,0)),"Unclaimed")</f>
        <v>Unclaimed</v>
      </c>
      <c r="Z286" s="114">
        <f>IFERROR(VLOOKUP(F286,'ITC-Books'!$E$21:$P$1020,12,0)-H286,SUM(M286:O286))</f>
        <v>0</v>
      </c>
    </row>
    <row r="287" spans="2:26">
      <c r="B287" s="176" t="s">
        <v>2666</v>
      </c>
      <c r="C287" s="121"/>
      <c r="D287" s="119"/>
      <c r="E287" s="118"/>
      <c r="F287" s="192"/>
      <c r="G287" s="117"/>
      <c r="H287" s="120">
        <v>0</v>
      </c>
      <c r="I287" s="119"/>
      <c r="J287" s="119"/>
      <c r="K287" s="120">
        <v>0</v>
      </c>
      <c r="L287" s="120">
        <v>0</v>
      </c>
      <c r="M287" s="120">
        <v>0</v>
      </c>
      <c r="N287" s="120">
        <v>0</v>
      </c>
      <c r="O287" s="120">
        <v>0</v>
      </c>
      <c r="P287" s="185"/>
      <c r="Q287" s="181">
        <v>0</v>
      </c>
      <c r="R287" s="197"/>
      <c r="S287" s="179" t="str">
        <f>IFERROR(INDEX('ITC-3B'!$B$21:$B$1020,MATCH(F287,'ITC-3B'!$E$21:$E$1020,0)),"-")</f>
        <v>-</v>
      </c>
      <c r="T287" s="179" t="str">
        <f>IFERROR(INDEX('ITC-Books'!$B$21:$B$1020,MATCH(F287,'ITC-Books'!$E$21:$E$1020,0)),"-")</f>
        <v>-</v>
      </c>
      <c r="U287" s="186">
        <f t="shared" si="9"/>
        <v>0</v>
      </c>
      <c r="W287" s="179" t="str">
        <f>IFERROR(INDEX('ITC-3B'!$C$21:$C$1020,MATCH(F287,'ITC-3B'!$E$21:$E$1020,0)),"Unclaimed")</f>
        <v>Unclaimed</v>
      </c>
      <c r="X287" s="114">
        <f>IFERROR(VLOOKUP(F287,'ITC-3B'!$E$21:$P$1020,12,0)-H287,SUM(M287:O287))</f>
        <v>0</v>
      </c>
      <c r="Y287" s="179" t="str">
        <f>IFERROR(INDEX('ITC-Books'!$C$21:$C$1020,MATCH(F287,'ITC-Books'!$E$21:$E$1020,0)),"Unclaimed")</f>
        <v>Unclaimed</v>
      </c>
      <c r="Z287" s="114">
        <f>IFERROR(VLOOKUP(F287,'ITC-Books'!$E$21:$P$1020,12,0)-H287,SUM(M287:O287))</f>
        <v>0</v>
      </c>
    </row>
    <row r="288" spans="2:26">
      <c r="B288" s="176" t="s">
        <v>2667</v>
      </c>
      <c r="C288" s="121"/>
      <c r="D288" s="119"/>
      <c r="E288" s="118"/>
      <c r="F288" s="192"/>
      <c r="G288" s="117"/>
      <c r="H288" s="120">
        <v>0</v>
      </c>
      <c r="I288" s="119"/>
      <c r="J288" s="119"/>
      <c r="K288" s="120">
        <v>0</v>
      </c>
      <c r="L288" s="120">
        <v>0</v>
      </c>
      <c r="M288" s="120">
        <v>0</v>
      </c>
      <c r="N288" s="120">
        <v>0</v>
      </c>
      <c r="O288" s="120">
        <v>0</v>
      </c>
      <c r="P288" s="185"/>
      <c r="Q288" s="181">
        <v>0</v>
      </c>
      <c r="R288" s="197"/>
      <c r="S288" s="179" t="str">
        <f>IFERROR(INDEX('ITC-3B'!$B$21:$B$1020,MATCH(F288,'ITC-3B'!$E$21:$E$1020,0)),"-")</f>
        <v>-</v>
      </c>
      <c r="T288" s="179" t="str">
        <f>IFERROR(INDEX('ITC-Books'!$B$21:$B$1020,MATCH(F288,'ITC-Books'!$E$21:$E$1020,0)),"-")</f>
        <v>-</v>
      </c>
      <c r="U288" s="186">
        <f t="shared" si="9"/>
        <v>0</v>
      </c>
      <c r="W288" s="179" t="str">
        <f>IFERROR(INDEX('ITC-3B'!$C$21:$C$1020,MATCH(F288,'ITC-3B'!$E$21:$E$1020,0)),"Unclaimed")</f>
        <v>Unclaimed</v>
      </c>
      <c r="X288" s="114">
        <f>IFERROR(VLOOKUP(F288,'ITC-3B'!$E$21:$P$1020,12,0)-H288,SUM(M288:O288))</f>
        <v>0</v>
      </c>
      <c r="Y288" s="179" t="str">
        <f>IFERROR(INDEX('ITC-Books'!$C$21:$C$1020,MATCH(F288,'ITC-Books'!$E$21:$E$1020,0)),"Unclaimed")</f>
        <v>Unclaimed</v>
      </c>
      <c r="Z288" s="114">
        <f>IFERROR(VLOOKUP(F288,'ITC-Books'!$E$21:$P$1020,12,0)-H288,SUM(M288:O288))</f>
        <v>0</v>
      </c>
    </row>
    <row r="289" spans="2:26">
      <c r="B289" s="176" t="s">
        <v>2668</v>
      </c>
      <c r="C289" s="121"/>
      <c r="D289" s="119"/>
      <c r="E289" s="118"/>
      <c r="F289" s="192"/>
      <c r="G289" s="117"/>
      <c r="H289" s="120">
        <v>0</v>
      </c>
      <c r="I289" s="119"/>
      <c r="J289" s="119"/>
      <c r="K289" s="120">
        <v>0</v>
      </c>
      <c r="L289" s="120">
        <v>0</v>
      </c>
      <c r="M289" s="120">
        <v>0</v>
      </c>
      <c r="N289" s="120">
        <v>0</v>
      </c>
      <c r="O289" s="120">
        <v>0</v>
      </c>
      <c r="P289" s="185"/>
      <c r="Q289" s="181">
        <v>0</v>
      </c>
      <c r="R289" s="197"/>
      <c r="S289" s="179" t="str">
        <f>IFERROR(INDEX('ITC-3B'!$B$21:$B$1020,MATCH(F289,'ITC-3B'!$E$21:$E$1020,0)),"-")</f>
        <v>-</v>
      </c>
      <c r="T289" s="179" t="str">
        <f>IFERROR(INDEX('ITC-Books'!$B$21:$B$1020,MATCH(F289,'ITC-Books'!$E$21:$E$1020,0)),"-")</f>
        <v>-</v>
      </c>
      <c r="U289" s="186">
        <f t="shared" si="9"/>
        <v>0</v>
      </c>
      <c r="W289" s="179" t="str">
        <f>IFERROR(INDEX('ITC-3B'!$C$21:$C$1020,MATCH(F289,'ITC-3B'!$E$21:$E$1020,0)),"Unclaimed")</f>
        <v>Unclaimed</v>
      </c>
      <c r="X289" s="114">
        <f>IFERROR(VLOOKUP(F289,'ITC-3B'!$E$21:$P$1020,12,0)-H289,SUM(M289:O289))</f>
        <v>0</v>
      </c>
      <c r="Y289" s="179" t="str">
        <f>IFERROR(INDEX('ITC-Books'!$C$21:$C$1020,MATCH(F289,'ITC-Books'!$E$21:$E$1020,0)),"Unclaimed")</f>
        <v>Unclaimed</v>
      </c>
      <c r="Z289" s="114">
        <f>IFERROR(VLOOKUP(F289,'ITC-Books'!$E$21:$P$1020,12,0)-H289,SUM(M289:O289))</f>
        <v>0</v>
      </c>
    </row>
    <row r="290" spans="2:26">
      <c r="B290" s="176" t="s">
        <v>2669</v>
      </c>
      <c r="C290" s="121"/>
      <c r="D290" s="119"/>
      <c r="E290" s="118"/>
      <c r="F290" s="192"/>
      <c r="G290" s="117"/>
      <c r="H290" s="120">
        <v>0</v>
      </c>
      <c r="I290" s="119"/>
      <c r="J290" s="119"/>
      <c r="K290" s="120">
        <v>0</v>
      </c>
      <c r="L290" s="120">
        <v>0</v>
      </c>
      <c r="M290" s="120">
        <v>0</v>
      </c>
      <c r="N290" s="120">
        <v>0</v>
      </c>
      <c r="O290" s="120">
        <v>0</v>
      </c>
      <c r="P290" s="185"/>
      <c r="Q290" s="181">
        <v>0</v>
      </c>
      <c r="R290" s="197"/>
      <c r="S290" s="179" t="str">
        <f>IFERROR(INDEX('ITC-3B'!$B$21:$B$1020,MATCH(F290,'ITC-3B'!$E$21:$E$1020,0)),"-")</f>
        <v>-</v>
      </c>
      <c r="T290" s="179" t="str">
        <f>IFERROR(INDEX('ITC-Books'!$B$21:$B$1020,MATCH(F290,'ITC-Books'!$E$21:$E$1020,0)),"-")</f>
        <v>-</v>
      </c>
      <c r="U290" s="186">
        <f t="shared" si="9"/>
        <v>0</v>
      </c>
      <c r="W290" s="179" t="str">
        <f>IFERROR(INDEX('ITC-3B'!$C$21:$C$1020,MATCH(F290,'ITC-3B'!$E$21:$E$1020,0)),"Unclaimed")</f>
        <v>Unclaimed</v>
      </c>
      <c r="X290" s="114">
        <f>IFERROR(VLOOKUP(F290,'ITC-3B'!$E$21:$P$1020,12,0)-H290,SUM(M290:O290))</f>
        <v>0</v>
      </c>
      <c r="Y290" s="179" t="str">
        <f>IFERROR(INDEX('ITC-Books'!$C$21:$C$1020,MATCH(F290,'ITC-Books'!$E$21:$E$1020,0)),"Unclaimed")</f>
        <v>Unclaimed</v>
      </c>
      <c r="Z290" s="114">
        <f>IFERROR(VLOOKUP(F290,'ITC-Books'!$E$21:$P$1020,12,0)-H290,SUM(M290:O290))</f>
        <v>0</v>
      </c>
    </row>
    <row r="291" spans="2:26">
      <c r="B291" s="176" t="s">
        <v>2670</v>
      </c>
      <c r="C291" s="121"/>
      <c r="D291" s="119"/>
      <c r="E291" s="118"/>
      <c r="F291" s="192"/>
      <c r="G291" s="117"/>
      <c r="H291" s="120">
        <v>0</v>
      </c>
      <c r="I291" s="119"/>
      <c r="J291" s="119"/>
      <c r="K291" s="120">
        <v>0</v>
      </c>
      <c r="L291" s="120">
        <v>0</v>
      </c>
      <c r="M291" s="120">
        <v>0</v>
      </c>
      <c r="N291" s="120">
        <v>0</v>
      </c>
      <c r="O291" s="120">
        <v>0</v>
      </c>
      <c r="P291" s="185"/>
      <c r="Q291" s="181">
        <v>0</v>
      </c>
      <c r="R291" s="197"/>
      <c r="S291" s="179" t="str">
        <f>IFERROR(INDEX('ITC-3B'!$B$21:$B$1020,MATCH(F291,'ITC-3B'!$E$21:$E$1020,0)),"-")</f>
        <v>-</v>
      </c>
      <c r="T291" s="179" t="str">
        <f>IFERROR(INDEX('ITC-Books'!$B$21:$B$1020,MATCH(F291,'ITC-Books'!$E$21:$E$1020,0)),"-")</f>
        <v>-</v>
      </c>
      <c r="U291" s="186">
        <f t="shared" si="9"/>
        <v>0</v>
      </c>
      <c r="W291" s="179" t="str">
        <f>IFERROR(INDEX('ITC-3B'!$C$21:$C$1020,MATCH(F291,'ITC-3B'!$E$21:$E$1020,0)),"Unclaimed")</f>
        <v>Unclaimed</v>
      </c>
      <c r="X291" s="114">
        <f>IFERROR(VLOOKUP(F291,'ITC-3B'!$E$21:$P$1020,12,0)-H291,SUM(M291:O291))</f>
        <v>0</v>
      </c>
      <c r="Y291" s="179" t="str">
        <f>IFERROR(INDEX('ITC-Books'!$C$21:$C$1020,MATCH(F291,'ITC-Books'!$E$21:$E$1020,0)),"Unclaimed")</f>
        <v>Unclaimed</v>
      </c>
      <c r="Z291" s="114">
        <f>IFERROR(VLOOKUP(F291,'ITC-Books'!$E$21:$P$1020,12,0)-H291,SUM(M291:O291))</f>
        <v>0</v>
      </c>
    </row>
    <row r="292" spans="2:26">
      <c r="B292" s="176" t="s">
        <v>2671</v>
      </c>
      <c r="C292" s="121"/>
      <c r="D292" s="119"/>
      <c r="E292" s="118"/>
      <c r="F292" s="192"/>
      <c r="G292" s="117"/>
      <c r="H292" s="120">
        <v>0</v>
      </c>
      <c r="I292" s="119"/>
      <c r="J292" s="119"/>
      <c r="K292" s="120">
        <v>0</v>
      </c>
      <c r="L292" s="120">
        <v>0</v>
      </c>
      <c r="M292" s="120">
        <v>0</v>
      </c>
      <c r="N292" s="120">
        <v>0</v>
      </c>
      <c r="O292" s="120">
        <v>0</v>
      </c>
      <c r="P292" s="185"/>
      <c r="Q292" s="181">
        <v>0</v>
      </c>
      <c r="R292" s="197"/>
      <c r="S292" s="179" t="str">
        <f>IFERROR(INDEX('ITC-3B'!$B$21:$B$1020,MATCH(F292,'ITC-3B'!$E$21:$E$1020,0)),"-")</f>
        <v>-</v>
      </c>
      <c r="T292" s="179" t="str">
        <f>IFERROR(INDEX('ITC-Books'!$B$21:$B$1020,MATCH(F292,'ITC-Books'!$E$21:$E$1020,0)),"-")</f>
        <v>-</v>
      </c>
      <c r="U292" s="186">
        <f t="shared" si="9"/>
        <v>0</v>
      </c>
      <c r="W292" s="179" t="str">
        <f>IFERROR(INDEX('ITC-3B'!$C$21:$C$1020,MATCH(F292,'ITC-3B'!$E$21:$E$1020,0)),"Unclaimed")</f>
        <v>Unclaimed</v>
      </c>
      <c r="X292" s="114">
        <f>IFERROR(VLOOKUP(F292,'ITC-3B'!$E$21:$P$1020,12,0)-H292,SUM(M292:O292))</f>
        <v>0</v>
      </c>
      <c r="Y292" s="179" t="str">
        <f>IFERROR(INDEX('ITC-Books'!$C$21:$C$1020,MATCH(F292,'ITC-Books'!$E$21:$E$1020,0)),"Unclaimed")</f>
        <v>Unclaimed</v>
      </c>
      <c r="Z292" s="114">
        <f>IFERROR(VLOOKUP(F292,'ITC-Books'!$E$21:$P$1020,12,0)-H292,SUM(M292:O292))</f>
        <v>0</v>
      </c>
    </row>
    <row r="293" spans="2:26">
      <c r="B293" s="176" t="s">
        <v>2672</v>
      </c>
      <c r="C293" s="121"/>
      <c r="D293" s="119"/>
      <c r="E293" s="118"/>
      <c r="F293" s="192"/>
      <c r="G293" s="117"/>
      <c r="H293" s="120">
        <v>0</v>
      </c>
      <c r="I293" s="119"/>
      <c r="J293" s="119"/>
      <c r="K293" s="120">
        <v>0</v>
      </c>
      <c r="L293" s="120">
        <v>0</v>
      </c>
      <c r="M293" s="120">
        <v>0</v>
      </c>
      <c r="N293" s="120">
        <v>0</v>
      </c>
      <c r="O293" s="120">
        <v>0</v>
      </c>
      <c r="P293" s="185"/>
      <c r="Q293" s="181">
        <v>0</v>
      </c>
      <c r="R293" s="197"/>
      <c r="S293" s="179" t="str">
        <f>IFERROR(INDEX('ITC-3B'!$B$21:$B$1020,MATCH(F293,'ITC-3B'!$E$21:$E$1020,0)),"-")</f>
        <v>-</v>
      </c>
      <c r="T293" s="179" t="str">
        <f>IFERROR(INDEX('ITC-Books'!$B$21:$B$1020,MATCH(F293,'ITC-Books'!$E$21:$E$1020,0)),"-")</f>
        <v>-</v>
      </c>
      <c r="U293" s="186">
        <f t="shared" si="9"/>
        <v>0</v>
      </c>
      <c r="W293" s="179" t="str">
        <f>IFERROR(INDEX('ITC-3B'!$C$21:$C$1020,MATCH(F293,'ITC-3B'!$E$21:$E$1020,0)),"Unclaimed")</f>
        <v>Unclaimed</v>
      </c>
      <c r="X293" s="114">
        <f>IFERROR(VLOOKUP(F293,'ITC-3B'!$E$21:$P$1020,12,0)-H293,SUM(M293:O293))</f>
        <v>0</v>
      </c>
      <c r="Y293" s="179" t="str">
        <f>IFERROR(INDEX('ITC-Books'!$C$21:$C$1020,MATCH(F293,'ITC-Books'!$E$21:$E$1020,0)),"Unclaimed")</f>
        <v>Unclaimed</v>
      </c>
      <c r="Z293" s="114">
        <f>IFERROR(VLOOKUP(F293,'ITC-Books'!$E$21:$P$1020,12,0)-H293,SUM(M293:O293))</f>
        <v>0</v>
      </c>
    </row>
    <row r="294" spans="2:26">
      <c r="B294" s="176" t="s">
        <v>2673</v>
      </c>
      <c r="C294" s="121"/>
      <c r="D294" s="119"/>
      <c r="E294" s="118"/>
      <c r="F294" s="192"/>
      <c r="G294" s="117"/>
      <c r="H294" s="120">
        <v>0</v>
      </c>
      <c r="I294" s="119"/>
      <c r="J294" s="119"/>
      <c r="K294" s="120">
        <v>0</v>
      </c>
      <c r="L294" s="120">
        <v>0</v>
      </c>
      <c r="M294" s="120">
        <v>0</v>
      </c>
      <c r="N294" s="120">
        <v>0</v>
      </c>
      <c r="O294" s="120">
        <v>0</v>
      </c>
      <c r="P294" s="185"/>
      <c r="Q294" s="181">
        <v>0</v>
      </c>
      <c r="R294" s="197"/>
      <c r="S294" s="179" t="str">
        <f>IFERROR(INDEX('ITC-3B'!$B$21:$B$1020,MATCH(F294,'ITC-3B'!$E$21:$E$1020,0)),"-")</f>
        <v>-</v>
      </c>
      <c r="T294" s="179" t="str">
        <f>IFERROR(INDEX('ITC-Books'!$B$21:$B$1020,MATCH(F294,'ITC-Books'!$E$21:$E$1020,0)),"-")</f>
        <v>-</v>
      </c>
      <c r="U294" s="186">
        <f t="shared" si="9"/>
        <v>0</v>
      </c>
      <c r="W294" s="179" t="str">
        <f>IFERROR(INDEX('ITC-3B'!$C$21:$C$1020,MATCH(F294,'ITC-3B'!$E$21:$E$1020,0)),"Unclaimed")</f>
        <v>Unclaimed</v>
      </c>
      <c r="X294" s="114">
        <f>IFERROR(VLOOKUP(F294,'ITC-3B'!$E$21:$P$1020,12,0)-H294,SUM(M294:O294))</f>
        <v>0</v>
      </c>
      <c r="Y294" s="179" t="str">
        <f>IFERROR(INDEX('ITC-Books'!$C$21:$C$1020,MATCH(F294,'ITC-Books'!$E$21:$E$1020,0)),"Unclaimed")</f>
        <v>Unclaimed</v>
      </c>
      <c r="Z294" s="114">
        <f>IFERROR(VLOOKUP(F294,'ITC-Books'!$E$21:$P$1020,12,0)-H294,SUM(M294:O294))</f>
        <v>0</v>
      </c>
    </row>
    <row r="295" spans="2:26">
      <c r="B295" s="176" t="s">
        <v>2674</v>
      </c>
      <c r="C295" s="121"/>
      <c r="D295" s="119"/>
      <c r="E295" s="118"/>
      <c r="F295" s="192"/>
      <c r="G295" s="117"/>
      <c r="H295" s="120">
        <v>0</v>
      </c>
      <c r="I295" s="119"/>
      <c r="J295" s="119"/>
      <c r="K295" s="120">
        <v>0</v>
      </c>
      <c r="L295" s="120">
        <v>0</v>
      </c>
      <c r="M295" s="120">
        <v>0</v>
      </c>
      <c r="N295" s="120">
        <v>0</v>
      </c>
      <c r="O295" s="120">
        <v>0</v>
      </c>
      <c r="P295" s="185"/>
      <c r="Q295" s="181">
        <v>0</v>
      </c>
      <c r="R295" s="197"/>
      <c r="S295" s="179" t="str">
        <f>IFERROR(INDEX('ITC-3B'!$B$21:$B$1020,MATCH(F295,'ITC-3B'!$E$21:$E$1020,0)),"-")</f>
        <v>-</v>
      </c>
      <c r="T295" s="179" t="str">
        <f>IFERROR(INDEX('ITC-Books'!$B$21:$B$1020,MATCH(F295,'ITC-Books'!$E$21:$E$1020,0)),"-")</f>
        <v>-</v>
      </c>
      <c r="U295" s="186">
        <f t="shared" si="9"/>
        <v>0</v>
      </c>
      <c r="W295" s="179" t="str">
        <f>IFERROR(INDEX('ITC-3B'!$C$21:$C$1020,MATCH(F295,'ITC-3B'!$E$21:$E$1020,0)),"Unclaimed")</f>
        <v>Unclaimed</v>
      </c>
      <c r="X295" s="114">
        <f>IFERROR(VLOOKUP(F295,'ITC-3B'!$E$21:$P$1020,12,0)-H295,SUM(M295:O295))</f>
        <v>0</v>
      </c>
      <c r="Y295" s="179" t="str">
        <f>IFERROR(INDEX('ITC-Books'!$C$21:$C$1020,MATCH(F295,'ITC-Books'!$E$21:$E$1020,0)),"Unclaimed")</f>
        <v>Unclaimed</v>
      </c>
      <c r="Z295" s="114">
        <f>IFERROR(VLOOKUP(F295,'ITC-Books'!$E$21:$P$1020,12,0)-H295,SUM(M295:O295))</f>
        <v>0</v>
      </c>
    </row>
    <row r="296" spans="2:26">
      <c r="B296" s="176" t="s">
        <v>2675</v>
      </c>
      <c r="C296" s="121"/>
      <c r="D296" s="119"/>
      <c r="E296" s="118"/>
      <c r="F296" s="192"/>
      <c r="G296" s="117"/>
      <c r="H296" s="120">
        <v>0</v>
      </c>
      <c r="I296" s="119"/>
      <c r="J296" s="119"/>
      <c r="K296" s="120">
        <v>0</v>
      </c>
      <c r="L296" s="120">
        <v>0</v>
      </c>
      <c r="M296" s="120">
        <v>0</v>
      </c>
      <c r="N296" s="120">
        <v>0</v>
      </c>
      <c r="O296" s="120">
        <v>0</v>
      </c>
      <c r="P296" s="185"/>
      <c r="Q296" s="181">
        <v>0</v>
      </c>
      <c r="R296" s="197"/>
      <c r="S296" s="179" t="str">
        <f>IFERROR(INDEX('ITC-3B'!$B$21:$B$1020,MATCH(F296,'ITC-3B'!$E$21:$E$1020,0)),"-")</f>
        <v>-</v>
      </c>
      <c r="T296" s="179" t="str">
        <f>IFERROR(INDEX('ITC-Books'!$B$21:$B$1020,MATCH(F296,'ITC-Books'!$E$21:$E$1020,0)),"-")</f>
        <v>-</v>
      </c>
      <c r="U296" s="186">
        <f t="shared" si="9"/>
        <v>0</v>
      </c>
      <c r="W296" s="179" t="str">
        <f>IFERROR(INDEX('ITC-3B'!$C$21:$C$1020,MATCH(F296,'ITC-3B'!$E$21:$E$1020,0)),"Unclaimed")</f>
        <v>Unclaimed</v>
      </c>
      <c r="X296" s="114">
        <f>IFERROR(VLOOKUP(F296,'ITC-3B'!$E$21:$P$1020,12,0)-H296,SUM(M296:O296))</f>
        <v>0</v>
      </c>
      <c r="Y296" s="179" t="str">
        <f>IFERROR(INDEX('ITC-Books'!$C$21:$C$1020,MATCH(F296,'ITC-Books'!$E$21:$E$1020,0)),"Unclaimed")</f>
        <v>Unclaimed</v>
      </c>
      <c r="Z296" s="114">
        <f>IFERROR(VLOOKUP(F296,'ITC-Books'!$E$21:$P$1020,12,0)-H296,SUM(M296:O296))</f>
        <v>0</v>
      </c>
    </row>
    <row r="297" spans="2:26">
      <c r="B297" s="176" t="s">
        <v>2676</v>
      </c>
      <c r="C297" s="121"/>
      <c r="D297" s="119"/>
      <c r="E297" s="118"/>
      <c r="F297" s="192"/>
      <c r="G297" s="117"/>
      <c r="H297" s="120">
        <v>0</v>
      </c>
      <c r="I297" s="119"/>
      <c r="J297" s="119"/>
      <c r="K297" s="120">
        <v>0</v>
      </c>
      <c r="L297" s="120">
        <v>0</v>
      </c>
      <c r="M297" s="120">
        <v>0</v>
      </c>
      <c r="N297" s="120">
        <v>0</v>
      </c>
      <c r="O297" s="120">
        <v>0</v>
      </c>
      <c r="P297" s="185"/>
      <c r="Q297" s="181">
        <v>0</v>
      </c>
      <c r="R297" s="197"/>
      <c r="S297" s="179" t="str">
        <f>IFERROR(INDEX('ITC-3B'!$B$21:$B$1020,MATCH(F297,'ITC-3B'!$E$21:$E$1020,0)),"-")</f>
        <v>-</v>
      </c>
      <c r="T297" s="179" t="str">
        <f>IFERROR(INDEX('ITC-Books'!$B$21:$B$1020,MATCH(F297,'ITC-Books'!$E$21:$E$1020,0)),"-")</f>
        <v>-</v>
      </c>
      <c r="U297" s="186">
        <f t="shared" si="9"/>
        <v>0</v>
      </c>
      <c r="W297" s="179" t="str">
        <f>IFERROR(INDEX('ITC-3B'!$C$21:$C$1020,MATCH(F297,'ITC-3B'!$E$21:$E$1020,0)),"Unclaimed")</f>
        <v>Unclaimed</v>
      </c>
      <c r="X297" s="114">
        <f>IFERROR(VLOOKUP(F297,'ITC-3B'!$E$21:$P$1020,12,0)-H297,SUM(M297:O297))</f>
        <v>0</v>
      </c>
      <c r="Y297" s="179" t="str">
        <f>IFERROR(INDEX('ITC-Books'!$C$21:$C$1020,MATCH(F297,'ITC-Books'!$E$21:$E$1020,0)),"Unclaimed")</f>
        <v>Unclaimed</v>
      </c>
      <c r="Z297" s="114">
        <f>IFERROR(VLOOKUP(F297,'ITC-Books'!$E$21:$P$1020,12,0)-H297,SUM(M297:O297))</f>
        <v>0</v>
      </c>
    </row>
    <row r="298" spans="2:26">
      <c r="B298" s="176" t="s">
        <v>2677</v>
      </c>
      <c r="C298" s="121"/>
      <c r="D298" s="119"/>
      <c r="E298" s="118"/>
      <c r="F298" s="192"/>
      <c r="G298" s="117"/>
      <c r="H298" s="120">
        <v>0</v>
      </c>
      <c r="I298" s="119"/>
      <c r="J298" s="119"/>
      <c r="K298" s="120">
        <v>0</v>
      </c>
      <c r="L298" s="120">
        <v>0</v>
      </c>
      <c r="M298" s="120">
        <v>0</v>
      </c>
      <c r="N298" s="120">
        <v>0</v>
      </c>
      <c r="O298" s="120">
        <v>0</v>
      </c>
      <c r="P298" s="185"/>
      <c r="Q298" s="181">
        <v>0</v>
      </c>
      <c r="R298" s="197"/>
      <c r="S298" s="179" t="str">
        <f>IFERROR(INDEX('ITC-3B'!$B$21:$B$1020,MATCH(F298,'ITC-3B'!$E$21:$E$1020,0)),"-")</f>
        <v>-</v>
      </c>
      <c r="T298" s="179" t="str">
        <f>IFERROR(INDEX('ITC-Books'!$B$21:$B$1020,MATCH(F298,'ITC-Books'!$E$21:$E$1020,0)),"-")</f>
        <v>-</v>
      </c>
      <c r="U298" s="186">
        <f t="shared" si="9"/>
        <v>0</v>
      </c>
      <c r="W298" s="179" t="str">
        <f>IFERROR(INDEX('ITC-3B'!$C$21:$C$1020,MATCH(F298,'ITC-3B'!$E$21:$E$1020,0)),"Unclaimed")</f>
        <v>Unclaimed</v>
      </c>
      <c r="X298" s="114">
        <f>IFERROR(VLOOKUP(F298,'ITC-3B'!$E$21:$P$1020,12,0)-H298,SUM(M298:O298))</f>
        <v>0</v>
      </c>
      <c r="Y298" s="179" t="str">
        <f>IFERROR(INDEX('ITC-Books'!$C$21:$C$1020,MATCH(F298,'ITC-Books'!$E$21:$E$1020,0)),"Unclaimed")</f>
        <v>Unclaimed</v>
      </c>
      <c r="Z298" s="114">
        <f>IFERROR(VLOOKUP(F298,'ITC-Books'!$E$21:$P$1020,12,0)-H298,SUM(M298:O298))</f>
        <v>0</v>
      </c>
    </row>
    <row r="299" spans="2:26">
      <c r="B299" s="176" t="s">
        <v>2678</v>
      </c>
      <c r="C299" s="121"/>
      <c r="D299" s="119"/>
      <c r="E299" s="118"/>
      <c r="F299" s="192"/>
      <c r="G299" s="117"/>
      <c r="H299" s="120">
        <v>0</v>
      </c>
      <c r="I299" s="119"/>
      <c r="J299" s="119"/>
      <c r="K299" s="120">
        <v>0</v>
      </c>
      <c r="L299" s="120">
        <v>0</v>
      </c>
      <c r="M299" s="120">
        <v>0</v>
      </c>
      <c r="N299" s="120">
        <v>0</v>
      </c>
      <c r="O299" s="120">
        <v>0</v>
      </c>
      <c r="P299" s="185"/>
      <c r="Q299" s="181">
        <v>0</v>
      </c>
      <c r="R299" s="197"/>
      <c r="S299" s="179" t="str">
        <f>IFERROR(INDEX('ITC-3B'!$B$21:$B$1020,MATCH(F299,'ITC-3B'!$E$21:$E$1020,0)),"-")</f>
        <v>-</v>
      </c>
      <c r="T299" s="179" t="str">
        <f>IFERROR(INDEX('ITC-Books'!$B$21:$B$1020,MATCH(F299,'ITC-Books'!$E$21:$E$1020,0)),"-")</f>
        <v>-</v>
      </c>
      <c r="U299" s="186">
        <f t="shared" si="9"/>
        <v>0</v>
      </c>
      <c r="W299" s="179" t="str">
        <f>IFERROR(INDEX('ITC-3B'!$C$21:$C$1020,MATCH(F299,'ITC-3B'!$E$21:$E$1020,0)),"Unclaimed")</f>
        <v>Unclaimed</v>
      </c>
      <c r="X299" s="114">
        <f>IFERROR(VLOOKUP(F299,'ITC-3B'!$E$21:$P$1020,12,0)-H299,SUM(M299:O299))</f>
        <v>0</v>
      </c>
      <c r="Y299" s="179" t="str">
        <f>IFERROR(INDEX('ITC-Books'!$C$21:$C$1020,MATCH(F299,'ITC-Books'!$E$21:$E$1020,0)),"Unclaimed")</f>
        <v>Unclaimed</v>
      </c>
      <c r="Z299" s="114">
        <f>IFERROR(VLOOKUP(F299,'ITC-Books'!$E$21:$P$1020,12,0)-H299,SUM(M299:O299))</f>
        <v>0</v>
      </c>
    </row>
    <row r="300" spans="2:26">
      <c r="B300" s="176" t="s">
        <v>2679</v>
      </c>
      <c r="C300" s="121"/>
      <c r="D300" s="119"/>
      <c r="E300" s="118"/>
      <c r="F300" s="192"/>
      <c r="G300" s="117"/>
      <c r="H300" s="120">
        <v>0</v>
      </c>
      <c r="I300" s="119"/>
      <c r="J300" s="119"/>
      <c r="K300" s="120">
        <v>0</v>
      </c>
      <c r="L300" s="120">
        <v>0</v>
      </c>
      <c r="M300" s="120">
        <v>0</v>
      </c>
      <c r="N300" s="120">
        <v>0</v>
      </c>
      <c r="O300" s="120">
        <v>0</v>
      </c>
      <c r="P300" s="185"/>
      <c r="Q300" s="181">
        <v>0</v>
      </c>
      <c r="R300" s="197"/>
      <c r="S300" s="179" t="str">
        <f>IFERROR(INDEX('ITC-3B'!$B$21:$B$1020,MATCH(F300,'ITC-3B'!$E$21:$E$1020,0)),"-")</f>
        <v>-</v>
      </c>
      <c r="T300" s="179" t="str">
        <f>IFERROR(INDEX('ITC-Books'!$B$21:$B$1020,MATCH(F300,'ITC-Books'!$E$21:$E$1020,0)),"-")</f>
        <v>-</v>
      </c>
      <c r="U300" s="186">
        <f t="shared" si="9"/>
        <v>0</v>
      </c>
      <c r="W300" s="179" t="str">
        <f>IFERROR(INDEX('ITC-3B'!$C$21:$C$1020,MATCH(F300,'ITC-3B'!$E$21:$E$1020,0)),"Unclaimed")</f>
        <v>Unclaimed</v>
      </c>
      <c r="X300" s="114">
        <f>IFERROR(VLOOKUP(F300,'ITC-3B'!$E$21:$P$1020,12,0)-H300,SUM(M300:O300))</f>
        <v>0</v>
      </c>
      <c r="Y300" s="179" t="str">
        <f>IFERROR(INDEX('ITC-Books'!$C$21:$C$1020,MATCH(F300,'ITC-Books'!$E$21:$E$1020,0)),"Unclaimed")</f>
        <v>Unclaimed</v>
      </c>
      <c r="Z300" s="114">
        <f>IFERROR(VLOOKUP(F300,'ITC-Books'!$E$21:$P$1020,12,0)-H300,SUM(M300:O300))</f>
        <v>0</v>
      </c>
    </row>
    <row r="301" spans="2:26">
      <c r="B301" s="176" t="s">
        <v>2680</v>
      </c>
      <c r="C301" s="121"/>
      <c r="D301" s="119"/>
      <c r="E301" s="118"/>
      <c r="F301" s="192"/>
      <c r="G301" s="117"/>
      <c r="H301" s="120">
        <v>0</v>
      </c>
      <c r="I301" s="119"/>
      <c r="J301" s="119"/>
      <c r="K301" s="120">
        <v>0</v>
      </c>
      <c r="L301" s="120">
        <v>0</v>
      </c>
      <c r="M301" s="120">
        <v>0</v>
      </c>
      <c r="N301" s="120">
        <v>0</v>
      </c>
      <c r="O301" s="120">
        <v>0</v>
      </c>
      <c r="P301" s="185"/>
      <c r="Q301" s="181">
        <v>0</v>
      </c>
      <c r="R301" s="197"/>
      <c r="S301" s="179" t="str">
        <f>IFERROR(INDEX('ITC-3B'!$B$21:$B$1020,MATCH(F301,'ITC-3B'!$E$21:$E$1020,0)),"-")</f>
        <v>-</v>
      </c>
      <c r="T301" s="179" t="str">
        <f>IFERROR(INDEX('ITC-Books'!$B$21:$B$1020,MATCH(F301,'ITC-Books'!$E$21:$E$1020,0)),"-")</f>
        <v>-</v>
      </c>
      <c r="U301" s="186">
        <f t="shared" si="9"/>
        <v>0</v>
      </c>
      <c r="W301" s="179" t="str">
        <f>IFERROR(INDEX('ITC-3B'!$C$21:$C$1020,MATCH(F301,'ITC-3B'!$E$21:$E$1020,0)),"Unclaimed")</f>
        <v>Unclaimed</v>
      </c>
      <c r="X301" s="114">
        <f>IFERROR(VLOOKUP(F301,'ITC-3B'!$E$21:$P$1020,12,0)-H301,SUM(M301:O301))</f>
        <v>0</v>
      </c>
      <c r="Y301" s="179" t="str">
        <f>IFERROR(INDEX('ITC-Books'!$C$21:$C$1020,MATCH(F301,'ITC-Books'!$E$21:$E$1020,0)),"Unclaimed")</f>
        <v>Unclaimed</v>
      </c>
      <c r="Z301" s="114">
        <f>IFERROR(VLOOKUP(F301,'ITC-Books'!$E$21:$P$1020,12,0)-H301,SUM(M301:O301))</f>
        <v>0</v>
      </c>
    </row>
    <row r="302" spans="2:26">
      <c r="B302" s="176" t="s">
        <v>2681</v>
      </c>
      <c r="C302" s="121"/>
      <c r="D302" s="119"/>
      <c r="E302" s="118"/>
      <c r="F302" s="192"/>
      <c r="G302" s="117"/>
      <c r="H302" s="120">
        <v>0</v>
      </c>
      <c r="I302" s="119"/>
      <c r="J302" s="119"/>
      <c r="K302" s="120">
        <v>0</v>
      </c>
      <c r="L302" s="120">
        <v>0</v>
      </c>
      <c r="M302" s="120">
        <v>0</v>
      </c>
      <c r="N302" s="120">
        <v>0</v>
      </c>
      <c r="O302" s="120">
        <v>0</v>
      </c>
      <c r="P302" s="185"/>
      <c r="Q302" s="181">
        <v>0</v>
      </c>
      <c r="R302" s="197"/>
      <c r="S302" s="179" t="str">
        <f>IFERROR(INDEX('ITC-3B'!$B$21:$B$1020,MATCH(F302,'ITC-3B'!$E$21:$E$1020,0)),"-")</f>
        <v>-</v>
      </c>
      <c r="T302" s="179" t="str">
        <f>IFERROR(INDEX('ITC-Books'!$B$21:$B$1020,MATCH(F302,'ITC-Books'!$E$21:$E$1020,0)),"-")</f>
        <v>-</v>
      </c>
      <c r="U302" s="186">
        <f t="shared" si="9"/>
        <v>0</v>
      </c>
      <c r="W302" s="179" t="str">
        <f>IFERROR(INDEX('ITC-3B'!$C$21:$C$1020,MATCH(F302,'ITC-3B'!$E$21:$E$1020,0)),"Unclaimed")</f>
        <v>Unclaimed</v>
      </c>
      <c r="X302" s="114">
        <f>IFERROR(VLOOKUP(F302,'ITC-3B'!$E$21:$P$1020,12,0)-H302,SUM(M302:O302))</f>
        <v>0</v>
      </c>
      <c r="Y302" s="179" t="str">
        <f>IFERROR(INDEX('ITC-Books'!$C$21:$C$1020,MATCH(F302,'ITC-Books'!$E$21:$E$1020,0)),"Unclaimed")</f>
        <v>Unclaimed</v>
      </c>
      <c r="Z302" s="114">
        <f>IFERROR(VLOOKUP(F302,'ITC-Books'!$E$21:$P$1020,12,0)-H302,SUM(M302:O302))</f>
        <v>0</v>
      </c>
    </row>
    <row r="303" spans="2:26">
      <c r="B303" s="176" t="s">
        <v>2682</v>
      </c>
      <c r="C303" s="121"/>
      <c r="D303" s="119"/>
      <c r="E303" s="118"/>
      <c r="F303" s="192"/>
      <c r="G303" s="117"/>
      <c r="H303" s="120">
        <v>0</v>
      </c>
      <c r="I303" s="119"/>
      <c r="J303" s="119"/>
      <c r="K303" s="120">
        <v>0</v>
      </c>
      <c r="L303" s="120">
        <v>0</v>
      </c>
      <c r="M303" s="120">
        <v>0</v>
      </c>
      <c r="N303" s="120">
        <v>0</v>
      </c>
      <c r="O303" s="120">
        <v>0</v>
      </c>
      <c r="P303" s="185"/>
      <c r="Q303" s="181">
        <v>0</v>
      </c>
      <c r="R303" s="197"/>
      <c r="S303" s="179" t="str">
        <f>IFERROR(INDEX('ITC-3B'!$B$21:$B$1020,MATCH(F303,'ITC-3B'!$E$21:$E$1020,0)),"-")</f>
        <v>-</v>
      </c>
      <c r="T303" s="179" t="str">
        <f>IFERROR(INDEX('ITC-Books'!$B$21:$B$1020,MATCH(F303,'ITC-Books'!$E$21:$E$1020,0)),"-")</f>
        <v>-</v>
      </c>
      <c r="U303" s="186">
        <f t="shared" si="9"/>
        <v>0</v>
      </c>
      <c r="W303" s="179" t="str">
        <f>IFERROR(INDEX('ITC-3B'!$C$21:$C$1020,MATCH(F303,'ITC-3B'!$E$21:$E$1020,0)),"Unclaimed")</f>
        <v>Unclaimed</v>
      </c>
      <c r="X303" s="114">
        <f>IFERROR(VLOOKUP(F303,'ITC-3B'!$E$21:$P$1020,12,0)-H303,SUM(M303:O303))</f>
        <v>0</v>
      </c>
      <c r="Y303" s="179" t="str">
        <f>IFERROR(INDEX('ITC-Books'!$C$21:$C$1020,MATCH(F303,'ITC-Books'!$E$21:$E$1020,0)),"Unclaimed")</f>
        <v>Unclaimed</v>
      </c>
      <c r="Z303" s="114">
        <f>IFERROR(VLOOKUP(F303,'ITC-Books'!$E$21:$P$1020,12,0)-H303,SUM(M303:O303))</f>
        <v>0</v>
      </c>
    </row>
    <row r="304" spans="2:26">
      <c r="B304" s="176" t="s">
        <v>2683</v>
      </c>
      <c r="C304" s="121"/>
      <c r="D304" s="119"/>
      <c r="E304" s="118"/>
      <c r="F304" s="192"/>
      <c r="G304" s="117"/>
      <c r="H304" s="120">
        <v>0</v>
      </c>
      <c r="I304" s="119"/>
      <c r="J304" s="119"/>
      <c r="K304" s="120">
        <v>0</v>
      </c>
      <c r="L304" s="120">
        <v>0</v>
      </c>
      <c r="M304" s="120">
        <v>0</v>
      </c>
      <c r="N304" s="120">
        <v>0</v>
      </c>
      <c r="O304" s="120">
        <v>0</v>
      </c>
      <c r="P304" s="185"/>
      <c r="Q304" s="181">
        <v>0</v>
      </c>
      <c r="R304" s="197"/>
      <c r="S304" s="179" t="str">
        <f>IFERROR(INDEX('ITC-3B'!$B$21:$B$1020,MATCH(F304,'ITC-3B'!$E$21:$E$1020,0)),"-")</f>
        <v>-</v>
      </c>
      <c r="T304" s="179" t="str">
        <f>IFERROR(INDEX('ITC-Books'!$B$21:$B$1020,MATCH(F304,'ITC-Books'!$E$21:$E$1020,0)),"-")</f>
        <v>-</v>
      </c>
      <c r="U304" s="186">
        <f t="shared" si="9"/>
        <v>0</v>
      </c>
      <c r="W304" s="179" t="str">
        <f>IFERROR(INDEX('ITC-3B'!$C$21:$C$1020,MATCH(F304,'ITC-3B'!$E$21:$E$1020,0)),"Unclaimed")</f>
        <v>Unclaimed</v>
      </c>
      <c r="X304" s="114">
        <f>IFERROR(VLOOKUP(F304,'ITC-3B'!$E$21:$P$1020,12,0)-H304,SUM(M304:O304))</f>
        <v>0</v>
      </c>
      <c r="Y304" s="179" t="str">
        <f>IFERROR(INDEX('ITC-Books'!$C$21:$C$1020,MATCH(F304,'ITC-Books'!$E$21:$E$1020,0)),"Unclaimed")</f>
        <v>Unclaimed</v>
      </c>
      <c r="Z304" s="114">
        <f>IFERROR(VLOOKUP(F304,'ITC-Books'!$E$21:$P$1020,12,0)-H304,SUM(M304:O304))</f>
        <v>0</v>
      </c>
    </row>
    <row r="305" spans="2:26">
      <c r="B305" s="176" t="s">
        <v>2684</v>
      </c>
      <c r="C305" s="121"/>
      <c r="D305" s="119"/>
      <c r="E305" s="118"/>
      <c r="F305" s="192"/>
      <c r="G305" s="117"/>
      <c r="H305" s="120">
        <v>0</v>
      </c>
      <c r="I305" s="119"/>
      <c r="J305" s="119"/>
      <c r="K305" s="120">
        <v>0</v>
      </c>
      <c r="L305" s="120">
        <v>0</v>
      </c>
      <c r="M305" s="120">
        <v>0</v>
      </c>
      <c r="N305" s="120">
        <v>0</v>
      </c>
      <c r="O305" s="120">
        <v>0</v>
      </c>
      <c r="P305" s="185"/>
      <c r="Q305" s="181">
        <v>0</v>
      </c>
      <c r="R305" s="197"/>
      <c r="S305" s="179" t="str">
        <f>IFERROR(INDEX('ITC-3B'!$B$21:$B$1020,MATCH(F305,'ITC-3B'!$E$21:$E$1020,0)),"-")</f>
        <v>-</v>
      </c>
      <c r="T305" s="179" t="str">
        <f>IFERROR(INDEX('ITC-Books'!$B$21:$B$1020,MATCH(F305,'ITC-Books'!$E$21:$E$1020,0)),"-")</f>
        <v>-</v>
      </c>
      <c r="U305" s="186">
        <f t="shared" si="9"/>
        <v>0</v>
      </c>
      <c r="W305" s="179" t="str">
        <f>IFERROR(INDEX('ITC-3B'!$C$21:$C$1020,MATCH(F305,'ITC-3B'!$E$21:$E$1020,0)),"Unclaimed")</f>
        <v>Unclaimed</v>
      </c>
      <c r="X305" s="114">
        <f>IFERROR(VLOOKUP(F305,'ITC-3B'!$E$21:$P$1020,12,0)-H305,SUM(M305:O305))</f>
        <v>0</v>
      </c>
      <c r="Y305" s="179" t="str">
        <f>IFERROR(INDEX('ITC-Books'!$C$21:$C$1020,MATCH(F305,'ITC-Books'!$E$21:$E$1020,0)),"Unclaimed")</f>
        <v>Unclaimed</v>
      </c>
      <c r="Z305" s="114">
        <f>IFERROR(VLOOKUP(F305,'ITC-Books'!$E$21:$P$1020,12,0)-H305,SUM(M305:O305))</f>
        <v>0</v>
      </c>
    </row>
    <row r="306" spans="2:26">
      <c r="B306" s="176" t="s">
        <v>2685</v>
      </c>
      <c r="C306" s="121"/>
      <c r="D306" s="119"/>
      <c r="E306" s="118"/>
      <c r="F306" s="192"/>
      <c r="G306" s="117"/>
      <c r="H306" s="120">
        <v>0</v>
      </c>
      <c r="I306" s="119"/>
      <c r="J306" s="119"/>
      <c r="K306" s="120">
        <v>0</v>
      </c>
      <c r="L306" s="120">
        <v>0</v>
      </c>
      <c r="M306" s="120">
        <v>0</v>
      </c>
      <c r="N306" s="120">
        <v>0</v>
      </c>
      <c r="O306" s="120">
        <v>0</v>
      </c>
      <c r="P306" s="185"/>
      <c r="Q306" s="181">
        <v>0</v>
      </c>
      <c r="R306" s="197"/>
      <c r="S306" s="179" t="str">
        <f>IFERROR(INDEX('ITC-3B'!$B$21:$B$1020,MATCH(F306,'ITC-3B'!$E$21:$E$1020,0)),"-")</f>
        <v>-</v>
      </c>
      <c r="T306" s="179" t="str">
        <f>IFERROR(INDEX('ITC-Books'!$B$21:$B$1020,MATCH(F306,'ITC-Books'!$E$21:$E$1020,0)),"-")</f>
        <v>-</v>
      </c>
      <c r="U306" s="186">
        <f t="shared" si="9"/>
        <v>0</v>
      </c>
      <c r="W306" s="179" t="str">
        <f>IFERROR(INDEX('ITC-3B'!$C$21:$C$1020,MATCH(F306,'ITC-3B'!$E$21:$E$1020,0)),"Unclaimed")</f>
        <v>Unclaimed</v>
      </c>
      <c r="X306" s="114">
        <f>IFERROR(VLOOKUP(F306,'ITC-3B'!$E$21:$P$1020,12,0)-H306,SUM(M306:O306))</f>
        <v>0</v>
      </c>
      <c r="Y306" s="179" t="str">
        <f>IFERROR(INDEX('ITC-Books'!$C$21:$C$1020,MATCH(F306,'ITC-Books'!$E$21:$E$1020,0)),"Unclaimed")</f>
        <v>Unclaimed</v>
      </c>
      <c r="Z306" s="114">
        <f>IFERROR(VLOOKUP(F306,'ITC-Books'!$E$21:$P$1020,12,0)-H306,SUM(M306:O306))</f>
        <v>0</v>
      </c>
    </row>
    <row r="307" spans="2:26">
      <c r="B307" s="176" t="s">
        <v>2686</v>
      </c>
      <c r="C307" s="121"/>
      <c r="D307" s="119"/>
      <c r="E307" s="118"/>
      <c r="F307" s="192"/>
      <c r="G307" s="117"/>
      <c r="H307" s="120">
        <v>0</v>
      </c>
      <c r="I307" s="119"/>
      <c r="J307" s="119"/>
      <c r="K307" s="120">
        <v>0</v>
      </c>
      <c r="L307" s="120">
        <v>0</v>
      </c>
      <c r="M307" s="120">
        <v>0</v>
      </c>
      <c r="N307" s="120">
        <v>0</v>
      </c>
      <c r="O307" s="120">
        <v>0</v>
      </c>
      <c r="P307" s="185"/>
      <c r="Q307" s="181">
        <v>0</v>
      </c>
      <c r="R307" s="197"/>
      <c r="S307" s="179" t="str">
        <f>IFERROR(INDEX('ITC-3B'!$B$21:$B$1020,MATCH(F307,'ITC-3B'!$E$21:$E$1020,0)),"-")</f>
        <v>-</v>
      </c>
      <c r="T307" s="179" t="str">
        <f>IFERROR(INDEX('ITC-Books'!$B$21:$B$1020,MATCH(F307,'ITC-Books'!$E$21:$E$1020,0)),"-")</f>
        <v>-</v>
      </c>
      <c r="U307" s="186">
        <f t="shared" si="9"/>
        <v>0</v>
      </c>
      <c r="W307" s="179" t="str">
        <f>IFERROR(INDEX('ITC-3B'!$C$21:$C$1020,MATCH(F307,'ITC-3B'!$E$21:$E$1020,0)),"Unclaimed")</f>
        <v>Unclaimed</v>
      </c>
      <c r="X307" s="114">
        <f>IFERROR(VLOOKUP(F307,'ITC-3B'!$E$21:$P$1020,12,0)-H307,SUM(M307:O307))</f>
        <v>0</v>
      </c>
      <c r="Y307" s="179" t="str">
        <f>IFERROR(INDEX('ITC-Books'!$C$21:$C$1020,MATCH(F307,'ITC-Books'!$E$21:$E$1020,0)),"Unclaimed")</f>
        <v>Unclaimed</v>
      </c>
      <c r="Z307" s="114">
        <f>IFERROR(VLOOKUP(F307,'ITC-Books'!$E$21:$P$1020,12,0)-H307,SUM(M307:O307))</f>
        <v>0</v>
      </c>
    </row>
    <row r="308" spans="2:26">
      <c r="B308" s="176" t="s">
        <v>2687</v>
      </c>
      <c r="C308" s="121"/>
      <c r="D308" s="119"/>
      <c r="E308" s="118"/>
      <c r="F308" s="192"/>
      <c r="G308" s="117"/>
      <c r="H308" s="120">
        <v>0</v>
      </c>
      <c r="I308" s="119"/>
      <c r="J308" s="119"/>
      <c r="K308" s="120">
        <v>0</v>
      </c>
      <c r="L308" s="120">
        <v>0</v>
      </c>
      <c r="M308" s="120">
        <v>0</v>
      </c>
      <c r="N308" s="120">
        <v>0</v>
      </c>
      <c r="O308" s="120">
        <v>0</v>
      </c>
      <c r="P308" s="185"/>
      <c r="Q308" s="181">
        <v>0</v>
      </c>
      <c r="R308" s="197"/>
      <c r="S308" s="179" t="str">
        <f>IFERROR(INDEX('ITC-3B'!$B$21:$B$1020,MATCH(F308,'ITC-3B'!$E$21:$E$1020,0)),"-")</f>
        <v>-</v>
      </c>
      <c r="T308" s="179" t="str">
        <f>IFERROR(INDEX('ITC-Books'!$B$21:$B$1020,MATCH(F308,'ITC-Books'!$E$21:$E$1020,0)),"-")</f>
        <v>-</v>
      </c>
      <c r="U308" s="186">
        <f t="shared" si="9"/>
        <v>0</v>
      </c>
      <c r="W308" s="179" t="str">
        <f>IFERROR(INDEX('ITC-3B'!$C$21:$C$1020,MATCH(F308,'ITC-3B'!$E$21:$E$1020,0)),"Unclaimed")</f>
        <v>Unclaimed</v>
      </c>
      <c r="X308" s="114">
        <f>IFERROR(VLOOKUP(F308,'ITC-3B'!$E$21:$P$1020,12,0)-H308,SUM(M308:O308))</f>
        <v>0</v>
      </c>
      <c r="Y308" s="179" t="str">
        <f>IFERROR(INDEX('ITC-Books'!$C$21:$C$1020,MATCH(F308,'ITC-Books'!$E$21:$E$1020,0)),"Unclaimed")</f>
        <v>Unclaimed</v>
      </c>
      <c r="Z308" s="114">
        <f>IFERROR(VLOOKUP(F308,'ITC-Books'!$E$21:$P$1020,12,0)-H308,SUM(M308:O308))</f>
        <v>0</v>
      </c>
    </row>
    <row r="309" spans="2:26">
      <c r="B309" s="176" t="s">
        <v>2688</v>
      </c>
      <c r="C309" s="121"/>
      <c r="D309" s="119"/>
      <c r="E309" s="118"/>
      <c r="F309" s="192"/>
      <c r="G309" s="117"/>
      <c r="H309" s="120">
        <v>0</v>
      </c>
      <c r="I309" s="119"/>
      <c r="J309" s="119"/>
      <c r="K309" s="120">
        <v>0</v>
      </c>
      <c r="L309" s="120">
        <v>0</v>
      </c>
      <c r="M309" s="120">
        <v>0</v>
      </c>
      <c r="N309" s="120">
        <v>0</v>
      </c>
      <c r="O309" s="120">
        <v>0</v>
      </c>
      <c r="P309" s="185"/>
      <c r="Q309" s="181">
        <v>0</v>
      </c>
      <c r="R309" s="197"/>
      <c r="S309" s="179" t="str">
        <f>IFERROR(INDEX('ITC-3B'!$B$21:$B$1020,MATCH(F309,'ITC-3B'!$E$21:$E$1020,0)),"-")</f>
        <v>-</v>
      </c>
      <c r="T309" s="179" t="str">
        <f>IFERROR(INDEX('ITC-Books'!$B$21:$B$1020,MATCH(F309,'ITC-Books'!$E$21:$E$1020,0)),"-")</f>
        <v>-</v>
      </c>
      <c r="U309" s="186">
        <f t="shared" si="9"/>
        <v>0</v>
      </c>
      <c r="W309" s="179" t="str">
        <f>IFERROR(INDEX('ITC-3B'!$C$21:$C$1020,MATCH(F309,'ITC-3B'!$E$21:$E$1020,0)),"Unclaimed")</f>
        <v>Unclaimed</v>
      </c>
      <c r="X309" s="114">
        <f>IFERROR(VLOOKUP(F309,'ITC-3B'!$E$21:$P$1020,12,0)-H309,SUM(M309:O309))</f>
        <v>0</v>
      </c>
      <c r="Y309" s="179" t="str">
        <f>IFERROR(INDEX('ITC-Books'!$C$21:$C$1020,MATCH(F309,'ITC-Books'!$E$21:$E$1020,0)),"Unclaimed")</f>
        <v>Unclaimed</v>
      </c>
      <c r="Z309" s="114">
        <f>IFERROR(VLOOKUP(F309,'ITC-Books'!$E$21:$P$1020,12,0)-H309,SUM(M309:O309))</f>
        <v>0</v>
      </c>
    </row>
    <row r="310" spans="2:26">
      <c r="B310" s="176" t="s">
        <v>2689</v>
      </c>
      <c r="C310" s="121"/>
      <c r="D310" s="119"/>
      <c r="E310" s="118"/>
      <c r="F310" s="192"/>
      <c r="G310" s="117"/>
      <c r="H310" s="120">
        <v>0</v>
      </c>
      <c r="I310" s="119"/>
      <c r="J310" s="119"/>
      <c r="K310" s="120">
        <v>0</v>
      </c>
      <c r="L310" s="120">
        <v>0</v>
      </c>
      <c r="M310" s="120">
        <v>0</v>
      </c>
      <c r="N310" s="120">
        <v>0</v>
      </c>
      <c r="O310" s="120">
        <v>0</v>
      </c>
      <c r="P310" s="185"/>
      <c r="Q310" s="181">
        <v>0</v>
      </c>
      <c r="R310" s="197"/>
      <c r="S310" s="179" t="str">
        <f>IFERROR(INDEX('ITC-3B'!$B$21:$B$1020,MATCH(F310,'ITC-3B'!$E$21:$E$1020,0)),"-")</f>
        <v>-</v>
      </c>
      <c r="T310" s="179" t="str">
        <f>IFERROR(INDEX('ITC-Books'!$B$21:$B$1020,MATCH(F310,'ITC-Books'!$E$21:$E$1020,0)),"-")</f>
        <v>-</v>
      </c>
      <c r="U310" s="186">
        <f t="shared" si="9"/>
        <v>0</v>
      </c>
      <c r="W310" s="179" t="str">
        <f>IFERROR(INDEX('ITC-3B'!$C$21:$C$1020,MATCH(F310,'ITC-3B'!$E$21:$E$1020,0)),"Unclaimed")</f>
        <v>Unclaimed</v>
      </c>
      <c r="X310" s="114">
        <f>IFERROR(VLOOKUP(F310,'ITC-3B'!$E$21:$P$1020,12,0)-H310,SUM(M310:O310))</f>
        <v>0</v>
      </c>
      <c r="Y310" s="179" t="str">
        <f>IFERROR(INDEX('ITC-Books'!$C$21:$C$1020,MATCH(F310,'ITC-Books'!$E$21:$E$1020,0)),"Unclaimed")</f>
        <v>Unclaimed</v>
      </c>
      <c r="Z310" s="114">
        <f>IFERROR(VLOOKUP(F310,'ITC-Books'!$E$21:$P$1020,12,0)-H310,SUM(M310:O310))</f>
        <v>0</v>
      </c>
    </row>
    <row r="311" spans="2:26">
      <c r="B311" s="176" t="s">
        <v>2690</v>
      </c>
      <c r="C311" s="121"/>
      <c r="D311" s="119"/>
      <c r="E311" s="118"/>
      <c r="F311" s="192"/>
      <c r="G311" s="117"/>
      <c r="H311" s="120">
        <v>0</v>
      </c>
      <c r="I311" s="119"/>
      <c r="J311" s="119"/>
      <c r="K311" s="120">
        <v>0</v>
      </c>
      <c r="L311" s="120">
        <v>0</v>
      </c>
      <c r="M311" s="120">
        <v>0</v>
      </c>
      <c r="N311" s="120">
        <v>0</v>
      </c>
      <c r="O311" s="120">
        <v>0</v>
      </c>
      <c r="P311" s="185"/>
      <c r="Q311" s="181">
        <v>0</v>
      </c>
      <c r="R311" s="197"/>
      <c r="S311" s="179" t="str">
        <f>IFERROR(INDEX('ITC-3B'!$B$21:$B$1020,MATCH(F311,'ITC-3B'!$E$21:$E$1020,0)),"-")</f>
        <v>-</v>
      </c>
      <c r="T311" s="179" t="str">
        <f>IFERROR(INDEX('ITC-Books'!$B$21:$B$1020,MATCH(F311,'ITC-Books'!$E$21:$E$1020,0)),"-")</f>
        <v>-</v>
      </c>
      <c r="U311" s="186">
        <f t="shared" si="9"/>
        <v>0</v>
      </c>
      <c r="W311" s="179" t="str">
        <f>IFERROR(INDEX('ITC-3B'!$C$21:$C$1020,MATCH(F311,'ITC-3B'!$E$21:$E$1020,0)),"Unclaimed")</f>
        <v>Unclaimed</v>
      </c>
      <c r="X311" s="114">
        <f>IFERROR(VLOOKUP(F311,'ITC-3B'!$E$21:$P$1020,12,0)-H311,SUM(M311:O311))</f>
        <v>0</v>
      </c>
      <c r="Y311" s="179" t="str">
        <f>IFERROR(INDEX('ITC-Books'!$C$21:$C$1020,MATCH(F311,'ITC-Books'!$E$21:$E$1020,0)),"Unclaimed")</f>
        <v>Unclaimed</v>
      </c>
      <c r="Z311" s="114">
        <f>IFERROR(VLOOKUP(F311,'ITC-Books'!$E$21:$P$1020,12,0)-H311,SUM(M311:O311))</f>
        <v>0</v>
      </c>
    </row>
    <row r="312" spans="2:26">
      <c r="B312" s="176" t="s">
        <v>2691</v>
      </c>
      <c r="C312" s="121"/>
      <c r="D312" s="119"/>
      <c r="E312" s="118"/>
      <c r="F312" s="192"/>
      <c r="G312" s="117"/>
      <c r="H312" s="120">
        <v>0</v>
      </c>
      <c r="I312" s="119"/>
      <c r="J312" s="119"/>
      <c r="K312" s="120">
        <v>0</v>
      </c>
      <c r="L312" s="120">
        <v>0</v>
      </c>
      <c r="M312" s="120">
        <v>0</v>
      </c>
      <c r="N312" s="120">
        <v>0</v>
      </c>
      <c r="O312" s="120">
        <v>0</v>
      </c>
      <c r="P312" s="185"/>
      <c r="Q312" s="181">
        <v>0</v>
      </c>
      <c r="R312" s="197"/>
      <c r="S312" s="179" t="str">
        <f>IFERROR(INDEX('ITC-3B'!$B$21:$B$1020,MATCH(F312,'ITC-3B'!$E$21:$E$1020,0)),"-")</f>
        <v>-</v>
      </c>
      <c r="T312" s="179" t="str">
        <f>IFERROR(INDEX('ITC-Books'!$B$21:$B$1020,MATCH(F312,'ITC-Books'!$E$21:$E$1020,0)),"-")</f>
        <v>-</v>
      </c>
      <c r="U312" s="186">
        <f t="shared" si="9"/>
        <v>0</v>
      </c>
      <c r="W312" s="179" t="str">
        <f>IFERROR(INDEX('ITC-3B'!$C$21:$C$1020,MATCH(F312,'ITC-3B'!$E$21:$E$1020,0)),"Unclaimed")</f>
        <v>Unclaimed</v>
      </c>
      <c r="X312" s="114">
        <f>IFERROR(VLOOKUP(F312,'ITC-3B'!$E$21:$P$1020,12,0)-H312,SUM(M312:O312))</f>
        <v>0</v>
      </c>
      <c r="Y312" s="179" t="str">
        <f>IFERROR(INDEX('ITC-Books'!$C$21:$C$1020,MATCH(F312,'ITC-Books'!$E$21:$E$1020,0)),"Unclaimed")</f>
        <v>Unclaimed</v>
      </c>
      <c r="Z312" s="114">
        <f>IFERROR(VLOOKUP(F312,'ITC-Books'!$E$21:$P$1020,12,0)-H312,SUM(M312:O312))</f>
        <v>0</v>
      </c>
    </row>
    <row r="313" spans="2:26">
      <c r="B313" s="176" t="s">
        <v>2692</v>
      </c>
      <c r="C313" s="121"/>
      <c r="D313" s="119"/>
      <c r="E313" s="118"/>
      <c r="F313" s="192"/>
      <c r="G313" s="117"/>
      <c r="H313" s="120">
        <v>0</v>
      </c>
      <c r="I313" s="119"/>
      <c r="J313" s="119"/>
      <c r="K313" s="120">
        <v>0</v>
      </c>
      <c r="L313" s="120">
        <v>0</v>
      </c>
      <c r="M313" s="120">
        <v>0</v>
      </c>
      <c r="N313" s="120">
        <v>0</v>
      </c>
      <c r="O313" s="120">
        <v>0</v>
      </c>
      <c r="P313" s="185"/>
      <c r="Q313" s="181">
        <v>0</v>
      </c>
      <c r="R313" s="197"/>
      <c r="S313" s="179" t="str">
        <f>IFERROR(INDEX('ITC-3B'!$B$21:$B$1020,MATCH(F313,'ITC-3B'!$E$21:$E$1020,0)),"-")</f>
        <v>-</v>
      </c>
      <c r="T313" s="179" t="str">
        <f>IFERROR(INDEX('ITC-Books'!$B$21:$B$1020,MATCH(F313,'ITC-Books'!$E$21:$E$1020,0)),"-")</f>
        <v>-</v>
      </c>
      <c r="U313" s="186">
        <f t="shared" si="9"/>
        <v>0</v>
      </c>
      <c r="W313" s="179" t="str">
        <f>IFERROR(INDEX('ITC-3B'!$C$21:$C$1020,MATCH(F313,'ITC-3B'!$E$21:$E$1020,0)),"Unclaimed")</f>
        <v>Unclaimed</v>
      </c>
      <c r="X313" s="114">
        <f>IFERROR(VLOOKUP(F313,'ITC-3B'!$E$21:$P$1020,12,0)-H313,SUM(M313:O313))</f>
        <v>0</v>
      </c>
      <c r="Y313" s="179" t="str">
        <f>IFERROR(INDEX('ITC-Books'!$C$21:$C$1020,MATCH(F313,'ITC-Books'!$E$21:$E$1020,0)),"Unclaimed")</f>
        <v>Unclaimed</v>
      </c>
      <c r="Z313" s="114">
        <f>IFERROR(VLOOKUP(F313,'ITC-Books'!$E$21:$P$1020,12,0)-H313,SUM(M313:O313))</f>
        <v>0</v>
      </c>
    </row>
    <row r="314" spans="2:26">
      <c r="B314" s="176" t="s">
        <v>2693</v>
      </c>
      <c r="C314" s="121"/>
      <c r="D314" s="119"/>
      <c r="E314" s="118"/>
      <c r="F314" s="192"/>
      <c r="G314" s="117"/>
      <c r="H314" s="120">
        <v>0</v>
      </c>
      <c r="I314" s="119"/>
      <c r="J314" s="119"/>
      <c r="K314" s="120">
        <v>0</v>
      </c>
      <c r="L314" s="120">
        <v>0</v>
      </c>
      <c r="M314" s="120">
        <v>0</v>
      </c>
      <c r="N314" s="120">
        <v>0</v>
      </c>
      <c r="O314" s="120">
        <v>0</v>
      </c>
      <c r="P314" s="185"/>
      <c r="Q314" s="181">
        <v>0</v>
      </c>
      <c r="R314" s="197"/>
      <c r="S314" s="179" t="str">
        <f>IFERROR(INDEX('ITC-3B'!$B$21:$B$1020,MATCH(F314,'ITC-3B'!$E$21:$E$1020,0)),"-")</f>
        <v>-</v>
      </c>
      <c r="T314" s="179" t="str">
        <f>IFERROR(INDEX('ITC-Books'!$B$21:$B$1020,MATCH(F314,'ITC-Books'!$E$21:$E$1020,0)),"-")</f>
        <v>-</v>
      </c>
      <c r="U314" s="186">
        <f t="shared" si="9"/>
        <v>0</v>
      </c>
      <c r="W314" s="179" t="str">
        <f>IFERROR(INDEX('ITC-3B'!$C$21:$C$1020,MATCH(F314,'ITC-3B'!$E$21:$E$1020,0)),"Unclaimed")</f>
        <v>Unclaimed</v>
      </c>
      <c r="X314" s="114">
        <f>IFERROR(VLOOKUP(F314,'ITC-3B'!$E$21:$P$1020,12,0)-H314,SUM(M314:O314))</f>
        <v>0</v>
      </c>
      <c r="Y314" s="179" t="str">
        <f>IFERROR(INDEX('ITC-Books'!$C$21:$C$1020,MATCH(F314,'ITC-Books'!$E$21:$E$1020,0)),"Unclaimed")</f>
        <v>Unclaimed</v>
      </c>
      <c r="Z314" s="114">
        <f>IFERROR(VLOOKUP(F314,'ITC-Books'!$E$21:$P$1020,12,0)-H314,SUM(M314:O314))</f>
        <v>0</v>
      </c>
    </row>
    <row r="315" spans="2:26">
      <c r="B315" s="176" t="s">
        <v>2694</v>
      </c>
      <c r="C315" s="121"/>
      <c r="D315" s="119"/>
      <c r="E315" s="118"/>
      <c r="F315" s="192"/>
      <c r="G315" s="117"/>
      <c r="H315" s="120">
        <v>0</v>
      </c>
      <c r="I315" s="119"/>
      <c r="J315" s="119"/>
      <c r="K315" s="120">
        <v>0</v>
      </c>
      <c r="L315" s="120">
        <v>0</v>
      </c>
      <c r="M315" s="120">
        <v>0</v>
      </c>
      <c r="N315" s="120">
        <v>0</v>
      </c>
      <c r="O315" s="120">
        <v>0</v>
      </c>
      <c r="P315" s="185"/>
      <c r="Q315" s="181">
        <v>0</v>
      </c>
      <c r="R315" s="197"/>
      <c r="S315" s="179" t="str">
        <f>IFERROR(INDEX('ITC-3B'!$B$21:$B$1020,MATCH(F315,'ITC-3B'!$E$21:$E$1020,0)),"-")</f>
        <v>-</v>
      </c>
      <c r="T315" s="179" t="str">
        <f>IFERROR(INDEX('ITC-Books'!$B$21:$B$1020,MATCH(F315,'ITC-Books'!$E$21:$E$1020,0)),"-")</f>
        <v>-</v>
      </c>
      <c r="U315" s="186">
        <f t="shared" si="9"/>
        <v>0</v>
      </c>
      <c r="W315" s="179" t="str">
        <f>IFERROR(INDEX('ITC-3B'!$C$21:$C$1020,MATCH(F315,'ITC-3B'!$E$21:$E$1020,0)),"Unclaimed")</f>
        <v>Unclaimed</v>
      </c>
      <c r="X315" s="114">
        <f>IFERROR(VLOOKUP(F315,'ITC-3B'!$E$21:$P$1020,12,0)-H315,SUM(M315:O315))</f>
        <v>0</v>
      </c>
      <c r="Y315" s="179" t="str">
        <f>IFERROR(INDEX('ITC-Books'!$C$21:$C$1020,MATCH(F315,'ITC-Books'!$E$21:$E$1020,0)),"Unclaimed")</f>
        <v>Unclaimed</v>
      </c>
      <c r="Z315" s="114">
        <f>IFERROR(VLOOKUP(F315,'ITC-Books'!$E$21:$P$1020,12,0)-H315,SUM(M315:O315))</f>
        <v>0</v>
      </c>
    </row>
    <row r="316" spans="2:26">
      <c r="B316" s="176" t="s">
        <v>2695</v>
      </c>
      <c r="C316" s="121"/>
      <c r="D316" s="119"/>
      <c r="E316" s="118"/>
      <c r="F316" s="192"/>
      <c r="G316" s="117"/>
      <c r="H316" s="120">
        <v>0</v>
      </c>
      <c r="I316" s="119"/>
      <c r="J316" s="119"/>
      <c r="K316" s="120">
        <v>0</v>
      </c>
      <c r="L316" s="120">
        <v>0</v>
      </c>
      <c r="M316" s="120">
        <v>0</v>
      </c>
      <c r="N316" s="120">
        <v>0</v>
      </c>
      <c r="O316" s="120">
        <v>0</v>
      </c>
      <c r="P316" s="185"/>
      <c r="Q316" s="181">
        <v>0</v>
      </c>
      <c r="R316" s="197"/>
      <c r="S316" s="179" t="str">
        <f>IFERROR(INDEX('ITC-3B'!$B$21:$B$1020,MATCH(F316,'ITC-3B'!$E$21:$E$1020,0)),"-")</f>
        <v>-</v>
      </c>
      <c r="T316" s="179" t="str">
        <f>IFERROR(INDEX('ITC-Books'!$B$21:$B$1020,MATCH(F316,'ITC-Books'!$E$21:$E$1020,0)),"-")</f>
        <v>-</v>
      </c>
      <c r="U316" s="186">
        <f t="shared" si="9"/>
        <v>0</v>
      </c>
      <c r="W316" s="179" t="str">
        <f>IFERROR(INDEX('ITC-3B'!$C$21:$C$1020,MATCH(F316,'ITC-3B'!$E$21:$E$1020,0)),"Unclaimed")</f>
        <v>Unclaimed</v>
      </c>
      <c r="X316" s="114">
        <f>IFERROR(VLOOKUP(F316,'ITC-3B'!$E$21:$P$1020,12,0)-H316,SUM(M316:O316))</f>
        <v>0</v>
      </c>
      <c r="Y316" s="179" t="str">
        <f>IFERROR(INDEX('ITC-Books'!$C$21:$C$1020,MATCH(F316,'ITC-Books'!$E$21:$E$1020,0)),"Unclaimed")</f>
        <v>Unclaimed</v>
      </c>
      <c r="Z316" s="114">
        <f>IFERROR(VLOOKUP(F316,'ITC-Books'!$E$21:$P$1020,12,0)-H316,SUM(M316:O316))</f>
        <v>0</v>
      </c>
    </row>
    <row r="317" spans="2:26">
      <c r="B317" s="176" t="s">
        <v>2696</v>
      </c>
      <c r="C317" s="121"/>
      <c r="D317" s="119"/>
      <c r="E317" s="118"/>
      <c r="F317" s="192"/>
      <c r="G317" s="117"/>
      <c r="H317" s="120">
        <v>0</v>
      </c>
      <c r="I317" s="119"/>
      <c r="J317" s="119"/>
      <c r="K317" s="120">
        <v>0</v>
      </c>
      <c r="L317" s="120">
        <v>0</v>
      </c>
      <c r="M317" s="120">
        <v>0</v>
      </c>
      <c r="N317" s="120">
        <v>0</v>
      </c>
      <c r="O317" s="120">
        <v>0</v>
      </c>
      <c r="P317" s="185"/>
      <c r="Q317" s="181">
        <v>0</v>
      </c>
      <c r="R317" s="197"/>
      <c r="S317" s="179" t="str">
        <f>IFERROR(INDEX('ITC-3B'!$B$21:$B$1020,MATCH(F317,'ITC-3B'!$E$21:$E$1020,0)),"-")</f>
        <v>-</v>
      </c>
      <c r="T317" s="179" t="str">
        <f>IFERROR(INDEX('ITC-Books'!$B$21:$B$1020,MATCH(F317,'ITC-Books'!$E$21:$E$1020,0)),"-")</f>
        <v>-</v>
      </c>
      <c r="U317" s="186">
        <f t="shared" si="9"/>
        <v>0</v>
      </c>
      <c r="W317" s="179" t="str">
        <f>IFERROR(INDEX('ITC-3B'!$C$21:$C$1020,MATCH(F317,'ITC-3B'!$E$21:$E$1020,0)),"Unclaimed")</f>
        <v>Unclaimed</v>
      </c>
      <c r="X317" s="114">
        <f>IFERROR(VLOOKUP(F317,'ITC-3B'!$E$21:$P$1020,12,0)-H317,SUM(M317:O317))</f>
        <v>0</v>
      </c>
      <c r="Y317" s="179" t="str">
        <f>IFERROR(INDEX('ITC-Books'!$C$21:$C$1020,MATCH(F317,'ITC-Books'!$E$21:$E$1020,0)),"Unclaimed")</f>
        <v>Unclaimed</v>
      </c>
      <c r="Z317" s="114">
        <f>IFERROR(VLOOKUP(F317,'ITC-Books'!$E$21:$P$1020,12,0)-H317,SUM(M317:O317))</f>
        <v>0</v>
      </c>
    </row>
    <row r="318" spans="2:26">
      <c r="B318" s="176" t="s">
        <v>2697</v>
      </c>
      <c r="C318" s="121"/>
      <c r="D318" s="119"/>
      <c r="E318" s="118"/>
      <c r="F318" s="192"/>
      <c r="G318" s="117"/>
      <c r="H318" s="120">
        <v>0</v>
      </c>
      <c r="I318" s="119"/>
      <c r="J318" s="119"/>
      <c r="K318" s="120">
        <v>0</v>
      </c>
      <c r="L318" s="120">
        <v>0</v>
      </c>
      <c r="M318" s="120">
        <v>0</v>
      </c>
      <c r="N318" s="120">
        <v>0</v>
      </c>
      <c r="O318" s="120">
        <v>0</v>
      </c>
      <c r="P318" s="185"/>
      <c r="Q318" s="181">
        <v>0</v>
      </c>
      <c r="R318" s="197"/>
      <c r="S318" s="179" t="str">
        <f>IFERROR(INDEX('ITC-3B'!$B$21:$B$1020,MATCH(F318,'ITC-3B'!$E$21:$E$1020,0)),"-")</f>
        <v>-</v>
      </c>
      <c r="T318" s="179" t="str">
        <f>IFERROR(INDEX('ITC-Books'!$B$21:$B$1020,MATCH(F318,'ITC-Books'!$E$21:$E$1020,0)),"-")</f>
        <v>-</v>
      </c>
      <c r="U318" s="186">
        <f t="shared" si="9"/>
        <v>0</v>
      </c>
      <c r="W318" s="179" t="str">
        <f>IFERROR(INDEX('ITC-3B'!$C$21:$C$1020,MATCH(F318,'ITC-3B'!$E$21:$E$1020,0)),"Unclaimed")</f>
        <v>Unclaimed</v>
      </c>
      <c r="X318" s="114">
        <f>IFERROR(VLOOKUP(F318,'ITC-3B'!$E$21:$P$1020,12,0)-H318,SUM(M318:O318))</f>
        <v>0</v>
      </c>
      <c r="Y318" s="179" t="str">
        <f>IFERROR(INDEX('ITC-Books'!$C$21:$C$1020,MATCH(F318,'ITC-Books'!$E$21:$E$1020,0)),"Unclaimed")</f>
        <v>Unclaimed</v>
      </c>
      <c r="Z318" s="114">
        <f>IFERROR(VLOOKUP(F318,'ITC-Books'!$E$21:$P$1020,12,0)-H318,SUM(M318:O318))</f>
        <v>0</v>
      </c>
    </row>
    <row r="319" spans="2:26">
      <c r="B319" s="176" t="s">
        <v>2698</v>
      </c>
      <c r="C319" s="121"/>
      <c r="D319" s="119"/>
      <c r="E319" s="118"/>
      <c r="F319" s="192"/>
      <c r="G319" s="117"/>
      <c r="H319" s="120">
        <v>0</v>
      </c>
      <c r="I319" s="119"/>
      <c r="J319" s="119"/>
      <c r="K319" s="120">
        <v>0</v>
      </c>
      <c r="L319" s="120">
        <v>0</v>
      </c>
      <c r="M319" s="120">
        <v>0</v>
      </c>
      <c r="N319" s="120">
        <v>0</v>
      </c>
      <c r="O319" s="120">
        <v>0</v>
      </c>
      <c r="P319" s="185"/>
      <c r="Q319" s="181">
        <v>0</v>
      </c>
      <c r="R319" s="197"/>
      <c r="S319" s="179" t="str">
        <f>IFERROR(INDEX('ITC-3B'!$B$21:$B$1020,MATCH(F319,'ITC-3B'!$E$21:$E$1020,0)),"-")</f>
        <v>-</v>
      </c>
      <c r="T319" s="179" t="str">
        <f>IFERROR(INDEX('ITC-Books'!$B$21:$B$1020,MATCH(F319,'ITC-Books'!$E$21:$E$1020,0)),"-")</f>
        <v>-</v>
      </c>
      <c r="U319" s="186">
        <f t="shared" si="9"/>
        <v>0</v>
      </c>
      <c r="W319" s="179" t="str">
        <f>IFERROR(INDEX('ITC-3B'!$C$21:$C$1020,MATCH(F319,'ITC-3B'!$E$21:$E$1020,0)),"Unclaimed")</f>
        <v>Unclaimed</v>
      </c>
      <c r="X319" s="114">
        <f>IFERROR(VLOOKUP(F319,'ITC-3B'!$E$21:$P$1020,12,0)-H319,SUM(M319:O319))</f>
        <v>0</v>
      </c>
      <c r="Y319" s="179" t="str">
        <f>IFERROR(INDEX('ITC-Books'!$C$21:$C$1020,MATCH(F319,'ITC-Books'!$E$21:$E$1020,0)),"Unclaimed")</f>
        <v>Unclaimed</v>
      </c>
      <c r="Z319" s="114">
        <f>IFERROR(VLOOKUP(F319,'ITC-Books'!$E$21:$P$1020,12,0)-H319,SUM(M319:O319))</f>
        <v>0</v>
      </c>
    </row>
    <row r="320" spans="2:26">
      <c r="B320" s="176" t="s">
        <v>2699</v>
      </c>
      <c r="C320" s="121"/>
      <c r="D320" s="119"/>
      <c r="E320" s="118"/>
      <c r="F320" s="192"/>
      <c r="G320" s="117"/>
      <c r="H320" s="120">
        <v>0</v>
      </c>
      <c r="I320" s="119"/>
      <c r="J320" s="119"/>
      <c r="K320" s="120">
        <v>0</v>
      </c>
      <c r="L320" s="120">
        <v>0</v>
      </c>
      <c r="M320" s="120">
        <v>0</v>
      </c>
      <c r="N320" s="120">
        <v>0</v>
      </c>
      <c r="O320" s="120">
        <v>0</v>
      </c>
      <c r="P320" s="185"/>
      <c r="Q320" s="181">
        <v>0</v>
      </c>
      <c r="R320" s="197"/>
      <c r="S320" s="179" t="str">
        <f>IFERROR(INDEX('ITC-3B'!$B$21:$B$1020,MATCH(F320,'ITC-3B'!$E$21:$E$1020,0)),"-")</f>
        <v>-</v>
      </c>
      <c r="T320" s="179" t="str">
        <f>IFERROR(INDEX('ITC-Books'!$B$21:$B$1020,MATCH(F320,'ITC-Books'!$E$21:$E$1020,0)),"-")</f>
        <v>-</v>
      </c>
      <c r="U320" s="186">
        <f t="shared" si="9"/>
        <v>0</v>
      </c>
      <c r="W320" s="179" t="str">
        <f>IFERROR(INDEX('ITC-3B'!$C$21:$C$1020,MATCH(F320,'ITC-3B'!$E$21:$E$1020,0)),"Unclaimed")</f>
        <v>Unclaimed</v>
      </c>
      <c r="X320" s="114">
        <f>IFERROR(VLOOKUP(F320,'ITC-3B'!$E$21:$P$1020,12,0)-H320,SUM(M320:O320))</f>
        <v>0</v>
      </c>
      <c r="Y320" s="179" t="str">
        <f>IFERROR(INDEX('ITC-Books'!$C$21:$C$1020,MATCH(F320,'ITC-Books'!$E$21:$E$1020,0)),"Unclaimed")</f>
        <v>Unclaimed</v>
      </c>
      <c r="Z320" s="114">
        <f>IFERROR(VLOOKUP(F320,'ITC-Books'!$E$21:$P$1020,12,0)-H320,SUM(M320:O320))</f>
        <v>0</v>
      </c>
    </row>
    <row r="321" spans="2:26">
      <c r="B321" s="176" t="s">
        <v>2700</v>
      </c>
      <c r="C321" s="121"/>
      <c r="D321" s="119"/>
      <c r="E321" s="118"/>
      <c r="F321" s="192"/>
      <c r="G321" s="117"/>
      <c r="H321" s="120">
        <v>0</v>
      </c>
      <c r="I321" s="119"/>
      <c r="J321" s="119"/>
      <c r="K321" s="120">
        <v>0</v>
      </c>
      <c r="L321" s="120">
        <v>0</v>
      </c>
      <c r="M321" s="120">
        <v>0</v>
      </c>
      <c r="N321" s="120">
        <v>0</v>
      </c>
      <c r="O321" s="120">
        <v>0</v>
      </c>
      <c r="P321" s="185"/>
      <c r="Q321" s="181">
        <v>0</v>
      </c>
      <c r="R321" s="197"/>
      <c r="S321" s="179" t="str">
        <f>IFERROR(INDEX('ITC-3B'!$B$21:$B$1020,MATCH(F321,'ITC-3B'!$E$21:$E$1020,0)),"-")</f>
        <v>-</v>
      </c>
      <c r="T321" s="179" t="str">
        <f>IFERROR(INDEX('ITC-Books'!$B$21:$B$1020,MATCH(F321,'ITC-Books'!$E$21:$E$1020,0)),"-")</f>
        <v>-</v>
      </c>
      <c r="U321" s="186">
        <f t="shared" si="9"/>
        <v>0</v>
      </c>
      <c r="W321" s="179" t="str">
        <f>IFERROR(INDEX('ITC-3B'!$C$21:$C$1020,MATCH(F321,'ITC-3B'!$E$21:$E$1020,0)),"Unclaimed")</f>
        <v>Unclaimed</v>
      </c>
      <c r="X321" s="114">
        <f>IFERROR(VLOOKUP(F321,'ITC-3B'!$E$21:$P$1020,12,0)-H321,SUM(M321:O321))</f>
        <v>0</v>
      </c>
      <c r="Y321" s="179" t="str">
        <f>IFERROR(INDEX('ITC-Books'!$C$21:$C$1020,MATCH(F321,'ITC-Books'!$E$21:$E$1020,0)),"Unclaimed")</f>
        <v>Unclaimed</v>
      </c>
      <c r="Z321" s="114">
        <f>IFERROR(VLOOKUP(F321,'ITC-Books'!$E$21:$P$1020,12,0)-H321,SUM(M321:O321))</f>
        <v>0</v>
      </c>
    </row>
    <row r="322" spans="2:26">
      <c r="B322" s="176" t="s">
        <v>2701</v>
      </c>
      <c r="C322" s="121"/>
      <c r="D322" s="119"/>
      <c r="E322" s="118"/>
      <c r="F322" s="192"/>
      <c r="G322" s="117"/>
      <c r="H322" s="120">
        <v>0</v>
      </c>
      <c r="I322" s="119"/>
      <c r="J322" s="119"/>
      <c r="K322" s="120">
        <v>0</v>
      </c>
      <c r="L322" s="120">
        <v>0</v>
      </c>
      <c r="M322" s="120">
        <v>0</v>
      </c>
      <c r="N322" s="120">
        <v>0</v>
      </c>
      <c r="O322" s="120">
        <v>0</v>
      </c>
      <c r="P322" s="185"/>
      <c r="Q322" s="181">
        <v>0</v>
      </c>
      <c r="R322" s="197"/>
      <c r="S322" s="179" t="str">
        <f>IFERROR(INDEX('ITC-3B'!$B$21:$B$1020,MATCH(F322,'ITC-3B'!$E$21:$E$1020,0)),"-")</f>
        <v>-</v>
      </c>
      <c r="T322" s="179" t="str">
        <f>IFERROR(INDEX('ITC-Books'!$B$21:$B$1020,MATCH(F322,'ITC-Books'!$E$21:$E$1020,0)),"-")</f>
        <v>-</v>
      </c>
      <c r="U322" s="186">
        <f t="shared" si="9"/>
        <v>0</v>
      </c>
      <c r="W322" s="179" t="str">
        <f>IFERROR(INDEX('ITC-3B'!$C$21:$C$1020,MATCH(F322,'ITC-3B'!$E$21:$E$1020,0)),"Unclaimed")</f>
        <v>Unclaimed</v>
      </c>
      <c r="X322" s="114">
        <f>IFERROR(VLOOKUP(F322,'ITC-3B'!$E$21:$P$1020,12,0)-H322,SUM(M322:O322))</f>
        <v>0</v>
      </c>
      <c r="Y322" s="179" t="str">
        <f>IFERROR(INDEX('ITC-Books'!$C$21:$C$1020,MATCH(F322,'ITC-Books'!$E$21:$E$1020,0)),"Unclaimed")</f>
        <v>Unclaimed</v>
      </c>
      <c r="Z322" s="114">
        <f>IFERROR(VLOOKUP(F322,'ITC-Books'!$E$21:$P$1020,12,0)-H322,SUM(M322:O322))</f>
        <v>0</v>
      </c>
    </row>
    <row r="323" spans="2:26">
      <c r="B323" s="176" t="s">
        <v>2702</v>
      </c>
      <c r="C323" s="121"/>
      <c r="D323" s="119"/>
      <c r="E323" s="118"/>
      <c r="F323" s="192"/>
      <c r="G323" s="117"/>
      <c r="H323" s="120">
        <v>0</v>
      </c>
      <c r="I323" s="119"/>
      <c r="J323" s="119"/>
      <c r="K323" s="120">
        <v>0</v>
      </c>
      <c r="L323" s="120">
        <v>0</v>
      </c>
      <c r="M323" s="120">
        <v>0</v>
      </c>
      <c r="N323" s="120">
        <v>0</v>
      </c>
      <c r="O323" s="120">
        <v>0</v>
      </c>
      <c r="P323" s="185"/>
      <c r="Q323" s="181">
        <v>0</v>
      </c>
      <c r="R323" s="197"/>
      <c r="S323" s="179" t="str">
        <f>IFERROR(INDEX('ITC-3B'!$B$21:$B$1020,MATCH(F323,'ITC-3B'!$E$21:$E$1020,0)),"-")</f>
        <v>-</v>
      </c>
      <c r="T323" s="179" t="str">
        <f>IFERROR(INDEX('ITC-Books'!$B$21:$B$1020,MATCH(F323,'ITC-Books'!$E$21:$E$1020,0)),"-")</f>
        <v>-</v>
      </c>
      <c r="U323" s="186">
        <f t="shared" si="9"/>
        <v>0</v>
      </c>
      <c r="W323" s="179" t="str">
        <f>IFERROR(INDEX('ITC-3B'!$C$21:$C$1020,MATCH(F323,'ITC-3B'!$E$21:$E$1020,0)),"Unclaimed")</f>
        <v>Unclaimed</v>
      </c>
      <c r="X323" s="114">
        <f>IFERROR(VLOOKUP(F323,'ITC-3B'!$E$21:$P$1020,12,0)-H323,SUM(M323:O323))</f>
        <v>0</v>
      </c>
      <c r="Y323" s="179" t="str">
        <f>IFERROR(INDEX('ITC-Books'!$C$21:$C$1020,MATCH(F323,'ITC-Books'!$E$21:$E$1020,0)),"Unclaimed")</f>
        <v>Unclaimed</v>
      </c>
      <c r="Z323" s="114">
        <f>IFERROR(VLOOKUP(F323,'ITC-Books'!$E$21:$P$1020,12,0)-H323,SUM(M323:O323))</f>
        <v>0</v>
      </c>
    </row>
    <row r="324" spans="2:26">
      <c r="B324" s="176" t="s">
        <v>2703</v>
      </c>
      <c r="C324" s="121"/>
      <c r="D324" s="119"/>
      <c r="E324" s="118"/>
      <c r="F324" s="192"/>
      <c r="G324" s="117"/>
      <c r="H324" s="120">
        <v>0</v>
      </c>
      <c r="I324" s="119"/>
      <c r="J324" s="119"/>
      <c r="K324" s="120">
        <v>0</v>
      </c>
      <c r="L324" s="120">
        <v>0</v>
      </c>
      <c r="M324" s="120">
        <v>0</v>
      </c>
      <c r="N324" s="120">
        <v>0</v>
      </c>
      <c r="O324" s="120">
        <v>0</v>
      </c>
      <c r="P324" s="185"/>
      <c r="Q324" s="181">
        <v>0</v>
      </c>
      <c r="R324" s="197"/>
      <c r="S324" s="179" t="str">
        <f>IFERROR(INDEX('ITC-3B'!$B$21:$B$1020,MATCH(F324,'ITC-3B'!$E$21:$E$1020,0)),"-")</f>
        <v>-</v>
      </c>
      <c r="T324" s="179" t="str">
        <f>IFERROR(INDEX('ITC-Books'!$B$21:$B$1020,MATCH(F324,'ITC-Books'!$E$21:$E$1020,0)),"-")</f>
        <v>-</v>
      </c>
      <c r="U324" s="186">
        <f t="shared" si="9"/>
        <v>0</v>
      </c>
      <c r="W324" s="179" t="str">
        <f>IFERROR(INDEX('ITC-3B'!$C$21:$C$1020,MATCH(F324,'ITC-3B'!$E$21:$E$1020,0)),"Unclaimed")</f>
        <v>Unclaimed</v>
      </c>
      <c r="X324" s="114">
        <f>IFERROR(VLOOKUP(F324,'ITC-3B'!$E$21:$P$1020,12,0)-H324,SUM(M324:O324))</f>
        <v>0</v>
      </c>
      <c r="Y324" s="179" t="str">
        <f>IFERROR(INDEX('ITC-Books'!$C$21:$C$1020,MATCH(F324,'ITC-Books'!$E$21:$E$1020,0)),"Unclaimed")</f>
        <v>Unclaimed</v>
      </c>
      <c r="Z324" s="114">
        <f>IFERROR(VLOOKUP(F324,'ITC-Books'!$E$21:$P$1020,12,0)-H324,SUM(M324:O324))</f>
        <v>0</v>
      </c>
    </row>
    <row r="325" spans="2:26">
      <c r="B325" s="176" t="s">
        <v>2704</v>
      </c>
      <c r="C325" s="121"/>
      <c r="D325" s="119"/>
      <c r="E325" s="118"/>
      <c r="F325" s="192"/>
      <c r="G325" s="117"/>
      <c r="H325" s="120">
        <v>0</v>
      </c>
      <c r="I325" s="119"/>
      <c r="J325" s="119"/>
      <c r="K325" s="120">
        <v>0</v>
      </c>
      <c r="L325" s="120">
        <v>0</v>
      </c>
      <c r="M325" s="120">
        <v>0</v>
      </c>
      <c r="N325" s="120">
        <v>0</v>
      </c>
      <c r="O325" s="120">
        <v>0</v>
      </c>
      <c r="P325" s="185"/>
      <c r="Q325" s="181">
        <v>0</v>
      </c>
      <c r="R325" s="197"/>
      <c r="S325" s="179" t="str">
        <f>IFERROR(INDEX('ITC-3B'!$B$21:$B$1020,MATCH(F325,'ITC-3B'!$E$21:$E$1020,0)),"-")</f>
        <v>-</v>
      </c>
      <c r="T325" s="179" t="str">
        <f>IFERROR(INDEX('ITC-Books'!$B$21:$B$1020,MATCH(F325,'ITC-Books'!$E$21:$E$1020,0)),"-")</f>
        <v>-</v>
      </c>
      <c r="U325" s="186">
        <f t="shared" si="9"/>
        <v>0</v>
      </c>
      <c r="W325" s="179" t="str">
        <f>IFERROR(INDEX('ITC-3B'!$C$21:$C$1020,MATCH(F325,'ITC-3B'!$E$21:$E$1020,0)),"Unclaimed")</f>
        <v>Unclaimed</v>
      </c>
      <c r="X325" s="114">
        <f>IFERROR(VLOOKUP(F325,'ITC-3B'!$E$21:$P$1020,12,0)-H325,SUM(M325:O325))</f>
        <v>0</v>
      </c>
      <c r="Y325" s="179" t="str">
        <f>IFERROR(INDEX('ITC-Books'!$C$21:$C$1020,MATCH(F325,'ITC-Books'!$E$21:$E$1020,0)),"Unclaimed")</f>
        <v>Unclaimed</v>
      </c>
      <c r="Z325" s="114">
        <f>IFERROR(VLOOKUP(F325,'ITC-Books'!$E$21:$P$1020,12,0)-H325,SUM(M325:O325))</f>
        <v>0</v>
      </c>
    </row>
    <row r="326" spans="2:26">
      <c r="B326" s="176" t="s">
        <v>2705</v>
      </c>
      <c r="C326" s="121"/>
      <c r="D326" s="119"/>
      <c r="E326" s="118"/>
      <c r="F326" s="192"/>
      <c r="G326" s="117"/>
      <c r="H326" s="120">
        <v>0</v>
      </c>
      <c r="I326" s="119"/>
      <c r="J326" s="119"/>
      <c r="K326" s="120">
        <v>0</v>
      </c>
      <c r="L326" s="120">
        <v>0</v>
      </c>
      <c r="M326" s="120">
        <v>0</v>
      </c>
      <c r="N326" s="120">
        <v>0</v>
      </c>
      <c r="O326" s="120">
        <v>0</v>
      </c>
      <c r="P326" s="185"/>
      <c r="Q326" s="181">
        <v>0</v>
      </c>
      <c r="R326" s="197"/>
      <c r="S326" s="179" t="str">
        <f>IFERROR(INDEX('ITC-3B'!$B$21:$B$1020,MATCH(F326,'ITC-3B'!$E$21:$E$1020,0)),"-")</f>
        <v>-</v>
      </c>
      <c r="T326" s="179" t="str">
        <f>IFERROR(INDEX('ITC-Books'!$B$21:$B$1020,MATCH(F326,'ITC-Books'!$E$21:$E$1020,0)),"-")</f>
        <v>-</v>
      </c>
      <c r="U326" s="186">
        <f t="shared" si="9"/>
        <v>0</v>
      </c>
      <c r="W326" s="179" t="str">
        <f>IFERROR(INDEX('ITC-3B'!$C$21:$C$1020,MATCH(F326,'ITC-3B'!$E$21:$E$1020,0)),"Unclaimed")</f>
        <v>Unclaimed</v>
      </c>
      <c r="X326" s="114">
        <f>IFERROR(VLOOKUP(F326,'ITC-3B'!$E$21:$P$1020,12,0)-H326,SUM(M326:O326))</f>
        <v>0</v>
      </c>
      <c r="Y326" s="179" t="str">
        <f>IFERROR(INDEX('ITC-Books'!$C$21:$C$1020,MATCH(F326,'ITC-Books'!$E$21:$E$1020,0)),"Unclaimed")</f>
        <v>Unclaimed</v>
      </c>
      <c r="Z326" s="114">
        <f>IFERROR(VLOOKUP(F326,'ITC-Books'!$E$21:$P$1020,12,0)-H326,SUM(M326:O326))</f>
        <v>0</v>
      </c>
    </row>
    <row r="327" spans="2:26">
      <c r="B327" s="176" t="s">
        <v>2706</v>
      </c>
      <c r="C327" s="121"/>
      <c r="D327" s="119"/>
      <c r="E327" s="118"/>
      <c r="F327" s="192"/>
      <c r="G327" s="117"/>
      <c r="H327" s="120">
        <v>0</v>
      </c>
      <c r="I327" s="119"/>
      <c r="J327" s="119"/>
      <c r="K327" s="120">
        <v>0</v>
      </c>
      <c r="L327" s="120">
        <v>0</v>
      </c>
      <c r="M327" s="120">
        <v>0</v>
      </c>
      <c r="N327" s="120">
        <v>0</v>
      </c>
      <c r="O327" s="120">
        <v>0</v>
      </c>
      <c r="P327" s="185"/>
      <c r="Q327" s="181">
        <v>0</v>
      </c>
      <c r="R327" s="197"/>
      <c r="S327" s="179" t="str">
        <f>IFERROR(INDEX('ITC-3B'!$B$21:$B$1020,MATCH(F327,'ITC-3B'!$E$21:$E$1020,0)),"-")</f>
        <v>-</v>
      </c>
      <c r="T327" s="179" t="str">
        <f>IFERROR(INDEX('ITC-Books'!$B$21:$B$1020,MATCH(F327,'ITC-Books'!$E$21:$E$1020,0)),"-")</f>
        <v>-</v>
      </c>
      <c r="U327" s="186">
        <f t="shared" si="9"/>
        <v>0</v>
      </c>
      <c r="W327" s="179" t="str">
        <f>IFERROR(INDEX('ITC-3B'!$C$21:$C$1020,MATCH(F327,'ITC-3B'!$E$21:$E$1020,0)),"Unclaimed")</f>
        <v>Unclaimed</v>
      </c>
      <c r="X327" s="114">
        <f>IFERROR(VLOOKUP(F327,'ITC-3B'!$E$21:$P$1020,12,0)-H327,SUM(M327:O327))</f>
        <v>0</v>
      </c>
      <c r="Y327" s="179" t="str">
        <f>IFERROR(INDEX('ITC-Books'!$C$21:$C$1020,MATCH(F327,'ITC-Books'!$E$21:$E$1020,0)),"Unclaimed")</f>
        <v>Unclaimed</v>
      </c>
      <c r="Z327" s="114">
        <f>IFERROR(VLOOKUP(F327,'ITC-Books'!$E$21:$P$1020,12,0)-H327,SUM(M327:O327))</f>
        <v>0</v>
      </c>
    </row>
    <row r="328" spans="2:26">
      <c r="B328" s="176" t="s">
        <v>2707</v>
      </c>
      <c r="C328" s="121"/>
      <c r="D328" s="119"/>
      <c r="E328" s="118"/>
      <c r="F328" s="192"/>
      <c r="G328" s="117"/>
      <c r="H328" s="120">
        <v>0</v>
      </c>
      <c r="I328" s="119"/>
      <c r="J328" s="119"/>
      <c r="K328" s="120">
        <v>0</v>
      </c>
      <c r="L328" s="120">
        <v>0</v>
      </c>
      <c r="M328" s="120">
        <v>0</v>
      </c>
      <c r="N328" s="120">
        <v>0</v>
      </c>
      <c r="O328" s="120">
        <v>0</v>
      </c>
      <c r="P328" s="185"/>
      <c r="Q328" s="181">
        <v>0</v>
      </c>
      <c r="R328" s="197"/>
      <c r="S328" s="179" t="str">
        <f>IFERROR(INDEX('ITC-3B'!$B$21:$B$1020,MATCH(F328,'ITC-3B'!$E$21:$E$1020,0)),"-")</f>
        <v>-</v>
      </c>
      <c r="T328" s="179" t="str">
        <f>IFERROR(INDEX('ITC-Books'!$B$21:$B$1020,MATCH(F328,'ITC-Books'!$E$21:$E$1020,0)),"-")</f>
        <v>-</v>
      </c>
      <c r="U328" s="186">
        <f t="shared" si="9"/>
        <v>0</v>
      </c>
      <c r="W328" s="179" t="str">
        <f>IFERROR(INDEX('ITC-3B'!$C$21:$C$1020,MATCH(F328,'ITC-3B'!$E$21:$E$1020,0)),"Unclaimed")</f>
        <v>Unclaimed</v>
      </c>
      <c r="X328" s="114">
        <f>IFERROR(VLOOKUP(F328,'ITC-3B'!$E$21:$P$1020,12,0)-H328,SUM(M328:O328))</f>
        <v>0</v>
      </c>
      <c r="Y328" s="179" t="str">
        <f>IFERROR(INDEX('ITC-Books'!$C$21:$C$1020,MATCH(F328,'ITC-Books'!$E$21:$E$1020,0)),"Unclaimed")</f>
        <v>Unclaimed</v>
      </c>
      <c r="Z328" s="114">
        <f>IFERROR(VLOOKUP(F328,'ITC-Books'!$E$21:$P$1020,12,0)-H328,SUM(M328:O328))</f>
        <v>0</v>
      </c>
    </row>
    <row r="329" spans="2:26">
      <c r="B329" s="176" t="s">
        <v>2708</v>
      </c>
      <c r="C329" s="121"/>
      <c r="D329" s="119"/>
      <c r="E329" s="118"/>
      <c r="F329" s="192"/>
      <c r="G329" s="117"/>
      <c r="H329" s="120">
        <v>0</v>
      </c>
      <c r="I329" s="119"/>
      <c r="J329" s="119"/>
      <c r="K329" s="120">
        <v>0</v>
      </c>
      <c r="L329" s="120">
        <v>0</v>
      </c>
      <c r="M329" s="120">
        <v>0</v>
      </c>
      <c r="N329" s="120">
        <v>0</v>
      </c>
      <c r="O329" s="120">
        <v>0</v>
      </c>
      <c r="P329" s="185"/>
      <c r="Q329" s="181">
        <v>0</v>
      </c>
      <c r="R329" s="197"/>
      <c r="S329" s="179" t="str">
        <f>IFERROR(INDEX('ITC-3B'!$B$21:$B$1020,MATCH(F329,'ITC-3B'!$E$21:$E$1020,0)),"-")</f>
        <v>-</v>
      </c>
      <c r="T329" s="179" t="str">
        <f>IFERROR(INDEX('ITC-Books'!$B$21:$B$1020,MATCH(F329,'ITC-Books'!$E$21:$E$1020,0)),"-")</f>
        <v>-</v>
      </c>
      <c r="U329" s="186">
        <f t="shared" si="9"/>
        <v>0</v>
      </c>
      <c r="W329" s="179" t="str">
        <f>IFERROR(INDEX('ITC-3B'!$C$21:$C$1020,MATCH(F329,'ITC-3B'!$E$21:$E$1020,0)),"Unclaimed")</f>
        <v>Unclaimed</v>
      </c>
      <c r="X329" s="114">
        <f>IFERROR(VLOOKUP(F329,'ITC-3B'!$E$21:$P$1020,12,0)-H329,SUM(M329:O329))</f>
        <v>0</v>
      </c>
      <c r="Y329" s="179" t="str">
        <f>IFERROR(INDEX('ITC-Books'!$C$21:$C$1020,MATCH(F329,'ITC-Books'!$E$21:$E$1020,0)),"Unclaimed")</f>
        <v>Unclaimed</v>
      </c>
      <c r="Z329" s="114">
        <f>IFERROR(VLOOKUP(F329,'ITC-Books'!$E$21:$P$1020,12,0)-H329,SUM(M329:O329))</f>
        <v>0</v>
      </c>
    </row>
    <row r="330" spans="2:26">
      <c r="B330" s="176" t="s">
        <v>2709</v>
      </c>
      <c r="C330" s="121"/>
      <c r="D330" s="119"/>
      <c r="E330" s="118"/>
      <c r="F330" s="192"/>
      <c r="G330" s="117"/>
      <c r="H330" s="120">
        <v>0</v>
      </c>
      <c r="I330" s="119"/>
      <c r="J330" s="119"/>
      <c r="K330" s="120">
        <v>0</v>
      </c>
      <c r="L330" s="120">
        <v>0</v>
      </c>
      <c r="M330" s="120">
        <v>0</v>
      </c>
      <c r="N330" s="120">
        <v>0</v>
      </c>
      <c r="O330" s="120">
        <v>0</v>
      </c>
      <c r="P330" s="185"/>
      <c r="Q330" s="181">
        <v>0</v>
      </c>
      <c r="R330" s="197"/>
      <c r="S330" s="179" t="str">
        <f>IFERROR(INDEX('ITC-3B'!$B$21:$B$1020,MATCH(F330,'ITC-3B'!$E$21:$E$1020,0)),"-")</f>
        <v>-</v>
      </c>
      <c r="T330" s="179" t="str">
        <f>IFERROR(INDEX('ITC-Books'!$B$21:$B$1020,MATCH(F330,'ITC-Books'!$E$21:$E$1020,0)),"-")</f>
        <v>-</v>
      </c>
      <c r="U330" s="186">
        <f t="shared" si="9"/>
        <v>0</v>
      </c>
      <c r="W330" s="179" t="str">
        <f>IFERROR(INDEX('ITC-3B'!$C$21:$C$1020,MATCH(F330,'ITC-3B'!$E$21:$E$1020,0)),"Unclaimed")</f>
        <v>Unclaimed</v>
      </c>
      <c r="X330" s="114">
        <f>IFERROR(VLOOKUP(F330,'ITC-3B'!$E$21:$P$1020,12,0)-H330,SUM(M330:O330))</f>
        <v>0</v>
      </c>
      <c r="Y330" s="179" t="str">
        <f>IFERROR(INDEX('ITC-Books'!$C$21:$C$1020,MATCH(F330,'ITC-Books'!$E$21:$E$1020,0)),"Unclaimed")</f>
        <v>Unclaimed</v>
      </c>
      <c r="Z330" s="114">
        <f>IFERROR(VLOOKUP(F330,'ITC-Books'!$E$21:$P$1020,12,0)-H330,SUM(M330:O330))</f>
        <v>0</v>
      </c>
    </row>
    <row r="331" spans="2:26">
      <c r="B331" s="176" t="s">
        <v>2710</v>
      </c>
      <c r="C331" s="121"/>
      <c r="D331" s="119"/>
      <c r="E331" s="118"/>
      <c r="F331" s="192"/>
      <c r="G331" s="117"/>
      <c r="H331" s="120">
        <v>0</v>
      </c>
      <c r="I331" s="119"/>
      <c r="J331" s="119"/>
      <c r="K331" s="120">
        <v>0</v>
      </c>
      <c r="L331" s="120">
        <v>0</v>
      </c>
      <c r="M331" s="120">
        <v>0</v>
      </c>
      <c r="N331" s="120">
        <v>0</v>
      </c>
      <c r="O331" s="120">
        <v>0</v>
      </c>
      <c r="P331" s="185"/>
      <c r="Q331" s="181">
        <v>0</v>
      </c>
      <c r="R331" s="197"/>
      <c r="S331" s="179" t="str">
        <f>IFERROR(INDEX('ITC-3B'!$B$21:$B$1020,MATCH(F331,'ITC-3B'!$E$21:$E$1020,0)),"-")</f>
        <v>-</v>
      </c>
      <c r="T331" s="179" t="str">
        <f>IFERROR(INDEX('ITC-Books'!$B$21:$B$1020,MATCH(F331,'ITC-Books'!$E$21:$E$1020,0)),"-")</f>
        <v>-</v>
      </c>
      <c r="U331" s="186">
        <f t="shared" si="9"/>
        <v>0</v>
      </c>
      <c r="W331" s="179" t="str">
        <f>IFERROR(INDEX('ITC-3B'!$C$21:$C$1020,MATCH(F331,'ITC-3B'!$E$21:$E$1020,0)),"Unclaimed")</f>
        <v>Unclaimed</v>
      </c>
      <c r="X331" s="114">
        <f>IFERROR(VLOOKUP(F331,'ITC-3B'!$E$21:$P$1020,12,0)-H331,SUM(M331:O331))</f>
        <v>0</v>
      </c>
      <c r="Y331" s="179" t="str">
        <f>IFERROR(INDEX('ITC-Books'!$C$21:$C$1020,MATCH(F331,'ITC-Books'!$E$21:$E$1020,0)),"Unclaimed")</f>
        <v>Unclaimed</v>
      </c>
      <c r="Z331" s="114">
        <f>IFERROR(VLOOKUP(F331,'ITC-Books'!$E$21:$P$1020,12,0)-H331,SUM(M331:O331))</f>
        <v>0</v>
      </c>
    </row>
    <row r="332" spans="2:26">
      <c r="B332" s="176" t="s">
        <v>2711</v>
      </c>
      <c r="C332" s="121"/>
      <c r="D332" s="119"/>
      <c r="E332" s="118"/>
      <c r="F332" s="192"/>
      <c r="G332" s="117"/>
      <c r="H332" s="120">
        <v>0</v>
      </c>
      <c r="I332" s="119"/>
      <c r="J332" s="119"/>
      <c r="K332" s="120">
        <v>0</v>
      </c>
      <c r="L332" s="120">
        <v>0</v>
      </c>
      <c r="M332" s="120">
        <v>0</v>
      </c>
      <c r="N332" s="120">
        <v>0</v>
      </c>
      <c r="O332" s="120">
        <v>0</v>
      </c>
      <c r="P332" s="185"/>
      <c r="Q332" s="181">
        <v>0</v>
      </c>
      <c r="R332" s="197"/>
      <c r="S332" s="179" t="str">
        <f>IFERROR(INDEX('ITC-3B'!$B$21:$B$1020,MATCH(F332,'ITC-3B'!$E$21:$E$1020,0)),"-")</f>
        <v>-</v>
      </c>
      <c r="T332" s="179" t="str">
        <f>IFERROR(INDEX('ITC-Books'!$B$21:$B$1020,MATCH(F332,'ITC-Books'!$E$21:$E$1020,0)),"-")</f>
        <v>-</v>
      </c>
      <c r="U332" s="186">
        <f t="shared" si="9"/>
        <v>0</v>
      </c>
      <c r="W332" s="179" t="str">
        <f>IFERROR(INDEX('ITC-3B'!$C$21:$C$1020,MATCH(F332,'ITC-3B'!$E$21:$E$1020,0)),"Unclaimed")</f>
        <v>Unclaimed</v>
      </c>
      <c r="X332" s="114">
        <f>IFERROR(VLOOKUP(F332,'ITC-3B'!$E$21:$P$1020,12,0)-H332,SUM(M332:O332))</f>
        <v>0</v>
      </c>
      <c r="Y332" s="179" t="str">
        <f>IFERROR(INDEX('ITC-Books'!$C$21:$C$1020,MATCH(F332,'ITC-Books'!$E$21:$E$1020,0)),"Unclaimed")</f>
        <v>Unclaimed</v>
      </c>
      <c r="Z332" s="114">
        <f>IFERROR(VLOOKUP(F332,'ITC-Books'!$E$21:$P$1020,12,0)-H332,SUM(M332:O332))</f>
        <v>0</v>
      </c>
    </row>
    <row r="333" spans="2:26">
      <c r="B333" s="176" t="s">
        <v>2712</v>
      </c>
      <c r="C333" s="121"/>
      <c r="D333" s="119"/>
      <c r="E333" s="118"/>
      <c r="F333" s="192"/>
      <c r="G333" s="117"/>
      <c r="H333" s="120">
        <v>0</v>
      </c>
      <c r="I333" s="119"/>
      <c r="J333" s="119"/>
      <c r="K333" s="120">
        <v>0</v>
      </c>
      <c r="L333" s="120">
        <v>0</v>
      </c>
      <c r="M333" s="120">
        <v>0</v>
      </c>
      <c r="N333" s="120">
        <v>0</v>
      </c>
      <c r="O333" s="120">
        <v>0</v>
      </c>
      <c r="P333" s="185"/>
      <c r="Q333" s="181">
        <v>0</v>
      </c>
      <c r="R333" s="197"/>
      <c r="S333" s="179" t="str">
        <f>IFERROR(INDEX('ITC-3B'!$B$21:$B$1020,MATCH(F333,'ITC-3B'!$E$21:$E$1020,0)),"-")</f>
        <v>-</v>
      </c>
      <c r="T333" s="179" t="str">
        <f>IFERROR(INDEX('ITC-Books'!$B$21:$B$1020,MATCH(F333,'ITC-Books'!$E$21:$E$1020,0)),"-")</f>
        <v>-</v>
      </c>
      <c r="U333" s="186">
        <f t="shared" si="9"/>
        <v>0</v>
      </c>
      <c r="W333" s="179" t="str">
        <f>IFERROR(INDEX('ITC-3B'!$C$21:$C$1020,MATCH(F333,'ITC-3B'!$E$21:$E$1020,0)),"Unclaimed")</f>
        <v>Unclaimed</v>
      </c>
      <c r="X333" s="114">
        <f>IFERROR(VLOOKUP(F333,'ITC-3B'!$E$21:$P$1020,12,0)-H333,SUM(M333:O333))</f>
        <v>0</v>
      </c>
      <c r="Y333" s="179" t="str">
        <f>IFERROR(INDEX('ITC-Books'!$C$21:$C$1020,MATCH(F333,'ITC-Books'!$E$21:$E$1020,0)),"Unclaimed")</f>
        <v>Unclaimed</v>
      </c>
      <c r="Z333" s="114">
        <f>IFERROR(VLOOKUP(F333,'ITC-Books'!$E$21:$P$1020,12,0)-H333,SUM(M333:O333))</f>
        <v>0</v>
      </c>
    </row>
    <row r="334" spans="2:26">
      <c r="B334" s="176" t="s">
        <v>2713</v>
      </c>
      <c r="C334" s="121"/>
      <c r="D334" s="119"/>
      <c r="E334" s="118"/>
      <c r="F334" s="192"/>
      <c r="G334" s="117"/>
      <c r="H334" s="120">
        <v>0</v>
      </c>
      <c r="I334" s="119"/>
      <c r="J334" s="119"/>
      <c r="K334" s="120">
        <v>0</v>
      </c>
      <c r="L334" s="120">
        <v>0</v>
      </c>
      <c r="M334" s="120">
        <v>0</v>
      </c>
      <c r="N334" s="120">
        <v>0</v>
      </c>
      <c r="O334" s="120">
        <v>0</v>
      </c>
      <c r="P334" s="185"/>
      <c r="Q334" s="181">
        <v>0</v>
      </c>
      <c r="R334" s="197"/>
      <c r="S334" s="179" t="str">
        <f>IFERROR(INDEX('ITC-3B'!$B$21:$B$1020,MATCH(F334,'ITC-3B'!$E$21:$E$1020,0)),"-")</f>
        <v>-</v>
      </c>
      <c r="T334" s="179" t="str">
        <f>IFERROR(INDEX('ITC-Books'!$B$21:$B$1020,MATCH(F334,'ITC-Books'!$E$21:$E$1020,0)),"-")</f>
        <v>-</v>
      </c>
      <c r="U334" s="186">
        <f t="shared" si="9"/>
        <v>0</v>
      </c>
      <c r="W334" s="179" t="str">
        <f>IFERROR(INDEX('ITC-3B'!$C$21:$C$1020,MATCH(F334,'ITC-3B'!$E$21:$E$1020,0)),"Unclaimed")</f>
        <v>Unclaimed</v>
      </c>
      <c r="X334" s="114">
        <f>IFERROR(VLOOKUP(F334,'ITC-3B'!$E$21:$P$1020,12,0)-H334,SUM(M334:O334))</f>
        <v>0</v>
      </c>
      <c r="Y334" s="179" t="str">
        <f>IFERROR(INDEX('ITC-Books'!$C$21:$C$1020,MATCH(F334,'ITC-Books'!$E$21:$E$1020,0)),"Unclaimed")</f>
        <v>Unclaimed</v>
      </c>
      <c r="Z334" s="114">
        <f>IFERROR(VLOOKUP(F334,'ITC-Books'!$E$21:$P$1020,12,0)-H334,SUM(M334:O334))</f>
        <v>0</v>
      </c>
    </row>
    <row r="335" spans="2:26">
      <c r="B335" s="176" t="s">
        <v>2714</v>
      </c>
      <c r="C335" s="121"/>
      <c r="D335" s="119"/>
      <c r="E335" s="118"/>
      <c r="F335" s="192"/>
      <c r="G335" s="117"/>
      <c r="H335" s="120">
        <v>0</v>
      </c>
      <c r="I335" s="119"/>
      <c r="J335" s="119"/>
      <c r="K335" s="120">
        <v>0</v>
      </c>
      <c r="L335" s="120">
        <v>0</v>
      </c>
      <c r="M335" s="120">
        <v>0</v>
      </c>
      <c r="N335" s="120">
        <v>0</v>
      </c>
      <c r="O335" s="120">
        <v>0</v>
      </c>
      <c r="P335" s="185"/>
      <c r="Q335" s="181">
        <v>0</v>
      </c>
      <c r="R335" s="197"/>
      <c r="S335" s="179" t="str">
        <f>IFERROR(INDEX('ITC-3B'!$B$21:$B$1020,MATCH(F335,'ITC-3B'!$E$21:$E$1020,0)),"-")</f>
        <v>-</v>
      </c>
      <c r="T335" s="179" t="str">
        <f>IFERROR(INDEX('ITC-Books'!$B$21:$B$1020,MATCH(F335,'ITC-Books'!$E$21:$E$1020,0)),"-")</f>
        <v>-</v>
      </c>
      <c r="U335" s="186">
        <f t="shared" si="9"/>
        <v>0</v>
      </c>
      <c r="W335" s="179" t="str">
        <f>IFERROR(INDEX('ITC-3B'!$C$21:$C$1020,MATCH(F335,'ITC-3B'!$E$21:$E$1020,0)),"Unclaimed")</f>
        <v>Unclaimed</v>
      </c>
      <c r="X335" s="114">
        <f>IFERROR(VLOOKUP(F335,'ITC-3B'!$E$21:$P$1020,12,0)-H335,SUM(M335:O335))</f>
        <v>0</v>
      </c>
      <c r="Y335" s="179" t="str">
        <f>IFERROR(INDEX('ITC-Books'!$C$21:$C$1020,MATCH(F335,'ITC-Books'!$E$21:$E$1020,0)),"Unclaimed")</f>
        <v>Unclaimed</v>
      </c>
      <c r="Z335" s="114">
        <f>IFERROR(VLOOKUP(F335,'ITC-Books'!$E$21:$P$1020,12,0)-H335,SUM(M335:O335))</f>
        <v>0</v>
      </c>
    </row>
    <row r="336" spans="2:26">
      <c r="B336" s="176" t="s">
        <v>2715</v>
      </c>
      <c r="C336" s="121"/>
      <c r="D336" s="119"/>
      <c r="E336" s="118"/>
      <c r="F336" s="192"/>
      <c r="G336" s="117"/>
      <c r="H336" s="120">
        <v>0</v>
      </c>
      <c r="I336" s="119"/>
      <c r="J336" s="119"/>
      <c r="K336" s="120">
        <v>0</v>
      </c>
      <c r="L336" s="120">
        <v>0</v>
      </c>
      <c r="M336" s="120">
        <v>0</v>
      </c>
      <c r="N336" s="120">
        <v>0</v>
      </c>
      <c r="O336" s="120">
        <v>0</v>
      </c>
      <c r="P336" s="185"/>
      <c r="Q336" s="181">
        <v>0</v>
      </c>
      <c r="R336" s="197"/>
      <c r="S336" s="179" t="str">
        <f>IFERROR(INDEX('ITC-3B'!$B$21:$B$1020,MATCH(F336,'ITC-3B'!$E$21:$E$1020,0)),"-")</f>
        <v>-</v>
      </c>
      <c r="T336" s="179" t="str">
        <f>IFERROR(INDEX('ITC-Books'!$B$21:$B$1020,MATCH(F336,'ITC-Books'!$E$21:$E$1020,0)),"-")</f>
        <v>-</v>
      </c>
      <c r="U336" s="186">
        <f t="shared" si="9"/>
        <v>0</v>
      </c>
      <c r="W336" s="179" t="str">
        <f>IFERROR(INDEX('ITC-3B'!$C$21:$C$1020,MATCH(F336,'ITC-3B'!$E$21:$E$1020,0)),"Unclaimed")</f>
        <v>Unclaimed</v>
      </c>
      <c r="X336" s="114">
        <f>IFERROR(VLOOKUP(F336,'ITC-3B'!$E$21:$P$1020,12,0)-H336,SUM(M336:O336))</f>
        <v>0</v>
      </c>
      <c r="Y336" s="179" t="str">
        <f>IFERROR(INDEX('ITC-Books'!$C$21:$C$1020,MATCH(F336,'ITC-Books'!$E$21:$E$1020,0)),"Unclaimed")</f>
        <v>Unclaimed</v>
      </c>
      <c r="Z336" s="114">
        <f>IFERROR(VLOOKUP(F336,'ITC-Books'!$E$21:$P$1020,12,0)-H336,SUM(M336:O336))</f>
        <v>0</v>
      </c>
    </row>
    <row r="337" spans="2:26">
      <c r="B337" s="176" t="s">
        <v>2716</v>
      </c>
      <c r="C337" s="121"/>
      <c r="D337" s="119"/>
      <c r="E337" s="118"/>
      <c r="F337" s="192"/>
      <c r="G337" s="117"/>
      <c r="H337" s="120">
        <v>0</v>
      </c>
      <c r="I337" s="119"/>
      <c r="J337" s="119"/>
      <c r="K337" s="120">
        <v>0</v>
      </c>
      <c r="L337" s="120">
        <v>0</v>
      </c>
      <c r="M337" s="120">
        <v>0</v>
      </c>
      <c r="N337" s="120">
        <v>0</v>
      </c>
      <c r="O337" s="120">
        <v>0</v>
      </c>
      <c r="P337" s="185"/>
      <c r="Q337" s="181">
        <v>0</v>
      </c>
      <c r="R337" s="197"/>
      <c r="S337" s="179" t="str">
        <f>IFERROR(INDEX('ITC-3B'!$B$21:$B$1020,MATCH(F337,'ITC-3B'!$E$21:$E$1020,0)),"-")</f>
        <v>-</v>
      </c>
      <c r="T337" s="179" t="str">
        <f>IFERROR(INDEX('ITC-Books'!$B$21:$B$1020,MATCH(F337,'ITC-Books'!$E$21:$E$1020,0)),"-")</f>
        <v>-</v>
      </c>
      <c r="U337" s="186">
        <f t="shared" si="9"/>
        <v>0</v>
      </c>
      <c r="W337" s="179" t="str">
        <f>IFERROR(INDEX('ITC-3B'!$C$21:$C$1020,MATCH(F337,'ITC-3B'!$E$21:$E$1020,0)),"Unclaimed")</f>
        <v>Unclaimed</v>
      </c>
      <c r="X337" s="114">
        <f>IFERROR(VLOOKUP(F337,'ITC-3B'!$E$21:$P$1020,12,0)-H337,SUM(M337:O337))</f>
        <v>0</v>
      </c>
      <c r="Y337" s="179" t="str">
        <f>IFERROR(INDEX('ITC-Books'!$C$21:$C$1020,MATCH(F337,'ITC-Books'!$E$21:$E$1020,0)),"Unclaimed")</f>
        <v>Unclaimed</v>
      </c>
      <c r="Z337" s="114">
        <f>IFERROR(VLOOKUP(F337,'ITC-Books'!$E$21:$P$1020,12,0)-H337,SUM(M337:O337))</f>
        <v>0</v>
      </c>
    </row>
    <row r="338" spans="2:26">
      <c r="B338" s="176" t="s">
        <v>2717</v>
      </c>
      <c r="C338" s="121"/>
      <c r="D338" s="119"/>
      <c r="E338" s="118"/>
      <c r="F338" s="192"/>
      <c r="G338" s="117"/>
      <c r="H338" s="120">
        <v>0</v>
      </c>
      <c r="I338" s="119"/>
      <c r="J338" s="119"/>
      <c r="K338" s="120">
        <v>0</v>
      </c>
      <c r="L338" s="120">
        <v>0</v>
      </c>
      <c r="M338" s="120">
        <v>0</v>
      </c>
      <c r="N338" s="120">
        <v>0</v>
      </c>
      <c r="O338" s="120">
        <v>0</v>
      </c>
      <c r="P338" s="185"/>
      <c r="Q338" s="181">
        <v>0</v>
      </c>
      <c r="R338" s="197"/>
      <c r="S338" s="179" t="str">
        <f>IFERROR(INDEX('ITC-3B'!$B$21:$B$1020,MATCH(F338,'ITC-3B'!$E$21:$E$1020,0)),"-")</f>
        <v>-</v>
      </c>
      <c r="T338" s="179" t="str">
        <f>IFERROR(INDEX('ITC-Books'!$B$21:$B$1020,MATCH(F338,'ITC-Books'!$E$21:$E$1020,0)),"-")</f>
        <v>-</v>
      </c>
      <c r="U338" s="186">
        <f t="shared" si="9"/>
        <v>0</v>
      </c>
      <c r="W338" s="179" t="str">
        <f>IFERROR(INDEX('ITC-3B'!$C$21:$C$1020,MATCH(F338,'ITC-3B'!$E$21:$E$1020,0)),"Unclaimed")</f>
        <v>Unclaimed</v>
      </c>
      <c r="X338" s="114">
        <f>IFERROR(VLOOKUP(F338,'ITC-3B'!$E$21:$P$1020,12,0)-H338,SUM(M338:O338))</f>
        <v>0</v>
      </c>
      <c r="Y338" s="179" t="str">
        <f>IFERROR(INDEX('ITC-Books'!$C$21:$C$1020,MATCH(F338,'ITC-Books'!$E$21:$E$1020,0)),"Unclaimed")</f>
        <v>Unclaimed</v>
      </c>
      <c r="Z338" s="114">
        <f>IFERROR(VLOOKUP(F338,'ITC-Books'!$E$21:$P$1020,12,0)-H338,SUM(M338:O338))</f>
        <v>0</v>
      </c>
    </row>
    <row r="339" spans="2:26">
      <c r="B339" s="176" t="s">
        <v>2718</v>
      </c>
      <c r="C339" s="121"/>
      <c r="D339" s="119"/>
      <c r="E339" s="118"/>
      <c r="F339" s="192"/>
      <c r="G339" s="117"/>
      <c r="H339" s="120">
        <v>0</v>
      </c>
      <c r="I339" s="119"/>
      <c r="J339" s="119"/>
      <c r="K339" s="120">
        <v>0</v>
      </c>
      <c r="L339" s="120">
        <v>0</v>
      </c>
      <c r="M339" s="120">
        <v>0</v>
      </c>
      <c r="N339" s="120">
        <v>0</v>
      </c>
      <c r="O339" s="120">
        <v>0</v>
      </c>
      <c r="P339" s="185"/>
      <c r="Q339" s="181">
        <v>0</v>
      </c>
      <c r="R339" s="197"/>
      <c r="S339" s="179" t="str">
        <f>IFERROR(INDEX('ITC-3B'!$B$21:$B$1020,MATCH(F339,'ITC-3B'!$E$21:$E$1020,0)),"-")</f>
        <v>-</v>
      </c>
      <c r="T339" s="179" t="str">
        <f>IFERROR(INDEX('ITC-Books'!$B$21:$B$1020,MATCH(F339,'ITC-Books'!$E$21:$E$1020,0)),"-")</f>
        <v>-</v>
      </c>
      <c r="U339" s="186">
        <f t="shared" si="9"/>
        <v>0</v>
      </c>
      <c r="W339" s="179" t="str">
        <f>IFERROR(INDEX('ITC-3B'!$C$21:$C$1020,MATCH(F339,'ITC-3B'!$E$21:$E$1020,0)),"Unclaimed")</f>
        <v>Unclaimed</v>
      </c>
      <c r="X339" s="114">
        <f>IFERROR(VLOOKUP(F339,'ITC-3B'!$E$21:$P$1020,12,0)-H339,SUM(M339:O339))</f>
        <v>0</v>
      </c>
      <c r="Y339" s="179" t="str">
        <f>IFERROR(INDEX('ITC-Books'!$C$21:$C$1020,MATCH(F339,'ITC-Books'!$E$21:$E$1020,0)),"Unclaimed")</f>
        <v>Unclaimed</v>
      </c>
      <c r="Z339" s="114">
        <f>IFERROR(VLOOKUP(F339,'ITC-Books'!$E$21:$P$1020,12,0)-H339,SUM(M339:O339))</f>
        <v>0</v>
      </c>
    </row>
    <row r="340" spans="2:26">
      <c r="B340" s="176" t="s">
        <v>2719</v>
      </c>
      <c r="C340" s="121"/>
      <c r="D340" s="119"/>
      <c r="E340" s="118"/>
      <c r="F340" s="192"/>
      <c r="G340" s="117"/>
      <c r="H340" s="120">
        <v>0</v>
      </c>
      <c r="I340" s="119"/>
      <c r="J340" s="119"/>
      <c r="K340" s="120">
        <v>0</v>
      </c>
      <c r="L340" s="120">
        <v>0</v>
      </c>
      <c r="M340" s="120">
        <v>0</v>
      </c>
      <c r="N340" s="120">
        <v>0</v>
      </c>
      <c r="O340" s="120">
        <v>0</v>
      </c>
      <c r="P340" s="185"/>
      <c r="Q340" s="181">
        <v>0</v>
      </c>
      <c r="R340" s="197"/>
      <c r="S340" s="179" t="str">
        <f>IFERROR(INDEX('ITC-3B'!$B$21:$B$1020,MATCH(F340,'ITC-3B'!$E$21:$E$1020,0)),"-")</f>
        <v>-</v>
      </c>
      <c r="T340" s="179" t="str">
        <f>IFERROR(INDEX('ITC-Books'!$B$21:$B$1020,MATCH(F340,'ITC-Books'!$E$21:$E$1020,0)),"-")</f>
        <v>-</v>
      </c>
      <c r="U340" s="186">
        <f t="shared" si="9"/>
        <v>0</v>
      </c>
      <c r="W340" s="179" t="str">
        <f>IFERROR(INDEX('ITC-3B'!$C$21:$C$1020,MATCH(F340,'ITC-3B'!$E$21:$E$1020,0)),"Unclaimed")</f>
        <v>Unclaimed</v>
      </c>
      <c r="X340" s="114">
        <f>IFERROR(VLOOKUP(F340,'ITC-3B'!$E$21:$P$1020,12,0)-H340,SUM(M340:O340))</f>
        <v>0</v>
      </c>
      <c r="Y340" s="179" t="str">
        <f>IFERROR(INDEX('ITC-Books'!$C$21:$C$1020,MATCH(F340,'ITC-Books'!$E$21:$E$1020,0)),"Unclaimed")</f>
        <v>Unclaimed</v>
      </c>
      <c r="Z340" s="114">
        <f>IFERROR(VLOOKUP(F340,'ITC-Books'!$E$21:$P$1020,12,0)-H340,SUM(M340:O340))</f>
        <v>0</v>
      </c>
    </row>
    <row r="341" spans="2:26">
      <c r="B341" s="176" t="s">
        <v>2720</v>
      </c>
      <c r="C341" s="121"/>
      <c r="D341" s="119"/>
      <c r="E341" s="118"/>
      <c r="F341" s="192"/>
      <c r="G341" s="117"/>
      <c r="H341" s="120">
        <v>0</v>
      </c>
      <c r="I341" s="119"/>
      <c r="J341" s="119"/>
      <c r="K341" s="120">
        <v>0</v>
      </c>
      <c r="L341" s="120">
        <v>0</v>
      </c>
      <c r="M341" s="120">
        <v>0</v>
      </c>
      <c r="N341" s="120">
        <v>0</v>
      </c>
      <c r="O341" s="120">
        <v>0</v>
      </c>
      <c r="P341" s="185"/>
      <c r="Q341" s="181">
        <v>0</v>
      </c>
      <c r="R341" s="197"/>
      <c r="S341" s="179" t="str">
        <f>IFERROR(INDEX('ITC-3B'!$B$21:$B$1020,MATCH(F341,'ITC-3B'!$E$21:$E$1020,0)),"-")</f>
        <v>-</v>
      </c>
      <c r="T341" s="179" t="str">
        <f>IFERROR(INDEX('ITC-Books'!$B$21:$B$1020,MATCH(F341,'ITC-Books'!$E$21:$E$1020,0)),"-")</f>
        <v>-</v>
      </c>
      <c r="U341" s="186">
        <f t="shared" si="9"/>
        <v>0</v>
      </c>
      <c r="W341" s="179" t="str">
        <f>IFERROR(INDEX('ITC-3B'!$C$21:$C$1020,MATCH(F341,'ITC-3B'!$E$21:$E$1020,0)),"Unclaimed")</f>
        <v>Unclaimed</v>
      </c>
      <c r="X341" s="114">
        <f>IFERROR(VLOOKUP(F341,'ITC-3B'!$E$21:$P$1020,12,0)-H341,SUM(M341:O341))</f>
        <v>0</v>
      </c>
      <c r="Y341" s="179" t="str">
        <f>IFERROR(INDEX('ITC-Books'!$C$21:$C$1020,MATCH(F341,'ITC-Books'!$E$21:$E$1020,0)),"Unclaimed")</f>
        <v>Unclaimed</v>
      </c>
      <c r="Z341" s="114">
        <f>IFERROR(VLOOKUP(F341,'ITC-Books'!$E$21:$P$1020,12,0)-H341,SUM(M341:O341))</f>
        <v>0</v>
      </c>
    </row>
    <row r="342" spans="2:26">
      <c r="B342" s="176" t="s">
        <v>2721</v>
      </c>
      <c r="C342" s="121"/>
      <c r="D342" s="119"/>
      <c r="E342" s="118"/>
      <c r="F342" s="192"/>
      <c r="G342" s="117"/>
      <c r="H342" s="120">
        <v>0</v>
      </c>
      <c r="I342" s="119"/>
      <c r="J342" s="119"/>
      <c r="K342" s="120">
        <v>0</v>
      </c>
      <c r="L342" s="120">
        <v>0</v>
      </c>
      <c r="M342" s="120">
        <v>0</v>
      </c>
      <c r="N342" s="120">
        <v>0</v>
      </c>
      <c r="O342" s="120">
        <v>0</v>
      </c>
      <c r="P342" s="185"/>
      <c r="Q342" s="181">
        <v>0</v>
      </c>
      <c r="R342" s="197"/>
      <c r="S342" s="179" t="str">
        <f>IFERROR(INDEX('ITC-3B'!$B$21:$B$1020,MATCH(F342,'ITC-3B'!$E$21:$E$1020,0)),"-")</f>
        <v>-</v>
      </c>
      <c r="T342" s="179" t="str">
        <f>IFERROR(INDEX('ITC-Books'!$B$21:$B$1020,MATCH(F342,'ITC-Books'!$E$21:$E$1020,0)),"-")</f>
        <v>-</v>
      </c>
      <c r="U342" s="186">
        <f t="shared" ref="U342:U405" si="10">IF(((L342*K342/100)-SUM(M342:O342))&gt;0.51,0,((L342*K342/100)-SUM(M342:O342)))</f>
        <v>0</v>
      </c>
      <c r="W342" s="179" t="str">
        <f>IFERROR(INDEX('ITC-3B'!$C$21:$C$1020,MATCH(F342,'ITC-3B'!$E$21:$E$1020,0)),"Unclaimed")</f>
        <v>Unclaimed</v>
      </c>
      <c r="X342" s="114">
        <f>IFERROR(VLOOKUP(F342,'ITC-3B'!$E$21:$P$1020,12,0)-H342,SUM(M342:O342))</f>
        <v>0</v>
      </c>
      <c r="Y342" s="179" t="str">
        <f>IFERROR(INDEX('ITC-Books'!$C$21:$C$1020,MATCH(F342,'ITC-Books'!$E$21:$E$1020,0)),"Unclaimed")</f>
        <v>Unclaimed</v>
      </c>
      <c r="Z342" s="114">
        <f>IFERROR(VLOOKUP(F342,'ITC-Books'!$E$21:$P$1020,12,0)-H342,SUM(M342:O342))</f>
        <v>0</v>
      </c>
    </row>
    <row r="343" spans="2:26">
      <c r="B343" s="176" t="s">
        <v>2722</v>
      </c>
      <c r="C343" s="121"/>
      <c r="D343" s="119"/>
      <c r="E343" s="118"/>
      <c r="F343" s="192"/>
      <c r="G343" s="117"/>
      <c r="H343" s="120">
        <v>0</v>
      </c>
      <c r="I343" s="119"/>
      <c r="J343" s="119"/>
      <c r="K343" s="120">
        <v>0</v>
      </c>
      <c r="L343" s="120">
        <v>0</v>
      </c>
      <c r="M343" s="120">
        <v>0</v>
      </c>
      <c r="N343" s="120">
        <v>0</v>
      </c>
      <c r="O343" s="120">
        <v>0</v>
      </c>
      <c r="P343" s="185"/>
      <c r="Q343" s="181">
        <v>0</v>
      </c>
      <c r="R343" s="197"/>
      <c r="S343" s="179" t="str">
        <f>IFERROR(INDEX('ITC-3B'!$B$21:$B$1020,MATCH(F343,'ITC-3B'!$E$21:$E$1020,0)),"-")</f>
        <v>-</v>
      </c>
      <c r="T343" s="179" t="str">
        <f>IFERROR(INDEX('ITC-Books'!$B$21:$B$1020,MATCH(F343,'ITC-Books'!$E$21:$E$1020,0)),"-")</f>
        <v>-</v>
      </c>
      <c r="U343" s="186">
        <f t="shared" si="10"/>
        <v>0</v>
      </c>
      <c r="W343" s="179" t="str">
        <f>IFERROR(INDEX('ITC-3B'!$C$21:$C$1020,MATCH(F343,'ITC-3B'!$E$21:$E$1020,0)),"Unclaimed")</f>
        <v>Unclaimed</v>
      </c>
      <c r="X343" s="114">
        <f>IFERROR(VLOOKUP(F343,'ITC-3B'!$E$21:$P$1020,12,0)-H343,SUM(M343:O343))</f>
        <v>0</v>
      </c>
      <c r="Y343" s="179" t="str">
        <f>IFERROR(INDEX('ITC-Books'!$C$21:$C$1020,MATCH(F343,'ITC-Books'!$E$21:$E$1020,0)),"Unclaimed")</f>
        <v>Unclaimed</v>
      </c>
      <c r="Z343" s="114">
        <f>IFERROR(VLOOKUP(F343,'ITC-Books'!$E$21:$P$1020,12,0)-H343,SUM(M343:O343))</f>
        <v>0</v>
      </c>
    </row>
    <row r="344" spans="2:26">
      <c r="B344" s="176" t="s">
        <v>2723</v>
      </c>
      <c r="C344" s="121"/>
      <c r="D344" s="119"/>
      <c r="E344" s="118"/>
      <c r="F344" s="192"/>
      <c r="G344" s="117"/>
      <c r="H344" s="120">
        <v>0</v>
      </c>
      <c r="I344" s="119"/>
      <c r="J344" s="119"/>
      <c r="K344" s="120">
        <v>0</v>
      </c>
      <c r="L344" s="120">
        <v>0</v>
      </c>
      <c r="M344" s="120">
        <v>0</v>
      </c>
      <c r="N344" s="120">
        <v>0</v>
      </c>
      <c r="O344" s="120">
        <v>0</v>
      </c>
      <c r="P344" s="185"/>
      <c r="Q344" s="181">
        <v>0</v>
      </c>
      <c r="R344" s="197"/>
      <c r="S344" s="179" t="str">
        <f>IFERROR(INDEX('ITC-3B'!$B$21:$B$1020,MATCH(F344,'ITC-3B'!$E$21:$E$1020,0)),"-")</f>
        <v>-</v>
      </c>
      <c r="T344" s="179" t="str">
        <f>IFERROR(INDEX('ITC-Books'!$B$21:$B$1020,MATCH(F344,'ITC-Books'!$E$21:$E$1020,0)),"-")</f>
        <v>-</v>
      </c>
      <c r="U344" s="186">
        <f t="shared" si="10"/>
        <v>0</v>
      </c>
      <c r="W344" s="179" t="str">
        <f>IFERROR(INDEX('ITC-3B'!$C$21:$C$1020,MATCH(F344,'ITC-3B'!$E$21:$E$1020,0)),"Unclaimed")</f>
        <v>Unclaimed</v>
      </c>
      <c r="X344" s="114">
        <f>IFERROR(VLOOKUP(F344,'ITC-3B'!$E$21:$P$1020,12,0)-H344,SUM(M344:O344))</f>
        <v>0</v>
      </c>
      <c r="Y344" s="179" t="str">
        <f>IFERROR(INDEX('ITC-Books'!$C$21:$C$1020,MATCH(F344,'ITC-Books'!$E$21:$E$1020,0)),"Unclaimed")</f>
        <v>Unclaimed</v>
      </c>
      <c r="Z344" s="114">
        <f>IFERROR(VLOOKUP(F344,'ITC-Books'!$E$21:$P$1020,12,0)-H344,SUM(M344:O344))</f>
        <v>0</v>
      </c>
    </row>
    <row r="345" spans="2:26">
      <c r="B345" s="176" t="s">
        <v>2724</v>
      </c>
      <c r="C345" s="121"/>
      <c r="D345" s="119"/>
      <c r="E345" s="118"/>
      <c r="F345" s="192"/>
      <c r="G345" s="117"/>
      <c r="H345" s="120">
        <v>0</v>
      </c>
      <c r="I345" s="119"/>
      <c r="J345" s="119"/>
      <c r="K345" s="120">
        <v>0</v>
      </c>
      <c r="L345" s="120">
        <v>0</v>
      </c>
      <c r="M345" s="120">
        <v>0</v>
      </c>
      <c r="N345" s="120">
        <v>0</v>
      </c>
      <c r="O345" s="120">
        <v>0</v>
      </c>
      <c r="P345" s="185"/>
      <c r="Q345" s="181">
        <v>0</v>
      </c>
      <c r="R345" s="197"/>
      <c r="S345" s="179" t="str">
        <f>IFERROR(INDEX('ITC-3B'!$B$21:$B$1020,MATCH(F345,'ITC-3B'!$E$21:$E$1020,0)),"-")</f>
        <v>-</v>
      </c>
      <c r="T345" s="179" t="str">
        <f>IFERROR(INDEX('ITC-Books'!$B$21:$B$1020,MATCH(F345,'ITC-Books'!$E$21:$E$1020,0)),"-")</f>
        <v>-</v>
      </c>
      <c r="U345" s="186">
        <f t="shared" si="10"/>
        <v>0</v>
      </c>
      <c r="W345" s="179" t="str">
        <f>IFERROR(INDEX('ITC-3B'!$C$21:$C$1020,MATCH(F345,'ITC-3B'!$E$21:$E$1020,0)),"Unclaimed")</f>
        <v>Unclaimed</v>
      </c>
      <c r="X345" s="114">
        <f>IFERROR(VLOOKUP(F345,'ITC-3B'!$E$21:$P$1020,12,0)-H345,SUM(M345:O345))</f>
        <v>0</v>
      </c>
      <c r="Y345" s="179" t="str">
        <f>IFERROR(INDEX('ITC-Books'!$C$21:$C$1020,MATCH(F345,'ITC-Books'!$E$21:$E$1020,0)),"Unclaimed")</f>
        <v>Unclaimed</v>
      </c>
      <c r="Z345" s="114">
        <f>IFERROR(VLOOKUP(F345,'ITC-Books'!$E$21:$P$1020,12,0)-H345,SUM(M345:O345))</f>
        <v>0</v>
      </c>
    </row>
    <row r="346" spans="2:26">
      <c r="B346" s="176" t="s">
        <v>2725</v>
      </c>
      <c r="C346" s="121"/>
      <c r="D346" s="119"/>
      <c r="E346" s="118"/>
      <c r="F346" s="192"/>
      <c r="G346" s="117"/>
      <c r="H346" s="120">
        <v>0</v>
      </c>
      <c r="I346" s="119"/>
      <c r="J346" s="119"/>
      <c r="K346" s="120">
        <v>0</v>
      </c>
      <c r="L346" s="120">
        <v>0</v>
      </c>
      <c r="M346" s="120">
        <v>0</v>
      </c>
      <c r="N346" s="120">
        <v>0</v>
      </c>
      <c r="O346" s="120">
        <v>0</v>
      </c>
      <c r="P346" s="185"/>
      <c r="Q346" s="181">
        <v>0</v>
      </c>
      <c r="R346" s="197"/>
      <c r="S346" s="179" t="str">
        <f>IFERROR(INDEX('ITC-3B'!$B$21:$B$1020,MATCH(F346,'ITC-3B'!$E$21:$E$1020,0)),"-")</f>
        <v>-</v>
      </c>
      <c r="T346" s="179" t="str">
        <f>IFERROR(INDEX('ITC-Books'!$B$21:$B$1020,MATCH(F346,'ITC-Books'!$E$21:$E$1020,0)),"-")</f>
        <v>-</v>
      </c>
      <c r="U346" s="186">
        <f t="shared" si="10"/>
        <v>0</v>
      </c>
      <c r="W346" s="179" t="str">
        <f>IFERROR(INDEX('ITC-3B'!$C$21:$C$1020,MATCH(F346,'ITC-3B'!$E$21:$E$1020,0)),"Unclaimed")</f>
        <v>Unclaimed</v>
      </c>
      <c r="X346" s="114">
        <f>IFERROR(VLOOKUP(F346,'ITC-3B'!$E$21:$P$1020,12,0)-H346,SUM(M346:O346))</f>
        <v>0</v>
      </c>
      <c r="Y346" s="179" t="str">
        <f>IFERROR(INDEX('ITC-Books'!$C$21:$C$1020,MATCH(F346,'ITC-Books'!$E$21:$E$1020,0)),"Unclaimed")</f>
        <v>Unclaimed</v>
      </c>
      <c r="Z346" s="114">
        <f>IFERROR(VLOOKUP(F346,'ITC-Books'!$E$21:$P$1020,12,0)-H346,SUM(M346:O346))</f>
        <v>0</v>
      </c>
    </row>
    <row r="347" spans="2:26">
      <c r="B347" s="176" t="s">
        <v>2726</v>
      </c>
      <c r="C347" s="121"/>
      <c r="D347" s="119"/>
      <c r="E347" s="118"/>
      <c r="F347" s="192"/>
      <c r="G347" s="117"/>
      <c r="H347" s="120">
        <v>0</v>
      </c>
      <c r="I347" s="119"/>
      <c r="J347" s="119"/>
      <c r="K347" s="120">
        <v>0</v>
      </c>
      <c r="L347" s="120">
        <v>0</v>
      </c>
      <c r="M347" s="120">
        <v>0</v>
      </c>
      <c r="N347" s="120">
        <v>0</v>
      </c>
      <c r="O347" s="120">
        <v>0</v>
      </c>
      <c r="P347" s="185"/>
      <c r="Q347" s="181">
        <v>0</v>
      </c>
      <c r="R347" s="197"/>
      <c r="S347" s="179" t="str">
        <f>IFERROR(INDEX('ITC-3B'!$B$21:$B$1020,MATCH(F347,'ITC-3B'!$E$21:$E$1020,0)),"-")</f>
        <v>-</v>
      </c>
      <c r="T347" s="179" t="str">
        <f>IFERROR(INDEX('ITC-Books'!$B$21:$B$1020,MATCH(F347,'ITC-Books'!$E$21:$E$1020,0)),"-")</f>
        <v>-</v>
      </c>
      <c r="U347" s="186">
        <f t="shared" si="10"/>
        <v>0</v>
      </c>
      <c r="W347" s="179" t="str">
        <f>IFERROR(INDEX('ITC-3B'!$C$21:$C$1020,MATCH(F347,'ITC-3B'!$E$21:$E$1020,0)),"Unclaimed")</f>
        <v>Unclaimed</v>
      </c>
      <c r="X347" s="114">
        <f>IFERROR(VLOOKUP(F347,'ITC-3B'!$E$21:$P$1020,12,0)-H347,SUM(M347:O347))</f>
        <v>0</v>
      </c>
      <c r="Y347" s="179" t="str">
        <f>IFERROR(INDEX('ITC-Books'!$C$21:$C$1020,MATCH(F347,'ITC-Books'!$E$21:$E$1020,0)),"Unclaimed")</f>
        <v>Unclaimed</v>
      </c>
      <c r="Z347" s="114">
        <f>IFERROR(VLOOKUP(F347,'ITC-Books'!$E$21:$P$1020,12,0)-H347,SUM(M347:O347))</f>
        <v>0</v>
      </c>
    </row>
    <row r="348" spans="2:26">
      <c r="B348" s="176" t="s">
        <v>2727</v>
      </c>
      <c r="C348" s="121"/>
      <c r="D348" s="119"/>
      <c r="E348" s="118"/>
      <c r="F348" s="192"/>
      <c r="G348" s="117"/>
      <c r="H348" s="120">
        <v>0</v>
      </c>
      <c r="I348" s="119"/>
      <c r="J348" s="119"/>
      <c r="K348" s="120">
        <v>0</v>
      </c>
      <c r="L348" s="120">
        <v>0</v>
      </c>
      <c r="M348" s="120">
        <v>0</v>
      </c>
      <c r="N348" s="120">
        <v>0</v>
      </c>
      <c r="O348" s="120">
        <v>0</v>
      </c>
      <c r="P348" s="185"/>
      <c r="Q348" s="181">
        <v>0</v>
      </c>
      <c r="R348" s="197"/>
      <c r="S348" s="179" t="str">
        <f>IFERROR(INDEX('ITC-3B'!$B$21:$B$1020,MATCH(F348,'ITC-3B'!$E$21:$E$1020,0)),"-")</f>
        <v>-</v>
      </c>
      <c r="T348" s="179" t="str">
        <f>IFERROR(INDEX('ITC-Books'!$B$21:$B$1020,MATCH(F348,'ITC-Books'!$E$21:$E$1020,0)),"-")</f>
        <v>-</v>
      </c>
      <c r="U348" s="186">
        <f t="shared" si="10"/>
        <v>0</v>
      </c>
      <c r="W348" s="179" t="str">
        <f>IFERROR(INDEX('ITC-3B'!$C$21:$C$1020,MATCH(F348,'ITC-3B'!$E$21:$E$1020,0)),"Unclaimed")</f>
        <v>Unclaimed</v>
      </c>
      <c r="X348" s="114">
        <f>IFERROR(VLOOKUP(F348,'ITC-3B'!$E$21:$P$1020,12,0)-H348,SUM(M348:O348))</f>
        <v>0</v>
      </c>
      <c r="Y348" s="179" t="str">
        <f>IFERROR(INDEX('ITC-Books'!$C$21:$C$1020,MATCH(F348,'ITC-Books'!$E$21:$E$1020,0)),"Unclaimed")</f>
        <v>Unclaimed</v>
      </c>
      <c r="Z348" s="114">
        <f>IFERROR(VLOOKUP(F348,'ITC-Books'!$E$21:$P$1020,12,0)-H348,SUM(M348:O348))</f>
        <v>0</v>
      </c>
    </row>
    <row r="349" spans="2:26">
      <c r="B349" s="176" t="s">
        <v>2728</v>
      </c>
      <c r="C349" s="121"/>
      <c r="D349" s="119"/>
      <c r="E349" s="118"/>
      <c r="F349" s="192"/>
      <c r="G349" s="117"/>
      <c r="H349" s="120">
        <v>0</v>
      </c>
      <c r="I349" s="119"/>
      <c r="J349" s="119"/>
      <c r="K349" s="120">
        <v>0</v>
      </c>
      <c r="L349" s="120">
        <v>0</v>
      </c>
      <c r="M349" s="120">
        <v>0</v>
      </c>
      <c r="N349" s="120">
        <v>0</v>
      </c>
      <c r="O349" s="120">
        <v>0</v>
      </c>
      <c r="P349" s="185"/>
      <c r="Q349" s="181">
        <v>0</v>
      </c>
      <c r="R349" s="197"/>
      <c r="S349" s="179" t="str">
        <f>IFERROR(INDEX('ITC-3B'!$B$21:$B$1020,MATCH(F349,'ITC-3B'!$E$21:$E$1020,0)),"-")</f>
        <v>-</v>
      </c>
      <c r="T349" s="179" t="str">
        <f>IFERROR(INDEX('ITC-Books'!$B$21:$B$1020,MATCH(F349,'ITC-Books'!$E$21:$E$1020,0)),"-")</f>
        <v>-</v>
      </c>
      <c r="U349" s="186">
        <f t="shared" si="10"/>
        <v>0</v>
      </c>
      <c r="W349" s="179" t="str">
        <f>IFERROR(INDEX('ITC-3B'!$C$21:$C$1020,MATCH(F349,'ITC-3B'!$E$21:$E$1020,0)),"Unclaimed")</f>
        <v>Unclaimed</v>
      </c>
      <c r="X349" s="114">
        <f>IFERROR(VLOOKUP(F349,'ITC-3B'!$E$21:$P$1020,12,0)-H349,SUM(M349:O349))</f>
        <v>0</v>
      </c>
      <c r="Y349" s="179" t="str">
        <f>IFERROR(INDEX('ITC-Books'!$C$21:$C$1020,MATCH(F349,'ITC-Books'!$E$21:$E$1020,0)),"Unclaimed")</f>
        <v>Unclaimed</v>
      </c>
      <c r="Z349" s="114">
        <f>IFERROR(VLOOKUP(F349,'ITC-Books'!$E$21:$P$1020,12,0)-H349,SUM(M349:O349))</f>
        <v>0</v>
      </c>
    </row>
    <row r="350" spans="2:26">
      <c r="B350" s="176" t="s">
        <v>2729</v>
      </c>
      <c r="C350" s="121"/>
      <c r="D350" s="119"/>
      <c r="E350" s="118"/>
      <c r="F350" s="192"/>
      <c r="G350" s="117"/>
      <c r="H350" s="120">
        <v>0</v>
      </c>
      <c r="I350" s="119"/>
      <c r="J350" s="119"/>
      <c r="K350" s="120">
        <v>0</v>
      </c>
      <c r="L350" s="120">
        <v>0</v>
      </c>
      <c r="M350" s="120">
        <v>0</v>
      </c>
      <c r="N350" s="120">
        <v>0</v>
      </c>
      <c r="O350" s="120">
        <v>0</v>
      </c>
      <c r="P350" s="185"/>
      <c r="Q350" s="181">
        <v>0</v>
      </c>
      <c r="R350" s="197"/>
      <c r="S350" s="179" t="str">
        <f>IFERROR(INDEX('ITC-3B'!$B$21:$B$1020,MATCH(F350,'ITC-3B'!$E$21:$E$1020,0)),"-")</f>
        <v>-</v>
      </c>
      <c r="T350" s="179" t="str">
        <f>IFERROR(INDEX('ITC-Books'!$B$21:$B$1020,MATCH(F350,'ITC-Books'!$E$21:$E$1020,0)),"-")</f>
        <v>-</v>
      </c>
      <c r="U350" s="186">
        <f t="shared" si="10"/>
        <v>0</v>
      </c>
      <c r="W350" s="179" t="str">
        <f>IFERROR(INDEX('ITC-3B'!$C$21:$C$1020,MATCH(F350,'ITC-3B'!$E$21:$E$1020,0)),"Unclaimed")</f>
        <v>Unclaimed</v>
      </c>
      <c r="X350" s="114">
        <f>IFERROR(VLOOKUP(F350,'ITC-3B'!$E$21:$P$1020,12,0)-H350,SUM(M350:O350))</f>
        <v>0</v>
      </c>
      <c r="Y350" s="179" t="str">
        <f>IFERROR(INDEX('ITC-Books'!$C$21:$C$1020,MATCH(F350,'ITC-Books'!$E$21:$E$1020,0)),"Unclaimed")</f>
        <v>Unclaimed</v>
      </c>
      <c r="Z350" s="114">
        <f>IFERROR(VLOOKUP(F350,'ITC-Books'!$E$21:$P$1020,12,0)-H350,SUM(M350:O350))</f>
        <v>0</v>
      </c>
    </row>
    <row r="351" spans="2:26">
      <c r="B351" s="176" t="s">
        <v>2730</v>
      </c>
      <c r="C351" s="121"/>
      <c r="D351" s="119"/>
      <c r="E351" s="118"/>
      <c r="F351" s="192"/>
      <c r="G351" s="117"/>
      <c r="H351" s="120">
        <v>0</v>
      </c>
      <c r="I351" s="119"/>
      <c r="J351" s="119"/>
      <c r="K351" s="120">
        <v>0</v>
      </c>
      <c r="L351" s="120">
        <v>0</v>
      </c>
      <c r="M351" s="120">
        <v>0</v>
      </c>
      <c r="N351" s="120">
        <v>0</v>
      </c>
      <c r="O351" s="120">
        <v>0</v>
      </c>
      <c r="P351" s="185"/>
      <c r="Q351" s="181">
        <v>0</v>
      </c>
      <c r="R351" s="197"/>
      <c r="S351" s="179" t="str">
        <f>IFERROR(INDEX('ITC-3B'!$B$21:$B$1020,MATCH(F351,'ITC-3B'!$E$21:$E$1020,0)),"-")</f>
        <v>-</v>
      </c>
      <c r="T351" s="179" t="str">
        <f>IFERROR(INDEX('ITC-Books'!$B$21:$B$1020,MATCH(F351,'ITC-Books'!$E$21:$E$1020,0)),"-")</f>
        <v>-</v>
      </c>
      <c r="U351" s="186">
        <f t="shared" si="10"/>
        <v>0</v>
      </c>
      <c r="W351" s="179" t="str">
        <f>IFERROR(INDEX('ITC-3B'!$C$21:$C$1020,MATCH(F351,'ITC-3B'!$E$21:$E$1020,0)),"Unclaimed")</f>
        <v>Unclaimed</v>
      </c>
      <c r="X351" s="114">
        <f>IFERROR(VLOOKUP(F351,'ITC-3B'!$E$21:$P$1020,12,0)-H351,SUM(M351:O351))</f>
        <v>0</v>
      </c>
      <c r="Y351" s="179" t="str">
        <f>IFERROR(INDEX('ITC-Books'!$C$21:$C$1020,MATCH(F351,'ITC-Books'!$E$21:$E$1020,0)),"Unclaimed")</f>
        <v>Unclaimed</v>
      </c>
      <c r="Z351" s="114">
        <f>IFERROR(VLOOKUP(F351,'ITC-Books'!$E$21:$P$1020,12,0)-H351,SUM(M351:O351))</f>
        <v>0</v>
      </c>
    </row>
    <row r="352" spans="2:26">
      <c r="B352" s="176" t="s">
        <v>2731</v>
      </c>
      <c r="C352" s="121"/>
      <c r="D352" s="119"/>
      <c r="E352" s="118"/>
      <c r="F352" s="192"/>
      <c r="G352" s="117"/>
      <c r="H352" s="120">
        <v>0</v>
      </c>
      <c r="I352" s="119"/>
      <c r="J352" s="119"/>
      <c r="K352" s="120">
        <v>0</v>
      </c>
      <c r="L352" s="120">
        <v>0</v>
      </c>
      <c r="M352" s="120">
        <v>0</v>
      </c>
      <c r="N352" s="120">
        <v>0</v>
      </c>
      <c r="O352" s="120">
        <v>0</v>
      </c>
      <c r="P352" s="185"/>
      <c r="Q352" s="181">
        <v>0</v>
      </c>
      <c r="R352" s="197"/>
      <c r="S352" s="179" t="str">
        <f>IFERROR(INDEX('ITC-3B'!$B$21:$B$1020,MATCH(F352,'ITC-3B'!$E$21:$E$1020,0)),"-")</f>
        <v>-</v>
      </c>
      <c r="T352" s="179" t="str">
        <f>IFERROR(INDEX('ITC-Books'!$B$21:$B$1020,MATCH(F352,'ITC-Books'!$E$21:$E$1020,0)),"-")</f>
        <v>-</v>
      </c>
      <c r="U352" s="186">
        <f t="shared" si="10"/>
        <v>0</v>
      </c>
      <c r="W352" s="179" t="str">
        <f>IFERROR(INDEX('ITC-3B'!$C$21:$C$1020,MATCH(F352,'ITC-3B'!$E$21:$E$1020,0)),"Unclaimed")</f>
        <v>Unclaimed</v>
      </c>
      <c r="X352" s="114">
        <f>IFERROR(VLOOKUP(F352,'ITC-3B'!$E$21:$P$1020,12,0)-H352,SUM(M352:O352))</f>
        <v>0</v>
      </c>
      <c r="Y352" s="179" t="str">
        <f>IFERROR(INDEX('ITC-Books'!$C$21:$C$1020,MATCH(F352,'ITC-Books'!$E$21:$E$1020,0)),"Unclaimed")</f>
        <v>Unclaimed</v>
      </c>
      <c r="Z352" s="114">
        <f>IFERROR(VLOOKUP(F352,'ITC-Books'!$E$21:$P$1020,12,0)-H352,SUM(M352:O352))</f>
        <v>0</v>
      </c>
    </row>
    <row r="353" spans="2:26">
      <c r="B353" s="176" t="s">
        <v>2732</v>
      </c>
      <c r="C353" s="121"/>
      <c r="D353" s="119"/>
      <c r="E353" s="118"/>
      <c r="F353" s="192"/>
      <c r="G353" s="117"/>
      <c r="H353" s="120">
        <v>0</v>
      </c>
      <c r="I353" s="119"/>
      <c r="J353" s="119"/>
      <c r="K353" s="120">
        <v>0</v>
      </c>
      <c r="L353" s="120">
        <v>0</v>
      </c>
      <c r="M353" s="120">
        <v>0</v>
      </c>
      <c r="N353" s="120">
        <v>0</v>
      </c>
      <c r="O353" s="120">
        <v>0</v>
      </c>
      <c r="P353" s="185"/>
      <c r="Q353" s="181">
        <v>0</v>
      </c>
      <c r="R353" s="197"/>
      <c r="S353" s="179" t="str">
        <f>IFERROR(INDEX('ITC-3B'!$B$21:$B$1020,MATCH(F353,'ITC-3B'!$E$21:$E$1020,0)),"-")</f>
        <v>-</v>
      </c>
      <c r="T353" s="179" t="str">
        <f>IFERROR(INDEX('ITC-Books'!$B$21:$B$1020,MATCH(F353,'ITC-Books'!$E$21:$E$1020,0)),"-")</f>
        <v>-</v>
      </c>
      <c r="U353" s="186">
        <f t="shared" si="10"/>
        <v>0</v>
      </c>
      <c r="W353" s="179" t="str">
        <f>IFERROR(INDEX('ITC-3B'!$C$21:$C$1020,MATCH(F353,'ITC-3B'!$E$21:$E$1020,0)),"Unclaimed")</f>
        <v>Unclaimed</v>
      </c>
      <c r="X353" s="114">
        <f>IFERROR(VLOOKUP(F353,'ITC-3B'!$E$21:$P$1020,12,0)-H353,SUM(M353:O353))</f>
        <v>0</v>
      </c>
      <c r="Y353" s="179" t="str">
        <f>IFERROR(INDEX('ITC-Books'!$C$21:$C$1020,MATCH(F353,'ITC-Books'!$E$21:$E$1020,0)),"Unclaimed")</f>
        <v>Unclaimed</v>
      </c>
      <c r="Z353" s="114">
        <f>IFERROR(VLOOKUP(F353,'ITC-Books'!$E$21:$P$1020,12,0)-H353,SUM(M353:O353))</f>
        <v>0</v>
      </c>
    </row>
    <row r="354" spans="2:26">
      <c r="B354" s="176" t="s">
        <v>2733</v>
      </c>
      <c r="C354" s="121"/>
      <c r="D354" s="119"/>
      <c r="E354" s="118"/>
      <c r="F354" s="192"/>
      <c r="G354" s="117"/>
      <c r="H354" s="120">
        <v>0</v>
      </c>
      <c r="I354" s="119"/>
      <c r="J354" s="119"/>
      <c r="K354" s="120">
        <v>0</v>
      </c>
      <c r="L354" s="120">
        <v>0</v>
      </c>
      <c r="M354" s="120">
        <v>0</v>
      </c>
      <c r="N354" s="120">
        <v>0</v>
      </c>
      <c r="O354" s="120">
        <v>0</v>
      </c>
      <c r="P354" s="185"/>
      <c r="Q354" s="181">
        <v>0</v>
      </c>
      <c r="R354" s="197"/>
      <c r="S354" s="179" t="str">
        <f>IFERROR(INDEX('ITC-3B'!$B$21:$B$1020,MATCH(F354,'ITC-3B'!$E$21:$E$1020,0)),"-")</f>
        <v>-</v>
      </c>
      <c r="T354" s="179" t="str">
        <f>IFERROR(INDEX('ITC-Books'!$B$21:$B$1020,MATCH(F354,'ITC-Books'!$E$21:$E$1020,0)),"-")</f>
        <v>-</v>
      </c>
      <c r="U354" s="186">
        <f t="shared" si="10"/>
        <v>0</v>
      </c>
      <c r="W354" s="179" t="str">
        <f>IFERROR(INDEX('ITC-3B'!$C$21:$C$1020,MATCH(F354,'ITC-3B'!$E$21:$E$1020,0)),"Unclaimed")</f>
        <v>Unclaimed</v>
      </c>
      <c r="X354" s="114">
        <f>IFERROR(VLOOKUP(F354,'ITC-3B'!$E$21:$P$1020,12,0)-H354,SUM(M354:O354))</f>
        <v>0</v>
      </c>
      <c r="Y354" s="179" t="str">
        <f>IFERROR(INDEX('ITC-Books'!$C$21:$C$1020,MATCH(F354,'ITC-Books'!$E$21:$E$1020,0)),"Unclaimed")</f>
        <v>Unclaimed</v>
      </c>
      <c r="Z354" s="114">
        <f>IFERROR(VLOOKUP(F354,'ITC-Books'!$E$21:$P$1020,12,0)-H354,SUM(M354:O354))</f>
        <v>0</v>
      </c>
    </row>
    <row r="355" spans="2:26">
      <c r="B355" s="176" t="s">
        <v>2734</v>
      </c>
      <c r="C355" s="121"/>
      <c r="D355" s="119"/>
      <c r="E355" s="118"/>
      <c r="F355" s="192"/>
      <c r="G355" s="117"/>
      <c r="H355" s="120">
        <v>0</v>
      </c>
      <c r="I355" s="119"/>
      <c r="J355" s="119"/>
      <c r="K355" s="120">
        <v>0</v>
      </c>
      <c r="L355" s="120">
        <v>0</v>
      </c>
      <c r="M355" s="120">
        <v>0</v>
      </c>
      <c r="N355" s="120">
        <v>0</v>
      </c>
      <c r="O355" s="120">
        <v>0</v>
      </c>
      <c r="P355" s="185"/>
      <c r="Q355" s="181">
        <v>0</v>
      </c>
      <c r="R355" s="197"/>
      <c r="S355" s="179" t="str">
        <f>IFERROR(INDEX('ITC-3B'!$B$21:$B$1020,MATCH(F355,'ITC-3B'!$E$21:$E$1020,0)),"-")</f>
        <v>-</v>
      </c>
      <c r="T355" s="179" t="str">
        <f>IFERROR(INDEX('ITC-Books'!$B$21:$B$1020,MATCH(F355,'ITC-Books'!$E$21:$E$1020,0)),"-")</f>
        <v>-</v>
      </c>
      <c r="U355" s="186">
        <f t="shared" si="10"/>
        <v>0</v>
      </c>
      <c r="W355" s="179" t="str">
        <f>IFERROR(INDEX('ITC-3B'!$C$21:$C$1020,MATCH(F355,'ITC-3B'!$E$21:$E$1020,0)),"Unclaimed")</f>
        <v>Unclaimed</v>
      </c>
      <c r="X355" s="114">
        <f>IFERROR(VLOOKUP(F355,'ITC-3B'!$E$21:$P$1020,12,0)-H355,SUM(M355:O355))</f>
        <v>0</v>
      </c>
      <c r="Y355" s="179" t="str">
        <f>IFERROR(INDEX('ITC-Books'!$C$21:$C$1020,MATCH(F355,'ITC-Books'!$E$21:$E$1020,0)),"Unclaimed")</f>
        <v>Unclaimed</v>
      </c>
      <c r="Z355" s="114">
        <f>IFERROR(VLOOKUP(F355,'ITC-Books'!$E$21:$P$1020,12,0)-H355,SUM(M355:O355))</f>
        <v>0</v>
      </c>
    </row>
    <row r="356" spans="2:26">
      <c r="B356" s="176" t="s">
        <v>2735</v>
      </c>
      <c r="C356" s="121"/>
      <c r="D356" s="119"/>
      <c r="E356" s="118"/>
      <c r="F356" s="192"/>
      <c r="G356" s="117"/>
      <c r="H356" s="120">
        <v>0</v>
      </c>
      <c r="I356" s="119"/>
      <c r="J356" s="119"/>
      <c r="K356" s="120">
        <v>0</v>
      </c>
      <c r="L356" s="120">
        <v>0</v>
      </c>
      <c r="M356" s="120">
        <v>0</v>
      </c>
      <c r="N356" s="120">
        <v>0</v>
      </c>
      <c r="O356" s="120">
        <v>0</v>
      </c>
      <c r="P356" s="185"/>
      <c r="Q356" s="181">
        <v>0</v>
      </c>
      <c r="R356" s="197"/>
      <c r="S356" s="179" t="str">
        <f>IFERROR(INDEX('ITC-3B'!$B$21:$B$1020,MATCH(F356,'ITC-3B'!$E$21:$E$1020,0)),"-")</f>
        <v>-</v>
      </c>
      <c r="T356" s="179" t="str">
        <f>IFERROR(INDEX('ITC-Books'!$B$21:$B$1020,MATCH(F356,'ITC-Books'!$E$21:$E$1020,0)),"-")</f>
        <v>-</v>
      </c>
      <c r="U356" s="186">
        <f t="shared" si="10"/>
        <v>0</v>
      </c>
      <c r="W356" s="179" t="str">
        <f>IFERROR(INDEX('ITC-3B'!$C$21:$C$1020,MATCH(F356,'ITC-3B'!$E$21:$E$1020,0)),"Unclaimed")</f>
        <v>Unclaimed</v>
      </c>
      <c r="X356" s="114">
        <f>IFERROR(VLOOKUP(F356,'ITC-3B'!$E$21:$P$1020,12,0)-H356,SUM(M356:O356))</f>
        <v>0</v>
      </c>
      <c r="Y356" s="179" t="str">
        <f>IFERROR(INDEX('ITC-Books'!$C$21:$C$1020,MATCH(F356,'ITC-Books'!$E$21:$E$1020,0)),"Unclaimed")</f>
        <v>Unclaimed</v>
      </c>
      <c r="Z356" s="114">
        <f>IFERROR(VLOOKUP(F356,'ITC-Books'!$E$21:$P$1020,12,0)-H356,SUM(M356:O356))</f>
        <v>0</v>
      </c>
    </row>
    <row r="357" spans="2:26">
      <c r="B357" s="176" t="s">
        <v>2736</v>
      </c>
      <c r="C357" s="121"/>
      <c r="D357" s="119"/>
      <c r="E357" s="118"/>
      <c r="F357" s="192"/>
      <c r="G357" s="117"/>
      <c r="H357" s="120">
        <v>0</v>
      </c>
      <c r="I357" s="119"/>
      <c r="J357" s="119"/>
      <c r="K357" s="120">
        <v>0</v>
      </c>
      <c r="L357" s="120">
        <v>0</v>
      </c>
      <c r="M357" s="120">
        <v>0</v>
      </c>
      <c r="N357" s="120">
        <v>0</v>
      </c>
      <c r="O357" s="120">
        <v>0</v>
      </c>
      <c r="P357" s="185"/>
      <c r="Q357" s="181">
        <v>0</v>
      </c>
      <c r="R357" s="197"/>
      <c r="S357" s="179" t="str">
        <f>IFERROR(INDEX('ITC-3B'!$B$21:$B$1020,MATCH(F357,'ITC-3B'!$E$21:$E$1020,0)),"-")</f>
        <v>-</v>
      </c>
      <c r="T357" s="179" t="str">
        <f>IFERROR(INDEX('ITC-Books'!$B$21:$B$1020,MATCH(F357,'ITC-Books'!$E$21:$E$1020,0)),"-")</f>
        <v>-</v>
      </c>
      <c r="U357" s="186">
        <f t="shared" si="10"/>
        <v>0</v>
      </c>
      <c r="W357" s="179" t="str">
        <f>IFERROR(INDEX('ITC-3B'!$C$21:$C$1020,MATCH(F357,'ITC-3B'!$E$21:$E$1020,0)),"Unclaimed")</f>
        <v>Unclaimed</v>
      </c>
      <c r="X357" s="114">
        <f>IFERROR(VLOOKUP(F357,'ITC-3B'!$E$21:$P$1020,12,0)-H357,SUM(M357:O357))</f>
        <v>0</v>
      </c>
      <c r="Y357" s="179" t="str">
        <f>IFERROR(INDEX('ITC-Books'!$C$21:$C$1020,MATCH(F357,'ITC-Books'!$E$21:$E$1020,0)),"Unclaimed")</f>
        <v>Unclaimed</v>
      </c>
      <c r="Z357" s="114">
        <f>IFERROR(VLOOKUP(F357,'ITC-Books'!$E$21:$P$1020,12,0)-H357,SUM(M357:O357))</f>
        <v>0</v>
      </c>
    </row>
    <row r="358" spans="2:26">
      <c r="B358" s="176" t="s">
        <v>2737</v>
      </c>
      <c r="C358" s="121"/>
      <c r="D358" s="119"/>
      <c r="E358" s="118"/>
      <c r="F358" s="192"/>
      <c r="G358" s="117"/>
      <c r="H358" s="120">
        <v>0</v>
      </c>
      <c r="I358" s="119"/>
      <c r="J358" s="119"/>
      <c r="K358" s="120">
        <v>0</v>
      </c>
      <c r="L358" s="120">
        <v>0</v>
      </c>
      <c r="M358" s="120">
        <v>0</v>
      </c>
      <c r="N358" s="120">
        <v>0</v>
      </c>
      <c r="O358" s="120">
        <v>0</v>
      </c>
      <c r="P358" s="185"/>
      <c r="Q358" s="181">
        <v>0</v>
      </c>
      <c r="R358" s="197"/>
      <c r="S358" s="179" t="str">
        <f>IFERROR(INDEX('ITC-3B'!$B$21:$B$1020,MATCH(F358,'ITC-3B'!$E$21:$E$1020,0)),"-")</f>
        <v>-</v>
      </c>
      <c r="T358" s="179" t="str">
        <f>IFERROR(INDEX('ITC-Books'!$B$21:$B$1020,MATCH(F358,'ITC-Books'!$E$21:$E$1020,0)),"-")</f>
        <v>-</v>
      </c>
      <c r="U358" s="186">
        <f t="shared" si="10"/>
        <v>0</v>
      </c>
      <c r="W358" s="179" t="str">
        <f>IFERROR(INDEX('ITC-3B'!$C$21:$C$1020,MATCH(F358,'ITC-3B'!$E$21:$E$1020,0)),"Unclaimed")</f>
        <v>Unclaimed</v>
      </c>
      <c r="X358" s="114">
        <f>IFERROR(VLOOKUP(F358,'ITC-3B'!$E$21:$P$1020,12,0)-H358,SUM(M358:O358))</f>
        <v>0</v>
      </c>
      <c r="Y358" s="179" t="str">
        <f>IFERROR(INDEX('ITC-Books'!$C$21:$C$1020,MATCH(F358,'ITC-Books'!$E$21:$E$1020,0)),"Unclaimed")</f>
        <v>Unclaimed</v>
      </c>
      <c r="Z358" s="114">
        <f>IFERROR(VLOOKUP(F358,'ITC-Books'!$E$21:$P$1020,12,0)-H358,SUM(M358:O358))</f>
        <v>0</v>
      </c>
    </row>
    <row r="359" spans="2:26">
      <c r="B359" s="176" t="s">
        <v>2738</v>
      </c>
      <c r="C359" s="121"/>
      <c r="D359" s="119"/>
      <c r="E359" s="118"/>
      <c r="F359" s="192"/>
      <c r="G359" s="117"/>
      <c r="H359" s="120">
        <v>0</v>
      </c>
      <c r="I359" s="119"/>
      <c r="J359" s="119"/>
      <c r="K359" s="120">
        <v>0</v>
      </c>
      <c r="L359" s="120">
        <v>0</v>
      </c>
      <c r="M359" s="120">
        <v>0</v>
      </c>
      <c r="N359" s="120">
        <v>0</v>
      </c>
      <c r="O359" s="120">
        <v>0</v>
      </c>
      <c r="P359" s="185"/>
      <c r="Q359" s="181">
        <v>0</v>
      </c>
      <c r="R359" s="197"/>
      <c r="S359" s="179" t="str">
        <f>IFERROR(INDEX('ITC-3B'!$B$21:$B$1020,MATCH(F359,'ITC-3B'!$E$21:$E$1020,0)),"-")</f>
        <v>-</v>
      </c>
      <c r="T359" s="179" t="str">
        <f>IFERROR(INDEX('ITC-Books'!$B$21:$B$1020,MATCH(F359,'ITC-Books'!$E$21:$E$1020,0)),"-")</f>
        <v>-</v>
      </c>
      <c r="U359" s="186">
        <f t="shared" si="10"/>
        <v>0</v>
      </c>
      <c r="W359" s="179" t="str">
        <f>IFERROR(INDEX('ITC-3B'!$C$21:$C$1020,MATCH(F359,'ITC-3B'!$E$21:$E$1020,0)),"Unclaimed")</f>
        <v>Unclaimed</v>
      </c>
      <c r="X359" s="114">
        <f>IFERROR(VLOOKUP(F359,'ITC-3B'!$E$21:$P$1020,12,0)-H359,SUM(M359:O359))</f>
        <v>0</v>
      </c>
      <c r="Y359" s="179" t="str">
        <f>IFERROR(INDEX('ITC-Books'!$C$21:$C$1020,MATCH(F359,'ITC-Books'!$E$21:$E$1020,0)),"Unclaimed")</f>
        <v>Unclaimed</v>
      </c>
      <c r="Z359" s="114">
        <f>IFERROR(VLOOKUP(F359,'ITC-Books'!$E$21:$P$1020,12,0)-H359,SUM(M359:O359))</f>
        <v>0</v>
      </c>
    </row>
    <row r="360" spans="2:26">
      <c r="B360" s="176" t="s">
        <v>2739</v>
      </c>
      <c r="C360" s="121"/>
      <c r="D360" s="119"/>
      <c r="E360" s="118"/>
      <c r="F360" s="192"/>
      <c r="G360" s="117"/>
      <c r="H360" s="120">
        <v>0</v>
      </c>
      <c r="I360" s="119"/>
      <c r="J360" s="119"/>
      <c r="K360" s="120">
        <v>0</v>
      </c>
      <c r="L360" s="120">
        <v>0</v>
      </c>
      <c r="M360" s="120">
        <v>0</v>
      </c>
      <c r="N360" s="120">
        <v>0</v>
      </c>
      <c r="O360" s="120">
        <v>0</v>
      </c>
      <c r="P360" s="185"/>
      <c r="Q360" s="181">
        <v>0</v>
      </c>
      <c r="R360" s="197"/>
      <c r="S360" s="179" t="str">
        <f>IFERROR(INDEX('ITC-3B'!$B$21:$B$1020,MATCH(F360,'ITC-3B'!$E$21:$E$1020,0)),"-")</f>
        <v>-</v>
      </c>
      <c r="T360" s="179" t="str">
        <f>IFERROR(INDEX('ITC-Books'!$B$21:$B$1020,MATCH(F360,'ITC-Books'!$E$21:$E$1020,0)),"-")</f>
        <v>-</v>
      </c>
      <c r="U360" s="186">
        <f t="shared" si="10"/>
        <v>0</v>
      </c>
      <c r="W360" s="179" t="str">
        <f>IFERROR(INDEX('ITC-3B'!$C$21:$C$1020,MATCH(F360,'ITC-3B'!$E$21:$E$1020,0)),"Unclaimed")</f>
        <v>Unclaimed</v>
      </c>
      <c r="X360" s="114">
        <f>IFERROR(VLOOKUP(F360,'ITC-3B'!$E$21:$P$1020,12,0)-H360,SUM(M360:O360))</f>
        <v>0</v>
      </c>
      <c r="Y360" s="179" t="str">
        <f>IFERROR(INDEX('ITC-Books'!$C$21:$C$1020,MATCH(F360,'ITC-Books'!$E$21:$E$1020,0)),"Unclaimed")</f>
        <v>Unclaimed</v>
      </c>
      <c r="Z360" s="114">
        <f>IFERROR(VLOOKUP(F360,'ITC-Books'!$E$21:$P$1020,12,0)-H360,SUM(M360:O360))</f>
        <v>0</v>
      </c>
    </row>
    <row r="361" spans="2:26">
      <c r="B361" s="176" t="s">
        <v>2740</v>
      </c>
      <c r="C361" s="121"/>
      <c r="D361" s="119"/>
      <c r="E361" s="118"/>
      <c r="F361" s="192"/>
      <c r="G361" s="117"/>
      <c r="H361" s="120">
        <v>0</v>
      </c>
      <c r="I361" s="119"/>
      <c r="J361" s="119"/>
      <c r="K361" s="120">
        <v>0</v>
      </c>
      <c r="L361" s="120">
        <v>0</v>
      </c>
      <c r="M361" s="120">
        <v>0</v>
      </c>
      <c r="N361" s="120">
        <v>0</v>
      </c>
      <c r="O361" s="120">
        <v>0</v>
      </c>
      <c r="P361" s="185"/>
      <c r="Q361" s="181">
        <v>0</v>
      </c>
      <c r="R361" s="197"/>
      <c r="S361" s="179" t="str">
        <f>IFERROR(INDEX('ITC-3B'!$B$21:$B$1020,MATCH(F361,'ITC-3B'!$E$21:$E$1020,0)),"-")</f>
        <v>-</v>
      </c>
      <c r="T361" s="179" t="str">
        <f>IFERROR(INDEX('ITC-Books'!$B$21:$B$1020,MATCH(F361,'ITC-Books'!$E$21:$E$1020,0)),"-")</f>
        <v>-</v>
      </c>
      <c r="U361" s="186">
        <f t="shared" si="10"/>
        <v>0</v>
      </c>
      <c r="W361" s="179" t="str">
        <f>IFERROR(INDEX('ITC-3B'!$C$21:$C$1020,MATCH(F361,'ITC-3B'!$E$21:$E$1020,0)),"Unclaimed")</f>
        <v>Unclaimed</v>
      </c>
      <c r="X361" s="114">
        <f>IFERROR(VLOOKUP(F361,'ITC-3B'!$E$21:$P$1020,12,0)-H361,SUM(M361:O361))</f>
        <v>0</v>
      </c>
      <c r="Y361" s="179" t="str">
        <f>IFERROR(INDEX('ITC-Books'!$C$21:$C$1020,MATCH(F361,'ITC-Books'!$E$21:$E$1020,0)),"Unclaimed")</f>
        <v>Unclaimed</v>
      </c>
      <c r="Z361" s="114">
        <f>IFERROR(VLOOKUP(F361,'ITC-Books'!$E$21:$P$1020,12,0)-H361,SUM(M361:O361))</f>
        <v>0</v>
      </c>
    </row>
    <row r="362" spans="2:26">
      <c r="B362" s="176" t="s">
        <v>2741</v>
      </c>
      <c r="C362" s="121"/>
      <c r="D362" s="119"/>
      <c r="E362" s="118"/>
      <c r="F362" s="192"/>
      <c r="G362" s="117"/>
      <c r="H362" s="120">
        <v>0</v>
      </c>
      <c r="I362" s="119"/>
      <c r="J362" s="119"/>
      <c r="K362" s="120">
        <v>0</v>
      </c>
      <c r="L362" s="120">
        <v>0</v>
      </c>
      <c r="M362" s="120">
        <v>0</v>
      </c>
      <c r="N362" s="120">
        <v>0</v>
      </c>
      <c r="O362" s="120">
        <v>0</v>
      </c>
      <c r="P362" s="185"/>
      <c r="Q362" s="181">
        <v>0</v>
      </c>
      <c r="R362" s="197"/>
      <c r="S362" s="179" t="str">
        <f>IFERROR(INDEX('ITC-3B'!$B$21:$B$1020,MATCH(F362,'ITC-3B'!$E$21:$E$1020,0)),"-")</f>
        <v>-</v>
      </c>
      <c r="T362" s="179" t="str">
        <f>IFERROR(INDEX('ITC-Books'!$B$21:$B$1020,MATCH(F362,'ITC-Books'!$E$21:$E$1020,0)),"-")</f>
        <v>-</v>
      </c>
      <c r="U362" s="186">
        <f t="shared" si="10"/>
        <v>0</v>
      </c>
      <c r="W362" s="179" t="str">
        <f>IFERROR(INDEX('ITC-3B'!$C$21:$C$1020,MATCH(F362,'ITC-3B'!$E$21:$E$1020,0)),"Unclaimed")</f>
        <v>Unclaimed</v>
      </c>
      <c r="X362" s="114">
        <f>IFERROR(VLOOKUP(F362,'ITC-3B'!$E$21:$P$1020,12,0)-H362,SUM(M362:O362))</f>
        <v>0</v>
      </c>
      <c r="Y362" s="179" t="str">
        <f>IFERROR(INDEX('ITC-Books'!$C$21:$C$1020,MATCH(F362,'ITC-Books'!$E$21:$E$1020,0)),"Unclaimed")</f>
        <v>Unclaimed</v>
      </c>
      <c r="Z362" s="114">
        <f>IFERROR(VLOOKUP(F362,'ITC-Books'!$E$21:$P$1020,12,0)-H362,SUM(M362:O362))</f>
        <v>0</v>
      </c>
    </row>
    <row r="363" spans="2:26">
      <c r="B363" s="176" t="s">
        <v>2742</v>
      </c>
      <c r="C363" s="121"/>
      <c r="D363" s="119"/>
      <c r="E363" s="118"/>
      <c r="F363" s="192"/>
      <c r="G363" s="117"/>
      <c r="H363" s="120">
        <v>0</v>
      </c>
      <c r="I363" s="119"/>
      <c r="J363" s="119"/>
      <c r="K363" s="120">
        <v>0</v>
      </c>
      <c r="L363" s="120">
        <v>0</v>
      </c>
      <c r="M363" s="120">
        <v>0</v>
      </c>
      <c r="N363" s="120">
        <v>0</v>
      </c>
      <c r="O363" s="120">
        <v>0</v>
      </c>
      <c r="P363" s="185"/>
      <c r="Q363" s="181">
        <v>0</v>
      </c>
      <c r="R363" s="197"/>
      <c r="S363" s="179" t="str">
        <f>IFERROR(INDEX('ITC-3B'!$B$21:$B$1020,MATCH(F363,'ITC-3B'!$E$21:$E$1020,0)),"-")</f>
        <v>-</v>
      </c>
      <c r="T363" s="179" t="str">
        <f>IFERROR(INDEX('ITC-Books'!$B$21:$B$1020,MATCH(F363,'ITC-Books'!$E$21:$E$1020,0)),"-")</f>
        <v>-</v>
      </c>
      <c r="U363" s="186">
        <f t="shared" si="10"/>
        <v>0</v>
      </c>
      <c r="W363" s="179" t="str">
        <f>IFERROR(INDEX('ITC-3B'!$C$21:$C$1020,MATCH(F363,'ITC-3B'!$E$21:$E$1020,0)),"Unclaimed")</f>
        <v>Unclaimed</v>
      </c>
      <c r="X363" s="114">
        <f>IFERROR(VLOOKUP(F363,'ITC-3B'!$E$21:$P$1020,12,0)-H363,SUM(M363:O363))</f>
        <v>0</v>
      </c>
      <c r="Y363" s="179" t="str">
        <f>IFERROR(INDEX('ITC-Books'!$C$21:$C$1020,MATCH(F363,'ITC-Books'!$E$21:$E$1020,0)),"Unclaimed")</f>
        <v>Unclaimed</v>
      </c>
      <c r="Z363" s="114">
        <f>IFERROR(VLOOKUP(F363,'ITC-Books'!$E$21:$P$1020,12,0)-H363,SUM(M363:O363))</f>
        <v>0</v>
      </c>
    </row>
    <row r="364" spans="2:26">
      <c r="B364" s="176" t="s">
        <v>2743</v>
      </c>
      <c r="C364" s="121"/>
      <c r="D364" s="119"/>
      <c r="E364" s="118"/>
      <c r="F364" s="192"/>
      <c r="G364" s="117"/>
      <c r="H364" s="120">
        <v>0</v>
      </c>
      <c r="I364" s="119"/>
      <c r="J364" s="119"/>
      <c r="K364" s="120">
        <v>0</v>
      </c>
      <c r="L364" s="120">
        <v>0</v>
      </c>
      <c r="M364" s="120">
        <v>0</v>
      </c>
      <c r="N364" s="120">
        <v>0</v>
      </c>
      <c r="O364" s="120">
        <v>0</v>
      </c>
      <c r="P364" s="185"/>
      <c r="Q364" s="181">
        <v>0</v>
      </c>
      <c r="R364" s="197"/>
      <c r="S364" s="179" t="str">
        <f>IFERROR(INDEX('ITC-3B'!$B$21:$B$1020,MATCH(F364,'ITC-3B'!$E$21:$E$1020,0)),"-")</f>
        <v>-</v>
      </c>
      <c r="T364" s="179" t="str">
        <f>IFERROR(INDEX('ITC-Books'!$B$21:$B$1020,MATCH(F364,'ITC-Books'!$E$21:$E$1020,0)),"-")</f>
        <v>-</v>
      </c>
      <c r="U364" s="186">
        <f t="shared" si="10"/>
        <v>0</v>
      </c>
      <c r="W364" s="179" t="str">
        <f>IFERROR(INDEX('ITC-3B'!$C$21:$C$1020,MATCH(F364,'ITC-3B'!$E$21:$E$1020,0)),"Unclaimed")</f>
        <v>Unclaimed</v>
      </c>
      <c r="X364" s="114">
        <f>IFERROR(VLOOKUP(F364,'ITC-3B'!$E$21:$P$1020,12,0)-H364,SUM(M364:O364))</f>
        <v>0</v>
      </c>
      <c r="Y364" s="179" t="str">
        <f>IFERROR(INDEX('ITC-Books'!$C$21:$C$1020,MATCH(F364,'ITC-Books'!$E$21:$E$1020,0)),"Unclaimed")</f>
        <v>Unclaimed</v>
      </c>
      <c r="Z364" s="114">
        <f>IFERROR(VLOOKUP(F364,'ITC-Books'!$E$21:$P$1020,12,0)-H364,SUM(M364:O364))</f>
        <v>0</v>
      </c>
    </row>
    <row r="365" spans="2:26">
      <c r="B365" s="176" t="s">
        <v>2744</v>
      </c>
      <c r="C365" s="121"/>
      <c r="D365" s="119"/>
      <c r="E365" s="118"/>
      <c r="F365" s="192"/>
      <c r="G365" s="117"/>
      <c r="H365" s="120">
        <v>0</v>
      </c>
      <c r="I365" s="119"/>
      <c r="J365" s="119"/>
      <c r="K365" s="120">
        <v>0</v>
      </c>
      <c r="L365" s="120">
        <v>0</v>
      </c>
      <c r="M365" s="120">
        <v>0</v>
      </c>
      <c r="N365" s="120">
        <v>0</v>
      </c>
      <c r="O365" s="120">
        <v>0</v>
      </c>
      <c r="P365" s="185"/>
      <c r="Q365" s="181">
        <v>0</v>
      </c>
      <c r="R365" s="197"/>
      <c r="S365" s="179" t="str">
        <f>IFERROR(INDEX('ITC-3B'!$B$21:$B$1020,MATCH(F365,'ITC-3B'!$E$21:$E$1020,0)),"-")</f>
        <v>-</v>
      </c>
      <c r="T365" s="179" t="str">
        <f>IFERROR(INDEX('ITC-Books'!$B$21:$B$1020,MATCH(F365,'ITC-Books'!$E$21:$E$1020,0)),"-")</f>
        <v>-</v>
      </c>
      <c r="U365" s="186">
        <f t="shared" si="10"/>
        <v>0</v>
      </c>
      <c r="W365" s="179" t="str">
        <f>IFERROR(INDEX('ITC-3B'!$C$21:$C$1020,MATCH(F365,'ITC-3B'!$E$21:$E$1020,0)),"Unclaimed")</f>
        <v>Unclaimed</v>
      </c>
      <c r="X365" s="114">
        <f>IFERROR(VLOOKUP(F365,'ITC-3B'!$E$21:$P$1020,12,0)-H365,SUM(M365:O365))</f>
        <v>0</v>
      </c>
      <c r="Y365" s="179" t="str">
        <f>IFERROR(INDEX('ITC-Books'!$C$21:$C$1020,MATCH(F365,'ITC-Books'!$E$21:$E$1020,0)),"Unclaimed")</f>
        <v>Unclaimed</v>
      </c>
      <c r="Z365" s="114">
        <f>IFERROR(VLOOKUP(F365,'ITC-Books'!$E$21:$P$1020,12,0)-H365,SUM(M365:O365))</f>
        <v>0</v>
      </c>
    </row>
    <row r="366" spans="2:26">
      <c r="B366" s="176" t="s">
        <v>2745</v>
      </c>
      <c r="C366" s="121"/>
      <c r="D366" s="119"/>
      <c r="E366" s="118"/>
      <c r="F366" s="192"/>
      <c r="G366" s="117"/>
      <c r="H366" s="120">
        <v>0</v>
      </c>
      <c r="I366" s="119"/>
      <c r="J366" s="119"/>
      <c r="K366" s="120">
        <v>0</v>
      </c>
      <c r="L366" s="120">
        <v>0</v>
      </c>
      <c r="M366" s="120">
        <v>0</v>
      </c>
      <c r="N366" s="120">
        <v>0</v>
      </c>
      <c r="O366" s="120">
        <v>0</v>
      </c>
      <c r="P366" s="185"/>
      <c r="Q366" s="181">
        <v>0</v>
      </c>
      <c r="R366" s="197"/>
      <c r="S366" s="179" t="str">
        <f>IFERROR(INDEX('ITC-3B'!$B$21:$B$1020,MATCH(F366,'ITC-3B'!$E$21:$E$1020,0)),"-")</f>
        <v>-</v>
      </c>
      <c r="T366" s="179" t="str">
        <f>IFERROR(INDEX('ITC-Books'!$B$21:$B$1020,MATCH(F366,'ITC-Books'!$E$21:$E$1020,0)),"-")</f>
        <v>-</v>
      </c>
      <c r="U366" s="186">
        <f t="shared" si="10"/>
        <v>0</v>
      </c>
      <c r="W366" s="179" t="str">
        <f>IFERROR(INDEX('ITC-3B'!$C$21:$C$1020,MATCH(F366,'ITC-3B'!$E$21:$E$1020,0)),"Unclaimed")</f>
        <v>Unclaimed</v>
      </c>
      <c r="X366" s="114">
        <f>IFERROR(VLOOKUP(F366,'ITC-3B'!$E$21:$P$1020,12,0)-H366,SUM(M366:O366))</f>
        <v>0</v>
      </c>
      <c r="Y366" s="179" t="str">
        <f>IFERROR(INDEX('ITC-Books'!$C$21:$C$1020,MATCH(F366,'ITC-Books'!$E$21:$E$1020,0)),"Unclaimed")</f>
        <v>Unclaimed</v>
      </c>
      <c r="Z366" s="114">
        <f>IFERROR(VLOOKUP(F366,'ITC-Books'!$E$21:$P$1020,12,0)-H366,SUM(M366:O366))</f>
        <v>0</v>
      </c>
    </row>
    <row r="367" spans="2:26">
      <c r="B367" s="176" t="s">
        <v>2746</v>
      </c>
      <c r="C367" s="121"/>
      <c r="D367" s="119"/>
      <c r="E367" s="118"/>
      <c r="F367" s="192"/>
      <c r="G367" s="117"/>
      <c r="H367" s="120">
        <v>0</v>
      </c>
      <c r="I367" s="119"/>
      <c r="J367" s="119"/>
      <c r="K367" s="120">
        <v>0</v>
      </c>
      <c r="L367" s="120">
        <v>0</v>
      </c>
      <c r="M367" s="120">
        <v>0</v>
      </c>
      <c r="N367" s="120">
        <v>0</v>
      </c>
      <c r="O367" s="120">
        <v>0</v>
      </c>
      <c r="P367" s="185"/>
      <c r="Q367" s="181">
        <v>0</v>
      </c>
      <c r="R367" s="197"/>
      <c r="S367" s="179" t="str">
        <f>IFERROR(INDEX('ITC-3B'!$B$21:$B$1020,MATCH(F367,'ITC-3B'!$E$21:$E$1020,0)),"-")</f>
        <v>-</v>
      </c>
      <c r="T367" s="179" t="str">
        <f>IFERROR(INDEX('ITC-Books'!$B$21:$B$1020,MATCH(F367,'ITC-Books'!$E$21:$E$1020,0)),"-")</f>
        <v>-</v>
      </c>
      <c r="U367" s="186">
        <f t="shared" si="10"/>
        <v>0</v>
      </c>
      <c r="W367" s="179" t="str">
        <f>IFERROR(INDEX('ITC-3B'!$C$21:$C$1020,MATCH(F367,'ITC-3B'!$E$21:$E$1020,0)),"Unclaimed")</f>
        <v>Unclaimed</v>
      </c>
      <c r="X367" s="114">
        <f>IFERROR(VLOOKUP(F367,'ITC-3B'!$E$21:$P$1020,12,0)-H367,SUM(M367:O367))</f>
        <v>0</v>
      </c>
      <c r="Y367" s="179" t="str">
        <f>IFERROR(INDEX('ITC-Books'!$C$21:$C$1020,MATCH(F367,'ITC-Books'!$E$21:$E$1020,0)),"Unclaimed")</f>
        <v>Unclaimed</v>
      </c>
      <c r="Z367" s="114">
        <f>IFERROR(VLOOKUP(F367,'ITC-Books'!$E$21:$P$1020,12,0)-H367,SUM(M367:O367))</f>
        <v>0</v>
      </c>
    </row>
    <row r="368" spans="2:26">
      <c r="B368" s="176" t="s">
        <v>2747</v>
      </c>
      <c r="C368" s="121"/>
      <c r="D368" s="119"/>
      <c r="E368" s="118"/>
      <c r="F368" s="192"/>
      <c r="G368" s="117"/>
      <c r="H368" s="120">
        <v>0</v>
      </c>
      <c r="I368" s="119"/>
      <c r="J368" s="119"/>
      <c r="K368" s="120">
        <v>0</v>
      </c>
      <c r="L368" s="120">
        <v>0</v>
      </c>
      <c r="M368" s="120">
        <v>0</v>
      </c>
      <c r="N368" s="120">
        <v>0</v>
      </c>
      <c r="O368" s="120">
        <v>0</v>
      </c>
      <c r="P368" s="185"/>
      <c r="Q368" s="181">
        <v>0</v>
      </c>
      <c r="R368" s="197"/>
      <c r="S368" s="179" t="str">
        <f>IFERROR(INDEX('ITC-3B'!$B$21:$B$1020,MATCH(F368,'ITC-3B'!$E$21:$E$1020,0)),"-")</f>
        <v>-</v>
      </c>
      <c r="T368" s="179" t="str">
        <f>IFERROR(INDEX('ITC-Books'!$B$21:$B$1020,MATCH(F368,'ITC-Books'!$E$21:$E$1020,0)),"-")</f>
        <v>-</v>
      </c>
      <c r="U368" s="186">
        <f t="shared" si="10"/>
        <v>0</v>
      </c>
      <c r="W368" s="179" t="str">
        <f>IFERROR(INDEX('ITC-3B'!$C$21:$C$1020,MATCH(F368,'ITC-3B'!$E$21:$E$1020,0)),"Unclaimed")</f>
        <v>Unclaimed</v>
      </c>
      <c r="X368" s="114">
        <f>IFERROR(VLOOKUP(F368,'ITC-3B'!$E$21:$P$1020,12,0)-H368,SUM(M368:O368))</f>
        <v>0</v>
      </c>
      <c r="Y368" s="179" t="str">
        <f>IFERROR(INDEX('ITC-Books'!$C$21:$C$1020,MATCH(F368,'ITC-Books'!$E$21:$E$1020,0)),"Unclaimed")</f>
        <v>Unclaimed</v>
      </c>
      <c r="Z368" s="114">
        <f>IFERROR(VLOOKUP(F368,'ITC-Books'!$E$21:$P$1020,12,0)-H368,SUM(M368:O368))</f>
        <v>0</v>
      </c>
    </row>
    <row r="369" spans="2:26">
      <c r="B369" s="176" t="s">
        <v>2748</v>
      </c>
      <c r="C369" s="121"/>
      <c r="D369" s="119"/>
      <c r="E369" s="118"/>
      <c r="F369" s="192"/>
      <c r="G369" s="117"/>
      <c r="H369" s="120">
        <v>0</v>
      </c>
      <c r="I369" s="119"/>
      <c r="J369" s="119"/>
      <c r="K369" s="120">
        <v>0</v>
      </c>
      <c r="L369" s="120">
        <v>0</v>
      </c>
      <c r="M369" s="120">
        <v>0</v>
      </c>
      <c r="N369" s="120">
        <v>0</v>
      </c>
      <c r="O369" s="120">
        <v>0</v>
      </c>
      <c r="P369" s="185"/>
      <c r="Q369" s="181">
        <v>0</v>
      </c>
      <c r="R369" s="197"/>
      <c r="S369" s="179" t="str">
        <f>IFERROR(INDEX('ITC-3B'!$B$21:$B$1020,MATCH(F369,'ITC-3B'!$E$21:$E$1020,0)),"-")</f>
        <v>-</v>
      </c>
      <c r="T369" s="179" t="str">
        <f>IFERROR(INDEX('ITC-Books'!$B$21:$B$1020,MATCH(F369,'ITC-Books'!$E$21:$E$1020,0)),"-")</f>
        <v>-</v>
      </c>
      <c r="U369" s="186">
        <f t="shared" si="10"/>
        <v>0</v>
      </c>
      <c r="W369" s="179" t="str">
        <f>IFERROR(INDEX('ITC-3B'!$C$21:$C$1020,MATCH(F369,'ITC-3B'!$E$21:$E$1020,0)),"Unclaimed")</f>
        <v>Unclaimed</v>
      </c>
      <c r="X369" s="114">
        <f>IFERROR(VLOOKUP(F369,'ITC-3B'!$E$21:$P$1020,12,0)-H369,SUM(M369:O369))</f>
        <v>0</v>
      </c>
      <c r="Y369" s="179" t="str">
        <f>IFERROR(INDEX('ITC-Books'!$C$21:$C$1020,MATCH(F369,'ITC-Books'!$E$21:$E$1020,0)),"Unclaimed")</f>
        <v>Unclaimed</v>
      </c>
      <c r="Z369" s="114">
        <f>IFERROR(VLOOKUP(F369,'ITC-Books'!$E$21:$P$1020,12,0)-H369,SUM(M369:O369))</f>
        <v>0</v>
      </c>
    </row>
    <row r="370" spans="2:26">
      <c r="B370" s="176" t="s">
        <v>2749</v>
      </c>
      <c r="C370" s="121"/>
      <c r="D370" s="119"/>
      <c r="E370" s="118"/>
      <c r="F370" s="192"/>
      <c r="G370" s="117"/>
      <c r="H370" s="120">
        <v>0</v>
      </c>
      <c r="I370" s="119"/>
      <c r="J370" s="119"/>
      <c r="K370" s="120">
        <v>0</v>
      </c>
      <c r="L370" s="120">
        <v>0</v>
      </c>
      <c r="M370" s="120">
        <v>0</v>
      </c>
      <c r="N370" s="120">
        <v>0</v>
      </c>
      <c r="O370" s="120">
        <v>0</v>
      </c>
      <c r="P370" s="185"/>
      <c r="Q370" s="181">
        <v>0</v>
      </c>
      <c r="R370" s="197"/>
      <c r="S370" s="179" t="str">
        <f>IFERROR(INDEX('ITC-3B'!$B$21:$B$1020,MATCH(F370,'ITC-3B'!$E$21:$E$1020,0)),"-")</f>
        <v>-</v>
      </c>
      <c r="T370" s="179" t="str">
        <f>IFERROR(INDEX('ITC-Books'!$B$21:$B$1020,MATCH(F370,'ITC-Books'!$E$21:$E$1020,0)),"-")</f>
        <v>-</v>
      </c>
      <c r="U370" s="186">
        <f t="shared" si="10"/>
        <v>0</v>
      </c>
      <c r="W370" s="179" t="str">
        <f>IFERROR(INDEX('ITC-3B'!$C$21:$C$1020,MATCH(F370,'ITC-3B'!$E$21:$E$1020,0)),"Unclaimed")</f>
        <v>Unclaimed</v>
      </c>
      <c r="X370" s="114">
        <f>IFERROR(VLOOKUP(F370,'ITC-3B'!$E$21:$P$1020,12,0)-H370,SUM(M370:O370))</f>
        <v>0</v>
      </c>
      <c r="Y370" s="179" t="str">
        <f>IFERROR(INDEX('ITC-Books'!$C$21:$C$1020,MATCH(F370,'ITC-Books'!$E$21:$E$1020,0)),"Unclaimed")</f>
        <v>Unclaimed</v>
      </c>
      <c r="Z370" s="114">
        <f>IFERROR(VLOOKUP(F370,'ITC-Books'!$E$21:$P$1020,12,0)-H370,SUM(M370:O370))</f>
        <v>0</v>
      </c>
    </row>
    <row r="371" spans="2:26">
      <c r="B371" s="176" t="s">
        <v>2750</v>
      </c>
      <c r="C371" s="121"/>
      <c r="D371" s="119"/>
      <c r="E371" s="118"/>
      <c r="F371" s="192"/>
      <c r="G371" s="117"/>
      <c r="H371" s="120">
        <v>0</v>
      </c>
      <c r="I371" s="119"/>
      <c r="J371" s="119"/>
      <c r="K371" s="120">
        <v>0</v>
      </c>
      <c r="L371" s="120">
        <v>0</v>
      </c>
      <c r="M371" s="120">
        <v>0</v>
      </c>
      <c r="N371" s="120">
        <v>0</v>
      </c>
      <c r="O371" s="120">
        <v>0</v>
      </c>
      <c r="P371" s="185"/>
      <c r="Q371" s="181">
        <v>0</v>
      </c>
      <c r="R371" s="197"/>
      <c r="S371" s="179" t="str">
        <f>IFERROR(INDEX('ITC-3B'!$B$21:$B$1020,MATCH(F371,'ITC-3B'!$E$21:$E$1020,0)),"-")</f>
        <v>-</v>
      </c>
      <c r="T371" s="179" t="str">
        <f>IFERROR(INDEX('ITC-Books'!$B$21:$B$1020,MATCH(F371,'ITC-Books'!$E$21:$E$1020,0)),"-")</f>
        <v>-</v>
      </c>
      <c r="U371" s="186">
        <f t="shared" si="10"/>
        <v>0</v>
      </c>
      <c r="W371" s="179" t="str">
        <f>IFERROR(INDEX('ITC-3B'!$C$21:$C$1020,MATCH(F371,'ITC-3B'!$E$21:$E$1020,0)),"Unclaimed")</f>
        <v>Unclaimed</v>
      </c>
      <c r="X371" s="114">
        <f>IFERROR(VLOOKUP(F371,'ITC-3B'!$E$21:$P$1020,12,0)-H371,SUM(M371:O371))</f>
        <v>0</v>
      </c>
      <c r="Y371" s="179" t="str">
        <f>IFERROR(INDEX('ITC-Books'!$C$21:$C$1020,MATCH(F371,'ITC-Books'!$E$21:$E$1020,0)),"Unclaimed")</f>
        <v>Unclaimed</v>
      </c>
      <c r="Z371" s="114">
        <f>IFERROR(VLOOKUP(F371,'ITC-Books'!$E$21:$P$1020,12,0)-H371,SUM(M371:O371))</f>
        <v>0</v>
      </c>
    </row>
    <row r="372" spans="2:26">
      <c r="B372" s="176" t="s">
        <v>2751</v>
      </c>
      <c r="C372" s="121"/>
      <c r="D372" s="119"/>
      <c r="E372" s="118"/>
      <c r="F372" s="192"/>
      <c r="G372" s="117"/>
      <c r="H372" s="120">
        <v>0</v>
      </c>
      <c r="I372" s="119"/>
      <c r="J372" s="119"/>
      <c r="K372" s="120">
        <v>0</v>
      </c>
      <c r="L372" s="120">
        <v>0</v>
      </c>
      <c r="M372" s="120">
        <v>0</v>
      </c>
      <c r="N372" s="120">
        <v>0</v>
      </c>
      <c r="O372" s="120">
        <v>0</v>
      </c>
      <c r="P372" s="185"/>
      <c r="Q372" s="181">
        <v>0</v>
      </c>
      <c r="R372" s="197"/>
      <c r="S372" s="179" t="str">
        <f>IFERROR(INDEX('ITC-3B'!$B$21:$B$1020,MATCH(F372,'ITC-3B'!$E$21:$E$1020,0)),"-")</f>
        <v>-</v>
      </c>
      <c r="T372" s="179" t="str">
        <f>IFERROR(INDEX('ITC-Books'!$B$21:$B$1020,MATCH(F372,'ITC-Books'!$E$21:$E$1020,0)),"-")</f>
        <v>-</v>
      </c>
      <c r="U372" s="186">
        <f t="shared" si="10"/>
        <v>0</v>
      </c>
      <c r="W372" s="179" t="str">
        <f>IFERROR(INDEX('ITC-3B'!$C$21:$C$1020,MATCH(F372,'ITC-3B'!$E$21:$E$1020,0)),"Unclaimed")</f>
        <v>Unclaimed</v>
      </c>
      <c r="X372" s="114">
        <f>IFERROR(VLOOKUP(F372,'ITC-3B'!$E$21:$P$1020,12,0)-H372,SUM(M372:O372))</f>
        <v>0</v>
      </c>
      <c r="Y372" s="179" t="str">
        <f>IFERROR(INDEX('ITC-Books'!$C$21:$C$1020,MATCH(F372,'ITC-Books'!$E$21:$E$1020,0)),"Unclaimed")</f>
        <v>Unclaimed</v>
      </c>
      <c r="Z372" s="114">
        <f>IFERROR(VLOOKUP(F372,'ITC-Books'!$E$21:$P$1020,12,0)-H372,SUM(M372:O372))</f>
        <v>0</v>
      </c>
    </row>
    <row r="373" spans="2:26">
      <c r="B373" s="176" t="s">
        <v>2752</v>
      </c>
      <c r="C373" s="121"/>
      <c r="D373" s="119"/>
      <c r="E373" s="118"/>
      <c r="F373" s="192"/>
      <c r="G373" s="117"/>
      <c r="H373" s="120">
        <v>0</v>
      </c>
      <c r="I373" s="119"/>
      <c r="J373" s="119"/>
      <c r="K373" s="120">
        <v>0</v>
      </c>
      <c r="L373" s="120">
        <v>0</v>
      </c>
      <c r="M373" s="120">
        <v>0</v>
      </c>
      <c r="N373" s="120">
        <v>0</v>
      </c>
      <c r="O373" s="120">
        <v>0</v>
      </c>
      <c r="P373" s="185"/>
      <c r="Q373" s="181">
        <v>0</v>
      </c>
      <c r="R373" s="197"/>
      <c r="S373" s="179" t="str">
        <f>IFERROR(INDEX('ITC-3B'!$B$21:$B$1020,MATCH(F373,'ITC-3B'!$E$21:$E$1020,0)),"-")</f>
        <v>-</v>
      </c>
      <c r="T373" s="179" t="str">
        <f>IFERROR(INDEX('ITC-Books'!$B$21:$B$1020,MATCH(F373,'ITC-Books'!$E$21:$E$1020,0)),"-")</f>
        <v>-</v>
      </c>
      <c r="U373" s="186">
        <f t="shared" si="10"/>
        <v>0</v>
      </c>
      <c r="W373" s="179" t="str">
        <f>IFERROR(INDEX('ITC-3B'!$C$21:$C$1020,MATCH(F373,'ITC-3B'!$E$21:$E$1020,0)),"Unclaimed")</f>
        <v>Unclaimed</v>
      </c>
      <c r="X373" s="114">
        <f>IFERROR(VLOOKUP(F373,'ITC-3B'!$E$21:$P$1020,12,0)-H373,SUM(M373:O373))</f>
        <v>0</v>
      </c>
      <c r="Y373" s="179" t="str">
        <f>IFERROR(INDEX('ITC-Books'!$C$21:$C$1020,MATCH(F373,'ITC-Books'!$E$21:$E$1020,0)),"Unclaimed")</f>
        <v>Unclaimed</v>
      </c>
      <c r="Z373" s="114">
        <f>IFERROR(VLOOKUP(F373,'ITC-Books'!$E$21:$P$1020,12,0)-H373,SUM(M373:O373))</f>
        <v>0</v>
      </c>
    </row>
    <row r="374" spans="2:26">
      <c r="B374" s="176" t="s">
        <v>2753</v>
      </c>
      <c r="C374" s="121"/>
      <c r="D374" s="119"/>
      <c r="E374" s="118"/>
      <c r="F374" s="192"/>
      <c r="G374" s="117"/>
      <c r="H374" s="120">
        <v>0</v>
      </c>
      <c r="I374" s="119"/>
      <c r="J374" s="119"/>
      <c r="K374" s="120">
        <v>0</v>
      </c>
      <c r="L374" s="120">
        <v>0</v>
      </c>
      <c r="M374" s="120">
        <v>0</v>
      </c>
      <c r="N374" s="120">
        <v>0</v>
      </c>
      <c r="O374" s="120">
        <v>0</v>
      </c>
      <c r="P374" s="185"/>
      <c r="Q374" s="181">
        <v>0</v>
      </c>
      <c r="R374" s="197"/>
      <c r="S374" s="179" t="str">
        <f>IFERROR(INDEX('ITC-3B'!$B$21:$B$1020,MATCH(F374,'ITC-3B'!$E$21:$E$1020,0)),"-")</f>
        <v>-</v>
      </c>
      <c r="T374" s="179" t="str">
        <f>IFERROR(INDEX('ITC-Books'!$B$21:$B$1020,MATCH(F374,'ITC-Books'!$E$21:$E$1020,0)),"-")</f>
        <v>-</v>
      </c>
      <c r="U374" s="186">
        <f t="shared" si="10"/>
        <v>0</v>
      </c>
      <c r="W374" s="179" t="str">
        <f>IFERROR(INDEX('ITC-3B'!$C$21:$C$1020,MATCH(F374,'ITC-3B'!$E$21:$E$1020,0)),"Unclaimed")</f>
        <v>Unclaimed</v>
      </c>
      <c r="X374" s="114">
        <f>IFERROR(VLOOKUP(F374,'ITC-3B'!$E$21:$P$1020,12,0)-H374,SUM(M374:O374))</f>
        <v>0</v>
      </c>
      <c r="Y374" s="179" t="str">
        <f>IFERROR(INDEX('ITC-Books'!$C$21:$C$1020,MATCH(F374,'ITC-Books'!$E$21:$E$1020,0)),"Unclaimed")</f>
        <v>Unclaimed</v>
      </c>
      <c r="Z374" s="114">
        <f>IFERROR(VLOOKUP(F374,'ITC-Books'!$E$21:$P$1020,12,0)-H374,SUM(M374:O374))</f>
        <v>0</v>
      </c>
    </row>
    <row r="375" spans="2:26">
      <c r="B375" s="176" t="s">
        <v>2754</v>
      </c>
      <c r="C375" s="121"/>
      <c r="D375" s="119"/>
      <c r="E375" s="118"/>
      <c r="F375" s="192"/>
      <c r="G375" s="117"/>
      <c r="H375" s="120">
        <v>0</v>
      </c>
      <c r="I375" s="119"/>
      <c r="J375" s="119"/>
      <c r="K375" s="120">
        <v>0</v>
      </c>
      <c r="L375" s="120">
        <v>0</v>
      </c>
      <c r="M375" s="120">
        <v>0</v>
      </c>
      <c r="N375" s="120">
        <v>0</v>
      </c>
      <c r="O375" s="120">
        <v>0</v>
      </c>
      <c r="P375" s="185"/>
      <c r="Q375" s="181">
        <v>0</v>
      </c>
      <c r="R375" s="197"/>
      <c r="S375" s="179" t="str">
        <f>IFERROR(INDEX('ITC-3B'!$B$21:$B$1020,MATCH(F375,'ITC-3B'!$E$21:$E$1020,0)),"-")</f>
        <v>-</v>
      </c>
      <c r="T375" s="179" t="str">
        <f>IFERROR(INDEX('ITC-Books'!$B$21:$B$1020,MATCH(F375,'ITC-Books'!$E$21:$E$1020,0)),"-")</f>
        <v>-</v>
      </c>
      <c r="U375" s="186">
        <f t="shared" si="10"/>
        <v>0</v>
      </c>
      <c r="W375" s="179" t="str">
        <f>IFERROR(INDEX('ITC-3B'!$C$21:$C$1020,MATCH(F375,'ITC-3B'!$E$21:$E$1020,0)),"Unclaimed")</f>
        <v>Unclaimed</v>
      </c>
      <c r="X375" s="114">
        <f>IFERROR(VLOOKUP(F375,'ITC-3B'!$E$21:$P$1020,12,0)-H375,SUM(M375:O375))</f>
        <v>0</v>
      </c>
      <c r="Y375" s="179" t="str">
        <f>IFERROR(INDEX('ITC-Books'!$C$21:$C$1020,MATCH(F375,'ITC-Books'!$E$21:$E$1020,0)),"Unclaimed")</f>
        <v>Unclaimed</v>
      </c>
      <c r="Z375" s="114">
        <f>IFERROR(VLOOKUP(F375,'ITC-Books'!$E$21:$P$1020,12,0)-H375,SUM(M375:O375))</f>
        <v>0</v>
      </c>
    </row>
    <row r="376" spans="2:26">
      <c r="B376" s="176" t="s">
        <v>2755</v>
      </c>
      <c r="C376" s="121"/>
      <c r="D376" s="119"/>
      <c r="E376" s="118"/>
      <c r="F376" s="192"/>
      <c r="G376" s="117"/>
      <c r="H376" s="120">
        <v>0</v>
      </c>
      <c r="I376" s="119"/>
      <c r="J376" s="119"/>
      <c r="K376" s="120">
        <v>0</v>
      </c>
      <c r="L376" s="120">
        <v>0</v>
      </c>
      <c r="M376" s="120">
        <v>0</v>
      </c>
      <c r="N376" s="120">
        <v>0</v>
      </c>
      <c r="O376" s="120">
        <v>0</v>
      </c>
      <c r="P376" s="185"/>
      <c r="Q376" s="181">
        <v>0</v>
      </c>
      <c r="R376" s="197"/>
      <c r="S376" s="179" t="str">
        <f>IFERROR(INDEX('ITC-3B'!$B$21:$B$1020,MATCH(F376,'ITC-3B'!$E$21:$E$1020,0)),"-")</f>
        <v>-</v>
      </c>
      <c r="T376" s="179" t="str">
        <f>IFERROR(INDEX('ITC-Books'!$B$21:$B$1020,MATCH(F376,'ITC-Books'!$E$21:$E$1020,0)),"-")</f>
        <v>-</v>
      </c>
      <c r="U376" s="186">
        <f t="shared" si="10"/>
        <v>0</v>
      </c>
      <c r="W376" s="179" t="str">
        <f>IFERROR(INDEX('ITC-3B'!$C$21:$C$1020,MATCH(F376,'ITC-3B'!$E$21:$E$1020,0)),"Unclaimed")</f>
        <v>Unclaimed</v>
      </c>
      <c r="X376" s="114">
        <f>IFERROR(VLOOKUP(F376,'ITC-3B'!$E$21:$P$1020,12,0)-H376,SUM(M376:O376))</f>
        <v>0</v>
      </c>
      <c r="Y376" s="179" t="str">
        <f>IFERROR(INDEX('ITC-Books'!$C$21:$C$1020,MATCH(F376,'ITC-Books'!$E$21:$E$1020,0)),"Unclaimed")</f>
        <v>Unclaimed</v>
      </c>
      <c r="Z376" s="114">
        <f>IFERROR(VLOOKUP(F376,'ITC-Books'!$E$21:$P$1020,12,0)-H376,SUM(M376:O376))</f>
        <v>0</v>
      </c>
    </row>
    <row r="377" spans="2:26">
      <c r="B377" s="176" t="s">
        <v>2756</v>
      </c>
      <c r="C377" s="121"/>
      <c r="D377" s="119"/>
      <c r="E377" s="118"/>
      <c r="F377" s="192"/>
      <c r="G377" s="117"/>
      <c r="H377" s="120">
        <v>0</v>
      </c>
      <c r="I377" s="119"/>
      <c r="J377" s="119"/>
      <c r="K377" s="120">
        <v>0</v>
      </c>
      <c r="L377" s="120">
        <v>0</v>
      </c>
      <c r="M377" s="120">
        <v>0</v>
      </c>
      <c r="N377" s="120">
        <v>0</v>
      </c>
      <c r="O377" s="120">
        <v>0</v>
      </c>
      <c r="P377" s="185"/>
      <c r="Q377" s="181">
        <v>0</v>
      </c>
      <c r="R377" s="197"/>
      <c r="S377" s="179" t="str">
        <f>IFERROR(INDEX('ITC-3B'!$B$21:$B$1020,MATCH(F377,'ITC-3B'!$E$21:$E$1020,0)),"-")</f>
        <v>-</v>
      </c>
      <c r="T377" s="179" t="str">
        <f>IFERROR(INDEX('ITC-Books'!$B$21:$B$1020,MATCH(F377,'ITC-Books'!$E$21:$E$1020,0)),"-")</f>
        <v>-</v>
      </c>
      <c r="U377" s="186">
        <f t="shared" si="10"/>
        <v>0</v>
      </c>
      <c r="W377" s="179" t="str">
        <f>IFERROR(INDEX('ITC-3B'!$C$21:$C$1020,MATCH(F377,'ITC-3B'!$E$21:$E$1020,0)),"Unclaimed")</f>
        <v>Unclaimed</v>
      </c>
      <c r="X377" s="114">
        <f>IFERROR(VLOOKUP(F377,'ITC-3B'!$E$21:$P$1020,12,0)-H377,SUM(M377:O377))</f>
        <v>0</v>
      </c>
      <c r="Y377" s="179" t="str">
        <f>IFERROR(INDEX('ITC-Books'!$C$21:$C$1020,MATCH(F377,'ITC-Books'!$E$21:$E$1020,0)),"Unclaimed")</f>
        <v>Unclaimed</v>
      </c>
      <c r="Z377" s="114">
        <f>IFERROR(VLOOKUP(F377,'ITC-Books'!$E$21:$P$1020,12,0)-H377,SUM(M377:O377))</f>
        <v>0</v>
      </c>
    </row>
    <row r="378" spans="2:26">
      <c r="B378" s="176" t="s">
        <v>2757</v>
      </c>
      <c r="C378" s="121"/>
      <c r="D378" s="119"/>
      <c r="E378" s="118"/>
      <c r="F378" s="192"/>
      <c r="G378" s="117"/>
      <c r="H378" s="120">
        <v>0</v>
      </c>
      <c r="I378" s="119"/>
      <c r="J378" s="119"/>
      <c r="K378" s="120">
        <v>0</v>
      </c>
      <c r="L378" s="120">
        <v>0</v>
      </c>
      <c r="M378" s="120">
        <v>0</v>
      </c>
      <c r="N378" s="120">
        <v>0</v>
      </c>
      <c r="O378" s="120">
        <v>0</v>
      </c>
      <c r="P378" s="185"/>
      <c r="Q378" s="181">
        <v>0</v>
      </c>
      <c r="R378" s="197"/>
      <c r="S378" s="179" t="str">
        <f>IFERROR(INDEX('ITC-3B'!$B$21:$B$1020,MATCH(F378,'ITC-3B'!$E$21:$E$1020,0)),"-")</f>
        <v>-</v>
      </c>
      <c r="T378" s="179" t="str">
        <f>IFERROR(INDEX('ITC-Books'!$B$21:$B$1020,MATCH(F378,'ITC-Books'!$E$21:$E$1020,0)),"-")</f>
        <v>-</v>
      </c>
      <c r="U378" s="186">
        <f t="shared" si="10"/>
        <v>0</v>
      </c>
      <c r="W378" s="179" t="str">
        <f>IFERROR(INDEX('ITC-3B'!$C$21:$C$1020,MATCH(F378,'ITC-3B'!$E$21:$E$1020,0)),"Unclaimed")</f>
        <v>Unclaimed</v>
      </c>
      <c r="X378" s="114">
        <f>IFERROR(VLOOKUP(F378,'ITC-3B'!$E$21:$P$1020,12,0)-H378,SUM(M378:O378))</f>
        <v>0</v>
      </c>
      <c r="Y378" s="179" t="str">
        <f>IFERROR(INDEX('ITC-Books'!$C$21:$C$1020,MATCH(F378,'ITC-Books'!$E$21:$E$1020,0)),"Unclaimed")</f>
        <v>Unclaimed</v>
      </c>
      <c r="Z378" s="114">
        <f>IFERROR(VLOOKUP(F378,'ITC-Books'!$E$21:$P$1020,12,0)-H378,SUM(M378:O378))</f>
        <v>0</v>
      </c>
    </row>
    <row r="379" spans="2:26">
      <c r="B379" s="176" t="s">
        <v>2758</v>
      </c>
      <c r="C379" s="121"/>
      <c r="D379" s="119"/>
      <c r="E379" s="118"/>
      <c r="F379" s="192"/>
      <c r="G379" s="117"/>
      <c r="H379" s="120">
        <v>0</v>
      </c>
      <c r="I379" s="119"/>
      <c r="J379" s="119"/>
      <c r="K379" s="120">
        <v>0</v>
      </c>
      <c r="L379" s="120">
        <v>0</v>
      </c>
      <c r="M379" s="120">
        <v>0</v>
      </c>
      <c r="N379" s="120">
        <v>0</v>
      </c>
      <c r="O379" s="120">
        <v>0</v>
      </c>
      <c r="P379" s="185"/>
      <c r="Q379" s="181">
        <v>0</v>
      </c>
      <c r="R379" s="197"/>
      <c r="S379" s="179" t="str">
        <f>IFERROR(INDEX('ITC-3B'!$B$21:$B$1020,MATCH(F379,'ITC-3B'!$E$21:$E$1020,0)),"-")</f>
        <v>-</v>
      </c>
      <c r="T379" s="179" t="str">
        <f>IFERROR(INDEX('ITC-Books'!$B$21:$B$1020,MATCH(F379,'ITC-Books'!$E$21:$E$1020,0)),"-")</f>
        <v>-</v>
      </c>
      <c r="U379" s="186">
        <f t="shared" si="10"/>
        <v>0</v>
      </c>
      <c r="W379" s="179" t="str">
        <f>IFERROR(INDEX('ITC-3B'!$C$21:$C$1020,MATCH(F379,'ITC-3B'!$E$21:$E$1020,0)),"Unclaimed")</f>
        <v>Unclaimed</v>
      </c>
      <c r="X379" s="114">
        <f>IFERROR(VLOOKUP(F379,'ITC-3B'!$E$21:$P$1020,12,0)-H379,SUM(M379:O379))</f>
        <v>0</v>
      </c>
      <c r="Y379" s="179" t="str">
        <f>IFERROR(INDEX('ITC-Books'!$C$21:$C$1020,MATCH(F379,'ITC-Books'!$E$21:$E$1020,0)),"Unclaimed")</f>
        <v>Unclaimed</v>
      </c>
      <c r="Z379" s="114">
        <f>IFERROR(VLOOKUP(F379,'ITC-Books'!$E$21:$P$1020,12,0)-H379,SUM(M379:O379))</f>
        <v>0</v>
      </c>
    </row>
    <row r="380" spans="2:26">
      <c r="B380" s="176" t="s">
        <v>2759</v>
      </c>
      <c r="C380" s="121"/>
      <c r="D380" s="119"/>
      <c r="E380" s="118"/>
      <c r="F380" s="192"/>
      <c r="G380" s="117"/>
      <c r="H380" s="120">
        <v>0</v>
      </c>
      <c r="I380" s="119"/>
      <c r="J380" s="119"/>
      <c r="K380" s="120">
        <v>0</v>
      </c>
      <c r="L380" s="120">
        <v>0</v>
      </c>
      <c r="M380" s="120">
        <v>0</v>
      </c>
      <c r="N380" s="120">
        <v>0</v>
      </c>
      <c r="O380" s="120">
        <v>0</v>
      </c>
      <c r="P380" s="185"/>
      <c r="Q380" s="181">
        <v>0</v>
      </c>
      <c r="R380" s="197"/>
      <c r="S380" s="179" t="str">
        <f>IFERROR(INDEX('ITC-3B'!$B$21:$B$1020,MATCH(F380,'ITC-3B'!$E$21:$E$1020,0)),"-")</f>
        <v>-</v>
      </c>
      <c r="T380" s="179" t="str">
        <f>IFERROR(INDEX('ITC-Books'!$B$21:$B$1020,MATCH(F380,'ITC-Books'!$E$21:$E$1020,0)),"-")</f>
        <v>-</v>
      </c>
      <c r="U380" s="186">
        <f t="shared" si="10"/>
        <v>0</v>
      </c>
      <c r="W380" s="179" t="str">
        <f>IFERROR(INDEX('ITC-3B'!$C$21:$C$1020,MATCH(F380,'ITC-3B'!$E$21:$E$1020,0)),"Unclaimed")</f>
        <v>Unclaimed</v>
      </c>
      <c r="X380" s="114">
        <f>IFERROR(VLOOKUP(F380,'ITC-3B'!$E$21:$P$1020,12,0)-H380,SUM(M380:O380))</f>
        <v>0</v>
      </c>
      <c r="Y380" s="179" t="str">
        <f>IFERROR(INDEX('ITC-Books'!$C$21:$C$1020,MATCH(F380,'ITC-Books'!$E$21:$E$1020,0)),"Unclaimed")</f>
        <v>Unclaimed</v>
      </c>
      <c r="Z380" s="114">
        <f>IFERROR(VLOOKUP(F380,'ITC-Books'!$E$21:$P$1020,12,0)-H380,SUM(M380:O380))</f>
        <v>0</v>
      </c>
    </row>
    <row r="381" spans="2:26">
      <c r="B381" s="176" t="s">
        <v>2760</v>
      </c>
      <c r="C381" s="121"/>
      <c r="D381" s="119"/>
      <c r="E381" s="118"/>
      <c r="F381" s="192"/>
      <c r="G381" s="117"/>
      <c r="H381" s="120">
        <v>0</v>
      </c>
      <c r="I381" s="119"/>
      <c r="J381" s="119"/>
      <c r="K381" s="120">
        <v>0</v>
      </c>
      <c r="L381" s="120">
        <v>0</v>
      </c>
      <c r="M381" s="120">
        <v>0</v>
      </c>
      <c r="N381" s="120">
        <v>0</v>
      </c>
      <c r="O381" s="120">
        <v>0</v>
      </c>
      <c r="P381" s="185"/>
      <c r="Q381" s="181">
        <v>0</v>
      </c>
      <c r="R381" s="197"/>
      <c r="S381" s="179" t="str">
        <f>IFERROR(INDEX('ITC-3B'!$B$21:$B$1020,MATCH(F381,'ITC-3B'!$E$21:$E$1020,0)),"-")</f>
        <v>-</v>
      </c>
      <c r="T381" s="179" t="str">
        <f>IFERROR(INDEX('ITC-Books'!$B$21:$B$1020,MATCH(F381,'ITC-Books'!$E$21:$E$1020,0)),"-")</f>
        <v>-</v>
      </c>
      <c r="U381" s="186">
        <f t="shared" si="10"/>
        <v>0</v>
      </c>
      <c r="W381" s="179" t="str">
        <f>IFERROR(INDEX('ITC-3B'!$C$21:$C$1020,MATCH(F381,'ITC-3B'!$E$21:$E$1020,0)),"Unclaimed")</f>
        <v>Unclaimed</v>
      </c>
      <c r="X381" s="114">
        <f>IFERROR(VLOOKUP(F381,'ITC-3B'!$E$21:$P$1020,12,0)-H381,SUM(M381:O381))</f>
        <v>0</v>
      </c>
      <c r="Y381" s="179" t="str">
        <f>IFERROR(INDEX('ITC-Books'!$C$21:$C$1020,MATCH(F381,'ITC-Books'!$E$21:$E$1020,0)),"Unclaimed")</f>
        <v>Unclaimed</v>
      </c>
      <c r="Z381" s="114">
        <f>IFERROR(VLOOKUP(F381,'ITC-Books'!$E$21:$P$1020,12,0)-H381,SUM(M381:O381))</f>
        <v>0</v>
      </c>
    </row>
    <row r="382" spans="2:26">
      <c r="B382" s="176" t="s">
        <v>2761</v>
      </c>
      <c r="C382" s="121"/>
      <c r="D382" s="119"/>
      <c r="E382" s="118"/>
      <c r="F382" s="192"/>
      <c r="G382" s="117"/>
      <c r="H382" s="120">
        <v>0</v>
      </c>
      <c r="I382" s="119"/>
      <c r="J382" s="119"/>
      <c r="K382" s="120">
        <v>0</v>
      </c>
      <c r="L382" s="120">
        <v>0</v>
      </c>
      <c r="M382" s="120">
        <v>0</v>
      </c>
      <c r="N382" s="120">
        <v>0</v>
      </c>
      <c r="O382" s="120">
        <v>0</v>
      </c>
      <c r="P382" s="185"/>
      <c r="Q382" s="181">
        <v>0</v>
      </c>
      <c r="R382" s="197"/>
      <c r="S382" s="179" t="str">
        <f>IFERROR(INDEX('ITC-3B'!$B$21:$B$1020,MATCH(F382,'ITC-3B'!$E$21:$E$1020,0)),"-")</f>
        <v>-</v>
      </c>
      <c r="T382" s="179" t="str">
        <f>IFERROR(INDEX('ITC-Books'!$B$21:$B$1020,MATCH(F382,'ITC-Books'!$E$21:$E$1020,0)),"-")</f>
        <v>-</v>
      </c>
      <c r="U382" s="186">
        <f t="shared" si="10"/>
        <v>0</v>
      </c>
      <c r="W382" s="179" t="str">
        <f>IFERROR(INDEX('ITC-3B'!$C$21:$C$1020,MATCH(F382,'ITC-3B'!$E$21:$E$1020,0)),"Unclaimed")</f>
        <v>Unclaimed</v>
      </c>
      <c r="X382" s="114">
        <f>IFERROR(VLOOKUP(F382,'ITC-3B'!$E$21:$P$1020,12,0)-H382,SUM(M382:O382))</f>
        <v>0</v>
      </c>
      <c r="Y382" s="179" t="str">
        <f>IFERROR(INDEX('ITC-Books'!$C$21:$C$1020,MATCH(F382,'ITC-Books'!$E$21:$E$1020,0)),"Unclaimed")</f>
        <v>Unclaimed</v>
      </c>
      <c r="Z382" s="114">
        <f>IFERROR(VLOOKUP(F382,'ITC-Books'!$E$21:$P$1020,12,0)-H382,SUM(M382:O382))</f>
        <v>0</v>
      </c>
    </row>
    <row r="383" spans="2:26">
      <c r="B383" s="176" t="s">
        <v>2762</v>
      </c>
      <c r="C383" s="121"/>
      <c r="D383" s="119"/>
      <c r="E383" s="118"/>
      <c r="F383" s="192"/>
      <c r="G383" s="117"/>
      <c r="H383" s="120">
        <v>0</v>
      </c>
      <c r="I383" s="119"/>
      <c r="J383" s="119"/>
      <c r="K383" s="120">
        <v>0</v>
      </c>
      <c r="L383" s="120">
        <v>0</v>
      </c>
      <c r="M383" s="120">
        <v>0</v>
      </c>
      <c r="N383" s="120">
        <v>0</v>
      </c>
      <c r="O383" s="120">
        <v>0</v>
      </c>
      <c r="P383" s="185"/>
      <c r="Q383" s="181">
        <v>0</v>
      </c>
      <c r="R383" s="197"/>
      <c r="S383" s="179" t="str">
        <f>IFERROR(INDEX('ITC-3B'!$B$21:$B$1020,MATCH(F383,'ITC-3B'!$E$21:$E$1020,0)),"-")</f>
        <v>-</v>
      </c>
      <c r="T383" s="179" t="str">
        <f>IFERROR(INDEX('ITC-Books'!$B$21:$B$1020,MATCH(F383,'ITC-Books'!$E$21:$E$1020,0)),"-")</f>
        <v>-</v>
      </c>
      <c r="U383" s="186">
        <f t="shared" si="10"/>
        <v>0</v>
      </c>
      <c r="W383" s="179" t="str">
        <f>IFERROR(INDEX('ITC-3B'!$C$21:$C$1020,MATCH(F383,'ITC-3B'!$E$21:$E$1020,0)),"Unclaimed")</f>
        <v>Unclaimed</v>
      </c>
      <c r="X383" s="114">
        <f>IFERROR(VLOOKUP(F383,'ITC-3B'!$E$21:$P$1020,12,0)-H383,SUM(M383:O383))</f>
        <v>0</v>
      </c>
      <c r="Y383" s="179" t="str">
        <f>IFERROR(INDEX('ITC-Books'!$C$21:$C$1020,MATCH(F383,'ITC-Books'!$E$21:$E$1020,0)),"Unclaimed")</f>
        <v>Unclaimed</v>
      </c>
      <c r="Z383" s="114">
        <f>IFERROR(VLOOKUP(F383,'ITC-Books'!$E$21:$P$1020,12,0)-H383,SUM(M383:O383))</f>
        <v>0</v>
      </c>
    </row>
    <row r="384" spans="2:26">
      <c r="B384" s="176" t="s">
        <v>2763</v>
      </c>
      <c r="C384" s="121"/>
      <c r="D384" s="119"/>
      <c r="E384" s="118"/>
      <c r="F384" s="192"/>
      <c r="G384" s="117"/>
      <c r="H384" s="120">
        <v>0</v>
      </c>
      <c r="I384" s="119"/>
      <c r="J384" s="119"/>
      <c r="K384" s="120">
        <v>0</v>
      </c>
      <c r="L384" s="120">
        <v>0</v>
      </c>
      <c r="M384" s="120">
        <v>0</v>
      </c>
      <c r="N384" s="120">
        <v>0</v>
      </c>
      <c r="O384" s="120">
        <v>0</v>
      </c>
      <c r="P384" s="185"/>
      <c r="Q384" s="181">
        <v>0</v>
      </c>
      <c r="R384" s="197"/>
      <c r="S384" s="179" t="str">
        <f>IFERROR(INDEX('ITC-3B'!$B$21:$B$1020,MATCH(F384,'ITC-3B'!$E$21:$E$1020,0)),"-")</f>
        <v>-</v>
      </c>
      <c r="T384" s="179" t="str">
        <f>IFERROR(INDEX('ITC-Books'!$B$21:$B$1020,MATCH(F384,'ITC-Books'!$E$21:$E$1020,0)),"-")</f>
        <v>-</v>
      </c>
      <c r="U384" s="186">
        <f t="shared" si="10"/>
        <v>0</v>
      </c>
      <c r="W384" s="179" t="str">
        <f>IFERROR(INDEX('ITC-3B'!$C$21:$C$1020,MATCH(F384,'ITC-3B'!$E$21:$E$1020,0)),"Unclaimed")</f>
        <v>Unclaimed</v>
      </c>
      <c r="X384" s="114">
        <f>IFERROR(VLOOKUP(F384,'ITC-3B'!$E$21:$P$1020,12,0)-H384,SUM(M384:O384))</f>
        <v>0</v>
      </c>
      <c r="Y384" s="179" t="str">
        <f>IFERROR(INDEX('ITC-Books'!$C$21:$C$1020,MATCH(F384,'ITC-Books'!$E$21:$E$1020,0)),"Unclaimed")</f>
        <v>Unclaimed</v>
      </c>
      <c r="Z384" s="114">
        <f>IFERROR(VLOOKUP(F384,'ITC-Books'!$E$21:$P$1020,12,0)-H384,SUM(M384:O384))</f>
        <v>0</v>
      </c>
    </row>
    <row r="385" spans="2:26">
      <c r="B385" s="176" t="s">
        <v>2764</v>
      </c>
      <c r="C385" s="121"/>
      <c r="D385" s="119"/>
      <c r="E385" s="118"/>
      <c r="F385" s="192"/>
      <c r="G385" s="117"/>
      <c r="H385" s="120">
        <v>0</v>
      </c>
      <c r="I385" s="119"/>
      <c r="J385" s="119"/>
      <c r="K385" s="120">
        <v>0</v>
      </c>
      <c r="L385" s="120">
        <v>0</v>
      </c>
      <c r="M385" s="120">
        <v>0</v>
      </c>
      <c r="N385" s="120">
        <v>0</v>
      </c>
      <c r="O385" s="120">
        <v>0</v>
      </c>
      <c r="P385" s="185"/>
      <c r="Q385" s="181">
        <v>0</v>
      </c>
      <c r="R385" s="197"/>
      <c r="S385" s="179" t="str">
        <f>IFERROR(INDEX('ITC-3B'!$B$21:$B$1020,MATCH(F385,'ITC-3B'!$E$21:$E$1020,0)),"-")</f>
        <v>-</v>
      </c>
      <c r="T385" s="179" t="str">
        <f>IFERROR(INDEX('ITC-Books'!$B$21:$B$1020,MATCH(F385,'ITC-Books'!$E$21:$E$1020,0)),"-")</f>
        <v>-</v>
      </c>
      <c r="U385" s="186">
        <f t="shared" si="10"/>
        <v>0</v>
      </c>
      <c r="W385" s="179" t="str">
        <f>IFERROR(INDEX('ITC-3B'!$C$21:$C$1020,MATCH(F385,'ITC-3B'!$E$21:$E$1020,0)),"Unclaimed")</f>
        <v>Unclaimed</v>
      </c>
      <c r="X385" s="114">
        <f>IFERROR(VLOOKUP(F385,'ITC-3B'!$E$21:$P$1020,12,0)-H385,SUM(M385:O385))</f>
        <v>0</v>
      </c>
      <c r="Y385" s="179" t="str">
        <f>IFERROR(INDEX('ITC-Books'!$C$21:$C$1020,MATCH(F385,'ITC-Books'!$E$21:$E$1020,0)),"Unclaimed")</f>
        <v>Unclaimed</v>
      </c>
      <c r="Z385" s="114">
        <f>IFERROR(VLOOKUP(F385,'ITC-Books'!$E$21:$P$1020,12,0)-H385,SUM(M385:O385))</f>
        <v>0</v>
      </c>
    </row>
    <row r="386" spans="2:26">
      <c r="B386" s="176" t="s">
        <v>2765</v>
      </c>
      <c r="C386" s="121"/>
      <c r="D386" s="119"/>
      <c r="E386" s="118"/>
      <c r="F386" s="192"/>
      <c r="G386" s="117"/>
      <c r="H386" s="120">
        <v>0</v>
      </c>
      <c r="I386" s="119"/>
      <c r="J386" s="119"/>
      <c r="K386" s="120">
        <v>0</v>
      </c>
      <c r="L386" s="120">
        <v>0</v>
      </c>
      <c r="M386" s="120">
        <v>0</v>
      </c>
      <c r="N386" s="120">
        <v>0</v>
      </c>
      <c r="O386" s="120">
        <v>0</v>
      </c>
      <c r="P386" s="185"/>
      <c r="Q386" s="181">
        <v>0</v>
      </c>
      <c r="R386" s="197"/>
      <c r="S386" s="179" t="str">
        <f>IFERROR(INDEX('ITC-3B'!$B$21:$B$1020,MATCH(F386,'ITC-3B'!$E$21:$E$1020,0)),"-")</f>
        <v>-</v>
      </c>
      <c r="T386" s="179" t="str">
        <f>IFERROR(INDEX('ITC-Books'!$B$21:$B$1020,MATCH(F386,'ITC-Books'!$E$21:$E$1020,0)),"-")</f>
        <v>-</v>
      </c>
      <c r="U386" s="186">
        <f t="shared" si="10"/>
        <v>0</v>
      </c>
      <c r="W386" s="179" t="str">
        <f>IFERROR(INDEX('ITC-3B'!$C$21:$C$1020,MATCH(F386,'ITC-3B'!$E$21:$E$1020,0)),"Unclaimed")</f>
        <v>Unclaimed</v>
      </c>
      <c r="X386" s="114">
        <f>IFERROR(VLOOKUP(F386,'ITC-3B'!$E$21:$P$1020,12,0)-H386,SUM(M386:O386))</f>
        <v>0</v>
      </c>
      <c r="Y386" s="179" t="str">
        <f>IFERROR(INDEX('ITC-Books'!$C$21:$C$1020,MATCH(F386,'ITC-Books'!$E$21:$E$1020,0)),"Unclaimed")</f>
        <v>Unclaimed</v>
      </c>
      <c r="Z386" s="114">
        <f>IFERROR(VLOOKUP(F386,'ITC-Books'!$E$21:$P$1020,12,0)-H386,SUM(M386:O386))</f>
        <v>0</v>
      </c>
    </row>
    <row r="387" spans="2:26">
      <c r="B387" s="176" t="s">
        <v>2766</v>
      </c>
      <c r="C387" s="121"/>
      <c r="D387" s="119"/>
      <c r="E387" s="118"/>
      <c r="F387" s="192"/>
      <c r="G387" s="117"/>
      <c r="H387" s="120">
        <v>0</v>
      </c>
      <c r="I387" s="119"/>
      <c r="J387" s="119"/>
      <c r="K387" s="120">
        <v>0</v>
      </c>
      <c r="L387" s="120">
        <v>0</v>
      </c>
      <c r="M387" s="120">
        <v>0</v>
      </c>
      <c r="N387" s="120">
        <v>0</v>
      </c>
      <c r="O387" s="120">
        <v>0</v>
      </c>
      <c r="P387" s="185"/>
      <c r="Q387" s="181">
        <v>0</v>
      </c>
      <c r="R387" s="197"/>
      <c r="S387" s="179" t="str">
        <f>IFERROR(INDEX('ITC-3B'!$B$21:$B$1020,MATCH(F387,'ITC-3B'!$E$21:$E$1020,0)),"-")</f>
        <v>-</v>
      </c>
      <c r="T387" s="179" t="str">
        <f>IFERROR(INDEX('ITC-Books'!$B$21:$B$1020,MATCH(F387,'ITC-Books'!$E$21:$E$1020,0)),"-")</f>
        <v>-</v>
      </c>
      <c r="U387" s="186">
        <f t="shared" si="10"/>
        <v>0</v>
      </c>
      <c r="W387" s="179" t="str">
        <f>IFERROR(INDEX('ITC-3B'!$C$21:$C$1020,MATCH(F387,'ITC-3B'!$E$21:$E$1020,0)),"Unclaimed")</f>
        <v>Unclaimed</v>
      </c>
      <c r="X387" s="114">
        <f>IFERROR(VLOOKUP(F387,'ITC-3B'!$E$21:$P$1020,12,0)-H387,SUM(M387:O387))</f>
        <v>0</v>
      </c>
      <c r="Y387" s="179" t="str">
        <f>IFERROR(INDEX('ITC-Books'!$C$21:$C$1020,MATCH(F387,'ITC-Books'!$E$21:$E$1020,0)),"Unclaimed")</f>
        <v>Unclaimed</v>
      </c>
      <c r="Z387" s="114">
        <f>IFERROR(VLOOKUP(F387,'ITC-Books'!$E$21:$P$1020,12,0)-H387,SUM(M387:O387))</f>
        <v>0</v>
      </c>
    </row>
    <row r="388" spans="2:26">
      <c r="B388" s="176" t="s">
        <v>2767</v>
      </c>
      <c r="C388" s="121"/>
      <c r="D388" s="119"/>
      <c r="E388" s="118"/>
      <c r="F388" s="192"/>
      <c r="G388" s="117"/>
      <c r="H388" s="120">
        <v>0</v>
      </c>
      <c r="I388" s="119"/>
      <c r="J388" s="119"/>
      <c r="K388" s="120">
        <v>0</v>
      </c>
      <c r="L388" s="120">
        <v>0</v>
      </c>
      <c r="M388" s="120">
        <v>0</v>
      </c>
      <c r="N388" s="120">
        <v>0</v>
      </c>
      <c r="O388" s="120">
        <v>0</v>
      </c>
      <c r="P388" s="185"/>
      <c r="Q388" s="181">
        <v>0</v>
      </c>
      <c r="R388" s="197"/>
      <c r="S388" s="179" t="str">
        <f>IFERROR(INDEX('ITC-3B'!$B$21:$B$1020,MATCH(F388,'ITC-3B'!$E$21:$E$1020,0)),"-")</f>
        <v>-</v>
      </c>
      <c r="T388" s="179" t="str">
        <f>IFERROR(INDEX('ITC-Books'!$B$21:$B$1020,MATCH(F388,'ITC-Books'!$E$21:$E$1020,0)),"-")</f>
        <v>-</v>
      </c>
      <c r="U388" s="186">
        <f t="shared" si="10"/>
        <v>0</v>
      </c>
      <c r="W388" s="179" t="str">
        <f>IFERROR(INDEX('ITC-3B'!$C$21:$C$1020,MATCH(F388,'ITC-3B'!$E$21:$E$1020,0)),"Unclaimed")</f>
        <v>Unclaimed</v>
      </c>
      <c r="X388" s="114">
        <f>IFERROR(VLOOKUP(F388,'ITC-3B'!$E$21:$P$1020,12,0)-H388,SUM(M388:O388))</f>
        <v>0</v>
      </c>
      <c r="Y388" s="179" t="str">
        <f>IFERROR(INDEX('ITC-Books'!$C$21:$C$1020,MATCH(F388,'ITC-Books'!$E$21:$E$1020,0)),"Unclaimed")</f>
        <v>Unclaimed</v>
      </c>
      <c r="Z388" s="114">
        <f>IFERROR(VLOOKUP(F388,'ITC-Books'!$E$21:$P$1020,12,0)-H388,SUM(M388:O388))</f>
        <v>0</v>
      </c>
    </row>
    <row r="389" spans="2:26">
      <c r="B389" s="176" t="s">
        <v>2768</v>
      </c>
      <c r="C389" s="121"/>
      <c r="D389" s="119"/>
      <c r="E389" s="118"/>
      <c r="F389" s="192"/>
      <c r="G389" s="117"/>
      <c r="H389" s="120">
        <v>0</v>
      </c>
      <c r="I389" s="119"/>
      <c r="J389" s="119"/>
      <c r="K389" s="120">
        <v>0</v>
      </c>
      <c r="L389" s="120">
        <v>0</v>
      </c>
      <c r="M389" s="120">
        <v>0</v>
      </c>
      <c r="N389" s="120">
        <v>0</v>
      </c>
      <c r="O389" s="120">
        <v>0</v>
      </c>
      <c r="P389" s="185"/>
      <c r="Q389" s="181">
        <v>0</v>
      </c>
      <c r="R389" s="197"/>
      <c r="S389" s="179" t="str">
        <f>IFERROR(INDEX('ITC-3B'!$B$21:$B$1020,MATCH(F389,'ITC-3B'!$E$21:$E$1020,0)),"-")</f>
        <v>-</v>
      </c>
      <c r="T389" s="179" t="str">
        <f>IFERROR(INDEX('ITC-Books'!$B$21:$B$1020,MATCH(F389,'ITC-Books'!$E$21:$E$1020,0)),"-")</f>
        <v>-</v>
      </c>
      <c r="U389" s="186">
        <f t="shared" si="10"/>
        <v>0</v>
      </c>
      <c r="W389" s="179" t="str">
        <f>IFERROR(INDEX('ITC-3B'!$C$21:$C$1020,MATCH(F389,'ITC-3B'!$E$21:$E$1020,0)),"Unclaimed")</f>
        <v>Unclaimed</v>
      </c>
      <c r="X389" s="114">
        <f>IFERROR(VLOOKUP(F389,'ITC-3B'!$E$21:$P$1020,12,0)-H389,SUM(M389:O389))</f>
        <v>0</v>
      </c>
      <c r="Y389" s="179" t="str">
        <f>IFERROR(INDEX('ITC-Books'!$C$21:$C$1020,MATCH(F389,'ITC-Books'!$E$21:$E$1020,0)),"Unclaimed")</f>
        <v>Unclaimed</v>
      </c>
      <c r="Z389" s="114">
        <f>IFERROR(VLOOKUP(F389,'ITC-Books'!$E$21:$P$1020,12,0)-H389,SUM(M389:O389))</f>
        <v>0</v>
      </c>
    </row>
    <row r="390" spans="2:26">
      <c r="B390" s="176" t="s">
        <v>2769</v>
      </c>
      <c r="C390" s="121"/>
      <c r="D390" s="119"/>
      <c r="E390" s="118"/>
      <c r="F390" s="192"/>
      <c r="G390" s="117"/>
      <c r="H390" s="120">
        <v>0</v>
      </c>
      <c r="I390" s="119"/>
      <c r="J390" s="119"/>
      <c r="K390" s="120">
        <v>0</v>
      </c>
      <c r="L390" s="120">
        <v>0</v>
      </c>
      <c r="M390" s="120">
        <v>0</v>
      </c>
      <c r="N390" s="120">
        <v>0</v>
      </c>
      <c r="O390" s="120">
        <v>0</v>
      </c>
      <c r="P390" s="185"/>
      <c r="Q390" s="181">
        <v>0</v>
      </c>
      <c r="R390" s="197"/>
      <c r="S390" s="179" t="str">
        <f>IFERROR(INDEX('ITC-3B'!$B$21:$B$1020,MATCH(F390,'ITC-3B'!$E$21:$E$1020,0)),"-")</f>
        <v>-</v>
      </c>
      <c r="T390" s="179" t="str">
        <f>IFERROR(INDEX('ITC-Books'!$B$21:$B$1020,MATCH(F390,'ITC-Books'!$E$21:$E$1020,0)),"-")</f>
        <v>-</v>
      </c>
      <c r="U390" s="186">
        <f t="shared" si="10"/>
        <v>0</v>
      </c>
      <c r="W390" s="179" t="str">
        <f>IFERROR(INDEX('ITC-3B'!$C$21:$C$1020,MATCH(F390,'ITC-3B'!$E$21:$E$1020,0)),"Unclaimed")</f>
        <v>Unclaimed</v>
      </c>
      <c r="X390" s="114">
        <f>IFERROR(VLOOKUP(F390,'ITC-3B'!$E$21:$P$1020,12,0)-H390,SUM(M390:O390))</f>
        <v>0</v>
      </c>
      <c r="Y390" s="179" t="str">
        <f>IFERROR(INDEX('ITC-Books'!$C$21:$C$1020,MATCH(F390,'ITC-Books'!$E$21:$E$1020,0)),"Unclaimed")</f>
        <v>Unclaimed</v>
      </c>
      <c r="Z390" s="114">
        <f>IFERROR(VLOOKUP(F390,'ITC-Books'!$E$21:$P$1020,12,0)-H390,SUM(M390:O390))</f>
        <v>0</v>
      </c>
    </row>
    <row r="391" spans="2:26">
      <c r="B391" s="176" t="s">
        <v>2770</v>
      </c>
      <c r="C391" s="121"/>
      <c r="D391" s="119"/>
      <c r="E391" s="118"/>
      <c r="F391" s="192"/>
      <c r="G391" s="117"/>
      <c r="H391" s="120">
        <v>0</v>
      </c>
      <c r="I391" s="119"/>
      <c r="J391" s="119"/>
      <c r="K391" s="120">
        <v>0</v>
      </c>
      <c r="L391" s="120">
        <v>0</v>
      </c>
      <c r="M391" s="120">
        <v>0</v>
      </c>
      <c r="N391" s="120">
        <v>0</v>
      </c>
      <c r="O391" s="120">
        <v>0</v>
      </c>
      <c r="P391" s="185"/>
      <c r="Q391" s="181">
        <v>0</v>
      </c>
      <c r="R391" s="197"/>
      <c r="S391" s="179" t="str">
        <f>IFERROR(INDEX('ITC-3B'!$B$21:$B$1020,MATCH(F391,'ITC-3B'!$E$21:$E$1020,0)),"-")</f>
        <v>-</v>
      </c>
      <c r="T391" s="179" t="str">
        <f>IFERROR(INDEX('ITC-Books'!$B$21:$B$1020,MATCH(F391,'ITC-Books'!$E$21:$E$1020,0)),"-")</f>
        <v>-</v>
      </c>
      <c r="U391" s="186">
        <f t="shared" si="10"/>
        <v>0</v>
      </c>
      <c r="W391" s="179" t="str">
        <f>IFERROR(INDEX('ITC-3B'!$C$21:$C$1020,MATCH(F391,'ITC-3B'!$E$21:$E$1020,0)),"Unclaimed")</f>
        <v>Unclaimed</v>
      </c>
      <c r="X391" s="114">
        <f>IFERROR(VLOOKUP(F391,'ITC-3B'!$E$21:$P$1020,12,0)-H391,SUM(M391:O391))</f>
        <v>0</v>
      </c>
      <c r="Y391" s="179" t="str">
        <f>IFERROR(INDEX('ITC-Books'!$C$21:$C$1020,MATCH(F391,'ITC-Books'!$E$21:$E$1020,0)),"Unclaimed")</f>
        <v>Unclaimed</v>
      </c>
      <c r="Z391" s="114">
        <f>IFERROR(VLOOKUP(F391,'ITC-Books'!$E$21:$P$1020,12,0)-H391,SUM(M391:O391))</f>
        <v>0</v>
      </c>
    </row>
    <row r="392" spans="2:26">
      <c r="B392" s="176" t="s">
        <v>2771</v>
      </c>
      <c r="C392" s="121"/>
      <c r="D392" s="119"/>
      <c r="E392" s="118"/>
      <c r="F392" s="192"/>
      <c r="G392" s="117"/>
      <c r="H392" s="120">
        <v>0</v>
      </c>
      <c r="I392" s="119"/>
      <c r="J392" s="119"/>
      <c r="K392" s="120">
        <v>0</v>
      </c>
      <c r="L392" s="120">
        <v>0</v>
      </c>
      <c r="M392" s="120">
        <v>0</v>
      </c>
      <c r="N392" s="120">
        <v>0</v>
      </c>
      <c r="O392" s="120">
        <v>0</v>
      </c>
      <c r="P392" s="185"/>
      <c r="Q392" s="181">
        <v>0</v>
      </c>
      <c r="R392" s="197"/>
      <c r="S392" s="179" t="str">
        <f>IFERROR(INDEX('ITC-3B'!$B$21:$B$1020,MATCH(F392,'ITC-3B'!$E$21:$E$1020,0)),"-")</f>
        <v>-</v>
      </c>
      <c r="T392" s="179" t="str">
        <f>IFERROR(INDEX('ITC-Books'!$B$21:$B$1020,MATCH(F392,'ITC-Books'!$E$21:$E$1020,0)),"-")</f>
        <v>-</v>
      </c>
      <c r="U392" s="186">
        <f t="shared" si="10"/>
        <v>0</v>
      </c>
      <c r="W392" s="179" t="str">
        <f>IFERROR(INDEX('ITC-3B'!$C$21:$C$1020,MATCH(F392,'ITC-3B'!$E$21:$E$1020,0)),"Unclaimed")</f>
        <v>Unclaimed</v>
      </c>
      <c r="X392" s="114">
        <f>IFERROR(VLOOKUP(F392,'ITC-3B'!$E$21:$P$1020,12,0)-H392,SUM(M392:O392))</f>
        <v>0</v>
      </c>
      <c r="Y392" s="179" t="str">
        <f>IFERROR(INDEX('ITC-Books'!$C$21:$C$1020,MATCH(F392,'ITC-Books'!$E$21:$E$1020,0)),"Unclaimed")</f>
        <v>Unclaimed</v>
      </c>
      <c r="Z392" s="114">
        <f>IFERROR(VLOOKUP(F392,'ITC-Books'!$E$21:$P$1020,12,0)-H392,SUM(M392:O392))</f>
        <v>0</v>
      </c>
    </row>
    <row r="393" spans="2:26">
      <c r="B393" s="176" t="s">
        <v>2772</v>
      </c>
      <c r="C393" s="121"/>
      <c r="D393" s="119"/>
      <c r="E393" s="118"/>
      <c r="F393" s="192"/>
      <c r="G393" s="117"/>
      <c r="H393" s="120">
        <v>0</v>
      </c>
      <c r="I393" s="119"/>
      <c r="J393" s="119"/>
      <c r="K393" s="120">
        <v>0</v>
      </c>
      <c r="L393" s="120">
        <v>0</v>
      </c>
      <c r="M393" s="120">
        <v>0</v>
      </c>
      <c r="N393" s="120">
        <v>0</v>
      </c>
      <c r="O393" s="120">
        <v>0</v>
      </c>
      <c r="P393" s="185"/>
      <c r="Q393" s="181">
        <v>0</v>
      </c>
      <c r="R393" s="197"/>
      <c r="S393" s="179" t="str">
        <f>IFERROR(INDEX('ITC-3B'!$B$21:$B$1020,MATCH(F393,'ITC-3B'!$E$21:$E$1020,0)),"-")</f>
        <v>-</v>
      </c>
      <c r="T393" s="179" t="str">
        <f>IFERROR(INDEX('ITC-Books'!$B$21:$B$1020,MATCH(F393,'ITC-Books'!$E$21:$E$1020,0)),"-")</f>
        <v>-</v>
      </c>
      <c r="U393" s="186">
        <f t="shared" si="10"/>
        <v>0</v>
      </c>
      <c r="W393" s="179" t="str">
        <f>IFERROR(INDEX('ITC-3B'!$C$21:$C$1020,MATCH(F393,'ITC-3B'!$E$21:$E$1020,0)),"Unclaimed")</f>
        <v>Unclaimed</v>
      </c>
      <c r="X393" s="114">
        <f>IFERROR(VLOOKUP(F393,'ITC-3B'!$E$21:$P$1020,12,0)-H393,SUM(M393:O393))</f>
        <v>0</v>
      </c>
      <c r="Y393" s="179" t="str">
        <f>IFERROR(INDEX('ITC-Books'!$C$21:$C$1020,MATCH(F393,'ITC-Books'!$E$21:$E$1020,0)),"Unclaimed")</f>
        <v>Unclaimed</v>
      </c>
      <c r="Z393" s="114">
        <f>IFERROR(VLOOKUP(F393,'ITC-Books'!$E$21:$P$1020,12,0)-H393,SUM(M393:O393))</f>
        <v>0</v>
      </c>
    </row>
    <row r="394" spans="2:26">
      <c r="B394" s="176" t="s">
        <v>2773</v>
      </c>
      <c r="C394" s="121"/>
      <c r="D394" s="119"/>
      <c r="E394" s="118"/>
      <c r="F394" s="192"/>
      <c r="G394" s="117"/>
      <c r="H394" s="120">
        <v>0</v>
      </c>
      <c r="I394" s="119"/>
      <c r="J394" s="119"/>
      <c r="K394" s="120">
        <v>0</v>
      </c>
      <c r="L394" s="120">
        <v>0</v>
      </c>
      <c r="M394" s="120">
        <v>0</v>
      </c>
      <c r="N394" s="120">
        <v>0</v>
      </c>
      <c r="O394" s="120">
        <v>0</v>
      </c>
      <c r="P394" s="185"/>
      <c r="Q394" s="181">
        <v>0</v>
      </c>
      <c r="R394" s="197"/>
      <c r="S394" s="179" t="str">
        <f>IFERROR(INDEX('ITC-3B'!$B$21:$B$1020,MATCH(F394,'ITC-3B'!$E$21:$E$1020,0)),"-")</f>
        <v>-</v>
      </c>
      <c r="T394" s="179" t="str">
        <f>IFERROR(INDEX('ITC-Books'!$B$21:$B$1020,MATCH(F394,'ITC-Books'!$E$21:$E$1020,0)),"-")</f>
        <v>-</v>
      </c>
      <c r="U394" s="186">
        <f t="shared" si="10"/>
        <v>0</v>
      </c>
      <c r="W394" s="179" t="str">
        <f>IFERROR(INDEX('ITC-3B'!$C$21:$C$1020,MATCH(F394,'ITC-3B'!$E$21:$E$1020,0)),"Unclaimed")</f>
        <v>Unclaimed</v>
      </c>
      <c r="X394" s="114">
        <f>IFERROR(VLOOKUP(F394,'ITC-3B'!$E$21:$P$1020,12,0)-H394,SUM(M394:O394))</f>
        <v>0</v>
      </c>
      <c r="Y394" s="179" t="str">
        <f>IFERROR(INDEX('ITC-Books'!$C$21:$C$1020,MATCH(F394,'ITC-Books'!$E$21:$E$1020,0)),"Unclaimed")</f>
        <v>Unclaimed</v>
      </c>
      <c r="Z394" s="114">
        <f>IFERROR(VLOOKUP(F394,'ITC-Books'!$E$21:$P$1020,12,0)-H394,SUM(M394:O394))</f>
        <v>0</v>
      </c>
    </row>
    <row r="395" spans="2:26">
      <c r="B395" s="176" t="s">
        <v>2774</v>
      </c>
      <c r="C395" s="121"/>
      <c r="D395" s="119"/>
      <c r="E395" s="118"/>
      <c r="F395" s="192"/>
      <c r="G395" s="117"/>
      <c r="H395" s="120">
        <v>0</v>
      </c>
      <c r="I395" s="119"/>
      <c r="J395" s="119"/>
      <c r="K395" s="120">
        <v>0</v>
      </c>
      <c r="L395" s="120">
        <v>0</v>
      </c>
      <c r="M395" s="120">
        <v>0</v>
      </c>
      <c r="N395" s="120">
        <v>0</v>
      </c>
      <c r="O395" s="120">
        <v>0</v>
      </c>
      <c r="P395" s="185"/>
      <c r="Q395" s="181">
        <v>0</v>
      </c>
      <c r="R395" s="197"/>
      <c r="S395" s="179" t="str">
        <f>IFERROR(INDEX('ITC-3B'!$B$21:$B$1020,MATCH(F395,'ITC-3B'!$E$21:$E$1020,0)),"-")</f>
        <v>-</v>
      </c>
      <c r="T395" s="179" t="str">
        <f>IFERROR(INDEX('ITC-Books'!$B$21:$B$1020,MATCH(F395,'ITC-Books'!$E$21:$E$1020,0)),"-")</f>
        <v>-</v>
      </c>
      <c r="U395" s="186">
        <f t="shared" si="10"/>
        <v>0</v>
      </c>
      <c r="W395" s="179" t="str">
        <f>IFERROR(INDEX('ITC-3B'!$C$21:$C$1020,MATCH(F395,'ITC-3B'!$E$21:$E$1020,0)),"Unclaimed")</f>
        <v>Unclaimed</v>
      </c>
      <c r="X395" s="114">
        <f>IFERROR(VLOOKUP(F395,'ITC-3B'!$E$21:$P$1020,12,0)-H395,SUM(M395:O395))</f>
        <v>0</v>
      </c>
      <c r="Y395" s="179" t="str">
        <f>IFERROR(INDEX('ITC-Books'!$C$21:$C$1020,MATCH(F395,'ITC-Books'!$E$21:$E$1020,0)),"Unclaimed")</f>
        <v>Unclaimed</v>
      </c>
      <c r="Z395" s="114">
        <f>IFERROR(VLOOKUP(F395,'ITC-Books'!$E$21:$P$1020,12,0)-H395,SUM(M395:O395))</f>
        <v>0</v>
      </c>
    </row>
    <row r="396" spans="2:26">
      <c r="B396" s="176" t="s">
        <v>2775</v>
      </c>
      <c r="C396" s="121"/>
      <c r="D396" s="119"/>
      <c r="E396" s="118"/>
      <c r="F396" s="192"/>
      <c r="G396" s="117"/>
      <c r="H396" s="120">
        <v>0</v>
      </c>
      <c r="I396" s="119"/>
      <c r="J396" s="119"/>
      <c r="K396" s="120">
        <v>0</v>
      </c>
      <c r="L396" s="120">
        <v>0</v>
      </c>
      <c r="M396" s="120">
        <v>0</v>
      </c>
      <c r="N396" s="120">
        <v>0</v>
      </c>
      <c r="O396" s="120">
        <v>0</v>
      </c>
      <c r="P396" s="185"/>
      <c r="Q396" s="181">
        <v>0</v>
      </c>
      <c r="R396" s="197"/>
      <c r="S396" s="179" t="str">
        <f>IFERROR(INDEX('ITC-3B'!$B$21:$B$1020,MATCH(F396,'ITC-3B'!$E$21:$E$1020,0)),"-")</f>
        <v>-</v>
      </c>
      <c r="T396" s="179" t="str">
        <f>IFERROR(INDEX('ITC-Books'!$B$21:$B$1020,MATCH(F396,'ITC-Books'!$E$21:$E$1020,0)),"-")</f>
        <v>-</v>
      </c>
      <c r="U396" s="186">
        <f t="shared" si="10"/>
        <v>0</v>
      </c>
      <c r="W396" s="179" t="str">
        <f>IFERROR(INDEX('ITC-3B'!$C$21:$C$1020,MATCH(F396,'ITC-3B'!$E$21:$E$1020,0)),"Unclaimed")</f>
        <v>Unclaimed</v>
      </c>
      <c r="X396" s="114">
        <f>IFERROR(VLOOKUP(F396,'ITC-3B'!$E$21:$P$1020,12,0)-H396,SUM(M396:O396))</f>
        <v>0</v>
      </c>
      <c r="Y396" s="179" t="str">
        <f>IFERROR(INDEX('ITC-Books'!$C$21:$C$1020,MATCH(F396,'ITC-Books'!$E$21:$E$1020,0)),"Unclaimed")</f>
        <v>Unclaimed</v>
      </c>
      <c r="Z396" s="114">
        <f>IFERROR(VLOOKUP(F396,'ITC-Books'!$E$21:$P$1020,12,0)-H396,SUM(M396:O396))</f>
        <v>0</v>
      </c>
    </row>
    <row r="397" spans="2:26">
      <c r="B397" s="176" t="s">
        <v>2776</v>
      </c>
      <c r="C397" s="121"/>
      <c r="D397" s="119"/>
      <c r="E397" s="118"/>
      <c r="F397" s="192"/>
      <c r="G397" s="117"/>
      <c r="H397" s="120">
        <v>0</v>
      </c>
      <c r="I397" s="119"/>
      <c r="J397" s="119"/>
      <c r="K397" s="120">
        <v>0</v>
      </c>
      <c r="L397" s="120">
        <v>0</v>
      </c>
      <c r="M397" s="120">
        <v>0</v>
      </c>
      <c r="N397" s="120">
        <v>0</v>
      </c>
      <c r="O397" s="120">
        <v>0</v>
      </c>
      <c r="P397" s="185"/>
      <c r="Q397" s="181">
        <v>0</v>
      </c>
      <c r="R397" s="197"/>
      <c r="S397" s="179" t="str">
        <f>IFERROR(INDEX('ITC-3B'!$B$21:$B$1020,MATCH(F397,'ITC-3B'!$E$21:$E$1020,0)),"-")</f>
        <v>-</v>
      </c>
      <c r="T397" s="179" t="str">
        <f>IFERROR(INDEX('ITC-Books'!$B$21:$B$1020,MATCH(F397,'ITC-Books'!$E$21:$E$1020,0)),"-")</f>
        <v>-</v>
      </c>
      <c r="U397" s="186">
        <f t="shared" si="10"/>
        <v>0</v>
      </c>
      <c r="W397" s="179" t="str">
        <f>IFERROR(INDEX('ITC-3B'!$C$21:$C$1020,MATCH(F397,'ITC-3B'!$E$21:$E$1020,0)),"Unclaimed")</f>
        <v>Unclaimed</v>
      </c>
      <c r="X397" s="114">
        <f>IFERROR(VLOOKUP(F397,'ITC-3B'!$E$21:$P$1020,12,0)-H397,SUM(M397:O397))</f>
        <v>0</v>
      </c>
      <c r="Y397" s="179" t="str">
        <f>IFERROR(INDEX('ITC-Books'!$C$21:$C$1020,MATCH(F397,'ITC-Books'!$E$21:$E$1020,0)),"Unclaimed")</f>
        <v>Unclaimed</v>
      </c>
      <c r="Z397" s="114">
        <f>IFERROR(VLOOKUP(F397,'ITC-Books'!$E$21:$P$1020,12,0)-H397,SUM(M397:O397))</f>
        <v>0</v>
      </c>
    </row>
    <row r="398" spans="2:26">
      <c r="B398" s="176" t="s">
        <v>2777</v>
      </c>
      <c r="C398" s="121"/>
      <c r="D398" s="119"/>
      <c r="E398" s="118"/>
      <c r="F398" s="192"/>
      <c r="G398" s="117"/>
      <c r="H398" s="120">
        <v>0</v>
      </c>
      <c r="I398" s="119"/>
      <c r="J398" s="119"/>
      <c r="K398" s="120">
        <v>0</v>
      </c>
      <c r="L398" s="120">
        <v>0</v>
      </c>
      <c r="M398" s="120">
        <v>0</v>
      </c>
      <c r="N398" s="120">
        <v>0</v>
      </c>
      <c r="O398" s="120">
        <v>0</v>
      </c>
      <c r="P398" s="185"/>
      <c r="Q398" s="181">
        <v>0</v>
      </c>
      <c r="R398" s="197"/>
      <c r="S398" s="179" t="str">
        <f>IFERROR(INDEX('ITC-3B'!$B$21:$B$1020,MATCH(F398,'ITC-3B'!$E$21:$E$1020,0)),"-")</f>
        <v>-</v>
      </c>
      <c r="T398" s="179" t="str">
        <f>IFERROR(INDEX('ITC-Books'!$B$21:$B$1020,MATCH(F398,'ITC-Books'!$E$21:$E$1020,0)),"-")</f>
        <v>-</v>
      </c>
      <c r="U398" s="186">
        <f t="shared" si="10"/>
        <v>0</v>
      </c>
      <c r="W398" s="179" t="str">
        <f>IFERROR(INDEX('ITC-3B'!$C$21:$C$1020,MATCH(F398,'ITC-3B'!$E$21:$E$1020,0)),"Unclaimed")</f>
        <v>Unclaimed</v>
      </c>
      <c r="X398" s="114">
        <f>IFERROR(VLOOKUP(F398,'ITC-3B'!$E$21:$P$1020,12,0)-H398,SUM(M398:O398))</f>
        <v>0</v>
      </c>
      <c r="Y398" s="179" t="str">
        <f>IFERROR(INDEX('ITC-Books'!$C$21:$C$1020,MATCH(F398,'ITC-Books'!$E$21:$E$1020,0)),"Unclaimed")</f>
        <v>Unclaimed</v>
      </c>
      <c r="Z398" s="114">
        <f>IFERROR(VLOOKUP(F398,'ITC-Books'!$E$21:$P$1020,12,0)-H398,SUM(M398:O398))</f>
        <v>0</v>
      </c>
    </row>
    <row r="399" spans="2:26">
      <c r="B399" s="176" t="s">
        <v>2778</v>
      </c>
      <c r="C399" s="121"/>
      <c r="D399" s="119"/>
      <c r="E399" s="118"/>
      <c r="F399" s="192"/>
      <c r="G399" s="117"/>
      <c r="H399" s="120">
        <v>0</v>
      </c>
      <c r="I399" s="119"/>
      <c r="J399" s="119"/>
      <c r="K399" s="120">
        <v>0</v>
      </c>
      <c r="L399" s="120">
        <v>0</v>
      </c>
      <c r="M399" s="120">
        <v>0</v>
      </c>
      <c r="N399" s="120">
        <v>0</v>
      </c>
      <c r="O399" s="120">
        <v>0</v>
      </c>
      <c r="P399" s="185"/>
      <c r="Q399" s="181">
        <v>0</v>
      </c>
      <c r="R399" s="197"/>
      <c r="S399" s="179" t="str">
        <f>IFERROR(INDEX('ITC-3B'!$B$21:$B$1020,MATCH(F399,'ITC-3B'!$E$21:$E$1020,0)),"-")</f>
        <v>-</v>
      </c>
      <c r="T399" s="179" t="str">
        <f>IFERROR(INDEX('ITC-Books'!$B$21:$B$1020,MATCH(F399,'ITC-Books'!$E$21:$E$1020,0)),"-")</f>
        <v>-</v>
      </c>
      <c r="U399" s="186">
        <f t="shared" si="10"/>
        <v>0</v>
      </c>
      <c r="W399" s="179" t="str">
        <f>IFERROR(INDEX('ITC-3B'!$C$21:$C$1020,MATCH(F399,'ITC-3B'!$E$21:$E$1020,0)),"Unclaimed")</f>
        <v>Unclaimed</v>
      </c>
      <c r="X399" s="114">
        <f>IFERROR(VLOOKUP(F399,'ITC-3B'!$E$21:$P$1020,12,0)-H399,SUM(M399:O399))</f>
        <v>0</v>
      </c>
      <c r="Y399" s="179" t="str">
        <f>IFERROR(INDEX('ITC-Books'!$C$21:$C$1020,MATCH(F399,'ITC-Books'!$E$21:$E$1020,0)),"Unclaimed")</f>
        <v>Unclaimed</v>
      </c>
      <c r="Z399" s="114">
        <f>IFERROR(VLOOKUP(F399,'ITC-Books'!$E$21:$P$1020,12,0)-H399,SUM(M399:O399))</f>
        <v>0</v>
      </c>
    </row>
    <row r="400" spans="2:26">
      <c r="B400" s="176" t="s">
        <v>2779</v>
      </c>
      <c r="C400" s="121"/>
      <c r="D400" s="119"/>
      <c r="E400" s="118"/>
      <c r="F400" s="192"/>
      <c r="G400" s="117"/>
      <c r="H400" s="120">
        <v>0</v>
      </c>
      <c r="I400" s="119"/>
      <c r="J400" s="119"/>
      <c r="K400" s="120">
        <v>0</v>
      </c>
      <c r="L400" s="120">
        <v>0</v>
      </c>
      <c r="M400" s="120">
        <v>0</v>
      </c>
      <c r="N400" s="120">
        <v>0</v>
      </c>
      <c r="O400" s="120">
        <v>0</v>
      </c>
      <c r="P400" s="185"/>
      <c r="Q400" s="181">
        <v>0</v>
      </c>
      <c r="R400" s="197"/>
      <c r="S400" s="179" t="str">
        <f>IFERROR(INDEX('ITC-3B'!$B$21:$B$1020,MATCH(F400,'ITC-3B'!$E$21:$E$1020,0)),"-")</f>
        <v>-</v>
      </c>
      <c r="T400" s="179" t="str">
        <f>IFERROR(INDEX('ITC-Books'!$B$21:$B$1020,MATCH(F400,'ITC-Books'!$E$21:$E$1020,0)),"-")</f>
        <v>-</v>
      </c>
      <c r="U400" s="186">
        <f t="shared" si="10"/>
        <v>0</v>
      </c>
      <c r="W400" s="179" t="str">
        <f>IFERROR(INDEX('ITC-3B'!$C$21:$C$1020,MATCH(F400,'ITC-3B'!$E$21:$E$1020,0)),"Unclaimed")</f>
        <v>Unclaimed</v>
      </c>
      <c r="X400" s="114">
        <f>IFERROR(VLOOKUP(F400,'ITC-3B'!$E$21:$P$1020,12,0)-H400,SUM(M400:O400))</f>
        <v>0</v>
      </c>
      <c r="Y400" s="179" t="str">
        <f>IFERROR(INDEX('ITC-Books'!$C$21:$C$1020,MATCH(F400,'ITC-Books'!$E$21:$E$1020,0)),"Unclaimed")</f>
        <v>Unclaimed</v>
      </c>
      <c r="Z400" s="114">
        <f>IFERROR(VLOOKUP(F400,'ITC-Books'!$E$21:$P$1020,12,0)-H400,SUM(M400:O400))</f>
        <v>0</v>
      </c>
    </row>
    <row r="401" spans="2:26">
      <c r="B401" s="176" t="s">
        <v>2780</v>
      </c>
      <c r="C401" s="121"/>
      <c r="D401" s="119"/>
      <c r="E401" s="118"/>
      <c r="F401" s="192"/>
      <c r="G401" s="117"/>
      <c r="H401" s="120">
        <v>0</v>
      </c>
      <c r="I401" s="119"/>
      <c r="J401" s="119"/>
      <c r="K401" s="120">
        <v>0</v>
      </c>
      <c r="L401" s="120">
        <v>0</v>
      </c>
      <c r="M401" s="120">
        <v>0</v>
      </c>
      <c r="N401" s="120">
        <v>0</v>
      </c>
      <c r="O401" s="120">
        <v>0</v>
      </c>
      <c r="P401" s="185"/>
      <c r="Q401" s="181">
        <v>0</v>
      </c>
      <c r="R401" s="197"/>
      <c r="S401" s="179" t="str">
        <f>IFERROR(INDEX('ITC-3B'!$B$21:$B$1020,MATCH(F401,'ITC-3B'!$E$21:$E$1020,0)),"-")</f>
        <v>-</v>
      </c>
      <c r="T401" s="179" t="str">
        <f>IFERROR(INDEX('ITC-Books'!$B$21:$B$1020,MATCH(F401,'ITC-Books'!$E$21:$E$1020,0)),"-")</f>
        <v>-</v>
      </c>
      <c r="U401" s="186">
        <f t="shared" si="10"/>
        <v>0</v>
      </c>
      <c r="W401" s="179" t="str">
        <f>IFERROR(INDEX('ITC-3B'!$C$21:$C$1020,MATCH(F401,'ITC-3B'!$E$21:$E$1020,0)),"Unclaimed")</f>
        <v>Unclaimed</v>
      </c>
      <c r="X401" s="114">
        <f>IFERROR(VLOOKUP(F401,'ITC-3B'!$E$21:$P$1020,12,0)-H401,SUM(M401:O401))</f>
        <v>0</v>
      </c>
      <c r="Y401" s="179" t="str">
        <f>IFERROR(INDEX('ITC-Books'!$C$21:$C$1020,MATCH(F401,'ITC-Books'!$E$21:$E$1020,0)),"Unclaimed")</f>
        <v>Unclaimed</v>
      </c>
      <c r="Z401" s="114">
        <f>IFERROR(VLOOKUP(F401,'ITC-Books'!$E$21:$P$1020,12,0)-H401,SUM(M401:O401))</f>
        <v>0</v>
      </c>
    </row>
    <row r="402" spans="2:26">
      <c r="B402" s="176" t="s">
        <v>2781</v>
      </c>
      <c r="C402" s="121"/>
      <c r="D402" s="119"/>
      <c r="E402" s="118"/>
      <c r="F402" s="192"/>
      <c r="G402" s="117"/>
      <c r="H402" s="120">
        <v>0</v>
      </c>
      <c r="I402" s="119"/>
      <c r="J402" s="119"/>
      <c r="K402" s="120">
        <v>0</v>
      </c>
      <c r="L402" s="120">
        <v>0</v>
      </c>
      <c r="M402" s="120">
        <v>0</v>
      </c>
      <c r="N402" s="120">
        <v>0</v>
      </c>
      <c r="O402" s="120">
        <v>0</v>
      </c>
      <c r="P402" s="185"/>
      <c r="Q402" s="181">
        <v>0</v>
      </c>
      <c r="R402" s="197"/>
      <c r="S402" s="179" t="str">
        <f>IFERROR(INDEX('ITC-3B'!$B$21:$B$1020,MATCH(F402,'ITC-3B'!$E$21:$E$1020,0)),"-")</f>
        <v>-</v>
      </c>
      <c r="T402" s="179" t="str">
        <f>IFERROR(INDEX('ITC-Books'!$B$21:$B$1020,MATCH(F402,'ITC-Books'!$E$21:$E$1020,0)),"-")</f>
        <v>-</v>
      </c>
      <c r="U402" s="186">
        <f t="shared" si="10"/>
        <v>0</v>
      </c>
      <c r="W402" s="179" t="str">
        <f>IFERROR(INDEX('ITC-3B'!$C$21:$C$1020,MATCH(F402,'ITC-3B'!$E$21:$E$1020,0)),"Unclaimed")</f>
        <v>Unclaimed</v>
      </c>
      <c r="X402" s="114">
        <f>IFERROR(VLOOKUP(F402,'ITC-3B'!$E$21:$P$1020,12,0)-H402,SUM(M402:O402))</f>
        <v>0</v>
      </c>
      <c r="Y402" s="179" t="str">
        <f>IFERROR(INDEX('ITC-Books'!$C$21:$C$1020,MATCH(F402,'ITC-Books'!$E$21:$E$1020,0)),"Unclaimed")</f>
        <v>Unclaimed</v>
      </c>
      <c r="Z402" s="114">
        <f>IFERROR(VLOOKUP(F402,'ITC-Books'!$E$21:$P$1020,12,0)-H402,SUM(M402:O402))</f>
        <v>0</v>
      </c>
    </row>
    <row r="403" spans="2:26">
      <c r="B403" s="176" t="s">
        <v>2782</v>
      </c>
      <c r="C403" s="121"/>
      <c r="D403" s="119"/>
      <c r="E403" s="118"/>
      <c r="F403" s="192"/>
      <c r="G403" s="117"/>
      <c r="H403" s="120">
        <v>0</v>
      </c>
      <c r="I403" s="119"/>
      <c r="J403" s="119"/>
      <c r="K403" s="120">
        <v>0</v>
      </c>
      <c r="L403" s="120">
        <v>0</v>
      </c>
      <c r="M403" s="120">
        <v>0</v>
      </c>
      <c r="N403" s="120">
        <v>0</v>
      </c>
      <c r="O403" s="120">
        <v>0</v>
      </c>
      <c r="P403" s="185"/>
      <c r="Q403" s="181">
        <v>0</v>
      </c>
      <c r="R403" s="197"/>
      <c r="S403" s="179" t="str">
        <f>IFERROR(INDEX('ITC-3B'!$B$21:$B$1020,MATCH(F403,'ITC-3B'!$E$21:$E$1020,0)),"-")</f>
        <v>-</v>
      </c>
      <c r="T403" s="179" t="str">
        <f>IFERROR(INDEX('ITC-Books'!$B$21:$B$1020,MATCH(F403,'ITC-Books'!$E$21:$E$1020,0)),"-")</f>
        <v>-</v>
      </c>
      <c r="U403" s="186">
        <f t="shared" si="10"/>
        <v>0</v>
      </c>
      <c r="W403" s="179" t="str">
        <f>IFERROR(INDEX('ITC-3B'!$C$21:$C$1020,MATCH(F403,'ITC-3B'!$E$21:$E$1020,0)),"Unclaimed")</f>
        <v>Unclaimed</v>
      </c>
      <c r="X403" s="114">
        <f>IFERROR(VLOOKUP(F403,'ITC-3B'!$E$21:$P$1020,12,0)-H403,SUM(M403:O403))</f>
        <v>0</v>
      </c>
      <c r="Y403" s="179" t="str">
        <f>IFERROR(INDEX('ITC-Books'!$C$21:$C$1020,MATCH(F403,'ITC-Books'!$E$21:$E$1020,0)),"Unclaimed")</f>
        <v>Unclaimed</v>
      </c>
      <c r="Z403" s="114">
        <f>IFERROR(VLOOKUP(F403,'ITC-Books'!$E$21:$P$1020,12,0)-H403,SUM(M403:O403))</f>
        <v>0</v>
      </c>
    </row>
    <row r="404" spans="2:26">
      <c r="B404" s="176" t="s">
        <v>2783</v>
      </c>
      <c r="C404" s="121"/>
      <c r="D404" s="119"/>
      <c r="E404" s="118"/>
      <c r="F404" s="192"/>
      <c r="G404" s="117"/>
      <c r="H404" s="120">
        <v>0</v>
      </c>
      <c r="I404" s="119"/>
      <c r="J404" s="119"/>
      <c r="K404" s="120">
        <v>0</v>
      </c>
      <c r="L404" s="120">
        <v>0</v>
      </c>
      <c r="M404" s="120">
        <v>0</v>
      </c>
      <c r="N404" s="120">
        <v>0</v>
      </c>
      <c r="O404" s="120">
        <v>0</v>
      </c>
      <c r="P404" s="185"/>
      <c r="Q404" s="181">
        <v>0</v>
      </c>
      <c r="R404" s="197"/>
      <c r="S404" s="179" t="str">
        <f>IFERROR(INDEX('ITC-3B'!$B$21:$B$1020,MATCH(F404,'ITC-3B'!$E$21:$E$1020,0)),"-")</f>
        <v>-</v>
      </c>
      <c r="T404" s="179" t="str">
        <f>IFERROR(INDEX('ITC-Books'!$B$21:$B$1020,MATCH(F404,'ITC-Books'!$E$21:$E$1020,0)),"-")</f>
        <v>-</v>
      </c>
      <c r="U404" s="186">
        <f t="shared" si="10"/>
        <v>0</v>
      </c>
      <c r="W404" s="179" t="str">
        <f>IFERROR(INDEX('ITC-3B'!$C$21:$C$1020,MATCH(F404,'ITC-3B'!$E$21:$E$1020,0)),"Unclaimed")</f>
        <v>Unclaimed</v>
      </c>
      <c r="X404" s="114">
        <f>IFERROR(VLOOKUP(F404,'ITC-3B'!$E$21:$P$1020,12,0)-H404,SUM(M404:O404))</f>
        <v>0</v>
      </c>
      <c r="Y404" s="179" t="str">
        <f>IFERROR(INDEX('ITC-Books'!$C$21:$C$1020,MATCH(F404,'ITC-Books'!$E$21:$E$1020,0)),"Unclaimed")</f>
        <v>Unclaimed</v>
      </c>
      <c r="Z404" s="114">
        <f>IFERROR(VLOOKUP(F404,'ITC-Books'!$E$21:$P$1020,12,0)-H404,SUM(M404:O404))</f>
        <v>0</v>
      </c>
    </row>
    <row r="405" spans="2:26">
      <c r="B405" s="176" t="s">
        <v>2784</v>
      </c>
      <c r="C405" s="121"/>
      <c r="D405" s="119"/>
      <c r="E405" s="118"/>
      <c r="F405" s="192"/>
      <c r="G405" s="117"/>
      <c r="H405" s="120">
        <v>0</v>
      </c>
      <c r="I405" s="119"/>
      <c r="J405" s="119"/>
      <c r="K405" s="120">
        <v>0</v>
      </c>
      <c r="L405" s="120">
        <v>0</v>
      </c>
      <c r="M405" s="120">
        <v>0</v>
      </c>
      <c r="N405" s="120">
        <v>0</v>
      </c>
      <c r="O405" s="120">
        <v>0</v>
      </c>
      <c r="P405" s="185"/>
      <c r="Q405" s="181">
        <v>0</v>
      </c>
      <c r="R405" s="197"/>
      <c r="S405" s="179" t="str">
        <f>IFERROR(INDEX('ITC-3B'!$B$21:$B$1020,MATCH(F405,'ITC-3B'!$E$21:$E$1020,0)),"-")</f>
        <v>-</v>
      </c>
      <c r="T405" s="179" t="str">
        <f>IFERROR(INDEX('ITC-Books'!$B$21:$B$1020,MATCH(F405,'ITC-Books'!$E$21:$E$1020,0)),"-")</f>
        <v>-</v>
      </c>
      <c r="U405" s="186">
        <f t="shared" si="10"/>
        <v>0</v>
      </c>
      <c r="W405" s="179" t="str">
        <f>IFERROR(INDEX('ITC-3B'!$C$21:$C$1020,MATCH(F405,'ITC-3B'!$E$21:$E$1020,0)),"Unclaimed")</f>
        <v>Unclaimed</v>
      </c>
      <c r="X405" s="114">
        <f>IFERROR(VLOOKUP(F405,'ITC-3B'!$E$21:$P$1020,12,0)-H405,SUM(M405:O405))</f>
        <v>0</v>
      </c>
      <c r="Y405" s="179" t="str">
        <f>IFERROR(INDEX('ITC-Books'!$C$21:$C$1020,MATCH(F405,'ITC-Books'!$E$21:$E$1020,0)),"Unclaimed")</f>
        <v>Unclaimed</v>
      </c>
      <c r="Z405" s="114">
        <f>IFERROR(VLOOKUP(F405,'ITC-Books'!$E$21:$P$1020,12,0)-H405,SUM(M405:O405))</f>
        <v>0</v>
      </c>
    </row>
    <row r="406" spans="2:26">
      <c r="B406" s="176" t="s">
        <v>2785</v>
      </c>
      <c r="C406" s="121"/>
      <c r="D406" s="119"/>
      <c r="E406" s="118"/>
      <c r="F406" s="192"/>
      <c r="G406" s="117"/>
      <c r="H406" s="120">
        <v>0</v>
      </c>
      <c r="I406" s="119"/>
      <c r="J406" s="119"/>
      <c r="K406" s="120">
        <v>0</v>
      </c>
      <c r="L406" s="120">
        <v>0</v>
      </c>
      <c r="M406" s="120">
        <v>0</v>
      </c>
      <c r="N406" s="120">
        <v>0</v>
      </c>
      <c r="O406" s="120">
        <v>0</v>
      </c>
      <c r="P406" s="185"/>
      <c r="Q406" s="181">
        <v>0</v>
      </c>
      <c r="R406" s="197"/>
      <c r="S406" s="179" t="str">
        <f>IFERROR(INDEX('ITC-3B'!$B$21:$B$1020,MATCH(F406,'ITC-3B'!$E$21:$E$1020,0)),"-")</f>
        <v>-</v>
      </c>
      <c r="T406" s="179" t="str">
        <f>IFERROR(INDEX('ITC-Books'!$B$21:$B$1020,MATCH(F406,'ITC-Books'!$E$21:$E$1020,0)),"-")</f>
        <v>-</v>
      </c>
      <c r="U406" s="186">
        <f t="shared" ref="U406:U469" si="11">IF(((L406*K406/100)-SUM(M406:O406))&gt;0.51,0,((L406*K406/100)-SUM(M406:O406)))</f>
        <v>0</v>
      </c>
      <c r="W406" s="179" t="str">
        <f>IFERROR(INDEX('ITC-3B'!$C$21:$C$1020,MATCH(F406,'ITC-3B'!$E$21:$E$1020,0)),"Unclaimed")</f>
        <v>Unclaimed</v>
      </c>
      <c r="X406" s="114">
        <f>IFERROR(VLOOKUP(F406,'ITC-3B'!$E$21:$P$1020,12,0)-H406,SUM(M406:O406))</f>
        <v>0</v>
      </c>
      <c r="Y406" s="179" t="str">
        <f>IFERROR(INDEX('ITC-Books'!$C$21:$C$1020,MATCH(F406,'ITC-Books'!$E$21:$E$1020,0)),"Unclaimed")</f>
        <v>Unclaimed</v>
      </c>
      <c r="Z406" s="114">
        <f>IFERROR(VLOOKUP(F406,'ITC-Books'!$E$21:$P$1020,12,0)-H406,SUM(M406:O406))</f>
        <v>0</v>
      </c>
    </row>
    <row r="407" spans="2:26">
      <c r="B407" s="176" t="s">
        <v>2786</v>
      </c>
      <c r="C407" s="121"/>
      <c r="D407" s="119"/>
      <c r="E407" s="118"/>
      <c r="F407" s="192"/>
      <c r="G407" s="117"/>
      <c r="H407" s="120">
        <v>0</v>
      </c>
      <c r="I407" s="119"/>
      <c r="J407" s="119"/>
      <c r="K407" s="120">
        <v>0</v>
      </c>
      <c r="L407" s="120">
        <v>0</v>
      </c>
      <c r="M407" s="120">
        <v>0</v>
      </c>
      <c r="N407" s="120">
        <v>0</v>
      </c>
      <c r="O407" s="120">
        <v>0</v>
      </c>
      <c r="P407" s="185"/>
      <c r="Q407" s="181">
        <v>0</v>
      </c>
      <c r="R407" s="197"/>
      <c r="S407" s="179" t="str">
        <f>IFERROR(INDEX('ITC-3B'!$B$21:$B$1020,MATCH(F407,'ITC-3B'!$E$21:$E$1020,0)),"-")</f>
        <v>-</v>
      </c>
      <c r="T407" s="179" t="str">
        <f>IFERROR(INDEX('ITC-Books'!$B$21:$B$1020,MATCH(F407,'ITC-Books'!$E$21:$E$1020,0)),"-")</f>
        <v>-</v>
      </c>
      <c r="U407" s="186">
        <f t="shared" si="11"/>
        <v>0</v>
      </c>
      <c r="W407" s="179" t="str">
        <f>IFERROR(INDEX('ITC-3B'!$C$21:$C$1020,MATCH(F407,'ITC-3B'!$E$21:$E$1020,0)),"Unclaimed")</f>
        <v>Unclaimed</v>
      </c>
      <c r="X407" s="114">
        <f>IFERROR(VLOOKUP(F407,'ITC-3B'!$E$21:$P$1020,12,0)-H407,SUM(M407:O407))</f>
        <v>0</v>
      </c>
      <c r="Y407" s="179" t="str">
        <f>IFERROR(INDEX('ITC-Books'!$C$21:$C$1020,MATCH(F407,'ITC-Books'!$E$21:$E$1020,0)),"Unclaimed")</f>
        <v>Unclaimed</v>
      </c>
      <c r="Z407" s="114">
        <f>IFERROR(VLOOKUP(F407,'ITC-Books'!$E$21:$P$1020,12,0)-H407,SUM(M407:O407))</f>
        <v>0</v>
      </c>
    </row>
    <row r="408" spans="2:26">
      <c r="B408" s="176" t="s">
        <v>2787</v>
      </c>
      <c r="C408" s="121"/>
      <c r="D408" s="119"/>
      <c r="E408" s="118"/>
      <c r="F408" s="192"/>
      <c r="G408" s="117"/>
      <c r="H408" s="120">
        <v>0</v>
      </c>
      <c r="I408" s="119"/>
      <c r="J408" s="119"/>
      <c r="K408" s="120">
        <v>0</v>
      </c>
      <c r="L408" s="120">
        <v>0</v>
      </c>
      <c r="M408" s="120">
        <v>0</v>
      </c>
      <c r="N408" s="120">
        <v>0</v>
      </c>
      <c r="O408" s="120">
        <v>0</v>
      </c>
      <c r="P408" s="185"/>
      <c r="Q408" s="181">
        <v>0</v>
      </c>
      <c r="R408" s="197"/>
      <c r="S408" s="179" t="str">
        <f>IFERROR(INDEX('ITC-3B'!$B$21:$B$1020,MATCH(F408,'ITC-3B'!$E$21:$E$1020,0)),"-")</f>
        <v>-</v>
      </c>
      <c r="T408" s="179" t="str">
        <f>IFERROR(INDEX('ITC-Books'!$B$21:$B$1020,MATCH(F408,'ITC-Books'!$E$21:$E$1020,0)),"-")</f>
        <v>-</v>
      </c>
      <c r="U408" s="186">
        <f t="shared" si="11"/>
        <v>0</v>
      </c>
      <c r="W408" s="179" t="str">
        <f>IFERROR(INDEX('ITC-3B'!$C$21:$C$1020,MATCH(F408,'ITC-3B'!$E$21:$E$1020,0)),"Unclaimed")</f>
        <v>Unclaimed</v>
      </c>
      <c r="X408" s="114">
        <f>IFERROR(VLOOKUP(F408,'ITC-3B'!$E$21:$P$1020,12,0)-H408,SUM(M408:O408))</f>
        <v>0</v>
      </c>
      <c r="Y408" s="179" t="str">
        <f>IFERROR(INDEX('ITC-Books'!$C$21:$C$1020,MATCH(F408,'ITC-Books'!$E$21:$E$1020,0)),"Unclaimed")</f>
        <v>Unclaimed</v>
      </c>
      <c r="Z408" s="114">
        <f>IFERROR(VLOOKUP(F408,'ITC-Books'!$E$21:$P$1020,12,0)-H408,SUM(M408:O408))</f>
        <v>0</v>
      </c>
    </row>
    <row r="409" spans="2:26">
      <c r="B409" s="176" t="s">
        <v>2788</v>
      </c>
      <c r="C409" s="121"/>
      <c r="D409" s="119"/>
      <c r="E409" s="118"/>
      <c r="F409" s="192"/>
      <c r="G409" s="117"/>
      <c r="H409" s="120">
        <v>0</v>
      </c>
      <c r="I409" s="119"/>
      <c r="J409" s="119"/>
      <c r="K409" s="120">
        <v>0</v>
      </c>
      <c r="L409" s="120">
        <v>0</v>
      </c>
      <c r="M409" s="120">
        <v>0</v>
      </c>
      <c r="N409" s="120">
        <v>0</v>
      </c>
      <c r="O409" s="120">
        <v>0</v>
      </c>
      <c r="P409" s="185"/>
      <c r="Q409" s="181">
        <v>0</v>
      </c>
      <c r="R409" s="197"/>
      <c r="S409" s="179" t="str">
        <f>IFERROR(INDEX('ITC-3B'!$B$21:$B$1020,MATCH(F409,'ITC-3B'!$E$21:$E$1020,0)),"-")</f>
        <v>-</v>
      </c>
      <c r="T409" s="179" t="str">
        <f>IFERROR(INDEX('ITC-Books'!$B$21:$B$1020,MATCH(F409,'ITC-Books'!$E$21:$E$1020,0)),"-")</f>
        <v>-</v>
      </c>
      <c r="U409" s="186">
        <f t="shared" si="11"/>
        <v>0</v>
      </c>
      <c r="W409" s="179" t="str">
        <f>IFERROR(INDEX('ITC-3B'!$C$21:$C$1020,MATCH(F409,'ITC-3B'!$E$21:$E$1020,0)),"Unclaimed")</f>
        <v>Unclaimed</v>
      </c>
      <c r="X409" s="114">
        <f>IFERROR(VLOOKUP(F409,'ITC-3B'!$E$21:$P$1020,12,0)-H409,SUM(M409:O409))</f>
        <v>0</v>
      </c>
      <c r="Y409" s="179" t="str">
        <f>IFERROR(INDEX('ITC-Books'!$C$21:$C$1020,MATCH(F409,'ITC-Books'!$E$21:$E$1020,0)),"Unclaimed")</f>
        <v>Unclaimed</v>
      </c>
      <c r="Z409" s="114">
        <f>IFERROR(VLOOKUP(F409,'ITC-Books'!$E$21:$P$1020,12,0)-H409,SUM(M409:O409))</f>
        <v>0</v>
      </c>
    </row>
    <row r="410" spans="2:26">
      <c r="B410" s="176" t="s">
        <v>2789</v>
      </c>
      <c r="C410" s="121"/>
      <c r="D410" s="119"/>
      <c r="E410" s="118"/>
      <c r="F410" s="192"/>
      <c r="G410" s="117"/>
      <c r="H410" s="120">
        <v>0</v>
      </c>
      <c r="I410" s="119"/>
      <c r="J410" s="119"/>
      <c r="K410" s="120">
        <v>0</v>
      </c>
      <c r="L410" s="120">
        <v>0</v>
      </c>
      <c r="M410" s="120">
        <v>0</v>
      </c>
      <c r="N410" s="120">
        <v>0</v>
      </c>
      <c r="O410" s="120">
        <v>0</v>
      </c>
      <c r="P410" s="185"/>
      <c r="Q410" s="181">
        <v>0</v>
      </c>
      <c r="R410" s="197"/>
      <c r="S410" s="179" t="str">
        <f>IFERROR(INDEX('ITC-3B'!$B$21:$B$1020,MATCH(F410,'ITC-3B'!$E$21:$E$1020,0)),"-")</f>
        <v>-</v>
      </c>
      <c r="T410" s="179" t="str">
        <f>IFERROR(INDEX('ITC-Books'!$B$21:$B$1020,MATCH(F410,'ITC-Books'!$E$21:$E$1020,0)),"-")</f>
        <v>-</v>
      </c>
      <c r="U410" s="186">
        <f t="shared" si="11"/>
        <v>0</v>
      </c>
      <c r="W410" s="179" t="str">
        <f>IFERROR(INDEX('ITC-3B'!$C$21:$C$1020,MATCH(F410,'ITC-3B'!$E$21:$E$1020,0)),"Unclaimed")</f>
        <v>Unclaimed</v>
      </c>
      <c r="X410" s="114">
        <f>IFERROR(VLOOKUP(F410,'ITC-3B'!$E$21:$P$1020,12,0)-H410,SUM(M410:O410))</f>
        <v>0</v>
      </c>
      <c r="Y410" s="179" t="str">
        <f>IFERROR(INDEX('ITC-Books'!$C$21:$C$1020,MATCH(F410,'ITC-Books'!$E$21:$E$1020,0)),"Unclaimed")</f>
        <v>Unclaimed</v>
      </c>
      <c r="Z410" s="114">
        <f>IFERROR(VLOOKUP(F410,'ITC-Books'!$E$21:$P$1020,12,0)-H410,SUM(M410:O410))</f>
        <v>0</v>
      </c>
    </row>
    <row r="411" spans="2:26">
      <c r="B411" s="176" t="s">
        <v>2790</v>
      </c>
      <c r="C411" s="121"/>
      <c r="D411" s="119"/>
      <c r="E411" s="118"/>
      <c r="F411" s="192"/>
      <c r="G411" s="117"/>
      <c r="H411" s="120">
        <v>0</v>
      </c>
      <c r="I411" s="119"/>
      <c r="J411" s="119"/>
      <c r="K411" s="120">
        <v>0</v>
      </c>
      <c r="L411" s="120">
        <v>0</v>
      </c>
      <c r="M411" s="120">
        <v>0</v>
      </c>
      <c r="N411" s="120">
        <v>0</v>
      </c>
      <c r="O411" s="120">
        <v>0</v>
      </c>
      <c r="P411" s="185"/>
      <c r="Q411" s="181">
        <v>0</v>
      </c>
      <c r="R411" s="197"/>
      <c r="S411" s="179" t="str">
        <f>IFERROR(INDEX('ITC-3B'!$B$21:$B$1020,MATCH(F411,'ITC-3B'!$E$21:$E$1020,0)),"-")</f>
        <v>-</v>
      </c>
      <c r="T411" s="179" t="str">
        <f>IFERROR(INDEX('ITC-Books'!$B$21:$B$1020,MATCH(F411,'ITC-Books'!$E$21:$E$1020,0)),"-")</f>
        <v>-</v>
      </c>
      <c r="U411" s="186">
        <f t="shared" si="11"/>
        <v>0</v>
      </c>
      <c r="W411" s="179" t="str">
        <f>IFERROR(INDEX('ITC-3B'!$C$21:$C$1020,MATCH(F411,'ITC-3B'!$E$21:$E$1020,0)),"Unclaimed")</f>
        <v>Unclaimed</v>
      </c>
      <c r="X411" s="114">
        <f>IFERROR(VLOOKUP(F411,'ITC-3B'!$E$21:$P$1020,12,0)-H411,SUM(M411:O411))</f>
        <v>0</v>
      </c>
      <c r="Y411" s="179" t="str">
        <f>IFERROR(INDEX('ITC-Books'!$C$21:$C$1020,MATCH(F411,'ITC-Books'!$E$21:$E$1020,0)),"Unclaimed")</f>
        <v>Unclaimed</v>
      </c>
      <c r="Z411" s="114">
        <f>IFERROR(VLOOKUP(F411,'ITC-Books'!$E$21:$P$1020,12,0)-H411,SUM(M411:O411))</f>
        <v>0</v>
      </c>
    </row>
    <row r="412" spans="2:26">
      <c r="B412" s="176" t="s">
        <v>2791</v>
      </c>
      <c r="C412" s="121"/>
      <c r="D412" s="119"/>
      <c r="E412" s="118"/>
      <c r="F412" s="192"/>
      <c r="G412" s="117"/>
      <c r="H412" s="120">
        <v>0</v>
      </c>
      <c r="I412" s="119"/>
      <c r="J412" s="119"/>
      <c r="K412" s="120">
        <v>0</v>
      </c>
      <c r="L412" s="120">
        <v>0</v>
      </c>
      <c r="M412" s="120">
        <v>0</v>
      </c>
      <c r="N412" s="120">
        <v>0</v>
      </c>
      <c r="O412" s="120">
        <v>0</v>
      </c>
      <c r="P412" s="185"/>
      <c r="Q412" s="181">
        <v>0</v>
      </c>
      <c r="R412" s="197"/>
      <c r="S412" s="179" t="str">
        <f>IFERROR(INDEX('ITC-3B'!$B$21:$B$1020,MATCH(F412,'ITC-3B'!$E$21:$E$1020,0)),"-")</f>
        <v>-</v>
      </c>
      <c r="T412" s="179" t="str">
        <f>IFERROR(INDEX('ITC-Books'!$B$21:$B$1020,MATCH(F412,'ITC-Books'!$E$21:$E$1020,0)),"-")</f>
        <v>-</v>
      </c>
      <c r="U412" s="186">
        <f t="shared" si="11"/>
        <v>0</v>
      </c>
      <c r="W412" s="179" t="str">
        <f>IFERROR(INDEX('ITC-3B'!$C$21:$C$1020,MATCH(F412,'ITC-3B'!$E$21:$E$1020,0)),"Unclaimed")</f>
        <v>Unclaimed</v>
      </c>
      <c r="X412" s="114">
        <f>IFERROR(VLOOKUP(F412,'ITC-3B'!$E$21:$P$1020,12,0)-H412,SUM(M412:O412))</f>
        <v>0</v>
      </c>
      <c r="Y412" s="179" t="str">
        <f>IFERROR(INDEX('ITC-Books'!$C$21:$C$1020,MATCH(F412,'ITC-Books'!$E$21:$E$1020,0)),"Unclaimed")</f>
        <v>Unclaimed</v>
      </c>
      <c r="Z412" s="114">
        <f>IFERROR(VLOOKUP(F412,'ITC-Books'!$E$21:$P$1020,12,0)-H412,SUM(M412:O412))</f>
        <v>0</v>
      </c>
    </row>
    <row r="413" spans="2:26">
      <c r="B413" s="176" t="s">
        <v>2792</v>
      </c>
      <c r="C413" s="121"/>
      <c r="D413" s="119"/>
      <c r="E413" s="118"/>
      <c r="F413" s="192"/>
      <c r="G413" s="117"/>
      <c r="H413" s="120">
        <v>0</v>
      </c>
      <c r="I413" s="119"/>
      <c r="J413" s="119"/>
      <c r="K413" s="120">
        <v>0</v>
      </c>
      <c r="L413" s="120">
        <v>0</v>
      </c>
      <c r="M413" s="120">
        <v>0</v>
      </c>
      <c r="N413" s="120">
        <v>0</v>
      </c>
      <c r="O413" s="120">
        <v>0</v>
      </c>
      <c r="P413" s="185"/>
      <c r="Q413" s="181">
        <v>0</v>
      </c>
      <c r="R413" s="197"/>
      <c r="S413" s="179" t="str">
        <f>IFERROR(INDEX('ITC-3B'!$B$21:$B$1020,MATCH(F413,'ITC-3B'!$E$21:$E$1020,0)),"-")</f>
        <v>-</v>
      </c>
      <c r="T413" s="179" t="str">
        <f>IFERROR(INDEX('ITC-Books'!$B$21:$B$1020,MATCH(F413,'ITC-Books'!$E$21:$E$1020,0)),"-")</f>
        <v>-</v>
      </c>
      <c r="U413" s="186">
        <f t="shared" si="11"/>
        <v>0</v>
      </c>
      <c r="W413" s="179" t="str">
        <f>IFERROR(INDEX('ITC-3B'!$C$21:$C$1020,MATCH(F413,'ITC-3B'!$E$21:$E$1020,0)),"Unclaimed")</f>
        <v>Unclaimed</v>
      </c>
      <c r="X413" s="114">
        <f>IFERROR(VLOOKUP(F413,'ITC-3B'!$E$21:$P$1020,12,0)-H413,SUM(M413:O413))</f>
        <v>0</v>
      </c>
      <c r="Y413" s="179" t="str">
        <f>IFERROR(INDEX('ITC-Books'!$C$21:$C$1020,MATCH(F413,'ITC-Books'!$E$21:$E$1020,0)),"Unclaimed")</f>
        <v>Unclaimed</v>
      </c>
      <c r="Z413" s="114">
        <f>IFERROR(VLOOKUP(F413,'ITC-Books'!$E$21:$P$1020,12,0)-H413,SUM(M413:O413))</f>
        <v>0</v>
      </c>
    </row>
    <row r="414" spans="2:26">
      <c r="B414" s="176" t="s">
        <v>2793</v>
      </c>
      <c r="C414" s="121"/>
      <c r="D414" s="119"/>
      <c r="E414" s="118"/>
      <c r="F414" s="192"/>
      <c r="G414" s="117"/>
      <c r="H414" s="120">
        <v>0</v>
      </c>
      <c r="I414" s="119"/>
      <c r="J414" s="119"/>
      <c r="K414" s="120">
        <v>0</v>
      </c>
      <c r="L414" s="120">
        <v>0</v>
      </c>
      <c r="M414" s="120">
        <v>0</v>
      </c>
      <c r="N414" s="120">
        <v>0</v>
      </c>
      <c r="O414" s="120">
        <v>0</v>
      </c>
      <c r="P414" s="185"/>
      <c r="Q414" s="181">
        <v>0</v>
      </c>
      <c r="R414" s="197"/>
      <c r="S414" s="179" t="str">
        <f>IFERROR(INDEX('ITC-3B'!$B$21:$B$1020,MATCH(F414,'ITC-3B'!$E$21:$E$1020,0)),"-")</f>
        <v>-</v>
      </c>
      <c r="T414" s="179" t="str">
        <f>IFERROR(INDEX('ITC-Books'!$B$21:$B$1020,MATCH(F414,'ITC-Books'!$E$21:$E$1020,0)),"-")</f>
        <v>-</v>
      </c>
      <c r="U414" s="186">
        <f t="shared" si="11"/>
        <v>0</v>
      </c>
      <c r="W414" s="179" t="str">
        <f>IFERROR(INDEX('ITC-3B'!$C$21:$C$1020,MATCH(F414,'ITC-3B'!$E$21:$E$1020,0)),"Unclaimed")</f>
        <v>Unclaimed</v>
      </c>
      <c r="X414" s="114">
        <f>IFERROR(VLOOKUP(F414,'ITC-3B'!$E$21:$P$1020,12,0)-H414,SUM(M414:O414))</f>
        <v>0</v>
      </c>
      <c r="Y414" s="179" t="str">
        <f>IFERROR(INDEX('ITC-Books'!$C$21:$C$1020,MATCH(F414,'ITC-Books'!$E$21:$E$1020,0)),"Unclaimed")</f>
        <v>Unclaimed</v>
      </c>
      <c r="Z414" s="114">
        <f>IFERROR(VLOOKUP(F414,'ITC-Books'!$E$21:$P$1020,12,0)-H414,SUM(M414:O414))</f>
        <v>0</v>
      </c>
    </row>
    <row r="415" spans="2:26">
      <c r="B415" s="176" t="s">
        <v>2794</v>
      </c>
      <c r="C415" s="121"/>
      <c r="D415" s="119"/>
      <c r="E415" s="118"/>
      <c r="F415" s="192"/>
      <c r="G415" s="117"/>
      <c r="H415" s="120">
        <v>0</v>
      </c>
      <c r="I415" s="119"/>
      <c r="J415" s="119"/>
      <c r="K415" s="120">
        <v>0</v>
      </c>
      <c r="L415" s="120">
        <v>0</v>
      </c>
      <c r="M415" s="120">
        <v>0</v>
      </c>
      <c r="N415" s="120">
        <v>0</v>
      </c>
      <c r="O415" s="120">
        <v>0</v>
      </c>
      <c r="P415" s="185"/>
      <c r="Q415" s="181">
        <v>0</v>
      </c>
      <c r="R415" s="197"/>
      <c r="S415" s="179" t="str">
        <f>IFERROR(INDEX('ITC-3B'!$B$21:$B$1020,MATCH(F415,'ITC-3B'!$E$21:$E$1020,0)),"-")</f>
        <v>-</v>
      </c>
      <c r="T415" s="179" t="str">
        <f>IFERROR(INDEX('ITC-Books'!$B$21:$B$1020,MATCH(F415,'ITC-Books'!$E$21:$E$1020,0)),"-")</f>
        <v>-</v>
      </c>
      <c r="U415" s="186">
        <f t="shared" si="11"/>
        <v>0</v>
      </c>
      <c r="W415" s="179" t="str">
        <f>IFERROR(INDEX('ITC-3B'!$C$21:$C$1020,MATCH(F415,'ITC-3B'!$E$21:$E$1020,0)),"Unclaimed")</f>
        <v>Unclaimed</v>
      </c>
      <c r="X415" s="114">
        <f>IFERROR(VLOOKUP(F415,'ITC-3B'!$E$21:$P$1020,12,0)-H415,SUM(M415:O415))</f>
        <v>0</v>
      </c>
      <c r="Y415" s="179" t="str">
        <f>IFERROR(INDEX('ITC-Books'!$C$21:$C$1020,MATCH(F415,'ITC-Books'!$E$21:$E$1020,0)),"Unclaimed")</f>
        <v>Unclaimed</v>
      </c>
      <c r="Z415" s="114">
        <f>IFERROR(VLOOKUP(F415,'ITC-Books'!$E$21:$P$1020,12,0)-H415,SUM(M415:O415))</f>
        <v>0</v>
      </c>
    </row>
    <row r="416" spans="2:26">
      <c r="B416" s="176" t="s">
        <v>2795</v>
      </c>
      <c r="C416" s="121"/>
      <c r="D416" s="119"/>
      <c r="E416" s="118"/>
      <c r="F416" s="192"/>
      <c r="G416" s="117"/>
      <c r="H416" s="120">
        <v>0</v>
      </c>
      <c r="I416" s="119"/>
      <c r="J416" s="119"/>
      <c r="K416" s="120">
        <v>0</v>
      </c>
      <c r="L416" s="120">
        <v>0</v>
      </c>
      <c r="M416" s="120">
        <v>0</v>
      </c>
      <c r="N416" s="120">
        <v>0</v>
      </c>
      <c r="O416" s="120">
        <v>0</v>
      </c>
      <c r="P416" s="185"/>
      <c r="Q416" s="181">
        <v>0</v>
      </c>
      <c r="R416" s="197"/>
      <c r="S416" s="179" t="str">
        <f>IFERROR(INDEX('ITC-3B'!$B$21:$B$1020,MATCH(F416,'ITC-3B'!$E$21:$E$1020,0)),"-")</f>
        <v>-</v>
      </c>
      <c r="T416" s="179" t="str">
        <f>IFERROR(INDEX('ITC-Books'!$B$21:$B$1020,MATCH(F416,'ITC-Books'!$E$21:$E$1020,0)),"-")</f>
        <v>-</v>
      </c>
      <c r="U416" s="186">
        <f t="shared" si="11"/>
        <v>0</v>
      </c>
      <c r="W416" s="179" t="str">
        <f>IFERROR(INDEX('ITC-3B'!$C$21:$C$1020,MATCH(F416,'ITC-3B'!$E$21:$E$1020,0)),"Unclaimed")</f>
        <v>Unclaimed</v>
      </c>
      <c r="X416" s="114">
        <f>IFERROR(VLOOKUP(F416,'ITC-3B'!$E$21:$P$1020,12,0)-H416,SUM(M416:O416))</f>
        <v>0</v>
      </c>
      <c r="Y416" s="179" t="str">
        <f>IFERROR(INDEX('ITC-Books'!$C$21:$C$1020,MATCH(F416,'ITC-Books'!$E$21:$E$1020,0)),"Unclaimed")</f>
        <v>Unclaimed</v>
      </c>
      <c r="Z416" s="114">
        <f>IFERROR(VLOOKUP(F416,'ITC-Books'!$E$21:$P$1020,12,0)-H416,SUM(M416:O416))</f>
        <v>0</v>
      </c>
    </row>
    <row r="417" spans="2:26">
      <c r="B417" s="176" t="s">
        <v>2796</v>
      </c>
      <c r="C417" s="121"/>
      <c r="D417" s="119"/>
      <c r="E417" s="118"/>
      <c r="F417" s="192"/>
      <c r="G417" s="117"/>
      <c r="H417" s="120">
        <v>0</v>
      </c>
      <c r="I417" s="119"/>
      <c r="J417" s="119"/>
      <c r="K417" s="120">
        <v>0</v>
      </c>
      <c r="L417" s="120">
        <v>0</v>
      </c>
      <c r="M417" s="120">
        <v>0</v>
      </c>
      <c r="N417" s="120">
        <v>0</v>
      </c>
      <c r="O417" s="120">
        <v>0</v>
      </c>
      <c r="P417" s="185"/>
      <c r="Q417" s="181">
        <v>0</v>
      </c>
      <c r="R417" s="197"/>
      <c r="S417" s="179" t="str">
        <f>IFERROR(INDEX('ITC-3B'!$B$21:$B$1020,MATCH(F417,'ITC-3B'!$E$21:$E$1020,0)),"-")</f>
        <v>-</v>
      </c>
      <c r="T417" s="179" t="str">
        <f>IFERROR(INDEX('ITC-Books'!$B$21:$B$1020,MATCH(F417,'ITC-Books'!$E$21:$E$1020,0)),"-")</f>
        <v>-</v>
      </c>
      <c r="U417" s="186">
        <f t="shared" si="11"/>
        <v>0</v>
      </c>
      <c r="W417" s="179" t="str">
        <f>IFERROR(INDEX('ITC-3B'!$C$21:$C$1020,MATCH(F417,'ITC-3B'!$E$21:$E$1020,0)),"Unclaimed")</f>
        <v>Unclaimed</v>
      </c>
      <c r="X417" s="114">
        <f>IFERROR(VLOOKUP(F417,'ITC-3B'!$E$21:$P$1020,12,0)-H417,SUM(M417:O417))</f>
        <v>0</v>
      </c>
      <c r="Y417" s="179" t="str">
        <f>IFERROR(INDEX('ITC-Books'!$C$21:$C$1020,MATCH(F417,'ITC-Books'!$E$21:$E$1020,0)),"Unclaimed")</f>
        <v>Unclaimed</v>
      </c>
      <c r="Z417" s="114">
        <f>IFERROR(VLOOKUP(F417,'ITC-Books'!$E$21:$P$1020,12,0)-H417,SUM(M417:O417))</f>
        <v>0</v>
      </c>
    </row>
    <row r="418" spans="2:26">
      <c r="B418" s="176" t="s">
        <v>2797</v>
      </c>
      <c r="C418" s="121"/>
      <c r="D418" s="119"/>
      <c r="E418" s="118"/>
      <c r="F418" s="192"/>
      <c r="G418" s="117"/>
      <c r="H418" s="120">
        <v>0</v>
      </c>
      <c r="I418" s="119"/>
      <c r="J418" s="119"/>
      <c r="K418" s="120">
        <v>0</v>
      </c>
      <c r="L418" s="120">
        <v>0</v>
      </c>
      <c r="M418" s="120">
        <v>0</v>
      </c>
      <c r="N418" s="120">
        <v>0</v>
      </c>
      <c r="O418" s="120">
        <v>0</v>
      </c>
      <c r="P418" s="185"/>
      <c r="Q418" s="181">
        <v>0</v>
      </c>
      <c r="R418" s="197"/>
      <c r="S418" s="179" t="str">
        <f>IFERROR(INDEX('ITC-3B'!$B$21:$B$1020,MATCH(F418,'ITC-3B'!$E$21:$E$1020,0)),"-")</f>
        <v>-</v>
      </c>
      <c r="T418" s="179" t="str">
        <f>IFERROR(INDEX('ITC-Books'!$B$21:$B$1020,MATCH(F418,'ITC-Books'!$E$21:$E$1020,0)),"-")</f>
        <v>-</v>
      </c>
      <c r="U418" s="186">
        <f t="shared" si="11"/>
        <v>0</v>
      </c>
      <c r="W418" s="179" t="str">
        <f>IFERROR(INDEX('ITC-3B'!$C$21:$C$1020,MATCH(F418,'ITC-3B'!$E$21:$E$1020,0)),"Unclaimed")</f>
        <v>Unclaimed</v>
      </c>
      <c r="X418" s="114">
        <f>IFERROR(VLOOKUP(F418,'ITC-3B'!$E$21:$P$1020,12,0)-H418,SUM(M418:O418))</f>
        <v>0</v>
      </c>
      <c r="Y418" s="179" t="str">
        <f>IFERROR(INDEX('ITC-Books'!$C$21:$C$1020,MATCH(F418,'ITC-Books'!$E$21:$E$1020,0)),"Unclaimed")</f>
        <v>Unclaimed</v>
      </c>
      <c r="Z418" s="114">
        <f>IFERROR(VLOOKUP(F418,'ITC-Books'!$E$21:$P$1020,12,0)-H418,SUM(M418:O418))</f>
        <v>0</v>
      </c>
    </row>
    <row r="419" spans="2:26">
      <c r="B419" s="176" t="s">
        <v>2798</v>
      </c>
      <c r="C419" s="121"/>
      <c r="D419" s="119"/>
      <c r="E419" s="118"/>
      <c r="F419" s="192"/>
      <c r="G419" s="117"/>
      <c r="H419" s="120">
        <v>0</v>
      </c>
      <c r="I419" s="119"/>
      <c r="J419" s="119"/>
      <c r="K419" s="120">
        <v>0</v>
      </c>
      <c r="L419" s="120">
        <v>0</v>
      </c>
      <c r="M419" s="120">
        <v>0</v>
      </c>
      <c r="N419" s="120">
        <v>0</v>
      </c>
      <c r="O419" s="120">
        <v>0</v>
      </c>
      <c r="P419" s="185"/>
      <c r="Q419" s="181">
        <v>0</v>
      </c>
      <c r="R419" s="197"/>
      <c r="S419" s="179" t="str">
        <f>IFERROR(INDEX('ITC-3B'!$B$21:$B$1020,MATCH(F419,'ITC-3B'!$E$21:$E$1020,0)),"-")</f>
        <v>-</v>
      </c>
      <c r="T419" s="179" t="str">
        <f>IFERROR(INDEX('ITC-Books'!$B$21:$B$1020,MATCH(F419,'ITC-Books'!$E$21:$E$1020,0)),"-")</f>
        <v>-</v>
      </c>
      <c r="U419" s="186">
        <f t="shared" si="11"/>
        <v>0</v>
      </c>
      <c r="W419" s="179" t="str">
        <f>IFERROR(INDEX('ITC-3B'!$C$21:$C$1020,MATCH(F419,'ITC-3B'!$E$21:$E$1020,0)),"Unclaimed")</f>
        <v>Unclaimed</v>
      </c>
      <c r="X419" s="114">
        <f>IFERROR(VLOOKUP(F419,'ITC-3B'!$E$21:$P$1020,12,0)-H419,SUM(M419:O419))</f>
        <v>0</v>
      </c>
      <c r="Y419" s="179" t="str">
        <f>IFERROR(INDEX('ITC-Books'!$C$21:$C$1020,MATCH(F419,'ITC-Books'!$E$21:$E$1020,0)),"Unclaimed")</f>
        <v>Unclaimed</v>
      </c>
      <c r="Z419" s="114">
        <f>IFERROR(VLOOKUP(F419,'ITC-Books'!$E$21:$P$1020,12,0)-H419,SUM(M419:O419))</f>
        <v>0</v>
      </c>
    </row>
    <row r="420" spans="2:26">
      <c r="B420" s="176" t="s">
        <v>2799</v>
      </c>
      <c r="C420" s="121"/>
      <c r="D420" s="119"/>
      <c r="E420" s="118"/>
      <c r="F420" s="192"/>
      <c r="G420" s="117"/>
      <c r="H420" s="120">
        <v>0</v>
      </c>
      <c r="I420" s="119"/>
      <c r="J420" s="119"/>
      <c r="K420" s="120">
        <v>0</v>
      </c>
      <c r="L420" s="120">
        <v>0</v>
      </c>
      <c r="M420" s="120">
        <v>0</v>
      </c>
      <c r="N420" s="120">
        <v>0</v>
      </c>
      <c r="O420" s="120">
        <v>0</v>
      </c>
      <c r="P420" s="185"/>
      <c r="Q420" s="181">
        <v>0</v>
      </c>
      <c r="R420" s="197"/>
      <c r="S420" s="179" t="str">
        <f>IFERROR(INDEX('ITC-3B'!$B$21:$B$1020,MATCH(F420,'ITC-3B'!$E$21:$E$1020,0)),"-")</f>
        <v>-</v>
      </c>
      <c r="T420" s="179" t="str">
        <f>IFERROR(INDEX('ITC-Books'!$B$21:$B$1020,MATCH(F420,'ITC-Books'!$E$21:$E$1020,0)),"-")</f>
        <v>-</v>
      </c>
      <c r="U420" s="186">
        <f t="shared" si="11"/>
        <v>0</v>
      </c>
      <c r="W420" s="179" t="str">
        <f>IFERROR(INDEX('ITC-3B'!$C$21:$C$1020,MATCH(F420,'ITC-3B'!$E$21:$E$1020,0)),"Unclaimed")</f>
        <v>Unclaimed</v>
      </c>
      <c r="X420" s="114">
        <f>IFERROR(VLOOKUP(F420,'ITC-3B'!$E$21:$P$1020,12,0)-H420,SUM(M420:O420))</f>
        <v>0</v>
      </c>
      <c r="Y420" s="179" t="str">
        <f>IFERROR(INDEX('ITC-Books'!$C$21:$C$1020,MATCH(F420,'ITC-Books'!$E$21:$E$1020,0)),"Unclaimed")</f>
        <v>Unclaimed</v>
      </c>
      <c r="Z420" s="114">
        <f>IFERROR(VLOOKUP(F420,'ITC-Books'!$E$21:$P$1020,12,0)-H420,SUM(M420:O420))</f>
        <v>0</v>
      </c>
    </row>
    <row r="421" spans="2:26">
      <c r="B421" s="176" t="s">
        <v>2800</v>
      </c>
      <c r="C421" s="121"/>
      <c r="D421" s="119"/>
      <c r="E421" s="118"/>
      <c r="F421" s="192"/>
      <c r="G421" s="117"/>
      <c r="H421" s="120">
        <v>0</v>
      </c>
      <c r="I421" s="119"/>
      <c r="J421" s="119"/>
      <c r="K421" s="120">
        <v>0</v>
      </c>
      <c r="L421" s="120">
        <v>0</v>
      </c>
      <c r="M421" s="120">
        <v>0</v>
      </c>
      <c r="N421" s="120">
        <v>0</v>
      </c>
      <c r="O421" s="120">
        <v>0</v>
      </c>
      <c r="P421" s="185"/>
      <c r="Q421" s="181">
        <v>0</v>
      </c>
      <c r="R421" s="197"/>
      <c r="S421" s="179" t="str">
        <f>IFERROR(INDEX('ITC-3B'!$B$21:$B$1020,MATCH(F421,'ITC-3B'!$E$21:$E$1020,0)),"-")</f>
        <v>-</v>
      </c>
      <c r="T421" s="179" t="str">
        <f>IFERROR(INDEX('ITC-Books'!$B$21:$B$1020,MATCH(F421,'ITC-Books'!$E$21:$E$1020,0)),"-")</f>
        <v>-</v>
      </c>
      <c r="U421" s="186">
        <f t="shared" si="11"/>
        <v>0</v>
      </c>
      <c r="W421" s="179" t="str">
        <f>IFERROR(INDEX('ITC-3B'!$C$21:$C$1020,MATCH(F421,'ITC-3B'!$E$21:$E$1020,0)),"Unclaimed")</f>
        <v>Unclaimed</v>
      </c>
      <c r="X421" s="114">
        <f>IFERROR(VLOOKUP(F421,'ITC-3B'!$E$21:$P$1020,12,0)-H421,SUM(M421:O421))</f>
        <v>0</v>
      </c>
      <c r="Y421" s="179" t="str">
        <f>IFERROR(INDEX('ITC-Books'!$C$21:$C$1020,MATCH(F421,'ITC-Books'!$E$21:$E$1020,0)),"Unclaimed")</f>
        <v>Unclaimed</v>
      </c>
      <c r="Z421" s="114">
        <f>IFERROR(VLOOKUP(F421,'ITC-Books'!$E$21:$P$1020,12,0)-H421,SUM(M421:O421))</f>
        <v>0</v>
      </c>
    </row>
    <row r="422" spans="2:26">
      <c r="B422" s="176" t="s">
        <v>2801</v>
      </c>
      <c r="C422" s="121"/>
      <c r="D422" s="119"/>
      <c r="E422" s="118"/>
      <c r="F422" s="192"/>
      <c r="G422" s="117"/>
      <c r="H422" s="120">
        <v>0</v>
      </c>
      <c r="I422" s="119"/>
      <c r="J422" s="119"/>
      <c r="K422" s="120">
        <v>0</v>
      </c>
      <c r="L422" s="120">
        <v>0</v>
      </c>
      <c r="M422" s="120">
        <v>0</v>
      </c>
      <c r="N422" s="120">
        <v>0</v>
      </c>
      <c r="O422" s="120">
        <v>0</v>
      </c>
      <c r="P422" s="185"/>
      <c r="Q422" s="181">
        <v>0</v>
      </c>
      <c r="R422" s="197"/>
      <c r="S422" s="179" t="str">
        <f>IFERROR(INDEX('ITC-3B'!$B$21:$B$1020,MATCH(F422,'ITC-3B'!$E$21:$E$1020,0)),"-")</f>
        <v>-</v>
      </c>
      <c r="T422" s="179" t="str">
        <f>IFERROR(INDEX('ITC-Books'!$B$21:$B$1020,MATCH(F422,'ITC-Books'!$E$21:$E$1020,0)),"-")</f>
        <v>-</v>
      </c>
      <c r="U422" s="186">
        <f t="shared" si="11"/>
        <v>0</v>
      </c>
      <c r="W422" s="179" t="str">
        <f>IFERROR(INDEX('ITC-3B'!$C$21:$C$1020,MATCH(F422,'ITC-3B'!$E$21:$E$1020,0)),"Unclaimed")</f>
        <v>Unclaimed</v>
      </c>
      <c r="X422" s="114">
        <f>IFERROR(VLOOKUP(F422,'ITC-3B'!$E$21:$P$1020,12,0)-H422,SUM(M422:O422))</f>
        <v>0</v>
      </c>
      <c r="Y422" s="179" t="str">
        <f>IFERROR(INDEX('ITC-Books'!$C$21:$C$1020,MATCH(F422,'ITC-Books'!$E$21:$E$1020,0)),"Unclaimed")</f>
        <v>Unclaimed</v>
      </c>
      <c r="Z422" s="114">
        <f>IFERROR(VLOOKUP(F422,'ITC-Books'!$E$21:$P$1020,12,0)-H422,SUM(M422:O422))</f>
        <v>0</v>
      </c>
    </row>
    <row r="423" spans="2:26">
      <c r="B423" s="176" t="s">
        <v>2802</v>
      </c>
      <c r="C423" s="121"/>
      <c r="D423" s="119"/>
      <c r="E423" s="118"/>
      <c r="F423" s="192"/>
      <c r="G423" s="117"/>
      <c r="H423" s="120">
        <v>0</v>
      </c>
      <c r="I423" s="119"/>
      <c r="J423" s="119"/>
      <c r="K423" s="120">
        <v>0</v>
      </c>
      <c r="L423" s="120">
        <v>0</v>
      </c>
      <c r="M423" s="120">
        <v>0</v>
      </c>
      <c r="N423" s="120">
        <v>0</v>
      </c>
      <c r="O423" s="120">
        <v>0</v>
      </c>
      <c r="P423" s="185"/>
      <c r="Q423" s="181">
        <v>0</v>
      </c>
      <c r="R423" s="197"/>
      <c r="S423" s="179" t="str">
        <f>IFERROR(INDEX('ITC-3B'!$B$21:$B$1020,MATCH(F423,'ITC-3B'!$E$21:$E$1020,0)),"-")</f>
        <v>-</v>
      </c>
      <c r="T423" s="179" t="str">
        <f>IFERROR(INDEX('ITC-Books'!$B$21:$B$1020,MATCH(F423,'ITC-Books'!$E$21:$E$1020,0)),"-")</f>
        <v>-</v>
      </c>
      <c r="U423" s="186">
        <f t="shared" si="11"/>
        <v>0</v>
      </c>
      <c r="W423" s="179" t="str">
        <f>IFERROR(INDEX('ITC-3B'!$C$21:$C$1020,MATCH(F423,'ITC-3B'!$E$21:$E$1020,0)),"Unclaimed")</f>
        <v>Unclaimed</v>
      </c>
      <c r="X423" s="114">
        <f>IFERROR(VLOOKUP(F423,'ITC-3B'!$E$21:$P$1020,12,0)-H423,SUM(M423:O423))</f>
        <v>0</v>
      </c>
      <c r="Y423" s="179" t="str">
        <f>IFERROR(INDEX('ITC-Books'!$C$21:$C$1020,MATCH(F423,'ITC-Books'!$E$21:$E$1020,0)),"Unclaimed")</f>
        <v>Unclaimed</v>
      </c>
      <c r="Z423" s="114">
        <f>IFERROR(VLOOKUP(F423,'ITC-Books'!$E$21:$P$1020,12,0)-H423,SUM(M423:O423))</f>
        <v>0</v>
      </c>
    </row>
    <row r="424" spans="2:26">
      <c r="B424" s="176" t="s">
        <v>2803</v>
      </c>
      <c r="C424" s="121"/>
      <c r="D424" s="119"/>
      <c r="E424" s="118"/>
      <c r="F424" s="192"/>
      <c r="G424" s="117"/>
      <c r="H424" s="120">
        <v>0</v>
      </c>
      <c r="I424" s="119"/>
      <c r="J424" s="119"/>
      <c r="K424" s="120">
        <v>0</v>
      </c>
      <c r="L424" s="120">
        <v>0</v>
      </c>
      <c r="M424" s="120">
        <v>0</v>
      </c>
      <c r="N424" s="120">
        <v>0</v>
      </c>
      <c r="O424" s="120">
        <v>0</v>
      </c>
      <c r="P424" s="185"/>
      <c r="Q424" s="181">
        <v>0</v>
      </c>
      <c r="R424" s="197"/>
      <c r="S424" s="179" t="str">
        <f>IFERROR(INDEX('ITC-3B'!$B$21:$B$1020,MATCH(F424,'ITC-3B'!$E$21:$E$1020,0)),"-")</f>
        <v>-</v>
      </c>
      <c r="T424" s="179" t="str">
        <f>IFERROR(INDEX('ITC-Books'!$B$21:$B$1020,MATCH(F424,'ITC-Books'!$E$21:$E$1020,0)),"-")</f>
        <v>-</v>
      </c>
      <c r="U424" s="186">
        <f t="shared" si="11"/>
        <v>0</v>
      </c>
      <c r="W424" s="179" t="str">
        <f>IFERROR(INDEX('ITC-3B'!$C$21:$C$1020,MATCH(F424,'ITC-3B'!$E$21:$E$1020,0)),"Unclaimed")</f>
        <v>Unclaimed</v>
      </c>
      <c r="X424" s="114">
        <f>IFERROR(VLOOKUP(F424,'ITC-3B'!$E$21:$P$1020,12,0)-H424,SUM(M424:O424))</f>
        <v>0</v>
      </c>
      <c r="Y424" s="179" t="str">
        <f>IFERROR(INDEX('ITC-Books'!$C$21:$C$1020,MATCH(F424,'ITC-Books'!$E$21:$E$1020,0)),"Unclaimed")</f>
        <v>Unclaimed</v>
      </c>
      <c r="Z424" s="114">
        <f>IFERROR(VLOOKUP(F424,'ITC-Books'!$E$21:$P$1020,12,0)-H424,SUM(M424:O424))</f>
        <v>0</v>
      </c>
    </row>
    <row r="425" spans="2:26">
      <c r="B425" s="176" t="s">
        <v>2804</v>
      </c>
      <c r="C425" s="121"/>
      <c r="D425" s="119"/>
      <c r="E425" s="118"/>
      <c r="F425" s="192"/>
      <c r="G425" s="117"/>
      <c r="H425" s="120">
        <v>0</v>
      </c>
      <c r="I425" s="119"/>
      <c r="J425" s="119"/>
      <c r="K425" s="120">
        <v>0</v>
      </c>
      <c r="L425" s="120">
        <v>0</v>
      </c>
      <c r="M425" s="120">
        <v>0</v>
      </c>
      <c r="N425" s="120">
        <v>0</v>
      </c>
      <c r="O425" s="120">
        <v>0</v>
      </c>
      <c r="P425" s="185"/>
      <c r="Q425" s="181">
        <v>0</v>
      </c>
      <c r="R425" s="197"/>
      <c r="S425" s="179" t="str">
        <f>IFERROR(INDEX('ITC-3B'!$B$21:$B$1020,MATCH(F425,'ITC-3B'!$E$21:$E$1020,0)),"-")</f>
        <v>-</v>
      </c>
      <c r="T425" s="179" t="str">
        <f>IFERROR(INDEX('ITC-Books'!$B$21:$B$1020,MATCH(F425,'ITC-Books'!$E$21:$E$1020,0)),"-")</f>
        <v>-</v>
      </c>
      <c r="U425" s="186">
        <f t="shared" si="11"/>
        <v>0</v>
      </c>
      <c r="W425" s="179" t="str">
        <f>IFERROR(INDEX('ITC-3B'!$C$21:$C$1020,MATCH(F425,'ITC-3B'!$E$21:$E$1020,0)),"Unclaimed")</f>
        <v>Unclaimed</v>
      </c>
      <c r="X425" s="114">
        <f>IFERROR(VLOOKUP(F425,'ITC-3B'!$E$21:$P$1020,12,0)-H425,SUM(M425:O425))</f>
        <v>0</v>
      </c>
      <c r="Y425" s="179" t="str">
        <f>IFERROR(INDEX('ITC-Books'!$C$21:$C$1020,MATCH(F425,'ITC-Books'!$E$21:$E$1020,0)),"Unclaimed")</f>
        <v>Unclaimed</v>
      </c>
      <c r="Z425" s="114">
        <f>IFERROR(VLOOKUP(F425,'ITC-Books'!$E$21:$P$1020,12,0)-H425,SUM(M425:O425))</f>
        <v>0</v>
      </c>
    </row>
    <row r="426" spans="2:26">
      <c r="B426" s="176" t="s">
        <v>2805</v>
      </c>
      <c r="C426" s="121"/>
      <c r="D426" s="119"/>
      <c r="E426" s="118"/>
      <c r="F426" s="192"/>
      <c r="G426" s="117"/>
      <c r="H426" s="120">
        <v>0</v>
      </c>
      <c r="I426" s="119"/>
      <c r="J426" s="119"/>
      <c r="K426" s="120">
        <v>0</v>
      </c>
      <c r="L426" s="120">
        <v>0</v>
      </c>
      <c r="M426" s="120">
        <v>0</v>
      </c>
      <c r="N426" s="120">
        <v>0</v>
      </c>
      <c r="O426" s="120">
        <v>0</v>
      </c>
      <c r="P426" s="185"/>
      <c r="Q426" s="181">
        <v>0</v>
      </c>
      <c r="R426" s="197"/>
      <c r="S426" s="179" t="str">
        <f>IFERROR(INDEX('ITC-3B'!$B$21:$B$1020,MATCH(F426,'ITC-3B'!$E$21:$E$1020,0)),"-")</f>
        <v>-</v>
      </c>
      <c r="T426" s="179" t="str">
        <f>IFERROR(INDEX('ITC-Books'!$B$21:$B$1020,MATCH(F426,'ITC-Books'!$E$21:$E$1020,0)),"-")</f>
        <v>-</v>
      </c>
      <c r="U426" s="186">
        <f t="shared" si="11"/>
        <v>0</v>
      </c>
      <c r="W426" s="179" t="str">
        <f>IFERROR(INDEX('ITC-3B'!$C$21:$C$1020,MATCH(F426,'ITC-3B'!$E$21:$E$1020,0)),"Unclaimed")</f>
        <v>Unclaimed</v>
      </c>
      <c r="X426" s="114">
        <f>IFERROR(VLOOKUP(F426,'ITC-3B'!$E$21:$P$1020,12,0)-H426,SUM(M426:O426))</f>
        <v>0</v>
      </c>
      <c r="Y426" s="179" t="str">
        <f>IFERROR(INDEX('ITC-Books'!$C$21:$C$1020,MATCH(F426,'ITC-Books'!$E$21:$E$1020,0)),"Unclaimed")</f>
        <v>Unclaimed</v>
      </c>
      <c r="Z426" s="114">
        <f>IFERROR(VLOOKUP(F426,'ITC-Books'!$E$21:$P$1020,12,0)-H426,SUM(M426:O426))</f>
        <v>0</v>
      </c>
    </row>
    <row r="427" spans="2:26">
      <c r="B427" s="176" t="s">
        <v>2806</v>
      </c>
      <c r="C427" s="121"/>
      <c r="D427" s="119"/>
      <c r="E427" s="118"/>
      <c r="F427" s="192"/>
      <c r="G427" s="117"/>
      <c r="H427" s="120">
        <v>0</v>
      </c>
      <c r="I427" s="119"/>
      <c r="J427" s="119"/>
      <c r="K427" s="120">
        <v>0</v>
      </c>
      <c r="L427" s="120">
        <v>0</v>
      </c>
      <c r="M427" s="120">
        <v>0</v>
      </c>
      <c r="N427" s="120">
        <v>0</v>
      </c>
      <c r="O427" s="120">
        <v>0</v>
      </c>
      <c r="P427" s="185"/>
      <c r="Q427" s="181">
        <v>0</v>
      </c>
      <c r="R427" s="197"/>
      <c r="S427" s="179" t="str">
        <f>IFERROR(INDEX('ITC-3B'!$B$21:$B$1020,MATCH(F427,'ITC-3B'!$E$21:$E$1020,0)),"-")</f>
        <v>-</v>
      </c>
      <c r="T427" s="179" t="str">
        <f>IFERROR(INDEX('ITC-Books'!$B$21:$B$1020,MATCH(F427,'ITC-Books'!$E$21:$E$1020,0)),"-")</f>
        <v>-</v>
      </c>
      <c r="U427" s="186">
        <f t="shared" si="11"/>
        <v>0</v>
      </c>
      <c r="W427" s="179" t="str">
        <f>IFERROR(INDEX('ITC-3B'!$C$21:$C$1020,MATCH(F427,'ITC-3B'!$E$21:$E$1020,0)),"Unclaimed")</f>
        <v>Unclaimed</v>
      </c>
      <c r="X427" s="114">
        <f>IFERROR(VLOOKUP(F427,'ITC-3B'!$E$21:$P$1020,12,0)-H427,SUM(M427:O427))</f>
        <v>0</v>
      </c>
      <c r="Y427" s="179" t="str">
        <f>IFERROR(INDEX('ITC-Books'!$C$21:$C$1020,MATCH(F427,'ITC-Books'!$E$21:$E$1020,0)),"Unclaimed")</f>
        <v>Unclaimed</v>
      </c>
      <c r="Z427" s="114">
        <f>IFERROR(VLOOKUP(F427,'ITC-Books'!$E$21:$P$1020,12,0)-H427,SUM(M427:O427))</f>
        <v>0</v>
      </c>
    </row>
    <row r="428" spans="2:26">
      <c r="B428" s="176" t="s">
        <v>2807</v>
      </c>
      <c r="C428" s="121"/>
      <c r="D428" s="119"/>
      <c r="E428" s="118"/>
      <c r="F428" s="192"/>
      <c r="G428" s="117"/>
      <c r="H428" s="120">
        <v>0</v>
      </c>
      <c r="I428" s="119"/>
      <c r="J428" s="119"/>
      <c r="K428" s="120">
        <v>0</v>
      </c>
      <c r="L428" s="120">
        <v>0</v>
      </c>
      <c r="M428" s="120">
        <v>0</v>
      </c>
      <c r="N428" s="120">
        <v>0</v>
      </c>
      <c r="O428" s="120">
        <v>0</v>
      </c>
      <c r="P428" s="185"/>
      <c r="Q428" s="181">
        <v>0</v>
      </c>
      <c r="R428" s="197"/>
      <c r="S428" s="179" t="str">
        <f>IFERROR(INDEX('ITC-3B'!$B$21:$B$1020,MATCH(F428,'ITC-3B'!$E$21:$E$1020,0)),"-")</f>
        <v>-</v>
      </c>
      <c r="T428" s="179" t="str">
        <f>IFERROR(INDEX('ITC-Books'!$B$21:$B$1020,MATCH(F428,'ITC-Books'!$E$21:$E$1020,0)),"-")</f>
        <v>-</v>
      </c>
      <c r="U428" s="186">
        <f t="shared" si="11"/>
        <v>0</v>
      </c>
      <c r="W428" s="179" t="str">
        <f>IFERROR(INDEX('ITC-3B'!$C$21:$C$1020,MATCH(F428,'ITC-3B'!$E$21:$E$1020,0)),"Unclaimed")</f>
        <v>Unclaimed</v>
      </c>
      <c r="X428" s="114">
        <f>IFERROR(VLOOKUP(F428,'ITC-3B'!$E$21:$P$1020,12,0)-H428,SUM(M428:O428))</f>
        <v>0</v>
      </c>
      <c r="Y428" s="179" t="str">
        <f>IFERROR(INDEX('ITC-Books'!$C$21:$C$1020,MATCH(F428,'ITC-Books'!$E$21:$E$1020,0)),"Unclaimed")</f>
        <v>Unclaimed</v>
      </c>
      <c r="Z428" s="114">
        <f>IFERROR(VLOOKUP(F428,'ITC-Books'!$E$21:$P$1020,12,0)-H428,SUM(M428:O428))</f>
        <v>0</v>
      </c>
    </row>
    <row r="429" spans="2:26">
      <c r="B429" s="176" t="s">
        <v>2808</v>
      </c>
      <c r="C429" s="121"/>
      <c r="D429" s="119"/>
      <c r="E429" s="118"/>
      <c r="F429" s="192"/>
      <c r="G429" s="117"/>
      <c r="H429" s="120">
        <v>0</v>
      </c>
      <c r="I429" s="119"/>
      <c r="J429" s="119"/>
      <c r="K429" s="120">
        <v>0</v>
      </c>
      <c r="L429" s="120">
        <v>0</v>
      </c>
      <c r="M429" s="120">
        <v>0</v>
      </c>
      <c r="N429" s="120">
        <v>0</v>
      </c>
      <c r="O429" s="120">
        <v>0</v>
      </c>
      <c r="P429" s="185"/>
      <c r="Q429" s="181">
        <v>0</v>
      </c>
      <c r="R429" s="197"/>
      <c r="S429" s="179" t="str">
        <f>IFERROR(INDEX('ITC-3B'!$B$21:$B$1020,MATCH(F429,'ITC-3B'!$E$21:$E$1020,0)),"-")</f>
        <v>-</v>
      </c>
      <c r="T429" s="179" t="str">
        <f>IFERROR(INDEX('ITC-Books'!$B$21:$B$1020,MATCH(F429,'ITC-Books'!$E$21:$E$1020,0)),"-")</f>
        <v>-</v>
      </c>
      <c r="U429" s="186">
        <f t="shared" si="11"/>
        <v>0</v>
      </c>
      <c r="W429" s="179" t="str">
        <f>IFERROR(INDEX('ITC-3B'!$C$21:$C$1020,MATCH(F429,'ITC-3B'!$E$21:$E$1020,0)),"Unclaimed")</f>
        <v>Unclaimed</v>
      </c>
      <c r="X429" s="114">
        <f>IFERROR(VLOOKUP(F429,'ITC-3B'!$E$21:$P$1020,12,0)-H429,SUM(M429:O429))</f>
        <v>0</v>
      </c>
      <c r="Y429" s="179" t="str">
        <f>IFERROR(INDEX('ITC-Books'!$C$21:$C$1020,MATCH(F429,'ITC-Books'!$E$21:$E$1020,0)),"Unclaimed")</f>
        <v>Unclaimed</v>
      </c>
      <c r="Z429" s="114">
        <f>IFERROR(VLOOKUP(F429,'ITC-Books'!$E$21:$P$1020,12,0)-H429,SUM(M429:O429))</f>
        <v>0</v>
      </c>
    </row>
    <row r="430" spans="2:26">
      <c r="B430" s="176" t="s">
        <v>2809</v>
      </c>
      <c r="C430" s="121"/>
      <c r="D430" s="119"/>
      <c r="E430" s="118"/>
      <c r="F430" s="192"/>
      <c r="G430" s="117"/>
      <c r="H430" s="120">
        <v>0</v>
      </c>
      <c r="I430" s="119"/>
      <c r="J430" s="119"/>
      <c r="K430" s="120">
        <v>0</v>
      </c>
      <c r="L430" s="120">
        <v>0</v>
      </c>
      <c r="M430" s="120">
        <v>0</v>
      </c>
      <c r="N430" s="120">
        <v>0</v>
      </c>
      <c r="O430" s="120">
        <v>0</v>
      </c>
      <c r="P430" s="185"/>
      <c r="Q430" s="181">
        <v>0</v>
      </c>
      <c r="R430" s="197"/>
      <c r="S430" s="179" t="str">
        <f>IFERROR(INDEX('ITC-3B'!$B$21:$B$1020,MATCH(F430,'ITC-3B'!$E$21:$E$1020,0)),"-")</f>
        <v>-</v>
      </c>
      <c r="T430" s="179" t="str">
        <f>IFERROR(INDEX('ITC-Books'!$B$21:$B$1020,MATCH(F430,'ITC-Books'!$E$21:$E$1020,0)),"-")</f>
        <v>-</v>
      </c>
      <c r="U430" s="186">
        <f t="shared" si="11"/>
        <v>0</v>
      </c>
      <c r="W430" s="179" t="str">
        <f>IFERROR(INDEX('ITC-3B'!$C$21:$C$1020,MATCH(F430,'ITC-3B'!$E$21:$E$1020,0)),"Unclaimed")</f>
        <v>Unclaimed</v>
      </c>
      <c r="X430" s="114">
        <f>IFERROR(VLOOKUP(F430,'ITC-3B'!$E$21:$P$1020,12,0)-H430,SUM(M430:O430))</f>
        <v>0</v>
      </c>
      <c r="Y430" s="179" t="str">
        <f>IFERROR(INDEX('ITC-Books'!$C$21:$C$1020,MATCH(F430,'ITC-Books'!$E$21:$E$1020,0)),"Unclaimed")</f>
        <v>Unclaimed</v>
      </c>
      <c r="Z430" s="114">
        <f>IFERROR(VLOOKUP(F430,'ITC-Books'!$E$21:$P$1020,12,0)-H430,SUM(M430:O430))</f>
        <v>0</v>
      </c>
    </row>
    <row r="431" spans="2:26">
      <c r="B431" s="176" t="s">
        <v>2810</v>
      </c>
      <c r="C431" s="121"/>
      <c r="D431" s="119"/>
      <c r="E431" s="118"/>
      <c r="F431" s="192"/>
      <c r="G431" s="117"/>
      <c r="H431" s="120">
        <v>0</v>
      </c>
      <c r="I431" s="119"/>
      <c r="J431" s="119"/>
      <c r="K431" s="120">
        <v>0</v>
      </c>
      <c r="L431" s="120">
        <v>0</v>
      </c>
      <c r="M431" s="120">
        <v>0</v>
      </c>
      <c r="N431" s="120">
        <v>0</v>
      </c>
      <c r="O431" s="120">
        <v>0</v>
      </c>
      <c r="P431" s="185"/>
      <c r="Q431" s="181">
        <v>0</v>
      </c>
      <c r="R431" s="197"/>
      <c r="S431" s="179" t="str">
        <f>IFERROR(INDEX('ITC-3B'!$B$21:$B$1020,MATCH(F431,'ITC-3B'!$E$21:$E$1020,0)),"-")</f>
        <v>-</v>
      </c>
      <c r="T431" s="179" t="str">
        <f>IFERROR(INDEX('ITC-Books'!$B$21:$B$1020,MATCH(F431,'ITC-Books'!$E$21:$E$1020,0)),"-")</f>
        <v>-</v>
      </c>
      <c r="U431" s="186">
        <f t="shared" si="11"/>
        <v>0</v>
      </c>
      <c r="W431" s="179" t="str">
        <f>IFERROR(INDEX('ITC-3B'!$C$21:$C$1020,MATCH(F431,'ITC-3B'!$E$21:$E$1020,0)),"Unclaimed")</f>
        <v>Unclaimed</v>
      </c>
      <c r="X431" s="114">
        <f>IFERROR(VLOOKUP(F431,'ITC-3B'!$E$21:$P$1020,12,0)-H431,SUM(M431:O431))</f>
        <v>0</v>
      </c>
      <c r="Y431" s="179" t="str">
        <f>IFERROR(INDEX('ITC-Books'!$C$21:$C$1020,MATCH(F431,'ITC-Books'!$E$21:$E$1020,0)),"Unclaimed")</f>
        <v>Unclaimed</v>
      </c>
      <c r="Z431" s="114">
        <f>IFERROR(VLOOKUP(F431,'ITC-Books'!$E$21:$P$1020,12,0)-H431,SUM(M431:O431))</f>
        <v>0</v>
      </c>
    </row>
    <row r="432" spans="2:26">
      <c r="B432" s="176" t="s">
        <v>2811</v>
      </c>
      <c r="C432" s="121"/>
      <c r="D432" s="119"/>
      <c r="E432" s="118"/>
      <c r="F432" s="192"/>
      <c r="G432" s="117"/>
      <c r="H432" s="120">
        <v>0</v>
      </c>
      <c r="I432" s="119"/>
      <c r="J432" s="119"/>
      <c r="K432" s="120">
        <v>0</v>
      </c>
      <c r="L432" s="120">
        <v>0</v>
      </c>
      <c r="M432" s="120">
        <v>0</v>
      </c>
      <c r="N432" s="120">
        <v>0</v>
      </c>
      <c r="O432" s="120">
        <v>0</v>
      </c>
      <c r="P432" s="185"/>
      <c r="Q432" s="181">
        <v>0</v>
      </c>
      <c r="R432" s="197"/>
      <c r="S432" s="179" t="str">
        <f>IFERROR(INDEX('ITC-3B'!$B$21:$B$1020,MATCH(F432,'ITC-3B'!$E$21:$E$1020,0)),"-")</f>
        <v>-</v>
      </c>
      <c r="T432" s="179" t="str">
        <f>IFERROR(INDEX('ITC-Books'!$B$21:$B$1020,MATCH(F432,'ITC-Books'!$E$21:$E$1020,0)),"-")</f>
        <v>-</v>
      </c>
      <c r="U432" s="186">
        <f t="shared" si="11"/>
        <v>0</v>
      </c>
      <c r="W432" s="179" t="str">
        <f>IFERROR(INDEX('ITC-3B'!$C$21:$C$1020,MATCH(F432,'ITC-3B'!$E$21:$E$1020,0)),"Unclaimed")</f>
        <v>Unclaimed</v>
      </c>
      <c r="X432" s="114">
        <f>IFERROR(VLOOKUP(F432,'ITC-3B'!$E$21:$P$1020,12,0)-H432,SUM(M432:O432))</f>
        <v>0</v>
      </c>
      <c r="Y432" s="179" t="str">
        <f>IFERROR(INDEX('ITC-Books'!$C$21:$C$1020,MATCH(F432,'ITC-Books'!$E$21:$E$1020,0)),"Unclaimed")</f>
        <v>Unclaimed</v>
      </c>
      <c r="Z432" s="114">
        <f>IFERROR(VLOOKUP(F432,'ITC-Books'!$E$21:$P$1020,12,0)-H432,SUM(M432:O432))</f>
        <v>0</v>
      </c>
    </row>
    <row r="433" spans="2:26">
      <c r="B433" s="176" t="s">
        <v>2812</v>
      </c>
      <c r="C433" s="121"/>
      <c r="D433" s="119"/>
      <c r="E433" s="118"/>
      <c r="F433" s="192"/>
      <c r="G433" s="117"/>
      <c r="H433" s="120">
        <v>0</v>
      </c>
      <c r="I433" s="119"/>
      <c r="J433" s="119"/>
      <c r="K433" s="120">
        <v>0</v>
      </c>
      <c r="L433" s="120">
        <v>0</v>
      </c>
      <c r="M433" s="120">
        <v>0</v>
      </c>
      <c r="N433" s="120">
        <v>0</v>
      </c>
      <c r="O433" s="120">
        <v>0</v>
      </c>
      <c r="P433" s="185"/>
      <c r="Q433" s="181">
        <v>0</v>
      </c>
      <c r="R433" s="197"/>
      <c r="S433" s="179" t="str">
        <f>IFERROR(INDEX('ITC-3B'!$B$21:$B$1020,MATCH(F433,'ITC-3B'!$E$21:$E$1020,0)),"-")</f>
        <v>-</v>
      </c>
      <c r="T433" s="179" t="str">
        <f>IFERROR(INDEX('ITC-Books'!$B$21:$B$1020,MATCH(F433,'ITC-Books'!$E$21:$E$1020,0)),"-")</f>
        <v>-</v>
      </c>
      <c r="U433" s="186">
        <f t="shared" si="11"/>
        <v>0</v>
      </c>
      <c r="W433" s="179" t="str">
        <f>IFERROR(INDEX('ITC-3B'!$C$21:$C$1020,MATCH(F433,'ITC-3B'!$E$21:$E$1020,0)),"Unclaimed")</f>
        <v>Unclaimed</v>
      </c>
      <c r="X433" s="114">
        <f>IFERROR(VLOOKUP(F433,'ITC-3B'!$E$21:$P$1020,12,0)-H433,SUM(M433:O433))</f>
        <v>0</v>
      </c>
      <c r="Y433" s="179" t="str">
        <f>IFERROR(INDEX('ITC-Books'!$C$21:$C$1020,MATCH(F433,'ITC-Books'!$E$21:$E$1020,0)),"Unclaimed")</f>
        <v>Unclaimed</v>
      </c>
      <c r="Z433" s="114">
        <f>IFERROR(VLOOKUP(F433,'ITC-Books'!$E$21:$P$1020,12,0)-H433,SUM(M433:O433))</f>
        <v>0</v>
      </c>
    </row>
    <row r="434" spans="2:26">
      <c r="B434" s="176" t="s">
        <v>2813</v>
      </c>
      <c r="C434" s="121"/>
      <c r="D434" s="119"/>
      <c r="E434" s="118"/>
      <c r="F434" s="192"/>
      <c r="G434" s="117"/>
      <c r="H434" s="120">
        <v>0</v>
      </c>
      <c r="I434" s="119"/>
      <c r="J434" s="119"/>
      <c r="K434" s="120">
        <v>0</v>
      </c>
      <c r="L434" s="120">
        <v>0</v>
      </c>
      <c r="M434" s="120">
        <v>0</v>
      </c>
      <c r="N434" s="120">
        <v>0</v>
      </c>
      <c r="O434" s="120">
        <v>0</v>
      </c>
      <c r="P434" s="185"/>
      <c r="Q434" s="181">
        <v>0</v>
      </c>
      <c r="R434" s="197"/>
      <c r="S434" s="179" t="str">
        <f>IFERROR(INDEX('ITC-3B'!$B$21:$B$1020,MATCH(F434,'ITC-3B'!$E$21:$E$1020,0)),"-")</f>
        <v>-</v>
      </c>
      <c r="T434" s="179" t="str">
        <f>IFERROR(INDEX('ITC-Books'!$B$21:$B$1020,MATCH(F434,'ITC-Books'!$E$21:$E$1020,0)),"-")</f>
        <v>-</v>
      </c>
      <c r="U434" s="186">
        <f t="shared" si="11"/>
        <v>0</v>
      </c>
      <c r="W434" s="179" t="str">
        <f>IFERROR(INDEX('ITC-3B'!$C$21:$C$1020,MATCH(F434,'ITC-3B'!$E$21:$E$1020,0)),"Unclaimed")</f>
        <v>Unclaimed</v>
      </c>
      <c r="X434" s="114">
        <f>IFERROR(VLOOKUP(F434,'ITC-3B'!$E$21:$P$1020,12,0)-H434,SUM(M434:O434))</f>
        <v>0</v>
      </c>
      <c r="Y434" s="179" t="str">
        <f>IFERROR(INDEX('ITC-Books'!$C$21:$C$1020,MATCH(F434,'ITC-Books'!$E$21:$E$1020,0)),"Unclaimed")</f>
        <v>Unclaimed</v>
      </c>
      <c r="Z434" s="114">
        <f>IFERROR(VLOOKUP(F434,'ITC-Books'!$E$21:$P$1020,12,0)-H434,SUM(M434:O434))</f>
        <v>0</v>
      </c>
    </row>
    <row r="435" spans="2:26">
      <c r="B435" s="176" t="s">
        <v>2814</v>
      </c>
      <c r="C435" s="121"/>
      <c r="D435" s="119"/>
      <c r="E435" s="118"/>
      <c r="F435" s="192"/>
      <c r="G435" s="117"/>
      <c r="H435" s="120">
        <v>0</v>
      </c>
      <c r="I435" s="119"/>
      <c r="J435" s="119"/>
      <c r="K435" s="120">
        <v>0</v>
      </c>
      <c r="L435" s="120">
        <v>0</v>
      </c>
      <c r="M435" s="120">
        <v>0</v>
      </c>
      <c r="N435" s="120">
        <v>0</v>
      </c>
      <c r="O435" s="120">
        <v>0</v>
      </c>
      <c r="P435" s="185"/>
      <c r="Q435" s="181">
        <v>0</v>
      </c>
      <c r="R435" s="197"/>
      <c r="S435" s="179" t="str">
        <f>IFERROR(INDEX('ITC-3B'!$B$21:$B$1020,MATCH(F435,'ITC-3B'!$E$21:$E$1020,0)),"-")</f>
        <v>-</v>
      </c>
      <c r="T435" s="179" t="str">
        <f>IFERROR(INDEX('ITC-Books'!$B$21:$B$1020,MATCH(F435,'ITC-Books'!$E$21:$E$1020,0)),"-")</f>
        <v>-</v>
      </c>
      <c r="U435" s="186">
        <f t="shared" si="11"/>
        <v>0</v>
      </c>
      <c r="W435" s="179" t="str">
        <f>IFERROR(INDEX('ITC-3B'!$C$21:$C$1020,MATCH(F435,'ITC-3B'!$E$21:$E$1020,0)),"Unclaimed")</f>
        <v>Unclaimed</v>
      </c>
      <c r="X435" s="114">
        <f>IFERROR(VLOOKUP(F435,'ITC-3B'!$E$21:$P$1020,12,0)-H435,SUM(M435:O435))</f>
        <v>0</v>
      </c>
      <c r="Y435" s="179" t="str">
        <f>IFERROR(INDEX('ITC-Books'!$C$21:$C$1020,MATCH(F435,'ITC-Books'!$E$21:$E$1020,0)),"Unclaimed")</f>
        <v>Unclaimed</v>
      </c>
      <c r="Z435" s="114">
        <f>IFERROR(VLOOKUP(F435,'ITC-Books'!$E$21:$P$1020,12,0)-H435,SUM(M435:O435))</f>
        <v>0</v>
      </c>
    </row>
    <row r="436" spans="2:26">
      <c r="B436" s="176" t="s">
        <v>2815</v>
      </c>
      <c r="C436" s="121"/>
      <c r="D436" s="119"/>
      <c r="E436" s="118"/>
      <c r="F436" s="192"/>
      <c r="G436" s="117"/>
      <c r="H436" s="120">
        <v>0</v>
      </c>
      <c r="I436" s="119"/>
      <c r="J436" s="119"/>
      <c r="K436" s="120">
        <v>0</v>
      </c>
      <c r="L436" s="120">
        <v>0</v>
      </c>
      <c r="M436" s="120">
        <v>0</v>
      </c>
      <c r="N436" s="120">
        <v>0</v>
      </c>
      <c r="O436" s="120">
        <v>0</v>
      </c>
      <c r="P436" s="185"/>
      <c r="Q436" s="181">
        <v>0</v>
      </c>
      <c r="R436" s="197"/>
      <c r="S436" s="179" t="str">
        <f>IFERROR(INDEX('ITC-3B'!$B$21:$B$1020,MATCH(F436,'ITC-3B'!$E$21:$E$1020,0)),"-")</f>
        <v>-</v>
      </c>
      <c r="T436" s="179" t="str">
        <f>IFERROR(INDEX('ITC-Books'!$B$21:$B$1020,MATCH(F436,'ITC-Books'!$E$21:$E$1020,0)),"-")</f>
        <v>-</v>
      </c>
      <c r="U436" s="186">
        <f t="shared" si="11"/>
        <v>0</v>
      </c>
      <c r="W436" s="179" t="str">
        <f>IFERROR(INDEX('ITC-3B'!$C$21:$C$1020,MATCH(F436,'ITC-3B'!$E$21:$E$1020,0)),"Unclaimed")</f>
        <v>Unclaimed</v>
      </c>
      <c r="X436" s="114">
        <f>IFERROR(VLOOKUP(F436,'ITC-3B'!$E$21:$P$1020,12,0)-H436,SUM(M436:O436))</f>
        <v>0</v>
      </c>
      <c r="Y436" s="179" t="str">
        <f>IFERROR(INDEX('ITC-Books'!$C$21:$C$1020,MATCH(F436,'ITC-Books'!$E$21:$E$1020,0)),"Unclaimed")</f>
        <v>Unclaimed</v>
      </c>
      <c r="Z436" s="114">
        <f>IFERROR(VLOOKUP(F436,'ITC-Books'!$E$21:$P$1020,12,0)-H436,SUM(M436:O436))</f>
        <v>0</v>
      </c>
    </row>
    <row r="437" spans="2:26">
      <c r="B437" s="176" t="s">
        <v>2816</v>
      </c>
      <c r="C437" s="121"/>
      <c r="D437" s="119"/>
      <c r="E437" s="118"/>
      <c r="F437" s="192"/>
      <c r="G437" s="117"/>
      <c r="H437" s="120">
        <v>0</v>
      </c>
      <c r="I437" s="119"/>
      <c r="J437" s="119"/>
      <c r="K437" s="120">
        <v>0</v>
      </c>
      <c r="L437" s="120">
        <v>0</v>
      </c>
      <c r="M437" s="120">
        <v>0</v>
      </c>
      <c r="N437" s="120">
        <v>0</v>
      </c>
      <c r="O437" s="120">
        <v>0</v>
      </c>
      <c r="P437" s="185"/>
      <c r="Q437" s="181">
        <v>0</v>
      </c>
      <c r="R437" s="197"/>
      <c r="S437" s="179" t="str">
        <f>IFERROR(INDEX('ITC-3B'!$B$21:$B$1020,MATCH(F437,'ITC-3B'!$E$21:$E$1020,0)),"-")</f>
        <v>-</v>
      </c>
      <c r="T437" s="179" t="str">
        <f>IFERROR(INDEX('ITC-Books'!$B$21:$B$1020,MATCH(F437,'ITC-Books'!$E$21:$E$1020,0)),"-")</f>
        <v>-</v>
      </c>
      <c r="U437" s="186">
        <f t="shared" si="11"/>
        <v>0</v>
      </c>
      <c r="W437" s="179" t="str">
        <f>IFERROR(INDEX('ITC-3B'!$C$21:$C$1020,MATCH(F437,'ITC-3B'!$E$21:$E$1020,0)),"Unclaimed")</f>
        <v>Unclaimed</v>
      </c>
      <c r="X437" s="114">
        <f>IFERROR(VLOOKUP(F437,'ITC-3B'!$E$21:$P$1020,12,0)-H437,SUM(M437:O437))</f>
        <v>0</v>
      </c>
      <c r="Y437" s="179" t="str">
        <f>IFERROR(INDEX('ITC-Books'!$C$21:$C$1020,MATCH(F437,'ITC-Books'!$E$21:$E$1020,0)),"Unclaimed")</f>
        <v>Unclaimed</v>
      </c>
      <c r="Z437" s="114">
        <f>IFERROR(VLOOKUP(F437,'ITC-Books'!$E$21:$P$1020,12,0)-H437,SUM(M437:O437))</f>
        <v>0</v>
      </c>
    </row>
    <row r="438" spans="2:26">
      <c r="B438" s="176" t="s">
        <v>2817</v>
      </c>
      <c r="C438" s="121"/>
      <c r="D438" s="119"/>
      <c r="E438" s="118"/>
      <c r="F438" s="192"/>
      <c r="G438" s="117"/>
      <c r="H438" s="120">
        <v>0</v>
      </c>
      <c r="I438" s="119"/>
      <c r="J438" s="119"/>
      <c r="K438" s="120">
        <v>0</v>
      </c>
      <c r="L438" s="120">
        <v>0</v>
      </c>
      <c r="M438" s="120">
        <v>0</v>
      </c>
      <c r="N438" s="120">
        <v>0</v>
      </c>
      <c r="O438" s="120">
        <v>0</v>
      </c>
      <c r="P438" s="185"/>
      <c r="Q438" s="181">
        <v>0</v>
      </c>
      <c r="R438" s="197"/>
      <c r="S438" s="179" t="str">
        <f>IFERROR(INDEX('ITC-3B'!$B$21:$B$1020,MATCH(F438,'ITC-3B'!$E$21:$E$1020,0)),"-")</f>
        <v>-</v>
      </c>
      <c r="T438" s="179" t="str">
        <f>IFERROR(INDEX('ITC-Books'!$B$21:$B$1020,MATCH(F438,'ITC-Books'!$E$21:$E$1020,0)),"-")</f>
        <v>-</v>
      </c>
      <c r="U438" s="186">
        <f t="shared" si="11"/>
        <v>0</v>
      </c>
      <c r="W438" s="179" t="str">
        <f>IFERROR(INDEX('ITC-3B'!$C$21:$C$1020,MATCH(F438,'ITC-3B'!$E$21:$E$1020,0)),"Unclaimed")</f>
        <v>Unclaimed</v>
      </c>
      <c r="X438" s="114">
        <f>IFERROR(VLOOKUP(F438,'ITC-3B'!$E$21:$P$1020,12,0)-H438,SUM(M438:O438))</f>
        <v>0</v>
      </c>
      <c r="Y438" s="179" t="str">
        <f>IFERROR(INDEX('ITC-Books'!$C$21:$C$1020,MATCH(F438,'ITC-Books'!$E$21:$E$1020,0)),"Unclaimed")</f>
        <v>Unclaimed</v>
      </c>
      <c r="Z438" s="114">
        <f>IFERROR(VLOOKUP(F438,'ITC-Books'!$E$21:$P$1020,12,0)-H438,SUM(M438:O438))</f>
        <v>0</v>
      </c>
    </row>
    <row r="439" spans="2:26">
      <c r="B439" s="176" t="s">
        <v>2818</v>
      </c>
      <c r="C439" s="121"/>
      <c r="D439" s="119"/>
      <c r="E439" s="118"/>
      <c r="F439" s="192"/>
      <c r="G439" s="117"/>
      <c r="H439" s="120">
        <v>0</v>
      </c>
      <c r="I439" s="119"/>
      <c r="J439" s="119"/>
      <c r="K439" s="120">
        <v>0</v>
      </c>
      <c r="L439" s="120">
        <v>0</v>
      </c>
      <c r="M439" s="120">
        <v>0</v>
      </c>
      <c r="N439" s="120">
        <v>0</v>
      </c>
      <c r="O439" s="120">
        <v>0</v>
      </c>
      <c r="P439" s="185"/>
      <c r="Q439" s="181">
        <v>0</v>
      </c>
      <c r="R439" s="197"/>
      <c r="S439" s="179" t="str">
        <f>IFERROR(INDEX('ITC-3B'!$B$21:$B$1020,MATCH(F439,'ITC-3B'!$E$21:$E$1020,0)),"-")</f>
        <v>-</v>
      </c>
      <c r="T439" s="179" t="str">
        <f>IFERROR(INDEX('ITC-Books'!$B$21:$B$1020,MATCH(F439,'ITC-Books'!$E$21:$E$1020,0)),"-")</f>
        <v>-</v>
      </c>
      <c r="U439" s="186">
        <f t="shared" si="11"/>
        <v>0</v>
      </c>
      <c r="W439" s="179" t="str">
        <f>IFERROR(INDEX('ITC-3B'!$C$21:$C$1020,MATCH(F439,'ITC-3B'!$E$21:$E$1020,0)),"Unclaimed")</f>
        <v>Unclaimed</v>
      </c>
      <c r="X439" s="114">
        <f>IFERROR(VLOOKUP(F439,'ITC-3B'!$E$21:$P$1020,12,0)-H439,SUM(M439:O439))</f>
        <v>0</v>
      </c>
      <c r="Y439" s="179" t="str">
        <f>IFERROR(INDEX('ITC-Books'!$C$21:$C$1020,MATCH(F439,'ITC-Books'!$E$21:$E$1020,0)),"Unclaimed")</f>
        <v>Unclaimed</v>
      </c>
      <c r="Z439" s="114">
        <f>IFERROR(VLOOKUP(F439,'ITC-Books'!$E$21:$P$1020,12,0)-H439,SUM(M439:O439))</f>
        <v>0</v>
      </c>
    </row>
    <row r="440" spans="2:26">
      <c r="B440" s="176" t="s">
        <v>2819</v>
      </c>
      <c r="C440" s="121"/>
      <c r="D440" s="119"/>
      <c r="E440" s="118"/>
      <c r="F440" s="192"/>
      <c r="G440" s="117"/>
      <c r="H440" s="120">
        <v>0</v>
      </c>
      <c r="I440" s="119"/>
      <c r="J440" s="119"/>
      <c r="K440" s="120">
        <v>0</v>
      </c>
      <c r="L440" s="120">
        <v>0</v>
      </c>
      <c r="M440" s="120">
        <v>0</v>
      </c>
      <c r="N440" s="120">
        <v>0</v>
      </c>
      <c r="O440" s="120">
        <v>0</v>
      </c>
      <c r="P440" s="185"/>
      <c r="Q440" s="181">
        <v>0</v>
      </c>
      <c r="R440" s="197"/>
      <c r="S440" s="179" t="str">
        <f>IFERROR(INDEX('ITC-3B'!$B$21:$B$1020,MATCH(F440,'ITC-3B'!$E$21:$E$1020,0)),"-")</f>
        <v>-</v>
      </c>
      <c r="T440" s="179" t="str">
        <f>IFERROR(INDEX('ITC-Books'!$B$21:$B$1020,MATCH(F440,'ITC-Books'!$E$21:$E$1020,0)),"-")</f>
        <v>-</v>
      </c>
      <c r="U440" s="186">
        <f t="shared" si="11"/>
        <v>0</v>
      </c>
      <c r="W440" s="179" t="str">
        <f>IFERROR(INDEX('ITC-3B'!$C$21:$C$1020,MATCH(F440,'ITC-3B'!$E$21:$E$1020,0)),"Unclaimed")</f>
        <v>Unclaimed</v>
      </c>
      <c r="X440" s="114">
        <f>IFERROR(VLOOKUP(F440,'ITC-3B'!$E$21:$P$1020,12,0)-H440,SUM(M440:O440))</f>
        <v>0</v>
      </c>
      <c r="Y440" s="179" t="str">
        <f>IFERROR(INDEX('ITC-Books'!$C$21:$C$1020,MATCH(F440,'ITC-Books'!$E$21:$E$1020,0)),"Unclaimed")</f>
        <v>Unclaimed</v>
      </c>
      <c r="Z440" s="114">
        <f>IFERROR(VLOOKUP(F440,'ITC-Books'!$E$21:$P$1020,12,0)-H440,SUM(M440:O440))</f>
        <v>0</v>
      </c>
    </row>
    <row r="441" spans="2:26">
      <c r="B441" s="176" t="s">
        <v>2820</v>
      </c>
      <c r="C441" s="121"/>
      <c r="D441" s="119"/>
      <c r="E441" s="118"/>
      <c r="F441" s="192"/>
      <c r="G441" s="117"/>
      <c r="H441" s="120">
        <v>0</v>
      </c>
      <c r="I441" s="119"/>
      <c r="J441" s="119"/>
      <c r="K441" s="120">
        <v>0</v>
      </c>
      <c r="L441" s="120">
        <v>0</v>
      </c>
      <c r="M441" s="120">
        <v>0</v>
      </c>
      <c r="N441" s="120">
        <v>0</v>
      </c>
      <c r="O441" s="120">
        <v>0</v>
      </c>
      <c r="P441" s="185"/>
      <c r="Q441" s="181">
        <v>0</v>
      </c>
      <c r="R441" s="197"/>
      <c r="S441" s="179" t="str">
        <f>IFERROR(INDEX('ITC-3B'!$B$21:$B$1020,MATCH(F441,'ITC-3B'!$E$21:$E$1020,0)),"-")</f>
        <v>-</v>
      </c>
      <c r="T441" s="179" t="str">
        <f>IFERROR(INDEX('ITC-Books'!$B$21:$B$1020,MATCH(F441,'ITC-Books'!$E$21:$E$1020,0)),"-")</f>
        <v>-</v>
      </c>
      <c r="U441" s="186">
        <f t="shared" si="11"/>
        <v>0</v>
      </c>
      <c r="W441" s="179" t="str">
        <f>IFERROR(INDEX('ITC-3B'!$C$21:$C$1020,MATCH(F441,'ITC-3B'!$E$21:$E$1020,0)),"Unclaimed")</f>
        <v>Unclaimed</v>
      </c>
      <c r="X441" s="114">
        <f>IFERROR(VLOOKUP(F441,'ITC-3B'!$E$21:$P$1020,12,0)-H441,SUM(M441:O441))</f>
        <v>0</v>
      </c>
      <c r="Y441" s="179" t="str">
        <f>IFERROR(INDEX('ITC-Books'!$C$21:$C$1020,MATCH(F441,'ITC-Books'!$E$21:$E$1020,0)),"Unclaimed")</f>
        <v>Unclaimed</v>
      </c>
      <c r="Z441" s="114">
        <f>IFERROR(VLOOKUP(F441,'ITC-Books'!$E$21:$P$1020,12,0)-H441,SUM(M441:O441))</f>
        <v>0</v>
      </c>
    </row>
    <row r="442" spans="2:26">
      <c r="B442" s="176" t="s">
        <v>2821</v>
      </c>
      <c r="C442" s="121"/>
      <c r="D442" s="119"/>
      <c r="E442" s="118"/>
      <c r="F442" s="192"/>
      <c r="G442" s="117"/>
      <c r="H442" s="120">
        <v>0</v>
      </c>
      <c r="I442" s="119"/>
      <c r="J442" s="119"/>
      <c r="K442" s="120">
        <v>0</v>
      </c>
      <c r="L442" s="120">
        <v>0</v>
      </c>
      <c r="M442" s="120">
        <v>0</v>
      </c>
      <c r="N442" s="120">
        <v>0</v>
      </c>
      <c r="O442" s="120">
        <v>0</v>
      </c>
      <c r="P442" s="185"/>
      <c r="Q442" s="181">
        <v>0</v>
      </c>
      <c r="R442" s="197"/>
      <c r="S442" s="179" t="str">
        <f>IFERROR(INDEX('ITC-3B'!$B$21:$B$1020,MATCH(F442,'ITC-3B'!$E$21:$E$1020,0)),"-")</f>
        <v>-</v>
      </c>
      <c r="T442" s="179" t="str">
        <f>IFERROR(INDEX('ITC-Books'!$B$21:$B$1020,MATCH(F442,'ITC-Books'!$E$21:$E$1020,0)),"-")</f>
        <v>-</v>
      </c>
      <c r="U442" s="186">
        <f t="shared" si="11"/>
        <v>0</v>
      </c>
      <c r="W442" s="179" t="str">
        <f>IFERROR(INDEX('ITC-3B'!$C$21:$C$1020,MATCH(F442,'ITC-3B'!$E$21:$E$1020,0)),"Unclaimed")</f>
        <v>Unclaimed</v>
      </c>
      <c r="X442" s="114">
        <f>IFERROR(VLOOKUP(F442,'ITC-3B'!$E$21:$P$1020,12,0)-H442,SUM(M442:O442))</f>
        <v>0</v>
      </c>
      <c r="Y442" s="179" t="str">
        <f>IFERROR(INDEX('ITC-Books'!$C$21:$C$1020,MATCH(F442,'ITC-Books'!$E$21:$E$1020,0)),"Unclaimed")</f>
        <v>Unclaimed</v>
      </c>
      <c r="Z442" s="114">
        <f>IFERROR(VLOOKUP(F442,'ITC-Books'!$E$21:$P$1020,12,0)-H442,SUM(M442:O442))</f>
        <v>0</v>
      </c>
    </row>
    <row r="443" spans="2:26">
      <c r="B443" s="176" t="s">
        <v>2822</v>
      </c>
      <c r="C443" s="121"/>
      <c r="D443" s="119"/>
      <c r="E443" s="118"/>
      <c r="F443" s="192"/>
      <c r="G443" s="117"/>
      <c r="H443" s="120">
        <v>0</v>
      </c>
      <c r="I443" s="119"/>
      <c r="J443" s="119"/>
      <c r="K443" s="120">
        <v>0</v>
      </c>
      <c r="L443" s="120">
        <v>0</v>
      </c>
      <c r="M443" s="120">
        <v>0</v>
      </c>
      <c r="N443" s="120">
        <v>0</v>
      </c>
      <c r="O443" s="120">
        <v>0</v>
      </c>
      <c r="P443" s="185"/>
      <c r="Q443" s="181">
        <v>0</v>
      </c>
      <c r="R443" s="197"/>
      <c r="S443" s="179" t="str">
        <f>IFERROR(INDEX('ITC-3B'!$B$21:$B$1020,MATCH(F443,'ITC-3B'!$E$21:$E$1020,0)),"-")</f>
        <v>-</v>
      </c>
      <c r="T443" s="179" t="str">
        <f>IFERROR(INDEX('ITC-Books'!$B$21:$B$1020,MATCH(F443,'ITC-Books'!$E$21:$E$1020,0)),"-")</f>
        <v>-</v>
      </c>
      <c r="U443" s="186">
        <f t="shared" si="11"/>
        <v>0</v>
      </c>
      <c r="W443" s="179" t="str">
        <f>IFERROR(INDEX('ITC-3B'!$C$21:$C$1020,MATCH(F443,'ITC-3B'!$E$21:$E$1020,0)),"Unclaimed")</f>
        <v>Unclaimed</v>
      </c>
      <c r="X443" s="114">
        <f>IFERROR(VLOOKUP(F443,'ITC-3B'!$E$21:$P$1020,12,0)-H443,SUM(M443:O443))</f>
        <v>0</v>
      </c>
      <c r="Y443" s="179" t="str">
        <f>IFERROR(INDEX('ITC-Books'!$C$21:$C$1020,MATCH(F443,'ITC-Books'!$E$21:$E$1020,0)),"Unclaimed")</f>
        <v>Unclaimed</v>
      </c>
      <c r="Z443" s="114">
        <f>IFERROR(VLOOKUP(F443,'ITC-Books'!$E$21:$P$1020,12,0)-H443,SUM(M443:O443))</f>
        <v>0</v>
      </c>
    </row>
    <row r="444" spans="2:26">
      <c r="B444" s="176" t="s">
        <v>2823</v>
      </c>
      <c r="C444" s="121"/>
      <c r="D444" s="119"/>
      <c r="E444" s="118"/>
      <c r="F444" s="192"/>
      <c r="G444" s="117"/>
      <c r="H444" s="120">
        <v>0</v>
      </c>
      <c r="I444" s="119"/>
      <c r="J444" s="119"/>
      <c r="K444" s="120">
        <v>0</v>
      </c>
      <c r="L444" s="120">
        <v>0</v>
      </c>
      <c r="M444" s="120">
        <v>0</v>
      </c>
      <c r="N444" s="120">
        <v>0</v>
      </c>
      <c r="O444" s="120">
        <v>0</v>
      </c>
      <c r="P444" s="185"/>
      <c r="Q444" s="181">
        <v>0</v>
      </c>
      <c r="R444" s="197"/>
      <c r="S444" s="179" t="str">
        <f>IFERROR(INDEX('ITC-3B'!$B$21:$B$1020,MATCH(F444,'ITC-3B'!$E$21:$E$1020,0)),"-")</f>
        <v>-</v>
      </c>
      <c r="T444" s="179" t="str">
        <f>IFERROR(INDEX('ITC-Books'!$B$21:$B$1020,MATCH(F444,'ITC-Books'!$E$21:$E$1020,0)),"-")</f>
        <v>-</v>
      </c>
      <c r="U444" s="186">
        <f t="shared" si="11"/>
        <v>0</v>
      </c>
      <c r="W444" s="179" t="str">
        <f>IFERROR(INDEX('ITC-3B'!$C$21:$C$1020,MATCH(F444,'ITC-3B'!$E$21:$E$1020,0)),"Unclaimed")</f>
        <v>Unclaimed</v>
      </c>
      <c r="X444" s="114">
        <f>IFERROR(VLOOKUP(F444,'ITC-3B'!$E$21:$P$1020,12,0)-H444,SUM(M444:O444))</f>
        <v>0</v>
      </c>
      <c r="Y444" s="179" t="str">
        <f>IFERROR(INDEX('ITC-Books'!$C$21:$C$1020,MATCH(F444,'ITC-Books'!$E$21:$E$1020,0)),"Unclaimed")</f>
        <v>Unclaimed</v>
      </c>
      <c r="Z444" s="114">
        <f>IFERROR(VLOOKUP(F444,'ITC-Books'!$E$21:$P$1020,12,0)-H444,SUM(M444:O444))</f>
        <v>0</v>
      </c>
    </row>
    <row r="445" spans="2:26">
      <c r="B445" s="176" t="s">
        <v>2824</v>
      </c>
      <c r="C445" s="121"/>
      <c r="D445" s="119"/>
      <c r="E445" s="118"/>
      <c r="F445" s="192"/>
      <c r="G445" s="117"/>
      <c r="H445" s="120">
        <v>0</v>
      </c>
      <c r="I445" s="119"/>
      <c r="J445" s="119"/>
      <c r="K445" s="120">
        <v>0</v>
      </c>
      <c r="L445" s="120">
        <v>0</v>
      </c>
      <c r="M445" s="120">
        <v>0</v>
      </c>
      <c r="N445" s="120">
        <v>0</v>
      </c>
      <c r="O445" s="120">
        <v>0</v>
      </c>
      <c r="P445" s="185"/>
      <c r="Q445" s="181">
        <v>0</v>
      </c>
      <c r="R445" s="197"/>
      <c r="S445" s="179" t="str">
        <f>IFERROR(INDEX('ITC-3B'!$B$21:$B$1020,MATCH(F445,'ITC-3B'!$E$21:$E$1020,0)),"-")</f>
        <v>-</v>
      </c>
      <c r="T445" s="179" t="str">
        <f>IFERROR(INDEX('ITC-Books'!$B$21:$B$1020,MATCH(F445,'ITC-Books'!$E$21:$E$1020,0)),"-")</f>
        <v>-</v>
      </c>
      <c r="U445" s="186">
        <f t="shared" si="11"/>
        <v>0</v>
      </c>
      <c r="W445" s="179" t="str">
        <f>IFERROR(INDEX('ITC-3B'!$C$21:$C$1020,MATCH(F445,'ITC-3B'!$E$21:$E$1020,0)),"Unclaimed")</f>
        <v>Unclaimed</v>
      </c>
      <c r="X445" s="114">
        <f>IFERROR(VLOOKUP(F445,'ITC-3B'!$E$21:$P$1020,12,0)-H445,SUM(M445:O445))</f>
        <v>0</v>
      </c>
      <c r="Y445" s="179" t="str">
        <f>IFERROR(INDEX('ITC-Books'!$C$21:$C$1020,MATCH(F445,'ITC-Books'!$E$21:$E$1020,0)),"Unclaimed")</f>
        <v>Unclaimed</v>
      </c>
      <c r="Z445" s="114">
        <f>IFERROR(VLOOKUP(F445,'ITC-Books'!$E$21:$P$1020,12,0)-H445,SUM(M445:O445))</f>
        <v>0</v>
      </c>
    </row>
    <row r="446" spans="2:26">
      <c r="B446" s="176" t="s">
        <v>2825</v>
      </c>
      <c r="C446" s="121"/>
      <c r="D446" s="119"/>
      <c r="E446" s="118"/>
      <c r="F446" s="192"/>
      <c r="G446" s="117"/>
      <c r="H446" s="120">
        <v>0</v>
      </c>
      <c r="I446" s="119"/>
      <c r="J446" s="119"/>
      <c r="K446" s="120">
        <v>0</v>
      </c>
      <c r="L446" s="120">
        <v>0</v>
      </c>
      <c r="M446" s="120">
        <v>0</v>
      </c>
      <c r="N446" s="120">
        <v>0</v>
      </c>
      <c r="O446" s="120">
        <v>0</v>
      </c>
      <c r="P446" s="185"/>
      <c r="Q446" s="181">
        <v>0</v>
      </c>
      <c r="R446" s="197"/>
      <c r="S446" s="179" t="str">
        <f>IFERROR(INDEX('ITC-3B'!$B$21:$B$1020,MATCH(F446,'ITC-3B'!$E$21:$E$1020,0)),"-")</f>
        <v>-</v>
      </c>
      <c r="T446" s="179" t="str">
        <f>IFERROR(INDEX('ITC-Books'!$B$21:$B$1020,MATCH(F446,'ITC-Books'!$E$21:$E$1020,0)),"-")</f>
        <v>-</v>
      </c>
      <c r="U446" s="186">
        <f t="shared" si="11"/>
        <v>0</v>
      </c>
      <c r="W446" s="179" t="str">
        <f>IFERROR(INDEX('ITC-3B'!$C$21:$C$1020,MATCH(F446,'ITC-3B'!$E$21:$E$1020,0)),"Unclaimed")</f>
        <v>Unclaimed</v>
      </c>
      <c r="X446" s="114">
        <f>IFERROR(VLOOKUP(F446,'ITC-3B'!$E$21:$P$1020,12,0)-H446,SUM(M446:O446))</f>
        <v>0</v>
      </c>
      <c r="Y446" s="179" t="str">
        <f>IFERROR(INDEX('ITC-Books'!$C$21:$C$1020,MATCH(F446,'ITC-Books'!$E$21:$E$1020,0)),"Unclaimed")</f>
        <v>Unclaimed</v>
      </c>
      <c r="Z446" s="114">
        <f>IFERROR(VLOOKUP(F446,'ITC-Books'!$E$21:$P$1020,12,0)-H446,SUM(M446:O446))</f>
        <v>0</v>
      </c>
    </row>
    <row r="447" spans="2:26">
      <c r="B447" s="176" t="s">
        <v>2826</v>
      </c>
      <c r="C447" s="121"/>
      <c r="D447" s="119"/>
      <c r="E447" s="118"/>
      <c r="F447" s="192"/>
      <c r="G447" s="117"/>
      <c r="H447" s="120">
        <v>0</v>
      </c>
      <c r="I447" s="119"/>
      <c r="J447" s="119"/>
      <c r="K447" s="120">
        <v>0</v>
      </c>
      <c r="L447" s="120">
        <v>0</v>
      </c>
      <c r="M447" s="120">
        <v>0</v>
      </c>
      <c r="N447" s="120">
        <v>0</v>
      </c>
      <c r="O447" s="120">
        <v>0</v>
      </c>
      <c r="P447" s="185"/>
      <c r="Q447" s="181">
        <v>0</v>
      </c>
      <c r="R447" s="197"/>
      <c r="S447" s="179" t="str">
        <f>IFERROR(INDEX('ITC-3B'!$B$21:$B$1020,MATCH(F447,'ITC-3B'!$E$21:$E$1020,0)),"-")</f>
        <v>-</v>
      </c>
      <c r="T447" s="179" t="str">
        <f>IFERROR(INDEX('ITC-Books'!$B$21:$B$1020,MATCH(F447,'ITC-Books'!$E$21:$E$1020,0)),"-")</f>
        <v>-</v>
      </c>
      <c r="U447" s="186">
        <f t="shared" si="11"/>
        <v>0</v>
      </c>
      <c r="W447" s="179" t="str">
        <f>IFERROR(INDEX('ITC-3B'!$C$21:$C$1020,MATCH(F447,'ITC-3B'!$E$21:$E$1020,0)),"Unclaimed")</f>
        <v>Unclaimed</v>
      </c>
      <c r="X447" s="114">
        <f>IFERROR(VLOOKUP(F447,'ITC-3B'!$E$21:$P$1020,12,0)-H447,SUM(M447:O447))</f>
        <v>0</v>
      </c>
      <c r="Y447" s="179" t="str">
        <f>IFERROR(INDEX('ITC-Books'!$C$21:$C$1020,MATCH(F447,'ITC-Books'!$E$21:$E$1020,0)),"Unclaimed")</f>
        <v>Unclaimed</v>
      </c>
      <c r="Z447" s="114">
        <f>IFERROR(VLOOKUP(F447,'ITC-Books'!$E$21:$P$1020,12,0)-H447,SUM(M447:O447))</f>
        <v>0</v>
      </c>
    </row>
    <row r="448" spans="2:26">
      <c r="B448" s="176" t="s">
        <v>2827</v>
      </c>
      <c r="C448" s="121"/>
      <c r="D448" s="119"/>
      <c r="E448" s="118"/>
      <c r="F448" s="192"/>
      <c r="G448" s="117"/>
      <c r="H448" s="120">
        <v>0</v>
      </c>
      <c r="I448" s="119"/>
      <c r="J448" s="119"/>
      <c r="K448" s="120">
        <v>0</v>
      </c>
      <c r="L448" s="120">
        <v>0</v>
      </c>
      <c r="M448" s="120">
        <v>0</v>
      </c>
      <c r="N448" s="120">
        <v>0</v>
      </c>
      <c r="O448" s="120">
        <v>0</v>
      </c>
      <c r="P448" s="185"/>
      <c r="Q448" s="181">
        <v>0</v>
      </c>
      <c r="R448" s="197"/>
      <c r="S448" s="179" t="str">
        <f>IFERROR(INDEX('ITC-3B'!$B$21:$B$1020,MATCH(F448,'ITC-3B'!$E$21:$E$1020,0)),"-")</f>
        <v>-</v>
      </c>
      <c r="T448" s="179" t="str">
        <f>IFERROR(INDEX('ITC-Books'!$B$21:$B$1020,MATCH(F448,'ITC-Books'!$E$21:$E$1020,0)),"-")</f>
        <v>-</v>
      </c>
      <c r="U448" s="186">
        <f t="shared" si="11"/>
        <v>0</v>
      </c>
      <c r="W448" s="179" t="str">
        <f>IFERROR(INDEX('ITC-3B'!$C$21:$C$1020,MATCH(F448,'ITC-3B'!$E$21:$E$1020,0)),"Unclaimed")</f>
        <v>Unclaimed</v>
      </c>
      <c r="X448" s="114">
        <f>IFERROR(VLOOKUP(F448,'ITC-3B'!$E$21:$P$1020,12,0)-H448,SUM(M448:O448))</f>
        <v>0</v>
      </c>
      <c r="Y448" s="179" t="str">
        <f>IFERROR(INDEX('ITC-Books'!$C$21:$C$1020,MATCH(F448,'ITC-Books'!$E$21:$E$1020,0)),"Unclaimed")</f>
        <v>Unclaimed</v>
      </c>
      <c r="Z448" s="114">
        <f>IFERROR(VLOOKUP(F448,'ITC-Books'!$E$21:$P$1020,12,0)-H448,SUM(M448:O448))</f>
        <v>0</v>
      </c>
    </row>
    <row r="449" spans="2:26">
      <c r="B449" s="176" t="s">
        <v>2828</v>
      </c>
      <c r="C449" s="121"/>
      <c r="D449" s="119"/>
      <c r="E449" s="118"/>
      <c r="F449" s="192"/>
      <c r="G449" s="117"/>
      <c r="H449" s="120">
        <v>0</v>
      </c>
      <c r="I449" s="119"/>
      <c r="J449" s="119"/>
      <c r="K449" s="120">
        <v>0</v>
      </c>
      <c r="L449" s="120">
        <v>0</v>
      </c>
      <c r="M449" s="120">
        <v>0</v>
      </c>
      <c r="N449" s="120">
        <v>0</v>
      </c>
      <c r="O449" s="120">
        <v>0</v>
      </c>
      <c r="P449" s="185"/>
      <c r="Q449" s="181">
        <v>0</v>
      </c>
      <c r="R449" s="197"/>
      <c r="S449" s="179" t="str">
        <f>IFERROR(INDEX('ITC-3B'!$B$21:$B$1020,MATCH(F449,'ITC-3B'!$E$21:$E$1020,0)),"-")</f>
        <v>-</v>
      </c>
      <c r="T449" s="179" t="str">
        <f>IFERROR(INDEX('ITC-Books'!$B$21:$B$1020,MATCH(F449,'ITC-Books'!$E$21:$E$1020,0)),"-")</f>
        <v>-</v>
      </c>
      <c r="U449" s="186">
        <f t="shared" si="11"/>
        <v>0</v>
      </c>
      <c r="W449" s="179" t="str">
        <f>IFERROR(INDEX('ITC-3B'!$C$21:$C$1020,MATCH(F449,'ITC-3B'!$E$21:$E$1020,0)),"Unclaimed")</f>
        <v>Unclaimed</v>
      </c>
      <c r="X449" s="114">
        <f>IFERROR(VLOOKUP(F449,'ITC-3B'!$E$21:$P$1020,12,0)-H449,SUM(M449:O449))</f>
        <v>0</v>
      </c>
      <c r="Y449" s="179" t="str">
        <f>IFERROR(INDEX('ITC-Books'!$C$21:$C$1020,MATCH(F449,'ITC-Books'!$E$21:$E$1020,0)),"Unclaimed")</f>
        <v>Unclaimed</v>
      </c>
      <c r="Z449" s="114">
        <f>IFERROR(VLOOKUP(F449,'ITC-Books'!$E$21:$P$1020,12,0)-H449,SUM(M449:O449))</f>
        <v>0</v>
      </c>
    </row>
    <row r="450" spans="2:26">
      <c r="B450" s="176" t="s">
        <v>2829</v>
      </c>
      <c r="C450" s="121"/>
      <c r="D450" s="119"/>
      <c r="E450" s="118"/>
      <c r="F450" s="192"/>
      <c r="G450" s="117"/>
      <c r="H450" s="120">
        <v>0</v>
      </c>
      <c r="I450" s="119"/>
      <c r="J450" s="119"/>
      <c r="K450" s="120">
        <v>0</v>
      </c>
      <c r="L450" s="120">
        <v>0</v>
      </c>
      <c r="M450" s="120">
        <v>0</v>
      </c>
      <c r="N450" s="120">
        <v>0</v>
      </c>
      <c r="O450" s="120">
        <v>0</v>
      </c>
      <c r="P450" s="185"/>
      <c r="Q450" s="181">
        <v>0</v>
      </c>
      <c r="R450" s="197"/>
      <c r="S450" s="179" t="str">
        <f>IFERROR(INDEX('ITC-3B'!$B$21:$B$1020,MATCH(F450,'ITC-3B'!$E$21:$E$1020,0)),"-")</f>
        <v>-</v>
      </c>
      <c r="T450" s="179" t="str">
        <f>IFERROR(INDEX('ITC-Books'!$B$21:$B$1020,MATCH(F450,'ITC-Books'!$E$21:$E$1020,0)),"-")</f>
        <v>-</v>
      </c>
      <c r="U450" s="186">
        <f t="shared" si="11"/>
        <v>0</v>
      </c>
      <c r="W450" s="179" t="str">
        <f>IFERROR(INDEX('ITC-3B'!$C$21:$C$1020,MATCH(F450,'ITC-3B'!$E$21:$E$1020,0)),"Unclaimed")</f>
        <v>Unclaimed</v>
      </c>
      <c r="X450" s="114">
        <f>IFERROR(VLOOKUP(F450,'ITC-3B'!$E$21:$P$1020,12,0)-H450,SUM(M450:O450))</f>
        <v>0</v>
      </c>
      <c r="Y450" s="179" t="str">
        <f>IFERROR(INDEX('ITC-Books'!$C$21:$C$1020,MATCH(F450,'ITC-Books'!$E$21:$E$1020,0)),"Unclaimed")</f>
        <v>Unclaimed</v>
      </c>
      <c r="Z450" s="114">
        <f>IFERROR(VLOOKUP(F450,'ITC-Books'!$E$21:$P$1020,12,0)-H450,SUM(M450:O450))</f>
        <v>0</v>
      </c>
    </row>
    <row r="451" spans="2:26">
      <c r="B451" s="176" t="s">
        <v>2830</v>
      </c>
      <c r="C451" s="121"/>
      <c r="D451" s="119"/>
      <c r="E451" s="118"/>
      <c r="F451" s="192"/>
      <c r="G451" s="117"/>
      <c r="H451" s="120">
        <v>0</v>
      </c>
      <c r="I451" s="119"/>
      <c r="J451" s="119"/>
      <c r="K451" s="120">
        <v>0</v>
      </c>
      <c r="L451" s="120">
        <v>0</v>
      </c>
      <c r="M451" s="120">
        <v>0</v>
      </c>
      <c r="N451" s="120">
        <v>0</v>
      </c>
      <c r="O451" s="120">
        <v>0</v>
      </c>
      <c r="P451" s="185"/>
      <c r="Q451" s="181">
        <v>0</v>
      </c>
      <c r="R451" s="197"/>
      <c r="S451" s="179" t="str">
        <f>IFERROR(INDEX('ITC-3B'!$B$21:$B$1020,MATCH(F451,'ITC-3B'!$E$21:$E$1020,0)),"-")</f>
        <v>-</v>
      </c>
      <c r="T451" s="179" t="str">
        <f>IFERROR(INDEX('ITC-Books'!$B$21:$B$1020,MATCH(F451,'ITC-Books'!$E$21:$E$1020,0)),"-")</f>
        <v>-</v>
      </c>
      <c r="U451" s="186">
        <f t="shared" si="11"/>
        <v>0</v>
      </c>
      <c r="W451" s="179" t="str">
        <f>IFERROR(INDEX('ITC-3B'!$C$21:$C$1020,MATCH(F451,'ITC-3B'!$E$21:$E$1020,0)),"Unclaimed")</f>
        <v>Unclaimed</v>
      </c>
      <c r="X451" s="114">
        <f>IFERROR(VLOOKUP(F451,'ITC-3B'!$E$21:$P$1020,12,0)-H451,SUM(M451:O451))</f>
        <v>0</v>
      </c>
      <c r="Y451" s="179" t="str">
        <f>IFERROR(INDEX('ITC-Books'!$C$21:$C$1020,MATCH(F451,'ITC-Books'!$E$21:$E$1020,0)),"Unclaimed")</f>
        <v>Unclaimed</v>
      </c>
      <c r="Z451" s="114">
        <f>IFERROR(VLOOKUP(F451,'ITC-Books'!$E$21:$P$1020,12,0)-H451,SUM(M451:O451))</f>
        <v>0</v>
      </c>
    </row>
    <row r="452" spans="2:26">
      <c r="B452" s="176" t="s">
        <v>2831</v>
      </c>
      <c r="C452" s="121"/>
      <c r="D452" s="119"/>
      <c r="E452" s="118"/>
      <c r="F452" s="192"/>
      <c r="G452" s="117"/>
      <c r="H452" s="120">
        <v>0</v>
      </c>
      <c r="I452" s="119"/>
      <c r="J452" s="119"/>
      <c r="K452" s="120">
        <v>0</v>
      </c>
      <c r="L452" s="120">
        <v>0</v>
      </c>
      <c r="M452" s="120">
        <v>0</v>
      </c>
      <c r="N452" s="120">
        <v>0</v>
      </c>
      <c r="O452" s="120">
        <v>0</v>
      </c>
      <c r="P452" s="185"/>
      <c r="Q452" s="181">
        <v>0</v>
      </c>
      <c r="R452" s="197"/>
      <c r="S452" s="179" t="str">
        <f>IFERROR(INDEX('ITC-3B'!$B$21:$B$1020,MATCH(F452,'ITC-3B'!$E$21:$E$1020,0)),"-")</f>
        <v>-</v>
      </c>
      <c r="T452" s="179" t="str">
        <f>IFERROR(INDEX('ITC-Books'!$B$21:$B$1020,MATCH(F452,'ITC-Books'!$E$21:$E$1020,0)),"-")</f>
        <v>-</v>
      </c>
      <c r="U452" s="186">
        <f t="shared" si="11"/>
        <v>0</v>
      </c>
      <c r="W452" s="179" t="str">
        <f>IFERROR(INDEX('ITC-3B'!$C$21:$C$1020,MATCH(F452,'ITC-3B'!$E$21:$E$1020,0)),"Unclaimed")</f>
        <v>Unclaimed</v>
      </c>
      <c r="X452" s="114">
        <f>IFERROR(VLOOKUP(F452,'ITC-3B'!$E$21:$P$1020,12,0)-H452,SUM(M452:O452))</f>
        <v>0</v>
      </c>
      <c r="Y452" s="179" t="str">
        <f>IFERROR(INDEX('ITC-Books'!$C$21:$C$1020,MATCH(F452,'ITC-Books'!$E$21:$E$1020,0)),"Unclaimed")</f>
        <v>Unclaimed</v>
      </c>
      <c r="Z452" s="114">
        <f>IFERROR(VLOOKUP(F452,'ITC-Books'!$E$21:$P$1020,12,0)-H452,SUM(M452:O452))</f>
        <v>0</v>
      </c>
    </row>
    <row r="453" spans="2:26">
      <c r="B453" s="176" t="s">
        <v>2832</v>
      </c>
      <c r="C453" s="121"/>
      <c r="D453" s="119"/>
      <c r="E453" s="118"/>
      <c r="F453" s="192"/>
      <c r="G453" s="117"/>
      <c r="H453" s="120">
        <v>0</v>
      </c>
      <c r="I453" s="119"/>
      <c r="J453" s="119"/>
      <c r="K453" s="120">
        <v>0</v>
      </c>
      <c r="L453" s="120">
        <v>0</v>
      </c>
      <c r="M453" s="120">
        <v>0</v>
      </c>
      <c r="N453" s="120">
        <v>0</v>
      </c>
      <c r="O453" s="120">
        <v>0</v>
      </c>
      <c r="P453" s="185"/>
      <c r="Q453" s="181">
        <v>0</v>
      </c>
      <c r="R453" s="197"/>
      <c r="S453" s="179" t="str">
        <f>IFERROR(INDEX('ITC-3B'!$B$21:$B$1020,MATCH(F453,'ITC-3B'!$E$21:$E$1020,0)),"-")</f>
        <v>-</v>
      </c>
      <c r="T453" s="179" t="str">
        <f>IFERROR(INDEX('ITC-Books'!$B$21:$B$1020,MATCH(F453,'ITC-Books'!$E$21:$E$1020,0)),"-")</f>
        <v>-</v>
      </c>
      <c r="U453" s="186">
        <f t="shared" si="11"/>
        <v>0</v>
      </c>
      <c r="W453" s="179" t="str">
        <f>IFERROR(INDEX('ITC-3B'!$C$21:$C$1020,MATCH(F453,'ITC-3B'!$E$21:$E$1020,0)),"Unclaimed")</f>
        <v>Unclaimed</v>
      </c>
      <c r="X453" s="114">
        <f>IFERROR(VLOOKUP(F453,'ITC-3B'!$E$21:$P$1020,12,0)-H453,SUM(M453:O453))</f>
        <v>0</v>
      </c>
      <c r="Y453" s="179" t="str">
        <f>IFERROR(INDEX('ITC-Books'!$C$21:$C$1020,MATCH(F453,'ITC-Books'!$E$21:$E$1020,0)),"Unclaimed")</f>
        <v>Unclaimed</v>
      </c>
      <c r="Z453" s="114">
        <f>IFERROR(VLOOKUP(F453,'ITC-Books'!$E$21:$P$1020,12,0)-H453,SUM(M453:O453))</f>
        <v>0</v>
      </c>
    </row>
    <row r="454" spans="2:26">
      <c r="B454" s="176" t="s">
        <v>2833</v>
      </c>
      <c r="C454" s="121"/>
      <c r="D454" s="119"/>
      <c r="E454" s="118"/>
      <c r="F454" s="192"/>
      <c r="G454" s="117"/>
      <c r="H454" s="120">
        <v>0</v>
      </c>
      <c r="I454" s="119"/>
      <c r="J454" s="119"/>
      <c r="K454" s="120">
        <v>0</v>
      </c>
      <c r="L454" s="120">
        <v>0</v>
      </c>
      <c r="M454" s="120">
        <v>0</v>
      </c>
      <c r="N454" s="120">
        <v>0</v>
      </c>
      <c r="O454" s="120">
        <v>0</v>
      </c>
      <c r="P454" s="185"/>
      <c r="Q454" s="181">
        <v>0</v>
      </c>
      <c r="R454" s="197"/>
      <c r="S454" s="179" t="str">
        <f>IFERROR(INDEX('ITC-3B'!$B$21:$B$1020,MATCH(F454,'ITC-3B'!$E$21:$E$1020,0)),"-")</f>
        <v>-</v>
      </c>
      <c r="T454" s="179" t="str">
        <f>IFERROR(INDEX('ITC-Books'!$B$21:$B$1020,MATCH(F454,'ITC-Books'!$E$21:$E$1020,0)),"-")</f>
        <v>-</v>
      </c>
      <c r="U454" s="186">
        <f t="shared" si="11"/>
        <v>0</v>
      </c>
      <c r="W454" s="179" t="str">
        <f>IFERROR(INDEX('ITC-3B'!$C$21:$C$1020,MATCH(F454,'ITC-3B'!$E$21:$E$1020,0)),"Unclaimed")</f>
        <v>Unclaimed</v>
      </c>
      <c r="X454" s="114">
        <f>IFERROR(VLOOKUP(F454,'ITC-3B'!$E$21:$P$1020,12,0)-H454,SUM(M454:O454))</f>
        <v>0</v>
      </c>
      <c r="Y454" s="179" t="str">
        <f>IFERROR(INDEX('ITC-Books'!$C$21:$C$1020,MATCH(F454,'ITC-Books'!$E$21:$E$1020,0)),"Unclaimed")</f>
        <v>Unclaimed</v>
      </c>
      <c r="Z454" s="114">
        <f>IFERROR(VLOOKUP(F454,'ITC-Books'!$E$21:$P$1020,12,0)-H454,SUM(M454:O454))</f>
        <v>0</v>
      </c>
    </row>
    <row r="455" spans="2:26">
      <c r="B455" s="176" t="s">
        <v>2834</v>
      </c>
      <c r="C455" s="121"/>
      <c r="D455" s="119"/>
      <c r="E455" s="118"/>
      <c r="F455" s="192"/>
      <c r="G455" s="117"/>
      <c r="H455" s="120">
        <v>0</v>
      </c>
      <c r="I455" s="119"/>
      <c r="J455" s="119"/>
      <c r="K455" s="120">
        <v>0</v>
      </c>
      <c r="L455" s="120">
        <v>0</v>
      </c>
      <c r="M455" s="120">
        <v>0</v>
      </c>
      <c r="N455" s="120">
        <v>0</v>
      </c>
      <c r="O455" s="120">
        <v>0</v>
      </c>
      <c r="P455" s="185"/>
      <c r="Q455" s="181">
        <v>0</v>
      </c>
      <c r="R455" s="197"/>
      <c r="S455" s="179" t="str">
        <f>IFERROR(INDEX('ITC-3B'!$B$21:$B$1020,MATCH(F455,'ITC-3B'!$E$21:$E$1020,0)),"-")</f>
        <v>-</v>
      </c>
      <c r="T455" s="179" t="str">
        <f>IFERROR(INDEX('ITC-Books'!$B$21:$B$1020,MATCH(F455,'ITC-Books'!$E$21:$E$1020,0)),"-")</f>
        <v>-</v>
      </c>
      <c r="U455" s="186">
        <f t="shared" si="11"/>
        <v>0</v>
      </c>
      <c r="W455" s="179" t="str">
        <f>IFERROR(INDEX('ITC-3B'!$C$21:$C$1020,MATCH(F455,'ITC-3B'!$E$21:$E$1020,0)),"Unclaimed")</f>
        <v>Unclaimed</v>
      </c>
      <c r="X455" s="114">
        <f>IFERROR(VLOOKUP(F455,'ITC-3B'!$E$21:$P$1020,12,0)-H455,SUM(M455:O455))</f>
        <v>0</v>
      </c>
      <c r="Y455" s="179" t="str">
        <f>IFERROR(INDEX('ITC-Books'!$C$21:$C$1020,MATCH(F455,'ITC-Books'!$E$21:$E$1020,0)),"Unclaimed")</f>
        <v>Unclaimed</v>
      </c>
      <c r="Z455" s="114">
        <f>IFERROR(VLOOKUP(F455,'ITC-Books'!$E$21:$P$1020,12,0)-H455,SUM(M455:O455))</f>
        <v>0</v>
      </c>
    </row>
    <row r="456" spans="2:26">
      <c r="B456" s="176" t="s">
        <v>2835</v>
      </c>
      <c r="C456" s="121"/>
      <c r="D456" s="119"/>
      <c r="E456" s="118"/>
      <c r="F456" s="192"/>
      <c r="G456" s="117"/>
      <c r="H456" s="120">
        <v>0</v>
      </c>
      <c r="I456" s="119"/>
      <c r="J456" s="119"/>
      <c r="K456" s="120">
        <v>0</v>
      </c>
      <c r="L456" s="120">
        <v>0</v>
      </c>
      <c r="M456" s="120">
        <v>0</v>
      </c>
      <c r="N456" s="120">
        <v>0</v>
      </c>
      <c r="O456" s="120">
        <v>0</v>
      </c>
      <c r="P456" s="185"/>
      <c r="Q456" s="181">
        <v>0</v>
      </c>
      <c r="R456" s="197"/>
      <c r="S456" s="179" t="str">
        <f>IFERROR(INDEX('ITC-3B'!$B$21:$B$1020,MATCH(F456,'ITC-3B'!$E$21:$E$1020,0)),"-")</f>
        <v>-</v>
      </c>
      <c r="T456" s="179" t="str">
        <f>IFERROR(INDEX('ITC-Books'!$B$21:$B$1020,MATCH(F456,'ITC-Books'!$E$21:$E$1020,0)),"-")</f>
        <v>-</v>
      </c>
      <c r="U456" s="186">
        <f t="shared" si="11"/>
        <v>0</v>
      </c>
      <c r="W456" s="179" t="str">
        <f>IFERROR(INDEX('ITC-3B'!$C$21:$C$1020,MATCH(F456,'ITC-3B'!$E$21:$E$1020,0)),"Unclaimed")</f>
        <v>Unclaimed</v>
      </c>
      <c r="X456" s="114">
        <f>IFERROR(VLOOKUP(F456,'ITC-3B'!$E$21:$P$1020,12,0)-H456,SUM(M456:O456))</f>
        <v>0</v>
      </c>
      <c r="Y456" s="179" t="str">
        <f>IFERROR(INDEX('ITC-Books'!$C$21:$C$1020,MATCH(F456,'ITC-Books'!$E$21:$E$1020,0)),"Unclaimed")</f>
        <v>Unclaimed</v>
      </c>
      <c r="Z456" s="114">
        <f>IFERROR(VLOOKUP(F456,'ITC-Books'!$E$21:$P$1020,12,0)-H456,SUM(M456:O456))</f>
        <v>0</v>
      </c>
    </row>
    <row r="457" spans="2:26">
      <c r="B457" s="176" t="s">
        <v>2836</v>
      </c>
      <c r="C457" s="121"/>
      <c r="D457" s="119"/>
      <c r="E457" s="118"/>
      <c r="F457" s="192"/>
      <c r="G457" s="117"/>
      <c r="H457" s="120">
        <v>0</v>
      </c>
      <c r="I457" s="119"/>
      <c r="J457" s="119"/>
      <c r="K457" s="120">
        <v>0</v>
      </c>
      <c r="L457" s="120">
        <v>0</v>
      </c>
      <c r="M457" s="120">
        <v>0</v>
      </c>
      <c r="N457" s="120">
        <v>0</v>
      </c>
      <c r="O457" s="120">
        <v>0</v>
      </c>
      <c r="P457" s="185"/>
      <c r="Q457" s="181">
        <v>0</v>
      </c>
      <c r="R457" s="197"/>
      <c r="S457" s="179" t="str">
        <f>IFERROR(INDEX('ITC-3B'!$B$21:$B$1020,MATCH(F457,'ITC-3B'!$E$21:$E$1020,0)),"-")</f>
        <v>-</v>
      </c>
      <c r="T457" s="179" t="str">
        <f>IFERROR(INDEX('ITC-Books'!$B$21:$B$1020,MATCH(F457,'ITC-Books'!$E$21:$E$1020,0)),"-")</f>
        <v>-</v>
      </c>
      <c r="U457" s="186">
        <f t="shared" si="11"/>
        <v>0</v>
      </c>
      <c r="W457" s="179" t="str">
        <f>IFERROR(INDEX('ITC-3B'!$C$21:$C$1020,MATCH(F457,'ITC-3B'!$E$21:$E$1020,0)),"Unclaimed")</f>
        <v>Unclaimed</v>
      </c>
      <c r="X457" s="114">
        <f>IFERROR(VLOOKUP(F457,'ITC-3B'!$E$21:$P$1020,12,0)-H457,SUM(M457:O457))</f>
        <v>0</v>
      </c>
      <c r="Y457" s="179" t="str">
        <f>IFERROR(INDEX('ITC-Books'!$C$21:$C$1020,MATCH(F457,'ITC-Books'!$E$21:$E$1020,0)),"Unclaimed")</f>
        <v>Unclaimed</v>
      </c>
      <c r="Z457" s="114">
        <f>IFERROR(VLOOKUP(F457,'ITC-Books'!$E$21:$P$1020,12,0)-H457,SUM(M457:O457))</f>
        <v>0</v>
      </c>
    </row>
    <row r="458" spans="2:26">
      <c r="B458" s="176" t="s">
        <v>2837</v>
      </c>
      <c r="C458" s="121"/>
      <c r="D458" s="119"/>
      <c r="E458" s="118"/>
      <c r="F458" s="192"/>
      <c r="G458" s="117"/>
      <c r="H458" s="120">
        <v>0</v>
      </c>
      <c r="I458" s="119"/>
      <c r="J458" s="119"/>
      <c r="K458" s="120">
        <v>0</v>
      </c>
      <c r="L458" s="120">
        <v>0</v>
      </c>
      <c r="M458" s="120">
        <v>0</v>
      </c>
      <c r="N458" s="120">
        <v>0</v>
      </c>
      <c r="O458" s="120">
        <v>0</v>
      </c>
      <c r="P458" s="185"/>
      <c r="Q458" s="181">
        <v>0</v>
      </c>
      <c r="R458" s="197"/>
      <c r="S458" s="179" t="str">
        <f>IFERROR(INDEX('ITC-3B'!$B$21:$B$1020,MATCH(F458,'ITC-3B'!$E$21:$E$1020,0)),"-")</f>
        <v>-</v>
      </c>
      <c r="T458" s="179" t="str">
        <f>IFERROR(INDEX('ITC-Books'!$B$21:$B$1020,MATCH(F458,'ITC-Books'!$E$21:$E$1020,0)),"-")</f>
        <v>-</v>
      </c>
      <c r="U458" s="186">
        <f t="shared" si="11"/>
        <v>0</v>
      </c>
      <c r="W458" s="179" t="str">
        <f>IFERROR(INDEX('ITC-3B'!$C$21:$C$1020,MATCH(F458,'ITC-3B'!$E$21:$E$1020,0)),"Unclaimed")</f>
        <v>Unclaimed</v>
      </c>
      <c r="X458" s="114">
        <f>IFERROR(VLOOKUP(F458,'ITC-3B'!$E$21:$P$1020,12,0)-H458,SUM(M458:O458))</f>
        <v>0</v>
      </c>
      <c r="Y458" s="179" t="str">
        <f>IFERROR(INDEX('ITC-Books'!$C$21:$C$1020,MATCH(F458,'ITC-Books'!$E$21:$E$1020,0)),"Unclaimed")</f>
        <v>Unclaimed</v>
      </c>
      <c r="Z458" s="114">
        <f>IFERROR(VLOOKUP(F458,'ITC-Books'!$E$21:$P$1020,12,0)-H458,SUM(M458:O458))</f>
        <v>0</v>
      </c>
    </row>
    <row r="459" spans="2:26">
      <c r="B459" s="176" t="s">
        <v>2838</v>
      </c>
      <c r="C459" s="121"/>
      <c r="D459" s="119"/>
      <c r="E459" s="118"/>
      <c r="F459" s="192"/>
      <c r="G459" s="117"/>
      <c r="H459" s="120">
        <v>0</v>
      </c>
      <c r="I459" s="119"/>
      <c r="J459" s="119"/>
      <c r="K459" s="120">
        <v>0</v>
      </c>
      <c r="L459" s="120">
        <v>0</v>
      </c>
      <c r="M459" s="120">
        <v>0</v>
      </c>
      <c r="N459" s="120">
        <v>0</v>
      </c>
      <c r="O459" s="120">
        <v>0</v>
      </c>
      <c r="P459" s="185"/>
      <c r="Q459" s="181">
        <v>0</v>
      </c>
      <c r="R459" s="197"/>
      <c r="S459" s="179" t="str">
        <f>IFERROR(INDEX('ITC-3B'!$B$21:$B$1020,MATCH(F459,'ITC-3B'!$E$21:$E$1020,0)),"-")</f>
        <v>-</v>
      </c>
      <c r="T459" s="179" t="str">
        <f>IFERROR(INDEX('ITC-Books'!$B$21:$B$1020,MATCH(F459,'ITC-Books'!$E$21:$E$1020,0)),"-")</f>
        <v>-</v>
      </c>
      <c r="U459" s="186">
        <f t="shared" si="11"/>
        <v>0</v>
      </c>
      <c r="W459" s="179" t="str">
        <f>IFERROR(INDEX('ITC-3B'!$C$21:$C$1020,MATCH(F459,'ITC-3B'!$E$21:$E$1020,0)),"Unclaimed")</f>
        <v>Unclaimed</v>
      </c>
      <c r="X459" s="114">
        <f>IFERROR(VLOOKUP(F459,'ITC-3B'!$E$21:$P$1020,12,0)-H459,SUM(M459:O459))</f>
        <v>0</v>
      </c>
      <c r="Y459" s="179" t="str">
        <f>IFERROR(INDEX('ITC-Books'!$C$21:$C$1020,MATCH(F459,'ITC-Books'!$E$21:$E$1020,0)),"Unclaimed")</f>
        <v>Unclaimed</v>
      </c>
      <c r="Z459" s="114">
        <f>IFERROR(VLOOKUP(F459,'ITC-Books'!$E$21:$P$1020,12,0)-H459,SUM(M459:O459))</f>
        <v>0</v>
      </c>
    </row>
    <row r="460" spans="2:26">
      <c r="B460" s="176" t="s">
        <v>2839</v>
      </c>
      <c r="C460" s="121"/>
      <c r="D460" s="119"/>
      <c r="E460" s="118"/>
      <c r="F460" s="192"/>
      <c r="G460" s="117"/>
      <c r="H460" s="120">
        <v>0</v>
      </c>
      <c r="I460" s="119"/>
      <c r="J460" s="119"/>
      <c r="K460" s="120">
        <v>0</v>
      </c>
      <c r="L460" s="120">
        <v>0</v>
      </c>
      <c r="M460" s="120">
        <v>0</v>
      </c>
      <c r="N460" s="120">
        <v>0</v>
      </c>
      <c r="O460" s="120">
        <v>0</v>
      </c>
      <c r="P460" s="185"/>
      <c r="Q460" s="181">
        <v>0</v>
      </c>
      <c r="R460" s="197"/>
      <c r="S460" s="179" t="str">
        <f>IFERROR(INDEX('ITC-3B'!$B$21:$B$1020,MATCH(F460,'ITC-3B'!$E$21:$E$1020,0)),"-")</f>
        <v>-</v>
      </c>
      <c r="T460" s="179" t="str">
        <f>IFERROR(INDEX('ITC-Books'!$B$21:$B$1020,MATCH(F460,'ITC-Books'!$E$21:$E$1020,0)),"-")</f>
        <v>-</v>
      </c>
      <c r="U460" s="186">
        <f t="shared" si="11"/>
        <v>0</v>
      </c>
      <c r="W460" s="179" t="str">
        <f>IFERROR(INDEX('ITC-3B'!$C$21:$C$1020,MATCH(F460,'ITC-3B'!$E$21:$E$1020,0)),"Unclaimed")</f>
        <v>Unclaimed</v>
      </c>
      <c r="X460" s="114">
        <f>IFERROR(VLOOKUP(F460,'ITC-3B'!$E$21:$P$1020,12,0)-H460,SUM(M460:O460))</f>
        <v>0</v>
      </c>
      <c r="Y460" s="179" t="str">
        <f>IFERROR(INDEX('ITC-Books'!$C$21:$C$1020,MATCH(F460,'ITC-Books'!$E$21:$E$1020,0)),"Unclaimed")</f>
        <v>Unclaimed</v>
      </c>
      <c r="Z460" s="114">
        <f>IFERROR(VLOOKUP(F460,'ITC-Books'!$E$21:$P$1020,12,0)-H460,SUM(M460:O460))</f>
        <v>0</v>
      </c>
    </row>
    <row r="461" spans="2:26">
      <c r="B461" s="176" t="s">
        <v>2840</v>
      </c>
      <c r="C461" s="121"/>
      <c r="D461" s="119"/>
      <c r="E461" s="118"/>
      <c r="F461" s="192"/>
      <c r="G461" s="117"/>
      <c r="H461" s="120">
        <v>0</v>
      </c>
      <c r="I461" s="119"/>
      <c r="J461" s="119"/>
      <c r="K461" s="120">
        <v>0</v>
      </c>
      <c r="L461" s="120">
        <v>0</v>
      </c>
      <c r="M461" s="120">
        <v>0</v>
      </c>
      <c r="N461" s="120">
        <v>0</v>
      </c>
      <c r="O461" s="120">
        <v>0</v>
      </c>
      <c r="P461" s="185"/>
      <c r="Q461" s="181">
        <v>0</v>
      </c>
      <c r="R461" s="197"/>
      <c r="S461" s="179" t="str">
        <f>IFERROR(INDEX('ITC-3B'!$B$21:$B$1020,MATCH(F461,'ITC-3B'!$E$21:$E$1020,0)),"-")</f>
        <v>-</v>
      </c>
      <c r="T461" s="179" t="str">
        <f>IFERROR(INDEX('ITC-Books'!$B$21:$B$1020,MATCH(F461,'ITC-Books'!$E$21:$E$1020,0)),"-")</f>
        <v>-</v>
      </c>
      <c r="U461" s="186">
        <f t="shared" si="11"/>
        <v>0</v>
      </c>
      <c r="W461" s="179" t="str">
        <f>IFERROR(INDEX('ITC-3B'!$C$21:$C$1020,MATCH(F461,'ITC-3B'!$E$21:$E$1020,0)),"Unclaimed")</f>
        <v>Unclaimed</v>
      </c>
      <c r="X461" s="114">
        <f>IFERROR(VLOOKUP(F461,'ITC-3B'!$E$21:$P$1020,12,0)-H461,SUM(M461:O461))</f>
        <v>0</v>
      </c>
      <c r="Y461" s="179" t="str">
        <f>IFERROR(INDEX('ITC-Books'!$C$21:$C$1020,MATCH(F461,'ITC-Books'!$E$21:$E$1020,0)),"Unclaimed")</f>
        <v>Unclaimed</v>
      </c>
      <c r="Z461" s="114">
        <f>IFERROR(VLOOKUP(F461,'ITC-Books'!$E$21:$P$1020,12,0)-H461,SUM(M461:O461))</f>
        <v>0</v>
      </c>
    </row>
    <row r="462" spans="2:26">
      <c r="B462" s="176" t="s">
        <v>2841</v>
      </c>
      <c r="C462" s="121"/>
      <c r="D462" s="119"/>
      <c r="E462" s="118"/>
      <c r="F462" s="192"/>
      <c r="G462" s="117"/>
      <c r="H462" s="120">
        <v>0</v>
      </c>
      <c r="I462" s="119"/>
      <c r="J462" s="119"/>
      <c r="K462" s="120">
        <v>0</v>
      </c>
      <c r="L462" s="120">
        <v>0</v>
      </c>
      <c r="M462" s="120">
        <v>0</v>
      </c>
      <c r="N462" s="120">
        <v>0</v>
      </c>
      <c r="O462" s="120">
        <v>0</v>
      </c>
      <c r="P462" s="185"/>
      <c r="Q462" s="181">
        <v>0</v>
      </c>
      <c r="R462" s="197"/>
      <c r="S462" s="179" t="str">
        <f>IFERROR(INDEX('ITC-3B'!$B$21:$B$1020,MATCH(F462,'ITC-3B'!$E$21:$E$1020,0)),"-")</f>
        <v>-</v>
      </c>
      <c r="T462" s="179" t="str">
        <f>IFERROR(INDEX('ITC-Books'!$B$21:$B$1020,MATCH(F462,'ITC-Books'!$E$21:$E$1020,0)),"-")</f>
        <v>-</v>
      </c>
      <c r="U462" s="186">
        <f t="shared" si="11"/>
        <v>0</v>
      </c>
      <c r="W462" s="179" t="str">
        <f>IFERROR(INDEX('ITC-3B'!$C$21:$C$1020,MATCH(F462,'ITC-3B'!$E$21:$E$1020,0)),"Unclaimed")</f>
        <v>Unclaimed</v>
      </c>
      <c r="X462" s="114">
        <f>IFERROR(VLOOKUP(F462,'ITC-3B'!$E$21:$P$1020,12,0)-H462,SUM(M462:O462))</f>
        <v>0</v>
      </c>
      <c r="Y462" s="179" t="str">
        <f>IFERROR(INDEX('ITC-Books'!$C$21:$C$1020,MATCH(F462,'ITC-Books'!$E$21:$E$1020,0)),"Unclaimed")</f>
        <v>Unclaimed</v>
      </c>
      <c r="Z462" s="114">
        <f>IFERROR(VLOOKUP(F462,'ITC-Books'!$E$21:$P$1020,12,0)-H462,SUM(M462:O462))</f>
        <v>0</v>
      </c>
    </row>
    <row r="463" spans="2:26">
      <c r="B463" s="176" t="s">
        <v>2842</v>
      </c>
      <c r="C463" s="121"/>
      <c r="D463" s="119"/>
      <c r="E463" s="118"/>
      <c r="F463" s="192"/>
      <c r="G463" s="117"/>
      <c r="H463" s="120">
        <v>0</v>
      </c>
      <c r="I463" s="119"/>
      <c r="J463" s="119"/>
      <c r="K463" s="120">
        <v>0</v>
      </c>
      <c r="L463" s="120">
        <v>0</v>
      </c>
      <c r="M463" s="120">
        <v>0</v>
      </c>
      <c r="N463" s="120">
        <v>0</v>
      </c>
      <c r="O463" s="120">
        <v>0</v>
      </c>
      <c r="P463" s="185"/>
      <c r="Q463" s="181">
        <v>0</v>
      </c>
      <c r="R463" s="197"/>
      <c r="S463" s="179" t="str">
        <f>IFERROR(INDEX('ITC-3B'!$B$21:$B$1020,MATCH(F463,'ITC-3B'!$E$21:$E$1020,0)),"-")</f>
        <v>-</v>
      </c>
      <c r="T463" s="179" t="str">
        <f>IFERROR(INDEX('ITC-Books'!$B$21:$B$1020,MATCH(F463,'ITC-Books'!$E$21:$E$1020,0)),"-")</f>
        <v>-</v>
      </c>
      <c r="U463" s="186">
        <f t="shared" si="11"/>
        <v>0</v>
      </c>
      <c r="W463" s="179" t="str">
        <f>IFERROR(INDEX('ITC-3B'!$C$21:$C$1020,MATCH(F463,'ITC-3B'!$E$21:$E$1020,0)),"Unclaimed")</f>
        <v>Unclaimed</v>
      </c>
      <c r="X463" s="114">
        <f>IFERROR(VLOOKUP(F463,'ITC-3B'!$E$21:$P$1020,12,0)-H463,SUM(M463:O463))</f>
        <v>0</v>
      </c>
      <c r="Y463" s="179" t="str">
        <f>IFERROR(INDEX('ITC-Books'!$C$21:$C$1020,MATCH(F463,'ITC-Books'!$E$21:$E$1020,0)),"Unclaimed")</f>
        <v>Unclaimed</v>
      </c>
      <c r="Z463" s="114">
        <f>IFERROR(VLOOKUP(F463,'ITC-Books'!$E$21:$P$1020,12,0)-H463,SUM(M463:O463))</f>
        <v>0</v>
      </c>
    </row>
    <row r="464" spans="2:26">
      <c r="B464" s="176" t="s">
        <v>2843</v>
      </c>
      <c r="C464" s="121"/>
      <c r="D464" s="119"/>
      <c r="E464" s="118"/>
      <c r="F464" s="192"/>
      <c r="G464" s="117"/>
      <c r="H464" s="120">
        <v>0</v>
      </c>
      <c r="I464" s="119"/>
      <c r="J464" s="119"/>
      <c r="K464" s="120">
        <v>0</v>
      </c>
      <c r="L464" s="120">
        <v>0</v>
      </c>
      <c r="M464" s="120">
        <v>0</v>
      </c>
      <c r="N464" s="120">
        <v>0</v>
      </c>
      <c r="O464" s="120">
        <v>0</v>
      </c>
      <c r="P464" s="185"/>
      <c r="Q464" s="181">
        <v>0</v>
      </c>
      <c r="R464" s="197"/>
      <c r="S464" s="179" t="str">
        <f>IFERROR(INDEX('ITC-3B'!$B$21:$B$1020,MATCH(F464,'ITC-3B'!$E$21:$E$1020,0)),"-")</f>
        <v>-</v>
      </c>
      <c r="T464" s="179" t="str">
        <f>IFERROR(INDEX('ITC-Books'!$B$21:$B$1020,MATCH(F464,'ITC-Books'!$E$21:$E$1020,0)),"-")</f>
        <v>-</v>
      </c>
      <c r="U464" s="186">
        <f t="shared" si="11"/>
        <v>0</v>
      </c>
      <c r="W464" s="179" t="str">
        <f>IFERROR(INDEX('ITC-3B'!$C$21:$C$1020,MATCH(F464,'ITC-3B'!$E$21:$E$1020,0)),"Unclaimed")</f>
        <v>Unclaimed</v>
      </c>
      <c r="X464" s="114">
        <f>IFERROR(VLOOKUP(F464,'ITC-3B'!$E$21:$P$1020,12,0)-H464,SUM(M464:O464))</f>
        <v>0</v>
      </c>
      <c r="Y464" s="179" t="str">
        <f>IFERROR(INDEX('ITC-Books'!$C$21:$C$1020,MATCH(F464,'ITC-Books'!$E$21:$E$1020,0)),"Unclaimed")</f>
        <v>Unclaimed</v>
      </c>
      <c r="Z464" s="114">
        <f>IFERROR(VLOOKUP(F464,'ITC-Books'!$E$21:$P$1020,12,0)-H464,SUM(M464:O464))</f>
        <v>0</v>
      </c>
    </row>
    <row r="465" spans="2:26">
      <c r="B465" s="176" t="s">
        <v>2844</v>
      </c>
      <c r="C465" s="121"/>
      <c r="D465" s="119"/>
      <c r="E465" s="118"/>
      <c r="F465" s="192"/>
      <c r="G465" s="117"/>
      <c r="H465" s="120">
        <v>0</v>
      </c>
      <c r="I465" s="119"/>
      <c r="J465" s="119"/>
      <c r="K465" s="120">
        <v>0</v>
      </c>
      <c r="L465" s="120">
        <v>0</v>
      </c>
      <c r="M465" s="120">
        <v>0</v>
      </c>
      <c r="N465" s="120">
        <v>0</v>
      </c>
      <c r="O465" s="120">
        <v>0</v>
      </c>
      <c r="P465" s="185"/>
      <c r="Q465" s="181">
        <v>0</v>
      </c>
      <c r="R465" s="197"/>
      <c r="S465" s="179" t="str">
        <f>IFERROR(INDEX('ITC-3B'!$B$21:$B$1020,MATCH(F465,'ITC-3B'!$E$21:$E$1020,0)),"-")</f>
        <v>-</v>
      </c>
      <c r="T465" s="179" t="str">
        <f>IFERROR(INDEX('ITC-Books'!$B$21:$B$1020,MATCH(F465,'ITC-Books'!$E$21:$E$1020,0)),"-")</f>
        <v>-</v>
      </c>
      <c r="U465" s="186">
        <f t="shared" si="11"/>
        <v>0</v>
      </c>
      <c r="W465" s="179" t="str">
        <f>IFERROR(INDEX('ITC-3B'!$C$21:$C$1020,MATCH(F465,'ITC-3B'!$E$21:$E$1020,0)),"Unclaimed")</f>
        <v>Unclaimed</v>
      </c>
      <c r="X465" s="114">
        <f>IFERROR(VLOOKUP(F465,'ITC-3B'!$E$21:$P$1020,12,0)-H465,SUM(M465:O465))</f>
        <v>0</v>
      </c>
      <c r="Y465" s="179" t="str">
        <f>IFERROR(INDEX('ITC-Books'!$C$21:$C$1020,MATCH(F465,'ITC-Books'!$E$21:$E$1020,0)),"Unclaimed")</f>
        <v>Unclaimed</v>
      </c>
      <c r="Z465" s="114">
        <f>IFERROR(VLOOKUP(F465,'ITC-Books'!$E$21:$P$1020,12,0)-H465,SUM(M465:O465))</f>
        <v>0</v>
      </c>
    </row>
    <row r="466" spans="2:26">
      <c r="B466" s="176" t="s">
        <v>2845</v>
      </c>
      <c r="C466" s="121"/>
      <c r="D466" s="119"/>
      <c r="E466" s="118"/>
      <c r="F466" s="192"/>
      <c r="G466" s="117"/>
      <c r="H466" s="120">
        <v>0</v>
      </c>
      <c r="I466" s="119"/>
      <c r="J466" s="119"/>
      <c r="K466" s="120">
        <v>0</v>
      </c>
      <c r="L466" s="120">
        <v>0</v>
      </c>
      <c r="M466" s="120">
        <v>0</v>
      </c>
      <c r="N466" s="120">
        <v>0</v>
      </c>
      <c r="O466" s="120">
        <v>0</v>
      </c>
      <c r="P466" s="185"/>
      <c r="Q466" s="181">
        <v>0</v>
      </c>
      <c r="R466" s="197"/>
      <c r="S466" s="179" t="str">
        <f>IFERROR(INDEX('ITC-3B'!$B$21:$B$1020,MATCH(F466,'ITC-3B'!$E$21:$E$1020,0)),"-")</f>
        <v>-</v>
      </c>
      <c r="T466" s="179" t="str">
        <f>IFERROR(INDEX('ITC-Books'!$B$21:$B$1020,MATCH(F466,'ITC-Books'!$E$21:$E$1020,0)),"-")</f>
        <v>-</v>
      </c>
      <c r="U466" s="186">
        <f t="shared" si="11"/>
        <v>0</v>
      </c>
      <c r="W466" s="179" t="str">
        <f>IFERROR(INDEX('ITC-3B'!$C$21:$C$1020,MATCH(F466,'ITC-3B'!$E$21:$E$1020,0)),"Unclaimed")</f>
        <v>Unclaimed</v>
      </c>
      <c r="X466" s="114">
        <f>IFERROR(VLOOKUP(F466,'ITC-3B'!$E$21:$P$1020,12,0)-H466,SUM(M466:O466))</f>
        <v>0</v>
      </c>
      <c r="Y466" s="179" t="str">
        <f>IFERROR(INDEX('ITC-Books'!$C$21:$C$1020,MATCH(F466,'ITC-Books'!$E$21:$E$1020,0)),"Unclaimed")</f>
        <v>Unclaimed</v>
      </c>
      <c r="Z466" s="114">
        <f>IFERROR(VLOOKUP(F466,'ITC-Books'!$E$21:$P$1020,12,0)-H466,SUM(M466:O466))</f>
        <v>0</v>
      </c>
    </row>
    <row r="467" spans="2:26">
      <c r="B467" s="176" t="s">
        <v>2846</v>
      </c>
      <c r="C467" s="121"/>
      <c r="D467" s="119"/>
      <c r="E467" s="118"/>
      <c r="F467" s="192"/>
      <c r="G467" s="117"/>
      <c r="H467" s="120">
        <v>0</v>
      </c>
      <c r="I467" s="119"/>
      <c r="J467" s="119"/>
      <c r="K467" s="120">
        <v>0</v>
      </c>
      <c r="L467" s="120">
        <v>0</v>
      </c>
      <c r="M467" s="120">
        <v>0</v>
      </c>
      <c r="N467" s="120">
        <v>0</v>
      </c>
      <c r="O467" s="120">
        <v>0</v>
      </c>
      <c r="P467" s="185"/>
      <c r="Q467" s="181">
        <v>0</v>
      </c>
      <c r="R467" s="197"/>
      <c r="S467" s="179" t="str">
        <f>IFERROR(INDEX('ITC-3B'!$B$21:$B$1020,MATCH(F467,'ITC-3B'!$E$21:$E$1020,0)),"-")</f>
        <v>-</v>
      </c>
      <c r="T467" s="179" t="str">
        <f>IFERROR(INDEX('ITC-Books'!$B$21:$B$1020,MATCH(F467,'ITC-Books'!$E$21:$E$1020,0)),"-")</f>
        <v>-</v>
      </c>
      <c r="U467" s="186">
        <f t="shared" si="11"/>
        <v>0</v>
      </c>
      <c r="W467" s="179" t="str">
        <f>IFERROR(INDEX('ITC-3B'!$C$21:$C$1020,MATCH(F467,'ITC-3B'!$E$21:$E$1020,0)),"Unclaimed")</f>
        <v>Unclaimed</v>
      </c>
      <c r="X467" s="114">
        <f>IFERROR(VLOOKUP(F467,'ITC-3B'!$E$21:$P$1020,12,0)-H467,SUM(M467:O467))</f>
        <v>0</v>
      </c>
      <c r="Y467" s="179" t="str">
        <f>IFERROR(INDEX('ITC-Books'!$C$21:$C$1020,MATCH(F467,'ITC-Books'!$E$21:$E$1020,0)),"Unclaimed")</f>
        <v>Unclaimed</v>
      </c>
      <c r="Z467" s="114">
        <f>IFERROR(VLOOKUP(F467,'ITC-Books'!$E$21:$P$1020,12,0)-H467,SUM(M467:O467))</f>
        <v>0</v>
      </c>
    </row>
    <row r="468" spans="2:26">
      <c r="B468" s="176" t="s">
        <v>2847</v>
      </c>
      <c r="C468" s="121"/>
      <c r="D468" s="119"/>
      <c r="E468" s="118"/>
      <c r="F468" s="192"/>
      <c r="G468" s="117"/>
      <c r="H468" s="120">
        <v>0</v>
      </c>
      <c r="I468" s="119"/>
      <c r="J468" s="119"/>
      <c r="K468" s="120">
        <v>0</v>
      </c>
      <c r="L468" s="120">
        <v>0</v>
      </c>
      <c r="M468" s="120">
        <v>0</v>
      </c>
      <c r="N468" s="120">
        <v>0</v>
      </c>
      <c r="O468" s="120">
        <v>0</v>
      </c>
      <c r="P468" s="185"/>
      <c r="Q468" s="181">
        <v>0</v>
      </c>
      <c r="R468" s="197"/>
      <c r="S468" s="179" t="str">
        <f>IFERROR(INDEX('ITC-3B'!$B$21:$B$1020,MATCH(F468,'ITC-3B'!$E$21:$E$1020,0)),"-")</f>
        <v>-</v>
      </c>
      <c r="T468" s="179" t="str">
        <f>IFERROR(INDEX('ITC-Books'!$B$21:$B$1020,MATCH(F468,'ITC-Books'!$E$21:$E$1020,0)),"-")</f>
        <v>-</v>
      </c>
      <c r="U468" s="186">
        <f t="shared" si="11"/>
        <v>0</v>
      </c>
      <c r="W468" s="179" t="str">
        <f>IFERROR(INDEX('ITC-3B'!$C$21:$C$1020,MATCH(F468,'ITC-3B'!$E$21:$E$1020,0)),"Unclaimed")</f>
        <v>Unclaimed</v>
      </c>
      <c r="X468" s="114">
        <f>IFERROR(VLOOKUP(F468,'ITC-3B'!$E$21:$P$1020,12,0)-H468,SUM(M468:O468))</f>
        <v>0</v>
      </c>
      <c r="Y468" s="179" t="str">
        <f>IFERROR(INDEX('ITC-Books'!$C$21:$C$1020,MATCH(F468,'ITC-Books'!$E$21:$E$1020,0)),"Unclaimed")</f>
        <v>Unclaimed</v>
      </c>
      <c r="Z468" s="114">
        <f>IFERROR(VLOOKUP(F468,'ITC-Books'!$E$21:$P$1020,12,0)-H468,SUM(M468:O468))</f>
        <v>0</v>
      </c>
    </row>
    <row r="469" spans="2:26">
      <c r="B469" s="176" t="s">
        <v>2848</v>
      </c>
      <c r="C469" s="121"/>
      <c r="D469" s="119"/>
      <c r="E469" s="118"/>
      <c r="F469" s="192"/>
      <c r="G469" s="117"/>
      <c r="H469" s="120">
        <v>0</v>
      </c>
      <c r="I469" s="119"/>
      <c r="J469" s="119"/>
      <c r="K469" s="120">
        <v>0</v>
      </c>
      <c r="L469" s="120">
        <v>0</v>
      </c>
      <c r="M469" s="120">
        <v>0</v>
      </c>
      <c r="N469" s="120">
        <v>0</v>
      </c>
      <c r="O469" s="120">
        <v>0</v>
      </c>
      <c r="P469" s="185"/>
      <c r="Q469" s="181">
        <v>0</v>
      </c>
      <c r="R469" s="197"/>
      <c r="S469" s="179" t="str">
        <f>IFERROR(INDEX('ITC-3B'!$B$21:$B$1020,MATCH(F469,'ITC-3B'!$E$21:$E$1020,0)),"-")</f>
        <v>-</v>
      </c>
      <c r="T469" s="179" t="str">
        <f>IFERROR(INDEX('ITC-Books'!$B$21:$B$1020,MATCH(F469,'ITC-Books'!$E$21:$E$1020,0)),"-")</f>
        <v>-</v>
      </c>
      <c r="U469" s="186">
        <f t="shared" si="11"/>
        <v>0</v>
      </c>
      <c r="W469" s="179" t="str">
        <f>IFERROR(INDEX('ITC-3B'!$C$21:$C$1020,MATCH(F469,'ITC-3B'!$E$21:$E$1020,0)),"Unclaimed")</f>
        <v>Unclaimed</v>
      </c>
      <c r="X469" s="114">
        <f>IFERROR(VLOOKUP(F469,'ITC-3B'!$E$21:$P$1020,12,0)-H469,SUM(M469:O469))</f>
        <v>0</v>
      </c>
      <c r="Y469" s="179" t="str">
        <f>IFERROR(INDEX('ITC-Books'!$C$21:$C$1020,MATCH(F469,'ITC-Books'!$E$21:$E$1020,0)),"Unclaimed")</f>
        <v>Unclaimed</v>
      </c>
      <c r="Z469" s="114">
        <f>IFERROR(VLOOKUP(F469,'ITC-Books'!$E$21:$P$1020,12,0)-H469,SUM(M469:O469))</f>
        <v>0</v>
      </c>
    </row>
    <row r="470" spans="2:26">
      <c r="B470" s="176" t="s">
        <v>2849</v>
      </c>
      <c r="C470" s="121"/>
      <c r="D470" s="119"/>
      <c r="E470" s="118"/>
      <c r="F470" s="192"/>
      <c r="G470" s="117"/>
      <c r="H470" s="120">
        <v>0</v>
      </c>
      <c r="I470" s="119"/>
      <c r="J470" s="119"/>
      <c r="K470" s="120">
        <v>0</v>
      </c>
      <c r="L470" s="120">
        <v>0</v>
      </c>
      <c r="M470" s="120">
        <v>0</v>
      </c>
      <c r="N470" s="120">
        <v>0</v>
      </c>
      <c r="O470" s="120">
        <v>0</v>
      </c>
      <c r="P470" s="185"/>
      <c r="Q470" s="181">
        <v>0</v>
      </c>
      <c r="R470" s="197"/>
      <c r="S470" s="179" t="str">
        <f>IFERROR(INDEX('ITC-3B'!$B$21:$B$1020,MATCH(F470,'ITC-3B'!$E$21:$E$1020,0)),"-")</f>
        <v>-</v>
      </c>
      <c r="T470" s="179" t="str">
        <f>IFERROR(INDEX('ITC-Books'!$B$21:$B$1020,MATCH(F470,'ITC-Books'!$E$21:$E$1020,0)),"-")</f>
        <v>-</v>
      </c>
      <c r="U470" s="186">
        <f t="shared" ref="U470:U533" si="12">IF(((L470*K470/100)-SUM(M470:O470))&gt;0.51,0,((L470*K470/100)-SUM(M470:O470)))</f>
        <v>0</v>
      </c>
      <c r="W470" s="179" t="str">
        <f>IFERROR(INDEX('ITC-3B'!$C$21:$C$1020,MATCH(F470,'ITC-3B'!$E$21:$E$1020,0)),"Unclaimed")</f>
        <v>Unclaimed</v>
      </c>
      <c r="X470" s="114">
        <f>IFERROR(VLOOKUP(F470,'ITC-3B'!$E$21:$P$1020,12,0)-H470,SUM(M470:O470))</f>
        <v>0</v>
      </c>
      <c r="Y470" s="179" t="str">
        <f>IFERROR(INDEX('ITC-Books'!$C$21:$C$1020,MATCH(F470,'ITC-Books'!$E$21:$E$1020,0)),"Unclaimed")</f>
        <v>Unclaimed</v>
      </c>
      <c r="Z470" s="114">
        <f>IFERROR(VLOOKUP(F470,'ITC-Books'!$E$21:$P$1020,12,0)-H470,SUM(M470:O470))</f>
        <v>0</v>
      </c>
    </row>
    <row r="471" spans="2:26">
      <c r="B471" s="176" t="s">
        <v>2850</v>
      </c>
      <c r="C471" s="121"/>
      <c r="D471" s="119"/>
      <c r="E471" s="118"/>
      <c r="F471" s="192"/>
      <c r="G471" s="117"/>
      <c r="H471" s="120">
        <v>0</v>
      </c>
      <c r="I471" s="119"/>
      <c r="J471" s="119"/>
      <c r="K471" s="120">
        <v>0</v>
      </c>
      <c r="L471" s="120">
        <v>0</v>
      </c>
      <c r="M471" s="120">
        <v>0</v>
      </c>
      <c r="N471" s="120">
        <v>0</v>
      </c>
      <c r="O471" s="120">
        <v>0</v>
      </c>
      <c r="P471" s="185"/>
      <c r="Q471" s="181">
        <v>0</v>
      </c>
      <c r="R471" s="197"/>
      <c r="S471" s="179" t="str">
        <f>IFERROR(INDEX('ITC-3B'!$B$21:$B$1020,MATCH(F471,'ITC-3B'!$E$21:$E$1020,0)),"-")</f>
        <v>-</v>
      </c>
      <c r="T471" s="179" t="str">
        <f>IFERROR(INDEX('ITC-Books'!$B$21:$B$1020,MATCH(F471,'ITC-Books'!$E$21:$E$1020,0)),"-")</f>
        <v>-</v>
      </c>
      <c r="U471" s="186">
        <f t="shared" si="12"/>
        <v>0</v>
      </c>
      <c r="W471" s="179" t="str">
        <f>IFERROR(INDEX('ITC-3B'!$C$21:$C$1020,MATCH(F471,'ITC-3B'!$E$21:$E$1020,0)),"Unclaimed")</f>
        <v>Unclaimed</v>
      </c>
      <c r="X471" s="114">
        <f>IFERROR(VLOOKUP(F471,'ITC-3B'!$E$21:$P$1020,12,0)-H471,SUM(M471:O471))</f>
        <v>0</v>
      </c>
      <c r="Y471" s="179" t="str">
        <f>IFERROR(INDEX('ITC-Books'!$C$21:$C$1020,MATCH(F471,'ITC-Books'!$E$21:$E$1020,0)),"Unclaimed")</f>
        <v>Unclaimed</v>
      </c>
      <c r="Z471" s="114">
        <f>IFERROR(VLOOKUP(F471,'ITC-Books'!$E$21:$P$1020,12,0)-H471,SUM(M471:O471))</f>
        <v>0</v>
      </c>
    </row>
    <row r="472" spans="2:26">
      <c r="B472" s="176" t="s">
        <v>2851</v>
      </c>
      <c r="C472" s="121"/>
      <c r="D472" s="119"/>
      <c r="E472" s="118"/>
      <c r="F472" s="192"/>
      <c r="G472" s="117"/>
      <c r="H472" s="120">
        <v>0</v>
      </c>
      <c r="I472" s="119"/>
      <c r="J472" s="119"/>
      <c r="K472" s="120">
        <v>0</v>
      </c>
      <c r="L472" s="120">
        <v>0</v>
      </c>
      <c r="M472" s="120">
        <v>0</v>
      </c>
      <c r="N472" s="120">
        <v>0</v>
      </c>
      <c r="O472" s="120">
        <v>0</v>
      </c>
      <c r="P472" s="185"/>
      <c r="Q472" s="181">
        <v>0</v>
      </c>
      <c r="R472" s="197"/>
      <c r="S472" s="179" t="str">
        <f>IFERROR(INDEX('ITC-3B'!$B$21:$B$1020,MATCH(F472,'ITC-3B'!$E$21:$E$1020,0)),"-")</f>
        <v>-</v>
      </c>
      <c r="T472" s="179" t="str">
        <f>IFERROR(INDEX('ITC-Books'!$B$21:$B$1020,MATCH(F472,'ITC-Books'!$E$21:$E$1020,0)),"-")</f>
        <v>-</v>
      </c>
      <c r="U472" s="186">
        <f t="shared" si="12"/>
        <v>0</v>
      </c>
      <c r="W472" s="179" t="str">
        <f>IFERROR(INDEX('ITC-3B'!$C$21:$C$1020,MATCH(F472,'ITC-3B'!$E$21:$E$1020,0)),"Unclaimed")</f>
        <v>Unclaimed</v>
      </c>
      <c r="X472" s="114">
        <f>IFERROR(VLOOKUP(F472,'ITC-3B'!$E$21:$P$1020,12,0)-H472,SUM(M472:O472))</f>
        <v>0</v>
      </c>
      <c r="Y472" s="179" t="str">
        <f>IFERROR(INDEX('ITC-Books'!$C$21:$C$1020,MATCH(F472,'ITC-Books'!$E$21:$E$1020,0)),"Unclaimed")</f>
        <v>Unclaimed</v>
      </c>
      <c r="Z472" s="114">
        <f>IFERROR(VLOOKUP(F472,'ITC-Books'!$E$21:$P$1020,12,0)-H472,SUM(M472:O472))</f>
        <v>0</v>
      </c>
    </row>
    <row r="473" spans="2:26">
      <c r="B473" s="176" t="s">
        <v>2852</v>
      </c>
      <c r="C473" s="121"/>
      <c r="D473" s="119"/>
      <c r="E473" s="118"/>
      <c r="F473" s="192"/>
      <c r="G473" s="117"/>
      <c r="H473" s="120">
        <v>0</v>
      </c>
      <c r="I473" s="119"/>
      <c r="J473" s="119"/>
      <c r="K473" s="120">
        <v>0</v>
      </c>
      <c r="L473" s="120">
        <v>0</v>
      </c>
      <c r="M473" s="120">
        <v>0</v>
      </c>
      <c r="N473" s="120">
        <v>0</v>
      </c>
      <c r="O473" s="120">
        <v>0</v>
      </c>
      <c r="P473" s="185"/>
      <c r="Q473" s="181">
        <v>0</v>
      </c>
      <c r="R473" s="197"/>
      <c r="S473" s="179" t="str">
        <f>IFERROR(INDEX('ITC-3B'!$B$21:$B$1020,MATCH(F473,'ITC-3B'!$E$21:$E$1020,0)),"-")</f>
        <v>-</v>
      </c>
      <c r="T473" s="179" t="str">
        <f>IFERROR(INDEX('ITC-Books'!$B$21:$B$1020,MATCH(F473,'ITC-Books'!$E$21:$E$1020,0)),"-")</f>
        <v>-</v>
      </c>
      <c r="U473" s="186">
        <f t="shared" si="12"/>
        <v>0</v>
      </c>
      <c r="W473" s="179" t="str">
        <f>IFERROR(INDEX('ITC-3B'!$C$21:$C$1020,MATCH(F473,'ITC-3B'!$E$21:$E$1020,0)),"Unclaimed")</f>
        <v>Unclaimed</v>
      </c>
      <c r="X473" s="114">
        <f>IFERROR(VLOOKUP(F473,'ITC-3B'!$E$21:$P$1020,12,0)-H473,SUM(M473:O473))</f>
        <v>0</v>
      </c>
      <c r="Y473" s="179" t="str">
        <f>IFERROR(INDEX('ITC-Books'!$C$21:$C$1020,MATCH(F473,'ITC-Books'!$E$21:$E$1020,0)),"Unclaimed")</f>
        <v>Unclaimed</v>
      </c>
      <c r="Z473" s="114">
        <f>IFERROR(VLOOKUP(F473,'ITC-Books'!$E$21:$P$1020,12,0)-H473,SUM(M473:O473))</f>
        <v>0</v>
      </c>
    </row>
    <row r="474" spans="2:26">
      <c r="B474" s="176" t="s">
        <v>2853</v>
      </c>
      <c r="C474" s="121"/>
      <c r="D474" s="119"/>
      <c r="E474" s="118"/>
      <c r="F474" s="192"/>
      <c r="G474" s="117"/>
      <c r="H474" s="120">
        <v>0</v>
      </c>
      <c r="I474" s="119"/>
      <c r="J474" s="119"/>
      <c r="K474" s="120">
        <v>0</v>
      </c>
      <c r="L474" s="120">
        <v>0</v>
      </c>
      <c r="M474" s="120">
        <v>0</v>
      </c>
      <c r="N474" s="120">
        <v>0</v>
      </c>
      <c r="O474" s="120">
        <v>0</v>
      </c>
      <c r="P474" s="185"/>
      <c r="Q474" s="181">
        <v>0</v>
      </c>
      <c r="R474" s="197"/>
      <c r="S474" s="179" t="str">
        <f>IFERROR(INDEX('ITC-3B'!$B$21:$B$1020,MATCH(F474,'ITC-3B'!$E$21:$E$1020,0)),"-")</f>
        <v>-</v>
      </c>
      <c r="T474" s="179" t="str">
        <f>IFERROR(INDEX('ITC-Books'!$B$21:$B$1020,MATCH(F474,'ITC-Books'!$E$21:$E$1020,0)),"-")</f>
        <v>-</v>
      </c>
      <c r="U474" s="186">
        <f t="shared" si="12"/>
        <v>0</v>
      </c>
      <c r="W474" s="179" t="str">
        <f>IFERROR(INDEX('ITC-3B'!$C$21:$C$1020,MATCH(F474,'ITC-3B'!$E$21:$E$1020,0)),"Unclaimed")</f>
        <v>Unclaimed</v>
      </c>
      <c r="X474" s="114">
        <f>IFERROR(VLOOKUP(F474,'ITC-3B'!$E$21:$P$1020,12,0)-H474,SUM(M474:O474))</f>
        <v>0</v>
      </c>
      <c r="Y474" s="179" t="str">
        <f>IFERROR(INDEX('ITC-Books'!$C$21:$C$1020,MATCH(F474,'ITC-Books'!$E$21:$E$1020,0)),"Unclaimed")</f>
        <v>Unclaimed</v>
      </c>
      <c r="Z474" s="114">
        <f>IFERROR(VLOOKUP(F474,'ITC-Books'!$E$21:$P$1020,12,0)-H474,SUM(M474:O474))</f>
        <v>0</v>
      </c>
    </row>
    <row r="475" spans="2:26">
      <c r="B475" s="176" t="s">
        <v>2854</v>
      </c>
      <c r="C475" s="121"/>
      <c r="D475" s="119"/>
      <c r="E475" s="118"/>
      <c r="F475" s="192"/>
      <c r="G475" s="117"/>
      <c r="H475" s="120">
        <v>0</v>
      </c>
      <c r="I475" s="119"/>
      <c r="J475" s="119"/>
      <c r="K475" s="120">
        <v>0</v>
      </c>
      <c r="L475" s="120">
        <v>0</v>
      </c>
      <c r="M475" s="120">
        <v>0</v>
      </c>
      <c r="N475" s="120">
        <v>0</v>
      </c>
      <c r="O475" s="120">
        <v>0</v>
      </c>
      <c r="P475" s="185"/>
      <c r="Q475" s="181">
        <v>0</v>
      </c>
      <c r="R475" s="197"/>
      <c r="S475" s="179" t="str">
        <f>IFERROR(INDEX('ITC-3B'!$B$21:$B$1020,MATCH(F475,'ITC-3B'!$E$21:$E$1020,0)),"-")</f>
        <v>-</v>
      </c>
      <c r="T475" s="179" t="str">
        <f>IFERROR(INDEX('ITC-Books'!$B$21:$B$1020,MATCH(F475,'ITC-Books'!$E$21:$E$1020,0)),"-")</f>
        <v>-</v>
      </c>
      <c r="U475" s="186">
        <f t="shared" si="12"/>
        <v>0</v>
      </c>
      <c r="W475" s="179" t="str">
        <f>IFERROR(INDEX('ITC-3B'!$C$21:$C$1020,MATCH(F475,'ITC-3B'!$E$21:$E$1020,0)),"Unclaimed")</f>
        <v>Unclaimed</v>
      </c>
      <c r="X475" s="114">
        <f>IFERROR(VLOOKUP(F475,'ITC-3B'!$E$21:$P$1020,12,0)-H475,SUM(M475:O475))</f>
        <v>0</v>
      </c>
      <c r="Y475" s="179" t="str">
        <f>IFERROR(INDEX('ITC-Books'!$C$21:$C$1020,MATCH(F475,'ITC-Books'!$E$21:$E$1020,0)),"Unclaimed")</f>
        <v>Unclaimed</v>
      </c>
      <c r="Z475" s="114">
        <f>IFERROR(VLOOKUP(F475,'ITC-Books'!$E$21:$P$1020,12,0)-H475,SUM(M475:O475))</f>
        <v>0</v>
      </c>
    </row>
    <row r="476" spans="2:26">
      <c r="B476" s="176" t="s">
        <v>2855</v>
      </c>
      <c r="C476" s="121"/>
      <c r="D476" s="119"/>
      <c r="E476" s="118"/>
      <c r="F476" s="192"/>
      <c r="G476" s="117"/>
      <c r="H476" s="120">
        <v>0</v>
      </c>
      <c r="I476" s="119"/>
      <c r="J476" s="119"/>
      <c r="K476" s="120">
        <v>0</v>
      </c>
      <c r="L476" s="120">
        <v>0</v>
      </c>
      <c r="M476" s="120">
        <v>0</v>
      </c>
      <c r="N476" s="120">
        <v>0</v>
      </c>
      <c r="O476" s="120">
        <v>0</v>
      </c>
      <c r="P476" s="185"/>
      <c r="Q476" s="181">
        <v>0</v>
      </c>
      <c r="R476" s="197"/>
      <c r="S476" s="179" t="str">
        <f>IFERROR(INDEX('ITC-3B'!$B$21:$B$1020,MATCH(F476,'ITC-3B'!$E$21:$E$1020,0)),"-")</f>
        <v>-</v>
      </c>
      <c r="T476" s="179" t="str">
        <f>IFERROR(INDEX('ITC-Books'!$B$21:$B$1020,MATCH(F476,'ITC-Books'!$E$21:$E$1020,0)),"-")</f>
        <v>-</v>
      </c>
      <c r="U476" s="186">
        <f t="shared" si="12"/>
        <v>0</v>
      </c>
      <c r="W476" s="179" t="str">
        <f>IFERROR(INDEX('ITC-3B'!$C$21:$C$1020,MATCH(F476,'ITC-3B'!$E$21:$E$1020,0)),"Unclaimed")</f>
        <v>Unclaimed</v>
      </c>
      <c r="X476" s="114">
        <f>IFERROR(VLOOKUP(F476,'ITC-3B'!$E$21:$P$1020,12,0)-H476,SUM(M476:O476))</f>
        <v>0</v>
      </c>
      <c r="Y476" s="179" t="str">
        <f>IFERROR(INDEX('ITC-Books'!$C$21:$C$1020,MATCH(F476,'ITC-Books'!$E$21:$E$1020,0)),"Unclaimed")</f>
        <v>Unclaimed</v>
      </c>
      <c r="Z476" s="114">
        <f>IFERROR(VLOOKUP(F476,'ITC-Books'!$E$21:$P$1020,12,0)-H476,SUM(M476:O476))</f>
        <v>0</v>
      </c>
    </row>
    <row r="477" spans="2:26">
      <c r="B477" s="176" t="s">
        <v>2856</v>
      </c>
      <c r="C477" s="121"/>
      <c r="D477" s="119"/>
      <c r="E477" s="118"/>
      <c r="F477" s="192"/>
      <c r="G477" s="117"/>
      <c r="H477" s="120">
        <v>0</v>
      </c>
      <c r="I477" s="119"/>
      <c r="J477" s="119"/>
      <c r="K477" s="120">
        <v>0</v>
      </c>
      <c r="L477" s="120">
        <v>0</v>
      </c>
      <c r="M477" s="120">
        <v>0</v>
      </c>
      <c r="N477" s="120">
        <v>0</v>
      </c>
      <c r="O477" s="120">
        <v>0</v>
      </c>
      <c r="P477" s="185"/>
      <c r="Q477" s="181">
        <v>0</v>
      </c>
      <c r="R477" s="197"/>
      <c r="S477" s="179" t="str">
        <f>IFERROR(INDEX('ITC-3B'!$B$21:$B$1020,MATCH(F477,'ITC-3B'!$E$21:$E$1020,0)),"-")</f>
        <v>-</v>
      </c>
      <c r="T477" s="179" t="str">
        <f>IFERROR(INDEX('ITC-Books'!$B$21:$B$1020,MATCH(F477,'ITC-Books'!$E$21:$E$1020,0)),"-")</f>
        <v>-</v>
      </c>
      <c r="U477" s="186">
        <f t="shared" si="12"/>
        <v>0</v>
      </c>
      <c r="W477" s="179" t="str">
        <f>IFERROR(INDEX('ITC-3B'!$C$21:$C$1020,MATCH(F477,'ITC-3B'!$E$21:$E$1020,0)),"Unclaimed")</f>
        <v>Unclaimed</v>
      </c>
      <c r="X477" s="114">
        <f>IFERROR(VLOOKUP(F477,'ITC-3B'!$E$21:$P$1020,12,0)-H477,SUM(M477:O477))</f>
        <v>0</v>
      </c>
      <c r="Y477" s="179" t="str">
        <f>IFERROR(INDEX('ITC-Books'!$C$21:$C$1020,MATCH(F477,'ITC-Books'!$E$21:$E$1020,0)),"Unclaimed")</f>
        <v>Unclaimed</v>
      </c>
      <c r="Z477" s="114">
        <f>IFERROR(VLOOKUP(F477,'ITC-Books'!$E$21:$P$1020,12,0)-H477,SUM(M477:O477))</f>
        <v>0</v>
      </c>
    </row>
    <row r="478" spans="2:26">
      <c r="B478" s="176" t="s">
        <v>2857</v>
      </c>
      <c r="C478" s="121"/>
      <c r="D478" s="119"/>
      <c r="E478" s="118"/>
      <c r="F478" s="192"/>
      <c r="G478" s="117"/>
      <c r="H478" s="120">
        <v>0</v>
      </c>
      <c r="I478" s="119"/>
      <c r="J478" s="119"/>
      <c r="K478" s="120">
        <v>0</v>
      </c>
      <c r="L478" s="120">
        <v>0</v>
      </c>
      <c r="M478" s="120">
        <v>0</v>
      </c>
      <c r="N478" s="120">
        <v>0</v>
      </c>
      <c r="O478" s="120">
        <v>0</v>
      </c>
      <c r="P478" s="185"/>
      <c r="Q478" s="181">
        <v>0</v>
      </c>
      <c r="R478" s="197"/>
      <c r="S478" s="179" t="str">
        <f>IFERROR(INDEX('ITC-3B'!$B$21:$B$1020,MATCH(F478,'ITC-3B'!$E$21:$E$1020,0)),"-")</f>
        <v>-</v>
      </c>
      <c r="T478" s="179" t="str">
        <f>IFERROR(INDEX('ITC-Books'!$B$21:$B$1020,MATCH(F478,'ITC-Books'!$E$21:$E$1020,0)),"-")</f>
        <v>-</v>
      </c>
      <c r="U478" s="186">
        <f t="shared" si="12"/>
        <v>0</v>
      </c>
      <c r="W478" s="179" t="str">
        <f>IFERROR(INDEX('ITC-3B'!$C$21:$C$1020,MATCH(F478,'ITC-3B'!$E$21:$E$1020,0)),"Unclaimed")</f>
        <v>Unclaimed</v>
      </c>
      <c r="X478" s="114">
        <f>IFERROR(VLOOKUP(F478,'ITC-3B'!$E$21:$P$1020,12,0)-H478,SUM(M478:O478))</f>
        <v>0</v>
      </c>
      <c r="Y478" s="179" t="str">
        <f>IFERROR(INDEX('ITC-Books'!$C$21:$C$1020,MATCH(F478,'ITC-Books'!$E$21:$E$1020,0)),"Unclaimed")</f>
        <v>Unclaimed</v>
      </c>
      <c r="Z478" s="114">
        <f>IFERROR(VLOOKUP(F478,'ITC-Books'!$E$21:$P$1020,12,0)-H478,SUM(M478:O478))</f>
        <v>0</v>
      </c>
    </row>
    <row r="479" spans="2:26">
      <c r="B479" s="176" t="s">
        <v>2858</v>
      </c>
      <c r="C479" s="121"/>
      <c r="D479" s="119"/>
      <c r="E479" s="118"/>
      <c r="F479" s="192"/>
      <c r="G479" s="117"/>
      <c r="H479" s="120">
        <v>0</v>
      </c>
      <c r="I479" s="119"/>
      <c r="J479" s="119"/>
      <c r="K479" s="120">
        <v>0</v>
      </c>
      <c r="L479" s="120">
        <v>0</v>
      </c>
      <c r="M479" s="120">
        <v>0</v>
      </c>
      <c r="N479" s="120">
        <v>0</v>
      </c>
      <c r="O479" s="120">
        <v>0</v>
      </c>
      <c r="P479" s="185"/>
      <c r="Q479" s="181">
        <v>0</v>
      </c>
      <c r="R479" s="197"/>
      <c r="S479" s="179" t="str">
        <f>IFERROR(INDEX('ITC-3B'!$B$21:$B$1020,MATCH(F479,'ITC-3B'!$E$21:$E$1020,0)),"-")</f>
        <v>-</v>
      </c>
      <c r="T479" s="179" t="str">
        <f>IFERROR(INDEX('ITC-Books'!$B$21:$B$1020,MATCH(F479,'ITC-Books'!$E$21:$E$1020,0)),"-")</f>
        <v>-</v>
      </c>
      <c r="U479" s="186">
        <f t="shared" si="12"/>
        <v>0</v>
      </c>
      <c r="W479" s="179" t="str">
        <f>IFERROR(INDEX('ITC-3B'!$C$21:$C$1020,MATCH(F479,'ITC-3B'!$E$21:$E$1020,0)),"Unclaimed")</f>
        <v>Unclaimed</v>
      </c>
      <c r="X479" s="114">
        <f>IFERROR(VLOOKUP(F479,'ITC-3B'!$E$21:$P$1020,12,0)-H479,SUM(M479:O479))</f>
        <v>0</v>
      </c>
      <c r="Y479" s="179" t="str">
        <f>IFERROR(INDEX('ITC-Books'!$C$21:$C$1020,MATCH(F479,'ITC-Books'!$E$21:$E$1020,0)),"Unclaimed")</f>
        <v>Unclaimed</v>
      </c>
      <c r="Z479" s="114">
        <f>IFERROR(VLOOKUP(F479,'ITC-Books'!$E$21:$P$1020,12,0)-H479,SUM(M479:O479))</f>
        <v>0</v>
      </c>
    </row>
    <row r="480" spans="2:26">
      <c r="B480" s="176" t="s">
        <v>2859</v>
      </c>
      <c r="C480" s="121"/>
      <c r="D480" s="119"/>
      <c r="E480" s="118"/>
      <c r="F480" s="192"/>
      <c r="G480" s="117"/>
      <c r="H480" s="120">
        <v>0</v>
      </c>
      <c r="I480" s="119"/>
      <c r="J480" s="119"/>
      <c r="K480" s="120">
        <v>0</v>
      </c>
      <c r="L480" s="120">
        <v>0</v>
      </c>
      <c r="M480" s="120">
        <v>0</v>
      </c>
      <c r="N480" s="120">
        <v>0</v>
      </c>
      <c r="O480" s="120">
        <v>0</v>
      </c>
      <c r="P480" s="185"/>
      <c r="Q480" s="181">
        <v>0</v>
      </c>
      <c r="R480" s="197"/>
      <c r="S480" s="179" t="str">
        <f>IFERROR(INDEX('ITC-3B'!$B$21:$B$1020,MATCH(F480,'ITC-3B'!$E$21:$E$1020,0)),"-")</f>
        <v>-</v>
      </c>
      <c r="T480" s="179" t="str">
        <f>IFERROR(INDEX('ITC-Books'!$B$21:$B$1020,MATCH(F480,'ITC-Books'!$E$21:$E$1020,0)),"-")</f>
        <v>-</v>
      </c>
      <c r="U480" s="186">
        <f t="shared" si="12"/>
        <v>0</v>
      </c>
      <c r="W480" s="179" t="str">
        <f>IFERROR(INDEX('ITC-3B'!$C$21:$C$1020,MATCH(F480,'ITC-3B'!$E$21:$E$1020,0)),"Unclaimed")</f>
        <v>Unclaimed</v>
      </c>
      <c r="X480" s="114">
        <f>IFERROR(VLOOKUP(F480,'ITC-3B'!$E$21:$P$1020,12,0)-H480,SUM(M480:O480))</f>
        <v>0</v>
      </c>
      <c r="Y480" s="179" t="str">
        <f>IFERROR(INDEX('ITC-Books'!$C$21:$C$1020,MATCH(F480,'ITC-Books'!$E$21:$E$1020,0)),"Unclaimed")</f>
        <v>Unclaimed</v>
      </c>
      <c r="Z480" s="114">
        <f>IFERROR(VLOOKUP(F480,'ITC-Books'!$E$21:$P$1020,12,0)-H480,SUM(M480:O480))</f>
        <v>0</v>
      </c>
    </row>
    <row r="481" spans="2:26">
      <c r="B481" s="176" t="s">
        <v>2860</v>
      </c>
      <c r="C481" s="121"/>
      <c r="D481" s="119"/>
      <c r="E481" s="118"/>
      <c r="F481" s="192"/>
      <c r="G481" s="117"/>
      <c r="H481" s="120">
        <v>0</v>
      </c>
      <c r="I481" s="119"/>
      <c r="J481" s="119"/>
      <c r="K481" s="120">
        <v>0</v>
      </c>
      <c r="L481" s="120">
        <v>0</v>
      </c>
      <c r="M481" s="120">
        <v>0</v>
      </c>
      <c r="N481" s="120">
        <v>0</v>
      </c>
      <c r="O481" s="120">
        <v>0</v>
      </c>
      <c r="P481" s="185"/>
      <c r="Q481" s="181">
        <v>0</v>
      </c>
      <c r="R481" s="197"/>
      <c r="S481" s="179" t="str">
        <f>IFERROR(INDEX('ITC-3B'!$B$21:$B$1020,MATCH(F481,'ITC-3B'!$E$21:$E$1020,0)),"-")</f>
        <v>-</v>
      </c>
      <c r="T481" s="179" t="str">
        <f>IFERROR(INDEX('ITC-Books'!$B$21:$B$1020,MATCH(F481,'ITC-Books'!$E$21:$E$1020,0)),"-")</f>
        <v>-</v>
      </c>
      <c r="U481" s="186">
        <f t="shared" si="12"/>
        <v>0</v>
      </c>
      <c r="W481" s="179" t="str">
        <f>IFERROR(INDEX('ITC-3B'!$C$21:$C$1020,MATCH(F481,'ITC-3B'!$E$21:$E$1020,0)),"Unclaimed")</f>
        <v>Unclaimed</v>
      </c>
      <c r="X481" s="114">
        <f>IFERROR(VLOOKUP(F481,'ITC-3B'!$E$21:$P$1020,12,0)-H481,SUM(M481:O481))</f>
        <v>0</v>
      </c>
      <c r="Y481" s="179" t="str">
        <f>IFERROR(INDEX('ITC-Books'!$C$21:$C$1020,MATCH(F481,'ITC-Books'!$E$21:$E$1020,0)),"Unclaimed")</f>
        <v>Unclaimed</v>
      </c>
      <c r="Z481" s="114">
        <f>IFERROR(VLOOKUP(F481,'ITC-Books'!$E$21:$P$1020,12,0)-H481,SUM(M481:O481))</f>
        <v>0</v>
      </c>
    </row>
    <row r="482" spans="2:26">
      <c r="B482" s="176" t="s">
        <v>2861</v>
      </c>
      <c r="C482" s="121"/>
      <c r="D482" s="119"/>
      <c r="E482" s="118"/>
      <c r="F482" s="192"/>
      <c r="G482" s="117"/>
      <c r="H482" s="120">
        <v>0</v>
      </c>
      <c r="I482" s="119"/>
      <c r="J482" s="119"/>
      <c r="K482" s="120">
        <v>0</v>
      </c>
      <c r="L482" s="120">
        <v>0</v>
      </c>
      <c r="M482" s="120">
        <v>0</v>
      </c>
      <c r="N482" s="120">
        <v>0</v>
      </c>
      <c r="O482" s="120">
        <v>0</v>
      </c>
      <c r="P482" s="185"/>
      <c r="Q482" s="181">
        <v>0</v>
      </c>
      <c r="R482" s="197"/>
      <c r="S482" s="179" t="str">
        <f>IFERROR(INDEX('ITC-3B'!$B$21:$B$1020,MATCH(F482,'ITC-3B'!$E$21:$E$1020,0)),"-")</f>
        <v>-</v>
      </c>
      <c r="T482" s="179" t="str">
        <f>IFERROR(INDEX('ITC-Books'!$B$21:$B$1020,MATCH(F482,'ITC-Books'!$E$21:$E$1020,0)),"-")</f>
        <v>-</v>
      </c>
      <c r="U482" s="186">
        <f t="shared" si="12"/>
        <v>0</v>
      </c>
      <c r="W482" s="179" t="str">
        <f>IFERROR(INDEX('ITC-3B'!$C$21:$C$1020,MATCH(F482,'ITC-3B'!$E$21:$E$1020,0)),"Unclaimed")</f>
        <v>Unclaimed</v>
      </c>
      <c r="X482" s="114">
        <f>IFERROR(VLOOKUP(F482,'ITC-3B'!$E$21:$P$1020,12,0)-H482,SUM(M482:O482))</f>
        <v>0</v>
      </c>
      <c r="Y482" s="179" t="str">
        <f>IFERROR(INDEX('ITC-Books'!$C$21:$C$1020,MATCH(F482,'ITC-Books'!$E$21:$E$1020,0)),"Unclaimed")</f>
        <v>Unclaimed</v>
      </c>
      <c r="Z482" s="114">
        <f>IFERROR(VLOOKUP(F482,'ITC-Books'!$E$21:$P$1020,12,0)-H482,SUM(M482:O482))</f>
        <v>0</v>
      </c>
    </row>
    <row r="483" spans="2:26">
      <c r="B483" s="176" t="s">
        <v>2862</v>
      </c>
      <c r="C483" s="121"/>
      <c r="D483" s="119"/>
      <c r="E483" s="118"/>
      <c r="F483" s="192"/>
      <c r="G483" s="117"/>
      <c r="H483" s="120">
        <v>0</v>
      </c>
      <c r="I483" s="119"/>
      <c r="J483" s="119"/>
      <c r="K483" s="120">
        <v>0</v>
      </c>
      <c r="L483" s="120">
        <v>0</v>
      </c>
      <c r="M483" s="120">
        <v>0</v>
      </c>
      <c r="N483" s="120">
        <v>0</v>
      </c>
      <c r="O483" s="120">
        <v>0</v>
      </c>
      <c r="P483" s="185"/>
      <c r="Q483" s="181">
        <v>0</v>
      </c>
      <c r="R483" s="197"/>
      <c r="S483" s="179" t="str">
        <f>IFERROR(INDEX('ITC-3B'!$B$21:$B$1020,MATCH(F483,'ITC-3B'!$E$21:$E$1020,0)),"-")</f>
        <v>-</v>
      </c>
      <c r="T483" s="179" t="str">
        <f>IFERROR(INDEX('ITC-Books'!$B$21:$B$1020,MATCH(F483,'ITC-Books'!$E$21:$E$1020,0)),"-")</f>
        <v>-</v>
      </c>
      <c r="U483" s="186">
        <f t="shared" si="12"/>
        <v>0</v>
      </c>
      <c r="W483" s="179" t="str">
        <f>IFERROR(INDEX('ITC-3B'!$C$21:$C$1020,MATCH(F483,'ITC-3B'!$E$21:$E$1020,0)),"Unclaimed")</f>
        <v>Unclaimed</v>
      </c>
      <c r="X483" s="114">
        <f>IFERROR(VLOOKUP(F483,'ITC-3B'!$E$21:$P$1020,12,0)-H483,SUM(M483:O483))</f>
        <v>0</v>
      </c>
      <c r="Y483" s="179" t="str">
        <f>IFERROR(INDEX('ITC-Books'!$C$21:$C$1020,MATCH(F483,'ITC-Books'!$E$21:$E$1020,0)),"Unclaimed")</f>
        <v>Unclaimed</v>
      </c>
      <c r="Z483" s="114">
        <f>IFERROR(VLOOKUP(F483,'ITC-Books'!$E$21:$P$1020,12,0)-H483,SUM(M483:O483))</f>
        <v>0</v>
      </c>
    </row>
    <row r="484" spans="2:26">
      <c r="B484" s="176" t="s">
        <v>2863</v>
      </c>
      <c r="C484" s="121"/>
      <c r="D484" s="119"/>
      <c r="E484" s="118"/>
      <c r="F484" s="192"/>
      <c r="G484" s="117"/>
      <c r="H484" s="120">
        <v>0</v>
      </c>
      <c r="I484" s="119"/>
      <c r="J484" s="119"/>
      <c r="K484" s="120">
        <v>0</v>
      </c>
      <c r="L484" s="120">
        <v>0</v>
      </c>
      <c r="M484" s="120">
        <v>0</v>
      </c>
      <c r="N484" s="120">
        <v>0</v>
      </c>
      <c r="O484" s="120">
        <v>0</v>
      </c>
      <c r="P484" s="185"/>
      <c r="Q484" s="181">
        <v>0</v>
      </c>
      <c r="R484" s="197"/>
      <c r="S484" s="179" t="str">
        <f>IFERROR(INDEX('ITC-3B'!$B$21:$B$1020,MATCH(F484,'ITC-3B'!$E$21:$E$1020,0)),"-")</f>
        <v>-</v>
      </c>
      <c r="T484" s="179" t="str">
        <f>IFERROR(INDEX('ITC-Books'!$B$21:$B$1020,MATCH(F484,'ITC-Books'!$E$21:$E$1020,0)),"-")</f>
        <v>-</v>
      </c>
      <c r="U484" s="186">
        <f t="shared" si="12"/>
        <v>0</v>
      </c>
      <c r="W484" s="179" t="str">
        <f>IFERROR(INDEX('ITC-3B'!$C$21:$C$1020,MATCH(F484,'ITC-3B'!$E$21:$E$1020,0)),"Unclaimed")</f>
        <v>Unclaimed</v>
      </c>
      <c r="X484" s="114">
        <f>IFERROR(VLOOKUP(F484,'ITC-3B'!$E$21:$P$1020,12,0)-H484,SUM(M484:O484))</f>
        <v>0</v>
      </c>
      <c r="Y484" s="179" t="str">
        <f>IFERROR(INDEX('ITC-Books'!$C$21:$C$1020,MATCH(F484,'ITC-Books'!$E$21:$E$1020,0)),"Unclaimed")</f>
        <v>Unclaimed</v>
      </c>
      <c r="Z484" s="114">
        <f>IFERROR(VLOOKUP(F484,'ITC-Books'!$E$21:$P$1020,12,0)-H484,SUM(M484:O484))</f>
        <v>0</v>
      </c>
    </row>
    <row r="485" spans="2:26">
      <c r="B485" s="176" t="s">
        <v>2864</v>
      </c>
      <c r="C485" s="121"/>
      <c r="D485" s="119"/>
      <c r="E485" s="118"/>
      <c r="F485" s="192"/>
      <c r="G485" s="117"/>
      <c r="H485" s="120">
        <v>0</v>
      </c>
      <c r="I485" s="119"/>
      <c r="J485" s="119"/>
      <c r="K485" s="120">
        <v>0</v>
      </c>
      <c r="L485" s="120">
        <v>0</v>
      </c>
      <c r="M485" s="120">
        <v>0</v>
      </c>
      <c r="N485" s="120">
        <v>0</v>
      </c>
      <c r="O485" s="120">
        <v>0</v>
      </c>
      <c r="P485" s="185"/>
      <c r="Q485" s="181">
        <v>0</v>
      </c>
      <c r="R485" s="197"/>
      <c r="S485" s="179" t="str">
        <f>IFERROR(INDEX('ITC-3B'!$B$21:$B$1020,MATCH(F485,'ITC-3B'!$E$21:$E$1020,0)),"-")</f>
        <v>-</v>
      </c>
      <c r="T485" s="179" t="str">
        <f>IFERROR(INDEX('ITC-Books'!$B$21:$B$1020,MATCH(F485,'ITC-Books'!$E$21:$E$1020,0)),"-")</f>
        <v>-</v>
      </c>
      <c r="U485" s="186">
        <f t="shared" si="12"/>
        <v>0</v>
      </c>
      <c r="W485" s="179" t="str">
        <f>IFERROR(INDEX('ITC-3B'!$C$21:$C$1020,MATCH(F485,'ITC-3B'!$E$21:$E$1020,0)),"Unclaimed")</f>
        <v>Unclaimed</v>
      </c>
      <c r="X485" s="114">
        <f>IFERROR(VLOOKUP(F485,'ITC-3B'!$E$21:$P$1020,12,0)-H485,SUM(M485:O485))</f>
        <v>0</v>
      </c>
      <c r="Y485" s="179" t="str">
        <f>IFERROR(INDEX('ITC-Books'!$C$21:$C$1020,MATCH(F485,'ITC-Books'!$E$21:$E$1020,0)),"Unclaimed")</f>
        <v>Unclaimed</v>
      </c>
      <c r="Z485" s="114">
        <f>IFERROR(VLOOKUP(F485,'ITC-Books'!$E$21:$P$1020,12,0)-H485,SUM(M485:O485))</f>
        <v>0</v>
      </c>
    </row>
    <row r="486" spans="2:26">
      <c r="B486" s="176" t="s">
        <v>2865</v>
      </c>
      <c r="C486" s="121"/>
      <c r="D486" s="119"/>
      <c r="E486" s="118"/>
      <c r="F486" s="192"/>
      <c r="G486" s="117"/>
      <c r="H486" s="120">
        <v>0</v>
      </c>
      <c r="I486" s="119"/>
      <c r="J486" s="119"/>
      <c r="K486" s="120">
        <v>0</v>
      </c>
      <c r="L486" s="120">
        <v>0</v>
      </c>
      <c r="M486" s="120">
        <v>0</v>
      </c>
      <c r="N486" s="120">
        <v>0</v>
      </c>
      <c r="O486" s="120">
        <v>0</v>
      </c>
      <c r="P486" s="185"/>
      <c r="Q486" s="181">
        <v>0</v>
      </c>
      <c r="R486" s="197"/>
      <c r="S486" s="179" t="str">
        <f>IFERROR(INDEX('ITC-3B'!$B$21:$B$1020,MATCH(F486,'ITC-3B'!$E$21:$E$1020,0)),"-")</f>
        <v>-</v>
      </c>
      <c r="T486" s="179" t="str">
        <f>IFERROR(INDEX('ITC-Books'!$B$21:$B$1020,MATCH(F486,'ITC-Books'!$E$21:$E$1020,0)),"-")</f>
        <v>-</v>
      </c>
      <c r="U486" s="186">
        <f t="shared" si="12"/>
        <v>0</v>
      </c>
      <c r="W486" s="179" t="str">
        <f>IFERROR(INDEX('ITC-3B'!$C$21:$C$1020,MATCH(F486,'ITC-3B'!$E$21:$E$1020,0)),"Unclaimed")</f>
        <v>Unclaimed</v>
      </c>
      <c r="X486" s="114">
        <f>IFERROR(VLOOKUP(F486,'ITC-3B'!$E$21:$P$1020,12,0)-H486,SUM(M486:O486))</f>
        <v>0</v>
      </c>
      <c r="Y486" s="179" t="str">
        <f>IFERROR(INDEX('ITC-Books'!$C$21:$C$1020,MATCH(F486,'ITC-Books'!$E$21:$E$1020,0)),"Unclaimed")</f>
        <v>Unclaimed</v>
      </c>
      <c r="Z486" s="114">
        <f>IFERROR(VLOOKUP(F486,'ITC-Books'!$E$21:$P$1020,12,0)-H486,SUM(M486:O486))</f>
        <v>0</v>
      </c>
    </row>
    <row r="487" spans="2:26">
      <c r="B487" s="176" t="s">
        <v>2866</v>
      </c>
      <c r="C487" s="121"/>
      <c r="D487" s="119"/>
      <c r="E487" s="118"/>
      <c r="F487" s="192"/>
      <c r="G487" s="117"/>
      <c r="H487" s="120">
        <v>0</v>
      </c>
      <c r="I487" s="119"/>
      <c r="J487" s="119"/>
      <c r="K487" s="120">
        <v>0</v>
      </c>
      <c r="L487" s="120">
        <v>0</v>
      </c>
      <c r="M487" s="120">
        <v>0</v>
      </c>
      <c r="N487" s="120">
        <v>0</v>
      </c>
      <c r="O487" s="120">
        <v>0</v>
      </c>
      <c r="P487" s="185"/>
      <c r="Q487" s="181">
        <v>0</v>
      </c>
      <c r="R487" s="197"/>
      <c r="S487" s="179" t="str">
        <f>IFERROR(INDEX('ITC-3B'!$B$21:$B$1020,MATCH(F487,'ITC-3B'!$E$21:$E$1020,0)),"-")</f>
        <v>-</v>
      </c>
      <c r="T487" s="179" t="str">
        <f>IFERROR(INDEX('ITC-Books'!$B$21:$B$1020,MATCH(F487,'ITC-Books'!$E$21:$E$1020,0)),"-")</f>
        <v>-</v>
      </c>
      <c r="U487" s="186">
        <f t="shared" si="12"/>
        <v>0</v>
      </c>
      <c r="W487" s="179" t="str">
        <f>IFERROR(INDEX('ITC-3B'!$C$21:$C$1020,MATCH(F487,'ITC-3B'!$E$21:$E$1020,0)),"Unclaimed")</f>
        <v>Unclaimed</v>
      </c>
      <c r="X487" s="114">
        <f>IFERROR(VLOOKUP(F487,'ITC-3B'!$E$21:$P$1020,12,0)-H487,SUM(M487:O487))</f>
        <v>0</v>
      </c>
      <c r="Y487" s="179" t="str">
        <f>IFERROR(INDEX('ITC-Books'!$C$21:$C$1020,MATCH(F487,'ITC-Books'!$E$21:$E$1020,0)),"Unclaimed")</f>
        <v>Unclaimed</v>
      </c>
      <c r="Z487" s="114">
        <f>IFERROR(VLOOKUP(F487,'ITC-Books'!$E$21:$P$1020,12,0)-H487,SUM(M487:O487))</f>
        <v>0</v>
      </c>
    </row>
    <row r="488" spans="2:26">
      <c r="B488" s="176" t="s">
        <v>2867</v>
      </c>
      <c r="C488" s="121"/>
      <c r="D488" s="119"/>
      <c r="E488" s="118"/>
      <c r="F488" s="192"/>
      <c r="G488" s="117"/>
      <c r="H488" s="120">
        <v>0</v>
      </c>
      <c r="I488" s="119"/>
      <c r="J488" s="119"/>
      <c r="K488" s="120">
        <v>0</v>
      </c>
      <c r="L488" s="120">
        <v>0</v>
      </c>
      <c r="M488" s="120">
        <v>0</v>
      </c>
      <c r="N488" s="120">
        <v>0</v>
      </c>
      <c r="O488" s="120">
        <v>0</v>
      </c>
      <c r="P488" s="185"/>
      <c r="Q488" s="181">
        <v>0</v>
      </c>
      <c r="R488" s="197"/>
      <c r="S488" s="179" t="str">
        <f>IFERROR(INDEX('ITC-3B'!$B$21:$B$1020,MATCH(F488,'ITC-3B'!$E$21:$E$1020,0)),"-")</f>
        <v>-</v>
      </c>
      <c r="T488" s="179" t="str">
        <f>IFERROR(INDEX('ITC-Books'!$B$21:$B$1020,MATCH(F488,'ITC-Books'!$E$21:$E$1020,0)),"-")</f>
        <v>-</v>
      </c>
      <c r="U488" s="186">
        <f t="shared" si="12"/>
        <v>0</v>
      </c>
      <c r="W488" s="179" t="str">
        <f>IFERROR(INDEX('ITC-3B'!$C$21:$C$1020,MATCH(F488,'ITC-3B'!$E$21:$E$1020,0)),"Unclaimed")</f>
        <v>Unclaimed</v>
      </c>
      <c r="X488" s="114">
        <f>IFERROR(VLOOKUP(F488,'ITC-3B'!$E$21:$P$1020,12,0)-H488,SUM(M488:O488))</f>
        <v>0</v>
      </c>
      <c r="Y488" s="179" t="str">
        <f>IFERROR(INDEX('ITC-Books'!$C$21:$C$1020,MATCH(F488,'ITC-Books'!$E$21:$E$1020,0)),"Unclaimed")</f>
        <v>Unclaimed</v>
      </c>
      <c r="Z488" s="114">
        <f>IFERROR(VLOOKUP(F488,'ITC-Books'!$E$21:$P$1020,12,0)-H488,SUM(M488:O488))</f>
        <v>0</v>
      </c>
    </row>
    <row r="489" spans="2:26">
      <c r="B489" s="176" t="s">
        <v>2868</v>
      </c>
      <c r="C489" s="121"/>
      <c r="D489" s="119"/>
      <c r="E489" s="118"/>
      <c r="F489" s="192"/>
      <c r="G489" s="117"/>
      <c r="H489" s="120">
        <v>0</v>
      </c>
      <c r="I489" s="119"/>
      <c r="J489" s="119"/>
      <c r="K489" s="120">
        <v>0</v>
      </c>
      <c r="L489" s="120">
        <v>0</v>
      </c>
      <c r="M489" s="120">
        <v>0</v>
      </c>
      <c r="N489" s="120">
        <v>0</v>
      </c>
      <c r="O489" s="120">
        <v>0</v>
      </c>
      <c r="P489" s="185"/>
      <c r="Q489" s="181">
        <v>0</v>
      </c>
      <c r="R489" s="197"/>
      <c r="S489" s="179" t="str">
        <f>IFERROR(INDEX('ITC-3B'!$B$21:$B$1020,MATCH(F489,'ITC-3B'!$E$21:$E$1020,0)),"-")</f>
        <v>-</v>
      </c>
      <c r="T489" s="179" t="str">
        <f>IFERROR(INDEX('ITC-Books'!$B$21:$B$1020,MATCH(F489,'ITC-Books'!$E$21:$E$1020,0)),"-")</f>
        <v>-</v>
      </c>
      <c r="U489" s="186">
        <f t="shared" si="12"/>
        <v>0</v>
      </c>
      <c r="W489" s="179" t="str">
        <f>IFERROR(INDEX('ITC-3B'!$C$21:$C$1020,MATCH(F489,'ITC-3B'!$E$21:$E$1020,0)),"Unclaimed")</f>
        <v>Unclaimed</v>
      </c>
      <c r="X489" s="114">
        <f>IFERROR(VLOOKUP(F489,'ITC-3B'!$E$21:$P$1020,12,0)-H489,SUM(M489:O489))</f>
        <v>0</v>
      </c>
      <c r="Y489" s="179" t="str">
        <f>IFERROR(INDEX('ITC-Books'!$C$21:$C$1020,MATCH(F489,'ITC-Books'!$E$21:$E$1020,0)),"Unclaimed")</f>
        <v>Unclaimed</v>
      </c>
      <c r="Z489" s="114">
        <f>IFERROR(VLOOKUP(F489,'ITC-Books'!$E$21:$P$1020,12,0)-H489,SUM(M489:O489))</f>
        <v>0</v>
      </c>
    </row>
    <row r="490" spans="2:26">
      <c r="B490" s="176" t="s">
        <v>2869</v>
      </c>
      <c r="C490" s="121"/>
      <c r="D490" s="119"/>
      <c r="E490" s="118"/>
      <c r="F490" s="192"/>
      <c r="G490" s="117"/>
      <c r="H490" s="120">
        <v>0</v>
      </c>
      <c r="I490" s="119"/>
      <c r="J490" s="119"/>
      <c r="K490" s="120">
        <v>0</v>
      </c>
      <c r="L490" s="120">
        <v>0</v>
      </c>
      <c r="M490" s="120">
        <v>0</v>
      </c>
      <c r="N490" s="120">
        <v>0</v>
      </c>
      <c r="O490" s="120">
        <v>0</v>
      </c>
      <c r="P490" s="185"/>
      <c r="Q490" s="181">
        <v>0</v>
      </c>
      <c r="R490" s="197"/>
      <c r="S490" s="179" t="str">
        <f>IFERROR(INDEX('ITC-3B'!$B$21:$B$1020,MATCH(F490,'ITC-3B'!$E$21:$E$1020,0)),"-")</f>
        <v>-</v>
      </c>
      <c r="T490" s="179" t="str">
        <f>IFERROR(INDEX('ITC-Books'!$B$21:$B$1020,MATCH(F490,'ITC-Books'!$E$21:$E$1020,0)),"-")</f>
        <v>-</v>
      </c>
      <c r="U490" s="186">
        <f t="shared" si="12"/>
        <v>0</v>
      </c>
      <c r="W490" s="179" t="str">
        <f>IFERROR(INDEX('ITC-3B'!$C$21:$C$1020,MATCH(F490,'ITC-3B'!$E$21:$E$1020,0)),"Unclaimed")</f>
        <v>Unclaimed</v>
      </c>
      <c r="X490" s="114">
        <f>IFERROR(VLOOKUP(F490,'ITC-3B'!$E$21:$P$1020,12,0)-H490,SUM(M490:O490))</f>
        <v>0</v>
      </c>
      <c r="Y490" s="179" t="str">
        <f>IFERROR(INDEX('ITC-Books'!$C$21:$C$1020,MATCH(F490,'ITC-Books'!$E$21:$E$1020,0)),"Unclaimed")</f>
        <v>Unclaimed</v>
      </c>
      <c r="Z490" s="114">
        <f>IFERROR(VLOOKUP(F490,'ITC-Books'!$E$21:$P$1020,12,0)-H490,SUM(M490:O490))</f>
        <v>0</v>
      </c>
    </row>
    <row r="491" spans="2:26">
      <c r="B491" s="176" t="s">
        <v>2870</v>
      </c>
      <c r="C491" s="121"/>
      <c r="D491" s="119"/>
      <c r="E491" s="118"/>
      <c r="F491" s="192"/>
      <c r="G491" s="117"/>
      <c r="H491" s="120">
        <v>0</v>
      </c>
      <c r="I491" s="119"/>
      <c r="J491" s="119"/>
      <c r="K491" s="120">
        <v>0</v>
      </c>
      <c r="L491" s="120">
        <v>0</v>
      </c>
      <c r="M491" s="120">
        <v>0</v>
      </c>
      <c r="N491" s="120">
        <v>0</v>
      </c>
      <c r="O491" s="120">
        <v>0</v>
      </c>
      <c r="P491" s="185"/>
      <c r="Q491" s="181">
        <v>0</v>
      </c>
      <c r="R491" s="197"/>
      <c r="S491" s="179" t="str">
        <f>IFERROR(INDEX('ITC-3B'!$B$21:$B$1020,MATCH(F491,'ITC-3B'!$E$21:$E$1020,0)),"-")</f>
        <v>-</v>
      </c>
      <c r="T491" s="179" t="str">
        <f>IFERROR(INDEX('ITC-Books'!$B$21:$B$1020,MATCH(F491,'ITC-Books'!$E$21:$E$1020,0)),"-")</f>
        <v>-</v>
      </c>
      <c r="U491" s="186">
        <f t="shared" si="12"/>
        <v>0</v>
      </c>
      <c r="W491" s="179" t="str">
        <f>IFERROR(INDEX('ITC-3B'!$C$21:$C$1020,MATCH(F491,'ITC-3B'!$E$21:$E$1020,0)),"Unclaimed")</f>
        <v>Unclaimed</v>
      </c>
      <c r="X491" s="114">
        <f>IFERROR(VLOOKUP(F491,'ITC-3B'!$E$21:$P$1020,12,0)-H491,SUM(M491:O491))</f>
        <v>0</v>
      </c>
      <c r="Y491" s="179" t="str">
        <f>IFERROR(INDEX('ITC-Books'!$C$21:$C$1020,MATCH(F491,'ITC-Books'!$E$21:$E$1020,0)),"Unclaimed")</f>
        <v>Unclaimed</v>
      </c>
      <c r="Z491" s="114">
        <f>IFERROR(VLOOKUP(F491,'ITC-Books'!$E$21:$P$1020,12,0)-H491,SUM(M491:O491))</f>
        <v>0</v>
      </c>
    </row>
    <row r="492" spans="2:26">
      <c r="B492" s="176" t="s">
        <v>2871</v>
      </c>
      <c r="C492" s="121"/>
      <c r="D492" s="119"/>
      <c r="E492" s="118"/>
      <c r="F492" s="192"/>
      <c r="G492" s="117"/>
      <c r="H492" s="120">
        <v>0</v>
      </c>
      <c r="I492" s="119"/>
      <c r="J492" s="119"/>
      <c r="K492" s="120">
        <v>0</v>
      </c>
      <c r="L492" s="120">
        <v>0</v>
      </c>
      <c r="M492" s="120">
        <v>0</v>
      </c>
      <c r="N492" s="120">
        <v>0</v>
      </c>
      <c r="O492" s="120">
        <v>0</v>
      </c>
      <c r="P492" s="185"/>
      <c r="Q492" s="181">
        <v>0</v>
      </c>
      <c r="R492" s="197"/>
      <c r="S492" s="179" t="str">
        <f>IFERROR(INDEX('ITC-3B'!$B$21:$B$1020,MATCH(F492,'ITC-3B'!$E$21:$E$1020,0)),"-")</f>
        <v>-</v>
      </c>
      <c r="T492" s="179" t="str">
        <f>IFERROR(INDEX('ITC-Books'!$B$21:$B$1020,MATCH(F492,'ITC-Books'!$E$21:$E$1020,0)),"-")</f>
        <v>-</v>
      </c>
      <c r="U492" s="186">
        <f t="shared" si="12"/>
        <v>0</v>
      </c>
      <c r="W492" s="179" t="str">
        <f>IFERROR(INDEX('ITC-3B'!$C$21:$C$1020,MATCH(F492,'ITC-3B'!$E$21:$E$1020,0)),"Unclaimed")</f>
        <v>Unclaimed</v>
      </c>
      <c r="X492" s="114">
        <f>IFERROR(VLOOKUP(F492,'ITC-3B'!$E$21:$P$1020,12,0)-H492,SUM(M492:O492))</f>
        <v>0</v>
      </c>
      <c r="Y492" s="179" t="str">
        <f>IFERROR(INDEX('ITC-Books'!$C$21:$C$1020,MATCH(F492,'ITC-Books'!$E$21:$E$1020,0)),"Unclaimed")</f>
        <v>Unclaimed</v>
      </c>
      <c r="Z492" s="114">
        <f>IFERROR(VLOOKUP(F492,'ITC-Books'!$E$21:$P$1020,12,0)-H492,SUM(M492:O492))</f>
        <v>0</v>
      </c>
    </row>
    <row r="493" spans="2:26">
      <c r="B493" s="176" t="s">
        <v>2872</v>
      </c>
      <c r="C493" s="121"/>
      <c r="D493" s="119"/>
      <c r="E493" s="118"/>
      <c r="F493" s="192"/>
      <c r="G493" s="117"/>
      <c r="H493" s="120">
        <v>0</v>
      </c>
      <c r="I493" s="119"/>
      <c r="J493" s="119"/>
      <c r="K493" s="120">
        <v>0</v>
      </c>
      <c r="L493" s="120">
        <v>0</v>
      </c>
      <c r="M493" s="120">
        <v>0</v>
      </c>
      <c r="N493" s="120">
        <v>0</v>
      </c>
      <c r="O493" s="120">
        <v>0</v>
      </c>
      <c r="P493" s="185"/>
      <c r="Q493" s="181">
        <v>0</v>
      </c>
      <c r="R493" s="197"/>
      <c r="S493" s="179" t="str">
        <f>IFERROR(INDEX('ITC-3B'!$B$21:$B$1020,MATCH(F493,'ITC-3B'!$E$21:$E$1020,0)),"-")</f>
        <v>-</v>
      </c>
      <c r="T493" s="179" t="str">
        <f>IFERROR(INDEX('ITC-Books'!$B$21:$B$1020,MATCH(F493,'ITC-Books'!$E$21:$E$1020,0)),"-")</f>
        <v>-</v>
      </c>
      <c r="U493" s="186">
        <f t="shared" si="12"/>
        <v>0</v>
      </c>
      <c r="W493" s="179" t="str">
        <f>IFERROR(INDEX('ITC-3B'!$C$21:$C$1020,MATCH(F493,'ITC-3B'!$E$21:$E$1020,0)),"Unclaimed")</f>
        <v>Unclaimed</v>
      </c>
      <c r="X493" s="114">
        <f>IFERROR(VLOOKUP(F493,'ITC-3B'!$E$21:$P$1020,12,0)-H493,SUM(M493:O493))</f>
        <v>0</v>
      </c>
      <c r="Y493" s="179" t="str">
        <f>IFERROR(INDEX('ITC-Books'!$C$21:$C$1020,MATCH(F493,'ITC-Books'!$E$21:$E$1020,0)),"Unclaimed")</f>
        <v>Unclaimed</v>
      </c>
      <c r="Z493" s="114">
        <f>IFERROR(VLOOKUP(F493,'ITC-Books'!$E$21:$P$1020,12,0)-H493,SUM(M493:O493))</f>
        <v>0</v>
      </c>
    </row>
    <row r="494" spans="2:26">
      <c r="B494" s="176" t="s">
        <v>2873</v>
      </c>
      <c r="C494" s="121"/>
      <c r="D494" s="119"/>
      <c r="E494" s="118"/>
      <c r="F494" s="192"/>
      <c r="G494" s="117"/>
      <c r="H494" s="120">
        <v>0</v>
      </c>
      <c r="I494" s="119"/>
      <c r="J494" s="119"/>
      <c r="K494" s="120">
        <v>0</v>
      </c>
      <c r="L494" s="120">
        <v>0</v>
      </c>
      <c r="M494" s="120">
        <v>0</v>
      </c>
      <c r="N494" s="120">
        <v>0</v>
      </c>
      <c r="O494" s="120">
        <v>0</v>
      </c>
      <c r="P494" s="185"/>
      <c r="Q494" s="181">
        <v>0</v>
      </c>
      <c r="R494" s="197"/>
      <c r="S494" s="179" t="str">
        <f>IFERROR(INDEX('ITC-3B'!$B$21:$B$1020,MATCH(F494,'ITC-3B'!$E$21:$E$1020,0)),"-")</f>
        <v>-</v>
      </c>
      <c r="T494" s="179" t="str">
        <f>IFERROR(INDEX('ITC-Books'!$B$21:$B$1020,MATCH(F494,'ITC-Books'!$E$21:$E$1020,0)),"-")</f>
        <v>-</v>
      </c>
      <c r="U494" s="186">
        <f t="shared" si="12"/>
        <v>0</v>
      </c>
      <c r="W494" s="179" t="str">
        <f>IFERROR(INDEX('ITC-3B'!$C$21:$C$1020,MATCH(F494,'ITC-3B'!$E$21:$E$1020,0)),"Unclaimed")</f>
        <v>Unclaimed</v>
      </c>
      <c r="X494" s="114">
        <f>IFERROR(VLOOKUP(F494,'ITC-3B'!$E$21:$P$1020,12,0)-H494,SUM(M494:O494))</f>
        <v>0</v>
      </c>
      <c r="Y494" s="179" t="str">
        <f>IFERROR(INDEX('ITC-Books'!$C$21:$C$1020,MATCH(F494,'ITC-Books'!$E$21:$E$1020,0)),"Unclaimed")</f>
        <v>Unclaimed</v>
      </c>
      <c r="Z494" s="114">
        <f>IFERROR(VLOOKUP(F494,'ITC-Books'!$E$21:$P$1020,12,0)-H494,SUM(M494:O494))</f>
        <v>0</v>
      </c>
    </row>
    <row r="495" spans="2:26">
      <c r="B495" s="176" t="s">
        <v>2874</v>
      </c>
      <c r="C495" s="121"/>
      <c r="D495" s="119"/>
      <c r="E495" s="118"/>
      <c r="F495" s="192"/>
      <c r="G495" s="117"/>
      <c r="H495" s="120">
        <v>0</v>
      </c>
      <c r="I495" s="119"/>
      <c r="J495" s="119"/>
      <c r="K495" s="120">
        <v>0</v>
      </c>
      <c r="L495" s="120">
        <v>0</v>
      </c>
      <c r="M495" s="120">
        <v>0</v>
      </c>
      <c r="N495" s="120">
        <v>0</v>
      </c>
      <c r="O495" s="120">
        <v>0</v>
      </c>
      <c r="P495" s="185"/>
      <c r="Q495" s="181">
        <v>0</v>
      </c>
      <c r="R495" s="197"/>
      <c r="S495" s="179" t="str">
        <f>IFERROR(INDEX('ITC-3B'!$B$21:$B$1020,MATCH(F495,'ITC-3B'!$E$21:$E$1020,0)),"-")</f>
        <v>-</v>
      </c>
      <c r="T495" s="179" t="str">
        <f>IFERROR(INDEX('ITC-Books'!$B$21:$B$1020,MATCH(F495,'ITC-Books'!$E$21:$E$1020,0)),"-")</f>
        <v>-</v>
      </c>
      <c r="U495" s="186">
        <f t="shared" si="12"/>
        <v>0</v>
      </c>
      <c r="W495" s="179" t="str">
        <f>IFERROR(INDEX('ITC-3B'!$C$21:$C$1020,MATCH(F495,'ITC-3B'!$E$21:$E$1020,0)),"Unclaimed")</f>
        <v>Unclaimed</v>
      </c>
      <c r="X495" s="114">
        <f>IFERROR(VLOOKUP(F495,'ITC-3B'!$E$21:$P$1020,12,0)-H495,SUM(M495:O495))</f>
        <v>0</v>
      </c>
      <c r="Y495" s="179" t="str">
        <f>IFERROR(INDEX('ITC-Books'!$C$21:$C$1020,MATCH(F495,'ITC-Books'!$E$21:$E$1020,0)),"Unclaimed")</f>
        <v>Unclaimed</v>
      </c>
      <c r="Z495" s="114">
        <f>IFERROR(VLOOKUP(F495,'ITC-Books'!$E$21:$P$1020,12,0)-H495,SUM(M495:O495))</f>
        <v>0</v>
      </c>
    </row>
    <row r="496" spans="2:26">
      <c r="B496" s="176" t="s">
        <v>2875</v>
      </c>
      <c r="C496" s="121"/>
      <c r="D496" s="119"/>
      <c r="E496" s="118"/>
      <c r="F496" s="192"/>
      <c r="G496" s="117"/>
      <c r="H496" s="120">
        <v>0</v>
      </c>
      <c r="I496" s="119"/>
      <c r="J496" s="119"/>
      <c r="K496" s="120">
        <v>0</v>
      </c>
      <c r="L496" s="120">
        <v>0</v>
      </c>
      <c r="M496" s="120">
        <v>0</v>
      </c>
      <c r="N496" s="120">
        <v>0</v>
      </c>
      <c r="O496" s="120">
        <v>0</v>
      </c>
      <c r="P496" s="185"/>
      <c r="Q496" s="181">
        <v>0</v>
      </c>
      <c r="R496" s="197"/>
      <c r="S496" s="179" t="str">
        <f>IFERROR(INDEX('ITC-3B'!$B$21:$B$1020,MATCH(F496,'ITC-3B'!$E$21:$E$1020,0)),"-")</f>
        <v>-</v>
      </c>
      <c r="T496" s="179" t="str">
        <f>IFERROR(INDEX('ITC-Books'!$B$21:$B$1020,MATCH(F496,'ITC-Books'!$E$21:$E$1020,0)),"-")</f>
        <v>-</v>
      </c>
      <c r="U496" s="186">
        <f t="shared" si="12"/>
        <v>0</v>
      </c>
      <c r="W496" s="179" t="str">
        <f>IFERROR(INDEX('ITC-3B'!$C$21:$C$1020,MATCH(F496,'ITC-3B'!$E$21:$E$1020,0)),"Unclaimed")</f>
        <v>Unclaimed</v>
      </c>
      <c r="X496" s="114">
        <f>IFERROR(VLOOKUP(F496,'ITC-3B'!$E$21:$P$1020,12,0)-H496,SUM(M496:O496))</f>
        <v>0</v>
      </c>
      <c r="Y496" s="179" t="str">
        <f>IFERROR(INDEX('ITC-Books'!$C$21:$C$1020,MATCH(F496,'ITC-Books'!$E$21:$E$1020,0)),"Unclaimed")</f>
        <v>Unclaimed</v>
      </c>
      <c r="Z496" s="114">
        <f>IFERROR(VLOOKUP(F496,'ITC-Books'!$E$21:$P$1020,12,0)-H496,SUM(M496:O496))</f>
        <v>0</v>
      </c>
    </row>
    <row r="497" spans="2:26">
      <c r="B497" s="176" t="s">
        <v>2876</v>
      </c>
      <c r="C497" s="121"/>
      <c r="D497" s="119"/>
      <c r="E497" s="118"/>
      <c r="F497" s="192"/>
      <c r="G497" s="117"/>
      <c r="H497" s="120">
        <v>0</v>
      </c>
      <c r="I497" s="119"/>
      <c r="J497" s="119"/>
      <c r="K497" s="120">
        <v>0</v>
      </c>
      <c r="L497" s="120">
        <v>0</v>
      </c>
      <c r="M497" s="120">
        <v>0</v>
      </c>
      <c r="N497" s="120">
        <v>0</v>
      </c>
      <c r="O497" s="120">
        <v>0</v>
      </c>
      <c r="P497" s="185"/>
      <c r="Q497" s="181">
        <v>0</v>
      </c>
      <c r="R497" s="197"/>
      <c r="S497" s="179" t="str">
        <f>IFERROR(INDEX('ITC-3B'!$B$21:$B$1020,MATCH(F497,'ITC-3B'!$E$21:$E$1020,0)),"-")</f>
        <v>-</v>
      </c>
      <c r="T497" s="179" t="str">
        <f>IFERROR(INDEX('ITC-Books'!$B$21:$B$1020,MATCH(F497,'ITC-Books'!$E$21:$E$1020,0)),"-")</f>
        <v>-</v>
      </c>
      <c r="U497" s="186">
        <f t="shared" si="12"/>
        <v>0</v>
      </c>
      <c r="W497" s="179" t="str">
        <f>IFERROR(INDEX('ITC-3B'!$C$21:$C$1020,MATCH(F497,'ITC-3B'!$E$21:$E$1020,0)),"Unclaimed")</f>
        <v>Unclaimed</v>
      </c>
      <c r="X497" s="114">
        <f>IFERROR(VLOOKUP(F497,'ITC-3B'!$E$21:$P$1020,12,0)-H497,SUM(M497:O497))</f>
        <v>0</v>
      </c>
      <c r="Y497" s="179" t="str">
        <f>IFERROR(INDEX('ITC-Books'!$C$21:$C$1020,MATCH(F497,'ITC-Books'!$E$21:$E$1020,0)),"Unclaimed")</f>
        <v>Unclaimed</v>
      </c>
      <c r="Z497" s="114">
        <f>IFERROR(VLOOKUP(F497,'ITC-Books'!$E$21:$P$1020,12,0)-H497,SUM(M497:O497))</f>
        <v>0</v>
      </c>
    </row>
    <row r="498" spans="2:26">
      <c r="B498" s="176" t="s">
        <v>2877</v>
      </c>
      <c r="C498" s="121"/>
      <c r="D498" s="119"/>
      <c r="E498" s="118"/>
      <c r="F498" s="192"/>
      <c r="G498" s="117"/>
      <c r="H498" s="120">
        <v>0</v>
      </c>
      <c r="I498" s="119"/>
      <c r="J498" s="119"/>
      <c r="K498" s="120">
        <v>0</v>
      </c>
      <c r="L498" s="120">
        <v>0</v>
      </c>
      <c r="M498" s="120">
        <v>0</v>
      </c>
      <c r="N498" s="120">
        <v>0</v>
      </c>
      <c r="O498" s="120">
        <v>0</v>
      </c>
      <c r="P498" s="185"/>
      <c r="Q498" s="181">
        <v>0</v>
      </c>
      <c r="R498" s="197"/>
      <c r="S498" s="179" t="str">
        <f>IFERROR(INDEX('ITC-3B'!$B$21:$B$1020,MATCH(F498,'ITC-3B'!$E$21:$E$1020,0)),"-")</f>
        <v>-</v>
      </c>
      <c r="T498" s="179" t="str">
        <f>IFERROR(INDEX('ITC-Books'!$B$21:$B$1020,MATCH(F498,'ITC-Books'!$E$21:$E$1020,0)),"-")</f>
        <v>-</v>
      </c>
      <c r="U498" s="186">
        <f t="shared" si="12"/>
        <v>0</v>
      </c>
      <c r="W498" s="179" t="str">
        <f>IFERROR(INDEX('ITC-3B'!$C$21:$C$1020,MATCH(F498,'ITC-3B'!$E$21:$E$1020,0)),"Unclaimed")</f>
        <v>Unclaimed</v>
      </c>
      <c r="X498" s="114">
        <f>IFERROR(VLOOKUP(F498,'ITC-3B'!$E$21:$P$1020,12,0)-H498,SUM(M498:O498))</f>
        <v>0</v>
      </c>
      <c r="Y498" s="179" t="str">
        <f>IFERROR(INDEX('ITC-Books'!$C$21:$C$1020,MATCH(F498,'ITC-Books'!$E$21:$E$1020,0)),"Unclaimed")</f>
        <v>Unclaimed</v>
      </c>
      <c r="Z498" s="114">
        <f>IFERROR(VLOOKUP(F498,'ITC-Books'!$E$21:$P$1020,12,0)-H498,SUM(M498:O498))</f>
        <v>0</v>
      </c>
    </row>
    <row r="499" spans="2:26">
      <c r="B499" s="176" t="s">
        <v>2878</v>
      </c>
      <c r="C499" s="121"/>
      <c r="D499" s="119"/>
      <c r="E499" s="118"/>
      <c r="F499" s="192"/>
      <c r="G499" s="117"/>
      <c r="H499" s="120">
        <v>0</v>
      </c>
      <c r="I499" s="119"/>
      <c r="J499" s="119"/>
      <c r="K499" s="120">
        <v>0</v>
      </c>
      <c r="L499" s="120">
        <v>0</v>
      </c>
      <c r="M499" s="120">
        <v>0</v>
      </c>
      <c r="N499" s="120">
        <v>0</v>
      </c>
      <c r="O499" s="120">
        <v>0</v>
      </c>
      <c r="P499" s="185"/>
      <c r="Q499" s="181">
        <v>0</v>
      </c>
      <c r="R499" s="197"/>
      <c r="S499" s="179" t="str">
        <f>IFERROR(INDEX('ITC-3B'!$B$21:$B$1020,MATCH(F499,'ITC-3B'!$E$21:$E$1020,0)),"-")</f>
        <v>-</v>
      </c>
      <c r="T499" s="179" t="str">
        <f>IFERROR(INDEX('ITC-Books'!$B$21:$B$1020,MATCH(F499,'ITC-Books'!$E$21:$E$1020,0)),"-")</f>
        <v>-</v>
      </c>
      <c r="U499" s="186">
        <f t="shared" si="12"/>
        <v>0</v>
      </c>
      <c r="W499" s="179" t="str">
        <f>IFERROR(INDEX('ITC-3B'!$C$21:$C$1020,MATCH(F499,'ITC-3B'!$E$21:$E$1020,0)),"Unclaimed")</f>
        <v>Unclaimed</v>
      </c>
      <c r="X499" s="114">
        <f>IFERROR(VLOOKUP(F499,'ITC-3B'!$E$21:$P$1020,12,0)-H499,SUM(M499:O499))</f>
        <v>0</v>
      </c>
      <c r="Y499" s="179" t="str">
        <f>IFERROR(INDEX('ITC-Books'!$C$21:$C$1020,MATCH(F499,'ITC-Books'!$E$21:$E$1020,0)),"Unclaimed")</f>
        <v>Unclaimed</v>
      </c>
      <c r="Z499" s="114">
        <f>IFERROR(VLOOKUP(F499,'ITC-Books'!$E$21:$P$1020,12,0)-H499,SUM(M499:O499))</f>
        <v>0</v>
      </c>
    </row>
    <row r="500" spans="2:26">
      <c r="B500" s="176" t="s">
        <v>2879</v>
      </c>
      <c r="C500" s="121"/>
      <c r="D500" s="119"/>
      <c r="E500" s="118"/>
      <c r="F500" s="192"/>
      <c r="G500" s="117"/>
      <c r="H500" s="120">
        <v>0</v>
      </c>
      <c r="I500" s="119"/>
      <c r="J500" s="119"/>
      <c r="K500" s="120">
        <v>0</v>
      </c>
      <c r="L500" s="120">
        <v>0</v>
      </c>
      <c r="M500" s="120">
        <v>0</v>
      </c>
      <c r="N500" s="120">
        <v>0</v>
      </c>
      <c r="O500" s="120">
        <v>0</v>
      </c>
      <c r="P500" s="185"/>
      <c r="Q500" s="181">
        <v>0</v>
      </c>
      <c r="R500" s="197"/>
      <c r="S500" s="179" t="str">
        <f>IFERROR(INDEX('ITC-3B'!$B$21:$B$1020,MATCH(F500,'ITC-3B'!$E$21:$E$1020,0)),"-")</f>
        <v>-</v>
      </c>
      <c r="T500" s="179" t="str">
        <f>IFERROR(INDEX('ITC-Books'!$B$21:$B$1020,MATCH(F500,'ITC-Books'!$E$21:$E$1020,0)),"-")</f>
        <v>-</v>
      </c>
      <c r="U500" s="186">
        <f t="shared" si="12"/>
        <v>0</v>
      </c>
      <c r="W500" s="179" t="str">
        <f>IFERROR(INDEX('ITC-3B'!$C$21:$C$1020,MATCH(F500,'ITC-3B'!$E$21:$E$1020,0)),"Unclaimed")</f>
        <v>Unclaimed</v>
      </c>
      <c r="X500" s="114">
        <f>IFERROR(VLOOKUP(F500,'ITC-3B'!$E$21:$P$1020,12,0)-H500,SUM(M500:O500))</f>
        <v>0</v>
      </c>
      <c r="Y500" s="179" t="str">
        <f>IFERROR(INDEX('ITC-Books'!$C$21:$C$1020,MATCH(F500,'ITC-Books'!$E$21:$E$1020,0)),"Unclaimed")</f>
        <v>Unclaimed</v>
      </c>
      <c r="Z500" s="114">
        <f>IFERROR(VLOOKUP(F500,'ITC-Books'!$E$21:$P$1020,12,0)-H500,SUM(M500:O500))</f>
        <v>0</v>
      </c>
    </row>
    <row r="501" spans="2:26">
      <c r="B501" s="176" t="s">
        <v>2880</v>
      </c>
      <c r="C501" s="121"/>
      <c r="D501" s="119"/>
      <c r="E501" s="118"/>
      <c r="F501" s="192"/>
      <c r="G501" s="117"/>
      <c r="H501" s="120">
        <v>0</v>
      </c>
      <c r="I501" s="119"/>
      <c r="J501" s="119"/>
      <c r="K501" s="120">
        <v>0</v>
      </c>
      <c r="L501" s="120">
        <v>0</v>
      </c>
      <c r="M501" s="120">
        <v>0</v>
      </c>
      <c r="N501" s="120">
        <v>0</v>
      </c>
      <c r="O501" s="120">
        <v>0</v>
      </c>
      <c r="P501" s="185"/>
      <c r="Q501" s="181">
        <v>0</v>
      </c>
      <c r="R501" s="197"/>
      <c r="S501" s="179" t="str">
        <f>IFERROR(INDEX('ITC-3B'!$B$21:$B$1020,MATCH(F501,'ITC-3B'!$E$21:$E$1020,0)),"-")</f>
        <v>-</v>
      </c>
      <c r="T501" s="179" t="str">
        <f>IFERROR(INDEX('ITC-Books'!$B$21:$B$1020,MATCH(F501,'ITC-Books'!$E$21:$E$1020,0)),"-")</f>
        <v>-</v>
      </c>
      <c r="U501" s="186">
        <f t="shared" si="12"/>
        <v>0</v>
      </c>
      <c r="W501" s="179" t="str">
        <f>IFERROR(INDEX('ITC-3B'!$C$21:$C$1020,MATCH(F501,'ITC-3B'!$E$21:$E$1020,0)),"Unclaimed")</f>
        <v>Unclaimed</v>
      </c>
      <c r="X501" s="114">
        <f>IFERROR(VLOOKUP(F501,'ITC-3B'!$E$21:$P$1020,12,0)-H501,SUM(M501:O501))</f>
        <v>0</v>
      </c>
      <c r="Y501" s="179" t="str">
        <f>IFERROR(INDEX('ITC-Books'!$C$21:$C$1020,MATCH(F501,'ITC-Books'!$E$21:$E$1020,0)),"Unclaimed")</f>
        <v>Unclaimed</v>
      </c>
      <c r="Z501" s="114">
        <f>IFERROR(VLOOKUP(F501,'ITC-Books'!$E$21:$P$1020,12,0)-H501,SUM(M501:O501))</f>
        <v>0</v>
      </c>
    </row>
    <row r="502" spans="2:26">
      <c r="B502" s="176" t="s">
        <v>2881</v>
      </c>
      <c r="C502" s="121"/>
      <c r="D502" s="119"/>
      <c r="E502" s="118"/>
      <c r="F502" s="192"/>
      <c r="G502" s="117"/>
      <c r="H502" s="120">
        <v>0</v>
      </c>
      <c r="I502" s="119"/>
      <c r="J502" s="119"/>
      <c r="K502" s="120">
        <v>0</v>
      </c>
      <c r="L502" s="120">
        <v>0</v>
      </c>
      <c r="M502" s="120">
        <v>0</v>
      </c>
      <c r="N502" s="120">
        <v>0</v>
      </c>
      <c r="O502" s="120">
        <v>0</v>
      </c>
      <c r="P502" s="185"/>
      <c r="Q502" s="181">
        <v>0</v>
      </c>
      <c r="R502" s="197"/>
      <c r="S502" s="179" t="str">
        <f>IFERROR(INDEX('ITC-3B'!$B$21:$B$1020,MATCH(F502,'ITC-3B'!$E$21:$E$1020,0)),"-")</f>
        <v>-</v>
      </c>
      <c r="T502" s="179" t="str">
        <f>IFERROR(INDEX('ITC-Books'!$B$21:$B$1020,MATCH(F502,'ITC-Books'!$E$21:$E$1020,0)),"-")</f>
        <v>-</v>
      </c>
      <c r="U502" s="186">
        <f t="shared" si="12"/>
        <v>0</v>
      </c>
      <c r="W502" s="179" t="str">
        <f>IFERROR(INDEX('ITC-3B'!$C$21:$C$1020,MATCH(F502,'ITC-3B'!$E$21:$E$1020,0)),"Unclaimed")</f>
        <v>Unclaimed</v>
      </c>
      <c r="X502" s="114">
        <f>IFERROR(VLOOKUP(F502,'ITC-3B'!$E$21:$P$1020,12,0)-H502,SUM(M502:O502))</f>
        <v>0</v>
      </c>
      <c r="Y502" s="179" t="str">
        <f>IFERROR(INDEX('ITC-Books'!$C$21:$C$1020,MATCH(F502,'ITC-Books'!$E$21:$E$1020,0)),"Unclaimed")</f>
        <v>Unclaimed</v>
      </c>
      <c r="Z502" s="114">
        <f>IFERROR(VLOOKUP(F502,'ITC-Books'!$E$21:$P$1020,12,0)-H502,SUM(M502:O502))</f>
        <v>0</v>
      </c>
    </row>
    <row r="503" spans="2:26">
      <c r="B503" s="176" t="s">
        <v>2882</v>
      </c>
      <c r="C503" s="121"/>
      <c r="D503" s="119"/>
      <c r="E503" s="118"/>
      <c r="F503" s="192"/>
      <c r="G503" s="117"/>
      <c r="H503" s="120">
        <v>0</v>
      </c>
      <c r="I503" s="119"/>
      <c r="J503" s="119"/>
      <c r="K503" s="120">
        <v>0</v>
      </c>
      <c r="L503" s="120">
        <v>0</v>
      </c>
      <c r="M503" s="120">
        <v>0</v>
      </c>
      <c r="N503" s="120">
        <v>0</v>
      </c>
      <c r="O503" s="120">
        <v>0</v>
      </c>
      <c r="P503" s="185"/>
      <c r="Q503" s="181">
        <v>0</v>
      </c>
      <c r="R503" s="197"/>
      <c r="S503" s="179" t="str">
        <f>IFERROR(INDEX('ITC-3B'!$B$21:$B$1020,MATCH(F503,'ITC-3B'!$E$21:$E$1020,0)),"-")</f>
        <v>-</v>
      </c>
      <c r="T503" s="179" t="str">
        <f>IFERROR(INDEX('ITC-Books'!$B$21:$B$1020,MATCH(F503,'ITC-Books'!$E$21:$E$1020,0)),"-")</f>
        <v>-</v>
      </c>
      <c r="U503" s="186">
        <f t="shared" si="12"/>
        <v>0</v>
      </c>
      <c r="W503" s="179" t="str">
        <f>IFERROR(INDEX('ITC-3B'!$C$21:$C$1020,MATCH(F503,'ITC-3B'!$E$21:$E$1020,0)),"Unclaimed")</f>
        <v>Unclaimed</v>
      </c>
      <c r="X503" s="114">
        <f>IFERROR(VLOOKUP(F503,'ITC-3B'!$E$21:$P$1020,12,0)-H503,SUM(M503:O503))</f>
        <v>0</v>
      </c>
      <c r="Y503" s="179" t="str">
        <f>IFERROR(INDEX('ITC-Books'!$C$21:$C$1020,MATCH(F503,'ITC-Books'!$E$21:$E$1020,0)),"Unclaimed")</f>
        <v>Unclaimed</v>
      </c>
      <c r="Z503" s="114">
        <f>IFERROR(VLOOKUP(F503,'ITC-Books'!$E$21:$P$1020,12,0)-H503,SUM(M503:O503))</f>
        <v>0</v>
      </c>
    </row>
    <row r="504" spans="2:26">
      <c r="B504" s="176" t="s">
        <v>2883</v>
      </c>
      <c r="C504" s="121"/>
      <c r="D504" s="119"/>
      <c r="E504" s="118"/>
      <c r="F504" s="192"/>
      <c r="G504" s="117"/>
      <c r="H504" s="120">
        <v>0</v>
      </c>
      <c r="I504" s="119"/>
      <c r="J504" s="119"/>
      <c r="K504" s="120">
        <v>0</v>
      </c>
      <c r="L504" s="120">
        <v>0</v>
      </c>
      <c r="M504" s="120">
        <v>0</v>
      </c>
      <c r="N504" s="120">
        <v>0</v>
      </c>
      <c r="O504" s="120">
        <v>0</v>
      </c>
      <c r="P504" s="185"/>
      <c r="Q504" s="181">
        <v>0</v>
      </c>
      <c r="R504" s="197"/>
      <c r="S504" s="179" t="str">
        <f>IFERROR(INDEX('ITC-3B'!$B$21:$B$1020,MATCH(F504,'ITC-3B'!$E$21:$E$1020,0)),"-")</f>
        <v>-</v>
      </c>
      <c r="T504" s="179" t="str">
        <f>IFERROR(INDEX('ITC-Books'!$B$21:$B$1020,MATCH(F504,'ITC-Books'!$E$21:$E$1020,0)),"-")</f>
        <v>-</v>
      </c>
      <c r="U504" s="186">
        <f t="shared" si="12"/>
        <v>0</v>
      </c>
      <c r="W504" s="179" t="str">
        <f>IFERROR(INDEX('ITC-3B'!$C$21:$C$1020,MATCH(F504,'ITC-3B'!$E$21:$E$1020,0)),"Unclaimed")</f>
        <v>Unclaimed</v>
      </c>
      <c r="X504" s="114">
        <f>IFERROR(VLOOKUP(F504,'ITC-3B'!$E$21:$P$1020,12,0)-H504,SUM(M504:O504))</f>
        <v>0</v>
      </c>
      <c r="Y504" s="179" t="str">
        <f>IFERROR(INDEX('ITC-Books'!$C$21:$C$1020,MATCH(F504,'ITC-Books'!$E$21:$E$1020,0)),"Unclaimed")</f>
        <v>Unclaimed</v>
      </c>
      <c r="Z504" s="114">
        <f>IFERROR(VLOOKUP(F504,'ITC-Books'!$E$21:$P$1020,12,0)-H504,SUM(M504:O504))</f>
        <v>0</v>
      </c>
    </row>
    <row r="505" spans="2:26">
      <c r="B505" s="176" t="s">
        <v>2884</v>
      </c>
      <c r="C505" s="121"/>
      <c r="D505" s="119"/>
      <c r="E505" s="118"/>
      <c r="F505" s="192"/>
      <c r="G505" s="117"/>
      <c r="H505" s="120">
        <v>0</v>
      </c>
      <c r="I505" s="119"/>
      <c r="J505" s="119"/>
      <c r="K505" s="120">
        <v>0</v>
      </c>
      <c r="L505" s="120">
        <v>0</v>
      </c>
      <c r="M505" s="120">
        <v>0</v>
      </c>
      <c r="N505" s="120">
        <v>0</v>
      </c>
      <c r="O505" s="120">
        <v>0</v>
      </c>
      <c r="P505" s="185"/>
      <c r="Q505" s="181">
        <v>0</v>
      </c>
      <c r="R505" s="197"/>
      <c r="S505" s="179" t="str">
        <f>IFERROR(INDEX('ITC-3B'!$B$21:$B$1020,MATCH(F505,'ITC-3B'!$E$21:$E$1020,0)),"-")</f>
        <v>-</v>
      </c>
      <c r="T505" s="179" t="str">
        <f>IFERROR(INDEX('ITC-Books'!$B$21:$B$1020,MATCH(F505,'ITC-Books'!$E$21:$E$1020,0)),"-")</f>
        <v>-</v>
      </c>
      <c r="U505" s="186">
        <f t="shared" si="12"/>
        <v>0</v>
      </c>
      <c r="W505" s="179" t="str">
        <f>IFERROR(INDEX('ITC-3B'!$C$21:$C$1020,MATCH(F505,'ITC-3B'!$E$21:$E$1020,0)),"Unclaimed")</f>
        <v>Unclaimed</v>
      </c>
      <c r="X505" s="114">
        <f>IFERROR(VLOOKUP(F505,'ITC-3B'!$E$21:$P$1020,12,0)-H505,SUM(M505:O505))</f>
        <v>0</v>
      </c>
      <c r="Y505" s="179" t="str">
        <f>IFERROR(INDEX('ITC-Books'!$C$21:$C$1020,MATCH(F505,'ITC-Books'!$E$21:$E$1020,0)),"Unclaimed")</f>
        <v>Unclaimed</v>
      </c>
      <c r="Z505" s="114">
        <f>IFERROR(VLOOKUP(F505,'ITC-Books'!$E$21:$P$1020,12,0)-H505,SUM(M505:O505))</f>
        <v>0</v>
      </c>
    </row>
    <row r="506" spans="2:26">
      <c r="B506" s="176" t="s">
        <v>2885</v>
      </c>
      <c r="C506" s="121"/>
      <c r="D506" s="119"/>
      <c r="E506" s="118"/>
      <c r="F506" s="192"/>
      <c r="G506" s="117"/>
      <c r="H506" s="120">
        <v>0</v>
      </c>
      <c r="I506" s="119"/>
      <c r="J506" s="119"/>
      <c r="K506" s="120">
        <v>0</v>
      </c>
      <c r="L506" s="120">
        <v>0</v>
      </c>
      <c r="M506" s="120">
        <v>0</v>
      </c>
      <c r="N506" s="120">
        <v>0</v>
      </c>
      <c r="O506" s="120">
        <v>0</v>
      </c>
      <c r="P506" s="185"/>
      <c r="Q506" s="181">
        <v>0</v>
      </c>
      <c r="R506" s="197"/>
      <c r="S506" s="179" t="str">
        <f>IFERROR(INDEX('ITC-3B'!$B$21:$B$1020,MATCH(F506,'ITC-3B'!$E$21:$E$1020,0)),"-")</f>
        <v>-</v>
      </c>
      <c r="T506" s="179" t="str">
        <f>IFERROR(INDEX('ITC-Books'!$B$21:$B$1020,MATCH(F506,'ITC-Books'!$E$21:$E$1020,0)),"-")</f>
        <v>-</v>
      </c>
      <c r="U506" s="186">
        <f t="shared" si="12"/>
        <v>0</v>
      </c>
      <c r="W506" s="179" t="str">
        <f>IFERROR(INDEX('ITC-3B'!$C$21:$C$1020,MATCH(F506,'ITC-3B'!$E$21:$E$1020,0)),"Unclaimed")</f>
        <v>Unclaimed</v>
      </c>
      <c r="X506" s="114">
        <f>IFERROR(VLOOKUP(F506,'ITC-3B'!$E$21:$P$1020,12,0)-H506,SUM(M506:O506))</f>
        <v>0</v>
      </c>
      <c r="Y506" s="179" t="str">
        <f>IFERROR(INDEX('ITC-Books'!$C$21:$C$1020,MATCH(F506,'ITC-Books'!$E$21:$E$1020,0)),"Unclaimed")</f>
        <v>Unclaimed</v>
      </c>
      <c r="Z506" s="114">
        <f>IFERROR(VLOOKUP(F506,'ITC-Books'!$E$21:$P$1020,12,0)-H506,SUM(M506:O506))</f>
        <v>0</v>
      </c>
    </row>
    <row r="507" spans="2:26">
      <c r="B507" s="176" t="s">
        <v>2886</v>
      </c>
      <c r="C507" s="121"/>
      <c r="D507" s="119"/>
      <c r="E507" s="118"/>
      <c r="F507" s="192"/>
      <c r="G507" s="117"/>
      <c r="H507" s="120">
        <v>0</v>
      </c>
      <c r="I507" s="119"/>
      <c r="J507" s="119"/>
      <c r="K507" s="120">
        <v>0</v>
      </c>
      <c r="L507" s="120">
        <v>0</v>
      </c>
      <c r="M507" s="120">
        <v>0</v>
      </c>
      <c r="N507" s="120">
        <v>0</v>
      </c>
      <c r="O507" s="120">
        <v>0</v>
      </c>
      <c r="P507" s="185"/>
      <c r="Q507" s="181">
        <v>0</v>
      </c>
      <c r="R507" s="197"/>
      <c r="S507" s="179" t="str">
        <f>IFERROR(INDEX('ITC-3B'!$B$21:$B$1020,MATCH(F507,'ITC-3B'!$E$21:$E$1020,0)),"-")</f>
        <v>-</v>
      </c>
      <c r="T507" s="179" t="str">
        <f>IFERROR(INDEX('ITC-Books'!$B$21:$B$1020,MATCH(F507,'ITC-Books'!$E$21:$E$1020,0)),"-")</f>
        <v>-</v>
      </c>
      <c r="U507" s="186">
        <f t="shared" si="12"/>
        <v>0</v>
      </c>
      <c r="W507" s="179" t="str">
        <f>IFERROR(INDEX('ITC-3B'!$C$21:$C$1020,MATCH(F507,'ITC-3B'!$E$21:$E$1020,0)),"Unclaimed")</f>
        <v>Unclaimed</v>
      </c>
      <c r="X507" s="114">
        <f>IFERROR(VLOOKUP(F507,'ITC-3B'!$E$21:$P$1020,12,0)-H507,SUM(M507:O507))</f>
        <v>0</v>
      </c>
      <c r="Y507" s="179" t="str">
        <f>IFERROR(INDEX('ITC-Books'!$C$21:$C$1020,MATCH(F507,'ITC-Books'!$E$21:$E$1020,0)),"Unclaimed")</f>
        <v>Unclaimed</v>
      </c>
      <c r="Z507" s="114">
        <f>IFERROR(VLOOKUP(F507,'ITC-Books'!$E$21:$P$1020,12,0)-H507,SUM(M507:O507))</f>
        <v>0</v>
      </c>
    </row>
    <row r="508" spans="2:26">
      <c r="B508" s="176" t="s">
        <v>2887</v>
      </c>
      <c r="C508" s="121"/>
      <c r="D508" s="119"/>
      <c r="E508" s="118"/>
      <c r="F508" s="192"/>
      <c r="G508" s="117"/>
      <c r="H508" s="120">
        <v>0</v>
      </c>
      <c r="I508" s="119"/>
      <c r="J508" s="119"/>
      <c r="K508" s="120">
        <v>0</v>
      </c>
      <c r="L508" s="120">
        <v>0</v>
      </c>
      <c r="M508" s="120">
        <v>0</v>
      </c>
      <c r="N508" s="120">
        <v>0</v>
      </c>
      <c r="O508" s="120">
        <v>0</v>
      </c>
      <c r="P508" s="185"/>
      <c r="Q508" s="181">
        <v>0</v>
      </c>
      <c r="R508" s="197"/>
      <c r="S508" s="179" t="str">
        <f>IFERROR(INDEX('ITC-3B'!$B$21:$B$1020,MATCH(F508,'ITC-3B'!$E$21:$E$1020,0)),"-")</f>
        <v>-</v>
      </c>
      <c r="T508" s="179" t="str">
        <f>IFERROR(INDEX('ITC-Books'!$B$21:$B$1020,MATCH(F508,'ITC-Books'!$E$21:$E$1020,0)),"-")</f>
        <v>-</v>
      </c>
      <c r="U508" s="186">
        <f t="shared" si="12"/>
        <v>0</v>
      </c>
      <c r="W508" s="179" t="str">
        <f>IFERROR(INDEX('ITC-3B'!$C$21:$C$1020,MATCH(F508,'ITC-3B'!$E$21:$E$1020,0)),"Unclaimed")</f>
        <v>Unclaimed</v>
      </c>
      <c r="X508" s="114">
        <f>IFERROR(VLOOKUP(F508,'ITC-3B'!$E$21:$P$1020,12,0)-H508,SUM(M508:O508))</f>
        <v>0</v>
      </c>
      <c r="Y508" s="179" t="str">
        <f>IFERROR(INDEX('ITC-Books'!$C$21:$C$1020,MATCH(F508,'ITC-Books'!$E$21:$E$1020,0)),"Unclaimed")</f>
        <v>Unclaimed</v>
      </c>
      <c r="Z508" s="114">
        <f>IFERROR(VLOOKUP(F508,'ITC-Books'!$E$21:$P$1020,12,0)-H508,SUM(M508:O508))</f>
        <v>0</v>
      </c>
    </row>
    <row r="509" spans="2:26">
      <c r="B509" s="176" t="s">
        <v>2888</v>
      </c>
      <c r="C509" s="121"/>
      <c r="D509" s="119"/>
      <c r="E509" s="118"/>
      <c r="F509" s="192"/>
      <c r="G509" s="117"/>
      <c r="H509" s="120">
        <v>0</v>
      </c>
      <c r="I509" s="119"/>
      <c r="J509" s="119"/>
      <c r="K509" s="120">
        <v>0</v>
      </c>
      <c r="L509" s="120">
        <v>0</v>
      </c>
      <c r="M509" s="120">
        <v>0</v>
      </c>
      <c r="N509" s="120">
        <v>0</v>
      </c>
      <c r="O509" s="120">
        <v>0</v>
      </c>
      <c r="P509" s="185"/>
      <c r="Q509" s="181">
        <v>0</v>
      </c>
      <c r="R509" s="197"/>
      <c r="S509" s="179" t="str">
        <f>IFERROR(INDEX('ITC-3B'!$B$21:$B$1020,MATCH(F509,'ITC-3B'!$E$21:$E$1020,0)),"-")</f>
        <v>-</v>
      </c>
      <c r="T509" s="179" t="str">
        <f>IFERROR(INDEX('ITC-Books'!$B$21:$B$1020,MATCH(F509,'ITC-Books'!$E$21:$E$1020,0)),"-")</f>
        <v>-</v>
      </c>
      <c r="U509" s="186">
        <f t="shared" si="12"/>
        <v>0</v>
      </c>
      <c r="W509" s="179" t="str">
        <f>IFERROR(INDEX('ITC-3B'!$C$21:$C$1020,MATCH(F509,'ITC-3B'!$E$21:$E$1020,0)),"Unclaimed")</f>
        <v>Unclaimed</v>
      </c>
      <c r="X509" s="114">
        <f>IFERROR(VLOOKUP(F509,'ITC-3B'!$E$21:$P$1020,12,0)-H509,SUM(M509:O509))</f>
        <v>0</v>
      </c>
      <c r="Y509" s="179" t="str">
        <f>IFERROR(INDEX('ITC-Books'!$C$21:$C$1020,MATCH(F509,'ITC-Books'!$E$21:$E$1020,0)),"Unclaimed")</f>
        <v>Unclaimed</v>
      </c>
      <c r="Z509" s="114">
        <f>IFERROR(VLOOKUP(F509,'ITC-Books'!$E$21:$P$1020,12,0)-H509,SUM(M509:O509))</f>
        <v>0</v>
      </c>
    </row>
    <row r="510" spans="2:26">
      <c r="B510" s="176" t="s">
        <v>2889</v>
      </c>
      <c r="C510" s="121"/>
      <c r="D510" s="119"/>
      <c r="E510" s="118"/>
      <c r="F510" s="192"/>
      <c r="G510" s="117"/>
      <c r="H510" s="120">
        <v>0</v>
      </c>
      <c r="I510" s="119"/>
      <c r="J510" s="119"/>
      <c r="K510" s="120">
        <v>0</v>
      </c>
      <c r="L510" s="120">
        <v>0</v>
      </c>
      <c r="M510" s="120">
        <v>0</v>
      </c>
      <c r="N510" s="120">
        <v>0</v>
      </c>
      <c r="O510" s="120">
        <v>0</v>
      </c>
      <c r="P510" s="185"/>
      <c r="Q510" s="181">
        <v>0</v>
      </c>
      <c r="R510" s="197"/>
      <c r="S510" s="179" t="str">
        <f>IFERROR(INDEX('ITC-3B'!$B$21:$B$1020,MATCH(F510,'ITC-3B'!$E$21:$E$1020,0)),"-")</f>
        <v>-</v>
      </c>
      <c r="T510" s="179" t="str">
        <f>IFERROR(INDEX('ITC-Books'!$B$21:$B$1020,MATCH(F510,'ITC-Books'!$E$21:$E$1020,0)),"-")</f>
        <v>-</v>
      </c>
      <c r="U510" s="186">
        <f t="shared" si="12"/>
        <v>0</v>
      </c>
      <c r="W510" s="179" t="str">
        <f>IFERROR(INDEX('ITC-3B'!$C$21:$C$1020,MATCH(F510,'ITC-3B'!$E$21:$E$1020,0)),"Unclaimed")</f>
        <v>Unclaimed</v>
      </c>
      <c r="X510" s="114">
        <f>IFERROR(VLOOKUP(F510,'ITC-3B'!$E$21:$P$1020,12,0)-H510,SUM(M510:O510))</f>
        <v>0</v>
      </c>
      <c r="Y510" s="179" t="str">
        <f>IFERROR(INDEX('ITC-Books'!$C$21:$C$1020,MATCH(F510,'ITC-Books'!$E$21:$E$1020,0)),"Unclaimed")</f>
        <v>Unclaimed</v>
      </c>
      <c r="Z510" s="114">
        <f>IFERROR(VLOOKUP(F510,'ITC-Books'!$E$21:$P$1020,12,0)-H510,SUM(M510:O510))</f>
        <v>0</v>
      </c>
    </row>
    <row r="511" spans="2:26">
      <c r="B511" s="176" t="s">
        <v>2890</v>
      </c>
      <c r="C511" s="121"/>
      <c r="D511" s="119"/>
      <c r="E511" s="118"/>
      <c r="F511" s="192"/>
      <c r="G511" s="117"/>
      <c r="H511" s="120">
        <v>0</v>
      </c>
      <c r="I511" s="119"/>
      <c r="J511" s="119"/>
      <c r="K511" s="120">
        <v>0</v>
      </c>
      <c r="L511" s="120">
        <v>0</v>
      </c>
      <c r="M511" s="120">
        <v>0</v>
      </c>
      <c r="N511" s="120">
        <v>0</v>
      </c>
      <c r="O511" s="120">
        <v>0</v>
      </c>
      <c r="P511" s="185"/>
      <c r="Q511" s="181">
        <v>0</v>
      </c>
      <c r="R511" s="197"/>
      <c r="S511" s="179" t="str">
        <f>IFERROR(INDEX('ITC-3B'!$B$21:$B$1020,MATCH(F511,'ITC-3B'!$E$21:$E$1020,0)),"-")</f>
        <v>-</v>
      </c>
      <c r="T511" s="179" t="str">
        <f>IFERROR(INDEX('ITC-Books'!$B$21:$B$1020,MATCH(F511,'ITC-Books'!$E$21:$E$1020,0)),"-")</f>
        <v>-</v>
      </c>
      <c r="U511" s="186">
        <f t="shared" si="12"/>
        <v>0</v>
      </c>
      <c r="W511" s="179" t="str">
        <f>IFERROR(INDEX('ITC-3B'!$C$21:$C$1020,MATCH(F511,'ITC-3B'!$E$21:$E$1020,0)),"Unclaimed")</f>
        <v>Unclaimed</v>
      </c>
      <c r="X511" s="114">
        <f>IFERROR(VLOOKUP(F511,'ITC-3B'!$E$21:$P$1020,12,0)-H511,SUM(M511:O511))</f>
        <v>0</v>
      </c>
      <c r="Y511" s="179" t="str">
        <f>IFERROR(INDEX('ITC-Books'!$C$21:$C$1020,MATCH(F511,'ITC-Books'!$E$21:$E$1020,0)),"Unclaimed")</f>
        <v>Unclaimed</v>
      </c>
      <c r="Z511" s="114">
        <f>IFERROR(VLOOKUP(F511,'ITC-Books'!$E$21:$P$1020,12,0)-H511,SUM(M511:O511))</f>
        <v>0</v>
      </c>
    </row>
    <row r="512" spans="2:26">
      <c r="B512" s="176" t="s">
        <v>2891</v>
      </c>
      <c r="C512" s="121"/>
      <c r="D512" s="119"/>
      <c r="E512" s="118"/>
      <c r="F512" s="192"/>
      <c r="G512" s="117"/>
      <c r="H512" s="120">
        <v>0</v>
      </c>
      <c r="I512" s="119"/>
      <c r="J512" s="119"/>
      <c r="K512" s="120">
        <v>0</v>
      </c>
      <c r="L512" s="120">
        <v>0</v>
      </c>
      <c r="M512" s="120">
        <v>0</v>
      </c>
      <c r="N512" s="120">
        <v>0</v>
      </c>
      <c r="O512" s="120">
        <v>0</v>
      </c>
      <c r="P512" s="185"/>
      <c r="Q512" s="181">
        <v>0</v>
      </c>
      <c r="R512" s="197"/>
      <c r="S512" s="179" t="str">
        <f>IFERROR(INDEX('ITC-3B'!$B$21:$B$1020,MATCH(F512,'ITC-3B'!$E$21:$E$1020,0)),"-")</f>
        <v>-</v>
      </c>
      <c r="T512" s="179" t="str">
        <f>IFERROR(INDEX('ITC-Books'!$B$21:$B$1020,MATCH(F512,'ITC-Books'!$E$21:$E$1020,0)),"-")</f>
        <v>-</v>
      </c>
      <c r="U512" s="186">
        <f t="shared" si="12"/>
        <v>0</v>
      </c>
      <c r="W512" s="179" t="str">
        <f>IFERROR(INDEX('ITC-3B'!$C$21:$C$1020,MATCH(F512,'ITC-3B'!$E$21:$E$1020,0)),"Unclaimed")</f>
        <v>Unclaimed</v>
      </c>
      <c r="X512" s="114">
        <f>IFERROR(VLOOKUP(F512,'ITC-3B'!$E$21:$P$1020,12,0)-H512,SUM(M512:O512))</f>
        <v>0</v>
      </c>
      <c r="Y512" s="179" t="str">
        <f>IFERROR(INDEX('ITC-Books'!$C$21:$C$1020,MATCH(F512,'ITC-Books'!$E$21:$E$1020,0)),"Unclaimed")</f>
        <v>Unclaimed</v>
      </c>
      <c r="Z512" s="114">
        <f>IFERROR(VLOOKUP(F512,'ITC-Books'!$E$21:$P$1020,12,0)-H512,SUM(M512:O512))</f>
        <v>0</v>
      </c>
    </row>
    <row r="513" spans="2:26">
      <c r="B513" s="176" t="s">
        <v>2892</v>
      </c>
      <c r="C513" s="121"/>
      <c r="D513" s="119"/>
      <c r="E513" s="118"/>
      <c r="F513" s="192"/>
      <c r="G513" s="117"/>
      <c r="H513" s="120">
        <v>0</v>
      </c>
      <c r="I513" s="119"/>
      <c r="J513" s="119"/>
      <c r="K513" s="120">
        <v>0</v>
      </c>
      <c r="L513" s="120">
        <v>0</v>
      </c>
      <c r="M513" s="120">
        <v>0</v>
      </c>
      <c r="N513" s="120">
        <v>0</v>
      </c>
      <c r="O513" s="120">
        <v>0</v>
      </c>
      <c r="P513" s="185"/>
      <c r="Q513" s="181">
        <v>0</v>
      </c>
      <c r="R513" s="197"/>
      <c r="S513" s="179" t="str">
        <f>IFERROR(INDEX('ITC-3B'!$B$21:$B$1020,MATCH(F513,'ITC-3B'!$E$21:$E$1020,0)),"-")</f>
        <v>-</v>
      </c>
      <c r="T513" s="179" t="str">
        <f>IFERROR(INDEX('ITC-Books'!$B$21:$B$1020,MATCH(F513,'ITC-Books'!$E$21:$E$1020,0)),"-")</f>
        <v>-</v>
      </c>
      <c r="U513" s="186">
        <f t="shared" si="12"/>
        <v>0</v>
      </c>
      <c r="W513" s="179" t="str">
        <f>IFERROR(INDEX('ITC-3B'!$C$21:$C$1020,MATCH(F513,'ITC-3B'!$E$21:$E$1020,0)),"Unclaimed")</f>
        <v>Unclaimed</v>
      </c>
      <c r="X513" s="114">
        <f>IFERROR(VLOOKUP(F513,'ITC-3B'!$E$21:$P$1020,12,0)-H513,SUM(M513:O513))</f>
        <v>0</v>
      </c>
      <c r="Y513" s="179" t="str">
        <f>IFERROR(INDEX('ITC-Books'!$C$21:$C$1020,MATCH(F513,'ITC-Books'!$E$21:$E$1020,0)),"Unclaimed")</f>
        <v>Unclaimed</v>
      </c>
      <c r="Z513" s="114">
        <f>IFERROR(VLOOKUP(F513,'ITC-Books'!$E$21:$P$1020,12,0)-H513,SUM(M513:O513))</f>
        <v>0</v>
      </c>
    </row>
    <row r="514" spans="2:26">
      <c r="B514" s="176" t="s">
        <v>2893</v>
      </c>
      <c r="C514" s="121"/>
      <c r="D514" s="119"/>
      <c r="E514" s="118"/>
      <c r="F514" s="192"/>
      <c r="G514" s="117"/>
      <c r="H514" s="120">
        <v>0</v>
      </c>
      <c r="I514" s="119"/>
      <c r="J514" s="119"/>
      <c r="K514" s="120">
        <v>0</v>
      </c>
      <c r="L514" s="120">
        <v>0</v>
      </c>
      <c r="M514" s="120">
        <v>0</v>
      </c>
      <c r="N514" s="120">
        <v>0</v>
      </c>
      <c r="O514" s="120">
        <v>0</v>
      </c>
      <c r="P514" s="185"/>
      <c r="Q514" s="181">
        <v>0</v>
      </c>
      <c r="R514" s="197"/>
      <c r="S514" s="179" t="str">
        <f>IFERROR(INDEX('ITC-3B'!$B$21:$B$1020,MATCH(F514,'ITC-3B'!$E$21:$E$1020,0)),"-")</f>
        <v>-</v>
      </c>
      <c r="T514" s="179" t="str">
        <f>IFERROR(INDEX('ITC-Books'!$B$21:$B$1020,MATCH(F514,'ITC-Books'!$E$21:$E$1020,0)),"-")</f>
        <v>-</v>
      </c>
      <c r="U514" s="186">
        <f t="shared" si="12"/>
        <v>0</v>
      </c>
      <c r="W514" s="179" t="str">
        <f>IFERROR(INDEX('ITC-3B'!$C$21:$C$1020,MATCH(F514,'ITC-3B'!$E$21:$E$1020,0)),"Unclaimed")</f>
        <v>Unclaimed</v>
      </c>
      <c r="X514" s="114">
        <f>IFERROR(VLOOKUP(F514,'ITC-3B'!$E$21:$P$1020,12,0)-H514,SUM(M514:O514))</f>
        <v>0</v>
      </c>
      <c r="Y514" s="179" t="str">
        <f>IFERROR(INDEX('ITC-Books'!$C$21:$C$1020,MATCH(F514,'ITC-Books'!$E$21:$E$1020,0)),"Unclaimed")</f>
        <v>Unclaimed</v>
      </c>
      <c r="Z514" s="114">
        <f>IFERROR(VLOOKUP(F514,'ITC-Books'!$E$21:$P$1020,12,0)-H514,SUM(M514:O514))</f>
        <v>0</v>
      </c>
    </row>
    <row r="515" spans="2:26">
      <c r="B515" s="176" t="s">
        <v>2894</v>
      </c>
      <c r="C515" s="121"/>
      <c r="D515" s="119"/>
      <c r="E515" s="118"/>
      <c r="F515" s="192"/>
      <c r="G515" s="117"/>
      <c r="H515" s="120">
        <v>0</v>
      </c>
      <c r="I515" s="119"/>
      <c r="J515" s="119"/>
      <c r="K515" s="120">
        <v>0</v>
      </c>
      <c r="L515" s="120">
        <v>0</v>
      </c>
      <c r="M515" s="120">
        <v>0</v>
      </c>
      <c r="N515" s="120">
        <v>0</v>
      </c>
      <c r="O515" s="120">
        <v>0</v>
      </c>
      <c r="P515" s="185"/>
      <c r="Q515" s="181">
        <v>0</v>
      </c>
      <c r="R515" s="197"/>
      <c r="S515" s="179" t="str">
        <f>IFERROR(INDEX('ITC-3B'!$B$21:$B$1020,MATCH(F515,'ITC-3B'!$E$21:$E$1020,0)),"-")</f>
        <v>-</v>
      </c>
      <c r="T515" s="179" t="str">
        <f>IFERROR(INDEX('ITC-Books'!$B$21:$B$1020,MATCH(F515,'ITC-Books'!$E$21:$E$1020,0)),"-")</f>
        <v>-</v>
      </c>
      <c r="U515" s="186">
        <f t="shared" si="12"/>
        <v>0</v>
      </c>
      <c r="W515" s="179" t="str">
        <f>IFERROR(INDEX('ITC-3B'!$C$21:$C$1020,MATCH(F515,'ITC-3B'!$E$21:$E$1020,0)),"Unclaimed")</f>
        <v>Unclaimed</v>
      </c>
      <c r="X515" s="114">
        <f>IFERROR(VLOOKUP(F515,'ITC-3B'!$E$21:$P$1020,12,0)-H515,SUM(M515:O515))</f>
        <v>0</v>
      </c>
      <c r="Y515" s="179" t="str">
        <f>IFERROR(INDEX('ITC-Books'!$C$21:$C$1020,MATCH(F515,'ITC-Books'!$E$21:$E$1020,0)),"Unclaimed")</f>
        <v>Unclaimed</v>
      </c>
      <c r="Z515" s="114">
        <f>IFERROR(VLOOKUP(F515,'ITC-Books'!$E$21:$P$1020,12,0)-H515,SUM(M515:O515))</f>
        <v>0</v>
      </c>
    </row>
    <row r="516" spans="2:26">
      <c r="B516" s="176" t="s">
        <v>2895</v>
      </c>
      <c r="C516" s="121"/>
      <c r="D516" s="119"/>
      <c r="E516" s="118"/>
      <c r="F516" s="192"/>
      <c r="G516" s="117"/>
      <c r="H516" s="120">
        <v>0</v>
      </c>
      <c r="I516" s="119"/>
      <c r="J516" s="119"/>
      <c r="K516" s="120">
        <v>0</v>
      </c>
      <c r="L516" s="120">
        <v>0</v>
      </c>
      <c r="M516" s="120">
        <v>0</v>
      </c>
      <c r="N516" s="120">
        <v>0</v>
      </c>
      <c r="O516" s="120">
        <v>0</v>
      </c>
      <c r="P516" s="185"/>
      <c r="Q516" s="181">
        <v>0</v>
      </c>
      <c r="R516" s="197"/>
      <c r="S516" s="179" t="str">
        <f>IFERROR(INDEX('ITC-3B'!$B$21:$B$1020,MATCH(F516,'ITC-3B'!$E$21:$E$1020,0)),"-")</f>
        <v>-</v>
      </c>
      <c r="T516" s="179" t="str">
        <f>IFERROR(INDEX('ITC-Books'!$B$21:$B$1020,MATCH(F516,'ITC-Books'!$E$21:$E$1020,0)),"-")</f>
        <v>-</v>
      </c>
      <c r="U516" s="186">
        <f t="shared" si="12"/>
        <v>0</v>
      </c>
      <c r="W516" s="179" t="str">
        <f>IFERROR(INDEX('ITC-3B'!$C$21:$C$1020,MATCH(F516,'ITC-3B'!$E$21:$E$1020,0)),"Unclaimed")</f>
        <v>Unclaimed</v>
      </c>
      <c r="X516" s="114">
        <f>IFERROR(VLOOKUP(F516,'ITC-3B'!$E$21:$P$1020,12,0)-H516,SUM(M516:O516))</f>
        <v>0</v>
      </c>
      <c r="Y516" s="179" t="str">
        <f>IFERROR(INDEX('ITC-Books'!$C$21:$C$1020,MATCH(F516,'ITC-Books'!$E$21:$E$1020,0)),"Unclaimed")</f>
        <v>Unclaimed</v>
      </c>
      <c r="Z516" s="114">
        <f>IFERROR(VLOOKUP(F516,'ITC-Books'!$E$21:$P$1020,12,0)-H516,SUM(M516:O516))</f>
        <v>0</v>
      </c>
    </row>
    <row r="517" spans="2:26">
      <c r="B517" s="176" t="s">
        <v>2896</v>
      </c>
      <c r="C517" s="121"/>
      <c r="D517" s="119"/>
      <c r="E517" s="118"/>
      <c r="F517" s="192"/>
      <c r="G517" s="117"/>
      <c r="H517" s="120">
        <v>0</v>
      </c>
      <c r="I517" s="119"/>
      <c r="J517" s="119"/>
      <c r="K517" s="120">
        <v>0</v>
      </c>
      <c r="L517" s="120">
        <v>0</v>
      </c>
      <c r="M517" s="120">
        <v>0</v>
      </c>
      <c r="N517" s="120">
        <v>0</v>
      </c>
      <c r="O517" s="120">
        <v>0</v>
      </c>
      <c r="P517" s="185"/>
      <c r="Q517" s="181">
        <v>0</v>
      </c>
      <c r="R517" s="197"/>
      <c r="S517" s="179" t="str">
        <f>IFERROR(INDEX('ITC-3B'!$B$21:$B$1020,MATCH(F517,'ITC-3B'!$E$21:$E$1020,0)),"-")</f>
        <v>-</v>
      </c>
      <c r="T517" s="179" t="str">
        <f>IFERROR(INDEX('ITC-Books'!$B$21:$B$1020,MATCH(F517,'ITC-Books'!$E$21:$E$1020,0)),"-")</f>
        <v>-</v>
      </c>
      <c r="U517" s="186">
        <f t="shared" si="12"/>
        <v>0</v>
      </c>
      <c r="W517" s="179" t="str">
        <f>IFERROR(INDEX('ITC-3B'!$C$21:$C$1020,MATCH(F517,'ITC-3B'!$E$21:$E$1020,0)),"Unclaimed")</f>
        <v>Unclaimed</v>
      </c>
      <c r="X517" s="114">
        <f>IFERROR(VLOOKUP(F517,'ITC-3B'!$E$21:$P$1020,12,0)-H517,SUM(M517:O517))</f>
        <v>0</v>
      </c>
      <c r="Y517" s="179" t="str">
        <f>IFERROR(INDEX('ITC-Books'!$C$21:$C$1020,MATCH(F517,'ITC-Books'!$E$21:$E$1020,0)),"Unclaimed")</f>
        <v>Unclaimed</v>
      </c>
      <c r="Z517" s="114">
        <f>IFERROR(VLOOKUP(F517,'ITC-Books'!$E$21:$P$1020,12,0)-H517,SUM(M517:O517))</f>
        <v>0</v>
      </c>
    </row>
    <row r="518" spans="2:26">
      <c r="B518" s="176" t="s">
        <v>2897</v>
      </c>
      <c r="C518" s="121"/>
      <c r="D518" s="119"/>
      <c r="E518" s="118"/>
      <c r="F518" s="192"/>
      <c r="G518" s="117"/>
      <c r="H518" s="120">
        <v>0</v>
      </c>
      <c r="I518" s="119"/>
      <c r="J518" s="119"/>
      <c r="K518" s="120">
        <v>0</v>
      </c>
      <c r="L518" s="120">
        <v>0</v>
      </c>
      <c r="M518" s="120">
        <v>0</v>
      </c>
      <c r="N518" s="120">
        <v>0</v>
      </c>
      <c r="O518" s="120">
        <v>0</v>
      </c>
      <c r="P518" s="185"/>
      <c r="Q518" s="181">
        <v>0</v>
      </c>
      <c r="R518" s="197"/>
      <c r="S518" s="179" t="str">
        <f>IFERROR(INDEX('ITC-3B'!$B$21:$B$1020,MATCH(F518,'ITC-3B'!$E$21:$E$1020,0)),"-")</f>
        <v>-</v>
      </c>
      <c r="T518" s="179" t="str">
        <f>IFERROR(INDEX('ITC-Books'!$B$21:$B$1020,MATCH(F518,'ITC-Books'!$E$21:$E$1020,0)),"-")</f>
        <v>-</v>
      </c>
      <c r="U518" s="186">
        <f t="shared" si="12"/>
        <v>0</v>
      </c>
      <c r="W518" s="179" t="str">
        <f>IFERROR(INDEX('ITC-3B'!$C$21:$C$1020,MATCH(F518,'ITC-3B'!$E$21:$E$1020,0)),"Unclaimed")</f>
        <v>Unclaimed</v>
      </c>
      <c r="X518" s="114">
        <f>IFERROR(VLOOKUP(F518,'ITC-3B'!$E$21:$P$1020,12,0)-H518,SUM(M518:O518))</f>
        <v>0</v>
      </c>
      <c r="Y518" s="179" t="str">
        <f>IFERROR(INDEX('ITC-Books'!$C$21:$C$1020,MATCH(F518,'ITC-Books'!$E$21:$E$1020,0)),"Unclaimed")</f>
        <v>Unclaimed</v>
      </c>
      <c r="Z518" s="114">
        <f>IFERROR(VLOOKUP(F518,'ITC-Books'!$E$21:$P$1020,12,0)-H518,SUM(M518:O518))</f>
        <v>0</v>
      </c>
    </row>
    <row r="519" spans="2:26">
      <c r="B519" s="176" t="s">
        <v>2898</v>
      </c>
      <c r="C519" s="121"/>
      <c r="D519" s="119"/>
      <c r="E519" s="118"/>
      <c r="F519" s="192"/>
      <c r="G519" s="117"/>
      <c r="H519" s="120">
        <v>0</v>
      </c>
      <c r="I519" s="119"/>
      <c r="J519" s="119"/>
      <c r="K519" s="120">
        <v>0</v>
      </c>
      <c r="L519" s="120">
        <v>0</v>
      </c>
      <c r="M519" s="120">
        <v>0</v>
      </c>
      <c r="N519" s="120">
        <v>0</v>
      </c>
      <c r="O519" s="120">
        <v>0</v>
      </c>
      <c r="P519" s="185"/>
      <c r="Q519" s="181">
        <v>0</v>
      </c>
      <c r="R519" s="197"/>
      <c r="S519" s="179" t="str">
        <f>IFERROR(INDEX('ITC-3B'!$B$21:$B$1020,MATCH(F519,'ITC-3B'!$E$21:$E$1020,0)),"-")</f>
        <v>-</v>
      </c>
      <c r="T519" s="179" t="str">
        <f>IFERROR(INDEX('ITC-Books'!$B$21:$B$1020,MATCH(F519,'ITC-Books'!$E$21:$E$1020,0)),"-")</f>
        <v>-</v>
      </c>
      <c r="U519" s="186">
        <f t="shared" si="12"/>
        <v>0</v>
      </c>
      <c r="W519" s="179" t="str">
        <f>IFERROR(INDEX('ITC-3B'!$C$21:$C$1020,MATCH(F519,'ITC-3B'!$E$21:$E$1020,0)),"Unclaimed")</f>
        <v>Unclaimed</v>
      </c>
      <c r="X519" s="114">
        <f>IFERROR(VLOOKUP(F519,'ITC-3B'!$E$21:$P$1020,12,0)-H519,SUM(M519:O519))</f>
        <v>0</v>
      </c>
      <c r="Y519" s="179" t="str">
        <f>IFERROR(INDEX('ITC-Books'!$C$21:$C$1020,MATCH(F519,'ITC-Books'!$E$21:$E$1020,0)),"Unclaimed")</f>
        <v>Unclaimed</v>
      </c>
      <c r="Z519" s="114">
        <f>IFERROR(VLOOKUP(F519,'ITC-Books'!$E$21:$P$1020,12,0)-H519,SUM(M519:O519))</f>
        <v>0</v>
      </c>
    </row>
    <row r="520" spans="2:26">
      <c r="B520" s="176" t="s">
        <v>2899</v>
      </c>
      <c r="C520" s="121"/>
      <c r="D520" s="119"/>
      <c r="E520" s="118"/>
      <c r="F520" s="192"/>
      <c r="G520" s="117"/>
      <c r="H520" s="120">
        <v>0</v>
      </c>
      <c r="I520" s="119"/>
      <c r="J520" s="119"/>
      <c r="K520" s="120">
        <v>0</v>
      </c>
      <c r="L520" s="120">
        <v>0</v>
      </c>
      <c r="M520" s="120">
        <v>0</v>
      </c>
      <c r="N520" s="120">
        <v>0</v>
      </c>
      <c r="O520" s="120">
        <v>0</v>
      </c>
      <c r="P520" s="185"/>
      <c r="Q520" s="181">
        <v>0</v>
      </c>
      <c r="R520" s="197"/>
      <c r="S520" s="179" t="str">
        <f>IFERROR(INDEX('ITC-3B'!$B$21:$B$1020,MATCH(F520,'ITC-3B'!$E$21:$E$1020,0)),"-")</f>
        <v>-</v>
      </c>
      <c r="T520" s="179" t="str">
        <f>IFERROR(INDEX('ITC-Books'!$B$21:$B$1020,MATCH(F520,'ITC-Books'!$E$21:$E$1020,0)),"-")</f>
        <v>-</v>
      </c>
      <c r="U520" s="186">
        <f t="shared" si="12"/>
        <v>0</v>
      </c>
      <c r="W520" s="179" t="str">
        <f>IFERROR(INDEX('ITC-3B'!$C$21:$C$1020,MATCH(F520,'ITC-3B'!$E$21:$E$1020,0)),"Unclaimed")</f>
        <v>Unclaimed</v>
      </c>
      <c r="X520" s="114">
        <f>IFERROR(VLOOKUP(F520,'ITC-3B'!$E$21:$P$1020,12,0)-H520,SUM(M520:O520))</f>
        <v>0</v>
      </c>
      <c r="Y520" s="179" t="str">
        <f>IFERROR(INDEX('ITC-Books'!$C$21:$C$1020,MATCH(F520,'ITC-Books'!$E$21:$E$1020,0)),"Unclaimed")</f>
        <v>Unclaimed</v>
      </c>
      <c r="Z520" s="114">
        <f>IFERROR(VLOOKUP(F520,'ITC-Books'!$E$21:$P$1020,12,0)-H520,SUM(M520:O520))</f>
        <v>0</v>
      </c>
    </row>
    <row r="521" spans="2:26">
      <c r="B521" s="176" t="s">
        <v>2900</v>
      </c>
      <c r="C521" s="121"/>
      <c r="D521" s="119"/>
      <c r="E521" s="118"/>
      <c r="F521" s="192"/>
      <c r="G521" s="117"/>
      <c r="H521" s="120">
        <v>0</v>
      </c>
      <c r="I521" s="119"/>
      <c r="J521" s="119"/>
      <c r="K521" s="120">
        <v>0</v>
      </c>
      <c r="L521" s="120">
        <v>0</v>
      </c>
      <c r="M521" s="120">
        <v>0</v>
      </c>
      <c r="N521" s="120">
        <v>0</v>
      </c>
      <c r="O521" s="120">
        <v>0</v>
      </c>
      <c r="P521" s="185"/>
      <c r="Q521" s="181">
        <v>0</v>
      </c>
      <c r="R521" s="197"/>
      <c r="S521" s="179" t="str">
        <f>IFERROR(INDEX('ITC-3B'!$B$21:$B$1020,MATCH(F521,'ITC-3B'!$E$21:$E$1020,0)),"-")</f>
        <v>-</v>
      </c>
      <c r="T521" s="179" t="str">
        <f>IFERROR(INDEX('ITC-Books'!$B$21:$B$1020,MATCH(F521,'ITC-Books'!$E$21:$E$1020,0)),"-")</f>
        <v>-</v>
      </c>
      <c r="U521" s="186">
        <f t="shared" si="12"/>
        <v>0</v>
      </c>
      <c r="W521" s="179" t="str">
        <f>IFERROR(INDEX('ITC-3B'!$C$21:$C$1020,MATCH(F521,'ITC-3B'!$E$21:$E$1020,0)),"Unclaimed")</f>
        <v>Unclaimed</v>
      </c>
      <c r="X521" s="114">
        <f>IFERROR(VLOOKUP(F521,'ITC-3B'!$E$21:$P$1020,12,0)-H521,SUM(M521:O521))</f>
        <v>0</v>
      </c>
      <c r="Y521" s="179" t="str">
        <f>IFERROR(INDEX('ITC-Books'!$C$21:$C$1020,MATCH(F521,'ITC-Books'!$E$21:$E$1020,0)),"Unclaimed")</f>
        <v>Unclaimed</v>
      </c>
      <c r="Z521" s="114">
        <f>IFERROR(VLOOKUP(F521,'ITC-Books'!$E$21:$P$1020,12,0)-H521,SUM(M521:O521))</f>
        <v>0</v>
      </c>
    </row>
    <row r="522" spans="2:26">
      <c r="B522" s="176" t="s">
        <v>2901</v>
      </c>
      <c r="C522" s="121"/>
      <c r="D522" s="119"/>
      <c r="E522" s="118"/>
      <c r="F522" s="192"/>
      <c r="G522" s="117"/>
      <c r="H522" s="120">
        <v>0</v>
      </c>
      <c r="I522" s="119"/>
      <c r="J522" s="119"/>
      <c r="K522" s="120">
        <v>0</v>
      </c>
      <c r="L522" s="120">
        <v>0</v>
      </c>
      <c r="M522" s="120">
        <v>0</v>
      </c>
      <c r="N522" s="120">
        <v>0</v>
      </c>
      <c r="O522" s="120">
        <v>0</v>
      </c>
      <c r="P522" s="185"/>
      <c r="Q522" s="181">
        <v>0</v>
      </c>
      <c r="R522" s="197"/>
      <c r="S522" s="179" t="str">
        <f>IFERROR(INDEX('ITC-3B'!$B$21:$B$1020,MATCH(F522,'ITC-3B'!$E$21:$E$1020,0)),"-")</f>
        <v>-</v>
      </c>
      <c r="T522" s="179" t="str">
        <f>IFERROR(INDEX('ITC-Books'!$B$21:$B$1020,MATCH(F522,'ITC-Books'!$E$21:$E$1020,0)),"-")</f>
        <v>-</v>
      </c>
      <c r="U522" s="186">
        <f t="shared" si="12"/>
        <v>0</v>
      </c>
      <c r="W522" s="179" t="str">
        <f>IFERROR(INDEX('ITC-3B'!$C$21:$C$1020,MATCH(F522,'ITC-3B'!$E$21:$E$1020,0)),"Unclaimed")</f>
        <v>Unclaimed</v>
      </c>
      <c r="X522" s="114">
        <f>IFERROR(VLOOKUP(F522,'ITC-3B'!$E$21:$P$1020,12,0)-H522,SUM(M522:O522))</f>
        <v>0</v>
      </c>
      <c r="Y522" s="179" t="str">
        <f>IFERROR(INDEX('ITC-Books'!$C$21:$C$1020,MATCH(F522,'ITC-Books'!$E$21:$E$1020,0)),"Unclaimed")</f>
        <v>Unclaimed</v>
      </c>
      <c r="Z522" s="114">
        <f>IFERROR(VLOOKUP(F522,'ITC-Books'!$E$21:$P$1020,12,0)-H522,SUM(M522:O522))</f>
        <v>0</v>
      </c>
    </row>
    <row r="523" spans="2:26">
      <c r="B523" s="176" t="s">
        <v>2902</v>
      </c>
      <c r="C523" s="121"/>
      <c r="D523" s="119"/>
      <c r="E523" s="118"/>
      <c r="F523" s="192"/>
      <c r="G523" s="117"/>
      <c r="H523" s="120">
        <v>0</v>
      </c>
      <c r="I523" s="119"/>
      <c r="J523" s="119"/>
      <c r="K523" s="120">
        <v>0</v>
      </c>
      <c r="L523" s="120">
        <v>0</v>
      </c>
      <c r="M523" s="120">
        <v>0</v>
      </c>
      <c r="N523" s="120">
        <v>0</v>
      </c>
      <c r="O523" s="120">
        <v>0</v>
      </c>
      <c r="P523" s="185"/>
      <c r="Q523" s="181">
        <v>0</v>
      </c>
      <c r="R523" s="197"/>
      <c r="S523" s="179" t="str">
        <f>IFERROR(INDEX('ITC-3B'!$B$21:$B$1020,MATCH(F523,'ITC-3B'!$E$21:$E$1020,0)),"-")</f>
        <v>-</v>
      </c>
      <c r="T523" s="179" t="str">
        <f>IFERROR(INDEX('ITC-Books'!$B$21:$B$1020,MATCH(F523,'ITC-Books'!$E$21:$E$1020,0)),"-")</f>
        <v>-</v>
      </c>
      <c r="U523" s="186">
        <f t="shared" si="12"/>
        <v>0</v>
      </c>
      <c r="W523" s="179" t="str">
        <f>IFERROR(INDEX('ITC-3B'!$C$21:$C$1020,MATCH(F523,'ITC-3B'!$E$21:$E$1020,0)),"Unclaimed")</f>
        <v>Unclaimed</v>
      </c>
      <c r="X523" s="114">
        <f>IFERROR(VLOOKUP(F523,'ITC-3B'!$E$21:$P$1020,12,0)-H523,SUM(M523:O523))</f>
        <v>0</v>
      </c>
      <c r="Y523" s="179" t="str">
        <f>IFERROR(INDEX('ITC-Books'!$C$21:$C$1020,MATCH(F523,'ITC-Books'!$E$21:$E$1020,0)),"Unclaimed")</f>
        <v>Unclaimed</v>
      </c>
      <c r="Z523" s="114">
        <f>IFERROR(VLOOKUP(F523,'ITC-Books'!$E$21:$P$1020,12,0)-H523,SUM(M523:O523))</f>
        <v>0</v>
      </c>
    </row>
    <row r="524" spans="2:26">
      <c r="B524" s="176" t="s">
        <v>2903</v>
      </c>
      <c r="C524" s="121"/>
      <c r="D524" s="119"/>
      <c r="E524" s="118"/>
      <c r="F524" s="192"/>
      <c r="G524" s="117"/>
      <c r="H524" s="120">
        <v>0</v>
      </c>
      <c r="I524" s="119"/>
      <c r="J524" s="119"/>
      <c r="K524" s="120">
        <v>0</v>
      </c>
      <c r="L524" s="120">
        <v>0</v>
      </c>
      <c r="M524" s="120">
        <v>0</v>
      </c>
      <c r="N524" s="120">
        <v>0</v>
      </c>
      <c r="O524" s="120">
        <v>0</v>
      </c>
      <c r="P524" s="185"/>
      <c r="Q524" s="181">
        <v>0</v>
      </c>
      <c r="R524" s="197"/>
      <c r="S524" s="179" t="str">
        <f>IFERROR(INDEX('ITC-3B'!$B$21:$B$1020,MATCH(F524,'ITC-3B'!$E$21:$E$1020,0)),"-")</f>
        <v>-</v>
      </c>
      <c r="T524" s="179" t="str">
        <f>IFERROR(INDEX('ITC-Books'!$B$21:$B$1020,MATCH(F524,'ITC-Books'!$E$21:$E$1020,0)),"-")</f>
        <v>-</v>
      </c>
      <c r="U524" s="186">
        <f t="shared" si="12"/>
        <v>0</v>
      </c>
      <c r="W524" s="179" t="str">
        <f>IFERROR(INDEX('ITC-3B'!$C$21:$C$1020,MATCH(F524,'ITC-3B'!$E$21:$E$1020,0)),"Unclaimed")</f>
        <v>Unclaimed</v>
      </c>
      <c r="X524" s="114">
        <f>IFERROR(VLOOKUP(F524,'ITC-3B'!$E$21:$P$1020,12,0)-H524,SUM(M524:O524))</f>
        <v>0</v>
      </c>
      <c r="Y524" s="179" t="str">
        <f>IFERROR(INDEX('ITC-Books'!$C$21:$C$1020,MATCH(F524,'ITC-Books'!$E$21:$E$1020,0)),"Unclaimed")</f>
        <v>Unclaimed</v>
      </c>
      <c r="Z524" s="114">
        <f>IFERROR(VLOOKUP(F524,'ITC-Books'!$E$21:$P$1020,12,0)-H524,SUM(M524:O524))</f>
        <v>0</v>
      </c>
    </row>
    <row r="525" spans="2:26">
      <c r="B525" s="176" t="s">
        <v>2904</v>
      </c>
      <c r="C525" s="121"/>
      <c r="D525" s="119"/>
      <c r="E525" s="118"/>
      <c r="F525" s="192"/>
      <c r="G525" s="117"/>
      <c r="H525" s="120">
        <v>0</v>
      </c>
      <c r="I525" s="119"/>
      <c r="J525" s="119"/>
      <c r="K525" s="120">
        <v>0</v>
      </c>
      <c r="L525" s="120">
        <v>0</v>
      </c>
      <c r="M525" s="120">
        <v>0</v>
      </c>
      <c r="N525" s="120">
        <v>0</v>
      </c>
      <c r="O525" s="120">
        <v>0</v>
      </c>
      <c r="P525" s="185"/>
      <c r="Q525" s="181">
        <v>0</v>
      </c>
      <c r="R525" s="197"/>
      <c r="S525" s="179" t="str">
        <f>IFERROR(INDEX('ITC-3B'!$B$21:$B$1020,MATCH(F525,'ITC-3B'!$E$21:$E$1020,0)),"-")</f>
        <v>-</v>
      </c>
      <c r="T525" s="179" t="str">
        <f>IFERROR(INDEX('ITC-Books'!$B$21:$B$1020,MATCH(F525,'ITC-Books'!$E$21:$E$1020,0)),"-")</f>
        <v>-</v>
      </c>
      <c r="U525" s="186">
        <f t="shared" si="12"/>
        <v>0</v>
      </c>
      <c r="W525" s="179" t="str">
        <f>IFERROR(INDEX('ITC-3B'!$C$21:$C$1020,MATCH(F525,'ITC-3B'!$E$21:$E$1020,0)),"Unclaimed")</f>
        <v>Unclaimed</v>
      </c>
      <c r="X525" s="114">
        <f>IFERROR(VLOOKUP(F525,'ITC-3B'!$E$21:$P$1020,12,0)-H525,SUM(M525:O525))</f>
        <v>0</v>
      </c>
      <c r="Y525" s="179" t="str">
        <f>IFERROR(INDEX('ITC-Books'!$C$21:$C$1020,MATCH(F525,'ITC-Books'!$E$21:$E$1020,0)),"Unclaimed")</f>
        <v>Unclaimed</v>
      </c>
      <c r="Z525" s="114">
        <f>IFERROR(VLOOKUP(F525,'ITC-Books'!$E$21:$P$1020,12,0)-H525,SUM(M525:O525))</f>
        <v>0</v>
      </c>
    </row>
    <row r="526" spans="2:26">
      <c r="B526" s="176" t="s">
        <v>2905</v>
      </c>
      <c r="C526" s="121"/>
      <c r="D526" s="119"/>
      <c r="E526" s="118"/>
      <c r="F526" s="192"/>
      <c r="G526" s="117"/>
      <c r="H526" s="120">
        <v>0</v>
      </c>
      <c r="I526" s="119"/>
      <c r="J526" s="119"/>
      <c r="K526" s="120">
        <v>0</v>
      </c>
      <c r="L526" s="120">
        <v>0</v>
      </c>
      <c r="M526" s="120">
        <v>0</v>
      </c>
      <c r="N526" s="120">
        <v>0</v>
      </c>
      <c r="O526" s="120">
        <v>0</v>
      </c>
      <c r="P526" s="185"/>
      <c r="Q526" s="181">
        <v>0</v>
      </c>
      <c r="R526" s="197"/>
      <c r="S526" s="179" t="str">
        <f>IFERROR(INDEX('ITC-3B'!$B$21:$B$1020,MATCH(F526,'ITC-3B'!$E$21:$E$1020,0)),"-")</f>
        <v>-</v>
      </c>
      <c r="T526" s="179" t="str">
        <f>IFERROR(INDEX('ITC-Books'!$B$21:$B$1020,MATCH(F526,'ITC-Books'!$E$21:$E$1020,0)),"-")</f>
        <v>-</v>
      </c>
      <c r="U526" s="186">
        <f t="shared" si="12"/>
        <v>0</v>
      </c>
      <c r="W526" s="179" t="str">
        <f>IFERROR(INDEX('ITC-3B'!$C$21:$C$1020,MATCH(F526,'ITC-3B'!$E$21:$E$1020,0)),"Unclaimed")</f>
        <v>Unclaimed</v>
      </c>
      <c r="X526" s="114">
        <f>IFERROR(VLOOKUP(F526,'ITC-3B'!$E$21:$P$1020,12,0)-H526,SUM(M526:O526))</f>
        <v>0</v>
      </c>
      <c r="Y526" s="179" t="str">
        <f>IFERROR(INDEX('ITC-Books'!$C$21:$C$1020,MATCH(F526,'ITC-Books'!$E$21:$E$1020,0)),"Unclaimed")</f>
        <v>Unclaimed</v>
      </c>
      <c r="Z526" s="114">
        <f>IFERROR(VLOOKUP(F526,'ITC-Books'!$E$21:$P$1020,12,0)-H526,SUM(M526:O526))</f>
        <v>0</v>
      </c>
    </row>
    <row r="527" spans="2:26">
      <c r="B527" s="176" t="s">
        <v>2906</v>
      </c>
      <c r="C527" s="121"/>
      <c r="D527" s="119"/>
      <c r="E527" s="118"/>
      <c r="F527" s="192"/>
      <c r="G527" s="117"/>
      <c r="H527" s="120">
        <v>0</v>
      </c>
      <c r="I527" s="119"/>
      <c r="J527" s="119"/>
      <c r="K527" s="120">
        <v>0</v>
      </c>
      <c r="L527" s="120">
        <v>0</v>
      </c>
      <c r="M527" s="120">
        <v>0</v>
      </c>
      <c r="N527" s="120">
        <v>0</v>
      </c>
      <c r="O527" s="120">
        <v>0</v>
      </c>
      <c r="P527" s="185"/>
      <c r="Q527" s="181">
        <v>0</v>
      </c>
      <c r="R527" s="197"/>
      <c r="S527" s="179" t="str">
        <f>IFERROR(INDEX('ITC-3B'!$B$21:$B$1020,MATCH(F527,'ITC-3B'!$E$21:$E$1020,0)),"-")</f>
        <v>-</v>
      </c>
      <c r="T527" s="179" t="str">
        <f>IFERROR(INDEX('ITC-Books'!$B$21:$B$1020,MATCH(F527,'ITC-Books'!$E$21:$E$1020,0)),"-")</f>
        <v>-</v>
      </c>
      <c r="U527" s="186">
        <f t="shared" si="12"/>
        <v>0</v>
      </c>
      <c r="W527" s="179" t="str">
        <f>IFERROR(INDEX('ITC-3B'!$C$21:$C$1020,MATCH(F527,'ITC-3B'!$E$21:$E$1020,0)),"Unclaimed")</f>
        <v>Unclaimed</v>
      </c>
      <c r="X527" s="114">
        <f>IFERROR(VLOOKUP(F527,'ITC-3B'!$E$21:$P$1020,12,0)-H527,SUM(M527:O527))</f>
        <v>0</v>
      </c>
      <c r="Y527" s="179" t="str">
        <f>IFERROR(INDEX('ITC-Books'!$C$21:$C$1020,MATCH(F527,'ITC-Books'!$E$21:$E$1020,0)),"Unclaimed")</f>
        <v>Unclaimed</v>
      </c>
      <c r="Z527" s="114">
        <f>IFERROR(VLOOKUP(F527,'ITC-Books'!$E$21:$P$1020,12,0)-H527,SUM(M527:O527))</f>
        <v>0</v>
      </c>
    </row>
    <row r="528" spans="2:26">
      <c r="B528" s="176" t="s">
        <v>2907</v>
      </c>
      <c r="C528" s="121"/>
      <c r="D528" s="119"/>
      <c r="E528" s="118"/>
      <c r="F528" s="192"/>
      <c r="G528" s="117"/>
      <c r="H528" s="120">
        <v>0</v>
      </c>
      <c r="I528" s="119"/>
      <c r="J528" s="119"/>
      <c r="K528" s="120">
        <v>0</v>
      </c>
      <c r="L528" s="120">
        <v>0</v>
      </c>
      <c r="M528" s="120">
        <v>0</v>
      </c>
      <c r="N528" s="120">
        <v>0</v>
      </c>
      <c r="O528" s="120">
        <v>0</v>
      </c>
      <c r="P528" s="185"/>
      <c r="Q528" s="181">
        <v>0</v>
      </c>
      <c r="R528" s="197"/>
      <c r="S528" s="179" t="str">
        <f>IFERROR(INDEX('ITC-3B'!$B$21:$B$1020,MATCH(F528,'ITC-3B'!$E$21:$E$1020,0)),"-")</f>
        <v>-</v>
      </c>
      <c r="T528" s="179" t="str">
        <f>IFERROR(INDEX('ITC-Books'!$B$21:$B$1020,MATCH(F528,'ITC-Books'!$E$21:$E$1020,0)),"-")</f>
        <v>-</v>
      </c>
      <c r="U528" s="186">
        <f t="shared" si="12"/>
        <v>0</v>
      </c>
      <c r="W528" s="179" t="str">
        <f>IFERROR(INDEX('ITC-3B'!$C$21:$C$1020,MATCH(F528,'ITC-3B'!$E$21:$E$1020,0)),"Unclaimed")</f>
        <v>Unclaimed</v>
      </c>
      <c r="X528" s="114">
        <f>IFERROR(VLOOKUP(F528,'ITC-3B'!$E$21:$P$1020,12,0)-H528,SUM(M528:O528))</f>
        <v>0</v>
      </c>
      <c r="Y528" s="179" t="str">
        <f>IFERROR(INDEX('ITC-Books'!$C$21:$C$1020,MATCH(F528,'ITC-Books'!$E$21:$E$1020,0)),"Unclaimed")</f>
        <v>Unclaimed</v>
      </c>
      <c r="Z528" s="114">
        <f>IFERROR(VLOOKUP(F528,'ITC-Books'!$E$21:$P$1020,12,0)-H528,SUM(M528:O528))</f>
        <v>0</v>
      </c>
    </row>
    <row r="529" spans="2:26">
      <c r="B529" s="176" t="s">
        <v>2908</v>
      </c>
      <c r="C529" s="121"/>
      <c r="D529" s="119"/>
      <c r="E529" s="118"/>
      <c r="F529" s="192"/>
      <c r="G529" s="117"/>
      <c r="H529" s="120">
        <v>0</v>
      </c>
      <c r="I529" s="119"/>
      <c r="J529" s="119"/>
      <c r="K529" s="120">
        <v>0</v>
      </c>
      <c r="L529" s="120">
        <v>0</v>
      </c>
      <c r="M529" s="120">
        <v>0</v>
      </c>
      <c r="N529" s="120">
        <v>0</v>
      </c>
      <c r="O529" s="120">
        <v>0</v>
      </c>
      <c r="P529" s="185"/>
      <c r="Q529" s="181">
        <v>0</v>
      </c>
      <c r="R529" s="197"/>
      <c r="S529" s="179" t="str">
        <f>IFERROR(INDEX('ITC-3B'!$B$21:$B$1020,MATCH(F529,'ITC-3B'!$E$21:$E$1020,0)),"-")</f>
        <v>-</v>
      </c>
      <c r="T529" s="179" t="str">
        <f>IFERROR(INDEX('ITC-Books'!$B$21:$B$1020,MATCH(F529,'ITC-Books'!$E$21:$E$1020,0)),"-")</f>
        <v>-</v>
      </c>
      <c r="U529" s="186">
        <f t="shared" si="12"/>
        <v>0</v>
      </c>
      <c r="W529" s="179" t="str">
        <f>IFERROR(INDEX('ITC-3B'!$C$21:$C$1020,MATCH(F529,'ITC-3B'!$E$21:$E$1020,0)),"Unclaimed")</f>
        <v>Unclaimed</v>
      </c>
      <c r="X529" s="114">
        <f>IFERROR(VLOOKUP(F529,'ITC-3B'!$E$21:$P$1020,12,0)-H529,SUM(M529:O529))</f>
        <v>0</v>
      </c>
      <c r="Y529" s="179" t="str">
        <f>IFERROR(INDEX('ITC-Books'!$C$21:$C$1020,MATCH(F529,'ITC-Books'!$E$21:$E$1020,0)),"Unclaimed")</f>
        <v>Unclaimed</v>
      </c>
      <c r="Z529" s="114">
        <f>IFERROR(VLOOKUP(F529,'ITC-Books'!$E$21:$P$1020,12,0)-H529,SUM(M529:O529))</f>
        <v>0</v>
      </c>
    </row>
    <row r="530" spans="2:26">
      <c r="B530" s="176" t="s">
        <v>2909</v>
      </c>
      <c r="C530" s="121"/>
      <c r="D530" s="119"/>
      <c r="E530" s="118"/>
      <c r="F530" s="192"/>
      <c r="G530" s="117"/>
      <c r="H530" s="120">
        <v>0</v>
      </c>
      <c r="I530" s="119"/>
      <c r="J530" s="119"/>
      <c r="K530" s="120">
        <v>0</v>
      </c>
      <c r="L530" s="120">
        <v>0</v>
      </c>
      <c r="M530" s="120">
        <v>0</v>
      </c>
      <c r="N530" s="120">
        <v>0</v>
      </c>
      <c r="O530" s="120">
        <v>0</v>
      </c>
      <c r="P530" s="185"/>
      <c r="Q530" s="181">
        <v>0</v>
      </c>
      <c r="R530" s="197"/>
      <c r="S530" s="179" t="str">
        <f>IFERROR(INDEX('ITC-3B'!$B$21:$B$1020,MATCH(F530,'ITC-3B'!$E$21:$E$1020,0)),"-")</f>
        <v>-</v>
      </c>
      <c r="T530" s="179" t="str">
        <f>IFERROR(INDEX('ITC-Books'!$B$21:$B$1020,MATCH(F530,'ITC-Books'!$E$21:$E$1020,0)),"-")</f>
        <v>-</v>
      </c>
      <c r="U530" s="186">
        <f t="shared" si="12"/>
        <v>0</v>
      </c>
      <c r="W530" s="179" t="str">
        <f>IFERROR(INDEX('ITC-3B'!$C$21:$C$1020,MATCH(F530,'ITC-3B'!$E$21:$E$1020,0)),"Unclaimed")</f>
        <v>Unclaimed</v>
      </c>
      <c r="X530" s="114">
        <f>IFERROR(VLOOKUP(F530,'ITC-3B'!$E$21:$P$1020,12,0)-H530,SUM(M530:O530))</f>
        <v>0</v>
      </c>
      <c r="Y530" s="179" t="str">
        <f>IFERROR(INDEX('ITC-Books'!$C$21:$C$1020,MATCH(F530,'ITC-Books'!$E$21:$E$1020,0)),"Unclaimed")</f>
        <v>Unclaimed</v>
      </c>
      <c r="Z530" s="114">
        <f>IFERROR(VLOOKUP(F530,'ITC-Books'!$E$21:$P$1020,12,0)-H530,SUM(M530:O530))</f>
        <v>0</v>
      </c>
    </row>
    <row r="531" spans="2:26">
      <c r="B531" s="176" t="s">
        <v>2910</v>
      </c>
      <c r="C531" s="121"/>
      <c r="D531" s="119"/>
      <c r="E531" s="118"/>
      <c r="F531" s="192"/>
      <c r="G531" s="117"/>
      <c r="H531" s="120">
        <v>0</v>
      </c>
      <c r="I531" s="119"/>
      <c r="J531" s="119"/>
      <c r="K531" s="120">
        <v>0</v>
      </c>
      <c r="L531" s="120">
        <v>0</v>
      </c>
      <c r="M531" s="120">
        <v>0</v>
      </c>
      <c r="N531" s="120">
        <v>0</v>
      </c>
      <c r="O531" s="120">
        <v>0</v>
      </c>
      <c r="P531" s="185"/>
      <c r="Q531" s="181">
        <v>0</v>
      </c>
      <c r="R531" s="197"/>
      <c r="S531" s="179" t="str">
        <f>IFERROR(INDEX('ITC-3B'!$B$21:$B$1020,MATCH(F531,'ITC-3B'!$E$21:$E$1020,0)),"-")</f>
        <v>-</v>
      </c>
      <c r="T531" s="179" t="str">
        <f>IFERROR(INDEX('ITC-Books'!$B$21:$B$1020,MATCH(F531,'ITC-Books'!$E$21:$E$1020,0)),"-")</f>
        <v>-</v>
      </c>
      <c r="U531" s="186">
        <f t="shared" si="12"/>
        <v>0</v>
      </c>
      <c r="W531" s="179" t="str">
        <f>IFERROR(INDEX('ITC-3B'!$C$21:$C$1020,MATCH(F531,'ITC-3B'!$E$21:$E$1020,0)),"Unclaimed")</f>
        <v>Unclaimed</v>
      </c>
      <c r="X531" s="114">
        <f>IFERROR(VLOOKUP(F531,'ITC-3B'!$E$21:$P$1020,12,0)-H531,SUM(M531:O531))</f>
        <v>0</v>
      </c>
      <c r="Y531" s="179" t="str">
        <f>IFERROR(INDEX('ITC-Books'!$C$21:$C$1020,MATCH(F531,'ITC-Books'!$E$21:$E$1020,0)),"Unclaimed")</f>
        <v>Unclaimed</v>
      </c>
      <c r="Z531" s="114">
        <f>IFERROR(VLOOKUP(F531,'ITC-Books'!$E$21:$P$1020,12,0)-H531,SUM(M531:O531))</f>
        <v>0</v>
      </c>
    </row>
    <row r="532" spans="2:26">
      <c r="B532" s="176" t="s">
        <v>2911</v>
      </c>
      <c r="C532" s="121"/>
      <c r="D532" s="119"/>
      <c r="E532" s="118"/>
      <c r="F532" s="192"/>
      <c r="G532" s="117"/>
      <c r="H532" s="120">
        <v>0</v>
      </c>
      <c r="I532" s="119"/>
      <c r="J532" s="119"/>
      <c r="K532" s="120">
        <v>0</v>
      </c>
      <c r="L532" s="120">
        <v>0</v>
      </c>
      <c r="M532" s="120">
        <v>0</v>
      </c>
      <c r="N532" s="120">
        <v>0</v>
      </c>
      <c r="O532" s="120">
        <v>0</v>
      </c>
      <c r="P532" s="185"/>
      <c r="Q532" s="181">
        <v>0</v>
      </c>
      <c r="R532" s="197"/>
      <c r="S532" s="179" t="str">
        <f>IFERROR(INDEX('ITC-3B'!$B$21:$B$1020,MATCH(F532,'ITC-3B'!$E$21:$E$1020,0)),"-")</f>
        <v>-</v>
      </c>
      <c r="T532" s="179" t="str">
        <f>IFERROR(INDEX('ITC-Books'!$B$21:$B$1020,MATCH(F532,'ITC-Books'!$E$21:$E$1020,0)),"-")</f>
        <v>-</v>
      </c>
      <c r="U532" s="186">
        <f t="shared" si="12"/>
        <v>0</v>
      </c>
      <c r="W532" s="179" t="str">
        <f>IFERROR(INDEX('ITC-3B'!$C$21:$C$1020,MATCH(F532,'ITC-3B'!$E$21:$E$1020,0)),"Unclaimed")</f>
        <v>Unclaimed</v>
      </c>
      <c r="X532" s="114">
        <f>IFERROR(VLOOKUP(F532,'ITC-3B'!$E$21:$P$1020,12,0)-H532,SUM(M532:O532))</f>
        <v>0</v>
      </c>
      <c r="Y532" s="179" t="str">
        <f>IFERROR(INDEX('ITC-Books'!$C$21:$C$1020,MATCH(F532,'ITC-Books'!$E$21:$E$1020,0)),"Unclaimed")</f>
        <v>Unclaimed</v>
      </c>
      <c r="Z532" s="114">
        <f>IFERROR(VLOOKUP(F532,'ITC-Books'!$E$21:$P$1020,12,0)-H532,SUM(M532:O532))</f>
        <v>0</v>
      </c>
    </row>
    <row r="533" spans="2:26">
      <c r="B533" s="176" t="s">
        <v>2912</v>
      </c>
      <c r="C533" s="121"/>
      <c r="D533" s="119"/>
      <c r="E533" s="118"/>
      <c r="F533" s="192"/>
      <c r="G533" s="117"/>
      <c r="H533" s="120">
        <v>0</v>
      </c>
      <c r="I533" s="119"/>
      <c r="J533" s="119"/>
      <c r="K533" s="120">
        <v>0</v>
      </c>
      <c r="L533" s="120">
        <v>0</v>
      </c>
      <c r="M533" s="120">
        <v>0</v>
      </c>
      <c r="N533" s="120">
        <v>0</v>
      </c>
      <c r="O533" s="120">
        <v>0</v>
      </c>
      <c r="P533" s="185"/>
      <c r="Q533" s="181">
        <v>0</v>
      </c>
      <c r="R533" s="197"/>
      <c r="S533" s="179" t="str">
        <f>IFERROR(INDEX('ITC-3B'!$B$21:$B$1020,MATCH(F533,'ITC-3B'!$E$21:$E$1020,0)),"-")</f>
        <v>-</v>
      </c>
      <c r="T533" s="179" t="str">
        <f>IFERROR(INDEX('ITC-Books'!$B$21:$B$1020,MATCH(F533,'ITC-Books'!$E$21:$E$1020,0)),"-")</f>
        <v>-</v>
      </c>
      <c r="U533" s="186">
        <f t="shared" si="12"/>
        <v>0</v>
      </c>
      <c r="W533" s="179" t="str">
        <f>IFERROR(INDEX('ITC-3B'!$C$21:$C$1020,MATCH(F533,'ITC-3B'!$E$21:$E$1020,0)),"Unclaimed")</f>
        <v>Unclaimed</v>
      </c>
      <c r="X533" s="114">
        <f>IFERROR(VLOOKUP(F533,'ITC-3B'!$E$21:$P$1020,12,0)-H533,SUM(M533:O533))</f>
        <v>0</v>
      </c>
      <c r="Y533" s="179" t="str">
        <f>IFERROR(INDEX('ITC-Books'!$C$21:$C$1020,MATCH(F533,'ITC-Books'!$E$21:$E$1020,0)),"Unclaimed")</f>
        <v>Unclaimed</v>
      </c>
      <c r="Z533" s="114">
        <f>IFERROR(VLOOKUP(F533,'ITC-Books'!$E$21:$P$1020,12,0)-H533,SUM(M533:O533))</f>
        <v>0</v>
      </c>
    </row>
    <row r="534" spans="2:26">
      <c r="B534" s="176" t="s">
        <v>2913</v>
      </c>
      <c r="C534" s="121"/>
      <c r="D534" s="119"/>
      <c r="E534" s="118"/>
      <c r="F534" s="192"/>
      <c r="G534" s="117"/>
      <c r="H534" s="120">
        <v>0</v>
      </c>
      <c r="I534" s="119"/>
      <c r="J534" s="119"/>
      <c r="K534" s="120">
        <v>0</v>
      </c>
      <c r="L534" s="120">
        <v>0</v>
      </c>
      <c r="M534" s="120">
        <v>0</v>
      </c>
      <c r="N534" s="120">
        <v>0</v>
      </c>
      <c r="O534" s="120">
        <v>0</v>
      </c>
      <c r="P534" s="185"/>
      <c r="Q534" s="181">
        <v>0</v>
      </c>
      <c r="R534" s="197"/>
      <c r="S534" s="179" t="str">
        <f>IFERROR(INDEX('ITC-3B'!$B$21:$B$1020,MATCH(F534,'ITC-3B'!$E$21:$E$1020,0)),"-")</f>
        <v>-</v>
      </c>
      <c r="T534" s="179" t="str">
        <f>IFERROR(INDEX('ITC-Books'!$B$21:$B$1020,MATCH(F534,'ITC-Books'!$E$21:$E$1020,0)),"-")</f>
        <v>-</v>
      </c>
      <c r="U534" s="186">
        <f t="shared" ref="U534:U597" si="13">IF(((L534*K534/100)-SUM(M534:O534))&gt;0.51,0,((L534*K534/100)-SUM(M534:O534)))</f>
        <v>0</v>
      </c>
      <c r="W534" s="179" t="str">
        <f>IFERROR(INDEX('ITC-3B'!$C$21:$C$1020,MATCH(F534,'ITC-3B'!$E$21:$E$1020,0)),"Unclaimed")</f>
        <v>Unclaimed</v>
      </c>
      <c r="X534" s="114">
        <f>IFERROR(VLOOKUP(F534,'ITC-3B'!$E$21:$P$1020,12,0)-H534,SUM(M534:O534))</f>
        <v>0</v>
      </c>
      <c r="Y534" s="179" t="str">
        <f>IFERROR(INDEX('ITC-Books'!$C$21:$C$1020,MATCH(F534,'ITC-Books'!$E$21:$E$1020,0)),"Unclaimed")</f>
        <v>Unclaimed</v>
      </c>
      <c r="Z534" s="114">
        <f>IFERROR(VLOOKUP(F534,'ITC-Books'!$E$21:$P$1020,12,0)-H534,SUM(M534:O534))</f>
        <v>0</v>
      </c>
    </row>
    <row r="535" spans="2:26">
      <c r="B535" s="176" t="s">
        <v>2914</v>
      </c>
      <c r="C535" s="121"/>
      <c r="D535" s="119"/>
      <c r="E535" s="118"/>
      <c r="F535" s="192"/>
      <c r="G535" s="117"/>
      <c r="H535" s="120">
        <v>0</v>
      </c>
      <c r="I535" s="119"/>
      <c r="J535" s="119"/>
      <c r="K535" s="120">
        <v>0</v>
      </c>
      <c r="L535" s="120">
        <v>0</v>
      </c>
      <c r="M535" s="120">
        <v>0</v>
      </c>
      <c r="N535" s="120">
        <v>0</v>
      </c>
      <c r="O535" s="120">
        <v>0</v>
      </c>
      <c r="P535" s="185"/>
      <c r="Q535" s="181">
        <v>0</v>
      </c>
      <c r="R535" s="197"/>
      <c r="S535" s="179" t="str">
        <f>IFERROR(INDEX('ITC-3B'!$B$21:$B$1020,MATCH(F535,'ITC-3B'!$E$21:$E$1020,0)),"-")</f>
        <v>-</v>
      </c>
      <c r="T535" s="179" t="str">
        <f>IFERROR(INDEX('ITC-Books'!$B$21:$B$1020,MATCH(F535,'ITC-Books'!$E$21:$E$1020,0)),"-")</f>
        <v>-</v>
      </c>
      <c r="U535" s="186">
        <f t="shared" si="13"/>
        <v>0</v>
      </c>
      <c r="W535" s="179" t="str">
        <f>IFERROR(INDEX('ITC-3B'!$C$21:$C$1020,MATCH(F535,'ITC-3B'!$E$21:$E$1020,0)),"Unclaimed")</f>
        <v>Unclaimed</v>
      </c>
      <c r="X535" s="114">
        <f>IFERROR(VLOOKUP(F535,'ITC-3B'!$E$21:$P$1020,12,0)-H535,SUM(M535:O535))</f>
        <v>0</v>
      </c>
      <c r="Y535" s="179" t="str">
        <f>IFERROR(INDEX('ITC-Books'!$C$21:$C$1020,MATCH(F535,'ITC-Books'!$E$21:$E$1020,0)),"Unclaimed")</f>
        <v>Unclaimed</v>
      </c>
      <c r="Z535" s="114">
        <f>IFERROR(VLOOKUP(F535,'ITC-Books'!$E$21:$P$1020,12,0)-H535,SUM(M535:O535))</f>
        <v>0</v>
      </c>
    </row>
    <row r="536" spans="2:26">
      <c r="B536" s="176" t="s">
        <v>2915</v>
      </c>
      <c r="C536" s="121"/>
      <c r="D536" s="119"/>
      <c r="E536" s="118"/>
      <c r="F536" s="192"/>
      <c r="G536" s="117"/>
      <c r="H536" s="120">
        <v>0</v>
      </c>
      <c r="I536" s="119"/>
      <c r="J536" s="119"/>
      <c r="K536" s="120">
        <v>0</v>
      </c>
      <c r="L536" s="120">
        <v>0</v>
      </c>
      <c r="M536" s="120">
        <v>0</v>
      </c>
      <c r="N536" s="120">
        <v>0</v>
      </c>
      <c r="O536" s="120">
        <v>0</v>
      </c>
      <c r="P536" s="185"/>
      <c r="Q536" s="181">
        <v>0</v>
      </c>
      <c r="R536" s="197"/>
      <c r="S536" s="179" t="str">
        <f>IFERROR(INDEX('ITC-3B'!$B$21:$B$1020,MATCH(F536,'ITC-3B'!$E$21:$E$1020,0)),"-")</f>
        <v>-</v>
      </c>
      <c r="T536" s="179" t="str">
        <f>IFERROR(INDEX('ITC-Books'!$B$21:$B$1020,MATCH(F536,'ITC-Books'!$E$21:$E$1020,0)),"-")</f>
        <v>-</v>
      </c>
      <c r="U536" s="186">
        <f t="shared" si="13"/>
        <v>0</v>
      </c>
      <c r="W536" s="179" t="str">
        <f>IFERROR(INDEX('ITC-3B'!$C$21:$C$1020,MATCH(F536,'ITC-3B'!$E$21:$E$1020,0)),"Unclaimed")</f>
        <v>Unclaimed</v>
      </c>
      <c r="X536" s="114">
        <f>IFERROR(VLOOKUP(F536,'ITC-3B'!$E$21:$P$1020,12,0)-H536,SUM(M536:O536))</f>
        <v>0</v>
      </c>
      <c r="Y536" s="179" t="str">
        <f>IFERROR(INDEX('ITC-Books'!$C$21:$C$1020,MATCH(F536,'ITC-Books'!$E$21:$E$1020,0)),"Unclaimed")</f>
        <v>Unclaimed</v>
      </c>
      <c r="Z536" s="114">
        <f>IFERROR(VLOOKUP(F536,'ITC-Books'!$E$21:$P$1020,12,0)-H536,SUM(M536:O536))</f>
        <v>0</v>
      </c>
    </row>
    <row r="537" spans="2:26">
      <c r="B537" s="176" t="s">
        <v>2916</v>
      </c>
      <c r="C537" s="121"/>
      <c r="D537" s="119"/>
      <c r="E537" s="118"/>
      <c r="F537" s="192"/>
      <c r="G537" s="117"/>
      <c r="H537" s="120">
        <v>0</v>
      </c>
      <c r="I537" s="119"/>
      <c r="J537" s="119"/>
      <c r="K537" s="120">
        <v>0</v>
      </c>
      <c r="L537" s="120">
        <v>0</v>
      </c>
      <c r="M537" s="120">
        <v>0</v>
      </c>
      <c r="N537" s="120">
        <v>0</v>
      </c>
      <c r="O537" s="120">
        <v>0</v>
      </c>
      <c r="P537" s="185"/>
      <c r="Q537" s="181">
        <v>0</v>
      </c>
      <c r="R537" s="197"/>
      <c r="S537" s="179" t="str">
        <f>IFERROR(INDEX('ITC-3B'!$B$21:$B$1020,MATCH(F537,'ITC-3B'!$E$21:$E$1020,0)),"-")</f>
        <v>-</v>
      </c>
      <c r="T537" s="179" t="str">
        <f>IFERROR(INDEX('ITC-Books'!$B$21:$B$1020,MATCH(F537,'ITC-Books'!$E$21:$E$1020,0)),"-")</f>
        <v>-</v>
      </c>
      <c r="U537" s="186">
        <f t="shared" si="13"/>
        <v>0</v>
      </c>
      <c r="W537" s="179" t="str">
        <f>IFERROR(INDEX('ITC-3B'!$C$21:$C$1020,MATCH(F537,'ITC-3B'!$E$21:$E$1020,0)),"Unclaimed")</f>
        <v>Unclaimed</v>
      </c>
      <c r="X537" s="114">
        <f>IFERROR(VLOOKUP(F537,'ITC-3B'!$E$21:$P$1020,12,0)-H537,SUM(M537:O537))</f>
        <v>0</v>
      </c>
      <c r="Y537" s="179" t="str">
        <f>IFERROR(INDEX('ITC-Books'!$C$21:$C$1020,MATCH(F537,'ITC-Books'!$E$21:$E$1020,0)),"Unclaimed")</f>
        <v>Unclaimed</v>
      </c>
      <c r="Z537" s="114">
        <f>IFERROR(VLOOKUP(F537,'ITC-Books'!$E$21:$P$1020,12,0)-H537,SUM(M537:O537))</f>
        <v>0</v>
      </c>
    </row>
    <row r="538" spans="2:26">
      <c r="B538" s="176" t="s">
        <v>2917</v>
      </c>
      <c r="C538" s="121"/>
      <c r="D538" s="119"/>
      <c r="E538" s="118"/>
      <c r="F538" s="192"/>
      <c r="G538" s="117"/>
      <c r="H538" s="120">
        <v>0</v>
      </c>
      <c r="I538" s="119"/>
      <c r="J538" s="119"/>
      <c r="K538" s="120">
        <v>0</v>
      </c>
      <c r="L538" s="120">
        <v>0</v>
      </c>
      <c r="M538" s="120">
        <v>0</v>
      </c>
      <c r="N538" s="120">
        <v>0</v>
      </c>
      <c r="O538" s="120">
        <v>0</v>
      </c>
      <c r="P538" s="185"/>
      <c r="Q538" s="181">
        <v>0</v>
      </c>
      <c r="R538" s="197"/>
      <c r="S538" s="179" t="str">
        <f>IFERROR(INDEX('ITC-3B'!$B$21:$B$1020,MATCH(F538,'ITC-3B'!$E$21:$E$1020,0)),"-")</f>
        <v>-</v>
      </c>
      <c r="T538" s="179" t="str">
        <f>IFERROR(INDEX('ITC-Books'!$B$21:$B$1020,MATCH(F538,'ITC-Books'!$E$21:$E$1020,0)),"-")</f>
        <v>-</v>
      </c>
      <c r="U538" s="186">
        <f t="shared" si="13"/>
        <v>0</v>
      </c>
      <c r="W538" s="179" t="str">
        <f>IFERROR(INDEX('ITC-3B'!$C$21:$C$1020,MATCH(F538,'ITC-3B'!$E$21:$E$1020,0)),"Unclaimed")</f>
        <v>Unclaimed</v>
      </c>
      <c r="X538" s="114">
        <f>IFERROR(VLOOKUP(F538,'ITC-3B'!$E$21:$P$1020,12,0)-H538,SUM(M538:O538))</f>
        <v>0</v>
      </c>
      <c r="Y538" s="179" t="str">
        <f>IFERROR(INDEX('ITC-Books'!$C$21:$C$1020,MATCH(F538,'ITC-Books'!$E$21:$E$1020,0)),"Unclaimed")</f>
        <v>Unclaimed</v>
      </c>
      <c r="Z538" s="114">
        <f>IFERROR(VLOOKUP(F538,'ITC-Books'!$E$21:$P$1020,12,0)-H538,SUM(M538:O538))</f>
        <v>0</v>
      </c>
    </row>
    <row r="539" spans="2:26">
      <c r="B539" s="176" t="s">
        <v>2918</v>
      </c>
      <c r="C539" s="121"/>
      <c r="D539" s="119"/>
      <c r="E539" s="118"/>
      <c r="F539" s="192"/>
      <c r="G539" s="117"/>
      <c r="H539" s="120">
        <v>0</v>
      </c>
      <c r="I539" s="119"/>
      <c r="J539" s="119"/>
      <c r="K539" s="120">
        <v>0</v>
      </c>
      <c r="L539" s="120">
        <v>0</v>
      </c>
      <c r="M539" s="120">
        <v>0</v>
      </c>
      <c r="N539" s="120">
        <v>0</v>
      </c>
      <c r="O539" s="120">
        <v>0</v>
      </c>
      <c r="P539" s="185"/>
      <c r="Q539" s="181">
        <v>0</v>
      </c>
      <c r="R539" s="197"/>
      <c r="S539" s="179" t="str">
        <f>IFERROR(INDEX('ITC-3B'!$B$21:$B$1020,MATCH(F539,'ITC-3B'!$E$21:$E$1020,0)),"-")</f>
        <v>-</v>
      </c>
      <c r="T539" s="179" t="str">
        <f>IFERROR(INDEX('ITC-Books'!$B$21:$B$1020,MATCH(F539,'ITC-Books'!$E$21:$E$1020,0)),"-")</f>
        <v>-</v>
      </c>
      <c r="U539" s="186">
        <f t="shared" si="13"/>
        <v>0</v>
      </c>
      <c r="W539" s="179" t="str">
        <f>IFERROR(INDEX('ITC-3B'!$C$21:$C$1020,MATCH(F539,'ITC-3B'!$E$21:$E$1020,0)),"Unclaimed")</f>
        <v>Unclaimed</v>
      </c>
      <c r="X539" s="114">
        <f>IFERROR(VLOOKUP(F539,'ITC-3B'!$E$21:$P$1020,12,0)-H539,SUM(M539:O539))</f>
        <v>0</v>
      </c>
      <c r="Y539" s="179" t="str">
        <f>IFERROR(INDEX('ITC-Books'!$C$21:$C$1020,MATCH(F539,'ITC-Books'!$E$21:$E$1020,0)),"Unclaimed")</f>
        <v>Unclaimed</v>
      </c>
      <c r="Z539" s="114">
        <f>IFERROR(VLOOKUP(F539,'ITC-Books'!$E$21:$P$1020,12,0)-H539,SUM(M539:O539))</f>
        <v>0</v>
      </c>
    </row>
    <row r="540" spans="2:26">
      <c r="B540" s="176" t="s">
        <v>2919</v>
      </c>
      <c r="C540" s="121"/>
      <c r="D540" s="119"/>
      <c r="E540" s="118"/>
      <c r="F540" s="192"/>
      <c r="G540" s="117"/>
      <c r="H540" s="120">
        <v>0</v>
      </c>
      <c r="I540" s="119"/>
      <c r="J540" s="119"/>
      <c r="K540" s="120">
        <v>0</v>
      </c>
      <c r="L540" s="120">
        <v>0</v>
      </c>
      <c r="M540" s="120">
        <v>0</v>
      </c>
      <c r="N540" s="120">
        <v>0</v>
      </c>
      <c r="O540" s="120">
        <v>0</v>
      </c>
      <c r="P540" s="185"/>
      <c r="Q540" s="181">
        <v>0</v>
      </c>
      <c r="R540" s="197"/>
      <c r="S540" s="179" t="str">
        <f>IFERROR(INDEX('ITC-3B'!$B$21:$B$1020,MATCH(F540,'ITC-3B'!$E$21:$E$1020,0)),"-")</f>
        <v>-</v>
      </c>
      <c r="T540" s="179" t="str">
        <f>IFERROR(INDEX('ITC-Books'!$B$21:$B$1020,MATCH(F540,'ITC-Books'!$E$21:$E$1020,0)),"-")</f>
        <v>-</v>
      </c>
      <c r="U540" s="186">
        <f t="shared" si="13"/>
        <v>0</v>
      </c>
      <c r="W540" s="179" t="str">
        <f>IFERROR(INDEX('ITC-3B'!$C$21:$C$1020,MATCH(F540,'ITC-3B'!$E$21:$E$1020,0)),"Unclaimed")</f>
        <v>Unclaimed</v>
      </c>
      <c r="X540" s="114">
        <f>IFERROR(VLOOKUP(F540,'ITC-3B'!$E$21:$P$1020,12,0)-H540,SUM(M540:O540))</f>
        <v>0</v>
      </c>
      <c r="Y540" s="179" t="str">
        <f>IFERROR(INDEX('ITC-Books'!$C$21:$C$1020,MATCH(F540,'ITC-Books'!$E$21:$E$1020,0)),"Unclaimed")</f>
        <v>Unclaimed</v>
      </c>
      <c r="Z540" s="114">
        <f>IFERROR(VLOOKUP(F540,'ITC-Books'!$E$21:$P$1020,12,0)-H540,SUM(M540:O540))</f>
        <v>0</v>
      </c>
    </row>
    <row r="541" spans="2:26">
      <c r="B541" s="176" t="s">
        <v>2920</v>
      </c>
      <c r="C541" s="121"/>
      <c r="D541" s="119"/>
      <c r="E541" s="118"/>
      <c r="F541" s="192"/>
      <c r="G541" s="117"/>
      <c r="H541" s="120">
        <v>0</v>
      </c>
      <c r="I541" s="119"/>
      <c r="J541" s="119"/>
      <c r="K541" s="120">
        <v>0</v>
      </c>
      <c r="L541" s="120">
        <v>0</v>
      </c>
      <c r="M541" s="120">
        <v>0</v>
      </c>
      <c r="N541" s="120">
        <v>0</v>
      </c>
      <c r="O541" s="120">
        <v>0</v>
      </c>
      <c r="P541" s="185"/>
      <c r="Q541" s="181">
        <v>0</v>
      </c>
      <c r="R541" s="197"/>
      <c r="S541" s="179" t="str">
        <f>IFERROR(INDEX('ITC-3B'!$B$21:$B$1020,MATCH(F541,'ITC-3B'!$E$21:$E$1020,0)),"-")</f>
        <v>-</v>
      </c>
      <c r="T541" s="179" t="str">
        <f>IFERROR(INDEX('ITC-Books'!$B$21:$B$1020,MATCH(F541,'ITC-Books'!$E$21:$E$1020,0)),"-")</f>
        <v>-</v>
      </c>
      <c r="U541" s="186">
        <f t="shared" si="13"/>
        <v>0</v>
      </c>
      <c r="W541" s="179" t="str">
        <f>IFERROR(INDEX('ITC-3B'!$C$21:$C$1020,MATCH(F541,'ITC-3B'!$E$21:$E$1020,0)),"Unclaimed")</f>
        <v>Unclaimed</v>
      </c>
      <c r="X541" s="114">
        <f>IFERROR(VLOOKUP(F541,'ITC-3B'!$E$21:$P$1020,12,0)-H541,SUM(M541:O541))</f>
        <v>0</v>
      </c>
      <c r="Y541" s="179" t="str">
        <f>IFERROR(INDEX('ITC-Books'!$C$21:$C$1020,MATCH(F541,'ITC-Books'!$E$21:$E$1020,0)),"Unclaimed")</f>
        <v>Unclaimed</v>
      </c>
      <c r="Z541" s="114">
        <f>IFERROR(VLOOKUP(F541,'ITC-Books'!$E$21:$P$1020,12,0)-H541,SUM(M541:O541))</f>
        <v>0</v>
      </c>
    </row>
    <row r="542" spans="2:26">
      <c r="B542" s="176" t="s">
        <v>2921</v>
      </c>
      <c r="C542" s="121"/>
      <c r="D542" s="119"/>
      <c r="E542" s="118"/>
      <c r="F542" s="192"/>
      <c r="G542" s="117"/>
      <c r="H542" s="120">
        <v>0</v>
      </c>
      <c r="I542" s="119"/>
      <c r="J542" s="119"/>
      <c r="K542" s="120">
        <v>0</v>
      </c>
      <c r="L542" s="120">
        <v>0</v>
      </c>
      <c r="M542" s="120">
        <v>0</v>
      </c>
      <c r="N542" s="120">
        <v>0</v>
      </c>
      <c r="O542" s="120">
        <v>0</v>
      </c>
      <c r="P542" s="185"/>
      <c r="Q542" s="181">
        <v>0</v>
      </c>
      <c r="R542" s="197"/>
      <c r="S542" s="179" t="str">
        <f>IFERROR(INDEX('ITC-3B'!$B$21:$B$1020,MATCH(F542,'ITC-3B'!$E$21:$E$1020,0)),"-")</f>
        <v>-</v>
      </c>
      <c r="T542" s="179" t="str">
        <f>IFERROR(INDEX('ITC-Books'!$B$21:$B$1020,MATCH(F542,'ITC-Books'!$E$21:$E$1020,0)),"-")</f>
        <v>-</v>
      </c>
      <c r="U542" s="186">
        <f t="shared" si="13"/>
        <v>0</v>
      </c>
      <c r="W542" s="179" t="str">
        <f>IFERROR(INDEX('ITC-3B'!$C$21:$C$1020,MATCH(F542,'ITC-3B'!$E$21:$E$1020,0)),"Unclaimed")</f>
        <v>Unclaimed</v>
      </c>
      <c r="X542" s="114">
        <f>IFERROR(VLOOKUP(F542,'ITC-3B'!$E$21:$P$1020,12,0)-H542,SUM(M542:O542))</f>
        <v>0</v>
      </c>
      <c r="Y542" s="179" t="str">
        <f>IFERROR(INDEX('ITC-Books'!$C$21:$C$1020,MATCH(F542,'ITC-Books'!$E$21:$E$1020,0)),"Unclaimed")</f>
        <v>Unclaimed</v>
      </c>
      <c r="Z542" s="114">
        <f>IFERROR(VLOOKUP(F542,'ITC-Books'!$E$21:$P$1020,12,0)-H542,SUM(M542:O542))</f>
        <v>0</v>
      </c>
    </row>
    <row r="543" spans="2:26">
      <c r="B543" s="176" t="s">
        <v>2922</v>
      </c>
      <c r="C543" s="121"/>
      <c r="D543" s="119"/>
      <c r="E543" s="118"/>
      <c r="F543" s="192"/>
      <c r="G543" s="117"/>
      <c r="H543" s="120">
        <v>0</v>
      </c>
      <c r="I543" s="119"/>
      <c r="J543" s="119"/>
      <c r="K543" s="120">
        <v>0</v>
      </c>
      <c r="L543" s="120">
        <v>0</v>
      </c>
      <c r="M543" s="120">
        <v>0</v>
      </c>
      <c r="N543" s="120">
        <v>0</v>
      </c>
      <c r="O543" s="120">
        <v>0</v>
      </c>
      <c r="P543" s="185"/>
      <c r="Q543" s="181">
        <v>0</v>
      </c>
      <c r="R543" s="197"/>
      <c r="S543" s="179" t="str">
        <f>IFERROR(INDEX('ITC-3B'!$B$21:$B$1020,MATCH(F543,'ITC-3B'!$E$21:$E$1020,0)),"-")</f>
        <v>-</v>
      </c>
      <c r="T543" s="179" t="str">
        <f>IFERROR(INDEX('ITC-Books'!$B$21:$B$1020,MATCH(F543,'ITC-Books'!$E$21:$E$1020,0)),"-")</f>
        <v>-</v>
      </c>
      <c r="U543" s="186">
        <f t="shared" si="13"/>
        <v>0</v>
      </c>
      <c r="W543" s="179" t="str">
        <f>IFERROR(INDEX('ITC-3B'!$C$21:$C$1020,MATCH(F543,'ITC-3B'!$E$21:$E$1020,0)),"Unclaimed")</f>
        <v>Unclaimed</v>
      </c>
      <c r="X543" s="114">
        <f>IFERROR(VLOOKUP(F543,'ITC-3B'!$E$21:$P$1020,12,0)-H543,SUM(M543:O543))</f>
        <v>0</v>
      </c>
      <c r="Y543" s="179" t="str">
        <f>IFERROR(INDEX('ITC-Books'!$C$21:$C$1020,MATCH(F543,'ITC-Books'!$E$21:$E$1020,0)),"Unclaimed")</f>
        <v>Unclaimed</v>
      </c>
      <c r="Z543" s="114">
        <f>IFERROR(VLOOKUP(F543,'ITC-Books'!$E$21:$P$1020,12,0)-H543,SUM(M543:O543))</f>
        <v>0</v>
      </c>
    </row>
    <row r="544" spans="2:26">
      <c r="B544" s="176" t="s">
        <v>2923</v>
      </c>
      <c r="C544" s="121"/>
      <c r="D544" s="119"/>
      <c r="E544" s="118"/>
      <c r="F544" s="192"/>
      <c r="G544" s="117"/>
      <c r="H544" s="120">
        <v>0</v>
      </c>
      <c r="I544" s="119"/>
      <c r="J544" s="119"/>
      <c r="K544" s="120">
        <v>0</v>
      </c>
      <c r="L544" s="120">
        <v>0</v>
      </c>
      <c r="M544" s="120">
        <v>0</v>
      </c>
      <c r="N544" s="120">
        <v>0</v>
      </c>
      <c r="O544" s="120">
        <v>0</v>
      </c>
      <c r="P544" s="185"/>
      <c r="Q544" s="181">
        <v>0</v>
      </c>
      <c r="R544" s="197"/>
      <c r="S544" s="179" t="str">
        <f>IFERROR(INDEX('ITC-3B'!$B$21:$B$1020,MATCH(F544,'ITC-3B'!$E$21:$E$1020,0)),"-")</f>
        <v>-</v>
      </c>
      <c r="T544" s="179" t="str">
        <f>IFERROR(INDEX('ITC-Books'!$B$21:$B$1020,MATCH(F544,'ITC-Books'!$E$21:$E$1020,0)),"-")</f>
        <v>-</v>
      </c>
      <c r="U544" s="186">
        <f t="shared" si="13"/>
        <v>0</v>
      </c>
      <c r="W544" s="179" t="str">
        <f>IFERROR(INDEX('ITC-3B'!$C$21:$C$1020,MATCH(F544,'ITC-3B'!$E$21:$E$1020,0)),"Unclaimed")</f>
        <v>Unclaimed</v>
      </c>
      <c r="X544" s="114">
        <f>IFERROR(VLOOKUP(F544,'ITC-3B'!$E$21:$P$1020,12,0)-H544,SUM(M544:O544))</f>
        <v>0</v>
      </c>
      <c r="Y544" s="179" t="str">
        <f>IFERROR(INDEX('ITC-Books'!$C$21:$C$1020,MATCH(F544,'ITC-Books'!$E$21:$E$1020,0)),"Unclaimed")</f>
        <v>Unclaimed</v>
      </c>
      <c r="Z544" s="114">
        <f>IFERROR(VLOOKUP(F544,'ITC-Books'!$E$21:$P$1020,12,0)-H544,SUM(M544:O544))</f>
        <v>0</v>
      </c>
    </row>
    <row r="545" spans="2:26">
      <c r="B545" s="176" t="s">
        <v>2924</v>
      </c>
      <c r="C545" s="121"/>
      <c r="D545" s="119"/>
      <c r="E545" s="118"/>
      <c r="F545" s="192"/>
      <c r="G545" s="117"/>
      <c r="H545" s="120">
        <v>0</v>
      </c>
      <c r="I545" s="119"/>
      <c r="J545" s="119"/>
      <c r="K545" s="120">
        <v>0</v>
      </c>
      <c r="L545" s="120">
        <v>0</v>
      </c>
      <c r="M545" s="120">
        <v>0</v>
      </c>
      <c r="N545" s="120">
        <v>0</v>
      </c>
      <c r="O545" s="120">
        <v>0</v>
      </c>
      <c r="P545" s="185"/>
      <c r="Q545" s="181">
        <v>0</v>
      </c>
      <c r="R545" s="197"/>
      <c r="S545" s="179" t="str">
        <f>IFERROR(INDEX('ITC-3B'!$B$21:$B$1020,MATCH(F545,'ITC-3B'!$E$21:$E$1020,0)),"-")</f>
        <v>-</v>
      </c>
      <c r="T545" s="179" t="str">
        <f>IFERROR(INDEX('ITC-Books'!$B$21:$B$1020,MATCH(F545,'ITC-Books'!$E$21:$E$1020,0)),"-")</f>
        <v>-</v>
      </c>
      <c r="U545" s="186">
        <f t="shared" si="13"/>
        <v>0</v>
      </c>
      <c r="W545" s="179" t="str">
        <f>IFERROR(INDEX('ITC-3B'!$C$21:$C$1020,MATCH(F545,'ITC-3B'!$E$21:$E$1020,0)),"Unclaimed")</f>
        <v>Unclaimed</v>
      </c>
      <c r="X545" s="114">
        <f>IFERROR(VLOOKUP(F545,'ITC-3B'!$E$21:$P$1020,12,0)-H545,SUM(M545:O545))</f>
        <v>0</v>
      </c>
      <c r="Y545" s="179" t="str">
        <f>IFERROR(INDEX('ITC-Books'!$C$21:$C$1020,MATCH(F545,'ITC-Books'!$E$21:$E$1020,0)),"Unclaimed")</f>
        <v>Unclaimed</v>
      </c>
      <c r="Z545" s="114">
        <f>IFERROR(VLOOKUP(F545,'ITC-Books'!$E$21:$P$1020,12,0)-H545,SUM(M545:O545))</f>
        <v>0</v>
      </c>
    </row>
    <row r="546" spans="2:26">
      <c r="B546" s="176" t="s">
        <v>2925</v>
      </c>
      <c r="C546" s="121"/>
      <c r="D546" s="119"/>
      <c r="E546" s="118"/>
      <c r="F546" s="192"/>
      <c r="G546" s="117"/>
      <c r="H546" s="120">
        <v>0</v>
      </c>
      <c r="I546" s="119"/>
      <c r="J546" s="119"/>
      <c r="K546" s="120">
        <v>0</v>
      </c>
      <c r="L546" s="120">
        <v>0</v>
      </c>
      <c r="M546" s="120">
        <v>0</v>
      </c>
      <c r="N546" s="120">
        <v>0</v>
      </c>
      <c r="O546" s="120">
        <v>0</v>
      </c>
      <c r="P546" s="185"/>
      <c r="Q546" s="181">
        <v>0</v>
      </c>
      <c r="R546" s="197"/>
      <c r="S546" s="179" t="str">
        <f>IFERROR(INDEX('ITC-3B'!$B$21:$B$1020,MATCH(F546,'ITC-3B'!$E$21:$E$1020,0)),"-")</f>
        <v>-</v>
      </c>
      <c r="T546" s="179" t="str">
        <f>IFERROR(INDEX('ITC-Books'!$B$21:$B$1020,MATCH(F546,'ITC-Books'!$E$21:$E$1020,0)),"-")</f>
        <v>-</v>
      </c>
      <c r="U546" s="186">
        <f t="shared" si="13"/>
        <v>0</v>
      </c>
      <c r="W546" s="179" t="str">
        <f>IFERROR(INDEX('ITC-3B'!$C$21:$C$1020,MATCH(F546,'ITC-3B'!$E$21:$E$1020,0)),"Unclaimed")</f>
        <v>Unclaimed</v>
      </c>
      <c r="X546" s="114">
        <f>IFERROR(VLOOKUP(F546,'ITC-3B'!$E$21:$P$1020,12,0)-H546,SUM(M546:O546))</f>
        <v>0</v>
      </c>
      <c r="Y546" s="179" t="str">
        <f>IFERROR(INDEX('ITC-Books'!$C$21:$C$1020,MATCH(F546,'ITC-Books'!$E$21:$E$1020,0)),"Unclaimed")</f>
        <v>Unclaimed</v>
      </c>
      <c r="Z546" s="114">
        <f>IFERROR(VLOOKUP(F546,'ITC-Books'!$E$21:$P$1020,12,0)-H546,SUM(M546:O546))</f>
        <v>0</v>
      </c>
    </row>
    <row r="547" spans="2:26">
      <c r="B547" s="176" t="s">
        <v>2926</v>
      </c>
      <c r="C547" s="121"/>
      <c r="D547" s="119"/>
      <c r="E547" s="118"/>
      <c r="F547" s="192"/>
      <c r="G547" s="117"/>
      <c r="H547" s="120">
        <v>0</v>
      </c>
      <c r="I547" s="119"/>
      <c r="J547" s="119"/>
      <c r="K547" s="120">
        <v>0</v>
      </c>
      <c r="L547" s="120">
        <v>0</v>
      </c>
      <c r="M547" s="120">
        <v>0</v>
      </c>
      <c r="N547" s="120">
        <v>0</v>
      </c>
      <c r="O547" s="120">
        <v>0</v>
      </c>
      <c r="P547" s="185"/>
      <c r="Q547" s="181">
        <v>0</v>
      </c>
      <c r="R547" s="197"/>
      <c r="S547" s="179" t="str">
        <f>IFERROR(INDEX('ITC-3B'!$B$21:$B$1020,MATCH(F547,'ITC-3B'!$E$21:$E$1020,0)),"-")</f>
        <v>-</v>
      </c>
      <c r="T547" s="179" t="str">
        <f>IFERROR(INDEX('ITC-Books'!$B$21:$B$1020,MATCH(F547,'ITC-Books'!$E$21:$E$1020,0)),"-")</f>
        <v>-</v>
      </c>
      <c r="U547" s="186">
        <f t="shared" si="13"/>
        <v>0</v>
      </c>
      <c r="W547" s="179" t="str">
        <f>IFERROR(INDEX('ITC-3B'!$C$21:$C$1020,MATCH(F547,'ITC-3B'!$E$21:$E$1020,0)),"Unclaimed")</f>
        <v>Unclaimed</v>
      </c>
      <c r="X547" s="114">
        <f>IFERROR(VLOOKUP(F547,'ITC-3B'!$E$21:$P$1020,12,0)-H547,SUM(M547:O547))</f>
        <v>0</v>
      </c>
      <c r="Y547" s="179" t="str">
        <f>IFERROR(INDEX('ITC-Books'!$C$21:$C$1020,MATCH(F547,'ITC-Books'!$E$21:$E$1020,0)),"Unclaimed")</f>
        <v>Unclaimed</v>
      </c>
      <c r="Z547" s="114">
        <f>IFERROR(VLOOKUP(F547,'ITC-Books'!$E$21:$P$1020,12,0)-H547,SUM(M547:O547))</f>
        <v>0</v>
      </c>
    </row>
    <row r="548" spans="2:26">
      <c r="B548" s="176" t="s">
        <v>2927</v>
      </c>
      <c r="C548" s="121"/>
      <c r="D548" s="119"/>
      <c r="E548" s="118"/>
      <c r="F548" s="192"/>
      <c r="G548" s="117"/>
      <c r="H548" s="120">
        <v>0</v>
      </c>
      <c r="I548" s="119"/>
      <c r="J548" s="119"/>
      <c r="K548" s="120">
        <v>0</v>
      </c>
      <c r="L548" s="120">
        <v>0</v>
      </c>
      <c r="M548" s="120">
        <v>0</v>
      </c>
      <c r="N548" s="120">
        <v>0</v>
      </c>
      <c r="O548" s="120">
        <v>0</v>
      </c>
      <c r="P548" s="185"/>
      <c r="Q548" s="181">
        <v>0</v>
      </c>
      <c r="R548" s="197"/>
      <c r="S548" s="179" t="str">
        <f>IFERROR(INDEX('ITC-3B'!$B$21:$B$1020,MATCH(F548,'ITC-3B'!$E$21:$E$1020,0)),"-")</f>
        <v>-</v>
      </c>
      <c r="T548" s="179" t="str">
        <f>IFERROR(INDEX('ITC-Books'!$B$21:$B$1020,MATCH(F548,'ITC-Books'!$E$21:$E$1020,0)),"-")</f>
        <v>-</v>
      </c>
      <c r="U548" s="186">
        <f t="shared" si="13"/>
        <v>0</v>
      </c>
      <c r="W548" s="179" t="str">
        <f>IFERROR(INDEX('ITC-3B'!$C$21:$C$1020,MATCH(F548,'ITC-3B'!$E$21:$E$1020,0)),"Unclaimed")</f>
        <v>Unclaimed</v>
      </c>
      <c r="X548" s="114">
        <f>IFERROR(VLOOKUP(F548,'ITC-3B'!$E$21:$P$1020,12,0)-H548,SUM(M548:O548))</f>
        <v>0</v>
      </c>
      <c r="Y548" s="179" t="str">
        <f>IFERROR(INDEX('ITC-Books'!$C$21:$C$1020,MATCH(F548,'ITC-Books'!$E$21:$E$1020,0)),"Unclaimed")</f>
        <v>Unclaimed</v>
      </c>
      <c r="Z548" s="114">
        <f>IFERROR(VLOOKUP(F548,'ITC-Books'!$E$21:$P$1020,12,0)-H548,SUM(M548:O548))</f>
        <v>0</v>
      </c>
    </row>
    <row r="549" spans="2:26">
      <c r="B549" s="176" t="s">
        <v>2928</v>
      </c>
      <c r="C549" s="121"/>
      <c r="D549" s="119"/>
      <c r="E549" s="118"/>
      <c r="F549" s="192"/>
      <c r="G549" s="117"/>
      <c r="H549" s="120">
        <v>0</v>
      </c>
      <c r="I549" s="119"/>
      <c r="J549" s="119"/>
      <c r="K549" s="120">
        <v>0</v>
      </c>
      <c r="L549" s="120">
        <v>0</v>
      </c>
      <c r="M549" s="120">
        <v>0</v>
      </c>
      <c r="N549" s="120">
        <v>0</v>
      </c>
      <c r="O549" s="120">
        <v>0</v>
      </c>
      <c r="P549" s="185"/>
      <c r="Q549" s="181">
        <v>0</v>
      </c>
      <c r="R549" s="197"/>
      <c r="S549" s="179" t="str">
        <f>IFERROR(INDEX('ITC-3B'!$B$21:$B$1020,MATCH(F549,'ITC-3B'!$E$21:$E$1020,0)),"-")</f>
        <v>-</v>
      </c>
      <c r="T549" s="179" t="str">
        <f>IFERROR(INDEX('ITC-Books'!$B$21:$B$1020,MATCH(F549,'ITC-Books'!$E$21:$E$1020,0)),"-")</f>
        <v>-</v>
      </c>
      <c r="U549" s="186">
        <f t="shared" si="13"/>
        <v>0</v>
      </c>
      <c r="W549" s="179" t="str">
        <f>IFERROR(INDEX('ITC-3B'!$C$21:$C$1020,MATCH(F549,'ITC-3B'!$E$21:$E$1020,0)),"Unclaimed")</f>
        <v>Unclaimed</v>
      </c>
      <c r="X549" s="114">
        <f>IFERROR(VLOOKUP(F549,'ITC-3B'!$E$21:$P$1020,12,0)-H549,SUM(M549:O549))</f>
        <v>0</v>
      </c>
      <c r="Y549" s="179" t="str">
        <f>IFERROR(INDEX('ITC-Books'!$C$21:$C$1020,MATCH(F549,'ITC-Books'!$E$21:$E$1020,0)),"Unclaimed")</f>
        <v>Unclaimed</v>
      </c>
      <c r="Z549" s="114">
        <f>IFERROR(VLOOKUP(F549,'ITC-Books'!$E$21:$P$1020,12,0)-H549,SUM(M549:O549))</f>
        <v>0</v>
      </c>
    </row>
    <row r="550" spans="2:26">
      <c r="B550" s="176" t="s">
        <v>2929</v>
      </c>
      <c r="C550" s="121"/>
      <c r="D550" s="119"/>
      <c r="E550" s="118"/>
      <c r="F550" s="192"/>
      <c r="G550" s="117"/>
      <c r="H550" s="120">
        <v>0</v>
      </c>
      <c r="I550" s="119"/>
      <c r="J550" s="119"/>
      <c r="K550" s="120">
        <v>0</v>
      </c>
      <c r="L550" s="120">
        <v>0</v>
      </c>
      <c r="M550" s="120">
        <v>0</v>
      </c>
      <c r="N550" s="120">
        <v>0</v>
      </c>
      <c r="O550" s="120">
        <v>0</v>
      </c>
      <c r="P550" s="185"/>
      <c r="Q550" s="181">
        <v>0</v>
      </c>
      <c r="R550" s="197"/>
      <c r="S550" s="179" t="str">
        <f>IFERROR(INDEX('ITC-3B'!$B$21:$B$1020,MATCH(F550,'ITC-3B'!$E$21:$E$1020,0)),"-")</f>
        <v>-</v>
      </c>
      <c r="T550" s="179" t="str">
        <f>IFERROR(INDEX('ITC-Books'!$B$21:$B$1020,MATCH(F550,'ITC-Books'!$E$21:$E$1020,0)),"-")</f>
        <v>-</v>
      </c>
      <c r="U550" s="186">
        <f t="shared" si="13"/>
        <v>0</v>
      </c>
      <c r="W550" s="179" t="str">
        <f>IFERROR(INDEX('ITC-3B'!$C$21:$C$1020,MATCH(F550,'ITC-3B'!$E$21:$E$1020,0)),"Unclaimed")</f>
        <v>Unclaimed</v>
      </c>
      <c r="X550" s="114">
        <f>IFERROR(VLOOKUP(F550,'ITC-3B'!$E$21:$P$1020,12,0)-H550,SUM(M550:O550))</f>
        <v>0</v>
      </c>
      <c r="Y550" s="179" t="str">
        <f>IFERROR(INDEX('ITC-Books'!$C$21:$C$1020,MATCH(F550,'ITC-Books'!$E$21:$E$1020,0)),"Unclaimed")</f>
        <v>Unclaimed</v>
      </c>
      <c r="Z550" s="114">
        <f>IFERROR(VLOOKUP(F550,'ITC-Books'!$E$21:$P$1020,12,0)-H550,SUM(M550:O550))</f>
        <v>0</v>
      </c>
    </row>
    <row r="551" spans="2:26">
      <c r="B551" s="176" t="s">
        <v>2930</v>
      </c>
      <c r="C551" s="121"/>
      <c r="D551" s="119"/>
      <c r="E551" s="118"/>
      <c r="F551" s="192"/>
      <c r="G551" s="117"/>
      <c r="H551" s="120">
        <v>0</v>
      </c>
      <c r="I551" s="119"/>
      <c r="J551" s="119"/>
      <c r="K551" s="120">
        <v>0</v>
      </c>
      <c r="L551" s="120">
        <v>0</v>
      </c>
      <c r="M551" s="120">
        <v>0</v>
      </c>
      <c r="N551" s="120">
        <v>0</v>
      </c>
      <c r="O551" s="120">
        <v>0</v>
      </c>
      <c r="P551" s="185"/>
      <c r="Q551" s="181">
        <v>0</v>
      </c>
      <c r="R551" s="197"/>
      <c r="S551" s="179" t="str">
        <f>IFERROR(INDEX('ITC-3B'!$B$21:$B$1020,MATCH(F551,'ITC-3B'!$E$21:$E$1020,0)),"-")</f>
        <v>-</v>
      </c>
      <c r="T551" s="179" t="str">
        <f>IFERROR(INDEX('ITC-Books'!$B$21:$B$1020,MATCH(F551,'ITC-Books'!$E$21:$E$1020,0)),"-")</f>
        <v>-</v>
      </c>
      <c r="U551" s="186">
        <f t="shared" si="13"/>
        <v>0</v>
      </c>
      <c r="W551" s="179" t="str">
        <f>IFERROR(INDEX('ITC-3B'!$C$21:$C$1020,MATCH(F551,'ITC-3B'!$E$21:$E$1020,0)),"Unclaimed")</f>
        <v>Unclaimed</v>
      </c>
      <c r="X551" s="114">
        <f>IFERROR(VLOOKUP(F551,'ITC-3B'!$E$21:$P$1020,12,0)-H551,SUM(M551:O551))</f>
        <v>0</v>
      </c>
      <c r="Y551" s="179" t="str">
        <f>IFERROR(INDEX('ITC-Books'!$C$21:$C$1020,MATCH(F551,'ITC-Books'!$E$21:$E$1020,0)),"Unclaimed")</f>
        <v>Unclaimed</v>
      </c>
      <c r="Z551" s="114">
        <f>IFERROR(VLOOKUP(F551,'ITC-Books'!$E$21:$P$1020,12,0)-H551,SUM(M551:O551))</f>
        <v>0</v>
      </c>
    </row>
    <row r="552" spans="2:26">
      <c r="B552" s="176" t="s">
        <v>2931</v>
      </c>
      <c r="C552" s="121"/>
      <c r="D552" s="119"/>
      <c r="E552" s="118"/>
      <c r="F552" s="192"/>
      <c r="G552" s="117"/>
      <c r="H552" s="120">
        <v>0</v>
      </c>
      <c r="I552" s="119"/>
      <c r="J552" s="119"/>
      <c r="K552" s="120">
        <v>0</v>
      </c>
      <c r="L552" s="120">
        <v>0</v>
      </c>
      <c r="M552" s="120">
        <v>0</v>
      </c>
      <c r="N552" s="120">
        <v>0</v>
      </c>
      <c r="O552" s="120">
        <v>0</v>
      </c>
      <c r="P552" s="185"/>
      <c r="Q552" s="181">
        <v>0</v>
      </c>
      <c r="R552" s="197"/>
      <c r="S552" s="179" t="str">
        <f>IFERROR(INDEX('ITC-3B'!$B$21:$B$1020,MATCH(F552,'ITC-3B'!$E$21:$E$1020,0)),"-")</f>
        <v>-</v>
      </c>
      <c r="T552" s="179" t="str">
        <f>IFERROR(INDEX('ITC-Books'!$B$21:$B$1020,MATCH(F552,'ITC-Books'!$E$21:$E$1020,0)),"-")</f>
        <v>-</v>
      </c>
      <c r="U552" s="186">
        <f t="shared" si="13"/>
        <v>0</v>
      </c>
      <c r="W552" s="179" t="str">
        <f>IFERROR(INDEX('ITC-3B'!$C$21:$C$1020,MATCH(F552,'ITC-3B'!$E$21:$E$1020,0)),"Unclaimed")</f>
        <v>Unclaimed</v>
      </c>
      <c r="X552" s="114">
        <f>IFERROR(VLOOKUP(F552,'ITC-3B'!$E$21:$P$1020,12,0)-H552,SUM(M552:O552))</f>
        <v>0</v>
      </c>
      <c r="Y552" s="179" t="str">
        <f>IFERROR(INDEX('ITC-Books'!$C$21:$C$1020,MATCH(F552,'ITC-Books'!$E$21:$E$1020,0)),"Unclaimed")</f>
        <v>Unclaimed</v>
      </c>
      <c r="Z552" s="114">
        <f>IFERROR(VLOOKUP(F552,'ITC-Books'!$E$21:$P$1020,12,0)-H552,SUM(M552:O552))</f>
        <v>0</v>
      </c>
    </row>
    <row r="553" spans="2:26">
      <c r="B553" s="176" t="s">
        <v>2932</v>
      </c>
      <c r="C553" s="121"/>
      <c r="D553" s="119"/>
      <c r="E553" s="118"/>
      <c r="F553" s="192"/>
      <c r="G553" s="117"/>
      <c r="H553" s="120">
        <v>0</v>
      </c>
      <c r="I553" s="119"/>
      <c r="J553" s="119"/>
      <c r="K553" s="120">
        <v>0</v>
      </c>
      <c r="L553" s="120">
        <v>0</v>
      </c>
      <c r="M553" s="120">
        <v>0</v>
      </c>
      <c r="N553" s="120">
        <v>0</v>
      </c>
      <c r="O553" s="120">
        <v>0</v>
      </c>
      <c r="P553" s="185"/>
      <c r="Q553" s="181">
        <v>0</v>
      </c>
      <c r="R553" s="197"/>
      <c r="S553" s="179" t="str">
        <f>IFERROR(INDEX('ITC-3B'!$B$21:$B$1020,MATCH(F553,'ITC-3B'!$E$21:$E$1020,0)),"-")</f>
        <v>-</v>
      </c>
      <c r="T553" s="179" t="str">
        <f>IFERROR(INDEX('ITC-Books'!$B$21:$B$1020,MATCH(F553,'ITC-Books'!$E$21:$E$1020,0)),"-")</f>
        <v>-</v>
      </c>
      <c r="U553" s="186">
        <f t="shared" si="13"/>
        <v>0</v>
      </c>
      <c r="W553" s="179" t="str">
        <f>IFERROR(INDEX('ITC-3B'!$C$21:$C$1020,MATCH(F553,'ITC-3B'!$E$21:$E$1020,0)),"Unclaimed")</f>
        <v>Unclaimed</v>
      </c>
      <c r="X553" s="114">
        <f>IFERROR(VLOOKUP(F553,'ITC-3B'!$E$21:$P$1020,12,0)-H553,SUM(M553:O553))</f>
        <v>0</v>
      </c>
      <c r="Y553" s="179" t="str">
        <f>IFERROR(INDEX('ITC-Books'!$C$21:$C$1020,MATCH(F553,'ITC-Books'!$E$21:$E$1020,0)),"Unclaimed")</f>
        <v>Unclaimed</v>
      </c>
      <c r="Z553" s="114">
        <f>IFERROR(VLOOKUP(F553,'ITC-Books'!$E$21:$P$1020,12,0)-H553,SUM(M553:O553))</f>
        <v>0</v>
      </c>
    </row>
    <row r="554" spans="2:26">
      <c r="B554" s="176" t="s">
        <v>2933</v>
      </c>
      <c r="C554" s="121"/>
      <c r="D554" s="119"/>
      <c r="E554" s="118"/>
      <c r="F554" s="192"/>
      <c r="G554" s="117"/>
      <c r="H554" s="120">
        <v>0</v>
      </c>
      <c r="I554" s="119"/>
      <c r="J554" s="119"/>
      <c r="K554" s="120">
        <v>0</v>
      </c>
      <c r="L554" s="120">
        <v>0</v>
      </c>
      <c r="M554" s="120">
        <v>0</v>
      </c>
      <c r="N554" s="120">
        <v>0</v>
      </c>
      <c r="O554" s="120">
        <v>0</v>
      </c>
      <c r="P554" s="185"/>
      <c r="Q554" s="181">
        <v>0</v>
      </c>
      <c r="R554" s="197"/>
      <c r="S554" s="179" t="str">
        <f>IFERROR(INDEX('ITC-3B'!$B$21:$B$1020,MATCH(F554,'ITC-3B'!$E$21:$E$1020,0)),"-")</f>
        <v>-</v>
      </c>
      <c r="T554" s="179" t="str">
        <f>IFERROR(INDEX('ITC-Books'!$B$21:$B$1020,MATCH(F554,'ITC-Books'!$E$21:$E$1020,0)),"-")</f>
        <v>-</v>
      </c>
      <c r="U554" s="186">
        <f t="shared" si="13"/>
        <v>0</v>
      </c>
      <c r="W554" s="179" t="str">
        <f>IFERROR(INDEX('ITC-3B'!$C$21:$C$1020,MATCH(F554,'ITC-3B'!$E$21:$E$1020,0)),"Unclaimed")</f>
        <v>Unclaimed</v>
      </c>
      <c r="X554" s="114">
        <f>IFERROR(VLOOKUP(F554,'ITC-3B'!$E$21:$P$1020,12,0)-H554,SUM(M554:O554))</f>
        <v>0</v>
      </c>
      <c r="Y554" s="179" t="str">
        <f>IFERROR(INDEX('ITC-Books'!$C$21:$C$1020,MATCH(F554,'ITC-Books'!$E$21:$E$1020,0)),"Unclaimed")</f>
        <v>Unclaimed</v>
      </c>
      <c r="Z554" s="114">
        <f>IFERROR(VLOOKUP(F554,'ITC-Books'!$E$21:$P$1020,12,0)-H554,SUM(M554:O554))</f>
        <v>0</v>
      </c>
    </row>
    <row r="555" spans="2:26">
      <c r="B555" s="176" t="s">
        <v>2934</v>
      </c>
      <c r="C555" s="121"/>
      <c r="D555" s="119"/>
      <c r="E555" s="118"/>
      <c r="F555" s="192"/>
      <c r="G555" s="117"/>
      <c r="H555" s="120">
        <v>0</v>
      </c>
      <c r="I555" s="119"/>
      <c r="J555" s="119"/>
      <c r="K555" s="120">
        <v>0</v>
      </c>
      <c r="L555" s="120">
        <v>0</v>
      </c>
      <c r="M555" s="120">
        <v>0</v>
      </c>
      <c r="N555" s="120">
        <v>0</v>
      </c>
      <c r="O555" s="120">
        <v>0</v>
      </c>
      <c r="P555" s="185"/>
      <c r="Q555" s="181">
        <v>0</v>
      </c>
      <c r="R555" s="197"/>
      <c r="S555" s="179" t="str">
        <f>IFERROR(INDEX('ITC-3B'!$B$21:$B$1020,MATCH(F555,'ITC-3B'!$E$21:$E$1020,0)),"-")</f>
        <v>-</v>
      </c>
      <c r="T555" s="179" t="str">
        <f>IFERROR(INDEX('ITC-Books'!$B$21:$B$1020,MATCH(F555,'ITC-Books'!$E$21:$E$1020,0)),"-")</f>
        <v>-</v>
      </c>
      <c r="U555" s="186">
        <f t="shared" si="13"/>
        <v>0</v>
      </c>
      <c r="W555" s="179" t="str">
        <f>IFERROR(INDEX('ITC-3B'!$C$21:$C$1020,MATCH(F555,'ITC-3B'!$E$21:$E$1020,0)),"Unclaimed")</f>
        <v>Unclaimed</v>
      </c>
      <c r="X555" s="114">
        <f>IFERROR(VLOOKUP(F555,'ITC-3B'!$E$21:$P$1020,12,0)-H555,SUM(M555:O555))</f>
        <v>0</v>
      </c>
      <c r="Y555" s="179" t="str">
        <f>IFERROR(INDEX('ITC-Books'!$C$21:$C$1020,MATCH(F555,'ITC-Books'!$E$21:$E$1020,0)),"Unclaimed")</f>
        <v>Unclaimed</v>
      </c>
      <c r="Z555" s="114">
        <f>IFERROR(VLOOKUP(F555,'ITC-Books'!$E$21:$P$1020,12,0)-H555,SUM(M555:O555))</f>
        <v>0</v>
      </c>
    </row>
    <row r="556" spans="2:26">
      <c r="B556" s="176" t="s">
        <v>2935</v>
      </c>
      <c r="C556" s="121"/>
      <c r="D556" s="119"/>
      <c r="E556" s="118"/>
      <c r="F556" s="192"/>
      <c r="G556" s="117"/>
      <c r="H556" s="120">
        <v>0</v>
      </c>
      <c r="I556" s="119"/>
      <c r="J556" s="119"/>
      <c r="K556" s="120">
        <v>0</v>
      </c>
      <c r="L556" s="120">
        <v>0</v>
      </c>
      <c r="M556" s="120">
        <v>0</v>
      </c>
      <c r="N556" s="120">
        <v>0</v>
      </c>
      <c r="O556" s="120">
        <v>0</v>
      </c>
      <c r="P556" s="185"/>
      <c r="Q556" s="181">
        <v>0</v>
      </c>
      <c r="R556" s="197"/>
      <c r="S556" s="179" t="str">
        <f>IFERROR(INDEX('ITC-3B'!$B$21:$B$1020,MATCH(F556,'ITC-3B'!$E$21:$E$1020,0)),"-")</f>
        <v>-</v>
      </c>
      <c r="T556" s="179" t="str">
        <f>IFERROR(INDEX('ITC-Books'!$B$21:$B$1020,MATCH(F556,'ITC-Books'!$E$21:$E$1020,0)),"-")</f>
        <v>-</v>
      </c>
      <c r="U556" s="186">
        <f t="shared" si="13"/>
        <v>0</v>
      </c>
      <c r="W556" s="179" t="str">
        <f>IFERROR(INDEX('ITC-3B'!$C$21:$C$1020,MATCH(F556,'ITC-3B'!$E$21:$E$1020,0)),"Unclaimed")</f>
        <v>Unclaimed</v>
      </c>
      <c r="X556" s="114">
        <f>IFERROR(VLOOKUP(F556,'ITC-3B'!$E$21:$P$1020,12,0)-H556,SUM(M556:O556))</f>
        <v>0</v>
      </c>
      <c r="Y556" s="179" t="str">
        <f>IFERROR(INDEX('ITC-Books'!$C$21:$C$1020,MATCH(F556,'ITC-Books'!$E$21:$E$1020,0)),"Unclaimed")</f>
        <v>Unclaimed</v>
      </c>
      <c r="Z556" s="114">
        <f>IFERROR(VLOOKUP(F556,'ITC-Books'!$E$21:$P$1020,12,0)-H556,SUM(M556:O556))</f>
        <v>0</v>
      </c>
    </row>
    <row r="557" spans="2:26">
      <c r="B557" s="176" t="s">
        <v>2936</v>
      </c>
      <c r="C557" s="121"/>
      <c r="D557" s="119"/>
      <c r="E557" s="118"/>
      <c r="F557" s="192"/>
      <c r="G557" s="117"/>
      <c r="H557" s="120">
        <v>0</v>
      </c>
      <c r="I557" s="119"/>
      <c r="J557" s="119"/>
      <c r="K557" s="120">
        <v>0</v>
      </c>
      <c r="L557" s="120">
        <v>0</v>
      </c>
      <c r="M557" s="120">
        <v>0</v>
      </c>
      <c r="N557" s="120">
        <v>0</v>
      </c>
      <c r="O557" s="120">
        <v>0</v>
      </c>
      <c r="P557" s="185"/>
      <c r="Q557" s="181">
        <v>0</v>
      </c>
      <c r="R557" s="197"/>
      <c r="S557" s="179" t="str">
        <f>IFERROR(INDEX('ITC-3B'!$B$21:$B$1020,MATCH(F557,'ITC-3B'!$E$21:$E$1020,0)),"-")</f>
        <v>-</v>
      </c>
      <c r="T557" s="179" t="str">
        <f>IFERROR(INDEX('ITC-Books'!$B$21:$B$1020,MATCH(F557,'ITC-Books'!$E$21:$E$1020,0)),"-")</f>
        <v>-</v>
      </c>
      <c r="U557" s="186">
        <f t="shared" si="13"/>
        <v>0</v>
      </c>
      <c r="W557" s="179" t="str">
        <f>IFERROR(INDEX('ITC-3B'!$C$21:$C$1020,MATCH(F557,'ITC-3B'!$E$21:$E$1020,0)),"Unclaimed")</f>
        <v>Unclaimed</v>
      </c>
      <c r="X557" s="114">
        <f>IFERROR(VLOOKUP(F557,'ITC-3B'!$E$21:$P$1020,12,0)-H557,SUM(M557:O557))</f>
        <v>0</v>
      </c>
      <c r="Y557" s="179" t="str">
        <f>IFERROR(INDEX('ITC-Books'!$C$21:$C$1020,MATCH(F557,'ITC-Books'!$E$21:$E$1020,0)),"Unclaimed")</f>
        <v>Unclaimed</v>
      </c>
      <c r="Z557" s="114">
        <f>IFERROR(VLOOKUP(F557,'ITC-Books'!$E$21:$P$1020,12,0)-H557,SUM(M557:O557))</f>
        <v>0</v>
      </c>
    </row>
    <row r="558" spans="2:26">
      <c r="B558" s="176" t="s">
        <v>2937</v>
      </c>
      <c r="C558" s="121"/>
      <c r="D558" s="119"/>
      <c r="E558" s="118"/>
      <c r="F558" s="192"/>
      <c r="G558" s="117"/>
      <c r="H558" s="120">
        <v>0</v>
      </c>
      <c r="I558" s="119"/>
      <c r="J558" s="119"/>
      <c r="K558" s="120">
        <v>0</v>
      </c>
      <c r="L558" s="120">
        <v>0</v>
      </c>
      <c r="M558" s="120">
        <v>0</v>
      </c>
      <c r="N558" s="120">
        <v>0</v>
      </c>
      <c r="O558" s="120">
        <v>0</v>
      </c>
      <c r="P558" s="185"/>
      <c r="Q558" s="181">
        <v>0</v>
      </c>
      <c r="R558" s="197"/>
      <c r="S558" s="179" t="str">
        <f>IFERROR(INDEX('ITC-3B'!$B$21:$B$1020,MATCH(F558,'ITC-3B'!$E$21:$E$1020,0)),"-")</f>
        <v>-</v>
      </c>
      <c r="T558" s="179" t="str">
        <f>IFERROR(INDEX('ITC-Books'!$B$21:$B$1020,MATCH(F558,'ITC-Books'!$E$21:$E$1020,0)),"-")</f>
        <v>-</v>
      </c>
      <c r="U558" s="186">
        <f t="shared" si="13"/>
        <v>0</v>
      </c>
      <c r="W558" s="179" t="str">
        <f>IFERROR(INDEX('ITC-3B'!$C$21:$C$1020,MATCH(F558,'ITC-3B'!$E$21:$E$1020,0)),"Unclaimed")</f>
        <v>Unclaimed</v>
      </c>
      <c r="X558" s="114">
        <f>IFERROR(VLOOKUP(F558,'ITC-3B'!$E$21:$P$1020,12,0)-H558,SUM(M558:O558))</f>
        <v>0</v>
      </c>
      <c r="Y558" s="179" t="str">
        <f>IFERROR(INDEX('ITC-Books'!$C$21:$C$1020,MATCH(F558,'ITC-Books'!$E$21:$E$1020,0)),"Unclaimed")</f>
        <v>Unclaimed</v>
      </c>
      <c r="Z558" s="114">
        <f>IFERROR(VLOOKUP(F558,'ITC-Books'!$E$21:$P$1020,12,0)-H558,SUM(M558:O558))</f>
        <v>0</v>
      </c>
    </row>
    <row r="559" spans="2:26">
      <c r="B559" s="176" t="s">
        <v>2938</v>
      </c>
      <c r="C559" s="121"/>
      <c r="D559" s="119"/>
      <c r="E559" s="118"/>
      <c r="F559" s="192"/>
      <c r="G559" s="117"/>
      <c r="H559" s="120">
        <v>0</v>
      </c>
      <c r="I559" s="119"/>
      <c r="J559" s="119"/>
      <c r="K559" s="120">
        <v>0</v>
      </c>
      <c r="L559" s="120">
        <v>0</v>
      </c>
      <c r="M559" s="120">
        <v>0</v>
      </c>
      <c r="N559" s="120">
        <v>0</v>
      </c>
      <c r="O559" s="120">
        <v>0</v>
      </c>
      <c r="P559" s="185"/>
      <c r="Q559" s="181">
        <v>0</v>
      </c>
      <c r="R559" s="197"/>
      <c r="S559" s="179" t="str">
        <f>IFERROR(INDEX('ITC-3B'!$B$21:$B$1020,MATCH(F559,'ITC-3B'!$E$21:$E$1020,0)),"-")</f>
        <v>-</v>
      </c>
      <c r="T559" s="179" t="str">
        <f>IFERROR(INDEX('ITC-Books'!$B$21:$B$1020,MATCH(F559,'ITC-Books'!$E$21:$E$1020,0)),"-")</f>
        <v>-</v>
      </c>
      <c r="U559" s="186">
        <f t="shared" si="13"/>
        <v>0</v>
      </c>
      <c r="W559" s="179" t="str">
        <f>IFERROR(INDEX('ITC-3B'!$C$21:$C$1020,MATCH(F559,'ITC-3B'!$E$21:$E$1020,0)),"Unclaimed")</f>
        <v>Unclaimed</v>
      </c>
      <c r="X559" s="114">
        <f>IFERROR(VLOOKUP(F559,'ITC-3B'!$E$21:$P$1020,12,0)-H559,SUM(M559:O559))</f>
        <v>0</v>
      </c>
      <c r="Y559" s="179" t="str">
        <f>IFERROR(INDEX('ITC-Books'!$C$21:$C$1020,MATCH(F559,'ITC-Books'!$E$21:$E$1020,0)),"Unclaimed")</f>
        <v>Unclaimed</v>
      </c>
      <c r="Z559" s="114">
        <f>IFERROR(VLOOKUP(F559,'ITC-Books'!$E$21:$P$1020,12,0)-H559,SUM(M559:O559))</f>
        <v>0</v>
      </c>
    </row>
    <row r="560" spans="2:26">
      <c r="B560" s="176" t="s">
        <v>2939</v>
      </c>
      <c r="C560" s="121"/>
      <c r="D560" s="119"/>
      <c r="E560" s="118"/>
      <c r="F560" s="192"/>
      <c r="G560" s="117"/>
      <c r="H560" s="120">
        <v>0</v>
      </c>
      <c r="I560" s="119"/>
      <c r="J560" s="119"/>
      <c r="K560" s="120">
        <v>0</v>
      </c>
      <c r="L560" s="120">
        <v>0</v>
      </c>
      <c r="M560" s="120">
        <v>0</v>
      </c>
      <c r="N560" s="120">
        <v>0</v>
      </c>
      <c r="O560" s="120">
        <v>0</v>
      </c>
      <c r="P560" s="185"/>
      <c r="Q560" s="181">
        <v>0</v>
      </c>
      <c r="R560" s="197"/>
      <c r="S560" s="179" t="str">
        <f>IFERROR(INDEX('ITC-3B'!$B$21:$B$1020,MATCH(F560,'ITC-3B'!$E$21:$E$1020,0)),"-")</f>
        <v>-</v>
      </c>
      <c r="T560" s="179" t="str">
        <f>IFERROR(INDEX('ITC-Books'!$B$21:$B$1020,MATCH(F560,'ITC-Books'!$E$21:$E$1020,0)),"-")</f>
        <v>-</v>
      </c>
      <c r="U560" s="186">
        <f t="shared" si="13"/>
        <v>0</v>
      </c>
      <c r="W560" s="179" t="str">
        <f>IFERROR(INDEX('ITC-3B'!$C$21:$C$1020,MATCH(F560,'ITC-3B'!$E$21:$E$1020,0)),"Unclaimed")</f>
        <v>Unclaimed</v>
      </c>
      <c r="X560" s="114">
        <f>IFERROR(VLOOKUP(F560,'ITC-3B'!$E$21:$P$1020,12,0)-H560,SUM(M560:O560))</f>
        <v>0</v>
      </c>
      <c r="Y560" s="179" t="str">
        <f>IFERROR(INDEX('ITC-Books'!$C$21:$C$1020,MATCH(F560,'ITC-Books'!$E$21:$E$1020,0)),"Unclaimed")</f>
        <v>Unclaimed</v>
      </c>
      <c r="Z560" s="114">
        <f>IFERROR(VLOOKUP(F560,'ITC-Books'!$E$21:$P$1020,12,0)-H560,SUM(M560:O560))</f>
        <v>0</v>
      </c>
    </row>
    <row r="561" spans="2:26">
      <c r="B561" s="176" t="s">
        <v>2940</v>
      </c>
      <c r="C561" s="121"/>
      <c r="D561" s="119"/>
      <c r="E561" s="118"/>
      <c r="F561" s="192"/>
      <c r="G561" s="117"/>
      <c r="H561" s="120">
        <v>0</v>
      </c>
      <c r="I561" s="119"/>
      <c r="J561" s="119"/>
      <c r="K561" s="120">
        <v>0</v>
      </c>
      <c r="L561" s="120">
        <v>0</v>
      </c>
      <c r="M561" s="120">
        <v>0</v>
      </c>
      <c r="N561" s="120">
        <v>0</v>
      </c>
      <c r="O561" s="120">
        <v>0</v>
      </c>
      <c r="P561" s="185"/>
      <c r="Q561" s="181">
        <v>0</v>
      </c>
      <c r="R561" s="197"/>
      <c r="S561" s="179" t="str">
        <f>IFERROR(INDEX('ITC-3B'!$B$21:$B$1020,MATCH(F561,'ITC-3B'!$E$21:$E$1020,0)),"-")</f>
        <v>-</v>
      </c>
      <c r="T561" s="179" t="str">
        <f>IFERROR(INDEX('ITC-Books'!$B$21:$B$1020,MATCH(F561,'ITC-Books'!$E$21:$E$1020,0)),"-")</f>
        <v>-</v>
      </c>
      <c r="U561" s="186">
        <f t="shared" si="13"/>
        <v>0</v>
      </c>
      <c r="W561" s="179" t="str">
        <f>IFERROR(INDEX('ITC-3B'!$C$21:$C$1020,MATCH(F561,'ITC-3B'!$E$21:$E$1020,0)),"Unclaimed")</f>
        <v>Unclaimed</v>
      </c>
      <c r="X561" s="114">
        <f>IFERROR(VLOOKUP(F561,'ITC-3B'!$E$21:$P$1020,12,0)-H561,SUM(M561:O561))</f>
        <v>0</v>
      </c>
      <c r="Y561" s="179" t="str">
        <f>IFERROR(INDEX('ITC-Books'!$C$21:$C$1020,MATCH(F561,'ITC-Books'!$E$21:$E$1020,0)),"Unclaimed")</f>
        <v>Unclaimed</v>
      </c>
      <c r="Z561" s="114">
        <f>IFERROR(VLOOKUP(F561,'ITC-Books'!$E$21:$P$1020,12,0)-H561,SUM(M561:O561))</f>
        <v>0</v>
      </c>
    </row>
    <row r="562" spans="2:26">
      <c r="B562" s="176" t="s">
        <v>2941</v>
      </c>
      <c r="C562" s="121"/>
      <c r="D562" s="119"/>
      <c r="E562" s="118"/>
      <c r="F562" s="192"/>
      <c r="G562" s="117"/>
      <c r="H562" s="120">
        <v>0</v>
      </c>
      <c r="I562" s="119"/>
      <c r="J562" s="119"/>
      <c r="K562" s="120">
        <v>0</v>
      </c>
      <c r="L562" s="120">
        <v>0</v>
      </c>
      <c r="M562" s="120">
        <v>0</v>
      </c>
      <c r="N562" s="120">
        <v>0</v>
      </c>
      <c r="O562" s="120">
        <v>0</v>
      </c>
      <c r="P562" s="185"/>
      <c r="Q562" s="181">
        <v>0</v>
      </c>
      <c r="R562" s="197"/>
      <c r="S562" s="179" t="str">
        <f>IFERROR(INDEX('ITC-3B'!$B$21:$B$1020,MATCH(F562,'ITC-3B'!$E$21:$E$1020,0)),"-")</f>
        <v>-</v>
      </c>
      <c r="T562" s="179" t="str">
        <f>IFERROR(INDEX('ITC-Books'!$B$21:$B$1020,MATCH(F562,'ITC-Books'!$E$21:$E$1020,0)),"-")</f>
        <v>-</v>
      </c>
      <c r="U562" s="186">
        <f t="shared" si="13"/>
        <v>0</v>
      </c>
      <c r="W562" s="179" t="str">
        <f>IFERROR(INDEX('ITC-3B'!$C$21:$C$1020,MATCH(F562,'ITC-3B'!$E$21:$E$1020,0)),"Unclaimed")</f>
        <v>Unclaimed</v>
      </c>
      <c r="X562" s="114">
        <f>IFERROR(VLOOKUP(F562,'ITC-3B'!$E$21:$P$1020,12,0)-H562,SUM(M562:O562))</f>
        <v>0</v>
      </c>
      <c r="Y562" s="179" t="str">
        <f>IFERROR(INDEX('ITC-Books'!$C$21:$C$1020,MATCH(F562,'ITC-Books'!$E$21:$E$1020,0)),"Unclaimed")</f>
        <v>Unclaimed</v>
      </c>
      <c r="Z562" s="114">
        <f>IFERROR(VLOOKUP(F562,'ITC-Books'!$E$21:$P$1020,12,0)-H562,SUM(M562:O562))</f>
        <v>0</v>
      </c>
    </row>
    <row r="563" spans="2:26">
      <c r="B563" s="176" t="s">
        <v>2942</v>
      </c>
      <c r="C563" s="121"/>
      <c r="D563" s="119"/>
      <c r="E563" s="118"/>
      <c r="F563" s="192"/>
      <c r="G563" s="117"/>
      <c r="H563" s="120">
        <v>0</v>
      </c>
      <c r="I563" s="119"/>
      <c r="J563" s="119"/>
      <c r="K563" s="120">
        <v>0</v>
      </c>
      <c r="L563" s="120">
        <v>0</v>
      </c>
      <c r="M563" s="120">
        <v>0</v>
      </c>
      <c r="N563" s="120">
        <v>0</v>
      </c>
      <c r="O563" s="120">
        <v>0</v>
      </c>
      <c r="P563" s="185"/>
      <c r="Q563" s="181">
        <v>0</v>
      </c>
      <c r="R563" s="197"/>
      <c r="S563" s="179" t="str">
        <f>IFERROR(INDEX('ITC-3B'!$B$21:$B$1020,MATCH(F563,'ITC-3B'!$E$21:$E$1020,0)),"-")</f>
        <v>-</v>
      </c>
      <c r="T563" s="179" t="str">
        <f>IFERROR(INDEX('ITC-Books'!$B$21:$B$1020,MATCH(F563,'ITC-Books'!$E$21:$E$1020,0)),"-")</f>
        <v>-</v>
      </c>
      <c r="U563" s="186">
        <f t="shared" si="13"/>
        <v>0</v>
      </c>
      <c r="W563" s="179" t="str">
        <f>IFERROR(INDEX('ITC-3B'!$C$21:$C$1020,MATCH(F563,'ITC-3B'!$E$21:$E$1020,0)),"Unclaimed")</f>
        <v>Unclaimed</v>
      </c>
      <c r="X563" s="114">
        <f>IFERROR(VLOOKUP(F563,'ITC-3B'!$E$21:$P$1020,12,0)-H563,SUM(M563:O563))</f>
        <v>0</v>
      </c>
      <c r="Y563" s="179" t="str">
        <f>IFERROR(INDEX('ITC-Books'!$C$21:$C$1020,MATCH(F563,'ITC-Books'!$E$21:$E$1020,0)),"Unclaimed")</f>
        <v>Unclaimed</v>
      </c>
      <c r="Z563" s="114">
        <f>IFERROR(VLOOKUP(F563,'ITC-Books'!$E$21:$P$1020,12,0)-H563,SUM(M563:O563))</f>
        <v>0</v>
      </c>
    </row>
    <row r="564" spans="2:26">
      <c r="B564" s="176" t="s">
        <v>2943</v>
      </c>
      <c r="C564" s="121"/>
      <c r="D564" s="119"/>
      <c r="E564" s="118"/>
      <c r="F564" s="192"/>
      <c r="G564" s="117"/>
      <c r="H564" s="120">
        <v>0</v>
      </c>
      <c r="I564" s="119"/>
      <c r="J564" s="119"/>
      <c r="K564" s="120">
        <v>0</v>
      </c>
      <c r="L564" s="120">
        <v>0</v>
      </c>
      <c r="M564" s="120">
        <v>0</v>
      </c>
      <c r="N564" s="120">
        <v>0</v>
      </c>
      <c r="O564" s="120">
        <v>0</v>
      </c>
      <c r="P564" s="185"/>
      <c r="Q564" s="181">
        <v>0</v>
      </c>
      <c r="R564" s="197"/>
      <c r="S564" s="179" t="str">
        <f>IFERROR(INDEX('ITC-3B'!$B$21:$B$1020,MATCH(F564,'ITC-3B'!$E$21:$E$1020,0)),"-")</f>
        <v>-</v>
      </c>
      <c r="T564" s="179" t="str">
        <f>IFERROR(INDEX('ITC-Books'!$B$21:$B$1020,MATCH(F564,'ITC-Books'!$E$21:$E$1020,0)),"-")</f>
        <v>-</v>
      </c>
      <c r="U564" s="186">
        <f t="shared" si="13"/>
        <v>0</v>
      </c>
      <c r="W564" s="179" t="str">
        <f>IFERROR(INDEX('ITC-3B'!$C$21:$C$1020,MATCH(F564,'ITC-3B'!$E$21:$E$1020,0)),"Unclaimed")</f>
        <v>Unclaimed</v>
      </c>
      <c r="X564" s="114">
        <f>IFERROR(VLOOKUP(F564,'ITC-3B'!$E$21:$P$1020,12,0)-H564,SUM(M564:O564))</f>
        <v>0</v>
      </c>
      <c r="Y564" s="179" t="str">
        <f>IFERROR(INDEX('ITC-Books'!$C$21:$C$1020,MATCH(F564,'ITC-Books'!$E$21:$E$1020,0)),"Unclaimed")</f>
        <v>Unclaimed</v>
      </c>
      <c r="Z564" s="114">
        <f>IFERROR(VLOOKUP(F564,'ITC-Books'!$E$21:$P$1020,12,0)-H564,SUM(M564:O564))</f>
        <v>0</v>
      </c>
    </row>
    <row r="565" spans="2:26">
      <c r="B565" s="176" t="s">
        <v>2944</v>
      </c>
      <c r="C565" s="121"/>
      <c r="D565" s="119"/>
      <c r="E565" s="118"/>
      <c r="F565" s="192"/>
      <c r="G565" s="117"/>
      <c r="H565" s="120">
        <v>0</v>
      </c>
      <c r="I565" s="119"/>
      <c r="J565" s="119"/>
      <c r="K565" s="120">
        <v>0</v>
      </c>
      <c r="L565" s="120">
        <v>0</v>
      </c>
      <c r="M565" s="120">
        <v>0</v>
      </c>
      <c r="N565" s="120">
        <v>0</v>
      </c>
      <c r="O565" s="120">
        <v>0</v>
      </c>
      <c r="P565" s="185"/>
      <c r="Q565" s="181">
        <v>0</v>
      </c>
      <c r="R565" s="197"/>
      <c r="S565" s="179" t="str">
        <f>IFERROR(INDEX('ITC-3B'!$B$21:$B$1020,MATCH(F565,'ITC-3B'!$E$21:$E$1020,0)),"-")</f>
        <v>-</v>
      </c>
      <c r="T565" s="179" t="str">
        <f>IFERROR(INDEX('ITC-Books'!$B$21:$B$1020,MATCH(F565,'ITC-Books'!$E$21:$E$1020,0)),"-")</f>
        <v>-</v>
      </c>
      <c r="U565" s="186">
        <f t="shared" si="13"/>
        <v>0</v>
      </c>
      <c r="W565" s="179" t="str">
        <f>IFERROR(INDEX('ITC-3B'!$C$21:$C$1020,MATCH(F565,'ITC-3B'!$E$21:$E$1020,0)),"Unclaimed")</f>
        <v>Unclaimed</v>
      </c>
      <c r="X565" s="114">
        <f>IFERROR(VLOOKUP(F565,'ITC-3B'!$E$21:$P$1020,12,0)-H565,SUM(M565:O565))</f>
        <v>0</v>
      </c>
      <c r="Y565" s="179" t="str">
        <f>IFERROR(INDEX('ITC-Books'!$C$21:$C$1020,MATCH(F565,'ITC-Books'!$E$21:$E$1020,0)),"Unclaimed")</f>
        <v>Unclaimed</v>
      </c>
      <c r="Z565" s="114">
        <f>IFERROR(VLOOKUP(F565,'ITC-Books'!$E$21:$P$1020,12,0)-H565,SUM(M565:O565))</f>
        <v>0</v>
      </c>
    </row>
    <row r="566" spans="2:26">
      <c r="B566" s="176" t="s">
        <v>2945</v>
      </c>
      <c r="C566" s="121"/>
      <c r="D566" s="119"/>
      <c r="E566" s="118"/>
      <c r="F566" s="192"/>
      <c r="G566" s="117"/>
      <c r="H566" s="120">
        <v>0</v>
      </c>
      <c r="I566" s="119"/>
      <c r="J566" s="119"/>
      <c r="K566" s="120">
        <v>0</v>
      </c>
      <c r="L566" s="120">
        <v>0</v>
      </c>
      <c r="M566" s="120">
        <v>0</v>
      </c>
      <c r="N566" s="120">
        <v>0</v>
      </c>
      <c r="O566" s="120">
        <v>0</v>
      </c>
      <c r="P566" s="185"/>
      <c r="Q566" s="181">
        <v>0</v>
      </c>
      <c r="R566" s="197"/>
      <c r="S566" s="179" t="str">
        <f>IFERROR(INDEX('ITC-3B'!$B$21:$B$1020,MATCH(F566,'ITC-3B'!$E$21:$E$1020,0)),"-")</f>
        <v>-</v>
      </c>
      <c r="T566" s="179" t="str">
        <f>IFERROR(INDEX('ITC-Books'!$B$21:$B$1020,MATCH(F566,'ITC-Books'!$E$21:$E$1020,0)),"-")</f>
        <v>-</v>
      </c>
      <c r="U566" s="186">
        <f t="shared" si="13"/>
        <v>0</v>
      </c>
      <c r="W566" s="179" t="str">
        <f>IFERROR(INDEX('ITC-3B'!$C$21:$C$1020,MATCH(F566,'ITC-3B'!$E$21:$E$1020,0)),"Unclaimed")</f>
        <v>Unclaimed</v>
      </c>
      <c r="X566" s="114">
        <f>IFERROR(VLOOKUP(F566,'ITC-3B'!$E$21:$P$1020,12,0)-H566,SUM(M566:O566))</f>
        <v>0</v>
      </c>
      <c r="Y566" s="179" t="str">
        <f>IFERROR(INDEX('ITC-Books'!$C$21:$C$1020,MATCH(F566,'ITC-Books'!$E$21:$E$1020,0)),"Unclaimed")</f>
        <v>Unclaimed</v>
      </c>
      <c r="Z566" s="114">
        <f>IFERROR(VLOOKUP(F566,'ITC-Books'!$E$21:$P$1020,12,0)-H566,SUM(M566:O566))</f>
        <v>0</v>
      </c>
    </row>
    <row r="567" spans="2:26">
      <c r="B567" s="176" t="s">
        <v>2946</v>
      </c>
      <c r="C567" s="121"/>
      <c r="D567" s="119"/>
      <c r="E567" s="118"/>
      <c r="F567" s="192"/>
      <c r="G567" s="117"/>
      <c r="H567" s="120">
        <v>0</v>
      </c>
      <c r="I567" s="119"/>
      <c r="J567" s="119"/>
      <c r="K567" s="120">
        <v>0</v>
      </c>
      <c r="L567" s="120">
        <v>0</v>
      </c>
      <c r="M567" s="120">
        <v>0</v>
      </c>
      <c r="N567" s="120">
        <v>0</v>
      </c>
      <c r="O567" s="120">
        <v>0</v>
      </c>
      <c r="P567" s="185"/>
      <c r="Q567" s="181">
        <v>0</v>
      </c>
      <c r="R567" s="197"/>
      <c r="S567" s="179" t="str">
        <f>IFERROR(INDEX('ITC-3B'!$B$21:$B$1020,MATCH(F567,'ITC-3B'!$E$21:$E$1020,0)),"-")</f>
        <v>-</v>
      </c>
      <c r="T567" s="179" t="str">
        <f>IFERROR(INDEX('ITC-Books'!$B$21:$B$1020,MATCH(F567,'ITC-Books'!$E$21:$E$1020,0)),"-")</f>
        <v>-</v>
      </c>
      <c r="U567" s="186">
        <f t="shared" si="13"/>
        <v>0</v>
      </c>
      <c r="W567" s="179" t="str">
        <f>IFERROR(INDEX('ITC-3B'!$C$21:$C$1020,MATCH(F567,'ITC-3B'!$E$21:$E$1020,0)),"Unclaimed")</f>
        <v>Unclaimed</v>
      </c>
      <c r="X567" s="114">
        <f>IFERROR(VLOOKUP(F567,'ITC-3B'!$E$21:$P$1020,12,0)-H567,SUM(M567:O567))</f>
        <v>0</v>
      </c>
      <c r="Y567" s="179" t="str">
        <f>IFERROR(INDEX('ITC-Books'!$C$21:$C$1020,MATCH(F567,'ITC-Books'!$E$21:$E$1020,0)),"Unclaimed")</f>
        <v>Unclaimed</v>
      </c>
      <c r="Z567" s="114">
        <f>IFERROR(VLOOKUP(F567,'ITC-Books'!$E$21:$P$1020,12,0)-H567,SUM(M567:O567))</f>
        <v>0</v>
      </c>
    </row>
    <row r="568" spans="2:26">
      <c r="B568" s="176" t="s">
        <v>2947</v>
      </c>
      <c r="C568" s="121"/>
      <c r="D568" s="119"/>
      <c r="E568" s="118"/>
      <c r="F568" s="192"/>
      <c r="G568" s="117"/>
      <c r="H568" s="120">
        <v>0</v>
      </c>
      <c r="I568" s="119"/>
      <c r="J568" s="119"/>
      <c r="K568" s="120">
        <v>0</v>
      </c>
      <c r="L568" s="120">
        <v>0</v>
      </c>
      <c r="M568" s="120">
        <v>0</v>
      </c>
      <c r="N568" s="120">
        <v>0</v>
      </c>
      <c r="O568" s="120">
        <v>0</v>
      </c>
      <c r="P568" s="185"/>
      <c r="Q568" s="181">
        <v>0</v>
      </c>
      <c r="R568" s="197"/>
      <c r="S568" s="179" t="str">
        <f>IFERROR(INDEX('ITC-3B'!$B$21:$B$1020,MATCH(F568,'ITC-3B'!$E$21:$E$1020,0)),"-")</f>
        <v>-</v>
      </c>
      <c r="T568" s="179" t="str">
        <f>IFERROR(INDEX('ITC-Books'!$B$21:$B$1020,MATCH(F568,'ITC-Books'!$E$21:$E$1020,0)),"-")</f>
        <v>-</v>
      </c>
      <c r="U568" s="186">
        <f t="shared" si="13"/>
        <v>0</v>
      </c>
      <c r="W568" s="179" t="str">
        <f>IFERROR(INDEX('ITC-3B'!$C$21:$C$1020,MATCH(F568,'ITC-3B'!$E$21:$E$1020,0)),"Unclaimed")</f>
        <v>Unclaimed</v>
      </c>
      <c r="X568" s="114">
        <f>IFERROR(VLOOKUP(F568,'ITC-3B'!$E$21:$P$1020,12,0)-H568,SUM(M568:O568))</f>
        <v>0</v>
      </c>
      <c r="Y568" s="179" t="str">
        <f>IFERROR(INDEX('ITC-Books'!$C$21:$C$1020,MATCH(F568,'ITC-Books'!$E$21:$E$1020,0)),"Unclaimed")</f>
        <v>Unclaimed</v>
      </c>
      <c r="Z568" s="114">
        <f>IFERROR(VLOOKUP(F568,'ITC-Books'!$E$21:$P$1020,12,0)-H568,SUM(M568:O568))</f>
        <v>0</v>
      </c>
    </row>
    <row r="569" spans="2:26">
      <c r="B569" s="176" t="s">
        <v>2948</v>
      </c>
      <c r="C569" s="121"/>
      <c r="D569" s="119"/>
      <c r="E569" s="118"/>
      <c r="F569" s="192"/>
      <c r="G569" s="117"/>
      <c r="H569" s="120">
        <v>0</v>
      </c>
      <c r="I569" s="119"/>
      <c r="J569" s="119"/>
      <c r="K569" s="120">
        <v>0</v>
      </c>
      <c r="L569" s="120">
        <v>0</v>
      </c>
      <c r="M569" s="120">
        <v>0</v>
      </c>
      <c r="N569" s="120">
        <v>0</v>
      </c>
      <c r="O569" s="120">
        <v>0</v>
      </c>
      <c r="P569" s="185"/>
      <c r="Q569" s="181">
        <v>0</v>
      </c>
      <c r="R569" s="197"/>
      <c r="S569" s="179" t="str">
        <f>IFERROR(INDEX('ITC-3B'!$B$21:$B$1020,MATCH(F569,'ITC-3B'!$E$21:$E$1020,0)),"-")</f>
        <v>-</v>
      </c>
      <c r="T569" s="179" t="str">
        <f>IFERROR(INDEX('ITC-Books'!$B$21:$B$1020,MATCH(F569,'ITC-Books'!$E$21:$E$1020,0)),"-")</f>
        <v>-</v>
      </c>
      <c r="U569" s="186">
        <f t="shared" si="13"/>
        <v>0</v>
      </c>
      <c r="W569" s="179" t="str">
        <f>IFERROR(INDEX('ITC-3B'!$C$21:$C$1020,MATCH(F569,'ITC-3B'!$E$21:$E$1020,0)),"Unclaimed")</f>
        <v>Unclaimed</v>
      </c>
      <c r="X569" s="114">
        <f>IFERROR(VLOOKUP(F569,'ITC-3B'!$E$21:$P$1020,12,0)-H569,SUM(M569:O569))</f>
        <v>0</v>
      </c>
      <c r="Y569" s="179" t="str">
        <f>IFERROR(INDEX('ITC-Books'!$C$21:$C$1020,MATCH(F569,'ITC-Books'!$E$21:$E$1020,0)),"Unclaimed")</f>
        <v>Unclaimed</v>
      </c>
      <c r="Z569" s="114">
        <f>IFERROR(VLOOKUP(F569,'ITC-Books'!$E$21:$P$1020,12,0)-H569,SUM(M569:O569))</f>
        <v>0</v>
      </c>
    </row>
    <row r="570" spans="2:26">
      <c r="B570" s="176" t="s">
        <v>2949</v>
      </c>
      <c r="C570" s="121"/>
      <c r="D570" s="119"/>
      <c r="E570" s="118"/>
      <c r="F570" s="192"/>
      <c r="G570" s="117"/>
      <c r="H570" s="120">
        <v>0</v>
      </c>
      <c r="I570" s="119"/>
      <c r="J570" s="119"/>
      <c r="K570" s="120">
        <v>0</v>
      </c>
      <c r="L570" s="120">
        <v>0</v>
      </c>
      <c r="M570" s="120">
        <v>0</v>
      </c>
      <c r="N570" s="120">
        <v>0</v>
      </c>
      <c r="O570" s="120">
        <v>0</v>
      </c>
      <c r="P570" s="185"/>
      <c r="Q570" s="181">
        <v>0</v>
      </c>
      <c r="R570" s="197"/>
      <c r="S570" s="179" t="str">
        <f>IFERROR(INDEX('ITC-3B'!$B$21:$B$1020,MATCH(F570,'ITC-3B'!$E$21:$E$1020,0)),"-")</f>
        <v>-</v>
      </c>
      <c r="T570" s="179" t="str">
        <f>IFERROR(INDEX('ITC-Books'!$B$21:$B$1020,MATCH(F570,'ITC-Books'!$E$21:$E$1020,0)),"-")</f>
        <v>-</v>
      </c>
      <c r="U570" s="186">
        <f t="shared" si="13"/>
        <v>0</v>
      </c>
      <c r="W570" s="179" t="str">
        <f>IFERROR(INDEX('ITC-3B'!$C$21:$C$1020,MATCH(F570,'ITC-3B'!$E$21:$E$1020,0)),"Unclaimed")</f>
        <v>Unclaimed</v>
      </c>
      <c r="X570" s="114">
        <f>IFERROR(VLOOKUP(F570,'ITC-3B'!$E$21:$P$1020,12,0)-H570,SUM(M570:O570))</f>
        <v>0</v>
      </c>
      <c r="Y570" s="179" t="str">
        <f>IFERROR(INDEX('ITC-Books'!$C$21:$C$1020,MATCH(F570,'ITC-Books'!$E$21:$E$1020,0)),"Unclaimed")</f>
        <v>Unclaimed</v>
      </c>
      <c r="Z570" s="114">
        <f>IFERROR(VLOOKUP(F570,'ITC-Books'!$E$21:$P$1020,12,0)-H570,SUM(M570:O570))</f>
        <v>0</v>
      </c>
    </row>
    <row r="571" spans="2:26">
      <c r="B571" s="176" t="s">
        <v>2950</v>
      </c>
      <c r="C571" s="121"/>
      <c r="D571" s="119"/>
      <c r="E571" s="118"/>
      <c r="F571" s="192"/>
      <c r="G571" s="117"/>
      <c r="H571" s="120">
        <v>0</v>
      </c>
      <c r="I571" s="119"/>
      <c r="J571" s="119"/>
      <c r="K571" s="120">
        <v>0</v>
      </c>
      <c r="L571" s="120">
        <v>0</v>
      </c>
      <c r="M571" s="120">
        <v>0</v>
      </c>
      <c r="N571" s="120">
        <v>0</v>
      </c>
      <c r="O571" s="120">
        <v>0</v>
      </c>
      <c r="P571" s="185"/>
      <c r="Q571" s="181">
        <v>0</v>
      </c>
      <c r="R571" s="197"/>
      <c r="S571" s="179" t="str">
        <f>IFERROR(INDEX('ITC-3B'!$B$21:$B$1020,MATCH(F571,'ITC-3B'!$E$21:$E$1020,0)),"-")</f>
        <v>-</v>
      </c>
      <c r="T571" s="179" t="str">
        <f>IFERROR(INDEX('ITC-Books'!$B$21:$B$1020,MATCH(F571,'ITC-Books'!$E$21:$E$1020,0)),"-")</f>
        <v>-</v>
      </c>
      <c r="U571" s="186">
        <f t="shared" si="13"/>
        <v>0</v>
      </c>
      <c r="W571" s="179" t="str">
        <f>IFERROR(INDEX('ITC-3B'!$C$21:$C$1020,MATCH(F571,'ITC-3B'!$E$21:$E$1020,0)),"Unclaimed")</f>
        <v>Unclaimed</v>
      </c>
      <c r="X571" s="114">
        <f>IFERROR(VLOOKUP(F571,'ITC-3B'!$E$21:$P$1020,12,0)-H571,SUM(M571:O571))</f>
        <v>0</v>
      </c>
      <c r="Y571" s="179" t="str">
        <f>IFERROR(INDEX('ITC-Books'!$C$21:$C$1020,MATCH(F571,'ITC-Books'!$E$21:$E$1020,0)),"Unclaimed")</f>
        <v>Unclaimed</v>
      </c>
      <c r="Z571" s="114">
        <f>IFERROR(VLOOKUP(F571,'ITC-Books'!$E$21:$P$1020,12,0)-H571,SUM(M571:O571))</f>
        <v>0</v>
      </c>
    </row>
    <row r="572" spans="2:26">
      <c r="B572" s="176" t="s">
        <v>2951</v>
      </c>
      <c r="C572" s="121"/>
      <c r="D572" s="119"/>
      <c r="E572" s="118"/>
      <c r="F572" s="192"/>
      <c r="G572" s="117"/>
      <c r="H572" s="120">
        <v>0</v>
      </c>
      <c r="I572" s="119"/>
      <c r="J572" s="119"/>
      <c r="K572" s="120">
        <v>0</v>
      </c>
      <c r="L572" s="120">
        <v>0</v>
      </c>
      <c r="M572" s="120">
        <v>0</v>
      </c>
      <c r="N572" s="120">
        <v>0</v>
      </c>
      <c r="O572" s="120">
        <v>0</v>
      </c>
      <c r="P572" s="185"/>
      <c r="Q572" s="181">
        <v>0</v>
      </c>
      <c r="R572" s="197"/>
      <c r="S572" s="179" t="str">
        <f>IFERROR(INDEX('ITC-3B'!$B$21:$B$1020,MATCH(F572,'ITC-3B'!$E$21:$E$1020,0)),"-")</f>
        <v>-</v>
      </c>
      <c r="T572" s="179" t="str">
        <f>IFERROR(INDEX('ITC-Books'!$B$21:$B$1020,MATCH(F572,'ITC-Books'!$E$21:$E$1020,0)),"-")</f>
        <v>-</v>
      </c>
      <c r="U572" s="186">
        <f t="shared" si="13"/>
        <v>0</v>
      </c>
      <c r="W572" s="179" t="str">
        <f>IFERROR(INDEX('ITC-3B'!$C$21:$C$1020,MATCH(F572,'ITC-3B'!$E$21:$E$1020,0)),"Unclaimed")</f>
        <v>Unclaimed</v>
      </c>
      <c r="X572" s="114">
        <f>IFERROR(VLOOKUP(F572,'ITC-3B'!$E$21:$P$1020,12,0)-H572,SUM(M572:O572))</f>
        <v>0</v>
      </c>
      <c r="Y572" s="179" t="str">
        <f>IFERROR(INDEX('ITC-Books'!$C$21:$C$1020,MATCH(F572,'ITC-Books'!$E$21:$E$1020,0)),"Unclaimed")</f>
        <v>Unclaimed</v>
      </c>
      <c r="Z572" s="114">
        <f>IFERROR(VLOOKUP(F572,'ITC-Books'!$E$21:$P$1020,12,0)-H572,SUM(M572:O572))</f>
        <v>0</v>
      </c>
    </row>
    <row r="573" spans="2:26">
      <c r="B573" s="176" t="s">
        <v>2952</v>
      </c>
      <c r="C573" s="121"/>
      <c r="D573" s="119"/>
      <c r="E573" s="118"/>
      <c r="F573" s="192"/>
      <c r="G573" s="117"/>
      <c r="H573" s="120">
        <v>0</v>
      </c>
      <c r="I573" s="119"/>
      <c r="J573" s="119"/>
      <c r="K573" s="120">
        <v>0</v>
      </c>
      <c r="L573" s="120">
        <v>0</v>
      </c>
      <c r="M573" s="120">
        <v>0</v>
      </c>
      <c r="N573" s="120">
        <v>0</v>
      </c>
      <c r="O573" s="120">
        <v>0</v>
      </c>
      <c r="P573" s="185"/>
      <c r="Q573" s="181">
        <v>0</v>
      </c>
      <c r="R573" s="197"/>
      <c r="S573" s="179" t="str">
        <f>IFERROR(INDEX('ITC-3B'!$B$21:$B$1020,MATCH(F573,'ITC-3B'!$E$21:$E$1020,0)),"-")</f>
        <v>-</v>
      </c>
      <c r="T573" s="179" t="str">
        <f>IFERROR(INDEX('ITC-Books'!$B$21:$B$1020,MATCH(F573,'ITC-Books'!$E$21:$E$1020,0)),"-")</f>
        <v>-</v>
      </c>
      <c r="U573" s="186">
        <f t="shared" si="13"/>
        <v>0</v>
      </c>
      <c r="W573" s="179" t="str">
        <f>IFERROR(INDEX('ITC-3B'!$C$21:$C$1020,MATCH(F573,'ITC-3B'!$E$21:$E$1020,0)),"Unclaimed")</f>
        <v>Unclaimed</v>
      </c>
      <c r="X573" s="114">
        <f>IFERROR(VLOOKUP(F573,'ITC-3B'!$E$21:$P$1020,12,0)-H573,SUM(M573:O573))</f>
        <v>0</v>
      </c>
      <c r="Y573" s="179" t="str">
        <f>IFERROR(INDEX('ITC-Books'!$C$21:$C$1020,MATCH(F573,'ITC-Books'!$E$21:$E$1020,0)),"Unclaimed")</f>
        <v>Unclaimed</v>
      </c>
      <c r="Z573" s="114">
        <f>IFERROR(VLOOKUP(F573,'ITC-Books'!$E$21:$P$1020,12,0)-H573,SUM(M573:O573))</f>
        <v>0</v>
      </c>
    </row>
    <row r="574" spans="2:26">
      <c r="B574" s="176" t="s">
        <v>2953</v>
      </c>
      <c r="C574" s="121"/>
      <c r="D574" s="119"/>
      <c r="E574" s="118"/>
      <c r="F574" s="192"/>
      <c r="G574" s="117"/>
      <c r="H574" s="120">
        <v>0</v>
      </c>
      <c r="I574" s="119"/>
      <c r="J574" s="119"/>
      <c r="K574" s="120">
        <v>0</v>
      </c>
      <c r="L574" s="120">
        <v>0</v>
      </c>
      <c r="M574" s="120">
        <v>0</v>
      </c>
      <c r="N574" s="120">
        <v>0</v>
      </c>
      <c r="O574" s="120">
        <v>0</v>
      </c>
      <c r="P574" s="185"/>
      <c r="Q574" s="181">
        <v>0</v>
      </c>
      <c r="R574" s="197"/>
      <c r="S574" s="179" t="str">
        <f>IFERROR(INDEX('ITC-3B'!$B$21:$B$1020,MATCH(F574,'ITC-3B'!$E$21:$E$1020,0)),"-")</f>
        <v>-</v>
      </c>
      <c r="T574" s="179" t="str">
        <f>IFERROR(INDEX('ITC-Books'!$B$21:$B$1020,MATCH(F574,'ITC-Books'!$E$21:$E$1020,0)),"-")</f>
        <v>-</v>
      </c>
      <c r="U574" s="186">
        <f t="shared" si="13"/>
        <v>0</v>
      </c>
      <c r="W574" s="179" t="str">
        <f>IFERROR(INDEX('ITC-3B'!$C$21:$C$1020,MATCH(F574,'ITC-3B'!$E$21:$E$1020,0)),"Unclaimed")</f>
        <v>Unclaimed</v>
      </c>
      <c r="X574" s="114">
        <f>IFERROR(VLOOKUP(F574,'ITC-3B'!$E$21:$P$1020,12,0)-H574,SUM(M574:O574))</f>
        <v>0</v>
      </c>
      <c r="Y574" s="179" t="str">
        <f>IFERROR(INDEX('ITC-Books'!$C$21:$C$1020,MATCH(F574,'ITC-Books'!$E$21:$E$1020,0)),"Unclaimed")</f>
        <v>Unclaimed</v>
      </c>
      <c r="Z574" s="114">
        <f>IFERROR(VLOOKUP(F574,'ITC-Books'!$E$21:$P$1020,12,0)-H574,SUM(M574:O574))</f>
        <v>0</v>
      </c>
    </row>
    <row r="575" spans="2:26">
      <c r="B575" s="176" t="s">
        <v>2954</v>
      </c>
      <c r="C575" s="121"/>
      <c r="D575" s="119"/>
      <c r="E575" s="118"/>
      <c r="F575" s="192"/>
      <c r="G575" s="117"/>
      <c r="H575" s="120">
        <v>0</v>
      </c>
      <c r="I575" s="119"/>
      <c r="J575" s="119"/>
      <c r="K575" s="120">
        <v>0</v>
      </c>
      <c r="L575" s="120">
        <v>0</v>
      </c>
      <c r="M575" s="120">
        <v>0</v>
      </c>
      <c r="N575" s="120">
        <v>0</v>
      </c>
      <c r="O575" s="120">
        <v>0</v>
      </c>
      <c r="P575" s="185"/>
      <c r="Q575" s="181">
        <v>0</v>
      </c>
      <c r="R575" s="197"/>
      <c r="S575" s="179" t="str">
        <f>IFERROR(INDEX('ITC-3B'!$B$21:$B$1020,MATCH(F575,'ITC-3B'!$E$21:$E$1020,0)),"-")</f>
        <v>-</v>
      </c>
      <c r="T575" s="179" t="str">
        <f>IFERROR(INDEX('ITC-Books'!$B$21:$B$1020,MATCH(F575,'ITC-Books'!$E$21:$E$1020,0)),"-")</f>
        <v>-</v>
      </c>
      <c r="U575" s="186">
        <f t="shared" si="13"/>
        <v>0</v>
      </c>
      <c r="W575" s="179" t="str">
        <f>IFERROR(INDEX('ITC-3B'!$C$21:$C$1020,MATCH(F575,'ITC-3B'!$E$21:$E$1020,0)),"Unclaimed")</f>
        <v>Unclaimed</v>
      </c>
      <c r="X575" s="114">
        <f>IFERROR(VLOOKUP(F575,'ITC-3B'!$E$21:$P$1020,12,0)-H575,SUM(M575:O575))</f>
        <v>0</v>
      </c>
      <c r="Y575" s="179" t="str">
        <f>IFERROR(INDEX('ITC-Books'!$C$21:$C$1020,MATCH(F575,'ITC-Books'!$E$21:$E$1020,0)),"Unclaimed")</f>
        <v>Unclaimed</v>
      </c>
      <c r="Z575" s="114">
        <f>IFERROR(VLOOKUP(F575,'ITC-Books'!$E$21:$P$1020,12,0)-H575,SUM(M575:O575))</f>
        <v>0</v>
      </c>
    </row>
    <row r="576" spans="2:26">
      <c r="B576" s="176" t="s">
        <v>2955</v>
      </c>
      <c r="C576" s="121"/>
      <c r="D576" s="119"/>
      <c r="E576" s="118"/>
      <c r="F576" s="192"/>
      <c r="G576" s="117"/>
      <c r="H576" s="120">
        <v>0</v>
      </c>
      <c r="I576" s="119"/>
      <c r="J576" s="119"/>
      <c r="K576" s="120">
        <v>0</v>
      </c>
      <c r="L576" s="120">
        <v>0</v>
      </c>
      <c r="M576" s="120">
        <v>0</v>
      </c>
      <c r="N576" s="120">
        <v>0</v>
      </c>
      <c r="O576" s="120">
        <v>0</v>
      </c>
      <c r="P576" s="185"/>
      <c r="Q576" s="181">
        <v>0</v>
      </c>
      <c r="R576" s="197"/>
      <c r="S576" s="179" t="str">
        <f>IFERROR(INDEX('ITC-3B'!$B$21:$B$1020,MATCH(F576,'ITC-3B'!$E$21:$E$1020,0)),"-")</f>
        <v>-</v>
      </c>
      <c r="T576" s="179" t="str">
        <f>IFERROR(INDEX('ITC-Books'!$B$21:$B$1020,MATCH(F576,'ITC-Books'!$E$21:$E$1020,0)),"-")</f>
        <v>-</v>
      </c>
      <c r="U576" s="186">
        <f t="shared" si="13"/>
        <v>0</v>
      </c>
      <c r="W576" s="179" t="str">
        <f>IFERROR(INDEX('ITC-3B'!$C$21:$C$1020,MATCH(F576,'ITC-3B'!$E$21:$E$1020,0)),"Unclaimed")</f>
        <v>Unclaimed</v>
      </c>
      <c r="X576" s="114">
        <f>IFERROR(VLOOKUP(F576,'ITC-3B'!$E$21:$P$1020,12,0)-H576,SUM(M576:O576))</f>
        <v>0</v>
      </c>
      <c r="Y576" s="179" t="str">
        <f>IFERROR(INDEX('ITC-Books'!$C$21:$C$1020,MATCH(F576,'ITC-Books'!$E$21:$E$1020,0)),"Unclaimed")</f>
        <v>Unclaimed</v>
      </c>
      <c r="Z576" s="114">
        <f>IFERROR(VLOOKUP(F576,'ITC-Books'!$E$21:$P$1020,12,0)-H576,SUM(M576:O576))</f>
        <v>0</v>
      </c>
    </row>
    <row r="577" spans="2:26">
      <c r="B577" s="176" t="s">
        <v>2956</v>
      </c>
      <c r="C577" s="121"/>
      <c r="D577" s="119"/>
      <c r="E577" s="118"/>
      <c r="F577" s="192"/>
      <c r="G577" s="117"/>
      <c r="H577" s="120">
        <v>0</v>
      </c>
      <c r="I577" s="119"/>
      <c r="J577" s="119"/>
      <c r="K577" s="120">
        <v>0</v>
      </c>
      <c r="L577" s="120">
        <v>0</v>
      </c>
      <c r="M577" s="120">
        <v>0</v>
      </c>
      <c r="N577" s="120">
        <v>0</v>
      </c>
      <c r="O577" s="120">
        <v>0</v>
      </c>
      <c r="P577" s="185"/>
      <c r="Q577" s="181">
        <v>0</v>
      </c>
      <c r="R577" s="197"/>
      <c r="S577" s="179" t="str">
        <f>IFERROR(INDEX('ITC-3B'!$B$21:$B$1020,MATCH(F577,'ITC-3B'!$E$21:$E$1020,0)),"-")</f>
        <v>-</v>
      </c>
      <c r="T577" s="179" t="str">
        <f>IFERROR(INDEX('ITC-Books'!$B$21:$B$1020,MATCH(F577,'ITC-Books'!$E$21:$E$1020,0)),"-")</f>
        <v>-</v>
      </c>
      <c r="U577" s="186">
        <f t="shared" si="13"/>
        <v>0</v>
      </c>
      <c r="W577" s="179" t="str">
        <f>IFERROR(INDEX('ITC-3B'!$C$21:$C$1020,MATCH(F577,'ITC-3B'!$E$21:$E$1020,0)),"Unclaimed")</f>
        <v>Unclaimed</v>
      </c>
      <c r="X577" s="114">
        <f>IFERROR(VLOOKUP(F577,'ITC-3B'!$E$21:$P$1020,12,0)-H577,SUM(M577:O577))</f>
        <v>0</v>
      </c>
      <c r="Y577" s="179" t="str">
        <f>IFERROR(INDEX('ITC-Books'!$C$21:$C$1020,MATCH(F577,'ITC-Books'!$E$21:$E$1020,0)),"Unclaimed")</f>
        <v>Unclaimed</v>
      </c>
      <c r="Z577" s="114">
        <f>IFERROR(VLOOKUP(F577,'ITC-Books'!$E$21:$P$1020,12,0)-H577,SUM(M577:O577))</f>
        <v>0</v>
      </c>
    </row>
    <row r="578" spans="2:26">
      <c r="B578" s="176" t="s">
        <v>2957</v>
      </c>
      <c r="C578" s="121"/>
      <c r="D578" s="119"/>
      <c r="E578" s="118"/>
      <c r="F578" s="192"/>
      <c r="G578" s="117"/>
      <c r="H578" s="120">
        <v>0</v>
      </c>
      <c r="I578" s="119"/>
      <c r="J578" s="119"/>
      <c r="K578" s="120">
        <v>0</v>
      </c>
      <c r="L578" s="120">
        <v>0</v>
      </c>
      <c r="M578" s="120">
        <v>0</v>
      </c>
      <c r="N578" s="120">
        <v>0</v>
      </c>
      <c r="O578" s="120">
        <v>0</v>
      </c>
      <c r="P578" s="185"/>
      <c r="Q578" s="181">
        <v>0</v>
      </c>
      <c r="R578" s="197"/>
      <c r="S578" s="179" t="str">
        <f>IFERROR(INDEX('ITC-3B'!$B$21:$B$1020,MATCH(F578,'ITC-3B'!$E$21:$E$1020,0)),"-")</f>
        <v>-</v>
      </c>
      <c r="T578" s="179" t="str">
        <f>IFERROR(INDEX('ITC-Books'!$B$21:$B$1020,MATCH(F578,'ITC-Books'!$E$21:$E$1020,0)),"-")</f>
        <v>-</v>
      </c>
      <c r="U578" s="186">
        <f t="shared" si="13"/>
        <v>0</v>
      </c>
      <c r="W578" s="179" t="str">
        <f>IFERROR(INDEX('ITC-3B'!$C$21:$C$1020,MATCH(F578,'ITC-3B'!$E$21:$E$1020,0)),"Unclaimed")</f>
        <v>Unclaimed</v>
      </c>
      <c r="X578" s="114">
        <f>IFERROR(VLOOKUP(F578,'ITC-3B'!$E$21:$P$1020,12,0)-H578,SUM(M578:O578))</f>
        <v>0</v>
      </c>
      <c r="Y578" s="179" t="str">
        <f>IFERROR(INDEX('ITC-Books'!$C$21:$C$1020,MATCH(F578,'ITC-Books'!$E$21:$E$1020,0)),"Unclaimed")</f>
        <v>Unclaimed</v>
      </c>
      <c r="Z578" s="114">
        <f>IFERROR(VLOOKUP(F578,'ITC-Books'!$E$21:$P$1020,12,0)-H578,SUM(M578:O578))</f>
        <v>0</v>
      </c>
    </row>
    <row r="579" spans="2:26">
      <c r="B579" s="176" t="s">
        <v>2958</v>
      </c>
      <c r="C579" s="121"/>
      <c r="D579" s="119"/>
      <c r="E579" s="118"/>
      <c r="F579" s="192"/>
      <c r="G579" s="117"/>
      <c r="H579" s="120">
        <v>0</v>
      </c>
      <c r="I579" s="119"/>
      <c r="J579" s="119"/>
      <c r="K579" s="120">
        <v>0</v>
      </c>
      <c r="L579" s="120">
        <v>0</v>
      </c>
      <c r="M579" s="120">
        <v>0</v>
      </c>
      <c r="N579" s="120">
        <v>0</v>
      </c>
      <c r="O579" s="120">
        <v>0</v>
      </c>
      <c r="P579" s="185"/>
      <c r="Q579" s="181">
        <v>0</v>
      </c>
      <c r="R579" s="197"/>
      <c r="S579" s="179" t="str">
        <f>IFERROR(INDEX('ITC-3B'!$B$21:$B$1020,MATCH(F579,'ITC-3B'!$E$21:$E$1020,0)),"-")</f>
        <v>-</v>
      </c>
      <c r="T579" s="179" t="str">
        <f>IFERROR(INDEX('ITC-Books'!$B$21:$B$1020,MATCH(F579,'ITC-Books'!$E$21:$E$1020,0)),"-")</f>
        <v>-</v>
      </c>
      <c r="U579" s="186">
        <f t="shared" si="13"/>
        <v>0</v>
      </c>
      <c r="W579" s="179" t="str">
        <f>IFERROR(INDEX('ITC-3B'!$C$21:$C$1020,MATCH(F579,'ITC-3B'!$E$21:$E$1020,0)),"Unclaimed")</f>
        <v>Unclaimed</v>
      </c>
      <c r="X579" s="114">
        <f>IFERROR(VLOOKUP(F579,'ITC-3B'!$E$21:$P$1020,12,0)-H579,SUM(M579:O579))</f>
        <v>0</v>
      </c>
      <c r="Y579" s="179" t="str">
        <f>IFERROR(INDEX('ITC-Books'!$C$21:$C$1020,MATCH(F579,'ITC-Books'!$E$21:$E$1020,0)),"Unclaimed")</f>
        <v>Unclaimed</v>
      </c>
      <c r="Z579" s="114">
        <f>IFERROR(VLOOKUP(F579,'ITC-Books'!$E$21:$P$1020,12,0)-H579,SUM(M579:O579))</f>
        <v>0</v>
      </c>
    </row>
    <row r="580" spans="2:26">
      <c r="B580" s="176" t="s">
        <v>2959</v>
      </c>
      <c r="C580" s="121"/>
      <c r="D580" s="119"/>
      <c r="E580" s="118"/>
      <c r="F580" s="192"/>
      <c r="G580" s="117"/>
      <c r="H580" s="120">
        <v>0</v>
      </c>
      <c r="I580" s="119"/>
      <c r="J580" s="119"/>
      <c r="K580" s="120">
        <v>0</v>
      </c>
      <c r="L580" s="120">
        <v>0</v>
      </c>
      <c r="M580" s="120">
        <v>0</v>
      </c>
      <c r="N580" s="120">
        <v>0</v>
      </c>
      <c r="O580" s="120">
        <v>0</v>
      </c>
      <c r="P580" s="185"/>
      <c r="Q580" s="181">
        <v>0</v>
      </c>
      <c r="R580" s="197"/>
      <c r="S580" s="179" t="str">
        <f>IFERROR(INDEX('ITC-3B'!$B$21:$B$1020,MATCH(F580,'ITC-3B'!$E$21:$E$1020,0)),"-")</f>
        <v>-</v>
      </c>
      <c r="T580" s="179" t="str">
        <f>IFERROR(INDEX('ITC-Books'!$B$21:$B$1020,MATCH(F580,'ITC-Books'!$E$21:$E$1020,0)),"-")</f>
        <v>-</v>
      </c>
      <c r="U580" s="186">
        <f t="shared" si="13"/>
        <v>0</v>
      </c>
      <c r="W580" s="179" t="str">
        <f>IFERROR(INDEX('ITC-3B'!$C$21:$C$1020,MATCH(F580,'ITC-3B'!$E$21:$E$1020,0)),"Unclaimed")</f>
        <v>Unclaimed</v>
      </c>
      <c r="X580" s="114">
        <f>IFERROR(VLOOKUP(F580,'ITC-3B'!$E$21:$P$1020,12,0)-H580,SUM(M580:O580))</f>
        <v>0</v>
      </c>
      <c r="Y580" s="179" t="str">
        <f>IFERROR(INDEX('ITC-Books'!$C$21:$C$1020,MATCH(F580,'ITC-Books'!$E$21:$E$1020,0)),"Unclaimed")</f>
        <v>Unclaimed</v>
      </c>
      <c r="Z580" s="114">
        <f>IFERROR(VLOOKUP(F580,'ITC-Books'!$E$21:$P$1020,12,0)-H580,SUM(M580:O580))</f>
        <v>0</v>
      </c>
    </row>
    <row r="581" spans="2:26">
      <c r="B581" s="176" t="s">
        <v>2960</v>
      </c>
      <c r="C581" s="121"/>
      <c r="D581" s="119"/>
      <c r="E581" s="118"/>
      <c r="F581" s="192"/>
      <c r="G581" s="117"/>
      <c r="H581" s="120">
        <v>0</v>
      </c>
      <c r="I581" s="119"/>
      <c r="J581" s="119"/>
      <c r="K581" s="120">
        <v>0</v>
      </c>
      <c r="L581" s="120">
        <v>0</v>
      </c>
      <c r="M581" s="120">
        <v>0</v>
      </c>
      <c r="N581" s="120">
        <v>0</v>
      </c>
      <c r="O581" s="120">
        <v>0</v>
      </c>
      <c r="P581" s="185"/>
      <c r="Q581" s="181">
        <v>0</v>
      </c>
      <c r="R581" s="197"/>
      <c r="S581" s="179" t="str">
        <f>IFERROR(INDEX('ITC-3B'!$B$21:$B$1020,MATCH(F581,'ITC-3B'!$E$21:$E$1020,0)),"-")</f>
        <v>-</v>
      </c>
      <c r="T581" s="179" t="str">
        <f>IFERROR(INDEX('ITC-Books'!$B$21:$B$1020,MATCH(F581,'ITC-Books'!$E$21:$E$1020,0)),"-")</f>
        <v>-</v>
      </c>
      <c r="U581" s="186">
        <f t="shared" si="13"/>
        <v>0</v>
      </c>
      <c r="W581" s="179" t="str">
        <f>IFERROR(INDEX('ITC-3B'!$C$21:$C$1020,MATCH(F581,'ITC-3B'!$E$21:$E$1020,0)),"Unclaimed")</f>
        <v>Unclaimed</v>
      </c>
      <c r="X581" s="114">
        <f>IFERROR(VLOOKUP(F581,'ITC-3B'!$E$21:$P$1020,12,0)-H581,SUM(M581:O581))</f>
        <v>0</v>
      </c>
      <c r="Y581" s="179" t="str">
        <f>IFERROR(INDEX('ITC-Books'!$C$21:$C$1020,MATCH(F581,'ITC-Books'!$E$21:$E$1020,0)),"Unclaimed")</f>
        <v>Unclaimed</v>
      </c>
      <c r="Z581" s="114">
        <f>IFERROR(VLOOKUP(F581,'ITC-Books'!$E$21:$P$1020,12,0)-H581,SUM(M581:O581))</f>
        <v>0</v>
      </c>
    </row>
    <row r="582" spans="2:26">
      <c r="B582" s="176" t="s">
        <v>2961</v>
      </c>
      <c r="C582" s="121"/>
      <c r="D582" s="119"/>
      <c r="E582" s="118"/>
      <c r="F582" s="192"/>
      <c r="G582" s="117"/>
      <c r="H582" s="120">
        <v>0</v>
      </c>
      <c r="I582" s="119"/>
      <c r="J582" s="119"/>
      <c r="K582" s="120">
        <v>0</v>
      </c>
      <c r="L582" s="120">
        <v>0</v>
      </c>
      <c r="M582" s="120">
        <v>0</v>
      </c>
      <c r="N582" s="120">
        <v>0</v>
      </c>
      <c r="O582" s="120">
        <v>0</v>
      </c>
      <c r="P582" s="185"/>
      <c r="Q582" s="181">
        <v>0</v>
      </c>
      <c r="R582" s="197"/>
      <c r="S582" s="179" t="str">
        <f>IFERROR(INDEX('ITC-3B'!$B$21:$B$1020,MATCH(F582,'ITC-3B'!$E$21:$E$1020,0)),"-")</f>
        <v>-</v>
      </c>
      <c r="T582" s="179" t="str">
        <f>IFERROR(INDEX('ITC-Books'!$B$21:$B$1020,MATCH(F582,'ITC-Books'!$E$21:$E$1020,0)),"-")</f>
        <v>-</v>
      </c>
      <c r="U582" s="186">
        <f t="shared" si="13"/>
        <v>0</v>
      </c>
      <c r="W582" s="179" t="str">
        <f>IFERROR(INDEX('ITC-3B'!$C$21:$C$1020,MATCH(F582,'ITC-3B'!$E$21:$E$1020,0)),"Unclaimed")</f>
        <v>Unclaimed</v>
      </c>
      <c r="X582" s="114">
        <f>IFERROR(VLOOKUP(F582,'ITC-3B'!$E$21:$P$1020,12,0)-H582,SUM(M582:O582))</f>
        <v>0</v>
      </c>
      <c r="Y582" s="179" t="str">
        <f>IFERROR(INDEX('ITC-Books'!$C$21:$C$1020,MATCH(F582,'ITC-Books'!$E$21:$E$1020,0)),"Unclaimed")</f>
        <v>Unclaimed</v>
      </c>
      <c r="Z582" s="114">
        <f>IFERROR(VLOOKUP(F582,'ITC-Books'!$E$21:$P$1020,12,0)-H582,SUM(M582:O582))</f>
        <v>0</v>
      </c>
    </row>
    <row r="583" spans="2:26">
      <c r="B583" s="176" t="s">
        <v>2962</v>
      </c>
      <c r="C583" s="121"/>
      <c r="D583" s="119"/>
      <c r="E583" s="118"/>
      <c r="F583" s="192"/>
      <c r="G583" s="117"/>
      <c r="H583" s="120">
        <v>0</v>
      </c>
      <c r="I583" s="119"/>
      <c r="J583" s="119"/>
      <c r="K583" s="120">
        <v>0</v>
      </c>
      <c r="L583" s="120">
        <v>0</v>
      </c>
      <c r="M583" s="120">
        <v>0</v>
      </c>
      <c r="N583" s="120">
        <v>0</v>
      </c>
      <c r="O583" s="120">
        <v>0</v>
      </c>
      <c r="P583" s="185"/>
      <c r="Q583" s="181">
        <v>0</v>
      </c>
      <c r="R583" s="197"/>
      <c r="S583" s="179" t="str">
        <f>IFERROR(INDEX('ITC-3B'!$B$21:$B$1020,MATCH(F583,'ITC-3B'!$E$21:$E$1020,0)),"-")</f>
        <v>-</v>
      </c>
      <c r="T583" s="179" t="str">
        <f>IFERROR(INDEX('ITC-Books'!$B$21:$B$1020,MATCH(F583,'ITC-Books'!$E$21:$E$1020,0)),"-")</f>
        <v>-</v>
      </c>
      <c r="U583" s="186">
        <f t="shared" si="13"/>
        <v>0</v>
      </c>
      <c r="W583" s="179" t="str">
        <f>IFERROR(INDEX('ITC-3B'!$C$21:$C$1020,MATCH(F583,'ITC-3B'!$E$21:$E$1020,0)),"Unclaimed")</f>
        <v>Unclaimed</v>
      </c>
      <c r="X583" s="114">
        <f>IFERROR(VLOOKUP(F583,'ITC-3B'!$E$21:$P$1020,12,0)-H583,SUM(M583:O583))</f>
        <v>0</v>
      </c>
      <c r="Y583" s="179" t="str">
        <f>IFERROR(INDEX('ITC-Books'!$C$21:$C$1020,MATCH(F583,'ITC-Books'!$E$21:$E$1020,0)),"Unclaimed")</f>
        <v>Unclaimed</v>
      </c>
      <c r="Z583" s="114">
        <f>IFERROR(VLOOKUP(F583,'ITC-Books'!$E$21:$P$1020,12,0)-H583,SUM(M583:O583))</f>
        <v>0</v>
      </c>
    </row>
    <row r="584" spans="2:26">
      <c r="B584" s="176" t="s">
        <v>2963</v>
      </c>
      <c r="C584" s="121"/>
      <c r="D584" s="119"/>
      <c r="E584" s="118"/>
      <c r="F584" s="192"/>
      <c r="G584" s="117"/>
      <c r="H584" s="120">
        <v>0</v>
      </c>
      <c r="I584" s="119"/>
      <c r="J584" s="119"/>
      <c r="K584" s="120">
        <v>0</v>
      </c>
      <c r="L584" s="120">
        <v>0</v>
      </c>
      <c r="M584" s="120">
        <v>0</v>
      </c>
      <c r="N584" s="120">
        <v>0</v>
      </c>
      <c r="O584" s="120">
        <v>0</v>
      </c>
      <c r="P584" s="185"/>
      <c r="Q584" s="181">
        <v>0</v>
      </c>
      <c r="R584" s="197"/>
      <c r="S584" s="179" t="str">
        <f>IFERROR(INDEX('ITC-3B'!$B$21:$B$1020,MATCH(F584,'ITC-3B'!$E$21:$E$1020,0)),"-")</f>
        <v>-</v>
      </c>
      <c r="T584" s="179" t="str">
        <f>IFERROR(INDEX('ITC-Books'!$B$21:$B$1020,MATCH(F584,'ITC-Books'!$E$21:$E$1020,0)),"-")</f>
        <v>-</v>
      </c>
      <c r="U584" s="186">
        <f t="shared" si="13"/>
        <v>0</v>
      </c>
      <c r="W584" s="179" t="str">
        <f>IFERROR(INDEX('ITC-3B'!$C$21:$C$1020,MATCH(F584,'ITC-3B'!$E$21:$E$1020,0)),"Unclaimed")</f>
        <v>Unclaimed</v>
      </c>
      <c r="X584" s="114">
        <f>IFERROR(VLOOKUP(F584,'ITC-3B'!$E$21:$P$1020,12,0)-H584,SUM(M584:O584))</f>
        <v>0</v>
      </c>
      <c r="Y584" s="179" t="str">
        <f>IFERROR(INDEX('ITC-Books'!$C$21:$C$1020,MATCH(F584,'ITC-Books'!$E$21:$E$1020,0)),"Unclaimed")</f>
        <v>Unclaimed</v>
      </c>
      <c r="Z584" s="114">
        <f>IFERROR(VLOOKUP(F584,'ITC-Books'!$E$21:$P$1020,12,0)-H584,SUM(M584:O584))</f>
        <v>0</v>
      </c>
    </row>
    <row r="585" spans="2:26">
      <c r="B585" s="176" t="s">
        <v>2964</v>
      </c>
      <c r="C585" s="121"/>
      <c r="D585" s="119"/>
      <c r="E585" s="118"/>
      <c r="F585" s="192"/>
      <c r="G585" s="117"/>
      <c r="H585" s="120">
        <v>0</v>
      </c>
      <c r="I585" s="119"/>
      <c r="J585" s="119"/>
      <c r="K585" s="120">
        <v>0</v>
      </c>
      <c r="L585" s="120">
        <v>0</v>
      </c>
      <c r="M585" s="120">
        <v>0</v>
      </c>
      <c r="N585" s="120">
        <v>0</v>
      </c>
      <c r="O585" s="120">
        <v>0</v>
      </c>
      <c r="P585" s="185"/>
      <c r="Q585" s="181">
        <v>0</v>
      </c>
      <c r="R585" s="197"/>
      <c r="S585" s="179" t="str">
        <f>IFERROR(INDEX('ITC-3B'!$B$21:$B$1020,MATCH(F585,'ITC-3B'!$E$21:$E$1020,0)),"-")</f>
        <v>-</v>
      </c>
      <c r="T585" s="179" t="str">
        <f>IFERROR(INDEX('ITC-Books'!$B$21:$B$1020,MATCH(F585,'ITC-Books'!$E$21:$E$1020,0)),"-")</f>
        <v>-</v>
      </c>
      <c r="U585" s="186">
        <f t="shared" si="13"/>
        <v>0</v>
      </c>
      <c r="W585" s="179" t="str">
        <f>IFERROR(INDEX('ITC-3B'!$C$21:$C$1020,MATCH(F585,'ITC-3B'!$E$21:$E$1020,0)),"Unclaimed")</f>
        <v>Unclaimed</v>
      </c>
      <c r="X585" s="114">
        <f>IFERROR(VLOOKUP(F585,'ITC-3B'!$E$21:$P$1020,12,0)-H585,SUM(M585:O585))</f>
        <v>0</v>
      </c>
      <c r="Y585" s="179" t="str">
        <f>IFERROR(INDEX('ITC-Books'!$C$21:$C$1020,MATCH(F585,'ITC-Books'!$E$21:$E$1020,0)),"Unclaimed")</f>
        <v>Unclaimed</v>
      </c>
      <c r="Z585" s="114">
        <f>IFERROR(VLOOKUP(F585,'ITC-Books'!$E$21:$P$1020,12,0)-H585,SUM(M585:O585))</f>
        <v>0</v>
      </c>
    </row>
    <row r="586" spans="2:26">
      <c r="B586" s="176" t="s">
        <v>2965</v>
      </c>
      <c r="C586" s="121"/>
      <c r="D586" s="119"/>
      <c r="E586" s="118"/>
      <c r="F586" s="192"/>
      <c r="G586" s="117"/>
      <c r="H586" s="120">
        <v>0</v>
      </c>
      <c r="I586" s="119"/>
      <c r="J586" s="119"/>
      <c r="K586" s="120">
        <v>0</v>
      </c>
      <c r="L586" s="120">
        <v>0</v>
      </c>
      <c r="M586" s="120">
        <v>0</v>
      </c>
      <c r="N586" s="120">
        <v>0</v>
      </c>
      <c r="O586" s="120">
        <v>0</v>
      </c>
      <c r="P586" s="185"/>
      <c r="Q586" s="181">
        <v>0</v>
      </c>
      <c r="R586" s="197"/>
      <c r="S586" s="179" t="str">
        <f>IFERROR(INDEX('ITC-3B'!$B$21:$B$1020,MATCH(F586,'ITC-3B'!$E$21:$E$1020,0)),"-")</f>
        <v>-</v>
      </c>
      <c r="T586" s="179" t="str">
        <f>IFERROR(INDEX('ITC-Books'!$B$21:$B$1020,MATCH(F586,'ITC-Books'!$E$21:$E$1020,0)),"-")</f>
        <v>-</v>
      </c>
      <c r="U586" s="186">
        <f t="shared" si="13"/>
        <v>0</v>
      </c>
      <c r="W586" s="179" t="str">
        <f>IFERROR(INDEX('ITC-3B'!$C$21:$C$1020,MATCH(F586,'ITC-3B'!$E$21:$E$1020,0)),"Unclaimed")</f>
        <v>Unclaimed</v>
      </c>
      <c r="X586" s="114">
        <f>IFERROR(VLOOKUP(F586,'ITC-3B'!$E$21:$P$1020,12,0)-H586,SUM(M586:O586))</f>
        <v>0</v>
      </c>
      <c r="Y586" s="179" t="str">
        <f>IFERROR(INDEX('ITC-Books'!$C$21:$C$1020,MATCH(F586,'ITC-Books'!$E$21:$E$1020,0)),"Unclaimed")</f>
        <v>Unclaimed</v>
      </c>
      <c r="Z586" s="114">
        <f>IFERROR(VLOOKUP(F586,'ITC-Books'!$E$21:$P$1020,12,0)-H586,SUM(M586:O586))</f>
        <v>0</v>
      </c>
    </row>
    <row r="587" spans="2:26">
      <c r="B587" s="176" t="s">
        <v>2966</v>
      </c>
      <c r="C587" s="121"/>
      <c r="D587" s="119"/>
      <c r="E587" s="118"/>
      <c r="F587" s="192"/>
      <c r="G587" s="117"/>
      <c r="H587" s="120">
        <v>0</v>
      </c>
      <c r="I587" s="119"/>
      <c r="J587" s="119"/>
      <c r="K587" s="120">
        <v>0</v>
      </c>
      <c r="L587" s="120">
        <v>0</v>
      </c>
      <c r="M587" s="120">
        <v>0</v>
      </c>
      <c r="N587" s="120">
        <v>0</v>
      </c>
      <c r="O587" s="120">
        <v>0</v>
      </c>
      <c r="P587" s="185"/>
      <c r="Q587" s="181">
        <v>0</v>
      </c>
      <c r="R587" s="197"/>
      <c r="S587" s="179" t="str">
        <f>IFERROR(INDEX('ITC-3B'!$B$21:$B$1020,MATCH(F587,'ITC-3B'!$E$21:$E$1020,0)),"-")</f>
        <v>-</v>
      </c>
      <c r="T587" s="179" t="str">
        <f>IFERROR(INDEX('ITC-Books'!$B$21:$B$1020,MATCH(F587,'ITC-Books'!$E$21:$E$1020,0)),"-")</f>
        <v>-</v>
      </c>
      <c r="U587" s="186">
        <f t="shared" si="13"/>
        <v>0</v>
      </c>
      <c r="W587" s="179" t="str">
        <f>IFERROR(INDEX('ITC-3B'!$C$21:$C$1020,MATCH(F587,'ITC-3B'!$E$21:$E$1020,0)),"Unclaimed")</f>
        <v>Unclaimed</v>
      </c>
      <c r="X587" s="114">
        <f>IFERROR(VLOOKUP(F587,'ITC-3B'!$E$21:$P$1020,12,0)-H587,SUM(M587:O587))</f>
        <v>0</v>
      </c>
      <c r="Y587" s="179" t="str">
        <f>IFERROR(INDEX('ITC-Books'!$C$21:$C$1020,MATCH(F587,'ITC-Books'!$E$21:$E$1020,0)),"Unclaimed")</f>
        <v>Unclaimed</v>
      </c>
      <c r="Z587" s="114">
        <f>IFERROR(VLOOKUP(F587,'ITC-Books'!$E$21:$P$1020,12,0)-H587,SUM(M587:O587))</f>
        <v>0</v>
      </c>
    </row>
    <row r="588" spans="2:26">
      <c r="B588" s="176" t="s">
        <v>2967</v>
      </c>
      <c r="C588" s="121"/>
      <c r="D588" s="119"/>
      <c r="E588" s="118"/>
      <c r="F588" s="192"/>
      <c r="G588" s="117"/>
      <c r="H588" s="120">
        <v>0</v>
      </c>
      <c r="I588" s="119"/>
      <c r="J588" s="119"/>
      <c r="K588" s="120">
        <v>0</v>
      </c>
      <c r="L588" s="120">
        <v>0</v>
      </c>
      <c r="M588" s="120">
        <v>0</v>
      </c>
      <c r="N588" s="120">
        <v>0</v>
      </c>
      <c r="O588" s="120">
        <v>0</v>
      </c>
      <c r="P588" s="185"/>
      <c r="Q588" s="181">
        <v>0</v>
      </c>
      <c r="R588" s="197"/>
      <c r="S588" s="179" t="str">
        <f>IFERROR(INDEX('ITC-3B'!$B$21:$B$1020,MATCH(F588,'ITC-3B'!$E$21:$E$1020,0)),"-")</f>
        <v>-</v>
      </c>
      <c r="T588" s="179" t="str">
        <f>IFERROR(INDEX('ITC-Books'!$B$21:$B$1020,MATCH(F588,'ITC-Books'!$E$21:$E$1020,0)),"-")</f>
        <v>-</v>
      </c>
      <c r="U588" s="186">
        <f t="shared" si="13"/>
        <v>0</v>
      </c>
      <c r="W588" s="179" t="str">
        <f>IFERROR(INDEX('ITC-3B'!$C$21:$C$1020,MATCH(F588,'ITC-3B'!$E$21:$E$1020,0)),"Unclaimed")</f>
        <v>Unclaimed</v>
      </c>
      <c r="X588" s="114">
        <f>IFERROR(VLOOKUP(F588,'ITC-3B'!$E$21:$P$1020,12,0)-H588,SUM(M588:O588))</f>
        <v>0</v>
      </c>
      <c r="Y588" s="179" t="str">
        <f>IFERROR(INDEX('ITC-Books'!$C$21:$C$1020,MATCH(F588,'ITC-Books'!$E$21:$E$1020,0)),"Unclaimed")</f>
        <v>Unclaimed</v>
      </c>
      <c r="Z588" s="114">
        <f>IFERROR(VLOOKUP(F588,'ITC-Books'!$E$21:$P$1020,12,0)-H588,SUM(M588:O588))</f>
        <v>0</v>
      </c>
    </row>
    <row r="589" spans="2:26">
      <c r="B589" s="176" t="s">
        <v>2968</v>
      </c>
      <c r="C589" s="121"/>
      <c r="D589" s="119"/>
      <c r="E589" s="118"/>
      <c r="F589" s="192"/>
      <c r="G589" s="117"/>
      <c r="H589" s="120">
        <v>0</v>
      </c>
      <c r="I589" s="119"/>
      <c r="J589" s="119"/>
      <c r="K589" s="120">
        <v>0</v>
      </c>
      <c r="L589" s="120">
        <v>0</v>
      </c>
      <c r="M589" s="120">
        <v>0</v>
      </c>
      <c r="N589" s="120">
        <v>0</v>
      </c>
      <c r="O589" s="120">
        <v>0</v>
      </c>
      <c r="P589" s="185"/>
      <c r="Q589" s="181">
        <v>0</v>
      </c>
      <c r="R589" s="197"/>
      <c r="S589" s="179" t="str">
        <f>IFERROR(INDEX('ITC-3B'!$B$21:$B$1020,MATCH(F589,'ITC-3B'!$E$21:$E$1020,0)),"-")</f>
        <v>-</v>
      </c>
      <c r="T589" s="179" t="str">
        <f>IFERROR(INDEX('ITC-Books'!$B$21:$B$1020,MATCH(F589,'ITC-Books'!$E$21:$E$1020,0)),"-")</f>
        <v>-</v>
      </c>
      <c r="U589" s="186">
        <f t="shared" si="13"/>
        <v>0</v>
      </c>
      <c r="W589" s="179" t="str">
        <f>IFERROR(INDEX('ITC-3B'!$C$21:$C$1020,MATCH(F589,'ITC-3B'!$E$21:$E$1020,0)),"Unclaimed")</f>
        <v>Unclaimed</v>
      </c>
      <c r="X589" s="114">
        <f>IFERROR(VLOOKUP(F589,'ITC-3B'!$E$21:$P$1020,12,0)-H589,SUM(M589:O589))</f>
        <v>0</v>
      </c>
      <c r="Y589" s="179" t="str">
        <f>IFERROR(INDEX('ITC-Books'!$C$21:$C$1020,MATCH(F589,'ITC-Books'!$E$21:$E$1020,0)),"Unclaimed")</f>
        <v>Unclaimed</v>
      </c>
      <c r="Z589" s="114">
        <f>IFERROR(VLOOKUP(F589,'ITC-Books'!$E$21:$P$1020,12,0)-H589,SUM(M589:O589))</f>
        <v>0</v>
      </c>
    </row>
    <row r="590" spans="2:26">
      <c r="B590" s="176" t="s">
        <v>2969</v>
      </c>
      <c r="C590" s="121"/>
      <c r="D590" s="119"/>
      <c r="E590" s="118"/>
      <c r="F590" s="192"/>
      <c r="G590" s="117"/>
      <c r="H590" s="120">
        <v>0</v>
      </c>
      <c r="I590" s="119"/>
      <c r="J590" s="119"/>
      <c r="K590" s="120">
        <v>0</v>
      </c>
      <c r="L590" s="120">
        <v>0</v>
      </c>
      <c r="M590" s="120">
        <v>0</v>
      </c>
      <c r="N590" s="120">
        <v>0</v>
      </c>
      <c r="O590" s="120">
        <v>0</v>
      </c>
      <c r="P590" s="185"/>
      <c r="Q590" s="181">
        <v>0</v>
      </c>
      <c r="R590" s="197"/>
      <c r="S590" s="179" t="str">
        <f>IFERROR(INDEX('ITC-3B'!$B$21:$B$1020,MATCH(F590,'ITC-3B'!$E$21:$E$1020,0)),"-")</f>
        <v>-</v>
      </c>
      <c r="T590" s="179" t="str">
        <f>IFERROR(INDEX('ITC-Books'!$B$21:$B$1020,MATCH(F590,'ITC-Books'!$E$21:$E$1020,0)),"-")</f>
        <v>-</v>
      </c>
      <c r="U590" s="186">
        <f t="shared" si="13"/>
        <v>0</v>
      </c>
      <c r="W590" s="179" t="str">
        <f>IFERROR(INDEX('ITC-3B'!$C$21:$C$1020,MATCH(F590,'ITC-3B'!$E$21:$E$1020,0)),"Unclaimed")</f>
        <v>Unclaimed</v>
      </c>
      <c r="X590" s="114">
        <f>IFERROR(VLOOKUP(F590,'ITC-3B'!$E$21:$P$1020,12,0)-H590,SUM(M590:O590))</f>
        <v>0</v>
      </c>
      <c r="Y590" s="179" t="str">
        <f>IFERROR(INDEX('ITC-Books'!$C$21:$C$1020,MATCH(F590,'ITC-Books'!$E$21:$E$1020,0)),"Unclaimed")</f>
        <v>Unclaimed</v>
      </c>
      <c r="Z590" s="114">
        <f>IFERROR(VLOOKUP(F590,'ITC-Books'!$E$21:$P$1020,12,0)-H590,SUM(M590:O590))</f>
        <v>0</v>
      </c>
    </row>
    <row r="591" spans="2:26">
      <c r="B591" s="176" t="s">
        <v>2970</v>
      </c>
      <c r="C591" s="121"/>
      <c r="D591" s="119"/>
      <c r="E591" s="118"/>
      <c r="F591" s="192"/>
      <c r="G591" s="117"/>
      <c r="H591" s="120">
        <v>0</v>
      </c>
      <c r="I591" s="119"/>
      <c r="J591" s="119"/>
      <c r="K591" s="120">
        <v>0</v>
      </c>
      <c r="L591" s="120">
        <v>0</v>
      </c>
      <c r="M591" s="120">
        <v>0</v>
      </c>
      <c r="N591" s="120">
        <v>0</v>
      </c>
      <c r="O591" s="120">
        <v>0</v>
      </c>
      <c r="P591" s="185"/>
      <c r="Q591" s="181">
        <v>0</v>
      </c>
      <c r="R591" s="197"/>
      <c r="S591" s="179" t="str">
        <f>IFERROR(INDEX('ITC-3B'!$B$21:$B$1020,MATCH(F591,'ITC-3B'!$E$21:$E$1020,0)),"-")</f>
        <v>-</v>
      </c>
      <c r="T591" s="179" t="str">
        <f>IFERROR(INDEX('ITC-Books'!$B$21:$B$1020,MATCH(F591,'ITC-Books'!$E$21:$E$1020,0)),"-")</f>
        <v>-</v>
      </c>
      <c r="U591" s="186">
        <f t="shared" si="13"/>
        <v>0</v>
      </c>
      <c r="W591" s="179" t="str">
        <f>IFERROR(INDEX('ITC-3B'!$C$21:$C$1020,MATCH(F591,'ITC-3B'!$E$21:$E$1020,0)),"Unclaimed")</f>
        <v>Unclaimed</v>
      </c>
      <c r="X591" s="114">
        <f>IFERROR(VLOOKUP(F591,'ITC-3B'!$E$21:$P$1020,12,0)-H591,SUM(M591:O591))</f>
        <v>0</v>
      </c>
      <c r="Y591" s="179" t="str">
        <f>IFERROR(INDEX('ITC-Books'!$C$21:$C$1020,MATCH(F591,'ITC-Books'!$E$21:$E$1020,0)),"Unclaimed")</f>
        <v>Unclaimed</v>
      </c>
      <c r="Z591" s="114">
        <f>IFERROR(VLOOKUP(F591,'ITC-Books'!$E$21:$P$1020,12,0)-H591,SUM(M591:O591))</f>
        <v>0</v>
      </c>
    </row>
    <row r="592" spans="2:26">
      <c r="B592" s="176" t="s">
        <v>2971</v>
      </c>
      <c r="C592" s="121"/>
      <c r="D592" s="119"/>
      <c r="E592" s="118"/>
      <c r="F592" s="192"/>
      <c r="G592" s="117"/>
      <c r="H592" s="120">
        <v>0</v>
      </c>
      <c r="I592" s="119"/>
      <c r="J592" s="119"/>
      <c r="K592" s="120">
        <v>0</v>
      </c>
      <c r="L592" s="120">
        <v>0</v>
      </c>
      <c r="M592" s="120">
        <v>0</v>
      </c>
      <c r="N592" s="120">
        <v>0</v>
      </c>
      <c r="O592" s="120">
        <v>0</v>
      </c>
      <c r="P592" s="185"/>
      <c r="Q592" s="181">
        <v>0</v>
      </c>
      <c r="R592" s="197"/>
      <c r="S592" s="179" t="str">
        <f>IFERROR(INDEX('ITC-3B'!$B$21:$B$1020,MATCH(F592,'ITC-3B'!$E$21:$E$1020,0)),"-")</f>
        <v>-</v>
      </c>
      <c r="T592" s="179" t="str">
        <f>IFERROR(INDEX('ITC-Books'!$B$21:$B$1020,MATCH(F592,'ITC-Books'!$E$21:$E$1020,0)),"-")</f>
        <v>-</v>
      </c>
      <c r="U592" s="186">
        <f t="shared" si="13"/>
        <v>0</v>
      </c>
      <c r="W592" s="179" t="str">
        <f>IFERROR(INDEX('ITC-3B'!$C$21:$C$1020,MATCH(F592,'ITC-3B'!$E$21:$E$1020,0)),"Unclaimed")</f>
        <v>Unclaimed</v>
      </c>
      <c r="X592" s="114">
        <f>IFERROR(VLOOKUP(F592,'ITC-3B'!$E$21:$P$1020,12,0)-H592,SUM(M592:O592))</f>
        <v>0</v>
      </c>
      <c r="Y592" s="179" t="str">
        <f>IFERROR(INDEX('ITC-Books'!$C$21:$C$1020,MATCH(F592,'ITC-Books'!$E$21:$E$1020,0)),"Unclaimed")</f>
        <v>Unclaimed</v>
      </c>
      <c r="Z592" s="114">
        <f>IFERROR(VLOOKUP(F592,'ITC-Books'!$E$21:$P$1020,12,0)-H592,SUM(M592:O592))</f>
        <v>0</v>
      </c>
    </row>
    <row r="593" spans="2:26">
      <c r="B593" s="176" t="s">
        <v>2972</v>
      </c>
      <c r="C593" s="121"/>
      <c r="D593" s="119"/>
      <c r="E593" s="118"/>
      <c r="F593" s="192"/>
      <c r="G593" s="117"/>
      <c r="H593" s="120">
        <v>0</v>
      </c>
      <c r="I593" s="119"/>
      <c r="J593" s="119"/>
      <c r="K593" s="120">
        <v>0</v>
      </c>
      <c r="L593" s="120">
        <v>0</v>
      </c>
      <c r="M593" s="120">
        <v>0</v>
      </c>
      <c r="N593" s="120">
        <v>0</v>
      </c>
      <c r="O593" s="120">
        <v>0</v>
      </c>
      <c r="P593" s="185"/>
      <c r="Q593" s="181">
        <v>0</v>
      </c>
      <c r="R593" s="197"/>
      <c r="S593" s="179" t="str">
        <f>IFERROR(INDEX('ITC-3B'!$B$21:$B$1020,MATCH(F593,'ITC-3B'!$E$21:$E$1020,0)),"-")</f>
        <v>-</v>
      </c>
      <c r="T593" s="179" t="str">
        <f>IFERROR(INDEX('ITC-Books'!$B$21:$B$1020,MATCH(F593,'ITC-Books'!$E$21:$E$1020,0)),"-")</f>
        <v>-</v>
      </c>
      <c r="U593" s="186">
        <f t="shared" si="13"/>
        <v>0</v>
      </c>
      <c r="W593" s="179" t="str">
        <f>IFERROR(INDEX('ITC-3B'!$C$21:$C$1020,MATCH(F593,'ITC-3B'!$E$21:$E$1020,0)),"Unclaimed")</f>
        <v>Unclaimed</v>
      </c>
      <c r="X593" s="114">
        <f>IFERROR(VLOOKUP(F593,'ITC-3B'!$E$21:$P$1020,12,0)-H593,SUM(M593:O593))</f>
        <v>0</v>
      </c>
      <c r="Y593" s="179" t="str">
        <f>IFERROR(INDEX('ITC-Books'!$C$21:$C$1020,MATCH(F593,'ITC-Books'!$E$21:$E$1020,0)),"Unclaimed")</f>
        <v>Unclaimed</v>
      </c>
      <c r="Z593" s="114">
        <f>IFERROR(VLOOKUP(F593,'ITC-Books'!$E$21:$P$1020,12,0)-H593,SUM(M593:O593))</f>
        <v>0</v>
      </c>
    </row>
    <row r="594" spans="2:26">
      <c r="B594" s="176" t="s">
        <v>2973</v>
      </c>
      <c r="C594" s="121"/>
      <c r="D594" s="119"/>
      <c r="E594" s="118"/>
      <c r="F594" s="192"/>
      <c r="G594" s="117"/>
      <c r="H594" s="120">
        <v>0</v>
      </c>
      <c r="I594" s="119"/>
      <c r="J594" s="119"/>
      <c r="K594" s="120">
        <v>0</v>
      </c>
      <c r="L594" s="120">
        <v>0</v>
      </c>
      <c r="M594" s="120">
        <v>0</v>
      </c>
      <c r="N594" s="120">
        <v>0</v>
      </c>
      <c r="O594" s="120">
        <v>0</v>
      </c>
      <c r="P594" s="185"/>
      <c r="Q594" s="181">
        <v>0</v>
      </c>
      <c r="R594" s="197"/>
      <c r="S594" s="179" t="str">
        <f>IFERROR(INDEX('ITC-3B'!$B$21:$B$1020,MATCH(F594,'ITC-3B'!$E$21:$E$1020,0)),"-")</f>
        <v>-</v>
      </c>
      <c r="T594" s="179" t="str">
        <f>IFERROR(INDEX('ITC-Books'!$B$21:$B$1020,MATCH(F594,'ITC-Books'!$E$21:$E$1020,0)),"-")</f>
        <v>-</v>
      </c>
      <c r="U594" s="186">
        <f t="shared" si="13"/>
        <v>0</v>
      </c>
      <c r="W594" s="179" t="str">
        <f>IFERROR(INDEX('ITC-3B'!$C$21:$C$1020,MATCH(F594,'ITC-3B'!$E$21:$E$1020,0)),"Unclaimed")</f>
        <v>Unclaimed</v>
      </c>
      <c r="X594" s="114">
        <f>IFERROR(VLOOKUP(F594,'ITC-3B'!$E$21:$P$1020,12,0)-H594,SUM(M594:O594))</f>
        <v>0</v>
      </c>
      <c r="Y594" s="179" t="str">
        <f>IFERROR(INDEX('ITC-Books'!$C$21:$C$1020,MATCH(F594,'ITC-Books'!$E$21:$E$1020,0)),"Unclaimed")</f>
        <v>Unclaimed</v>
      </c>
      <c r="Z594" s="114">
        <f>IFERROR(VLOOKUP(F594,'ITC-Books'!$E$21:$P$1020,12,0)-H594,SUM(M594:O594))</f>
        <v>0</v>
      </c>
    </row>
    <row r="595" spans="2:26">
      <c r="B595" s="176" t="s">
        <v>2974</v>
      </c>
      <c r="C595" s="121"/>
      <c r="D595" s="119"/>
      <c r="E595" s="118"/>
      <c r="F595" s="192"/>
      <c r="G595" s="117"/>
      <c r="H595" s="120">
        <v>0</v>
      </c>
      <c r="I595" s="119"/>
      <c r="J595" s="119"/>
      <c r="K595" s="120">
        <v>0</v>
      </c>
      <c r="L595" s="120">
        <v>0</v>
      </c>
      <c r="M595" s="120">
        <v>0</v>
      </c>
      <c r="N595" s="120">
        <v>0</v>
      </c>
      <c r="O595" s="120">
        <v>0</v>
      </c>
      <c r="P595" s="185"/>
      <c r="Q595" s="181">
        <v>0</v>
      </c>
      <c r="R595" s="197"/>
      <c r="S595" s="179" t="str">
        <f>IFERROR(INDEX('ITC-3B'!$B$21:$B$1020,MATCH(F595,'ITC-3B'!$E$21:$E$1020,0)),"-")</f>
        <v>-</v>
      </c>
      <c r="T595" s="179" t="str">
        <f>IFERROR(INDEX('ITC-Books'!$B$21:$B$1020,MATCH(F595,'ITC-Books'!$E$21:$E$1020,0)),"-")</f>
        <v>-</v>
      </c>
      <c r="U595" s="186">
        <f t="shared" si="13"/>
        <v>0</v>
      </c>
      <c r="W595" s="179" t="str">
        <f>IFERROR(INDEX('ITC-3B'!$C$21:$C$1020,MATCH(F595,'ITC-3B'!$E$21:$E$1020,0)),"Unclaimed")</f>
        <v>Unclaimed</v>
      </c>
      <c r="X595" s="114">
        <f>IFERROR(VLOOKUP(F595,'ITC-3B'!$E$21:$P$1020,12,0)-H595,SUM(M595:O595))</f>
        <v>0</v>
      </c>
      <c r="Y595" s="179" t="str">
        <f>IFERROR(INDEX('ITC-Books'!$C$21:$C$1020,MATCH(F595,'ITC-Books'!$E$21:$E$1020,0)),"Unclaimed")</f>
        <v>Unclaimed</v>
      </c>
      <c r="Z595" s="114">
        <f>IFERROR(VLOOKUP(F595,'ITC-Books'!$E$21:$P$1020,12,0)-H595,SUM(M595:O595))</f>
        <v>0</v>
      </c>
    </row>
    <row r="596" spans="2:26">
      <c r="B596" s="176" t="s">
        <v>2975</v>
      </c>
      <c r="C596" s="121"/>
      <c r="D596" s="119"/>
      <c r="E596" s="118"/>
      <c r="F596" s="192"/>
      <c r="G596" s="117"/>
      <c r="H596" s="120">
        <v>0</v>
      </c>
      <c r="I596" s="119"/>
      <c r="J596" s="119"/>
      <c r="K596" s="120">
        <v>0</v>
      </c>
      <c r="L596" s="120">
        <v>0</v>
      </c>
      <c r="M596" s="120">
        <v>0</v>
      </c>
      <c r="N596" s="120">
        <v>0</v>
      </c>
      <c r="O596" s="120">
        <v>0</v>
      </c>
      <c r="P596" s="185"/>
      <c r="Q596" s="181">
        <v>0</v>
      </c>
      <c r="R596" s="197"/>
      <c r="S596" s="179" t="str">
        <f>IFERROR(INDEX('ITC-3B'!$B$21:$B$1020,MATCH(F596,'ITC-3B'!$E$21:$E$1020,0)),"-")</f>
        <v>-</v>
      </c>
      <c r="T596" s="179" t="str">
        <f>IFERROR(INDEX('ITC-Books'!$B$21:$B$1020,MATCH(F596,'ITC-Books'!$E$21:$E$1020,0)),"-")</f>
        <v>-</v>
      </c>
      <c r="U596" s="186">
        <f t="shared" si="13"/>
        <v>0</v>
      </c>
      <c r="W596" s="179" t="str">
        <f>IFERROR(INDEX('ITC-3B'!$C$21:$C$1020,MATCH(F596,'ITC-3B'!$E$21:$E$1020,0)),"Unclaimed")</f>
        <v>Unclaimed</v>
      </c>
      <c r="X596" s="114">
        <f>IFERROR(VLOOKUP(F596,'ITC-3B'!$E$21:$P$1020,12,0)-H596,SUM(M596:O596))</f>
        <v>0</v>
      </c>
      <c r="Y596" s="179" t="str">
        <f>IFERROR(INDEX('ITC-Books'!$C$21:$C$1020,MATCH(F596,'ITC-Books'!$E$21:$E$1020,0)),"Unclaimed")</f>
        <v>Unclaimed</v>
      </c>
      <c r="Z596" s="114">
        <f>IFERROR(VLOOKUP(F596,'ITC-Books'!$E$21:$P$1020,12,0)-H596,SUM(M596:O596))</f>
        <v>0</v>
      </c>
    </row>
    <row r="597" spans="2:26">
      <c r="B597" s="176" t="s">
        <v>2976</v>
      </c>
      <c r="C597" s="121"/>
      <c r="D597" s="119"/>
      <c r="E597" s="118"/>
      <c r="F597" s="192"/>
      <c r="G597" s="117"/>
      <c r="H597" s="120">
        <v>0</v>
      </c>
      <c r="I597" s="119"/>
      <c r="J597" s="119"/>
      <c r="K597" s="120">
        <v>0</v>
      </c>
      <c r="L597" s="120">
        <v>0</v>
      </c>
      <c r="M597" s="120">
        <v>0</v>
      </c>
      <c r="N597" s="120">
        <v>0</v>
      </c>
      <c r="O597" s="120">
        <v>0</v>
      </c>
      <c r="P597" s="185"/>
      <c r="Q597" s="181">
        <v>0</v>
      </c>
      <c r="R597" s="197"/>
      <c r="S597" s="179" t="str">
        <f>IFERROR(INDEX('ITC-3B'!$B$21:$B$1020,MATCH(F597,'ITC-3B'!$E$21:$E$1020,0)),"-")</f>
        <v>-</v>
      </c>
      <c r="T597" s="179" t="str">
        <f>IFERROR(INDEX('ITC-Books'!$B$21:$B$1020,MATCH(F597,'ITC-Books'!$E$21:$E$1020,0)),"-")</f>
        <v>-</v>
      </c>
      <c r="U597" s="186">
        <f t="shared" si="13"/>
        <v>0</v>
      </c>
      <c r="W597" s="179" t="str">
        <f>IFERROR(INDEX('ITC-3B'!$C$21:$C$1020,MATCH(F597,'ITC-3B'!$E$21:$E$1020,0)),"Unclaimed")</f>
        <v>Unclaimed</v>
      </c>
      <c r="X597" s="114">
        <f>IFERROR(VLOOKUP(F597,'ITC-3B'!$E$21:$P$1020,12,0)-H597,SUM(M597:O597))</f>
        <v>0</v>
      </c>
      <c r="Y597" s="179" t="str">
        <f>IFERROR(INDEX('ITC-Books'!$C$21:$C$1020,MATCH(F597,'ITC-Books'!$E$21:$E$1020,0)),"Unclaimed")</f>
        <v>Unclaimed</v>
      </c>
      <c r="Z597" s="114">
        <f>IFERROR(VLOOKUP(F597,'ITC-Books'!$E$21:$P$1020,12,0)-H597,SUM(M597:O597))</f>
        <v>0</v>
      </c>
    </row>
    <row r="598" spans="2:26">
      <c r="B598" s="176" t="s">
        <v>2977</v>
      </c>
      <c r="C598" s="121"/>
      <c r="D598" s="119"/>
      <c r="E598" s="118"/>
      <c r="F598" s="192"/>
      <c r="G598" s="117"/>
      <c r="H598" s="120">
        <v>0</v>
      </c>
      <c r="I598" s="119"/>
      <c r="J598" s="119"/>
      <c r="K598" s="120">
        <v>0</v>
      </c>
      <c r="L598" s="120">
        <v>0</v>
      </c>
      <c r="M598" s="120">
        <v>0</v>
      </c>
      <c r="N598" s="120">
        <v>0</v>
      </c>
      <c r="O598" s="120">
        <v>0</v>
      </c>
      <c r="P598" s="185"/>
      <c r="Q598" s="181">
        <v>0</v>
      </c>
      <c r="R598" s="197"/>
      <c r="S598" s="179" t="str">
        <f>IFERROR(INDEX('ITC-3B'!$B$21:$B$1020,MATCH(F598,'ITC-3B'!$E$21:$E$1020,0)),"-")</f>
        <v>-</v>
      </c>
      <c r="T598" s="179" t="str">
        <f>IFERROR(INDEX('ITC-Books'!$B$21:$B$1020,MATCH(F598,'ITC-Books'!$E$21:$E$1020,0)),"-")</f>
        <v>-</v>
      </c>
      <c r="U598" s="186">
        <f t="shared" ref="U598:U661" si="14">IF(((L598*K598/100)-SUM(M598:O598))&gt;0.51,0,((L598*K598/100)-SUM(M598:O598)))</f>
        <v>0</v>
      </c>
      <c r="W598" s="179" t="str">
        <f>IFERROR(INDEX('ITC-3B'!$C$21:$C$1020,MATCH(F598,'ITC-3B'!$E$21:$E$1020,0)),"Unclaimed")</f>
        <v>Unclaimed</v>
      </c>
      <c r="X598" s="114">
        <f>IFERROR(VLOOKUP(F598,'ITC-3B'!$E$21:$P$1020,12,0)-H598,SUM(M598:O598))</f>
        <v>0</v>
      </c>
      <c r="Y598" s="179" t="str">
        <f>IFERROR(INDEX('ITC-Books'!$C$21:$C$1020,MATCH(F598,'ITC-Books'!$E$21:$E$1020,0)),"Unclaimed")</f>
        <v>Unclaimed</v>
      </c>
      <c r="Z598" s="114">
        <f>IFERROR(VLOOKUP(F598,'ITC-Books'!$E$21:$P$1020,12,0)-H598,SUM(M598:O598))</f>
        <v>0</v>
      </c>
    </row>
    <row r="599" spans="2:26">
      <c r="B599" s="176" t="s">
        <v>2978</v>
      </c>
      <c r="C599" s="121"/>
      <c r="D599" s="119"/>
      <c r="E599" s="118"/>
      <c r="F599" s="192"/>
      <c r="G599" s="117"/>
      <c r="H599" s="120">
        <v>0</v>
      </c>
      <c r="I599" s="119"/>
      <c r="J599" s="119"/>
      <c r="K599" s="120">
        <v>0</v>
      </c>
      <c r="L599" s="120">
        <v>0</v>
      </c>
      <c r="M599" s="120">
        <v>0</v>
      </c>
      <c r="N599" s="120">
        <v>0</v>
      </c>
      <c r="O599" s="120">
        <v>0</v>
      </c>
      <c r="P599" s="185"/>
      <c r="Q599" s="181">
        <v>0</v>
      </c>
      <c r="R599" s="197"/>
      <c r="S599" s="179" t="str">
        <f>IFERROR(INDEX('ITC-3B'!$B$21:$B$1020,MATCH(F599,'ITC-3B'!$E$21:$E$1020,0)),"-")</f>
        <v>-</v>
      </c>
      <c r="T599" s="179" t="str">
        <f>IFERROR(INDEX('ITC-Books'!$B$21:$B$1020,MATCH(F599,'ITC-Books'!$E$21:$E$1020,0)),"-")</f>
        <v>-</v>
      </c>
      <c r="U599" s="186">
        <f t="shared" si="14"/>
        <v>0</v>
      </c>
      <c r="W599" s="179" t="str">
        <f>IFERROR(INDEX('ITC-3B'!$C$21:$C$1020,MATCH(F599,'ITC-3B'!$E$21:$E$1020,0)),"Unclaimed")</f>
        <v>Unclaimed</v>
      </c>
      <c r="X599" s="114">
        <f>IFERROR(VLOOKUP(F599,'ITC-3B'!$E$21:$P$1020,12,0)-H599,SUM(M599:O599))</f>
        <v>0</v>
      </c>
      <c r="Y599" s="179" t="str">
        <f>IFERROR(INDEX('ITC-Books'!$C$21:$C$1020,MATCH(F599,'ITC-Books'!$E$21:$E$1020,0)),"Unclaimed")</f>
        <v>Unclaimed</v>
      </c>
      <c r="Z599" s="114">
        <f>IFERROR(VLOOKUP(F599,'ITC-Books'!$E$21:$P$1020,12,0)-H599,SUM(M599:O599))</f>
        <v>0</v>
      </c>
    </row>
    <row r="600" spans="2:26">
      <c r="B600" s="176" t="s">
        <v>2979</v>
      </c>
      <c r="C600" s="121"/>
      <c r="D600" s="119"/>
      <c r="E600" s="118"/>
      <c r="F600" s="192"/>
      <c r="G600" s="117"/>
      <c r="H600" s="120">
        <v>0</v>
      </c>
      <c r="I600" s="119"/>
      <c r="J600" s="119"/>
      <c r="K600" s="120">
        <v>0</v>
      </c>
      <c r="L600" s="120">
        <v>0</v>
      </c>
      <c r="M600" s="120">
        <v>0</v>
      </c>
      <c r="N600" s="120">
        <v>0</v>
      </c>
      <c r="O600" s="120">
        <v>0</v>
      </c>
      <c r="P600" s="185"/>
      <c r="Q600" s="181">
        <v>0</v>
      </c>
      <c r="R600" s="197"/>
      <c r="S600" s="179" t="str">
        <f>IFERROR(INDEX('ITC-3B'!$B$21:$B$1020,MATCH(F600,'ITC-3B'!$E$21:$E$1020,0)),"-")</f>
        <v>-</v>
      </c>
      <c r="T600" s="179" t="str">
        <f>IFERROR(INDEX('ITC-Books'!$B$21:$B$1020,MATCH(F600,'ITC-Books'!$E$21:$E$1020,0)),"-")</f>
        <v>-</v>
      </c>
      <c r="U600" s="186">
        <f t="shared" si="14"/>
        <v>0</v>
      </c>
      <c r="W600" s="179" t="str">
        <f>IFERROR(INDEX('ITC-3B'!$C$21:$C$1020,MATCH(F600,'ITC-3B'!$E$21:$E$1020,0)),"Unclaimed")</f>
        <v>Unclaimed</v>
      </c>
      <c r="X600" s="114">
        <f>IFERROR(VLOOKUP(F600,'ITC-3B'!$E$21:$P$1020,12,0)-H600,SUM(M600:O600))</f>
        <v>0</v>
      </c>
      <c r="Y600" s="179" t="str">
        <f>IFERROR(INDEX('ITC-Books'!$C$21:$C$1020,MATCH(F600,'ITC-Books'!$E$21:$E$1020,0)),"Unclaimed")</f>
        <v>Unclaimed</v>
      </c>
      <c r="Z600" s="114">
        <f>IFERROR(VLOOKUP(F600,'ITC-Books'!$E$21:$P$1020,12,0)-H600,SUM(M600:O600))</f>
        <v>0</v>
      </c>
    </row>
    <row r="601" spans="2:26">
      <c r="B601" s="176" t="s">
        <v>2980</v>
      </c>
      <c r="C601" s="121"/>
      <c r="D601" s="119"/>
      <c r="E601" s="118"/>
      <c r="F601" s="192"/>
      <c r="G601" s="117"/>
      <c r="H601" s="120">
        <v>0</v>
      </c>
      <c r="I601" s="119"/>
      <c r="J601" s="119"/>
      <c r="K601" s="120">
        <v>0</v>
      </c>
      <c r="L601" s="120">
        <v>0</v>
      </c>
      <c r="M601" s="120">
        <v>0</v>
      </c>
      <c r="N601" s="120">
        <v>0</v>
      </c>
      <c r="O601" s="120">
        <v>0</v>
      </c>
      <c r="P601" s="185"/>
      <c r="Q601" s="181">
        <v>0</v>
      </c>
      <c r="R601" s="197"/>
      <c r="S601" s="179" t="str">
        <f>IFERROR(INDEX('ITC-3B'!$B$21:$B$1020,MATCH(F601,'ITC-3B'!$E$21:$E$1020,0)),"-")</f>
        <v>-</v>
      </c>
      <c r="T601" s="179" t="str">
        <f>IFERROR(INDEX('ITC-Books'!$B$21:$B$1020,MATCH(F601,'ITC-Books'!$E$21:$E$1020,0)),"-")</f>
        <v>-</v>
      </c>
      <c r="U601" s="186">
        <f t="shared" si="14"/>
        <v>0</v>
      </c>
      <c r="W601" s="179" t="str">
        <f>IFERROR(INDEX('ITC-3B'!$C$21:$C$1020,MATCH(F601,'ITC-3B'!$E$21:$E$1020,0)),"Unclaimed")</f>
        <v>Unclaimed</v>
      </c>
      <c r="X601" s="114">
        <f>IFERROR(VLOOKUP(F601,'ITC-3B'!$E$21:$P$1020,12,0)-H601,SUM(M601:O601))</f>
        <v>0</v>
      </c>
      <c r="Y601" s="179" t="str">
        <f>IFERROR(INDEX('ITC-Books'!$C$21:$C$1020,MATCH(F601,'ITC-Books'!$E$21:$E$1020,0)),"Unclaimed")</f>
        <v>Unclaimed</v>
      </c>
      <c r="Z601" s="114">
        <f>IFERROR(VLOOKUP(F601,'ITC-Books'!$E$21:$P$1020,12,0)-H601,SUM(M601:O601))</f>
        <v>0</v>
      </c>
    </row>
    <row r="602" spans="2:26">
      <c r="B602" s="176" t="s">
        <v>2981</v>
      </c>
      <c r="C602" s="121"/>
      <c r="D602" s="119"/>
      <c r="E602" s="118"/>
      <c r="F602" s="192"/>
      <c r="G602" s="117"/>
      <c r="H602" s="120">
        <v>0</v>
      </c>
      <c r="I602" s="119"/>
      <c r="J602" s="119"/>
      <c r="K602" s="120">
        <v>0</v>
      </c>
      <c r="L602" s="120">
        <v>0</v>
      </c>
      <c r="M602" s="120">
        <v>0</v>
      </c>
      <c r="N602" s="120">
        <v>0</v>
      </c>
      <c r="O602" s="120">
        <v>0</v>
      </c>
      <c r="P602" s="185"/>
      <c r="Q602" s="181">
        <v>0</v>
      </c>
      <c r="R602" s="197"/>
      <c r="S602" s="179" t="str">
        <f>IFERROR(INDEX('ITC-3B'!$B$21:$B$1020,MATCH(F602,'ITC-3B'!$E$21:$E$1020,0)),"-")</f>
        <v>-</v>
      </c>
      <c r="T602" s="179" t="str">
        <f>IFERROR(INDEX('ITC-Books'!$B$21:$B$1020,MATCH(F602,'ITC-Books'!$E$21:$E$1020,0)),"-")</f>
        <v>-</v>
      </c>
      <c r="U602" s="186">
        <f t="shared" si="14"/>
        <v>0</v>
      </c>
      <c r="W602" s="179" t="str">
        <f>IFERROR(INDEX('ITC-3B'!$C$21:$C$1020,MATCH(F602,'ITC-3B'!$E$21:$E$1020,0)),"Unclaimed")</f>
        <v>Unclaimed</v>
      </c>
      <c r="X602" s="114">
        <f>IFERROR(VLOOKUP(F602,'ITC-3B'!$E$21:$P$1020,12,0)-H602,SUM(M602:O602))</f>
        <v>0</v>
      </c>
      <c r="Y602" s="179" t="str">
        <f>IFERROR(INDEX('ITC-Books'!$C$21:$C$1020,MATCH(F602,'ITC-Books'!$E$21:$E$1020,0)),"Unclaimed")</f>
        <v>Unclaimed</v>
      </c>
      <c r="Z602" s="114">
        <f>IFERROR(VLOOKUP(F602,'ITC-Books'!$E$21:$P$1020,12,0)-H602,SUM(M602:O602))</f>
        <v>0</v>
      </c>
    </row>
    <row r="603" spans="2:26">
      <c r="B603" s="176" t="s">
        <v>2982</v>
      </c>
      <c r="C603" s="121"/>
      <c r="D603" s="119"/>
      <c r="E603" s="118"/>
      <c r="F603" s="192"/>
      <c r="G603" s="117"/>
      <c r="H603" s="120">
        <v>0</v>
      </c>
      <c r="I603" s="119"/>
      <c r="J603" s="119"/>
      <c r="K603" s="120">
        <v>0</v>
      </c>
      <c r="L603" s="120">
        <v>0</v>
      </c>
      <c r="M603" s="120">
        <v>0</v>
      </c>
      <c r="N603" s="120">
        <v>0</v>
      </c>
      <c r="O603" s="120">
        <v>0</v>
      </c>
      <c r="P603" s="185"/>
      <c r="Q603" s="181">
        <v>0</v>
      </c>
      <c r="R603" s="197"/>
      <c r="S603" s="179" t="str">
        <f>IFERROR(INDEX('ITC-3B'!$B$21:$B$1020,MATCH(F603,'ITC-3B'!$E$21:$E$1020,0)),"-")</f>
        <v>-</v>
      </c>
      <c r="T603" s="179" t="str">
        <f>IFERROR(INDEX('ITC-Books'!$B$21:$B$1020,MATCH(F603,'ITC-Books'!$E$21:$E$1020,0)),"-")</f>
        <v>-</v>
      </c>
      <c r="U603" s="186">
        <f t="shared" si="14"/>
        <v>0</v>
      </c>
      <c r="W603" s="179" t="str">
        <f>IFERROR(INDEX('ITC-3B'!$C$21:$C$1020,MATCH(F603,'ITC-3B'!$E$21:$E$1020,0)),"Unclaimed")</f>
        <v>Unclaimed</v>
      </c>
      <c r="X603" s="114">
        <f>IFERROR(VLOOKUP(F603,'ITC-3B'!$E$21:$P$1020,12,0)-H603,SUM(M603:O603))</f>
        <v>0</v>
      </c>
      <c r="Y603" s="179" t="str">
        <f>IFERROR(INDEX('ITC-Books'!$C$21:$C$1020,MATCH(F603,'ITC-Books'!$E$21:$E$1020,0)),"Unclaimed")</f>
        <v>Unclaimed</v>
      </c>
      <c r="Z603" s="114">
        <f>IFERROR(VLOOKUP(F603,'ITC-Books'!$E$21:$P$1020,12,0)-H603,SUM(M603:O603))</f>
        <v>0</v>
      </c>
    </row>
    <row r="604" spans="2:26">
      <c r="B604" s="176" t="s">
        <v>2983</v>
      </c>
      <c r="C604" s="121"/>
      <c r="D604" s="119"/>
      <c r="E604" s="118"/>
      <c r="F604" s="192"/>
      <c r="G604" s="117"/>
      <c r="H604" s="120">
        <v>0</v>
      </c>
      <c r="I604" s="119"/>
      <c r="J604" s="119"/>
      <c r="K604" s="120">
        <v>0</v>
      </c>
      <c r="L604" s="120">
        <v>0</v>
      </c>
      <c r="M604" s="120">
        <v>0</v>
      </c>
      <c r="N604" s="120">
        <v>0</v>
      </c>
      <c r="O604" s="120">
        <v>0</v>
      </c>
      <c r="P604" s="185"/>
      <c r="Q604" s="181">
        <v>0</v>
      </c>
      <c r="R604" s="197"/>
      <c r="S604" s="179" t="str">
        <f>IFERROR(INDEX('ITC-3B'!$B$21:$B$1020,MATCH(F604,'ITC-3B'!$E$21:$E$1020,0)),"-")</f>
        <v>-</v>
      </c>
      <c r="T604" s="179" t="str">
        <f>IFERROR(INDEX('ITC-Books'!$B$21:$B$1020,MATCH(F604,'ITC-Books'!$E$21:$E$1020,0)),"-")</f>
        <v>-</v>
      </c>
      <c r="U604" s="186">
        <f t="shared" si="14"/>
        <v>0</v>
      </c>
      <c r="W604" s="179" t="str">
        <f>IFERROR(INDEX('ITC-3B'!$C$21:$C$1020,MATCH(F604,'ITC-3B'!$E$21:$E$1020,0)),"Unclaimed")</f>
        <v>Unclaimed</v>
      </c>
      <c r="X604" s="114">
        <f>IFERROR(VLOOKUP(F604,'ITC-3B'!$E$21:$P$1020,12,0)-H604,SUM(M604:O604))</f>
        <v>0</v>
      </c>
      <c r="Y604" s="179" t="str">
        <f>IFERROR(INDEX('ITC-Books'!$C$21:$C$1020,MATCH(F604,'ITC-Books'!$E$21:$E$1020,0)),"Unclaimed")</f>
        <v>Unclaimed</v>
      </c>
      <c r="Z604" s="114">
        <f>IFERROR(VLOOKUP(F604,'ITC-Books'!$E$21:$P$1020,12,0)-H604,SUM(M604:O604))</f>
        <v>0</v>
      </c>
    </row>
    <row r="605" spans="2:26">
      <c r="B605" s="176" t="s">
        <v>2984</v>
      </c>
      <c r="C605" s="121"/>
      <c r="D605" s="119"/>
      <c r="E605" s="118"/>
      <c r="F605" s="192"/>
      <c r="G605" s="117"/>
      <c r="H605" s="120">
        <v>0</v>
      </c>
      <c r="I605" s="119"/>
      <c r="J605" s="119"/>
      <c r="K605" s="120">
        <v>0</v>
      </c>
      <c r="L605" s="120">
        <v>0</v>
      </c>
      <c r="M605" s="120">
        <v>0</v>
      </c>
      <c r="N605" s="120">
        <v>0</v>
      </c>
      <c r="O605" s="120">
        <v>0</v>
      </c>
      <c r="P605" s="185"/>
      <c r="Q605" s="181">
        <v>0</v>
      </c>
      <c r="R605" s="197"/>
      <c r="S605" s="179" t="str">
        <f>IFERROR(INDEX('ITC-3B'!$B$21:$B$1020,MATCH(F605,'ITC-3B'!$E$21:$E$1020,0)),"-")</f>
        <v>-</v>
      </c>
      <c r="T605" s="179" t="str">
        <f>IFERROR(INDEX('ITC-Books'!$B$21:$B$1020,MATCH(F605,'ITC-Books'!$E$21:$E$1020,0)),"-")</f>
        <v>-</v>
      </c>
      <c r="U605" s="186">
        <f t="shared" si="14"/>
        <v>0</v>
      </c>
      <c r="W605" s="179" t="str">
        <f>IFERROR(INDEX('ITC-3B'!$C$21:$C$1020,MATCH(F605,'ITC-3B'!$E$21:$E$1020,0)),"Unclaimed")</f>
        <v>Unclaimed</v>
      </c>
      <c r="X605" s="114">
        <f>IFERROR(VLOOKUP(F605,'ITC-3B'!$E$21:$P$1020,12,0)-H605,SUM(M605:O605))</f>
        <v>0</v>
      </c>
      <c r="Y605" s="179" t="str">
        <f>IFERROR(INDEX('ITC-Books'!$C$21:$C$1020,MATCH(F605,'ITC-Books'!$E$21:$E$1020,0)),"Unclaimed")</f>
        <v>Unclaimed</v>
      </c>
      <c r="Z605" s="114">
        <f>IFERROR(VLOOKUP(F605,'ITC-Books'!$E$21:$P$1020,12,0)-H605,SUM(M605:O605))</f>
        <v>0</v>
      </c>
    </row>
    <row r="606" spans="2:26">
      <c r="B606" s="176" t="s">
        <v>2985</v>
      </c>
      <c r="C606" s="121"/>
      <c r="D606" s="119"/>
      <c r="E606" s="118"/>
      <c r="F606" s="192"/>
      <c r="G606" s="117"/>
      <c r="H606" s="120">
        <v>0</v>
      </c>
      <c r="I606" s="119"/>
      <c r="J606" s="119"/>
      <c r="K606" s="120">
        <v>0</v>
      </c>
      <c r="L606" s="120">
        <v>0</v>
      </c>
      <c r="M606" s="120">
        <v>0</v>
      </c>
      <c r="N606" s="120">
        <v>0</v>
      </c>
      <c r="O606" s="120">
        <v>0</v>
      </c>
      <c r="P606" s="185"/>
      <c r="Q606" s="181">
        <v>0</v>
      </c>
      <c r="R606" s="197"/>
      <c r="S606" s="179" t="str">
        <f>IFERROR(INDEX('ITC-3B'!$B$21:$B$1020,MATCH(F606,'ITC-3B'!$E$21:$E$1020,0)),"-")</f>
        <v>-</v>
      </c>
      <c r="T606" s="179" t="str">
        <f>IFERROR(INDEX('ITC-Books'!$B$21:$B$1020,MATCH(F606,'ITC-Books'!$E$21:$E$1020,0)),"-")</f>
        <v>-</v>
      </c>
      <c r="U606" s="186">
        <f t="shared" si="14"/>
        <v>0</v>
      </c>
      <c r="W606" s="179" t="str">
        <f>IFERROR(INDEX('ITC-3B'!$C$21:$C$1020,MATCH(F606,'ITC-3B'!$E$21:$E$1020,0)),"Unclaimed")</f>
        <v>Unclaimed</v>
      </c>
      <c r="X606" s="114">
        <f>IFERROR(VLOOKUP(F606,'ITC-3B'!$E$21:$P$1020,12,0)-H606,SUM(M606:O606))</f>
        <v>0</v>
      </c>
      <c r="Y606" s="179" t="str">
        <f>IFERROR(INDEX('ITC-Books'!$C$21:$C$1020,MATCH(F606,'ITC-Books'!$E$21:$E$1020,0)),"Unclaimed")</f>
        <v>Unclaimed</v>
      </c>
      <c r="Z606" s="114">
        <f>IFERROR(VLOOKUP(F606,'ITC-Books'!$E$21:$P$1020,12,0)-H606,SUM(M606:O606))</f>
        <v>0</v>
      </c>
    </row>
    <row r="607" spans="2:26">
      <c r="B607" s="176" t="s">
        <v>2986</v>
      </c>
      <c r="C607" s="121"/>
      <c r="D607" s="119"/>
      <c r="E607" s="118"/>
      <c r="F607" s="192"/>
      <c r="G607" s="117"/>
      <c r="H607" s="120">
        <v>0</v>
      </c>
      <c r="I607" s="119"/>
      <c r="J607" s="119"/>
      <c r="K607" s="120">
        <v>0</v>
      </c>
      <c r="L607" s="120">
        <v>0</v>
      </c>
      <c r="M607" s="120">
        <v>0</v>
      </c>
      <c r="N607" s="120">
        <v>0</v>
      </c>
      <c r="O607" s="120">
        <v>0</v>
      </c>
      <c r="P607" s="185"/>
      <c r="Q607" s="181">
        <v>0</v>
      </c>
      <c r="R607" s="197"/>
      <c r="S607" s="179" t="str">
        <f>IFERROR(INDEX('ITC-3B'!$B$21:$B$1020,MATCH(F607,'ITC-3B'!$E$21:$E$1020,0)),"-")</f>
        <v>-</v>
      </c>
      <c r="T607" s="179" t="str">
        <f>IFERROR(INDEX('ITC-Books'!$B$21:$B$1020,MATCH(F607,'ITC-Books'!$E$21:$E$1020,0)),"-")</f>
        <v>-</v>
      </c>
      <c r="U607" s="186">
        <f t="shared" si="14"/>
        <v>0</v>
      </c>
      <c r="W607" s="179" t="str">
        <f>IFERROR(INDEX('ITC-3B'!$C$21:$C$1020,MATCH(F607,'ITC-3B'!$E$21:$E$1020,0)),"Unclaimed")</f>
        <v>Unclaimed</v>
      </c>
      <c r="X607" s="114">
        <f>IFERROR(VLOOKUP(F607,'ITC-3B'!$E$21:$P$1020,12,0)-H607,SUM(M607:O607))</f>
        <v>0</v>
      </c>
      <c r="Y607" s="179" t="str">
        <f>IFERROR(INDEX('ITC-Books'!$C$21:$C$1020,MATCH(F607,'ITC-Books'!$E$21:$E$1020,0)),"Unclaimed")</f>
        <v>Unclaimed</v>
      </c>
      <c r="Z607" s="114">
        <f>IFERROR(VLOOKUP(F607,'ITC-Books'!$E$21:$P$1020,12,0)-H607,SUM(M607:O607))</f>
        <v>0</v>
      </c>
    </row>
    <row r="608" spans="2:26">
      <c r="B608" s="176" t="s">
        <v>2987</v>
      </c>
      <c r="C608" s="121"/>
      <c r="D608" s="119"/>
      <c r="E608" s="118"/>
      <c r="F608" s="192"/>
      <c r="G608" s="117"/>
      <c r="H608" s="120">
        <v>0</v>
      </c>
      <c r="I608" s="119"/>
      <c r="J608" s="119"/>
      <c r="K608" s="120">
        <v>0</v>
      </c>
      <c r="L608" s="120">
        <v>0</v>
      </c>
      <c r="M608" s="120">
        <v>0</v>
      </c>
      <c r="N608" s="120">
        <v>0</v>
      </c>
      <c r="O608" s="120">
        <v>0</v>
      </c>
      <c r="P608" s="185"/>
      <c r="Q608" s="181">
        <v>0</v>
      </c>
      <c r="R608" s="197"/>
      <c r="S608" s="179" t="str">
        <f>IFERROR(INDEX('ITC-3B'!$B$21:$B$1020,MATCH(F608,'ITC-3B'!$E$21:$E$1020,0)),"-")</f>
        <v>-</v>
      </c>
      <c r="T608" s="179" t="str">
        <f>IFERROR(INDEX('ITC-Books'!$B$21:$B$1020,MATCH(F608,'ITC-Books'!$E$21:$E$1020,0)),"-")</f>
        <v>-</v>
      </c>
      <c r="U608" s="186">
        <f t="shared" si="14"/>
        <v>0</v>
      </c>
      <c r="W608" s="179" t="str">
        <f>IFERROR(INDEX('ITC-3B'!$C$21:$C$1020,MATCH(F608,'ITC-3B'!$E$21:$E$1020,0)),"Unclaimed")</f>
        <v>Unclaimed</v>
      </c>
      <c r="X608" s="114">
        <f>IFERROR(VLOOKUP(F608,'ITC-3B'!$E$21:$P$1020,12,0)-H608,SUM(M608:O608))</f>
        <v>0</v>
      </c>
      <c r="Y608" s="179" t="str">
        <f>IFERROR(INDEX('ITC-Books'!$C$21:$C$1020,MATCH(F608,'ITC-Books'!$E$21:$E$1020,0)),"Unclaimed")</f>
        <v>Unclaimed</v>
      </c>
      <c r="Z608" s="114">
        <f>IFERROR(VLOOKUP(F608,'ITC-Books'!$E$21:$P$1020,12,0)-H608,SUM(M608:O608))</f>
        <v>0</v>
      </c>
    </row>
    <row r="609" spans="2:26">
      <c r="B609" s="176" t="s">
        <v>2988</v>
      </c>
      <c r="C609" s="121"/>
      <c r="D609" s="119"/>
      <c r="E609" s="118"/>
      <c r="F609" s="192"/>
      <c r="G609" s="117"/>
      <c r="H609" s="120">
        <v>0</v>
      </c>
      <c r="I609" s="119"/>
      <c r="J609" s="119"/>
      <c r="K609" s="120">
        <v>0</v>
      </c>
      <c r="L609" s="120">
        <v>0</v>
      </c>
      <c r="M609" s="120">
        <v>0</v>
      </c>
      <c r="N609" s="120">
        <v>0</v>
      </c>
      <c r="O609" s="120">
        <v>0</v>
      </c>
      <c r="P609" s="185"/>
      <c r="Q609" s="181">
        <v>0</v>
      </c>
      <c r="R609" s="197"/>
      <c r="S609" s="179" t="str">
        <f>IFERROR(INDEX('ITC-3B'!$B$21:$B$1020,MATCH(F609,'ITC-3B'!$E$21:$E$1020,0)),"-")</f>
        <v>-</v>
      </c>
      <c r="T609" s="179" t="str">
        <f>IFERROR(INDEX('ITC-Books'!$B$21:$B$1020,MATCH(F609,'ITC-Books'!$E$21:$E$1020,0)),"-")</f>
        <v>-</v>
      </c>
      <c r="U609" s="186">
        <f t="shared" si="14"/>
        <v>0</v>
      </c>
      <c r="W609" s="179" t="str">
        <f>IFERROR(INDEX('ITC-3B'!$C$21:$C$1020,MATCH(F609,'ITC-3B'!$E$21:$E$1020,0)),"Unclaimed")</f>
        <v>Unclaimed</v>
      </c>
      <c r="X609" s="114">
        <f>IFERROR(VLOOKUP(F609,'ITC-3B'!$E$21:$P$1020,12,0)-H609,SUM(M609:O609))</f>
        <v>0</v>
      </c>
      <c r="Y609" s="179" t="str">
        <f>IFERROR(INDEX('ITC-Books'!$C$21:$C$1020,MATCH(F609,'ITC-Books'!$E$21:$E$1020,0)),"Unclaimed")</f>
        <v>Unclaimed</v>
      </c>
      <c r="Z609" s="114">
        <f>IFERROR(VLOOKUP(F609,'ITC-Books'!$E$21:$P$1020,12,0)-H609,SUM(M609:O609))</f>
        <v>0</v>
      </c>
    </row>
    <row r="610" spans="2:26">
      <c r="B610" s="176" t="s">
        <v>2989</v>
      </c>
      <c r="C610" s="121"/>
      <c r="D610" s="119"/>
      <c r="E610" s="118"/>
      <c r="F610" s="192"/>
      <c r="G610" s="117"/>
      <c r="H610" s="120">
        <v>0</v>
      </c>
      <c r="I610" s="119"/>
      <c r="J610" s="119"/>
      <c r="K610" s="120">
        <v>0</v>
      </c>
      <c r="L610" s="120">
        <v>0</v>
      </c>
      <c r="M610" s="120">
        <v>0</v>
      </c>
      <c r="N610" s="120">
        <v>0</v>
      </c>
      <c r="O610" s="120">
        <v>0</v>
      </c>
      <c r="P610" s="185"/>
      <c r="Q610" s="181">
        <v>0</v>
      </c>
      <c r="R610" s="197"/>
      <c r="S610" s="179" t="str">
        <f>IFERROR(INDEX('ITC-3B'!$B$21:$B$1020,MATCH(F610,'ITC-3B'!$E$21:$E$1020,0)),"-")</f>
        <v>-</v>
      </c>
      <c r="T610" s="179" t="str">
        <f>IFERROR(INDEX('ITC-Books'!$B$21:$B$1020,MATCH(F610,'ITC-Books'!$E$21:$E$1020,0)),"-")</f>
        <v>-</v>
      </c>
      <c r="U610" s="186">
        <f t="shared" si="14"/>
        <v>0</v>
      </c>
      <c r="W610" s="179" t="str">
        <f>IFERROR(INDEX('ITC-3B'!$C$21:$C$1020,MATCH(F610,'ITC-3B'!$E$21:$E$1020,0)),"Unclaimed")</f>
        <v>Unclaimed</v>
      </c>
      <c r="X610" s="114">
        <f>IFERROR(VLOOKUP(F610,'ITC-3B'!$E$21:$P$1020,12,0)-H610,SUM(M610:O610))</f>
        <v>0</v>
      </c>
      <c r="Y610" s="179" t="str">
        <f>IFERROR(INDEX('ITC-Books'!$C$21:$C$1020,MATCH(F610,'ITC-Books'!$E$21:$E$1020,0)),"Unclaimed")</f>
        <v>Unclaimed</v>
      </c>
      <c r="Z610" s="114">
        <f>IFERROR(VLOOKUP(F610,'ITC-Books'!$E$21:$P$1020,12,0)-H610,SUM(M610:O610))</f>
        <v>0</v>
      </c>
    </row>
    <row r="611" spans="2:26">
      <c r="B611" s="176" t="s">
        <v>2990</v>
      </c>
      <c r="C611" s="121"/>
      <c r="D611" s="119"/>
      <c r="E611" s="118"/>
      <c r="F611" s="192"/>
      <c r="G611" s="117"/>
      <c r="H611" s="120">
        <v>0</v>
      </c>
      <c r="I611" s="119"/>
      <c r="J611" s="119"/>
      <c r="K611" s="120">
        <v>0</v>
      </c>
      <c r="L611" s="120">
        <v>0</v>
      </c>
      <c r="M611" s="120">
        <v>0</v>
      </c>
      <c r="N611" s="120">
        <v>0</v>
      </c>
      <c r="O611" s="120">
        <v>0</v>
      </c>
      <c r="P611" s="185"/>
      <c r="Q611" s="181">
        <v>0</v>
      </c>
      <c r="R611" s="197"/>
      <c r="S611" s="179" t="str">
        <f>IFERROR(INDEX('ITC-3B'!$B$21:$B$1020,MATCH(F611,'ITC-3B'!$E$21:$E$1020,0)),"-")</f>
        <v>-</v>
      </c>
      <c r="T611" s="179" t="str">
        <f>IFERROR(INDEX('ITC-Books'!$B$21:$B$1020,MATCH(F611,'ITC-Books'!$E$21:$E$1020,0)),"-")</f>
        <v>-</v>
      </c>
      <c r="U611" s="186">
        <f t="shared" si="14"/>
        <v>0</v>
      </c>
      <c r="W611" s="179" t="str">
        <f>IFERROR(INDEX('ITC-3B'!$C$21:$C$1020,MATCH(F611,'ITC-3B'!$E$21:$E$1020,0)),"Unclaimed")</f>
        <v>Unclaimed</v>
      </c>
      <c r="X611" s="114">
        <f>IFERROR(VLOOKUP(F611,'ITC-3B'!$E$21:$P$1020,12,0)-H611,SUM(M611:O611))</f>
        <v>0</v>
      </c>
      <c r="Y611" s="179" t="str">
        <f>IFERROR(INDEX('ITC-Books'!$C$21:$C$1020,MATCH(F611,'ITC-Books'!$E$21:$E$1020,0)),"Unclaimed")</f>
        <v>Unclaimed</v>
      </c>
      <c r="Z611" s="114">
        <f>IFERROR(VLOOKUP(F611,'ITC-Books'!$E$21:$P$1020,12,0)-H611,SUM(M611:O611))</f>
        <v>0</v>
      </c>
    </row>
    <row r="612" spans="2:26">
      <c r="B612" s="176" t="s">
        <v>2991</v>
      </c>
      <c r="C612" s="121"/>
      <c r="D612" s="119"/>
      <c r="E612" s="118"/>
      <c r="F612" s="192"/>
      <c r="G612" s="117"/>
      <c r="H612" s="120">
        <v>0</v>
      </c>
      <c r="I612" s="119"/>
      <c r="J612" s="119"/>
      <c r="K612" s="120">
        <v>0</v>
      </c>
      <c r="L612" s="120">
        <v>0</v>
      </c>
      <c r="M612" s="120">
        <v>0</v>
      </c>
      <c r="N612" s="120">
        <v>0</v>
      </c>
      <c r="O612" s="120">
        <v>0</v>
      </c>
      <c r="P612" s="185"/>
      <c r="Q612" s="181">
        <v>0</v>
      </c>
      <c r="R612" s="197"/>
      <c r="S612" s="179" t="str">
        <f>IFERROR(INDEX('ITC-3B'!$B$21:$B$1020,MATCH(F612,'ITC-3B'!$E$21:$E$1020,0)),"-")</f>
        <v>-</v>
      </c>
      <c r="T612" s="179" t="str">
        <f>IFERROR(INDEX('ITC-Books'!$B$21:$B$1020,MATCH(F612,'ITC-Books'!$E$21:$E$1020,0)),"-")</f>
        <v>-</v>
      </c>
      <c r="U612" s="186">
        <f t="shared" si="14"/>
        <v>0</v>
      </c>
      <c r="W612" s="179" t="str">
        <f>IFERROR(INDEX('ITC-3B'!$C$21:$C$1020,MATCH(F612,'ITC-3B'!$E$21:$E$1020,0)),"Unclaimed")</f>
        <v>Unclaimed</v>
      </c>
      <c r="X612" s="114">
        <f>IFERROR(VLOOKUP(F612,'ITC-3B'!$E$21:$P$1020,12,0)-H612,SUM(M612:O612))</f>
        <v>0</v>
      </c>
      <c r="Y612" s="179" t="str">
        <f>IFERROR(INDEX('ITC-Books'!$C$21:$C$1020,MATCH(F612,'ITC-Books'!$E$21:$E$1020,0)),"Unclaimed")</f>
        <v>Unclaimed</v>
      </c>
      <c r="Z612" s="114">
        <f>IFERROR(VLOOKUP(F612,'ITC-Books'!$E$21:$P$1020,12,0)-H612,SUM(M612:O612))</f>
        <v>0</v>
      </c>
    </row>
    <row r="613" spans="2:26">
      <c r="B613" s="176" t="s">
        <v>2992</v>
      </c>
      <c r="C613" s="121"/>
      <c r="D613" s="119"/>
      <c r="E613" s="118"/>
      <c r="F613" s="192"/>
      <c r="G613" s="117"/>
      <c r="H613" s="120">
        <v>0</v>
      </c>
      <c r="I613" s="119"/>
      <c r="J613" s="119"/>
      <c r="K613" s="120">
        <v>0</v>
      </c>
      <c r="L613" s="120">
        <v>0</v>
      </c>
      <c r="M613" s="120">
        <v>0</v>
      </c>
      <c r="N613" s="120">
        <v>0</v>
      </c>
      <c r="O613" s="120">
        <v>0</v>
      </c>
      <c r="P613" s="185"/>
      <c r="Q613" s="181">
        <v>0</v>
      </c>
      <c r="R613" s="197"/>
      <c r="S613" s="179" t="str">
        <f>IFERROR(INDEX('ITC-3B'!$B$21:$B$1020,MATCH(F613,'ITC-3B'!$E$21:$E$1020,0)),"-")</f>
        <v>-</v>
      </c>
      <c r="T613" s="179" t="str">
        <f>IFERROR(INDEX('ITC-Books'!$B$21:$B$1020,MATCH(F613,'ITC-Books'!$E$21:$E$1020,0)),"-")</f>
        <v>-</v>
      </c>
      <c r="U613" s="186">
        <f t="shared" si="14"/>
        <v>0</v>
      </c>
      <c r="W613" s="179" t="str">
        <f>IFERROR(INDEX('ITC-3B'!$C$21:$C$1020,MATCH(F613,'ITC-3B'!$E$21:$E$1020,0)),"Unclaimed")</f>
        <v>Unclaimed</v>
      </c>
      <c r="X613" s="114">
        <f>IFERROR(VLOOKUP(F613,'ITC-3B'!$E$21:$P$1020,12,0)-H613,SUM(M613:O613))</f>
        <v>0</v>
      </c>
      <c r="Y613" s="179" t="str">
        <f>IFERROR(INDEX('ITC-Books'!$C$21:$C$1020,MATCH(F613,'ITC-Books'!$E$21:$E$1020,0)),"Unclaimed")</f>
        <v>Unclaimed</v>
      </c>
      <c r="Z613" s="114">
        <f>IFERROR(VLOOKUP(F613,'ITC-Books'!$E$21:$P$1020,12,0)-H613,SUM(M613:O613))</f>
        <v>0</v>
      </c>
    </row>
    <row r="614" spans="2:26">
      <c r="B614" s="176" t="s">
        <v>2993</v>
      </c>
      <c r="C614" s="121"/>
      <c r="D614" s="119"/>
      <c r="E614" s="118"/>
      <c r="F614" s="192"/>
      <c r="G614" s="117"/>
      <c r="H614" s="120">
        <v>0</v>
      </c>
      <c r="I614" s="119"/>
      <c r="J614" s="119"/>
      <c r="K614" s="120">
        <v>0</v>
      </c>
      <c r="L614" s="120">
        <v>0</v>
      </c>
      <c r="M614" s="120">
        <v>0</v>
      </c>
      <c r="N614" s="120">
        <v>0</v>
      </c>
      <c r="O614" s="120">
        <v>0</v>
      </c>
      <c r="P614" s="185"/>
      <c r="Q614" s="181">
        <v>0</v>
      </c>
      <c r="R614" s="197"/>
      <c r="S614" s="179" t="str">
        <f>IFERROR(INDEX('ITC-3B'!$B$21:$B$1020,MATCH(F614,'ITC-3B'!$E$21:$E$1020,0)),"-")</f>
        <v>-</v>
      </c>
      <c r="T614" s="179" t="str">
        <f>IFERROR(INDEX('ITC-Books'!$B$21:$B$1020,MATCH(F614,'ITC-Books'!$E$21:$E$1020,0)),"-")</f>
        <v>-</v>
      </c>
      <c r="U614" s="186">
        <f t="shared" si="14"/>
        <v>0</v>
      </c>
      <c r="W614" s="179" t="str">
        <f>IFERROR(INDEX('ITC-3B'!$C$21:$C$1020,MATCH(F614,'ITC-3B'!$E$21:$E$1020,0)),"Unclaimed")</f>
        <v>Unclaimed</v>
      </c>
      <c r="X614" s="114">
        <f>IFERROR(VLOOKUP(F614,'ITC-3B'!$E$21:$P$1020,12,0)-H614,SUM(M614:O614))</f>
        <v>0</v>
      </c>
      <c r="Y614" s="179" t="str">
        <f>IFERROR(INDEX('ITC-Books'!$C$21:$C$1020,MATCH(F614,'ITC-Books'!$E$21:$E$1020,0)),"Unclaimed")</f>
        <v>Unclaimed</v>
      </c>
      <c r="Z614" s="114">
        <f>IFERROR(VLOOKUP(F614,'ITC-Books'!$E$21:$P$1020,12,0)-H614,SUM(M614:O614))</f>
        <v>0</v>
      </c>
    </row>
    <row r="615" spans="2:26">
      <c r="B615" s="176" t="s">
        <v>2994</v>
      </c>
      <c r="C615" s="121"/>
      <c r="D615" s="119"/>
      <c r="E615" s="118"/>
      <c r="F615" s="192"/>
      <c r="G615" s="117"/>
      <c r="H615" s="120">
        <v>0</v>
      </c>
      <c r="I615" s="119"/>
      <c r="J615" s="119"/>
      <c r="K615" s="120">
        <v>0</v>
      </c>
      <c r="L615" s="120">
        <v>0</v>
      </c>
      <c r="M615" s="120">
        <v>0</v>
      </c>
      <c r="N615" s="120">
        <v>0</v>
      </c>
      <c r="O615" s="120">
        <v>0</v>
      </c>
      <c r="P615" s="185"/>
      <c r="Q615" s="181">
        <v>0</v>
      </c>
      <c r="R615" s="197"/>
      <c r="S615" s="179" t="str">
        <f>IFERROR(INDEX('ITC-3B'!$B$21:$B$1020,MATCH(F615,'ITC-3B'!$E$21:$E$1020,0)),"-")</f>
        <v>-</v>
      </c>
      <c r="T615" s="179" t="str">
        <f>IFERROR(INDEX('ITC-Books'!$B$21:$B$1020,MATCH(F615,'ITC-Books'!$E$21:$E$1020,0)),"-")</f>
        <v>-</v>
      </c>
      <c r="U615" s="186">
        <f t="shared" si="14"/>
        <v>0</v>
      </c>
      <c r="W615" s="179" t="str">
        <f>IFERROR(INDEX('ITC-3B'!$C$21:$C$1020,MATCH(F615,'ITC-3B'!$E$21:$E$1020,0)),"Unclaimed")</f>
        <v>Unclaimed</v>
      </c>
      <c r="X615" s="114">
        <f>IFERROR(VLOOKUP(F615,'ITC-3B'!$E$21:$P$1020,12,0)-H615,SUM(M615:O615))</f>
        <v>0</v>
      </c>
      <c r="Y615" s="179" t="str">
        <f>IFERROR(INDEX('ITC-Books'!$C$21:$C$1020,MATCH(F615,'ITC-Books'!$E$21:$E$1020,0)),"Unclaimed")</f>
        <v>Unclaimed</v>
      </c>
      <c r="Z615" s="114">
        <f>IFERROR(VLOOKUP(F615,'ITC-Books'!$E$21:$P$1020,12,0)-H615,SUM(M615:O615))</f>
        <v>0</v>
      </c>
    </row>
    <row r="616" spans="2:26">
      <c r="B616" s="176" t="s">
        <v>2995</v>
      </c>
      <c r="C616" s="121"/>
      <c r="D616" s="119"/>
      <c r="E616" s="118"/>
      <c r="F616" s="192"/>
      <c r="G616" s="117"/>
      <c r="H616" s="120">
        <v>0</v>
      </c>
      <c r="I616" s="119"/>
      <c r="J616" s="119"/>
      <c r="K616" s="120">
        <v>0</v>
      </c>
      <c r="L616" s="120">
        <v>0</v>
      </c>
      <c r="M616" s="120">
        <v>0</v>
      </c>
      <c r="N616" s="120">
        <v>0</v>
      </c>
      <c r="O616" s="120">
        <v>0</v>
      </c>
      <c r="P616" s="185"/>
      <c r="Q616" s="181">
        <v>0</v>
      </c>
      <c r="R616" s="197"/>
      <c r="S616" s="179" t="str">
        <f>IFERROR(INDEX('ITC-3B'!$B$21:$B$1020,MATCH(F616,'ITC-3B'!$E$21:$E$1020,0)),"-")</f>
        <v>-</v>
      </c>
      <c r="T616" s="179" t="str">
        <f>IFERROR(INDEX('ITC-Books'!$B$21:$B$1020,MATCH(F616,'ITC-Books'!$E$21:$E$1020,0)),"-")</f>
        <v>-</v>
      </c>
      <c r="U616" s="186">
        <f t="shared" si="14"/>
        <v>0</v>
      </c>
      <c r="W616" s="179" t="str">
        <f>IFERROR(INDEX('ITC-3B'!$C$21:$C$1020,MATCH(F616,'ITC-3B'!$E$21:$E$1020,0)),"Unclaimed")</f>
        <v>Unclaimed</v>
      </c>
      <c r="X616" s="114">
        <f>IFERROR(VLOOKUP(F616,'ITC-3B'!$E$21:$P$1020,12,0)-H616,SUM(M616:O616))</f>
        <v>0</v>
      </c>
      <c r="Y616" s="179" t="str">
        <f>IFERROR(INDEX('ITC-Books'!$C$21:$C$1020,MATCH(F616,'ITC-Books'!$E$21:$E$1020,0)),"Unclaimed")</f>
        <v>Unclaimed</v>
      </c>
      <c r="Z616" s="114">
        <f>IFERROR(VLOOKUP(F616,'ITC-Books'!$E$21:$P$1020,12,0)-H616,SUM(M616:O616))</f>
        <v>0</v>
      </c>
    </row>
    <row r="617" spans="2:26">
      <c r="B617" s="176" t="s">
        <v>2996</v>
      </c>
      <c r="C617" s="121"/>
      <c r="D617" s="119"/>
      <c r="E617" s="118"/>
      <c r="F617" s="192"/>
      <c r="G617" s="117"/>
      <c r="H617" s="120">
        <v>0</v>
      </c>
      <c r="I617" s="119"/>
      <c r="J617" s="119"/>
      <c r="K617" s="120">
        <v>0</v>
      </c>
      <c r="L617" s="120">
        <v>0</v>
      </c>
      <c r="M617" s="120">
        <v>0</v>
      </c>
      <c r="N617" s="120">
        <v>0</v>
      </c>
      <c r="O617" s="120">
        <v>0</v>
      </c>
      <c r="P617" s="185"/>
      <c r="Q617" s="181">
        <v>0</v>
      </c>
      <c r="R617" s="197"/>
      <c r="S617" s="179" t="str">
        <f>IFERROR(INDEX('ITC-3B'!$B$21:$B$1020,MATCH(F617,'ITC-3B'!$E$21:$E$1020,0)),"-")</f>
        <v>-</v>
      </c>
      <c r="T617" s="179" t="str">
        <f>IFERROR(INDEX('ITC-Books'!$B$21:$B$1020,MATCH(F617,'ITC-Books'!$E$21:$E$1020,0)),"-")</f>
        <v>-</v>
      </c>
      <c r="U617" s="186">
        <f t="shared" si="14"/>
        <v>0</v>
      </c>
      <c r="W617" s="179" t="str">
        <f>IFERROR(INDEX('ITC-3B'!$C$21:$C$1020,MATCH(F617,'ITC-3B'!$E$21:$E$1020,0)),"Unclaimed")</f>
        <v>Unclaimed</v>
      </c>
      <c r="X617" s="114">
        <f>IFERROR(VLOOKUP(F617,'ITC-3B'!$E$21:$P$1020,12,0)-H617,SUM(M617:O617))</f>
        <v>0</v>
      </c>
      <c r="Y617" s="179" t="str">
        <f>IFERROR(INDEX('ITC-Books'!$C$21:$C$1020,MATCH(F617,'ITC-Books'!$E$21:$E$1020,0)),"Unclaimed")</f>
        <v>Unclaimed</v>
      </c>
      <c r="Z617" s="114">
        <f>IFERROR(VLOOKUP(F617,'ITC-Books'!$E$21:$P$1020,12,0)-H617,SUM(M617:O617))</f>
        <v>0</v>
      </c>
    </row>
    <row r="618" spans="2:26">
      <c r="B618" s="176" t="s">
        <v>2997</v>
      </c>
      <c r="C618" s="121"/>
      <c r="D618" s="119"/>
      <c r="E618" s="118"/>
      <c r="F618" s="192"/>
      <c r="G618" s="117"/>
      <c r="H618" s="120">
        <v>0</v>
      </c>
      <c r="I618" s="119"/>
      <c r="J618" s="119"/>
      <c r="K618" s="120">
        <v>0</v>
      </c>
      <c r="L618" s="120">
        <v>0</v>
      </c>
      <c r="M618" s="120">
        <v>0</v>
      </c>
      <c r="N618" s="120">
        <v>0</v>
      </c>
      <c r="O618" s="120">
        <v>0</v>
      </c>
      <c r="P618" s="185"/>
      <c r="Q618" s="181">
        <v>0</v>
      </c>
      <c r="R618" s="197"/>
      <c r="S618" s="179" t="str">
        <f>IFERROR(INDEX('ITC-3B'!$B$21:$B$1020,MATCH(F618,'ITC-3B'!$E$21:$E$1020,0)),"-")</f>
        <v>-</v>
      </c>
      <c r="T618" s="179" t="str">
        <f>IFERROR(INDEX('ITC-Books'!$B$21:$B$1020,MATCH(F618,'ITC-Books'!$E$21:$E$1020,0)),"-")</f>
        <v>-</v>
      </c>
      <c r="U618" s="186">
        <f t="shared" si="14"/>
        <v>0</v>
      </c>
      <c r="W618" s="179" t="str">
        <f>IFERROR(INDEX('ITC-3B'!$C$21:$C$1020,MATCH(F618,'ITC-3B'!$E$21:$E$1020,0)),"Unclaimed")</f>
        <v>Unclaimed</v>
      </c>
      <c r="X618" s="114">
        <f>IFERROR(VLOOKUP(F618,'ITC-3B'!$E$21:$P$1020,12,0)-H618,SUM(M618:O618))</f>
        <v>0</v>
      </c>
      <c r="Y618" s="179" t="str">
        <f>IFERROR(INDEX('ITC-Books'!$C$21:$C$1020,MATCH(F618,'ITC-Books'!$E$21:$E$1020,0)),"Unclaimed")</f>
        <v>Unclaimed</v>
      </c>
      <c r="Z618" s="114">
        <f>IFERROR(VLOOKUP(F618,'ITC-Books'!$E$21:$P$1020,12,0)-H618,SUM(M618:O618))</f>
        <v>0</v>
      </c>
    </row>
    <row r="619" spans="2:26">
      <c r="B619" s="176" t="s">
        <v>2998</v>
      </c>
      <c r="C619" s="121"/>
      <c r="D619" s="119"/>
      <c r="E619" s="118"/>
      <c r="F619" s="192"/>
      <c r="G619" s="117"/>
      <c r="H619" s="120">
        <v>0</v>
      </c>
      <c r="I619" s="119"/>
      <c r="J619" s="119"/>
      <c r="K619" s="120">
        <v>0</v>
      </c>
      <c r="L619" s="120">
        <v>0</v>
      </c>
      <c r="M619" s="120">
        <v>0</v>
      </c>
      <c r="N619" s="120">
        <v>0</v>
      </c>
      <c r="O619" s="120">
        <v>0</v>
      </c>
      <c r="P619" s="185"/>
      <c r="Q619" s="181">
        <v>0</v>
      </c>
      <c r="R619" s="197"/>
      <c r="S619" s="179" t="str">
        <f>IFERROR(INDEX('ITC-3B'!$B$21:$B$1020,MATCH(F619,'ITC-3B'!$E$21:$E$1020,0)),"-")</f>
        <v>-</v>
      </c>
      <c r="T619" s="179" t="str">
        <f>IFERROR(INDEX('ITC-Books'!$B$21:$B$1020,MATCH(F619,'ITC-Books'!$E$21:$E$1020,0)),"-")</f>
        <v>-</v>
      </c>
      <c r="U619" s="186">
        <f t="shared" si="14"/>
        <v>0</v>
      </c>
      <c r="W619" s="179" t="str">
        <f>IFERROR(INDEX('ITC-3B'!$C$21:$C$1020,MATCH(F619,'ITC-3B'!$E$21:$E$1020,0)),"Unclaimed")</f>
        <v>Unclaimed</v>
      </c>
      <c r="X619" s="114">
        <f>IFERROR(VLOOKUP(F619,'ITC-3B'!$E$21:$P$1020,12,0)-H619,SUM(M619:O619))</f>
        <v>0</v>
      </c>
      <c r="Y619" s="179" t="str">
        <f>IFERROR(INDEX('ITC-Books'!$C$21:$C$1020,MATCH(F619,'ITC-Books'!$E$21:$E$1020,0)),"Unclaimed")</f>
        <v>Unclaimed</v>
      </c>
      <c r="Z619" s="114">
        <f>IFERROR(VLOOKUP(F619,'ITC-Books'!$E$21:$P$1020,12,0)-H619,SUM(M619:O619))</f>
        <v>0</v>
      </c>
    </row>
    <row r="620" spans="2:26">
      <c r="B620" s="176" t="s">
        <v>2999</v>
      </c>
      <c r="C620" s="121"/>
      <c r="D620" s="119"/>
      <c r="E620" s="118"/>
      <c r="F620" s="192"/>
      <c r="G620" s="117"/>
      <c r="H620" s="120">
        <v>0</v>
      </c>
      <c r="I620" s="119"/>
      <c r="J620" s="119"/>
      <c r="K620" s="120">
        <v>0</v>
      </c>
      <c r="L620" s="120">
        <v>0</v>
      </c>
      <c r="M620" s="120">
        <v>0</v>
      </c>
      <c r="N620" s="120">
        <v>0</v>
      </c>
      <c r="O620" s="120">
        <v>0</v>
      </c>
      <c r="P620" s="185"/>
      <c r="Q620" s="181">
        <v>0</v>
      </c>
      <c r="R620" s="197"/>
      <c r="S620" s="179" t="str">
        <f>IFERROR(INDEX('ITC-3B'!$B$21:$B$1020,MATCH(F620,'ITC-3B'!$E$21:$E$1020,0)),"-")</f>
        <v>-</v>
      </c>
      <c r="T620" s="179" t="str">
        <f>IFERROR(INDEX('ITC-Books'!$B$21:$B$1020,MATCH(F620,'ITC-Books'!$E$21:$E$1020,0)),"-")</f>
        <v>-</v>
      </c>
      <c r="U620" s="186">
        <f t="shared" si="14"/>
        <v>0</v>
      </c>
      <c r="W620" s="179" t="str">
        <f>IFERROR(INDEX('ITC-3B'!$C$21:$C$1020,MATCH(F620,'ITC-3B'!$E$21:$E$1020,0)),"Unclaimed")</f>
        <v>Unclaimed</v>
      </c>
      <c r="X620" s="114">
        <f>IFERROR(VLOOKUP(F620,'ITC-3B'!$E$21:$P$1020,12,0)-H620,SUM(M620:O620))</f>
        <v>0</v>
      </c>
      <c r="Y620" s="179" t="str">
        <f>IFERROR(INDEX('ITC-Books'!$C$21:$C$1020,MATCH(F620,'ITC-Books'!$E$21:$E$1020,0)),"Unclaimed")</f>
        <v>Unclaimed</v>
      </c>
      <c r="Z620" s="114">
        <f>IFERROR(VLOOKUP(F620,'ITC-Books'!$E$21:$P$1020,12,0)-H620,SUM(M620:O620))</f>
        <v>0</v>
      </c>
    </row>
    <row r="621" spans="2:26">
      <c r="B621" s="176" t="s">
        <v>3000</v>
      </c>
      <c r="C621" s="121"/>
      <c r="D621" s="119"/>
      <c r="E621" s="118"/>
      <c r="F621" s="192"/>
      <c r="G621" s="117"/>
      <c r="H621" s="120">
        <v>0</v>
      </c>
      <c r="I621" s="119"/>
      <c r="J621" s="119"/>
      <c r="K621" s="120">
        <v>0</v>
      </c>
      <c r="L621" s="120">
        <v>0</v>
      </c>
      <c r="M621" s="120">
        <v>0</v>
      </c>
      <c r="N621" s="120">
        <v>0</v>
      </c>
      <c r="O621" s="120">
        <v>0</v>
      </c>
      <c r="P621" s="185"/>
      <c r="Q621" s="181">
        <v>0</v>
      </c>
      <c r="R621" s="197"/>
      <c r="S621" s="179" t="str">
        <f>IFERROR(INDEX('ITC-3B'!$B$21:$B$1020,MATCH(F621,'ITC-3B'!$E$21:$E$1020,0)),"-")</f>
        <v>-</v>
      </c>
      <c r="T621" s="179" t="str">
        <f>IFERROR(INDEX('ITC-Books'!$B$21:$B$1020,MATCH(F621,'ITC-Books'!$E$21:$E$1020,0)),"-")</f>
        <v>-</v>
      </c>
      <c r="U621" s="186">
        <f t="shared" si="14"/>
        <v>0</v>
      </c>
      <c r="W621" s="179" t="str">
        <f>IFERROR(INDEX('ITC-3B'!$C$21:$C$1020,MATCH(F621,'ITC-3B'!$E$21:$E$1020,0)),"Unclaimed")</f>
        <v>Unclaimed</v>
      </c>
      <c r="X621" s="114">
        <f>IFERROR(VLOOKUP(F621,'ITC-3B'!$E$21:$P$1020,12,0)-H621,SUM(M621:O621))</f>
        <v>0</v>
      </c>
      <c r="Y621" s="179" t="str">
        <f>IFERROR(INDEX('ITC-Books'!$C$21:$C$1020,MATCH(F621,'ITC-Books'!$E$21:$E$1020,0)),"Unclaimed")</f>
        <v>Unclaimed</v>
      </c>
      <c r="Z621" s="114">
        <f>IFERROR(VLOOKUP(F621,'ITC-Books'!$E$21:$P$1020,12,0)-H621,SUM(M621:O621))</f>
        <v>0</v>
      </c>
    </row>
    <row r="622" spans="2:26">
      <c r="B622" s="176" t="s">
        <v>3001</v>
      </c>
      <c r="C622" s="121"/>
      <c r="D622" s="119"/>
      <c r="E622" s="118"/>
      <c r="F622" s="192"/>
      <c r="G622" s="117"/>
      <c r="H622" s="120">
        <v>0</v>
      </c>
      <c r="I622" s="119"/>
      <c r="J622" s="119"/>
      <c r="K622" s="120">
        <v>0</v>
      </c>
      <c r="L622" s="120">
        <v>0</v>
      </c>
      <c r="M622" s="120">
        <v>0</v>
      </c>
      <c r="N622" s="120">
        <v>0</v>
      </c>
      <c r="O622" s="120">
        <v>0</v>
      </c>
      <c r="P622" s="185"/>
      <c r="Q622" s="181">
        <v>0</v>
      </c>
      <c r="R622" s="197"/>
      <c r="S622" s="179" t="str">
        <f>IFERROR(INDEX('ITC-3B'!$B$21:$B$1020,MATCH(F622,'ITC-3B'!$E$21:$E$1020,0)),"-")</f>
        <v>-</v>
      </c>
      <c r="T622" s="179" t="str">
        <f>IFERROR(INDEX('ITC-Books'!$B$21:$B$1020,MATCH(F622,'ITC-Books'!$E$21:$E$1020,0)),"-")</f>
        <v>-</v>
      </c>
      <c r="U622" s="186">
        <f t="shared" si="14"/>
        <v>0</v>
      </c>
      <c r="W622" s="179" t="str">
        <f>IFERROR(INDEX('ITC-3B'!$C$21:$C$1020,MATCH(F622,'ITC-3B'!$E$21:$E$1020,0)),"Unclaimed")</f>
        <v>Unclaimed</v>
      </c>
      <c r="X622" s="114">
        <f>IFERROR(VLOOKUP(F622,'ITC-3B'!$E$21:$P$1020,12,0)-H622,SUM(M622:O622))</f>
        <v>0</v>
      </c>
      <c r="Y622" s="179" t="str">
        <f>IFERROR(INDEX('ITC-Books'!$C$21:$C$1020,MATCH(F622,'ITC-Books'!$E$21:$E$1020,0)),"Unclaimed")</f>
        <v>Unclaimed</v>
      </c>
      <c r="Z622" s="114">
        <f>IFERROR(VLOOKUP(F622,'ITC-Books'!$E$21:$P$1020,12,0)-H622,SUM(M622:O622))</f>
        <v>0</v>
      </c>
    </row>
    <row r="623" spans="2:26">
      <c r="B623" s="176" t="s">
        <v>3002</v>
      </c>
      <c r="C623" s="121"/>
      <c r="D623" s="119"/>
      <c r="E623" s="118"/>
      <c r="F623" s="192"/>
      <c r="G623" s="117"/>
      <c r="H623" s="120">
        <v>0</v>
      </c>
      <c r="I623" s="119"/>
      <c r="J623" s="119"/>
      <c r="K623" s="120">
        <v>0</v>
      </c>
      <c r="L623" s="120">
        <v>0</v>
      </c>
      <c r="M623" s="120">
        <v>0</v>
      </c>
      <c r="N623" s="120">
        <v>0</v>
      </c>
      <c r="O623" s="120">
        <v>0</v>
      </c>
      <c r="P623" s="185"/>
      <c r="Q623" s="181">
        <v>0</v>
      </c>
      <c r="R623" s="197"/>
      <c r="S623" s="179" t="str">
        <f>IFERROR(INDEX('ITC-3B'!$B$21:$B$1020,MATCH(F623,'ITC-3B'!$E$21:$E$1020,0)),"-")</f>
        <v>-</v>
      </c>
      <c r="T623" s="179" t="str">
        <f>IFERROR(INDEX('ITC-Books'!$B$21:$B$1020,MATCH(F623,'ITC-Books'!$E$21:$E$1020,0)),"-")</f>
        <v>-</v>
      </c>
      <c r="U623" s="186">
        <f t="shared" si="14"/>
        <v>0</v>
      </c>
      <c r="W623" s="179" t="str">
        <f>IFERROR(INDEX('ITC-3B'!$C$21:$C$1020,MATCH(F623,'ITC-3B'!$E$21:$E$1020,0)),"Unclaimed")</f>
        <v>Unclaimed</v>
      </c>
      <c r="X623" s="114">
        <f>IFERROR(VLOOKUP(F623,'ITC-3B'!$E$21:$P$1020,12,0)-H623,SUM(M623:O623))</f>
        <v>0</v>
      </c>
      <c r="Y623" s="179" t="str">
        <f>IFERROR(INDEX('ITC-Books'!$C$21:$C$1020,MATCH(F623,'ITC-Books'!$E$21:$E$1020,0)),"Unclaimed")</f>
        <v>Unclaimed</v>
      </c>
      <c r="Z623" s="114">
        <f>IFERROR(VLOOKUP(F623,'ITC-Books'!$E$21:$P$1020,12,0)-H623,SUM(M623:O623))</f>
        <v>0</v>
      </c>
    </row>
    <row r="624" spans="2:26">
      <c r="B624" s="176" t="s">
        <v>3003</v>
      </c>
      <c r="C624" s="121"/>
      <c r="D624" s="119"/>
      <c r="E624" s="118"/>
      <c r="F624" s="192"/>
      <c r="G624" s="117"/>
      <c r="H624" s="120">
        <v>0</v>
      </c>
      <c r="I624" s="119"/>
      <c r="J624" s="119"/>
      <c r="K624" s="120">
        <v>0</v>
      </c>
      <c r="L624" s="120">
        <v>0</v>
      </c>
      <c r="M624" s="120">
        <v>0</v>
      </c>
      <c r="N624" s="120">
        <v>0</v>
      </c>
      <c r="O624" s="120">
        <v>0</v>
      </c>
      <c r="P624" s="185"/>
      <c r="Q624" s="181">
        <v>0</v>
      </c>
      <c r="R624" s="197"/>
      <c r="S624" s="179" t="str">
        <f>IFERROR(INDEX('ITC-3B'!$B$21:$B$1020,MATCH(F624,'ITC-3B'!$E$21:$E$1020,0)),"-")</f>
        <v>-</v>
      </c>
      <c r="T624" s="179" t="str">
        <f>IFERROR(INDEX('ITC-Books'!$B$21:$B$1020,MATCH(F624,'ITC-Books'!$E$21:$E$1020,0)),"-")</f>
        <v>-</v>
      </c>
      <c r="U624" s="186">
        <f t="shared" si="14"/>
        <v>0</v>
      </c>
      <c r="W624" s="179" t="str">
        <f>IFERROR(INDEX('ITC-3B'!$C$21:$C$1020,MATCH(F624,'ITC-3B'!$E$21:$E$1020,0)),"Unclaimed")</f>
        <v>Unclaimed</v>
      </c>
      <c r="X624" s="114">
        <f>IFERROR(VLOOKUP(F624,'ITC-3B'!$E$21:$P$1020,12,0)-H624,SUM(M624:O624))</f>
        <v>0</v>
      </c>
      <c r="Y624" s="179" t="str">
        <f>IFERROR(INDEX('ITC-Books'!$C$21:$C$1020,MATCH(F624,'ITC-Books'!$E$21:$E$1020,0)),"Unclaimed")</f>
        <v>Unclaimed</v>
      </c>
      <c r="Z624" s="114">
        <f>IFERROR(VLOOKUP(F624,'ITC-Books'!$E$21:$P$1020,12,0)-H624,SUM(M624:O624))</f>
        <v>0</v>
      </c>
    </row>
    <row r="625" spans="2:26">
      <c r="B625" s="176" t="s">
        <v>3004</v>
      </c>
      <c r="C625" s="121"/>
      <c r="D625" s="119"/>
      <c r="E625" s="118"/>
      <c r="F625" s="192"/>
      <c r="G625" s="117"/>
      <c r="H625" s="120">
        <v>0</v>
      </c>
      <c r="I625" s="119"/>
      <c r="J625" s="119"/>
      <c r="K625" s="120">
        <v>0</v>
      </c>
      <c r="L625" s="120">
        <v>0</v>
      </c>
      <c r="M625" s="120">
        <v>0</v>
      </c>
      <c r="N625" s="120">
        <v>0</v>
      </c>
      <c r="O625" s="120">
        <v>0</v>
      </c>
      <c r="P625" s="185"/>
      <c r="Q625" s="181">
        <v>0</v>
      </c>
      <c r="R625" s="197"/>
      <c r="S625" s="179" t="str">
        <f>IFERROR(INDEX('ITC-3B'!$B$21:$B$1020,MATCH(F625,'ITC-3B'!$E$21:$E$1020,0)),"-")</f>
        <v>-</v>
      </c>
      <c r="T625" s="179" t="str">
        <f>IFERROR(INDEX('ITC-Books'!$B$21:$B$1020,MATCH(F625,'ITC-Books'!$E$21:$E$1020,0)),"-")</f>
        <v>-</v>
      </c>
      <c r="U625" s="186">
        <f t="shared" si="14"/>
        <v>0</v>
      </c>
      <c r="W625" s="179" t="str">
        <f>IFERROR(INDEX('ITC-3B'!$C$21:$C$1020,MATCH(F625,'ITC-3B'!$E$21:$E$1020,0)),"Unclaimed")</f>
        <v>Unclaimed</v>
      </c>
      <c r="X625" s="114">
        <f>IFERROR(VLOOKUP(F625,'ITC-3B'!$E$21:$P$1020,12,0)-H625,SUM(M625:O625))</f>
        <v>0</v>
      </c>
      <c r="Y625" s="179" t="str">
        <f>IFERROR(INDEX('ITC-Books'!$C$21:$C$1020,MATCH(F625,'ITC-Books'!$E$21:$E$1020,0)),"Unclaimed")</f>
        <v>Unclaimed</v>
      </c>
      <c r="Z625" s="114">
        <f>IFERROR(VLOOKUP(F625,'ITC-Books'!$E$21:$P$1020,12,0)-H625,SUM(M625:O625))</f>
        <v>0</v>
      </c>
    </row>
    <row r="626" spans="2:26">
      <c r="B626" s="176" t="s">
        <v>3005</v>
      </c>
      <c r="C626" s="121"/>
      <c r="D626" s="119"/>
      <c r="E626" s="118"/>
      <c r="F626" s="192"/>
      <c r="G626" s="117"/>
      <c r="H626" s="120">
        <v>0</v>
      </c>
      <c r="I626" s="119"/>
      <c r="J626" s="119"/>
      <c r="K626" s="120">
        <v>0</v>
      </c>
      <c r="L626" s="120">
        <v>0</v>
      </c>
      <c r="M626" s="120">
        <v>0</v>
      </c>
      <c r="N626" s="120">
        <v>0</v>
      </c>
      <c r="O626" s="120">
        <v>0</v>
      </c>
      <c r="P626" s="185"/>
      <c r="Q626" s="181">
        <v>0</v>
      </c>
      <c r="R626" s="197"/>
      <c r="S626" s="179" t="str">
        <f>IFERROR(INDEX('ITC-3B'!$B$21:$B$1020,MATCH(F626,'ITC-3B'!$E$21:$E$1020,0)),"-")</f>
        <v>-</v>
      </c>
      <c r="T626" s="179" t="str">
        <f>IFERROR(INDEX('ITC-Books'!$B$21:$B$1020,MATCH(F626,'ITC-Books'!$E$21:$E$1020,0)),"-")</f>
        <v>-</v>
      </c>
      <c r="U626" s="186">
        <f t="shared" si="14"/>
        <v>0</v>
      </c>
      <c r="W626" s="179" t="str">
        <f>IFERROR(INDEX('ITC-3B'!$C$21:$C$1020,MATCH(F626,'ITC-3B'!$E$21:$E$1020,0)),"Unclaimed")</f>
        <v>Unclaimed</v>
      </c>
      <c r="X626" s="114">
        <f>IFERROR(VLOOKUP(F626,'ITC-3B'!$E$21:$P$1020,12,0)-H626,SUM(M626:O626))</f>
        <v>0</v>
      </c>
      <c r="Y626" s="179" t="str">
        <f>IFERROR(INDEX('ITC-Books'!$C$21:$C$1020,MATCH(F626,'ITC-Books'!$E$21:$E$1020,0)),"Unclaimed")</f>
        <v>Unclaimed</v>
      </c>
      <c r="Z626" s="114">
        <f>IFERROR(VLOOKUP(F626,'ITC-Books'!$E$21:$P$1020,12,0)-H626,SUM(M626:O626))</f>
        <v>0</v>
      </c>
    </row>
    <row r="627" spans="2:26">
      <c r="B627" s="176" t="s">
        <v>3006</v>
      </c>
      <c r="C627" s="121"/>
      <c r="D627" s="119"/>
      <c r="E627" s="118"/>
      <c r="F627" s="192"/>
      <c r="G627" s="117"/>
      <c r="H627" s="120">
        <v>0</v>
      </c>
      <c r="I627" s="119"/>
      <c r="J627" s="119"/>
      <c r="K627" s="120">
        <v>0</v>
      </c>
      <c r="L627" s="120">
        <v>0</v>
      </c>
      <c r="M627" s="120">
        <v>0</v>
      </c>
      <c r="N627" s="120">
        <v>0</v>
      </c>
      <c r="O627" s="120">
        <v>0</v>
      </c>
      <c r="P627" s="185"/>
      <c r="Q627" s="181">
        <v>0</v>
      </c>
      <c r="R627" s="197"/>
      <c r="S627" s="179" t="str">
        <f>IFERROR(INDEX('ITC-3B'!$B$21:$B$1020,MATCH(F627,'ITC-3B'!$E$21:$E$1020,0)),"-")</f>
        <v>-</v>
      </c>
      <c r="T627" s="179" t="str">
        <f>IFERROR(INDEX('ITC-Books'!$B$21:$B$1020,MATCH(F627,'ITC-Books'!$E$21:$E$1020,0)),"-")</f>
        <v>-</v>
      </c>
      <c r="U627" s="186">
        <f t="shared" si="14"/>
        <v>0</v>
      </c>
      <c r="W627" s="179" t="str">
        <f>IFERROR(INDEX('ITC-3B'!$C$21:$C$1020,MATCH(F627,'ITC-3B'!$E$21:$E$1020,0)),"Unclaimed")</f>
        <v>Unclaimed</v>
      </c>
      <c r="X627" s="114">
        <f>IFERROR(VLOOKUP(F627,'ITC-3B'!$E$21:$P$1020,12,0)-H627,SUM(M627:O627))</f>
        <v>0</v>
      </c>
      <c r="Y627" s="179" t="str">
        <f>IFERROR(INDEX('ITC-Books'!$C$21:$C$1020,MATCH(F627,'ITC-Books'!$E$21:$E$1020,0)),"Unclaimed")</f>
        <v>Unclaimed</v>
      </c>
      <c r="Z627" s="114">
        <f>IFERROR(VLOOKUP(F627,'ITC-Books'!$E$21:$P$1020,12,0)-H627,SUM(M627:O627))</f>
        <v>0</v>
      </c>
    </row>
    <row r="628" spans="2:26">
      <c r="B628" s="176" t="s">
        <v>3007</v>
      </c>
      <c r="C628" s="121"/>
      <c r="D628" s="119"/>
      <c r="E628" s="118"/>
      <c r="F628" s="192"/>
      <c r="G628" s="117"/>
      <c r="H628" s="120">
        <v>0</v>
      </c>
      <c r="I628" s="119"/>
      <c r="J628" s="119"/>
      <c r="K628" s="120">
        <v>0</v>
      </c>
      <c r="L628" s="120">
        <v>0</v>
      </c>
      <c r="M628" s="120">
        <v>0</v>
      </c>
      <c r="N628" s="120">
        <v>0</v>
      </c>
      <c r="O628" s="120">
        <v>0</v>
      </c>
      <c r="P628" s="185"/>
      <c r="Q628" s="181">
        <v>0</v>
      </c>
      <c r="R628" s="197"/>
      <c r="S628" s="179" t="str">
        <f>IFERROR(INDEX('ITC-3B'!$B$21:$B$1020,MATCH(F628,'ITC-3B'!$E$21:$E$1020,0)),"-")</f>
        <v>-</v>
      </c>
      <c r="T628" s="179" t="str">
        <f>IFERROR(INDEX('ITC-Books'!$B$21:$B$1020,MATCH(F628,'ITC-Books'!$E$21:$E$1020,0)),"-")</f>
        <v>-</v>
      </c>
      <c r="U628" s="186">
        <f t="shared" si="14"/>
        <v>0</v>
      </c>
      <c r="W628" s="179" t="str">
        <f>IFERROR(INDEX('ITC-3B'!$C$21:$C$1020,MATCH(F628,'ITC-3B'!$E$21:$E$1020,0)),"Unclaimed")</f>
        <v>Unclaimed</v>
      </c>
      <c r="X628" s="114">
        <f>IFERROR(VLOOKUP(F628,'ITC-3B'!$E$21:$P$1020,12,0)-H628,SUM(M628:O628))</f>
        <v>0</v>
      </c>
      <c r="Y628" s="179" t="str">
        <f>IFERROR(INDEX('ITC-Books'!$C$21:$C$1020,MATCH(F628,'ITC-Books'!$E$21:$E$1020,0)),"Unclaimed")</f>
        <v>Unclaimed</v>
      </c>
      <c r="Z628" s="114">
        <f>IFERROR(VLOOKUP(F628,'ITC-Books'!$E$21:$P$1020,12,0)-H628,SUM(M628:O628))</f>
        <v>0</v>
      </c>
    </row>
    <row r="629" spans="2:26">
      <c r="B629" s="176" t="s">
        <v>3008</v>
      </c>
      <c r="C629" s="121"/>
      <c r="D629" s="119"/>
      <c r="E629" s="118"/>
      <c r="F629" s="192"/>
      <c r="G629" s="117"/>
      <c r="H629" s="120">
        <v>0</v>
      </c>
      <c r="I629" s="119"/>
      <c r="J629" s="119"/>
      <c r="K629" s="120">
        <v>0</v>
      </c>
      <c r="L629" s="120">
        <v>0</v>
      </c>
      <c r="M629" s="120">
        <v>0</v>
      </c>
      <c r="N629" s="120">
        <v>0</v>
      </c>
      <c r="O629" s="120">
        <v>0</v>
      </c>
      <c r="P629" s="185"/>
      <c r="Q629" s="181">
        <v>0</v>
      </c>
      <c r="R629" s="197"/>
      <c r="S629" s="179" t="str">
        <f>IFERROR(INDEX('ITC-3B'!$B$21:$B$1020,MATCH(F629,'ITC-3B'!$E$21:$E$1020,0)),"-")</f>
        <v>-</v>
      </c>
      <c r="T629" s="179" t="str">
        <f>IFERROR(INDEX('ITC-Books'!$B$21:$B$1020,MATCH(F629,'ITC-Books'!$E$21:$E$1020,0)),"-")</f>
        <v>-</v>
      </c>
      <c r="U629" s="186">
        <f t="shared" si="14"/>
        <v>0</v>
      </c>
      <c r="W629" s="179" t="str">
        <f>IFERROR(INDEX('ITC-3B'!$C$21:$C$1020,MATCH(F629,'ITC-3B'!$E$21:$E$1020,0)),"Unclaimed")</f>
        <v>Unclaimed</v>
      </c>
      <c r="X629" s="114">
        <f>IFERROR(VLOOKUP(F629,'ITC-3B'!$E$21:$P$1020,12,0)-H629,SUM(M629:O629))</f>
        <v>0</v>
      </c>
      <c r="Y629" s="179" t="str">
        <f>IFERROR(INDEX('ITC-Books'!$C$21:$C$1020,MATCH(F629,'ITC-Books'!$E$21:$E$1020,0)),"Unclaimed")</f>
        <v>Unclaimed</v>
      </c>
      <c r="Z629" s="114">
        <f>IFERROR(VLOOKUP(F629,'ITC-Books'!$E$21:$P$1020,12,0)-H629,SUM(M629:O629))</f>
        <v>0</v>
      </c>
    </row>
    <row r="630" spans="2:26">
      <c r="B630" s="176" t="s">
        <v>3009</v>
      </c>
      <c r="C630" s="121"/>
      <c r="D630" s="119"/>
      <c r="E630" s="118"/>
      <c r="F630" s="192"/>
      <c r="G630" s="117"/>
      <c r="H630" s="120">
        <v>0</v>
      </c>
      <c r="I630" s="119"/>
      <c r="J630" s="119"/>
      <c r="K630" s="120">
        <v>0</v>
      </c>
      <c r="L630" s="120">
        <v>0</v>
      </c>
      <c r="M630" s="120">
        <v>0</v>
      </c>
      <c r="N630" s="120">
        <v>0</v>
      </c>
      <c r="O630" s="120">
        <v>0</v>
      </c>
      <c r="P630" s="185"/>
      <c r="Q630" s="181">
        <v>0</v>
      </c>
      <c r="R630" s="197"/>
      <c r="S630" s="179" t="str">
        <f>IFERROR(INDEX('ITC-3B'!$B$21:$B$1020,MATCH(F630,'ITC-3B'!$E$21:$E$1020,0)),"-")</f>
        <v>-</v>
      </c>
      <c r="T630" s="179" t="str">
        <f>IFERROR(INDEX('ITC-Books'!$B$21:$B$1020,MATCH(F630,'ITC-Books'!$E$21:$E$1020,0)),"-")</f>
        <v>-</v>
      </c>
      <c r="U630" s="186">
        <f t="shared" si="14"/>
        <v>0</v>
      </c>
      <c r="W630" s="179" t="str">
        <f>IFERROR(INDEX('ITC-3B'!$C$21:$C$1020,MATCH(F630,'ITC-3B'!$E$21:$E$1020,0)),"Unclaimed")</f>
        <v>Unclaimed</v>
      </c>
      <c r="X630" s="114">
        <f>IFERROR(VLOOKUP(F630,'ITC-3B'!$E$21:$P$1020,12,0)-H630,SUM(M630:O630))</f>
        <v>0</v>
      </c>
      <c r="Y630" s="179" t="str">
        <f>IFERROR(INDEX('ITC-Books'!$C$21:$C$1020,MATCH(F630,'ITC-Books'!$E$21:$E$1020,0)),"Unclaimed")</f>
        <v>Unclaimed</v>
      </c>
      <c r="Z630" s="114">
        <f>IFERROR(VLOOKUP(F630,'ITC-Books'!$E$21:$P$1020,12,0)-H630,SUM(M630:O630))</f>
        <v>0</v>
      </c>
    </row>
    <row r="631" spans="2:26">
      <c r="B631" s="176" t="s">
        <v>3010</v>
      </c>
      <c r="C631" s="121"/>
      <c r="D631" s="119"/>
      <c r="E631" s="118"/>
      <c r="F631" s="192"/>
      <c r="G631" s="117"/>
      <c r="H631" s="120">
        <v>0</v>
      </c>
      <c r="I631" s="119"/>
      <c r="J631" s="119"/>
      <c r="K631" s="120">
        <v>0</v>
      </c>
      <c r="L631" s="120">
        <v>0</v>
      </c>
      <c r="M631" s="120">
        <v>0</v>
      </c>
      <c r="N631" s="120">
        <v>0</v>
      </c>
      <c r="O631" s="120">
        <v>0</v>
      </c>
      <c r="P631" s="185"/>
      <c r="Q631" s="181">
        <v>0</v>
      </c>
      <c r="R631" s="197"/>
      <c r="S631" s="179" t="str">
        <f>IFERROR(INDEX('ITC-3B'!$B$21:$B$1020,MATCH(F631,'ITC-3B'!$E$21:$E$1020,0)),"-")</f>
        <v>-</v>
      </c>
      <c r="T631" s="179" t="str">
        <f>IFERROR(INDEX('ITC-Books'!$B$21:$B$1020,MATCH(F631,'ITC-Books'!$E$21:$E$1020,0)),"-")</f>
        <v>-</v>
      </c>
      <c r="U631" s="186">
        <f t="shared" si="14"/>
        <v>0</v>
      </c>
      <c r="W631" s="179" t="str">
        <f>IFERROR(INDEX('ITC-3B'!$C$21:$C$1020,MATCH(F631,'ITC-3B'!$E$21:$E$1020,0)),"Unclaimed")</f>
        <v>Unclaimed</v>
      </c>
      <c r="X631" s="114">
        <f>IFERROR(VLOOKUP(F631,'ITC-3B'!$E$21:$P$1020,12,0)-H631,SUM(M631:O631))</f>
        <v>0</v>
      </c>
      <c r="Y631" s="179" t="str">
        <f>IFERROR(INDEX('ITC-Books'!$C$21:$C$1020,MATCH(F631,'ITC-Books'!$E$21:$E$1020,0)),"Unclaimed")</f>
        <v>Unclaimed</v>
      </c>
      <c r="Z631" s="114">
        <f>IFERROR(VLOOKUP(F631,'ITC-Books'!$E$21:$P$1020,12,0)-H631,SUM(M631:O631))</f>
        <v>0</v>
      </c>
    </row>
    <row r="632" spans="2:26">
      <c r="B632" s="176" t="s">
        <v>3011</v>
      </c>
      <c r="C632" s="121"/>
      <c r="D632" s="119"/>
      <c r="E632" s="118"/>
      <c r="F632" s="192"/>
      <c r="G632" s="117"/>
      <c r="H632" s="120">
        <v>0</v>
      </c>
      <c r="I632" s="119"/>
      <c r="J632" s="119"/>
      <c r="K632" s="120">
        <v>0</v>
      </c>
      <c r="L632" s="120">
        <v>0</v>
      </c>
      <c r="M632" s="120">
        <v>0</v>
      </c>
      <c r="N632" s="120">
        <v>0</v>
      </c>
      <c r="O632" s="120">
        <v>0</v>
      </c>
      <c r="P632" s="185"/>
      <c r="Q632" s="181">
        <v>0</v>
      </c>
      <c r="R632" s="197"/>
      <c r="S632" s="179" t="str">
        <f>IFERROR(INDEX('ITC-3B'!$B$21:$B$1020,MATCH(F632,'ITC-3B'!$E$21:$E$1020,0)),"-")</f>
        <v>-</v>
      </c>
      <c r="T632" s="179" t="str">
        <f>IFERROR(INDEX('ITC-Books'!$B$21:$B$1020,MATCH(F632,'ITC-Books'!$E$21:$E$1020,0)),"-")</f>
        <v>-</v>
      </c>
      <c r="U632" s="186">
        <f t="shared" si="14"/>
        <v>0</v>
      </c>
      <c r="W632" s="179" t="str">
        <f>IFERROR(INDEX('ITC-3B'!$C$21:$C$1020,MATCH(F632,'ITC-3B'!$E$21:$E$1020,0)),"Unclaimed")</f>
        <v>Unclaimed</v>
      </c>
      <c r="X632" s="114">
        <f>IFERROR(VLOOKUP(F632,'ITC-3B'!$E$21:$P$1020,12,0)-H632,SUM(M632:O632))</f>
        <v>0</v>
      </c>
      <c r="Y632" s="179" t="str">
        <f>IFERROR(INDEX('ITC-Books'!$C$21:$C$1020,MATCH(F632,'ITC-Books'!$E$21:$E$1020,0)),"Unclaimed")</f>
        <v>Unclaimed</v>
      </c>
      <c r="Z632" s="114">
        <f>IFERROR(VLOOKUP(F632,'ITC-Books'!$E$21:$P$1020,12,0)-H632,SUM(M632:O632))</f>
        <v>0</v>
      </c>
    </row>
    <row r="633" spans="2:26">
      <c r="B633" s="176" t="s">
        <v>3012</v>
      </c>
      <c r="C633" s="121"/>
      <c r="D633" s="119"/>
      <c r="E633" s="118"/>
      <c r="F633" s="192"/>
      <c r="G633" s="117"/>
      <c r="H633" s="120">
        <v>0</v>
      </c>
      <c r="I633" s="119"/>
      <c r="J633" s="119"/>
      <c r="K633" s="120">
        <v>0</v>
      </c>
      <c r="L633" s="120">
        <v>0</v>
      </c>
      <c r="M633" s="120">
        <v>0</v>
      </c>
      <c r="N633" s="120">
        <v>0</v>
      </c>
      <c r="O633" s="120">
        <v>0</v>
      </c>
      <c r="P633" s="185"/>
      <c r="Q633" s="181">
        <v>0</v>
      </c>
      <c r="R633" s="197"/>
      <c r="S633" s="179" t="str">
        <f>IFERROR(INDEX('ITC-3B'!$B$21:$B$1020,MATCH(F633,'ITC-3B'!$E$21:$E$1020,0)),"-")</f>
        <v>-</v>
      </c>
      <c r="T633" s="179" t="str">
        <f>IFERROR(INDEX('ITC-Books'!$B$21:$B$1020,MATCH(F633,'ITC-Books'!$E$21:$E$1020,0)),"-")</f>
        <v>-</v>
      </c>
      <c r="U633" s="186">
        <f t="shared" si="14"/>
        <v>0</v>
      </c>
      <c r="W633" s="179" t="str">
        <f>IFERROR(INDEX('ITC-3B'!$C$21:$C$1020,MATCH(F633,'ITC-3B'!$E$21:$E$1020,0)),"Unclaimed")</f>
        <v>Unclaimed</v>
      </c>
      <c r="X633" s="114">
        <f>IFERROR(VLOOKUP(F633,'ITC-3B'!$E$21:$P$1020,12,0)-H633,SUM(M633:O633))</f>
        <v>0</v>
      </c>
      <c r="Y633" s="179" t="str">
        <f>IFERROR(INDEX('ITC-Books'!$C$21:$C$1020,MATCH(F633,'ITC-Books'!$E$21:$E$1020,0)),"Unclaimed")</f>
        <v>Unclaimed</v>
      </c>
      <c r="Z633" s="114">
        <f>IFERROR(VLOOKUP(F633,'ITC-Books'!$E$21:$P$1020,12,0)-H633,SUM(M633:O633))</f>
        <v>0</v>
      </c>
    </row>
    <row r="634" spans="2:26">
      <c r="B634" s="176" t="s">
        <v>3013</v>
      </c>
      <c r="C634" s="121"/>
      <c r="D634" s="119"/>
      <c r="E634" s="118"/>
      <c r="F634" s="192"/>
      <c r="G634" s="117"/>
      <c r="H634" s="120">
        <v>0</v>
      </c>
      <c r="I634" s="119"/>
      <c r="J634" s="119"/>
      <c r="K634" s="120">
        <v>0</v>
      </c>
      <c r="L634" s="120">
        <v>0</v>
      </c>
      <c r="M634" s="120">
        <v>0</v>
      </c>
      <c r="N634" s="120">
        <v>0</v>
      </c>
      <c r="O634" s="120">
        <v>0</v>
      </c>
      <c r="P634" s="185"/>
      <c r="Q634" s="181">
        <v>0</v>
      </c>
      <c r="R634" s="197"/>
      <c r="S634" s="179" t="str">
        <f>IFERROR(INDEX('ITC-3B'!$B$21:$B$1020,MATCH(F634,'ITC-3B'!$E$21:$E$1020,0)),"-")</f>
        <v>-</v>
      </c>
      <c r="T634" s="179" t="str">
        <f>IFERROR(INDEX('ITC-Books'!$B$21:$B$1020,MATCH(F634,'ITC-Books'!$E$21:$E$1020,0)),"-")</f>
        <v>-</v>
      </c>
      <c r="U634" s="186">
        <f t="shared" si="14"/>
        <v>0</v>
      </c>
      <c r="W634" s="179" t="str">
        <f>IFERROR(INDEX('ITC-3B'!$C$21:$C$1020,MATCH(F634,'ITC-3B'!$E$21:$E$1020,0)),"Unclaimed")</f>
        <v>Unclaimed</v>
      </c>
      <c r="X634" s="114">
        <f>IFERROR(VLOOKUP(F634,'ITC-3B'!$E$21:$P$1020,12,0)-H634,SUM(M634:O634))</f>
        <v>0</v>
      </c>
      <c r="Y634" s="179" t="str">
        <f>IFERROR(INDEX('ITC-Books'!$C$21:$C$1020,MATCH(F634,'ITC-Books'!$E$21:$E$1020,0)),"Unclaimed")</f>
        <v>Unclaimed</v>
      </c>
      <c r="Z634" s="114">
        <f>IFERROR(VLOOKUP(F634,'ITC-Books'!$E$21:$P$1020,12,0)-H634,SUM(M634:O634))</f>
        <v>0</v>
      </c>
    </row>
    <row r="635" spans="2:26">
      <c r="B635" s="176" t="s">
        <v>3014</v>
      </c>
      <c r="C635" s="121"/>
      <c r="D635" s="119"/>
      <c r="E635" s="118"/>
      <c r="F635" s="192"/>
      <c r="G635" s="117"/>
      <c r="H635" s="120">
        <v>0</v>
      </c>
      <c r="I635" s="119"/>
      <c r="J635" s="119"/>
      <c r="K635" s="120">
        <v>0</v>
      </c>
      <c r="L635" s="120">
        <v>0</v>
      </c>
      <c r="M635" s="120">
        <v>0</v>
      </c>
      <c r="N635" s="120">
        <v>0</v>
      </c>
      <c r="O635" s="120">
        <v>0</v>
      </c>
      <c r="P635" s="185"/>
      <c r="Q635" s="181">
        <v>0</v>
      </c>
      <c r="R635" s="197"/>
      <c r="S635" s="179" t="str">
        <f>IFERROR(INDEX('ITC-3B'!$B$21:$B$1020,MATCH(F635,'ITC-3B'!$E$21:$E$1020,0)),"-")</f>
        <v>-</v>
      </c>
      <c r="T635" s="179" t="str">
        <f>IFERROR(INDEX('ITC-Books'!$B$21:$B$1020,MATCH(F635,'ITC-Books'!$E$21:$E$1020,0)),"-")</f>
        <v>-</v>
      </c>
      <c r="U635" s="186">
        <f t="shared" si="14"/>
        <v>0</v>
      </c>
      <c r="W635" s="179" t="str">
        <f>IFERROR(INDEX('ITC-3B'!$C$21:$C$1020,MATCH(F635,'ITC-3B'!$E$21:$E$1020,0)),"Unclaimed")</f>
        <v>Unclaimed</v>
      </c>
      <c r="X635" s="114">
        <f>IFERROR(VLOOKUP(F635,'ITC-3B'!$E$21:$P$1020,12,0)-H635,SUM(M635:O635))</f>
        <v>0</v>
      </c>
      <c r="Y635" s="179" t="str">
        <f>IFERROR(INDEX('ITC-Books'!$C$21:$C$1020,MATCH(F635,'ITC-Books'!$E$21:$E$1020,0)),"Unclaimed")</f>
        <v>Unclaimed</v>
      </c>
      <c r="Z635" s="114">
        <f>IFERROR(VLOOKUP(F635,'ITC-Books'!$E$21:$P$1020,12,0)-H635,SUM(M635:O635))</f>
        <v>0</v>
      </c>
    </row>
    <row r="636" spans="2:26">
      <c r="B636" s="176" t="s">
        <v>3015</v>
      </c>
      <c r="C636" s="121"/>
      <c r="D636" s="119"/>
      <c r="E636" s="118"/>
      <c r="F636" s="192"/>
      <c r="G636" s="117"/>
      <c r="H636" s="120">
        <v>0</v>
      </c>
      <c r="I636" s="119"/>
      <c r="J636" s="119"/>
      <c r="K636" s="120">
        <v>0</v>
      </c>
      <c r="L636" s="120">
        <v>0</v>
      </c>
      <c r="M636" s="120">
        <v>0</v>
      </c>
      <c r="N636" s="120">
        <v>0</v>
      </c>
      <c r="O636" s="120">
        <v>0</v>
      </c>
      <c r="P636" s="185"/>
      <c r="Q636" s="181">
        <v>0</v>
      </c>
      <c r="R636" s="197"/>
      <c r="S636" s="179" t="str">
        <f>IFERROR(INDEX('ITC-3B'!$B$21:$B$1020,MATCH(F636,'ITC-3B'!$E$21:$E$1020,0)),"-")</f>
        <v>-</v>
      </c>
      <c r="T636" s="179" t="str">
        <f>IFERROR(INDEX('ITC-Books'!$B$21:$B$1020,MATCH(F636,'ITC-Books'!$E$21:$E$1020,0)),"-")</f>
        <v>-</v>
      </c>
      <c r="U636" s="186">
        <f t="shared" si="14"/>
        <v>0</v>
      </c>
      <c r="W636" s="179" t="str">
        <f>IFERROR(INDEX('ITC-3B'!$C$21:$C$1020,MATCH(F636,'ITC-3B'!$E$21:$E$1020,0)),"Unclaimed")</f>
        <v>Unclaimed</v>
      </c>
      <c r="X636" s="114">
        <f>IFERROR(VLOOKUP(F636,'ITC-3B'!$E$21:$P$1020,12,0)-H636,SUM(M636:O636))</f>
        <v>0</v>
      </c>
      <c r="Y636" s="179" t="str">
        <f>IFERROR(INDEX('ITC-Books'!$C$21:$C$1020,MATCH(F636,'ITC-Books'!$E$21:$E$1020,0)),"Unclaimed")</f>
        <v>Unclaimed</v>
      </c>
      <c r="Z636" s="114">
        <f>IFERROR(VLOOKUP(F636,'ITC-Books'!$E$21:$P$1020,12,0)-H636,SUM(M636:O636))</f>
        <v>0</v>
      </c>
    </row>
    <row r="637" spans="2:26">
      <c r="B637" s="176" t="s">
        <v>3016</v>
      </c>
      <c r="C637" s="121"/>
      <c r="D637" s="119"/>
      <c r="E637" s="118"/>
      <c r="F637" s="192"/>
      <c r="G637" s="117"/>
      <c r="H637" s="120">
        <v>0</v>
      </c>
      <c r="I637" s="119"/>
      <c r="J637" s="119"/>
      <c r="K637" s="120">
        <v>0</v>
      </c>
      <c r="L637" s="120">
        <v>0</v>
      </c>
      <c r="M637" s="120">
        <v>0</v>
      </c>
      <c r="N637" s="120">
        <v>0</v>
      </c>
      <c r="O637" s="120">
        <v>0</v>
      </c>
      <c r="P637" s="185"/>
      <c r="Q637" s="181">
        <v>0</v>
      </c>
      <c r="R637" s="197"/>
      <c r="S637" s="179" t="str">
        <f>IFERROR(INDEX('ITC-3B'!$B$21:$B$1020,MATCH(F637,'ITC-3B'!$E$21:$E$1020,0)),"-")</f>
        <v>-</v>
      </c>
      <c r="T637" s="179" t="str">
        <f>IFERROR(INDEX('ITC-Books'!$B$21:$B$1020,MATCH(F637,'ITC-Books'!$E$21:$E$1020,0)),"-")</f>
        <v>-</v>
      </c>
      <c r="U637" s="186">
        <f t="shared" si="14"/>
        <v>0</v>
      </c>
      <c r="W637" s="179" t="str">
        <f>IFERROR(INDEX('ITC-3B'!$C$21:$C$1020,MATCH(F637,'ITC-3B'!$E$21:$E$1020,0)),"Unclaimed")</f>
        <v>Unclaimed</v>
      </c>
      <c r="X637" s="114">
        <f>IFERROR(VLOOKUP(F637,'ITC-3B'!$E$21:$P$1020,12,0)-H637,SUM(M637:O637))</f>
        <v>0</v>
      </c>
      <c r="Y637" s="179" t="str">
        <f>IFERROR(INDEX('ITC-Books'!$C$21:$C$1020,MATCH(F637,'ITC-Books'!$E$21:$E$1020,0)),"Unclaimed")</f>
        <v>Unclaimed</v>
      </c>
      <c r="Z637" s="114">
        <f>IFERROR(VLOOKUP(F637,'ITC-Books'!$E$21:$P$1020,12,0)-H637,SUM(M637:O637))</f>
        <v>0</v>
      </c>
    </row>
    <row r="638" spans="2:26">
      <c r="B638" s="176" t="s">
        <v>3017</v>
      </c>
      <c r="C638" s="121"/>
      <c r="D638" s="119"/>
      <c r="E638" s="118"/>
      <c r="F638" s="192"/>
      <c r="G638" s="117"/>
      <c r="H638" s="120">
        <v>0</v>
      </c>
      <c r="I638" s="119"/>
      <c r="J638" s="119"/>
      <c r="K638" s="120">
        <v>0</v>
      </c>
      <c r="L638" s="120">
        <v>0</v>
      </c>
      <c r="M638" s="120">
        <v>0</v>
      </c>
      <c r="N638" s="120">
        <v>0</v>
      </c>
      <c r="O638" s="120">
        <v>0</v>
      </c>
      <c r="P638" s="185"/>
      <c r="Q638" s="181">
        <v>0</v>
      </c>
      <c r="R638" s="197"/>
      <c r="S638" s="179" t="str">
        <f>IFERROR(INDEX('ITC-3B'!$B$21:$B$1020,MATCH(F638,'ITC-3B'!$E$21:$E$1020,0)),"-")</f>
        <v>-</v>
      </c>
      <c r="T638" s="179" t="str">
        <f>IFERROR(INDEX('ITC-Books'!$B$21:$B$1020,MATCH(F638,'ITC-Books'!$E$21:$E$1020,0)),"-")</f>
        <v>-</v>
      </c>
      <c r="U638" s="186">
        <f t="shared" si="14"/>
        <v>0</v>
      </c>
      <c r="W638" s="179" t="str">
        <f>IFERROR(INDEX('ITC-3B'!$C$21:$C$1020,MATCH(F638,'ITC-3B'!$E$21:$E$1020,0)),"Unclaimed")</f>
        <v>Unclaimed</v>
      </c>
      <c r="X638" s="114">
        <f>IFERROR(VLOOKUP(F638,'ITC-3B'!$E$21:$P$1020,12,0)-H638,SUM(M638:O638))</f>
        <v>0</v>
      </c>
      <c r="Y638" s="179" t="str">
        <f>IFERROR(INDEX('ITC-Books'!$C$21:$C$1020,MATCH(F638,'ITC-Books'!$E$21:$E$1020,0)),"Unclaimed")</f>
        <v>Unclaimed</v>
      </c>
      <c r="Z638" s="114">
        <f>IFERROR(VLOOKUP(F638,'ITC-Books'!$E$21:$P$1020,12,0)-H638,SUM(M638:O638))</f>
        <v>0</v>
      </c>
    </row>
    <row r="639" spans="2:26">
      <c r="B639" s="176" t="s">
        <v>3018</v>
      </c>
      <c r="C639" s="121"/>
      <c r="D639" s="119"/>
      <c r="E639" s="118"/>
      <c r="F639" s="192"/>
      <c r="G639" s="117"/>
      <c r="H639" s="120">
        <v>0</v>
      </c>
      <c r="I639" s="119"/>
      <c r="J639" s="119"/>
      <c r="K639" s="120">
        <v>0</v>
      </c>
      <c r="L639" s="120">
        <v>0</v>
      </c>
      <c r="M639" s="120">
        <v>0</v>
      </c>
      <c r="N639" s="120">
        <v>0</v>
      </c>
      <c r="O639" s="120">
        <v>0</v>
      </c>
      <c r="P639" s="185"/>
      <c r="Q639" s="181">
        <v>0</v>
      </c>
      <c r="R639" s="197"/>
      <c r="S639" s="179" t="str">
        <f>IFERROR(INDEX('ITC-3B'!$B$21:$B$1020,MATCH(F639,'ITC-3B'!$E$21:$E$1020,0)),"-")</f>
        <v>-</v>
      </c>
      <c r="T639" s="179" t="str">
        <f>IFERROR(INDEX('ITC-Books'!$B$21:$B$1020,MATCH(F639,'ITC-Books'!$E$21:$E$1020,0)),"-")</f>
        <v>-</v>
      </c>
      <c r="U639" s="186">
        <f t="shared" si="14"/>
        <v>0</v>
      </c>
      <c r="W639" s="179" t="str">
        <f>IFERROR(INDEX('ITC-3B'!$C$21:$C$1020,MATCH(F639,'ITC-3B'!$E$21:$E$1020,0)),"Unclaimed")</f>
        <v>Unclaimed</v>
      </c>
      <c r="X639" s="114">
        <f>IFERROR(VLOOKUP(F639,'ITC-3B'!$E$21:$P$1020,12,0)-H639,SUM(M639:O639))</f>
        <v>0</v>
      </c>
      <c r="Y639" s="179" t="str">
        <f>IFERROR(INDEX('ITC-Books'!$C$21:$C$1020,MATCH(F639,'ITC-Books'!$E$21:$E$1020,0)),"Unclaimed")</f>
        <v>Unclaimed</v>
      </c>
      <c r="Z639" s="114">
        <f>IFERROR(VLOOKUP(F639,'ITC-Books'!$E$21:$P$1020,12,0)-H639,SUM(M639:O639))</f>
        <v>0</v>
      </c>
    </row>
    <row r="640" spans="2:26">
      <c r="B640" s="176" t="s">
        <v>3019</v>
      </c>
      <c r="C640" s="121"/>
      <c r="D640" s="119"/>
      <c r="E640" s="118"/>
      <c r="F640" s="192"/>
      <c r="G640" s="117"/>
      <c r="H640" s="120">
        <v>0</v>
      </c>
      <c r="I640" s="119"/>
      <c r="J640" s="119"/>
      <c r="K640" s="120">
        <v>0</v>
      </c>
      <c r="L640" s="120">
        <v>0</v>
      </c>
      <c r="M640" s="120">
        <v>0</v>
      </c>
      <c r="N640" s="120">
        <v>0</v>
      </c>
      <c r="O640" s="120">
        <v>0</v>
      </c>
      <c r="P640" s="185"/>
      <c r="Q640" s="181">
        <v>0</v>
      </c>
      <c r="R640" s="197"/>
      <c r="S640" s="179" t="str">
        <f>IFERROR(INDEX('ITC-3B'!$B$21:$B$1020,MATCH(F640,'ITC-3B'!$E$21:$E$1020,0)),"-")</f>
        <v>-</v>
      </c>
      <c r="T640" s="179" t="str">
        <f>IFERROR(INDEX('ITC-Books'!$B$21:$B$1020,MATCH(F640,'ITC-Books'!$E$21:$E$1020,0)),"-")</f>
        <v>-</v>
      </c>
      <c r="U640" s="186">
        <f t="shared" si="14"/>
        <v>0</v>
      </c>
      <c r="W640" s="179" t="str">
        <f>IFERROR(INDEX('ITC-3B'!$C$21:$C$1020,MATCH(F640,'ITC-3B'!$E$21:$E$1020,0)),"Unclaimed")</f>
        <v>Unclaimed</v>
      </c>
      <c r="X640" s="114">
        <f>IFERROR(VLOOKUP(F640,'ITC-3B'!$E$21:$P$1020,12,0)-H640,SUM(M640:O640))</f>
        <v>0</v>
      </c>
      <c r="Y640" s="179" t="str">
        <f>IFERROR(INDEX('ITC-Books'!$C$21:$C$1020,MATCH(F640,'ITC-Books'!$E$21:$E$1020,0)),"Unclaimed")</f>
        <v>Unclaimed</v>
      </c>
      <c r="Z640" s="114">
        <f>IFERROR(VLOOKUP(F640,'ITC-Books'!$E$21:$P$1020,12,0)-H640,SUM(M640:O640))</f>
        <v>0</v>
      </c>
    </row>
    <row r="641" spans="2:26">
      <c r="B641" s="176" t="s">
        <v>3020</v>
      </c>
      <c r="C641" s="121"/>
      <c r="D641" s="119"/>
      <c r="E641" s="118"/>
      <c r="F641" s="192"/>
      <c r="G641" s="117"/>
      <c r="H641" s="120">
        <v>0</v>
      </c>
      <c r="I641" s="119"/>
      <c r="J641" s="119"/>
      <c r="K641" s="120">
        <v>0</v>
      </c>
      <c r="L641" s="120">
        <v>0</v>
      </c>
      <c r="M641" s="120">
        <v>0</v>
      </c>
      <c r="N641" s="120">
        <v>0</v>
      </c>
      <c r="O641" s="120">
        <v>0</v>
      </c>
      <c r="P641" s="185"/>
      <c r="Q641" s="181">
        <v>0</v>
      </c>
      <c r="R641" s="197"/>
      <c r="S641" s="179" t="str">
        <f>IFERROR(INDEX('ITC-3B'!$B$21:$B$1020,MATCH(F641,'ITC-3B'!$E$21:$E$1020,0)),"-")</f>
        <v>-</v>
      </c>
      <c r="T641" s="179" t="str">
        <f>IFERROR(INDEX('ITC-Books'!$B$21:$B$1020,MATCH(F641,'ITC-Books'!$E$21:$E$1020,0)),"-")</f>
        <v>-</v>
      </c>
      <c r="U641" s="186">
        <f t="shared" si="14"/>
        <v>0</v>
      </c>
      <c r="W641" s="179" t="str">
        <f>IFERROR(INDEX('ITC-3B'!$C$21:$C$1020,MATCH(F641,'ITC-3B'!$E$21:$E$1020,0)),"Unclaimed")</f>
        <v>Unclaimed</v>
      </c>
      <c r="X641" s="114">
        <f>IFERROR(VLOOKUP(F641,'ITC-3B'!$E$21:$P$1020,12,0)-H641,SUM(M641:O641))</f>
        <v>0</v>
      </c>
      <c r="Y641" s="179" t="str">
        <f>IFERROR(INDEX('ITC-Books'!$C$21:$C$1020,MATCH(F641,'ITC-Books'!$E$21:$E$1020,0)),"Unclaimed")</f>
        <v>Unclaimed</v>
      </c>
      <c r="Z641" s="114">
        <f>IFERROR(VLOOKUP(F641,'ITC-Books'!$E$21:$P$1020,12,0)-H641,SUM(M641:O641))</f>
        <v>0</v>
      </c>
    </row>
    <row r="642" spans="2:26">
      <c r="B642" s="176" t="s">
        <v>3021</v>
      </c>
      <c r="C642" s="121"/>
      <c r="D642" s="119"/>
      <c r="E642" s="118"/>
      <c r="F642" s="192"/>
      <c r="G642" s="117"/>
      <c r="H642" s="120">
        <v>0</v>
      </c>
      <c r="I642" s="119"/>
      <c r="J642" s="119"/>
      <c r="K642" s="120">
        <v>0</v>
      </c>
      <c r="L642" s="120">
        <v>0</v>
      </c>
      <c r="M642" s="120">
        <v>0</v>
      </c>
      <c r="N642" s="120">
        <v>0</v>
      </c>
      <c r="O642" s="120">
        <v>0</v>
      </c>
      <c r="P642" s="185"/>
      <c r="Q642" s="181">
        <v>0</v>
      </c>
      <c r="R642" s="197"/>
      <c r="S642" s="179" t="str">
        <f>IFERROR(INDEX('ITC-3B'!$B$21:$B$1020,MATCH(F642,'ITC-3B'!$E$21:$E$1020,0)),"-")</f>
        <v>-</v>
      </c>
      <c r="T642" s="179" t="str">
        <f>IFERROR(INDEX('ITC-Books'!$B$21:$B$1020,MATCH(F642,'ITC-Books'!$E$21:$E$1020,0)),"-")</f>
        <v>-</v>
      </c>
      <c r="U642" s="186">
        <f t="shared" si="14"/>
        <v>0</v>
      </c>
      <c r="W642" s="179" t="str">
        <f>IFERROR(INDEX('ITC-3B'!$C$21:$C$1020,MATCH(F642,'ITC-3B'!$E$21:$E$1020,0)),"Unclaimed")</f>
        <v>Unclaimed</v>
      </c>
      <c r="X642" s="114">
        <f>IFERROR(VLOOKUP(F642,'ITC-3B'!$E$21:$P$1020,12,0)-H642,SUM(M642:O642))</f>
        <v>0</v>
      </c>
      <c r="Y642" s="179" t="str">
        <f>IFERROR(INDEX('ITC-Books'!$C$21:$C$1020,MATCH(F642,'ITC-Books'!$E$21:$E$1020,0)),"Unclaimed")</f>
        <v>Unclaimed</v>
      </c>
      <c r="Z642" s="114">
        <f>IFERROR(VLOOKUP(F642,'ITC-Books'!$E$21:$P$1020,12,0)-H642,SUM(M642:O642))</f>
        <v>0</v>
      </c>
    </row>
    <row r="643" spans="2:26">
      <c r="B643" s="176" t="s">
        <v>3022</v>
      </c>
      <c r="C643" s="121"/>
      <c r="D643" s="119"/>
      <c r="E643" s="118"/>
      <c r="F643" s="192"/>
      <c r="G643" s="117"/>
      <c r="H643" s="120">
        <v>0</v>
      </c>
      <c r="I643" s="119"/>
      <c r="J643" s="119"/>
      <c r="K643" s="120">
        <v>0</v>
      </c>
      <c r="L643" s="120">
        <v>0</v>
      </c>
      <c r="M643" s="120">
        <v>0</v>
      </c>
      <c r="N643" s="120">
        <v>0</v>
      </c>
      <c r="O643" s="120">
        <v>0</v>
      </c>
      <c r="P643" s="185"/>
      <c r="Q643" s="181">
        <v>0</v>
      </c>
      <c r="R643" s="197"/>
      <c r="S643" s="179" t="str">
        <f>IFERROR(INDEX('ITC-3B'!$B$21:$B$1020,MATCH(F643,'ITC-3B'!$E$21:$E$1020,0)),"-")</f>
        <v>-</v>
      </c>
      <c r="T643" s="179" t="str">
        <f>IFERROR(INDEX('ITC-Books'!$B$21:$B$1020,MATCH(F643,'ITC-Books'!$E$21:$E$1020,0)),"-")</f>
        <v>-</v>
      </c>
      <c r="U643" s="186">
        <f t="shared" si="14"/>
        <v>0</v>
      </c>
      <c r="W643" s="179" t="str">
        <f>IFERROR(INDEX('ITC-3B'!$C$21:$C$1020,MATCH(F643,'ITC-3B'!$E$21:$E$1020,0)),"Unclaimed")</f>
        <v>Unclaimed</v>
      </c>
      <c r="X643" s="114">
        <f>IFERROR(VLOOKUP(F643,'ITC-3B'!$E$21:$P$1020,12,0)-H643,SUM(M643:O643))</f>
        <v>0</v>
      </c>
      <c r="Y643" s="179" t="str">
        <f>IFERROR(INDEX('ITC-Books'!$C$21:$C$1020,MATCH(F643,'ITC-Books'!$E$21:$E$1020,0)),"Unclaimed")</f>
        <v>Unclaimed</v>
      </c>
      <c r="Z643" s="114">
        <f>IFERROR(VLOOKUP(F643,'ITC-Books'!$E$21:$P$1020,12,0)-H643,SUM(M643:O643))</f>
        <v>0</v>
      </c>
    </row>
    <row r="644" spans="2:26">
      <c r="B644" s="176" t="s">
        <v>3023</v>
      </c>
      <c r="C644" s="121"/>
      <c r="D644" s="119"/>
      <c r="E644" s="118"/>
      <c r="F644" s="192"/>
      <c r="G644" s="117"/>
      <c r="H644" s="120">
        <v>0</v>
      </c>
      <c r="I644" s="119"/>
      <c r="J644" s="119"/>
      <c r="K644" s="120">
        <v>0</v>
      </c>
      <c r="L644" s="120">
        <v>0</v>
      </c>
      <c r="M644" s="120">
        <v>0</v>
      </c>
      <c r="N644" s="120">
        <v>0</v>
      </c>
      <c r="O644" s="120">
        <v>0</v>
      </c>
      <c r="P644" s="185"/>
      <c r="Q644" s="181">
        <v>0</v>
      </c>
      <c r="R644" s="197"/>
      <c r="S644" s="179" t="str">
        <f>IFERROR(INDEX('ITC-3B'!$B$21:$B$1020,MATCH(F644,'ITC-3B'!$E$21:$E$1020,0)),"-")</f>
        <v>-</v>
      </c>
      <c r="T644" s="179" t="str">
        <f>IFERROR(INDEX('ITC-Books'!$B$21:$B$1020,MATCH(F644,'ITC-Books'!$E$21:$E$1020,0)),"-")</f>
        <v>-</v>
      </c>
      <c r="U644" s="186">
        <f t="shared" si="14"/>
        <v>0</v>
      </c>
      <c r="W644" s="179" t="str">
        <f>IFERROR(INDEX('ITC-3B'!$C$21:$C$1020,MATCH(F644,'ITC-3B'!$E$21:$E$1020,0)),"Unclaimed")</f>
        <v>Unclaimed</v>
      </c>
      <c r="X644" s="114">
        <f>IFERROR(VLOOKUP(F644,'ITC-3B'!$E$21:$P$1020,12,0)-H644,SUM(M644:O644))</f>
        <v>0</v>
      </c>
      <c r="Y644" s="179" t="str">
        <f>IFERROR(INDEX('ITC-Books'!$C$21:$C$1020,MATCH(F644,'ITC-Books'!$E$21:$E$1020,0)),"Unclaimed")</f>
        <v>Unclaimed</v>
      </c>
      <c r="Z644" s="114">
        <f>IFERROR(VLOOKUP(F644,'ITC-Books'!$E$21:$P$1020,12,0)-H644,SUM(M644:O644))</f>
        <v>0</v>
      </c>
    </row>
    <row r="645" spans="2:26">
      <c r="B645" s="176" t="s">
        <v>3024</v>
      </c>
      <c r="C645" s="121"/>
      <c r="D645" s="119"/>
      <c r="E645" s="118"/>
      <c r="F645" s="192"/>
      <c r="G645" s="117"/>
      <c r="H645" s="120">
        <v>0</v>
      </c>
      <c r="I645" s="119"/>
      <c r="J645" s="119"/>
      <c r="K645" s="120">
        <v>0</v>
      </c>
      <c r="L645" s="120">
        <v>0</v>
      </c>
      <c r="M645" s="120">
        <v>0</v>
      </c>
      <c r="N645" s="120">
        <v>0</v>
      </c>
      <c r="O645" s="120">
        <v>0</v>
      </c>
      <c r="P645" s="185"/>
      <c r="Q645" s="181">
        <v>0</v>
      </c>
      <c r="R645" s="197"/>
      <c r="S645" s="179" t="str">
        <f>IFERROR(INDEX('ITC-3B'!$B$21:$B$1020,MATCH(F645,'ITC-3B'!$E$21:$E$1020,0)),"-")</f>
        <v>-</v>
      </c>
      <c r="T645" s="179" t="str">
        <f>IFERROR(INDEX('ITC-Books'!$B$21:$B$1020,MATCH(F645,'ITC-Books'!$E$21:$E$1020,0)),"-")</f>
        <v>-</v>
      </c>
      <c r="U645" s="186">
        <f t="shared" si="14"/>
        <v>0</v>
      </c>
      <c r="W645" s="179" t="str">
        <f>IFERROR(INDEX('ITC-3B'!$C$21:$C$1020,MATCH(F645,'ITC-3B'!$E$21:$E$1020,0)),"Unclaimed")</f>
        <v>Unclaimed</v>
      </c>
      <c r="X645" s="114">
        <f>IFERROR(VLOOKUP(F645,'ITC-3B'!$E$21:$P$1020,12,0)-H645,SUM(M645:O645))</f>
        <v>0</v>
      </c>
      <c r="Y645" s="179" t="str">
        <f>IFERROR(INDEX('ITC-Books'!$C$21:$C$1020,MATCH(F645,'ITC-Books'!$E$21:$E$1020,0)),"Unclaimed")</f>
        <v>Unclaimed</v>
      </c>
      <c r="Z645" s="114">
        <f>IFERROR(VLOOKUP(F645,'ITC-Books'!$E$21:$P$1020,12,0)-H645,SUM(M645:O645))</f>
        <v>0</v>
      </c>
    </row>
    <row r="646" spans="2:26">
      <c r="B646" s="176" t="s">
        <v>3025</v>
      </c>
      <c r="C646" s="121"/>
      <c r="D646" s="119"/>
      <c r="E646" s="118"/>
      <c r="F646" s="192"/>
      <c r="G646" s="117"/>
      <c r="H646" s="120">
        <v>0</v>
      </c>
      <c r="I646" s="119"/>
      <c r="J646" s="119"/>
      <c r="K646" s="120">
        <v>0</v>
      </c>
      <c r="L646" s="120">
        <v>0</v>
      </c>
      <c r="M646" s="120">
        <v>0</v>
      </c>
      <c r="N646" s="120">
        <v>0</v>
      </c>
      <c r="O646" s="120">
        <v>0</v>
      </c>
      <c r="P646" s="185"/>
      <c r="Q646" s="181">
        <v>0</v>
      </c>
      <c r="R646" s="197"/>
      <c r="S646" s="179" t="str">
        <f>IFERROR(INDEX('ITC-3B'!$B$21:$B$1020,MATCH(F646,'ITC-3B'!$E$21:$E$1020,0)),"-")</f>
        <v>-</v>
      </c>
      <c r="T646" s="179" t="str">
        <f>IFERROR(INDEX('ITC-Books'!$B$21:$B$1020,MATCH(F646,'ITC-Books'!$E$21:$E$1020,0)),"-")</f>
        <v>-</v>
      </c>
      <c r="U646" s="186">
        <f t="shared" si="14"/>
        <v>0</v>
      </c>
      <c r="W646" s="179" t="str">
        <f>IFERROR(INDEX('ITC-3B'!$C$21:$C$1020,MATCH(F646,'ITC-3B'!$E$21:$E$1020,0)),"Unclaimed")</f>
        <v>Unclaimed</v>
      </c>
      <c r="X646" s="114">
        <f>IFERROR(VLOOKUP(F646,'ITC-3B'!$E$21:$P$1020,12,0)-H646,SUM(M646:O646))</f>
        <v>0</v>
      </c>
      <c r="Y646" s="179" t="str">
        <f>IFERROR(INDEX('ITC-Books'!$C$21:$C$1020,MATCH(F646,'ITC-Books'!$E$21:$E$1020,0)),"Unclaimed")</f>
        <v>Unclaimed</v>
      </c>
      <c r="Z646" s="114">
        <f>IFERROR(VLOOKUP(F646,'ITC-Books'!$E$21:$P$1020,12,0)-H646,SUM(M646:O646))</f>
        <v>0</v>
      </c>
    </row>
    <row r="647" spans="2:26">
      <c r="B647" s="176" t="s">
        <v>3026</v>
      </c>
      <c r="C647" s="121"/>
      <c r="D647" s="119"/>
      <c r="E647" s="118"/>
      <c r="F647" s="192"/>
      <c r="G647" s="117"/>
      <c r="H647" s="120">
        <v>0</v>
      </c>
      <c r="I647" s="119"/>
      <c r="J647" s="119"/>
      <c r="K647" s="120">
        <v>0</v>
      </c>
      <c r="L647" s="120">
        <v>0</v>
      </c>
      <c r="M647" s="120">
        <v>0</v>
      </c>
      <c r="N647" s="120">
        <v>0</v>
      </c>
      <c r="O647" s="120">
        <v>0</v>
      </c>
      <c r="P647" s="185"/>
      <c r="Q647" s="181">
        <v>0</v>
      </c>
      <c r="R647" s="197"/>
      <c r="S647" s="179" t="str">
        <f>IFERROR(INDEX('ITC-3B'!$B$21:$B$1020,MATCH(F647,'ITC-3B'!$E$21:$E$1020,0)),"-")</f>
        <v>-</v>
      </c>
      <c r="T647" s="179" t="str">
        <f>IFERROR(INDEX('ITC-Books'!$B$21:$B$1020,MATCH(F647,'ITC-Books'!$E$21:$E$1020,0)),"-")</f>
        <v>-</v>
      </c>
      <c r="U647" s="186">
        <f t="shared" si="14"/>
        <v>0</v>
      </c>
      <c r="W647" s="179" t="str">
        <f>IFERROR(INDEX('ITC-3B'!$C$21:$C$1020,MATCH(F647,'ITC-3B'!$E$21:$E$1020,0)),"Unclaimed")</f>
        <v>Unclaimed</v>
      </c>
      <c r="X647" s="114">
        <f>IFERROR(VLOOKUP(F647,'ITC-3B'!$E$21:$P$1020,12,0)-H647,SUM(M647:O647))</f>
        <v>0</v>
      </c>
      <c r="Y647" s="179" t="str">
        <f>IFERROR(INDEX('ITC-Books'!$C$21:$C$1020,MATCH(F647,'ITC-Books'!$E$21:$E$1020,0)),"Unclaimed")</f>
        <v>Unclaimed</v>
      </c>
      <c r="Z647" s="114">
        <f>IFERROR(VLOOKUP(F647,'ITC-Books'!$E$21:$P$1020,12,0)-H647,SUM(M647:O647))</f>
        <v>0</v>
      </c>
    </row>
    <row r="648" spans="2:26">
      <c r="B648" s="176" t="s">
        <v>3027</v>
      </c>
      <c r="C648" s="121"/>
      <c r="D648" s="119"/>
      <c r="E648" s="118"/>
      <c r="F648" s="192"/>
      <c r="G648" s="117"/>
      <c r="H648" s="120">
        <v>0</v>
      </c>
      <c r="I648" s="119"/>
      <c r="J648" s="119"/>
      <c r="K648" s="120">
        <v>0</v>
      </c>
      <c r="L648" s="120">
        <v>0</v>
      </c>
      <c r="M648" s="120">
        <v>0</v>
      </c>
      <c r="N648" s="120">
        <v>0</v>
      </c>
      <c r="O648" s="120">
        <v>0</v>
      </c>
      <c r="P648" s="185"/>
      <c r="Q648" s="181">
        <v>0</v>
      </c>
      <c r="R648" s="197"/>
      <c r="S648" s="179" t="str">
        <f>IFERROR(INDEX('ITC-3B'!$B$21:$B$1020,MATCH(F648,'ITC-3B'!$E$21:$E$1020,0)),"-")</f>
        <v>-</v>
      </c>
      <c r="T648" s="179" t="str">
        <f>IFERROR(INDEX('ITC-Books'!$B$21:$B$1020,MATCH(F648,'ITC-Books'!$E$21:$E$1020,0)),"-")</f>
        <v>-</v>
      </c>
      <c r="U648" s="186">
        <f t="shared" si="14"/>
        <v>0</v>
      </c>
      <c r="W648" s="179" t="str">
        <f>IFERROR(INDEX('ITC-3B'!$C$21:$C$1020,MATCH(F648,'ITC-3B'!$E$21:$E$1020,0)),"Unclaimed")</f>
        <v>Unclaimed</v>
      </c>
      <c r="X648" s="114">
        <f>IFERROR(VLOOKUP(F648,'ITC-3B'!$E$21:$P$1020,12,0)-H648,SUM(M648:O648))</f>
        <v>0</v>
      </c>
      <c r="Y648" s="179" t="str">
        <f>IFERROR(INDEX('ITC-Books'!$C$21:$C$1020,MATCH(F648,'ITC-Books'!$E$21:$E$1020,0)),"Unclaimed")</f>
        <v>Unclaimed</v>
      </c>
      <c r="Z648" s="114">
        <f>IFERROR(VLOOKUP(F648,'ITC-Books'!$E$21:$P$1020,12,0)-H648,SUM(M648:O648))</f>
        <v>0</v>
      </c>
    </row>
    <row r="649" spans="2:26">
      <c r="B649" s="176" t="s">
        <v>3028</v>
      </c>
      <c r="C649" s="121"/>
      <c r="D649" s="119"/>
      <c r="E649" s="118"/>
      <c r="F649" s="192"/>
      <c r="G649" s="117"/>
      <c r="H649" s="120">
        <v>0</v>
      </c>
      <c r="I649" s="119"/>
      <c r="J649" s="119"/>
      <c r="K649" s="120">
        <v>0</v>
      </c>
      <c r="L649" s="120">
        <v>0</v>
      </c>
      <c r="M649" s="120">
        <v>0</v>
      </c>
      <c r="N649" s="120">
        <v>0</v>
      </c>
      <c r="O649" s="120">
        <v>0</v>
      </c>
      <c r="P649" s="185"/>
      <c r="Q649" s="181">
        <v>0</v>
      </c>
      <c r="R649" s="197"/>
      <c r="S649" s="179" t="str">
        <f>IFERROR(INDEX('ITC-3B'!$B$21:$B$1020,MATCH(F649,'ITC-3B'!$E$21:$E$1020,0)),"-")</f>
        <v>-</v>
      </c>
      <c r="T649" s="179" t="str">
        <f>IFERROR(INDEX('ITC-Books'!$B$21:$B$1020,MATCH(F649,'ITC-Books'!$E$21:$E$1020,0)),"-")</f>
        <v>-</v>
      </c>
      <c r="U649" s="186">
        <f t="shared" si="14"/>
        <v>0</v>
      </c>
      <c r="W649" s="179" t="str">
        <f>IFERROR(INDEX('ITC-3B'!$C$21:$C$1020,MATCH(F649,'ITC-3B'!$E$21:$E$1020,0)),"Unclaimed")</f>
        <v>Unclaimed</v>
      </c>
      <c r="X649" s="114">
        <f>IFERROR(VLOOKUP(F649,'ITC-3B'!$E$21:$P$1020,12,0)-H649,SUM(M649:O649))</f>
        <v>0</v>
      </c>
      <c r="Y649" s="179" t="str">
        <f>IFERROR(INDEX('ITC-Books'!$C$21:$C$1020,MATCH(F649,'ITC-Books'!$E$21:$E$1020,0)),"Unclaimed")</f>
        <v>Unclaimed</v>
      </c>
      <c r="Z649" s="114">
        <f>IFERROR(VLOOKUP(F649,'ITC-Books'!$E$21:$P$1020,12,0)-H649,SUM(M649:O649))</f>
        <v>0</v>
      </c>
    </row>
    <row r="650" spans="2:26">
      <c r="B650" s="176" t="s">
        <v>3029</v>
      </c>
      <c r="C650" s="121"/>
      <c r="D650" s="119"/>
      <c r="E650" s="118"/>
      <c r="F650" s="192"/>
      <c r="G650" s="117"/>
      <c r="H650" s="120">
        <v>0</v>
      </c>
      <c r="I650" s="119"/>
      <c r="J650" s="119"/>
      <c r="K650" s="120">
        <v>0</v>
      </c>
      <c r="L650" s="120">
        <v>0</v>
      </c>
      <c r="M650" s="120">
        <v>0</v>
      </c>
      <c r="N650" s="120">
        <v>0</v>
      </c>
      <c r="O650" s="120">
        <v>0</v>
      </c>
      <c r="P650" s="185"/>
      <c r="Q650" s="181">
        <v>0</v>
      </c>
      <c r="R650" s="197"/>
      <c r="S650" s="179" t="str">
        <f>IFERROR(INDEX('ITC-3B'!$B$21:$B$1020,MATCH(F650,'ITC-3B'!$E$21:$E$1020,0)),"-")</f>
        <v>-</v>
      </c>
      <c r="T650" s="179" t="str">
        <f>IFERROR(INDEX('ITC-Books'!$B$21:$B$1020,MATCH(F650,'ITC-Books'!$E$21:$E$1020,0)),"-")</f>
        <v>-</v>
      </c>
      <c r="U650" s="186">
        <f t="shared" si="14"/>
        <v>0</v>
      </c>
      <c r="W650" s="179" t="str">
        <f>IFERROR(INDEX('ITC-3B'!$C$21:$C$1020,MATCH(F650,'ITC-3B'!$E$21:$E$1020,0)),"Unclaimed")</f>
        <v>Unclaimed</v>
      </c>
      <c r="X650" s="114">
        <f>IFERROR(VLOOKUP(F650,'ITC-3B'!$E$21:$P$1020,12,0)-H650,SUM(M650:O650))</f>
        <v>0</v>
      </c>
      <c r="Y650" s="179" t="str">
        <f>IFERROR(INDEX('ITC-Books'!$C$21:$C$1020,MATCH(F650,'ITC-Books'!$E$21:$E$1020,0)),"Unclaimed")</f>
        <v>Unclaimed</v>
      </c>
      <c r="Z650" s="114">
        <f>IFERROR(VLOOKUP(F650,'ITC-Books'!$E$21:$P$1020,12,0)-H650,SUM(M650:O650))</f>
        <v>0</v>
      </c>
    </row>
    <row r="651" spans="2:26">
      <c r="B651" s="176" t="s">
        <v>3030</v>
      </c>
      <c r="C651" s="121"/>
      <c r="D651" s="119"/>
      <c r="E651" s="118"/>
      <c r="F651" s="192"/>
      <c r="G651" s="117"/>
      <c r="H651" s="120">
        <v>0</v>
      </c>
      <c r="I651" s="119"/>
      <c r="J651" s="119"/>
      <c r="K651" s="120">
        <v>0</v>
      </c>
      <c r="L651" s="120">
        <v>0</v>
      </c>
      <c r="M651" s="120">
        <v>0</v>
      </c>
      <c r="N651" s="120">
        <v>0</v>
      </c>
      <c r="O651" s="120">
        <v>0</v>
      </c>
      <c r="P651" s="185"/>
      <c r="Q651" s="181">
        <v>0</v>
      </c>
      <c r="R651" s="197"/>
      <c r="S651" s="179" t="str">
        <f>IFERROR(INDEX('ITC-3B'!$B$21:$B$1020,MATCH(F651,'ITC-3B'!$E$21:$E$1020,0)),"-")</f>
        <v>-</v>
      </c>
      <c r="T651" s="179" t="str">
        <f>IFERROR(INDEX('ITC-Books'!$B$21:$B$1020,MATCH(F651,'ITC-Books'!$E$21:$E$1020,0)),"-")</f>
        <v>-</v>
      </c>
      <c r="U651" s="186">
        <f t="shared" si="14"/>
        <v>0</v>
      </c>
      <c r="W651" s="179" t="str">
        <f>IFERROR(INDEX('ITC-3B'!$C$21:$C$1020,MATCH(F651,'ITC-3B'!$E$21:$E$1020,0)),"Unclaimed")</f>
        <v>Unclaimed</v>
      </c>
      <c r="X651" s="114">
        <f>IFERROR(VLOOKUP(F651,'ITC-3B'!$E$21:$P$1020,12,0)-H651,SUM(M651:O651))</f>
        <v>0</v>
      </c>
      <c r="Y651" s="179" t="str">
        <f>IFERROR(INDEX('ITC-Books'!$C$21:$C$1020,MATCH(F651,'ITC-Books'!$E$21:$E$1020,0)),"Unclaimed")</f>
        <v>Unclaimed</v>
      </c>
      <c r="Z651" s="114">
        <f>IFERROR(VLOOKUP(F651,'ITC-Books'!$E$21:$P$1020,12,0)-H651,SUM(M651:O651))</f>
        <v>0</v>
      </c>
    </row>
    <row r="652" spans="2:26">
      <c r="B652" s="176" t="s">
        <v>3031</v>
      </c>
      <c r="C652" s="121"/>
      <c r="D652" s="119"/>
      <c r="E652" s="118"/>
      <c r="F652" s="192"/>
      <c r="G652" s="117"/>
      <c r="H652" s="120">
        <v>0</v>
      </c>
      <c r="I652" s="119"/>
      <c r="J652" s="119"/>
      <c r="K652" s="120">
        <v>0</v>
      </c>
      <c r="L652" s="120">
        <v>0</v>
      </c>
      <c r="M652" s="120">
        <v>0</v>
      </c>
      <c r="N652" s="120">
        <v>0</v>
      </c>
      <c r="O652" s="120">
        <v>0</v>
      </c>
      <c r="P652" s="185"/>
      <c r="Q652" s="181">
        <v>0</v>
      </c>
      <c r="R652" s="197"/>
      <c r="S652" s="179" t="str">
        <f>IFERROR(INDEX('ITC-3B'!$B$21:$B$1020,MATCH(F652,'ITC-3B'!$E$21:$E$1020,0)),"-")</f>
        <v>-</v>
      </c>
      <c r="T652" s="179" t="str">
        <f>IFERROR(INDEX('ITC-Books'!$B$21:$B$1020,MATCH(F652,'ITC-Books'!$E$21:$E$1020,0)),"-")</f>
        <v>-</v>
      </c>
      <c r="U652" s="186">
        <f t="shared" si="14"/>
        <v>0</v>
      </c>
      <c r="W652" s="179" t="str">
        <f>IFERROR(INDEX('ITC-3B'!$C$21:$C$1020,MATCH(F652,'ITC-3B'!$E$21:$E$1020,0)),"Unclaimed")</f>
        <v>Unclaimed</v>
      </c>
      <c r="X652" s="114">
        <f>IFERROR(VLOOKUP(F652,'ITC-3B'!$E$21:$P$1020,12,0)-H652,SUM(M652:O652))</f>
        <v>0</v>
      </c>
      <c r="Y652" s="179" t="str">
        <f>IFERROR(INDEX('ITC-Books'!$C$21:$C$1020,MATCH(F652,'ITC-Books'!$E$21:$E$1020,0)),"Unclaimed")</f>
        <v>Unclaimed</v>
      </c>
      <c r="Z652" s="114">
        <f>IFERROR(VLOOKUP(F652,'ITC-Books'!$E$21:$P$1020,12,0)-H652,SUM(M652:O652))</f>
        <v>0</v>
      </c>
    </row>
    <row r="653" spans="2:26">
      <c r="B653" s="176" t="s">
        <v>3032</v>
      </c>
      <c r="C653" s="121"/>
      <c r="D653" s="119"/>
      <c r="E653" s="118"/>
      <c r="F653" s="192"/>
      <c r="G653" s="117"/>
      <c r="H653" s="120">
        <v>0</v>
      </c>
      <c r="I653" s="119"/>
      <c r="J653" s="119"/>
      <c r="K653" s="120">
        <v>0</v>
      </c>
      <c r="L653" s="120">
        <v>0</v>
      </c>
      <c r="M653" s="120">
        <v>0</v>
      </c>
      <c r="N653" s="120">
        <v>0</v>
      </c>
      <c r="O653" s="120">
        <v>0</v>
      </c>
      <c r="P653" s="185"/>
      <c r="Q653" s="181">
        <v>0</v>
      </c>
      <c r="R653" s="197"/>
      <c r="S653" s="179" t="str">
        <f>IFERROR(INDEX('ITC-3B'!$B$21:$B$1020,MATCH(F653,'ITC-3B'!$E$21:$E$1020,0)),"-")</f>
        <v>-</v>
      </c>
      <c r="T653" s="179" t="str">
        <f>IFERROR(INDEX('ITC-Books'!$B$21:$B$1020,MATCH(F653,'ITC-Books'!$E$21:$E$1020,0)),"-")</f>
        <v>-</v>
      </c>
      <c r="U653" s="186">
        <f t="shared" si="14"/>
        <v>0</v>
      </c>
      <c r="W653" s="179" t="str">
        <f>IFERROR(INDEX('ITC-3B'!$C$21:$C$1020,MATCH(F653,'ITC-3B'!$E$21:$E$1020,0)),"Unclaimed")</f>
        <v>Unclaimed</v>
      </c>
      <c r="X653" s="114">
        <f>IFERROR(VLOOKUP(F653,'ITC-3B'!$E$21:$P$1020,12,0)-H653,SUM(M653:O653))</f>
        <v>0</v>
      </c>
      <c r="Y653" s="179" t="str">
        <f>IFERROR(INDEX('ITC-Books'!$C$21:$C$1020,MATCH(F653,'ITC-Books'!$E$21:$E$1020,0)),"Unclaimed")</f>
        <v>Unclaimed</v>
      </c>
      <c r="Z653" s="114">
        <f>IFERROR(VLOOKUP(F653,'ITC-Books'!$E$21:$P$1020,12,0)-H653,SUM(M653:O653))</f>
        <v>0</v>
      </c>
    </row>
    <row r="654" spans="2:26">
      <c r="B654" s="176" t="s">
        <v>3033</v>
      </c>
      <c r="C654" s="121"/>
      <c r="D654" s="119"/>
      <c r="E654" s="118"/>
      <c r="F654" s="192"/>
      <c r="G654" s="117"/>
      <c r="H654" s="120">
        <v>0</v>
      </c>
      <c r="I654" s="119"/>
      <c r="J654" s="119"/>
      <c r="K654" s="120">
        <v>0</v>
      </c>
      <c r="L654" s="120">
        <v>0</v>
      </c>
      <c r="M654" s="120">
        <v>0</v>
      </c>
      <c r="N654" s="120">
        <v>0</v>
      </c>
      <c r="O654" s="120">
        <v>0</v>
      </c>
      <c r="P654" s="185"/>
      <c r="Q654" s="181">
        <v>0</v>
      </c>
      <c r="R654" s="197"/>
      <c r="S654" s="179" t="str">
        <f>IFERROR(INDEX('ITC-3B'!$B$21:$B$1020,MATCH(F654,'ITC-3B'!$E$21:$E$1020,0)),"-")</f>
        <v>-</v>
      </c>
      <c r="T654" s="179" t="str">
        <f>IFERROR(INDEX('ITC-Books'!$B$21:$B$1020,MATCH(F654,'ITC-Books'!$E$21:$E$1020,0)),"-")</f>
        <v>-</v>
      </c>
      <c r="U654" s="186">
        <f t="shared" si="14"/>
        <v>0</v>
      </c>
      <c r="W654" s="179" t="str">
        <f>IFERROR(INDEX('ITC-3B'!$C$21:$C$1020,MATCH(F654,'ITC-3B'!$E$21:$E$1020,0)),"Unclaimed")</f>
        <v>Unclaimed</v>
      </c>
      <c r="X654" s="114">
        <f>IFERROR(VLOOKUP(F654,'ITC-3B'!$E$21:$P$1020,12,0)-H654,SUM(M654:O654))</f>
        <v>0</v>
      </c>
      <c r="Y654" s="179" t="str">
        <f>IFERROR(INDEX('ITC-Books'!$C$21:$C$1020,MATCH(F654,'ITC-Books'!$E$21:$E$1020,0)),"Unclaimed")</f>
        <v>Unclaimed</v>
      </c>
      <c r="Z654" s="114">
        <f>IFERROR(VLOOKUP(F654,'ITC-Books'!$E$21:$P$1020,12,0)-H654,SUM(M654:O654))</f>
        <v>0</v>
      </c>
    </row>
    <row r="655" spans="2:26">
      <c r="B655" s="176" t="s">
        <v>3034</v>
      </c>
      <c r="C655" s="121"/>
      <c r="D655" s="119"/>
      <c r="E655" s="118"/>
      <c r="F655" s="192"/>
      <c r="G655" s="117"/>
      <c r="H655" s="120">
        <v>0</v>
      </c>
      <c r="I655" s="119"/>
      <c r="J655" s="119"/>
      <c r="K655" s="120">
        <v>0</v>
      </c>
      <c r="L655" s="120">
        <v>0</v>
      </c>
      <c r="M655" s="120">
        <v>0</v>
      </c>
      <c r="N655" s="120">
        <v>0</v>
      </c>
      <c r="O655" s="120">
        <v>0</v>
      </c>
      <c r="P655" s="185"/>
      <c r="Q655" s="181">
        <v>0</v>
      </c>
      <c r="R655" s="197"/>
      <c r="S655" s="179" t="str">
        <f>IFERROR(INDEX('ITC-3B'!$B$21:$B$1020,MATCH(F655,'ITC-3B'!$E$21:$E$1020,0)),"-")</f>
        <v>-</v>
      </c>
      <c r="T655" s="179" t="str">
        <f>IFERROR(INDEX('ITC-Books'!$B$21:$B$1020,MATCH(F655,'ITC-Books'!$E$21:$E$1020,0)),"-")</f>
        <v>-</v>
      </c>
      <c r="U655" s="186">
        <f t="shared" si="14"/>
        <v>0</v>
      </c>
      <c r="W655" s="179" t="str">
        <f>IFERROR(INDEX('ITC-3B'!$C$21:$C$1020,MATCH(F655,'ITC-3B'!$E$21:$E$1020,0)),"Unclaimed")</f>
        <v>Unclaimed</v>
      </c>
      <c r="X655" s="114">
        <f>IFERROR(VLOOKUP(F655,'ITC-3B'!$E$21:$P$1020,12,0)-H655,SUM(M655:O655))</f>
        <v>0</v>
      </c>
      <c r="Y655" s="179" t="str">
        <f>IFERROR(INDEX('ITC-Books'!$C$21:$C$1020,MATCH(F655,'ITC-Books'!$E$21:$E$1020,0)),"Unclaimed")</f>
        <v>Unclaimed</v>
      </c>
      <c r="Z655" s="114">
        <f>IFERROR(VLOOKUP(F655,'ITC-Books'!$E$21:$P$1020,12,0)-H655,SUM(M655:O655))</f>
        <v>0</v>
      </c>
    </row>
    <row r="656" spans="2:26">
      <c r="B656" s="176" t="s">
        <v>3035</v>
      </c>
      <c r="C656" s="121"/>
      <c r="D656" s="119"/>
      <c r="E656" s="118"/>
      <c r="F656" s="192"/>
      <c r="G656" s="117"/>
      <c r="H656" s="120">
        <v>0</v>
      </c>
      <c r="I656" s="119"/>
      <c r="J656" s="119"/>
      <c r="K656" s="120">
        <v>0</v>
      </c>
      <c r="L656" s="120">
        <v>0</v>
      </c>
      <c r="M656" s="120">
        <v>0</v>
      </c>
      <c r="N656" s="120">
        <v>0</v>
      </c>
      <c r="O656" s="120">
        <v>0</v>
      </c>
      <c r="P656" s="185"/>
      <c r="Q656" s="181">
        <v>0</v>
      </c>
      <c r="R656" s="197"/>
      <c r="S656" s="179" t="str">
        <f>IFERROR(INDEX('ITC-3B'!$B$21:$B$1020,MATCH(F656,'ITC-3B'!$E$21:$E$1020,0)),"-")</f>
        <v>-</v>
      </c>
      <c r="T656" s="179" t="str">
        <f>IFERROR(INDEX('ITC-Books'!$B$21:$B$1020,MATCH(F656,'ITC-Books'!$E$21:$E$1020,0)),"-")</f>
        <v>-</v>
      </c>
      <c r="U656" s="186">
        <f t="shared" si="14"/>
        <v>0</v>
      </c>
      <c r="W656" s="179" t="str">
        <f>IFERROR(INDEX('ITC-3B'!$C$21:$C$1020,MATCH(F656,'ITC-3B'!$E$21:$E$1020,0)),"Unclaimed")</f>
        <v>Unclaimed</v>
      </c>
      <c r="X656" s="114">
        <f>IFERROR(VLOOKUP(F656,'ITC-3B'!$E$21:$P$1020,12,0)-H656,SUM(M656:O656))</f>
        <v>0</v>
      </c>
      <c r="Y656" s="179" t="str">
        <f>IFERROR(INDEX('ITC-Books'!$C$21:$C$1020,MATCH(F656,'ITC-Books'!$E$21:$E$1020,0)),"Unclaimed")</f>
        <v>Unclaimed</v>
      </c>
      <c r="Z656" s="114">
        <f>IFERROR(VLOOKUP(F656,'ITC-Books'!$E$21:$P$1020,12,0)-H656,SUM(M656:O656))</f>
        <v>0</v>
      </c>
    </row>
    <row r="657" spans="2:26">
      <c r="B657" s="176" t="s">
        <v>3036</v>
      </c>
      <c r="C657" s="121"/>
      <c r="D657" s="119"/>
      <c r="E657" s="118"/>
      <c r="F657" s="192"/>
      <c r="G657" s="117"/>
      <c r="H657" s="120">
        <v>0</v>
      </c>
      <c r="I657" s="119"/>
      <c r="J657" s="119"/>
      <c r="K657" s="120">
        <v>0</v>
      </c>
      <c r="L657" s="120">
        <v>0</v>
      </c>
      <c r="M657" s="120">
        <v>0</v>
      </c>
      <c r="N657" s="120">
        <v>0</v>
      </c>
      <c r="O657" s="120">
        <v>0</v>
      </c>
      <c r="P657" s="185"/>
      <c r="Q657" s="181">
        <v>0</v>
      </c>
      <c r="R657" s="197"/>
      <c r="S657" s="179" t="str">
        <f>IFERROR(INDEX('ITC-3B'!$B$21:$B$1020,MATCH(F657,'ITC-3B'!$E$21:$E$1020,0)),"-")</f>
        <v>-</v>
      </c>
      <c r="T657" s="179" t="str">
        <f>IFERROR(INDEX('ITC-Books'!$B$21:$B$1020,MATCH(F657,'ITC-Books'!$E$21:$E$1020,0)),"-")</f>
        <v>-</v>
      </c>
      <c r="U657" s="186">
        <f t="shared" si="14"/>
        <v>0</v>
      </c>
      <c r="W657" s="179" t="str">
        <f>IFERROR(INDEX('ITC-3B'!$C$21:$C$1020,MATCH(F657,'ITC-3B'!$E$21:$E$1020,0)),"Unclaimed")</f>
        <v>Unclaimed</v>
      </c>
      <c r="X657" s="114">
        <f>IFERROR(VLOOKUP(F657,'ITC-3B'!$E$21:$P$1020,12,0)-H657,SUM(M657:O657))</f>
        <v>0</v>
      </c>
      <c r="Y657" s="179" t="str">
        <f>IFERROR(INDEX('ITC-Books'!$C$21:$C$1020,MATCH(F657,'ITC-Books'!$E$21:$E$1020,0)),"Unclaimed")</f>
        <v>Unclaimed</v>
      </c>
      <c r="Z657" s="114">
        <f>IFERROR(VLOOKUP(F657,'ITC-Books'!$E$21:$P$1020,12,0)-H657,SUM(M657:O657))</f>
        <v>0</v>
      </c>
    </row>
    <row r="658" spans="2:26">
      <c r="B658" s="176" t="s">
        <v>3037</v>
      </c>
      <c r="C658" s="121"/>
      <c r="D658" s="119"/>
      <c r="E658" s="118"/>
      <c r="F658" s="192"/>
      <c r="G658" s="117"/>
      <c r="H658" s="120">
        <v>0</v>
      </c>
      <c r="I658" s="119"/>
      <c r="J658" s="119"/>
      <c r="K658" s="120">
        <v>0</v>
      </c>
      <c r="L658" s="120">
        <v>0</v>
      </c>
      <c r="M658" s="120">
        <v>0</v>
      </c>
      <c r="N658" s="120">
        <v>0</v>
      </c>
      <c r="O658" s="120">
        <v>0</v>
      </c>
      <c r="P658" s="185"/>
      <c r="Q658" s="181">
        <v>0</v>
      </c>
      <c r="R658" s="197"/>
      <c r="S658" s="179" t="str">
        <f>IFERROR(INDEX('ITC-3B'!$B$21:$B$1020,MATCH(F658,'ITC-3B'!$E$21:$E$1020,0)),"-")</f>
        <v>-</v>
      </c>
      <c r="T658" s="179" t="str">
        <f>IFERROR(INDEX('ITC-Books'!$B$21:$B$1020,MATCH(F658,'ITC-Books'!$E$21:$E$1020,0)),"-")</f>
        <v>-</v>
      </c>
      <c r="U658" s="186">
        <f t="shared" si="14"/>
        <v>0</v>
      </c>
      <c r="W658" s="179" t="str">
        <f>IFERROR(INDEX('ITC-3B'!$C$21:$C$1020,MATCH(F658,'ITC-3B'!$E$21:$E$1020,0)),"Unclaimed")</f>
        <v>Unclaimed</v>
      </c>
      <c r="X658" s="114">
        <f>IFERROR(VLOOKUP(F658,'ITC-3B'!$E$21:$P$1020,12,0)-H658,SUM(M658:O658))</f>
        <v>0</v>
      </c>
      <c r="Y658" s="179" t="str">
        <f>IFERROR(INDEX('ITC-Books'!$C$21:$C$1020,MATCH(F658,'ITC-Books'!$E$21:$E$1020,0)),"Unclaimed")</f>
        <v>Unclaimed</v>
      </c>
      <c r="Z658" s="114">
        <f>IFERROR(VLOOKUP(F658,'ITC-Books'!$E$21:$P$1020,12,0)-H658,SUM(M658:O658))</f>
        <v>0</v>
      </c>
    </row>
    <row r="659" spans="2:26">
      <c r="B659" s="176" t="s">
        <v>3038</v>
      </c>
      <c r="C659" s="121"/>
      <c r="D659" s="119"/>
      <c r="E659" s="118"/>
      <c r="F659" s="192"/>
      <c r="G659" s="117"/>
      <c r="H659" s="120">
        <v>0</v>
      </c>
      <c r="I659" s="119"/>
      <c r="J659" s="119"/>
      <c r="K659" s="120">
        <v>0</v>
      </c>
      <c r="L659" s="120">
        <v>0</v>
      </c>
      <c r="M659" s="120">
        <v>0</v>
      </c>
      <c r="N659" s="120">
        <v>0</v>
      </c>
      <c r="O659" s="120">
        <v>0</v>
      </c>
      <c r="P659" s="185"/>
      <c r="Q659" s="181">
        <v>0</v>
      </c>
      <c r="R659" s="197"/>
      <c r="S659" s="179" t="str">
        <f>IFERROR(INDEX('ITC-3B'!$B$21:$B$1020,MATCH(F659,'ITC-3B'!$E$21:$E$1020,0)),"-")</f>
        <v>-</v>
      </c>
      <c r="T659" s="179" t="str">
        <f>IFERROR(INDEX('ITC-Books'!$B$21:$B$1020,MATCH(F659,'ITC-Books'!$E$21:$E$1020,0)),"-")</f>
        <v>-</v>
      </c>
      <c r="U659" s="186">
        <f t="shared" si="14"/>
        <v>0</v>
      </c>
      <c r="W659" s="179" t="str">
        <f>IFERROR(INDEX('ITC-3B'!$C$21:$C$1020,MATCH(F659,'ITC-3B'!$E$21:$E$1020,0)),"Unclaimed")</f>
        <v>Unclaimed</v>
      </c>
      <c r="X659" s="114">
        <f>IFERROR(VLOOKUP(F659,'ITC-3B'!$E$21:$P$1020,12,0)-H659,SUM(M659:O659))</f>
        <v>0</v>
      </c>
      <c r="Y659" s="179" t="str">
        <f>IFERROR(INDEX('ITC-Books'!$C$21:$C$1020,MATCH(F659,'ITC-Books'!$E$21:$E$1020,0)),"Unclaimed")</f>
        <v>Unclaimed</v>
      </c>
      <c r="Z659" s="114">
        <f>IFERROR(VLOOKUP(F659,'ITC-Books'!$E$21:$P$1020,12,0)-H659,SUM(M659:O659))</f>
        <v>0</v>
      </c>
    </row>
    <row r="660" spans="2:26">
      <c r="B660" s="176" t="s">
        <v>3039</v>
      </c>
      <c r="C660" s="121"/>
      <c r="D660" s="119"/>
      <c r="E660" s="118"/>
      <c r="F660" s="192"/>
      <c r="G660" s="117"/>
      <c r="H660" s="120">
        <v>0</v>
      </c>
      <c r="I660" s="119"/>
      <c r="J660" s="119"/>
      <c r="K660" s="120">
        <v>0</v>
      </c>
      <c r="L660" s="120">
        <v>0</v>
      </c>
      <c r="M660" s="120">
        <v>0</v>
      </c>
      <c r="N660" s="120">
        <v>0</v>
      </c>
      <c r="O660" s="120">
        <v>0</v>
      </c>
      <c r="P660" s="185"/>
      <c r="Q660" s="181">
        <v>0</v>
      </c>
      <c r="R660" s="197"/>
      <c r="S660" s="179" t="str">
        <f>IFERROR(INDEX('ITC-3B'!$B$21:$B$1020,MATCH(F660,'ITC-3B'!$E$21:$E$1020,0)),"-")</f>
        <v>-</v>
      </c>
      <c r="T660" s="179" t="str">
        <f>IFERROR(INDEX('ITC-Books'!$B$21:$B$1020,MATCH(F660,'ITC-Books'!$E$21:$E$1020,0)),"-")</f>
        <v>-</v>
      </c>
      <c r="U660" s="186">
        <f t="shared" si="14"/>
        <v>0</v>
      </c>
      <c r="W660" s="179" t="str">
        <f>IFERROR(INDEX('ITC-3B'!$C$21:$C$1020,MATCH(F660,'ITC-3B'!$E$21:$E$1020,0)),"Unclaimed")</f>
        <v>Unclaimed</v>
      </c>
      <c r="X660" s="114">
        <f>IFERROR(VLOOKUP(F660,'ITC-3B'!$E$21:$P$1020,12,0)-H660,SUM(M660:O660))</f>
        <v>0</v>
      </c>
      <c r="Y660" s="179" t="str">
        <f>IFERROR(INDEX('ITC-Books'!$C$21:$C$1020,MATCH(F660,'ITC-Books'!$E$21:$E$1020,0)),"Unclaimed")</f>
        <v>Unclaimed</v>
      </c>
      <c r="Z660" s="114">
        <f>IFERROR(VLOOKUP(F660,'ITC-Books'!$E$21:$P$1020,12,0)-H660,SUM(M660:O660))</f>
        <v>0</v>
      </c>
    </row>
    <row r="661" spans="2:26">
      <c r="B661" s="176" t="s">
        <v>3040</v>
      </c>
      <c r="C661" s="121"/>
      <c r="D661" s="119"/>
      <c r="E661" s="118"/>
      <c r="F661" s="192"/>
      <c r="G661" s="117"/>
      <c r="H661" s="120">
        <v>0</v>
      </c>
      <c r="I661" s="119"/>
      <c r="J661" s="119"/>
      <c r="K661" s="120">
        <v>0</v>
      </c>
      <c r="L661" s="120">
        <v>0</v>
      </c>
      <c r="M661" s="120">
        <v>0</v>
      </c>
      <c r="N661" s="120">
        <v>0</v>
      </c>
      <c r="O661" s="120">
        <v>0</v>
      </c>
      <c r="P661" s="185"/>
      <c r="Q661" s="181">
        <v>0</v>
      </c>
      <c r="R661" s="197"/>
      <c r="S661" s="179" t="str">
        <f>IFERROR(INDEX('ITC-3B'!$B$21:$B$1020,MATCH(F661,'ITC-3B'!$E$21:$E$1020,0)),"-")</f>
        <v>-</v>
      </c>
      <c r="T661" s="179" t="str">
        <f>IFERROR(INDEX('ITC-Books'!$B$21:$B$1020,MATCH(F661,'ITC-Books'!$E$21:$E$1020,0)),"-")</f>
        <v>-</v>
      </c>
      <c r="U661" s="186">
        <f t="shared" si="14"/>
        <v>0</v>
      </c>
      <c r="W661" s="179" t="str">
        <f>IFERROR(INDEX('ITC-3B'!$C$21:$C$1020,MATCH(F661,'ITC-3B'!$E$21:$E$1020,0)),"Unclaimed")</f>
        <v>Unclaimed</v>
      </c>
      <c r="X661" s="114">
        <f>IFERROR(VLOOKUP(F661,'ITC-3B'!$E$21:$P$1020,12,0)-H661,SUM(M661:O661))</f>
        <v>0</v>
      </c>
      <c r="Y661" s="179" t="str">
        <f>IFERROR(INDEX('ITC-Books'!$C$21:$C$1020,MATCH(F661,'ITC-Books'!$E$21:$E$1020,0)),"Unclaimed")</f>
        <v>Unclaimed</v>
      </c>
      <c r="Z661" s="114">
        <f>IFERROR(VLOOKUP(F661,'ITC-Books'!$E$21:$P$1020,12,0)-H661,SUM(M661:O661))</f>
        <v>0</v>
      </c>
    </row>
    <row r="662" spans="2:26">
      <c r="B662" s="176" t="s">
        <v>3041</v>
      </c>
      <c r="C662" s="121"/>
      <c r="D662" s="119"/>
      <c r="E662" s="118"/>
      <c r="F662" s="192"/>
      <c r="G662" s="117"/>
      <c r="H662" s="120">
        <v>0</v>
      </c>
      <c r="I662" s="119"/>
      <c r="J662" s="119"/>
      <c r="K662" s="120">
        <v>0</v>
      </c>
      <c r="L662" s="120">
        <v>0</v>
      </c>
      <c r="M662" s="120">
        <v>0</v>
      </c>
      <c r="N662" s="120">
        <v>0</v>
      </c>
      <c r="O662" s="120">
        <v>0</v>
      </c>
      <c r="P662" s="185"/>
      <c r="Q662" s="181">
        <v>0</v>
      </c>
      <c r="R662" s="197"/>
      <c r="S662" s="179" t="str">
        <f>IFERROR(INDEX('ITC-3B'!$B$21:$B$1020,MATCH(F662,'ITC-3B'!$E$21:$E$1020,0)),"-")</f>
        <v>-</v>
      </c>
      <c r="T662" s="179" t="str">
        <f>IFERROR(INDEX('ITC-Books'!$B$21:$B$1020,MATCH(F662,'ITC-Books'!$E$21:$E$1020,0)),"-")</f>
        <v>-</v>
      </c>
      <c r="U662" s="186">
        <f t="shared" ref="U662:U725" si="15">IF(((L662*K662/100)-SUM(M662:O662))&gt;0.51,0,((L662*K662/100)-SUM(M662:O662)))</f>
        <v>0</v>
      </c>
      <c r="W662" s="179" t="str">
        <f>IFERROR(INDEX('ITC-3B'!$C$21:$C$1020,MATCH(F662,'ITC-3B'!$E$21:$E$1020,0)),"Unclaimed")</f>
        <v>Unclaimed</v>
      </c>
      <c r="X662" s="114">
        <f>IFERROR(VLOOKUP(F662,'ITC-3B'!$E$21:$P$1020,12,0)-H662,SUM(M662:O662))</f>
        <v>0</v>
      </c>
      <c r="Y662" s="179" t="str">
        <f>IFERROR(INDEX('ITC-Books'!$C$21:$C$1020,MATCH(F662,'ITC-Books'!$E$21:$E$1020,0)),"Unclaimed")</f>
        <v>Unclaimed</v>
      </c>
      <c r="Z662" s="114">
        <f>IFERROR(VLOOKUP(F662,'ITC-Books'!$E$21:$P$1020,12,0)-H662,SUM(M662:O662))</f>
        <v>0</v>
      </c>
    </row>
    <row r="663" spans="2:26">
      <c r="B663" s="176" t="s">
        <v>3042</v>
      </c>
      <c r="C663" s="121"/>
      <c r="D663" s="119"/>
      <c r="E663" s="118"/>
      <c r="F663" s="192"/>
      <c r="G663" s="117"/>
      <c r="H663" s="120">
        <v>0</v>
      </c>
      <c r="I663" s="119"/>
      <c r="J663" s="119"/>
      <c r="K663" s="120">
        <v>0</v>
      </c>
      <c r="L663" s="120">
        <v>0</v>
      </c>
      <c r="M663" s="120">
        <v>0</v>
      </c>
      <c r="N663" s="120">
        <v>0</v>
      </c>
      <c r="O663" s="120">
        <v>0</v>
      </c>
      <c r="P663" s="185"/>
      <c r="Q663" s="181">
        <v>0</v>
      </c>
      <c r="R663" s="197"/>
      <c r="S663" s="179" t="str">
        <f>IFERROR(INDEX('ITC-3B'!$B$21:$B$1020,MATCH(F663,'ITC-3B'!$E$21:$E$1020,0)),"-")</f>
        <v>-</v>
      </c>
      <c r="T663" s="179" t="str">
        <f>IFERROR(INDEX('ITC-Books'!$B$21:$B$1020,MATCH(F663,'ITC-Books'!$E$21:$E$1020,0)),"-")</f>
        <v>-</v>
      </c>
      <c r="U663" s="186">
        <f t="shared" si="15"/>
        <v>0</v>
      </c>
      <c r="W663" s="179" t="str">
        <f>IFERROR(INDEX('ITC-3B'!$C$21:$C$1020,MATCH(F663,'ITC-3B'!$E$21:$E$1020,0)),"Unclaimed")</f>
        <v>Unclaimed</v>
      </c>
      <c r="X663" s="114">
        <f>IFERROR(VLOOKUP(F663,'ITC-3B'!$E$21:$P$1020,12,0)-H663,SUM(M663:O663))</f>
        <v>0</v>
      </c>
      <c r="Y663" s="179" t="str">
        <f>IFERROR(INDEX('ITC-Books'!$C$21:$C$1020,MATCH(F663,'ITC-Books'!$E$21:$E$1020,0)),"Unclaimed")</f>
        <v>Unclaimed</v>
      </c>
      <c r="Z663" s="114">
        <f>IFERROR(VLOOKUP(F663,'ITC-Books'!$E$21:$P$1020,12,0)-H663,SUM(M663:O663))</f>
        <v>0</v>
      </c>
    </row>
    <row r="664" spans="2:26">
      <c r="B664" s="176" t="s">
        <v>3043</v>
      </c>
      <c r="C664" s="121"/>
      <c r="D664" s="119"/>
      <c r="E664" s="118"/>
      <c r="F664" s="192"/>
      <c r="G664" s="117"/>
      <c r="H664" s="120">
        <v>0</v>
      </c>
      <c r="I664" s="119"/>
      <c r="J664" s="119"/>
      <c r="K664" s="120">
        <v>0</v>
      </c>
      <c r="L664" s="120">
        <v>0</v>
      </c>
      <c r="M664" s="120">
        <v>0</v>
      </c>
      <c r="N664" s="120">
        <v>0</v>
      </c>
      <c r="O664" s="120">
        <v>0</v>
      </c>
      <c r="P664" s="185"/>
      <c r="Q664" s="181">
        <v>0</v>
      </c>
      <c r="R664" s="197"/>
      <c r="S664" s="179" t="str">
        <f>IFERROR(INDEX('ITC-3B'!$B$21:$B$1020,MATCH(F664,'ITC-3B'!$E$21:$E$1020,0)),"-")</f>
        <v>-</v>
      </c>
      <c r="T664" s="179" t="str">
        <f>IFERROR(INDEX('ITC-Books'!$B$21:$B$1020,MATCH(F664,'ITC-Books'!$E$21:$E$1020,0)),"-")</f>
        <v>-</v>
      </c>
      <c r="U664" s="186">
        <f t="shared" si="15"/>
        <v>0</v>
      </c>
      <c r="W664" s="179" t="str">
        <f>IFERROR(INDEX('ITC-3B'!$C$21:$C$1020,MATCH(F664,'ITC-3B'!$E$21:$E$1020,0)),"Unclaimed")</f>
        <v>Unclaimed</v>
      </c>
      <c r="X664" s="114">
        <f>IFERROR(VLOOKUP(F664,'ITC-3B'!$E$21:$P$1020,12,0)-H664,SUM(M664:O664))</f>
        <v>0</v>
      </c>
      <c r="Y664" s="179" t="str">
        <f>IFERROR(INDEX('ITC-Books'!$C$21:$C$1020,MATCH(F664,'ITC-Books'!$E$21:$E$1020,0)),"Unclaimed")</f>
        <v>Unclaimed</v>
      </c>
      <c r="Z664" s="114">
        <f>IFERROR(VLOOKUP(F664,'ITC-Books'!$E$21:$P$1020,12,0)-H664,SUM(M664:O664))</f>
        <v>0</v>
      </c>
    </row>
    <row r="665" spans="2:26">
      <c r="B665" s="176" t="s">
        <v>3044</v>
      </c>
      <c r="C665" s="121"/>
      <c r="D665" s="119"/>
      <c r="E665" s="118"/>
      <c r="F665" s="192"/>
      <c r="G665" s="117"/>
      <c r="H665" s="120">
        <v>0</v>
      </c>
      <c r="I665" s="119"/>
      <c r="J665" s="119"/>
      <c r="K665" s="120">
        <v>0</v>
      </c>
      <c r="L665" s="120">
        <v>0</v>
      </c>
      <c r="M665" s="120">
        <v>0</v>
      </c>
      <c r="N665" s="120">
        <v>0</v>
      </c>
      <c r="O665" s="120">
        <v>0</v>
      </c>
      <c r="P665" s="185"/>
      <c r="Q665" s="181">
        <v>0</v>
      </c>
      <c r="R665" s="197"/>
      <c r="S665" s="179" t="str">
        <f>IFERROR(INDEX('ITC-3B'!$B$21:$B$1020,MATCH(F665,'ITC-3B'!$E$21:$E$1020,0)),"-")</f>
        <v>-</v>
      </c>
      <c r="T665" s="179" t="str">
        <f>IFERROR(INDEX('ITC-Books'!$B$21:$B$1020,MATCH(F665,'ITC-Books'!$E$21:$E$1020,0)),"-")</f>
        <v>-</v>
      </c>
      <c r="U665" s="186">
        <f t="shared" si="15"/>
        <v>0</v>
      </c>
      <c r="W665" s="179" t="str">
        <f>IFERROR(INDEX('ITC-3B'!$C$21:$C$1020,MATCH(F665,'ITC-3B'!$E$21:$E$1020,0)),"Unclaimed")</f>
        <v>Unclaimed</v>
      </c>
      <c r="X665" s="114">
        <f>IFERROR(VLOOKUP(F665,'ITC-3B'!$E$21:$P$1020,12,0)-H665,SUM(M665:O665))</f>
        <v>0</v>
      </c>
      <c r="Y665" s="179" t="str">
        <f>IFERROR(INDEX('ITC-Books'!$C$21:$C$1020,MATCH(F665,'ITC-Books'!$E$21:$E$1020,0)),"Unclaimed")</f>
        <v>Unclaimed</v>
      </c>
      <c r="Z665" s="114">
        <f>IFERROR(VLOOKUP(F665,'ITC-Books'!$E$21:$P$1020,12,0)-H665,SUM(M665:O665))</f>
        <v>0</v>
      </c>
    </row>
    <row r="666" spans="2:26">
      <c r="B666" s="176" t="s">
        <v>3045</v>
      </c>
      <c r="C666" s="121"/>
      <c r="D666" s="119"/>
      <c r="E666" s="118"/>
      <c r="F666" s="192"/>
      <c r="G666" s="117"/>
      <c r="H666" s="120">
        <v>0</v>
      </c>
      <c r="I666" s="119"/>
      <c r="J666" s="119"/>
      <c r="K666" s="120">
        <v>0</v>
      </c>
      <c r="L666" s="120">
        <v>0</v>
      </c>
      <c r="M666" s="120">
        <v>0</v>
      </c>
      <c r="N666" s="120">
        <v>0</v>
      </c>
      <c r="O666" s="120">
        <v>0</v>
      </c>
      <c r="P666" s="185"/>
      <c r="Q666" s="181">
        <v>0</v>
      </c>
      <c r="R666" s="197"/>
      <c r="S666" s="179" t="str">
        <f>IFERROR(INDEX('ITC-3B'!$B$21:$B$1020,MATCH(F666,'ITC-3B'!$E$21:$E$1020,0)),"-")</f>
        <v>-</v>
      </c>
      <c r="T666" s="179" t="str">
        <f>IFERROR(INDEX('ITC-Books'!$B$21:$B$1020,MATCH(F666,'ITC-Books'!$E$21:$E$1020,0)),"-")</f>
        <v>-</v>
      </c>
      <c r="U666" s="186">
        <f t="shared" si="15"/>
        <v>0</v>
      </c>
      <c r="W666" s="179" t="str">
        <f>IFERROR(INDEX('ITC-3B'!$C$21:$C$1020,MATCH(F666,'ITC-3B'!$E$21:$E$1020,0)),"Unclaimed")</f>
        <v>Unclaimed</v>
      </c>
      <c r="X666" s="114">
        <f>IFERROR(VLOOKUP(F666,'ITC-3B'!$E$21:$P$1020,12,0)-H666,SUM(M666:O666))</f>
        <v>0</v>
      </c>
      <c r="Y666" s="179" t="str">
        <f>IFERROR(INDEX('ITC-Books'!$C$21:$C$1020,MATCH(F666,'ITC-Books'!$E$21:$E$1020,0)),"Unclaimed")</f>
        <v>Unclaimed</v>
      </c>
      <c r="Z666" s="114">
        <f>IFERROR(VLOOKUP(F666,'ITC-Books'!$E$21:$P$1020,12,0)-H666,SUM(M666:O666))</f>
        <v>0</v>
      </c>
    </row>
    <row r="667" spans="2:26">
      <c r="B667" s="176" t="s">
        <v>3046</v>
      </c>
      <c r="C667" s="121"/>
      <c r="D667" s="119"/>
      <c r="E667" s="118"/>
      <c r="F667" s="192"/>
      <c r="G667" s="117"/>
      <c r="H667" s="120">
        <v>0</v>
      </c>
      <c r="I667" s="119"/>
      <c r="J667" s="119"/>
      <c r="K667" s="120">
        <v>0</v>
      </c>
      <c r="L667" s="120">
        <v>0</v>
      </c>
      <c r="M667" s="120">
        <v>0</v>
      </c>
      <c r="N667" s="120">
        <v>0</v>
      </c>
      <c r="O667" s="120">
        <v>0</v>
      </c>
      <c r="P667" s="185"/>
      <c r="Q667" s="181">
        <v>0</v>
      </c>
      <c r="R667" s="197"/>
      <c r="S667" s="179" t="str">
        <f>IFERROR(INDEX('ITC-3B'!$B$21:$B$1020,MATCH(F667,'ITC-3B'!$E$21:$E$1020,0)),"-")</f>
        <v>-</v>
      </c>
      <c r="T667" s="179" t="str">
        <f>IFERROR(INDEX('ITC-Books'!$B$21:$B$1020,MATCH(F667,'ITC-Books'!$E$21:$E$1020,0)),"-")</f>
        <v>-</v>
      </c>
      <c r="U667" s="186">
        <f t="shared" si="15"/>
        <v>0</v>
      </c>
      <c r="W667" s="179" t="str">
        <f>IFERROR(INDEX('ITC-3B'!$C$21:$C$1020,MATCH(F667,'ITC-3B'!$E$21:$E$1020,0)),"Unclaimed")</f>
        <v>Unclaimed</v>
      </c>
      <c r="X667" s="114">
        <f>IFERROR(VLOOKUP(F667,'ITC-3B'!$E$21:$P$1020,12,0)-H667,SUM(M667:O667))</f>
        <v>0</v>
      </c>
      <c r="Y667" s="179" t="str">
        <f>IFERROR(INDEX('ITC-Books'!$C$21:$C$1020,MATCH(F667,'ITC-Books'!$E$21:$E$1020,0)),"Unclaimed")</f>
        <v>Unclaimed</v>
      </c>
      <c r="Z667" s="114">
        <f>IFERROR(VLOOKUP(F667,'ITC-Books'!$E$21:$P$1020,12,0)-H667,SUM(M667:O667))</f>
        <v>0</v>
      </c>
    </row>
    <row r="668" spans="2:26">
      <c r="B668" s="176" t="s">
        <v>3047</v>
      </c>
      <c r="C668" s="121"/>
      <c r="D668" s="119"/>
      <c r="E668" s="118"/>
      <c r="F668" s="192"/>
      <c r="G668" s="117"/>
      <c r="H668" s="120">
        <v>0</v>
      </c>
      <c r="I668" s="119"/>
      <c r="J668" s="119"/>
      <c r="K668" s="120">
        <v>0</v>
      </c>
      <c r="L668" s="120">
        <v>0</v>
      </c>
      <c r="M668" s="120">
        <v>0</v>
      </c>
      <c r="N668" s="120">
        <v>0</v>
      </c>
      <c r="O668" s="120">
        <v>0</v>
      </c>
      <c r="P668" s="185"/>
      <c r="Q668" s="181">
        <v>0</v>
      </c>
      <c r="R668" s="197"/>
      <c r="S668" s="179" t="str">
        <f>IFERROR(INDEX('ITC-3B'!$B$21:$B$1020,MATCH(F668,'ITC-3B'!$E$21:$E$1020,0)),"-")</f>
        <v>-</v>
      </c>
      <c r="T668" s="179" t="str">
        <f>IFERROR(INDEX('ITC-Books'!$B$21:$B$1020,MATCH(F668,'ITC-Books'!$E$21:$E$1020,0)),"-")</f>
        <v>-</v>
      </c>
      <c r="U668" s="186">
        <f t="shared" si="15"/>
        <v>0</v>
      </c>
      <c r="W668" s="179" t="str">
        <f>IFERROR(INDEX('ITC-3B'!$C$21:$C$1020,MATCH(F668,'ITC-3B'!$E$21:$E$1020,0)),"Unclaimed")</f>
        <v>Unclaimed</v>
      </c>
      <c r="X668" s="114">
        <f>IFERROR(VLOOKUP(F668,'ITC-3B'!$E$21:$P$1020,12,0)-H668,SUM(M668:O668))</f>
        <v>0</v>
      </c>
      <c r="Y668" s="179" t="str">
        <f>IFERROR(INDEX('ITC-Books'!$C$21:$C$1020,MATCH(F668,'ITC-Books'!$E$21:$E$1020,0)),"Unclaimed")</f>
        <v>Unclaimed</v>
      </c>
      <c r="Z668" s="114">
        <f>IFERROR(VLOOKUP(F668,'ITC-Books'!$E$21:$P$1020,12,0)-H668,SUM(M668:O668))</f>
        <v>0</v>
      </c>
    </row>
    <row r="669" spans="2:26">
      <c r="B669" s="176" t="s">
        <v>3048</v>
      </c>
      <c r="C669" s="121"/>
      <c r="D669" s="119"/>
      <c r="E669" s="118"/>
      <c r="F669" s="192"/>
      <c r="G669" s="117"/>
      <c r="H669" s="120">
        <v>0</v>
      </c>
      <c r="I669" s="119"/>
      <c r="J669" s="119"/>
      <c r="K669" s="120">
        <v>0</v>
      </c>
      <c r="L669" s="120">
        <v>0</v>
      </c>
      <c r="M669" s="120">
        <v>0</v>
      </c>
      <c r="N669" s="120">
        <v>0</v>
      </c>
      <c r="O669" s="120">
        <v>0</v>
      </c>
      <c r="P669" s="185"/>
      <c r="Q669" s="181">
        <v>0</v>
      </c>
      <c r="R669" s="197"/>
      <c r="S669" s="179" t="str">
        <f>IFERROR(INDEX('ITC-3B'!$B$21:$B$1020,MATCH(F669,'ITC-3B'!$E$21:$E$1020,0)),"-")</f>
        <v>-</v>
      </c>
      <c r="T669" s="179" t="str">
        <f>IFERROR(INDEX('ITC-Books'!$B$21:$B$1020,MATCH(F669,'ITC-Books'!$E$21:$E$1020,0)),"-")</f>
        <v>-</v>
      </c>
      <c r="U669" s="186">
        <f t="shared" si="15"/>
        <v>0</v>
      </c>
      <c r="W669" s="179" t="str">
        <f>IFERROR(INDEX('ITC-3B'!$C$21:$C$1020,MATCH(F669,'ITC-3B'!$E$21:$E$1020,0)),"Unclaimed")</f>
        <v>Unclaimed</v>
      </c>
      <c r="X669" s="114">
        <f>IFERROR(VLOOKUP(F669,'ITC-3B'!$E$21:$P$1020,12,0)-H669,SUM(M669:O669))</f>
        <v>0</v>
      </c>
      <c r="Y669" s="179" t="str">
        <f>IFERROR(INDEX('ITC-Books'!$C$21:$C$1020,MATCH(F669,'ITC-Books'!$E$21:$E$1020,0)),"Unclaimed")</f>
        <v>Unclaimed</v>
      </c>
      <c r="Z669" s="114">
        <f>IFERROR(VLOOKUP(F669,'ITC-Books'!$E$21:$P$1020,12,0)-H669,SUM(M669:O669))</f>
        <v>0</v>
      </c>
    </row>
    <row r="670" spans="2:26">
      <c r="B670" s="176" t="s">
        <v>3049</v>
      </c>
      <c r="C670" s="121"/>
      <c r="D670" s="119"/>
      <c r="E670" s="118"/>
      <c r="F670" s="192"/>
      <c r="G670" s="117"/>
      <c r="H670" s="120">
        <v>0</v>
      </c>
      <c r="I670" s="119"/>
      <c r="J670" s="119"/>
      <c r="K670" s="120">
        <v>0</v>
      </c>
      <c r="L670" s="120">
        <v>0</v>
      </c>
      <c r="M670" s="120">
        <v>0</v>
      </c>
      <c r="N670" s="120">
        <v>0</v>
      </c>
      <c r="O670" s="120">
        <v>0</v>
      </c>
      <c r="P670" s="185"/>
      <c r="Q670" s="181">
        <v>0</v>
      </c>
      <c r="R670" s="197"/>
      <c r="S670" s="179" t="str">
        <f>IFERROR(INDEX('ITC-3B'!$B$21:$B$1020,MATCH(F670,'ITC-3B'!$E$21:$E$1020,0)),"-")</f>
        <v>-</v>
      </c>
      <c r="T670" s="179" t="str">
        <f>IFERROR(INDEX('ITC-Books'!$B$21:$B$1020,MATCH(F670,'ITC-Books'!$E$21:$E$1020,0)),"-")</f>
        <v>-</v>
      </c>
      <c r="U670" s="186">
        <f t="shared" si="15"/>
        <v>0</v>
      </c>
      <c r="W670" s="179" t="str">
        <f>IFERROR(INDEX('ITC-3B'!$C$21:$C$1020,MATCH(F670,'ITC-3B'!$E$21:$E$1020,0)),"Unclaimed")</f>
        <v>Unclaimed</v>
      </c>
      <c r="X670" s="114">
        <f>IFERROR(VLOOKUP(F670,'ITC-3B'!$E$21:$P$1020,12,0)-H670,SUM(M670:O670))</f>
        <v>0</v>
      </c>
      <c r="Y670" s="179" t="str">
        <f>IFERROR(INDEX('ITC-Books'!$C$21:$C$1020,MATCH(F670,'ITC-Books'!$E$21:$E$1020,0)),"Unclaimed")</f>
        <v>Unclaimed</v>
      </c>
      <c r="Z670" s="114">
        <f>IFERROR(VLOOKUP(F670,'ITC-Books'!$E$21:$P$1020,12,0)-H670,SUM(M670:O670))</f>
        <v>0</v>
      </c>
    </row>
    <row r="671" spans="2:26">
      <c r="B671" s="176" t="s">
        <v>3050</v>
      </c>
      <c r="C671" s="121"/>
      <c r="D671" s="119"/>
      <c r="E671" s="118"/>
      <c r="F671" s="192"/>
      <c r="G671" s="117"/>
      <c r="H671" s="120">
        <v>0</v>
      </c>
      <c r="I671" s="119"/>
      <c r="J671" s="119"/>
      <c r="K671" s="120">
        <v>0</v>
      </c>
      <c r="L671" s="120">
        <v>0</v>
      </c>
      <c r="M671" s="120">
        <v>0</v>
      </c>
      <c r="N671" s="120">
        <v>0</v>
      </c>
      <c r="O671" s="120">
        <v>0</v>
      </c>
      <c r="P671" s="185"/>
      <c r="Q671" s="181">
        <v>0</v>
      </c>
      <c r="R671" s="197"/>
      <c r="S671" s="179" t="str">
        <f>IFERROR(INDEX('ITC-3B'!$B$21:$B$1020,MATCH(F671,'ITC-3B'!$E$21:$E$1020,0)),"-")</f>
        <v>-</v>
      </c>
      <c r="T671" s="179" t="str">
        <f>IFERROR(INDEX('ITC-Books'!$B$21:$B$1020,MATCH(F671,'ITC-Books'!$E$21:$E$1020,0)),"-")</f>
        <v>-</v>
      </c>
      <c r="U671" s="186">
        <f t="shared" si="15"/>
        <v>0</v>
      </c>
      <c r="W671" s="179" t="str">
        <f>IFERROR(INDEX('ITC-3B'!$C$21:$C$1020,MATCH(F671,'ITC-3B'!$E$21:$E$1020,0)),"Unclaimed")</f>
        <v>Unclaimed</v>
      </c>
      <c r="X671" s="114">
        <f>IFERROR(VLOOKUP(F671,'ITC-3B'!$E$21:$P$1020,12,0)-H671,SUM(M671:O671))</f>
        <v>0</v>
      </c>
      <c r="Y671" s="179" t="str">
        <f>IFERROR(INDEX('ITC-Books'!$C$21:$C$1020,MATCH(F671,'ITC-Books'!$E$21:$E$1020,0)),"Unclaimed")</f>
        <v>Unclaimed</v>
      </c>
      <c r="Z671" s="114">
        <f>IFERROR(VLOOKUP(F671,'ITC-Books'!$E$21:$P$1020,12,0)-H671,SUM(M671:O671))</f>
        <v>0</v>
      </c>
    </row>
    <row r="672" spans="2:26">
      <c r="B672" s="176" t="s">
        <v>3051</v>
      </c>
      <c r="C672" s="121"/>
      <c r="D672" s="119"/>
      <c r="E672" s="118"/>
      <c r="F672" s="192"/>
      <c r="G672" s="117"/>
      <c r="H672" s="120">
        <v>0</v>
      </c>
      <c r="I672" s="119"/>
      <c r="J672" s="119"/>
      <c r="K672" s="120">
        <v>0</v>
      </c>
      <c r="L672" s="120">
        <v>0</v>
      </c>
      <c r="M672" s="120">
        <v>0</v>
      </c>
      <c r="N672" s="120">
        <v>0</v>
      </c>
      <c r="O672" s="120">
        <v>0</v>
      </c>
      <c r="P672" s="185"/>
      <c r="Q672" s="181">
        <v>0</v>
      </c>
      <c r="R672" s="197"/>
      <c r="S672" s="179" t="str">
        <f>IFERROR(INDEX('ITC-3B'!$B$21:$B$1020,MATCH(F672,'ITC-3B'!$E$21:$E$1020,0)),"-")</f>
        <v>-</v>
      </c>
      <c r="T672" s="179" t="str">
        <f>IFERROR(INDEX('ITC-Books'!$B$21:$B$1020,MATCH(F672,'ITC-Books'!$E$21:$E$1020,0)),"-")</f>
        <v>-</v>
      </c>
      <c r="U672" s="186">
        <f t="shared" si="15"/>
        <v>0</v>
      </c>
      <c r="W672" s="179" t="str">
        <f>IFERROR(INDEX('ITC-3B'!$C$21:$C$1020,MATCH(F672,'ITC-3B'!$E$21:$E$1020,0)),"Unclaimed")</f>
        <v>Unclaimed</v>
      </c>
      <c r="X672" s="114">
        <f>IFERROR(VLOOKUP(F672,'ITC-3B'!$E$21:$P$1020,12,0)-H672,SUM(M672:O672))</f>
        <v>0</v>
      </c>
      <c r="Y672" s="179" t="str">
        <f>IFERROR(INDEX('ITC-Books'!$C$21:$C$1020,MATCH(F672,'ITC-Books'!$E$21:$E$1020,0)),"Unclaimed")</f>
        <v>Unclaimed</v>
      </c>
      <c r="Z672" s="114">
        <f>IFERROR(VLOOKUP(F672,'ITC-Books'!$E$21:$P$1020,12,0)-H672,SUM(M672:O672))</f>
        <v>0</v>
      </c>
    </row>
    <row r="673" spans="2:26">
      <c r="B673" s="176" t="s">
        <v>3052</v>
      </c>
      <c r="C673" s="121"/>
      <c r="D673" s="119"/>
      <c r="E673" s="118"/>
      <c r="F673" s="192"/>
      <c r="G673" s="117"/>
      <c r="H673" s="120">
        <v>0</v>
      </c>
      <c r="I673" s="119"/>
      <c r="J673" s="119"/>
      <c r="K673" s="120">
        <v>0</v>
      </c>
      <c r="L673" s="120">
        <v>0</v>
      </c>
      <c r="M673" s="120">
        <v>0</v>
      </c>
      <c r="N673" s="120">
        <v>0</v>
      </c>
      <c r="O673" s="120">
        <v>0</v>
      </c>
      <c r="P673" s="185"/>
      <c r="Q673" s="181">
        <v>0</v>
      </c>
      <c r="R673" s="197"/>
      <c r="S673" s="179" t="str">
        <f>IFERROR(INDEX('ITC-3B'!$B$21:$B$1020,MATCH(F673,'ITC-3B'!$E$21:$E$1020,0)),"-")</f>
        <v>-</v>
      </c>
      <c r="T673" s="179" t="str">
        <f>IFERROR(INDEX('ITC-Books'!$B$21:$B$1020,MATCH(F673,'ITC-Books'!$E$21:$E$1020,0)),"-")</f>
        <v>-</v>
      </c>
      <c r="U673" s="186">
        <f t="shared" si="15"/>
        <v>0</v>
      </c>
      <c r="W673" s="179" t="str">
        <f>IFERROR(INDEX('ITC-3B'!$C$21:$C$1020,MATCH(F673,'ITC-3B'!$E$21:$E$1020,0)),"Unclaimed")</f>
        <v>Unclaimed</v>
      </c>
      <c r="X673" s="114">
        <f>IFERROR(VLOOKUP(F673,'ITC-3B'!$E$21:$P$1020,12,0)-H673,SUM(M673:O673))</f>
        <v>0</v>
      </c>
      <c r="Y673" s="179" t="str">
        <f>IFERROR(INDEX('ITC-Books'!$C$21:$C$1020,MATCH(F673,'ITC-Books'!$E$21:$E$1020,0)),"Unclaimed")</f>
        <v>Unclaimed</v>
      </c>
      <c r="Z673" s="114">
        <f>IFERROR(VLOOKUP(F673,'ITC-Books'!$E$21:$P$1020,12,0)-H673,SUM(M673:O673))</f>
        <v>0</v>
      </c>
    </row>
    <row r="674" spans="2:26">
      <c r="B674" s="176" t="s">
        <v>3053</v>
      </c>
      <c r="C674" s="121"/>
      <c r="D674" s="119"/>
      <c r="E674" s="118"/>
      <c r="F674" s="192"/>
      <c r="G674" s="117"/>
      <c r="H674" s="120">
        <v>0</v>
      </c>
      <c r="I674" s="119"/>
      <c r="J674" s="119"/>
      <c r="K674" s="120">
        <v>0</v>
      </c>
      <c r="L674" s="120">
        <v>0</v>
      </c>
      <c r="M674" s="120">
        <v>0</v>
      </c>
      <c r="N674" s="120">
        <v>0</v>
      </c>
      <c r="O674" s="120">
        <v>0</v>
      </c>
      <c r="P674" s="185"/>
      <c r="Q674" s="181">
        <v>0</v>
      </c>
      <c r="R674" s="197"/>
      <c r="S674" s="179" t="str">
        <f>IFERROR(INDEX('ITC-3B'!$B$21:$B$1020,MATCH(F674,'ITC-3B'!$E$21:$E$1020,0)),"-")</f>
        <v>-</v>
      </c>
      <c r="T674" s="179" t="str">
        <f>IFERROR(INDEX('ITC-Books'!$B$21:$B$1020,MATCH(F674,'ITC-Books'!$E$21:$E$1020,0)),"-")</f>
        <v>-</v>
      </c>
      <c r="U674" s="186">
        <f t="shared" si="15"/>
        <v>0</v>
      </c>
      <c r="W674" s="179" t="str">
        <f>IFERROR(INDEX('ITC-3B'!$C$21:$C$1020,MATCH(F674,'ITC-3B'!$E$21:$E$1020,0)),"Unclaimed")</f>
        <v>Unclaimed</v>
      </c>
      <c r="X674" s="114">
        <f>IFERROR(VLOOKUP(F674,'ITC-3B'!$E$21:$P$1020,12,0)-H674,SUM(M674:O674))</f>
        <v>0</v>
      </c>
      <c r="Y674" s="179" t="str">
        <f>IFERROR(INDEX('ITC-Books'!$C$21:$C$1020,MATCH(F674,'ITC-Books'!$E$21:$E$1020,0)),"Unclaimed")</f>
        <v>Unclaimed</v>
      </c>
      <c r="Z674" s="114">
        <f>IFERROR(VLOOKUP(F674,'ITC-Books'!$E$21:$P$1020,12,0)-H674,SUM(M674:O674))</f>
        <v>0</v>
      </c>
    </row>
    <row r="675" spans="2:26">
      <c r="B675" s="176" t="s">
        <v>3054</v>
      </c>
      <c r="C675" s="121"/>
      <c r="D675" s="119"/>
      <c r="E675" s="118"/>
      <c r="F675" s="192"/>
      <c r="G675" s="117"/>
      <c r="H675" s="120">
        <v>0</v>
      </c>
      <c r="I675" s="119"/>
      <c r="J675" s="119"/>
      <c r="K675" s="120">
        <v>0</v>
      </c>
      <c r="L675" s="120">
        <v>0</v>
      </c>
      <c r="M675" s="120">
        <v>0</v>
      </c>
      <c r="N675" s="120">
        <v>0</v>
      </c>
      <c r="O675" s="120">
        <v>0</v>
      </c>
      <c r="P675" s="185"/>
      <c r="Q675" s="181">
        <v>0</v>
      </c>
      <c r="R675" s="197"/>
      <c r="S675" s="179" t="str">
        <f>IFERROR(INDEX('ITC-3B'!$B$21:$B$1020,MATCH(F675,'ITC-3B'!$E$21:$E$1020,0)),"-")</f>
        <v>-</v>
      </c>
      <c r="T675" s="179" t="str">
        <f>IFERROR(INDEX('ITC-Books'!$B$21:$B$1020,MATCH(F675,'ITC-Books'!$E$21:$E$1020,0)),"-")</f>
        <v>-</v>
      </c>
      <c r="U675" s="186">
        <f t="shared" si="15"/>
        <v>0</v>
      </c>
      <c r="W675" s="179" t="str">
        <f>IFERROR(INDEX('ITC-3B'!$C$21:$C$1020,MATCH(F675,'ITC-3B'!$E$21:$E$1020,0)),"Unclaimed")</f>
        <v>Unclaimed</v>
      </c>
      <c r="X675" s="114">
        <f>IFERROR(VLOOKUP(F675,'ITC-3B'!$E$21:$P$1020,12,0)-H675,SUM(M675:O675))</f>
        <v>0</v>
      </c>
      <c r="Y675" s="179" t="str">
        <f>IFERROR(INDEX('ITC-Books'!$C$21:$C$1020,MATCH(F675,'ITC-Books'!$E$21:$E$1020,0)),"Unclaimed")</f>
        <v>Unclaimed</v>
      </c>
      <c r="Z675" s="114">
        <f>IFERROR(VLOOKUP(F675,'ITC-Books'!$E$21:$P$1020,12,0)-H675,SUM(M675:O675))</f>
        <v>0</v>
      </c>
    </row>
    <row r="676" spans="2:26">
      <c r="B676" s="176" t="s">
        <v>3055</v>
      </c>
      <c r="C676" s="121"/>
      <c r="D676" s="119"/>
      <c r="E676" s="118"/>
      <c r="F676" s="192"/>
      <c r="G676" s="117"/>
      <c r="H676" s="120">
        <v>0</v>
      </c>
      <c r="I676" s="119"/>
      <c r="J676" s="119"/>
      <c r="K676" s="120">
        <v>0</v>
      </c>
      <c r="L676" s="120">
        <v>0</v>
      </c>
      <c r="M676" s="120">
        <v>0</v>
      </c>
      <c r="N676" s="120">
        <v>0</v>
      </c>
      <c r="O676" s="120">
        <v>0</v>
      </c>
      <c r="P676" s="185"/>
      <c r="Q676" s="181">
        <v>0</v>
      </c>
      <c r="R676" s="197"/>
      <c r="S676" s="179" t="str">
        <f>IFERROR(INDEX('ITC-3B'!$B$21:$B$1020,MATCH(F676,'ITC-3B'!$E$21:$E$1020,0)),"-")</f>
        <v>-</v>
      </c>
      <c r="T676" s="179" t="str">
        <f>IFERROR(INDEX('ITC-Books'!$B$21:$B$1020,MATCH(F676,'ITC-Books'!$E$21:$E$1020,0)),"-")</f>
        <v>-</v>
      </c>
      <c r="U676" s="186">
        <f t="shared" si="15"/>
        <v>0</v>
      </c>
      <c r="W676" s="179" t="str">
        <f>IFERROR(INDEX('ITC-3B'!$C$21:$C$1020,MATCH(F676,'ITC-3B'!$E$21:$E$1020,0)),"Unclaimed")</f>
        <v>Unclaimed</v>
      </c>
      <c r="X676" s="114">
        <f>IFERROR(VLOOKUP(F676,'ITC-3B'!$E$21:$P$1020,12,0)-H676,SUM(M676:O676))</f>
        <v>0</v>
      </c>
      <c r="Y676" s="179" t="str">
        <f>IFERROR(INDEX('ITC-Books'!$C$21:$C$1020,MATCH(F676,'ITC-Books'!$E$21:$E$1020,0)),"Unclaimed")</f>
        <v>Unclaimed</v>
      </c>
      <c r="Z676" s="114">
        <f>IFERROR(VLOOKUP(F676,'ITC-Books'!$E$21:$P$1020,12,0)-H676,SUM(M676:O676))</f>
        <v>0</v>
      </c>
    </row>
    <row r="677" spans="2:26">
      <c r="B677" s="176" t="s">
        <v>3056</v>
      </c>
      <c r="C677" s="121"/>
      <c r="D677" s="119"/>
      <c r="E677" s="118"/>
      <c r="F677" s="192"/>
      <c r="G677" s="117"/>
      <c r="H677" s="120">
        <v>0</v>
      </c>
      <c r="I677" s="119"/>
      <c r="J677" s="119"/>
      <c r="K677" s="120">
        <v>0</v>
      </c>
      <c r="L677" s="120">
        <v>0</v>
      </c>
      <c r="M677" s="120">
        <v>0</v>
      </c>
      <c r="N677" s="120">
        <v>0</v>
      </c>
      <c r="O677" s="120">
        <v>0</v>
      </c>
      <c r="P677" s="185"/>
      <c r="Q677" s="181">
        <v>0</v>
      </c>
      <c r="R677" s="197"/>
      <c r="S677" s="179" t="str">
        <f>IFERROR(INDEX('ITC-3B'!$B$21:$B$1020,MATCH(F677,'ITC-3B'!$E$21:$E$1020,0)),"-")</f>
        <v>-</v>
      </c>
      <c r="T677" s="179" t="str">
        <f>IFERROR(INDEX('ITC-Books'!$B$21:$B$1020,MATCH(F677,'ITC-Books'!$E$21:$E$1020,0)),"-")</f>
        <v>-</v>
      </c>
      <c r="U677" s="186">
        <f t="shared" si="15"/>
        <v>0</v>
      </c>
      <c r="W677" s="179" t="str">
        <f>IFERROR(INDEX('ITC-3B'!$C$21:$C$1020,MATCH(F677,'ITC-3B'!$E$21:$E$1020,0)),"Unclaimed")</f>
        <v>Unclaimed</v>
      </c>
      <c r="X677" s="114">
        <f>IFERROR(VLOOKUP(F677,'ITC-3B'!$E$21:$P$1020,12,0)-H677,SUM(M677:O677))</f>
        <v>0</v>
      </c>
      <c r="Y677" s="179" t="str">
        <f>IFERROR(INDEX('ITC-Books'!$C$21:$C$1020,MATCH(F677,'ITC-Books'!$E$21:$E$1020,0)),"Unclaimed")</f>
        <v>Unclaimed</v>
      </c>
      <c r="Z677" s="114">
        <f>IFERROR(VLOOKUP(F677,'ITC-Books'!$E$21:$P$1020,12,0)-H677,SUM(M677:O677))</f>
        <v>0</v>
      </c>
    </row>
    <row r="678" spans="2:26">
      <c r="B678" s="176" t="s">
        <v>3057</v>
      </c>
      <c r="C678" s="121"/>
      <c r="D678" s="119"/>
      <c r="E678" s="118"/>
      <c r="F678" s="192"/>
      <c r="G678" s="117"/>
      <c r="H678" s="120">
        <v>0</v>
      </c>
      <c r="I678" s="119"/>
      <c r="J678" s="119"/>
      <c r="K678" s="120">
        <v>0</v>
      </c>
      <c r="L678" s="120">
        <v>0</v>
      </c>
      <c r="M678" s="120">
        <v>0</v>
      </c>
      <c r="N678" s="120">
        <v>0</v>
      </c>
      <c r="O678" s="120">
        <v>0</v>
      </c>
      <c r="P678" s="185"/>
      <c r="Q678" s="181">
        <v>0</v>
      </c>
      <c r="R678" s="197"/>
      <c r="S678" s="179" t="str">
        <f>IFERROR(INDEX('ITC-3B'!$B$21:$B$1020,MATCH(F678,'ITC-3B'!$E$21:$E$1020,0)),"-")</f>
        <v>-</v>
      </c>
      <c r="T678" s="179" t="str">
        <f>IFERROR(INDEX('ITC-Books'!$B$21:$B$1020,MATCH(F678,'ITC-Books'!$E$21:$E$1020,0)),"-")</f>
        <v>-</v>
      </c>
      <c r="U678" s="186">
        <f t="shared" si="15"/>
        <v>0</v>
      </c>
      <c r="W678" s="179" t="str">
        <f>IFERROR(INDEX('ITC-3B'!$C$21:$C$1020,MATCH(F678,'ITC-3B'!$E$21:$E$1020,0)),"Unclaimed")</f>
        <v>Unclaimed</v>
      </c>
      <c r="X678" s="114">
        <f>IFERROR(VLOOKUP(F678,'ITC-3B'!$E$21:$P$1020,12,0)-H678,SUM(M678:O678))</f>
        <v>0</v>
      </c>
      <c r="Y678" s="179" t="str">
        <f>IFERROR(INDEX('ITC-Books'!$C$21:$C$1020,MATCH(F678,'ITC-Books'!$E$21:$E$1020,0)),"Unclaimed")</f>
        <v>Unclaimed</v>
      </c>
      <c r="Z678" s="114">
        <f>IFERROR(VLOOKUP(F678,'ITC-Books'!$E$21:$P$1020,12,0)-H678,SUM(M678:O678))</f>
        <v>0</v>
      </c>
    </row>
    <row r="679" spans="2:26">
      <c r="B679" s="176" t="s">
        <v>3058</v>
      </c>
      <c r="C679" s="121"/>
      <c r="D679" s="119"/>
      <c r="E679" s="118"/>
      <c r="F679" s="192"/>
      <c r="G679" s="117"/>
      <c r="H679" s="120">
        <v>0</v>
      </c>
      <c r="I679" s="119"/>
      <c r="J679" s="119"/>
      <c r="K679" s="120">
        <v>0</v>
      </c>
      <c r="L679" s="120">
        <v>0</v>
      </c>
      <c r="M679" s="120">
        <v>0</v>
      </c>
      <c r="N679" s="120">
        <v>0</v>
      </c>
      <c r="O679" s="120">
        <v>0</v>
      </c>
      <c r="P679" s="185"/>
      <c r="Q679" s="181">
        <v>0</v>
      </c>
      <c r="R679" s="197"/>
      <c r="S679" s="179" t="str">
        <f>IFERROR(INDEX('ITC-3B'!$B$21:$B$1020,MATCH(F679,'ITC-3B'!$E$21:$E$1020,0)),"-")</f>
        <v>-</v>
      </c>
      <c r="T679" s="179" t="str">
        <f>IFERROR(INDEX('ITC-Books'!$B$21:$B$1020,MATCH(F679,'ITC-Books'!$E$21:$E$1020,0)),"-")</f>
        <v>-</v>
      </c>
      <c r="U679" s="186">
        <f t="shared" si="15"/>
        <v>0</v>
      </c>
      <c r="W679" s="179" t="str">
        <f>IFERROR(INDEX('ITC-3B'!$C$21:$C$1020,MATCH(F679,'ITC-3B'!$E$21:$E$1020,0)),"Unclaimed")</f>
        <v>Unclaimed</v>
      </c>
      <c r="X679" s="114">
        <f>IFERROR(VLOOKUP(F679,'ITC-3B'!$E$21:$P$1020,12,0)-H679,SUM(M679:O679))</f>
        <v>0</v>
      </c>
      <c r="Y679" s="179" t="str">
        <f>IFERROR(INDEX('ITC-Books'!$C$21:$C$1020,MATCH(F679,'ITC-Books'!$E$21:$E$1020,0)),"Unclaimed")</f>
        <v>Unclaimed</v>
      </c>
      <c r="Z679" s="114">
        <f>IFERROR(VLOOKUP(F679,'ITC-Books'!$E$21:$P$1020,12,0)-H679,SUM(M679:O679))</f>
        <v>0</v>
      </c>
    </row>
    <row r="680" spans="2:26">
      <c r="B680" s="176" t="s">
        <v>3059</v>
      </c>
      <c r="C680" s="121"/>
      <c r="D680" s="119"/>
      <c r="E680" s="118"/>
      <c r="F680" s="192"/>
      <c r="G680" s="117"/>
      <c r="H680" s="120">
        <v>0</v>
      </c>
      <c r="I680" s="119"/>
      <c r="J680" s="119"/>
      <c r="K680" s="120">
        <v>0</v>
      </c>
      <c r="L680" s="120">
        <v>0</v>
      </c>
      <c r="M680" s="120">
        <v>0</v>
      </c>
      <c r="N680" s="120">
        <v>0</v>
      </c>
      <c r="O680" s="120">
        <v>0</v>
      </c>
      <c r="P680" s="185"/>
      <c r="Q680" s="181">
        <v>0</v>
      </c>
      <c r="R680" s="197"/>
      <c r="S680" s="179" t="str">
        <f>IFERROR(INDEX('ITC-3B'!$B$21:$B$1020,MATCH(F680,'ITC-3B'!$E$21:$E$1020,0)),"-")</f>
        <v>-</v>
      </c>
      <c r="T680" s="179" t="str">
        <f>IFERROR(INDEX('ITC-Books'!$B$21:$B$1020,MATCH(F680,'ITC-Books'!$E$21:$E$1020,0)),"-")</f>
        <v>-</v>
      </c>
      <c r="U680" s="186">
        <f t="shared" si="15"/>
        <v>0</v>
      </c>
      <c r="W680" s="179" t="str">
        <f>IFERROR(INDEX('ITC-3B'!$C$21:$C$1020,MATCH(F680,'ITC-3B'!$E$21:$E$1020,0)),"Unclaimed")</f>
        <v>Unclaimed</v>
      </c>
      <c r="X680" s="114">
        <f>IFERROR(VLOOKUP(F680,'ITC-3B'!$E$21:$P$1020,12,0)-H680,SUM(M680:O680))</f>
        <v>0</v>
      </c>
      <c r="Y680" s="179" t="str">
        <f>IFERROR(INDEX('ITC-Books'!$C$21:$C$1020,MATCH(F680,'ITC-Books'!$E$21:$E$1020,0)),"Unclaimed")</f>
        <v>Unclaimed</v>
      </c>
      <c r="Z680" s="114">
        <f>IFERROR(VLOOKUP(F680,'ITC-Books'!$E$21:$P$1020,12,0)-H680,SUM(M680:O680))</f>
        <v>0</v>
      </c>
    </row>
    <row r="681" spans="2:26">
      <c r="B681" s="176" t="s">
        <v>3060</v>
      </c>
      <c r="C681" s="121"/>
      <c r="D681" s="119"/>
      <c r="E681" s="118"/>
      <c r="F681" s="192"/>
      <c r="G681" s="117"/>
      <c r="H681" s="120">
        <v>0</v>
      </c>
      <c r="I681" s="119"/>
      <c r="J681" s="119"/>
      <c r="K681" s="120">
        <v>0</v>
      </c>
      <c r="L681" s="120">
        <v>0</v>
      </c>
      <c r="M681" s="120">
        <v>0</v>
      </c>
      <c r="N681" s="120">
        <v>0</v>
      </c>
      <c r="O681" s="120">
        <v>0</v>
      </c>
      <c r="P681" s="185"/>
      <c r="Q681" s="181">
        <v>0</v>
      </c>
      <c r="R681" s="197"/>
      <c r="S681" s="179" t="str">
        <f>IFERROR(INDEX('ITC-3B'!$B$21:$B$1020,MATCH(F681,'ITC-3B'!$E$21:$E$1020,0)),"-")</f>
        <v>-</v>
      </c>
      <c r="T681" s="179" t="str">
        <f>IFERROR(INDEX('ITC-Books'!$B$21:$B$1020,MATCH(F681,'ITC-Books'!$E$21:$E$1020,0)),"-")</f>
        <v>-</v>
      </c>
      <c r="U681" s="186">
        <f t="shared" si="15"/>
        <v>0</v>
      </c>
      <c r="W681" s="179" t="str">
        <f>IFERROR(INDEX('ITC-3B'!$C$21:$C$1020,MATCH(F681,'ITC-3B'!$E$21:$E$1020,0)),"Unclaimed")</f>
        <v>Unclaimed</v>
      </c>
      <c r="X681" s="114">
        <f>IFERROR(VLOOKUP(F681,'ITC-3B'!$E$21:$P$1020,12,0)-H681,SUM(M681:O681))</f>
        <v>0</v>
      </c>
      <c r="Y681" s="179" t="str">
        <f>IFERROR(INDEX('ITC-Books'!$C$21:$C$1020,MATCH(F681,'ITC-Books'!$E$21:$E$1020,0)),"Unclaimed")</f>
        <v>Unclaimed</v>
      </c>
      <c r="Z681" s="114">
        <f>IFERROR(VLOOKUP(F681,'ITC-Books'!$E$21:$P$1020,12,0)-H681,SUM(M681:O681))</f>
        <v>0</v>
      </c>
    </row>
    <row r="682" spans="2:26">
      <c r="B682" s="176" t="s">
        <v>3061</v>
      </c>
      <c r="C682" s="121"/>
      <c r="D682" s="119"/>
      <c r="E682" s="118"/>
      <c r="F682" s="192"/>
      <c r="G682" s="117"/>
      <c r="H682" s="120">
        <v>0</v>
      </c>
      <c r="I682" s="119"/>
      <c r="J682" s="119"/>
      <c r="K682" s="120">
        <v>0</v>
      </c>
      <c r="L682" s="120">
        <v>0</v>
      </c>
      <c r="M682" s="120">
        <v>0</v>
      </c>
      <c r="N682" s="120">
        <v>0</v>
      </c>
      <c r="O682" s="120">
        <v>0</v>
      </c>
      <c r="P682" s="185"/>
      <c r="Q682" s="181">
        <v>0</v>
      </c>
      <c r="R682" s="197"/>
      <c r="S682" s="179" t="str">
        <f>IFERROR(INDEX('ITC-3B'!$B$21:$B$1020,MATCH(F682,'ITC-3B'!$E$21:$E$1020,0)),"-")</f>
        <v>-</v>
      </c>
      <c r="T682" s="179" t="str">
        <f>IFERROR(INDEX('ITC-Books'!$B$21:$B$1020,MATCH(F682,'ITC-Books'!$E$21:$E$1020,0)),"-")</f>
        <v>-</v>
      </c>
      <c r="U682" s="186">
        <f t="shared" si="15"/>
        <v>0</v>
      </c>
      <c r="W682" s="179" t="str">
        <f>IFERROR(INDEX('ITC-3B'!$C$21:$C$1020,MATCH(F682,'ITC-3B'!$E$21:$E$1020,0)),"Unclaimed")</f>
        <v>Unclaimed</v>
      </c>
      <c r="X682" s="114">
        <f>IFERROR(VLOOKUP(F682,'ITC-3B'!$E$21:$P$1020,12,0)-H682,SUM(M682:O682))</f>
        <v>0</v>
      </c>
      <c r="Y682" s="179" t="str">
        <f>IFERROR(INDEX('ITC-Books'!$C$21:$C$1020,MATCH(F682,'ITC-Books'!$E$21:$E$1020,0)),"Unclaimed")</f>
        <v>Unclaimed</v>
      </c>
      <c r="Z682" s="114">
        <f>IFERROR(VLOOKUP(F682,'ITC-Books'!$E$21:$P$1020,12,0)-H682,SUM(M682:O682))</f>
        <v>0</v>
      </c>
    </row>
    <row r="683" spans="2:26">
      <c r="B683" s="176" t="s">
        <v>3062</v>
      </c>
      <c r="C683" s="121"/>
      <c r="D683" s="119"/>
      <c r="E683" s="118"/>
      <c r="F683" s="192"/>
      <c r="G683" s="117"/>
      <c r="H683" s="120">
        <v>0</v>
      </c>
      <c r="I683" s="119"/>
      <c r="J683" s="119"/>
      <c r="K683" s="120">
        <v>0</v>
      </c>
      <c r="L683" s="120">
        <v>0</v>
      </c>
      <c r="M683" s="120">
        <v>0</v>
      </c>
      <c r="N683" s="120">
        <v>0</v>
      </c>
      <c r="O683" s="120">
        <v>0</v>
      </c>
      <c r="P683" s="185"/>
      <c r="Q683" s="181">
        <v>0</v>
      </c>
      <c r="R683" s="197"/>
      <c r="S683" s="179" t="str">
        <f>IFERROR(INDEX('ITC-3B'!$B$21:$B$1020,MATCH(F683,'ITC-3B'!$E$21:$E$1020,0)),"-")</f>
        <v>-</v>
      </c>
      <c r="T683" s="179" t="str">
        <f>IFERROR(INDEX('ITC-Books'!$B$21:$B$1020,MATCH(F683,'ITC-Books'!$E$21:$E$1020,0)),"-")</f>
        <v>-</v>
      </c>
      <c r="U683" s="186">
        <f t="shared" si="15"/>
        <v>0</v>
      </c>
      <c r="W683" s="179" t="str">
        <f>IFERROR(INDEX('ITC-3B'!$C$21:$C$1020,MATCH(F683,'ITC-3B'!$E$21:$E$1020,0)),"Unclaimed")</f>
        <v>Unclaimed</v>
      </c>
      <c r="X683" s="114">
        <f>IFERROR(VLOOKUP(F683,'ITC-3B'!$E$21:$P$1020,12,0)-H683,SUM(M683:O683))</f>
        <v>0</v>
      </c>
      <c r="Y683" s="179" t="str">
        <f>IFERROR(INDEX('ITC-Books'!$C$21:$C$1020,MATCH(F683,'ITC-Books'!$E$21:$E$1020,0)),"Unclaimed")</f>
        <v>Unclaimed</v>
      </c>
      <c r="Z683" s="114">
        <f>IFERROR(VLOOKUP(F683,'ITC-Books'!$E$21:$P$1020,12,0)-H683,SUM(M683:O683))</f>
        <v>0</v>
      </c>
    </row>
    <row r="684" spans="2:26">
      <c r="B684" s="176" t="s">
        <v>3063</v>
      </c>
      <c r="C684" s="121"/>
      <c r="D684" s="119"/>
      <c r="E684" s="118"/>
      <c r="F684" s="192"/>
      <c r="G684" s="117"/>
      <c r="H684" s="120">
        <v>0</v>
      </c>
      <c r="I684" s="119"/>
      <c r="J684" s="119"/>
      <c r="K684" s="120">
        <v>0</v>
      </c>
      <c r="L684" s="120">
        <v>0</v>
      </c>
      <c r="M684" s="120">
        <v>0</v>
      </c>
      <c r="N684" s="120">
        <v>0</v>
      </c>
      <c r="O684" s="120">
        <v>0</v>
      </c>
      <c r="P684" s="185"/>
      <c r="Q684" s="181">
        <v>0</v>
      </c>
      <c r="R684" s="197"/>
      <c r="S684" s="179" t="str">
        <f>IFERROR(INDEX('ITC-3B'!$B$21:$B$1020,MATCH(F684,'ITC-3B'!$E$21:$E$1020,0)),"-")</f>
        <v>-</v>
      </c>
      <c r="T684" s="179" t="str">
        <f>IFERROR(INDEX('ITC-Books'!$B$21:$B$1020,MATCH(F684,'ITC-Books'!$E$21:$E$1020,0)),"-")</f>
        <v>-</v>
      </c>
      <c r="U684" s="186">
        <f t="shared" si="15"/>
        <v>0</v>
      </c>
      <c r="W684" s="179" t="str">
        <f>IFERROR(INDEX('ITC-3B'!$C$21:$C$1020,MATCH(F684,'ITC-3B'!$E$21:$E$1020,0)),"Unclaimed")</f>
        <v>Unclaimed</v>
      </c>
      <c r="X684" s="114">
        <f>IFERROR(VLOOKUP(F684,'ITC-3B'!$E$21:$P$1020,12,0)-H684,SUM(M684:O684))</f>
        <v>0</v>
      </c>
      <c r="Y684" s="179" t="str">
        <f>IFERROR(INDEX('ITC-Books'!$C$21:$C$1020,MATCH(F684,'ITC-Books'!$E$21:$E$1020,0)),"Unclaimed")</f>
        <v>Unclaimed</v>
      </c>
      <c r="Z684" s="114">
        <f>IFERROR(VLOOKUP(F684,'ITC-Books'!$E$21:$P$1020,12,0)-H684,SUM(M684:O684))</f>
        <v>0</v>
      </c>
    </row>
    <row r="685" spans="2:26">
      <c r="B685" s="176" t="s">
        <v>3064</v>
      </c>
      <c r="C685" s="121"/>
      <c r="D685" s="119"/>
      <c r="E685" s="118"/>
      <c r="F685" s="192"/>
      <c r="G685" s="117"/>
      <c r="H685" s="120">
        <v>0</v>
      </c>
      <c r="I685" s="119"/>
      <c r="J685" s="119"/>
      <c r="K685" s="120">
        <v>0</v>
      </c>
      <c r="L685" s="120">
        <v>0</v>
      </c>
      <c r="M685" s="120">
        <v>0</v>
      </c>
      <c r="N685" s="120">
        <v>0</v>
      </c>
      <c r="O685" s="120">
        <v>0</v>
      </c>
      <c r="P685" s="185"/>
      <c r="Q685" s="181">
        <v>0</v>
      </c>
      <c r="R685" s="197"/>
      <c r="S685" s="179" t="str">
        <f>IFERROR(INDEX('ITC-3B'!$B$21:$B$1020,MATCH(F685,'ITC-3B'!$E$21:$E$1020,0)),"-")</f>
        <v>-</v>
      </c>
      <c r="T685" s="179" t="str">
        <f>IFERROR(INDEX('ITC-Books'!$B$21:$B$1020,MATCH(F685,'ITC-Books'!$E$21:$E$1020,0)),"-")</f>
        <v>-</v>
      </c>
      <c r="U685" s="186">
        <f t="shared" si="15"/>
        <v>0</v>
      </c>
      <c r="W685" s="179" t="str">
        <f>IFERROR(INDEX('ITC-3B'!$C$21:$C$1020,MATCH(F685,'ITC-3B'!$E$21:$E$1020,0)),"Unclaimed")</f>
        <v>Unclaimed</v>
      </c>
      <c r="X685" s="114">
        <f>IFERROR(VLOOKUP(F685,'ITC-3B'!$E$21:$P$1020,12,0)-H685,SUM(M685:O685))</f>
        <v>0</v>
      </c>
      <c r="Y685" s="179" t="str">
        <f>IFERROR(INDEX('ITC-Books'!$C$21:$C$1020,MATCH(F685,'ITC-Books'!$E$21:$E$1020,0)),"Unclaimed")</f>
        <v>Unclaimed</v>
      </c>
      <c r="Z685" s="114">
        <f>IFERROR(VLOOKUP(F685,'ITC-Books'!$E$21:$P$1020,12,0)-H685,SUM(M685:O685))</f>
        <v>0</v>
      </c>
    </row>
    <row r="686" spans="2:26">
      <c r="B686" s="176" t="s">
        <v>3065</v>
      </c>
      <c r="C686" s="121"/>
      <c r="D686" s="119"/>
      <c r="E686" s="118"/>
      <c r="F686" s="192"/>
      <c r="G686" s="117"/>
      <c r="H686" s="120">
        <v>0</v>
      </c>
      <c r="I686" s="119"/>
      <c r="J686" s="119"/>
      <c r="K686" s="120">
        <v>0</v>
      </c>
      <c r="L686" s="120">
        <v>0</v>
      </c>
      <c r="M686" s="120">
        <v>0</v>
      </c>
      <c r="N686" s="120">
        <v>0</v>
      </c>
      <c r="O686" s="120">
        <v>0</v>
      </c>
      <c r="P686" s="185"/>
      <c r="Q686" s="181">
        <v>0</v>
      </c>
      <c r="R686" s="197"/>
      <c r="S686" s="179" t="str">
        <f>IFERROR(INDEX('ITC-3B'!$B$21:$B$1020,MATCH(F686,'ITC-3B'!$E$21:$E$1020,0)),"-")</f>
        <v>-</v>
      </c>
      <c r="T686" s="179" t="str">
        <f>IFERROR(INDEX('ITC-Books'!$B$21:$B$1020,MATCH(F686,'ITC-Books'!$E$21:$E$1020,0)),"-")</f>
        <v>-</v>
      </c>
      <c r="U686" s="186">
        <f t="shared" si="15"/>
        <v>0</v>
      </c>
      <c r="W686" s="179" t="str">
        <f>IFERROR(INDEX('ITC-3B'!$C$21:$C$1020,MATCH(F686,'ITC-3B'!$E$21:$E$1020,0)),"Unclaimed")</f>
        <v>Unclaimed</v>
      </c>
      <c r="X686" s="114">
        <f>IFERROR(VLOOKUP(F686,'ITC-3B'!$E$21:$P$1020,12,0)-H686,SUM(M686:O686))</f>
        <v>0</v>
      </c>
      <c r="Y686" s="179" t="str">
        <f>IFERROR(INDEX('ITC-Books'!$C$21:$C$1020,MATCH(F686,'ITC-Books'!$E$21:$E$1020,0)),"Unclaimed")</f>
        <v>Unclaimed</v>
      </c>
      <c r="Z686" s="114">
        <f>IFERROR(VLOOKUP(F686,'ITC-Books'!$E$21:$P$1020,12,0)-H686,SUM(M686:O686))</f>
        <v>0</v>
      </c>
    </row>
    <row r="687" spans="2:26">
      <c r="B687" s="176" t="s">
        <v>3066</v>
      </c>
      <c r="C687" s="121"/>
      <c r="D687" s="119"/>
      <c r="E687" s="118"/>
      <c r="F687" s="192"/>
      <c r="G687" s="117"/>
      <c r="H687" s="120">
        <v>0</v>
      </c>
      <c r="I687" s="119"/>
      <c r="J687" s="119"/>
      <c r="K687" s="120">
        <v>0</v>
      </c>
      <c r="L687" s="120">
        <v>0</v>
      </c>
      <c r="M687" s="120">
        <v>0</v>
      </c>
      <c r="N687" s="120">
        <v>0</v>
      </c>
      <c r="O687" s="120">
        <v>0</v>
      </c>
      <c r="P687" s="185"/>
      <c r="Q687" s="181">
        <v>0</v>
      </c>
      <c r="R687" s="197"/>
      <c r="S687" s="179" t="str">
        <f>IFERROR(INDEX('ITC-3B'!$B$21:$B$1020,MATCH(F687,'ITC-3B'!$E$21:$E$1020,0)),"-")</f>
        <v>-</v>
      </c>
      <c r="T687" s="179" t="str">
        <f>IFERROR(INDEX('ITC-Books'!$B$21:$B$1020,MATCH(F687,'ITC-Books'!$E$21:$E$1020,0)),"-")</f>
        <v>-</v>
      </c>
      <c r="U687" s="186">
        <f t="shared" si="15"/>
        <v>0</v>
      </c>
      <c r="W687" s="179" t="str">
        <f>IFERROR(INDEX('ITC-3B'!$C$21:$C$1020,MATCH(F687,'ITC-3B'!$E$21:$E$1020,0)),"Unclaimed")</f>
        <v>Unclaimed</v>
      </c>
      <c r="X687" s="114">
        <f>IFERROR(VLOOKUP(F687,'ITC-3B'!$E$21:$P$1020,12,0)-H687,SUM(M687:O687))</f>
        <v>0</v>
      </c>
      <c r="Y687" s="179" t="str">
        <f>IFERROR(INDEX('ITC-Books'!$C$21:$C$1020,MATCH(F687,'ITC-Books'!$E$21:$E$1020,0)),"Unclaimed")</f>
        <v>Unclaimed</v>
      </c>
      <c r="Z687" s="114">
        <f>IFERROR(VLOOKUP(F687,'ITC-Books'!$E$21:$P$1020,12,0)-H687,SUM(M687:O687))</f>
        <v>0</v>
      </c>
    </row>
    <row r="688" spans="2:26">
      <c r="B688" s="176" t="s">
        <v>3067</v>
      </c>
      <c r="C688" s="121"/>
      <c r="D688" s="119"/>
      <c r="E688" s="118"/>
      <c r="F688" s="192"/>
      <c r="G688" s="117"/>
      <c r="H688" s="120">
        <v>0</v>
      </c>
      <c r="I688" s="119"/>
      <c r="J688" s="119"/>
      <c r="K688" s="120">
        <v>0</v>
      </c>
      <c r="L688" s="120">
        <v>0</v>
      </c>
      <c r="M688" s="120">
        <v>0</v>
      </c>
      <c r="N688" s="120">
        <v>0</v>
      </c>
      <c r="O688" s="120">
        <v>0</v>
      </c>
      <c r="P688" s="185"/>
      <c r="Q688" s="181">
        <v>0</v>
      </c>
      <c r="R688" s="197"/>
      <c r="S688" s="179" t="str">
        <f>IFERROR(INDEX('ITC-3B'!$B$21:$B$1020,MATCH(F688,'ITC-3B'!$E$21:$E$1020,0)),"-")</f>
        <v>-</v>
      </c>
      <c r="T688" s="179" t="str">
        <f>IFERROR(INDEX('ITC-Books'!$B$21:$B$1020,MATCH(F688,'ITC-Books'!$E$21:$E$1020,0)),"-")</f>
        <v>-</v>
      </c>
      <c r="U688" s="186">
        <f t="shared" si="15"/>
        <v>0</v>
      </c>
      <c r="W688" s="179" t="str">
        <f>IFERROR(INDEX('ITC-3B'!$C$21:$C$1020,MATCH(F688,'ITC-3B'!$E$21:$E$1020,0)),"Unclaimed")</f>
        <v>Unclaimed</v>
      </c>
      <c r="X688" s="114">
        <f>IFERROR(VLOOKUP(F688,'ITC-3B'!$E$21:$P$1020,12,0)-H688,SUM(M688:O688))</f>
        <v>0</v>
      </c>
      <c r="Y688" s="179" t="str">
        <f>IFERROR(INDEX('ITC-Books'!$C$21:$C$1020,MATCH(F688,'ITC-Books'!$E$21:$E$1020,0)),"Unclaimed")</f>
        <v>Unclaimed</v>
      </c>
      <c r="Z688" s="114">
        <f>IFERROR(VLOOKUP(F688,'ITC-Books'!$E$21:$P$1020,12,0)-H688,SUM(M688:O688))</f>
        <v>0</v>
      </c>
    </row>
    <row r="689" spans="2:26">
      <c r="B689" s="176" t="s">
        <v>3068</v>
      </c>
      <c r="C689" s="121"/>
      <c r="D689" s="119"/>
      <c r="E689" s="118"/>
      <c r="F689" s="192"/>
      <c r="G689" s="117"/>
      <c r="H689" s="120">
        <v>0</v>
      </c>
      <c r="I689" s="119"/>
      <c r="J689" s="119"/>
      <c r="K689" s="120">
        <v>0</v>
      </c>
      <c r="L689" s="120">
        <v>0</v>
      </c>
      <c r="M689" s="120">
        <v>0</v>
      </c>
      <c r="N689" s="120">
        <v>0</v>
      </c>
      <c r="O689" s="120">
        <v>0</v>
      </c>
      <c r="P689" s="185"/>
      <c r="Q689" s="181">
        <v>0</v>
      </c>
      <c r="R689" s="197"/>
      <c r="S689" s="179" t="str">
        <f>IFERROR(INDEX('ITC-3B'!$B$21:$B$1020,MATCH(F689,'ITC-3B'!$E$21:$E$1020,0)),"-")</f>
        <v>-</v>
      </c>
      <c r="T689" s="179" t="str">
        <f>IFERROR(INDEX('ITC-Books'!$B$21:$B$1020,MATCH(F689,'ITC-Books'!$E$21:$E$1020,0)),"-")</f>
        <v>-</v>
      </c>
      <c r="U689" s="186">
        <f t="shared" si="15"/>
        <v>0</v>
      </c>
      <c r="W689" s="179" t="str">
        <f>IFERROR(INDEX('ITC-3B'!$C$21:$C$1020,MATCH(F689,'ITC-3B'!$E$21:$E$1020,0)),"Unclaimed")</f>
        <v>Unclaimed</v>
      </c>
      <c r="X689" s="114">
        <f>IFERROR(VLOOKUP(F689,'ITC-3B'!$E$21:$P$1020,12,0)-H689,SUM(M689:O689))</f>
        <v>0</v>
      </c>
      <c r="Y689" s="179" t="str">
        <f>IFERROR(INDEX('ITC-Books'!$C$21:$C$1020,MATCH(F689,'ITC-Books'!$E$21:$E$1020,0)),"Unclaimed")</f>
        <v>Unclaimed</v>
      </c>
      <c r="Z689" s="114">
        <f>IFERROR(VLOOKUP(F689,'ITC-Books'!$E$21:$P$1020,12,0)-H689,SUM(M689:O689))</f>
        <v>0</v>
      </c>
    </row>
    <row r="690" spans="2:26">
      <c r="B690" s="176" t="s">
        <v>3069</v>
      </c>
      <c r="C690" s="121"/>
      <c r="D690" s="119"/>
      <c r="E690" s="118"/>
      <c r="F690" s="192"/>
      <c r="G690" s="117"/>
      <c r="H690" s="120">
        <v>0</v>
      </c>
      <c r="I690" s="119"/>
      <c r="J690" s="119"/>
      <c r="K690" s="120">
        <v>0</v>
      </c>
      <c r="L690" s="120">
        <v>0</v>
      </c>
      <c r="M690" s="120">
        <v>0</v>
      </c>
      <c r="N690" s="120">
        <v>0</v>
      </c>
      <c r="O690" s="120">
        <v>0</v>
      </c>
      <c r="P690" s="185"/>
      <c r="Q690" s="181">
        <v>0</v>
      </c>
      <c r="R690" s="197"/>
      <c r="S690" s="179" t="str">
        <f>IFERROR(INDEX('ITC-3B'!$B$21:$B$1020,MATCH(F690,'ITC-3B'!$E$21:$E$1020,0)),"-")</f>
        <v>-</v>
      </c>
      <c r="T690" s="179" t="str">
        <f>IFERROR(INDEX('ITC-Books'!$B$21:$B$1020,MATCH(F690,'ITC-Books'!$E$21:$E$1020,0)),"-")</f>
        <v>-</v>
      </c>
      <c r="U690" s="186">
        <f t="shared" si="15"/>
        <v>0</v>
      </c>
      <c r="W690" s="179" t="str">
        <f>IFERROR(INDEX('ITC-3B'!$C$21:$C$1020,MATCH(F690,'ITC-3B'!$E$21:$E$1020,0)),"Unclaimed")</f>
        <v>Unclaimed</v>
      </c>
      <c r="X690" s="114">
        <f>IFERROR(VLOOKUP(F690,'ITC-3B'!$E$21:$P$1020,12,0)-H690,SUM(M690:O690))</f>
        <v>0</v>
      </c>
      <c r="Y690" s="179" t="str">
        <f>IFERROR(INDEX('ITC-Books'!$C$21:$C$1020,MATCH(F690,'ITC-Books'!$E$21:$E$1020,0)),"Unclaimed")</f>
        <v>Unclaimed</v>
      </c>
      <c r="Z690" s="114">
        <f>IFERROR(VLOOKUP(F690,'ITC-Books'!$E$21:$P$1020,12,0)-H690,SUM(M690:O690))</f>
        <v>0</v>
      </c>
    </row>
    <row r="691" spans="2:26">
      <c r="B691" s="176" t="s">
        <v>3070</v>
      </c>
      <c r="C691" s="121"/>
      <c r="D691" s="119"/>
      <c r="E691" s="118"/>
      <c r="F691" s="192"/>
      <c r="G691" s="117"/>
      <c r="H691" s="120">
        <v>0</v>
      </c>
      <c r="I691" s="119"/>
      <c r="J691" s="119"/>
      <c r="K691" s="120">
        <v>0</v>
      </c>
      <c r="L691" s="120">
        <v>0</v>
      </c>
      <c r="M691" s="120">
        <v>0</v>
      </c>
      <c r="N691" s="120">
        <v>0</v>
      </c>
      <c r="O691" s="120">
        <v>0</v>
      </c>
      <c r="P691" s="185"/>
      <c r="Q691" s="181">
        <v>0</v>
      </c>
      <c r="R691" s="197"/>
      <c r="S691" s="179" t="str">
        <f>IFERROR(INDEX('ITC-3B'!$B$21:$B$1020,MATCH(F691,'ITC-3B'!$E$21:$E$1020,0)),"-")</f>
        <v>-</v>
      </c>
      <c r="T691" s="179" t="str">
        <f>IFERROR(INDEX('ITC-Books'!$B$21:$B$1020,MATCH(F691,'ITC-Books'!$E$21:$E$1020,0)),"-")</f>
        <v>-</v>
      </c>
      <c r="U691" s="186">
        <f t="shared" si="15"/>
        <v>0</v>
      </c>
      <c r="W691" s="179" t="str">
        <f>IFERROR(INDEX('ITC-3B'!$C$21:$C$1020,MATCH(F691,'ITC-3B'!$E$21:$E$1020,0)),"Unclaimed")</f>
        <v>Unclaimed</v>
      </c>
      <c r="X691" s="114">
        <f>IFERROR(VLOOKUP(F691,'ITC-3B'!$E$21:$P$1020,12,0)-H691,SUM(M691:O691))</f>
        <v>0</v>
      </c>
      <c r="Y691" s="179" t="str">
        <f>IFERROR(INDEX('ITC-Books'!$C$21:$C$1020,MATCH(F691,'ITC-Books'!$E$21:$E$1020,0)),"Unclaimed")</f>
        <v>Unclaimed</v>
      </c>
      <c r="Z691" s="114">
        <f>IFERROR(VLOOKUP(F691,'ITC-Books'!$E$21:$P$1020,12,0)-H691,SUM(M691:O691))</f>
        <v>0</v>
      </c>
    </row>
    <row r="692" spans="2:26">
      <c r="B692" s="176" t="s">
        <v>3071</v>
      </c>
      <c r="C692" s="121"/>
      <c r="D692" s="119"/>
      <c r="E692" s="118"/>
      <c r="F692" s="192"/>
      <c r="G692" s="117"/>
      <c r="H692" s="120">
        <v>0</v>
      </c>
      <c r="I692" s="119"/>
      <c r="J692" s="119"/>
      <c r="K692" s="120">
        <v>0</v>
      </c>
      <c r="L692" s="120">
        <v>0</v>
      </c>
      <c r="M692" s="120">
        <v>0</v>
      </c>
      <c r="N692" s="120">
        <v>0</v>
      </c>
      <c r="O692" s="120">
        <v>0</v>
      </c>
      <c r="P692" s="185"/>
      <c r="Q692" s="181">
        <v>0</v>
      </c>
      <c r="R692" s="197"/>
      <c r="S692" s="179" t="str">
        <f>IFERROR(INDEX('ITC-3B'!$B$21:$B$1020,MATCH(F692,'ITC-3B'!$E$21:$E$1020,0)),"-")</f>
        <v>-</v>
      </c>
      <c r="T692" s="179" t="str">
        <f>IFERROR(INDEX('ITC-Books'!$B$21:$B$1020,MATCH(F692,'ITC-Books'!$E$21:$E$1020,0)),"-")</f>
        <v>-</v>
      </c>
      <c r="U692" s="186">
        <f t="shared" si="15"/>
        <v>0</v>
      </c>
      <c r="W692" s="179" t="str">
        <f>IFERROR(INDEX('ITC-3B'!$C$21:$C$1020,MATCH(F692,'ITC-3B'!$E$21:$E$1020,0)),"Unclaimed")</f>
        <v>Unclaimed</v>
      </c>
      <c r="X692" s="114">
        <f>IFERROR(VLOOKUP(F692,'ITC-3B'!$E$21:$P$1020,12,0)-H692,SUM(M692:O692))</f>
        <v>0</v>
      </c>
      <c r="Y692" s="179" t="str">
        <f>IFERROR(INDEX('ITC-Books'!$C$21:$C$1020,MATCH(F692,'ITC-Books'!$E$21:$E$1020,0)),"Unclaimed")</f>
        <v>Unclaimed</v>
      </c>
      <c r="Z692" s="114">
        <f>IFERROR(VLOOKUP(F692,'ITC-Books'!$E$21:$P$1020,12,0)-H692,SUM(M692:O692))</f>
        <v>0</v>
      </c>
    </row>
    <row r="693" spans="2:26">
      <c r="B693" s="176" t="s">
        <v>3072</v>
      </c>
      <c r="C693" s="121"/>
      <c r="D693" s="119"/>
      <c r="E693" s="118"/>
      <c r="F693" s="192"/>
      <c r="G693" s="117"/>
      <c r="H693" s="120">
        <v>0</v>
      </c>
      <c r="I693" s="119"/>
      <c r="J693" s="119"/>
      <c r="K693" s="120">
        <v>0</v>
      </c>
      <c r="L693" s="120">
        <v>0</v>
      </c>
      <c r="M693" s="120">
        <v>0</v>
      </c>
      <c r="N693" s="120">
        <v>0</v>
      </c>
      <c r="O693" s="120">
        <v>0</v>
      </c>
      <c r="P693" s="185"/>
      <c r="Q693" s="181">
        <v>0</v>
      </c>
      <c r="R693" s="197"/>
      <c r="S693" s="179" t="str">
        <f>IFERROR(INDEX('ITC-3B'!$B$21:$B$1020,MATCH(F693,'ITC-3B'!$E$21:$E$1020,0)),"-")</f>
        <v>-</v>
      </c>
      <c r="T693" s="179" t="str">
        <f>IFERROR(INDEX('ITC-Books'!$B$21:$B$1020,MATCH(F693,'ITC-Books'!$E$21:$E$1020,0)),"-")</f>
        <v>-</v>
      </c>
      <c r="U693" s="186">
        <f t="shared" si="15"/>
        <v>0</v>
      </c>
      <c r="W693" s="179" t="str">
        <f>IFERROR(INDEX('ITC-3B'!$C$21:$C$1020,MATCH(F693,'ITC-3B'!$E$21:$E$1020,0)),"Unclaimed")</f>
        <v>Unclaimed</v>
      </c>
      <c r="X693" s="114">
        <f>IFERROR(VLOOKUP(F693,'ITC-3B'!$E$21:$P$1020,12,0)-H693,SUM(M693:O693))</f>
        <v>0</v>
      </c>
      <c r="Y693" s="179" t="str">
        <f>IFERROR(INDEX('ITC-Books'!$C$21:$C$1020,MATCH(F693,'ITC-Books'!$E$21:$E$1020,0)),"Unclaimed")</f>
        <v>Unclaimed</v>
      </c>
      <c r="Z693" s="114">
        <f>IFERROR(VLOOKUP(F693,'ITC-Books'!$E$21:$P$1020,12,0)-H693,SUM(M693:O693))</f>
        <v>0</v>
      </c>
    </row>
    <row r="694" spans="2:26">
      <c r="B694" s="176" t="s">
        <v>3073</v>
      </c>
      <c r="C694" s="121"/>
      <c r="D694" s="119"/>
      <c r="E694" s="118"/>
      <c r="F694" s="192"/>
      <c r="G694" s="117"/>
      <c r="H694" s="120">
        <v>0</v>
      </c>
      <c r="I694" s="119"/>
      <c r="J694" s="119"/>
      <c r="K694" s="120">
        <v>0</v>
      </c>
      <c r="L694" s="120">
        <v>0</v>
      </c>
      <c r="M694" s="120">
        <v>0</v>
      </c>
      <c r="N694" s="120">
        <v>0</v>
      </c>
      <c r="O694" s="120">
        <v>0</v>
      </c>
      <c r="P694" s="185"/>
      <c r="Q694" s="181">
        <v>0</v>
      </c>
      <c r="R694" s="197"/>
      <c r="S694" s="179" t="str">
        <f>IFERROR(INDEX('ITC-3B'!$B$21:$B$1020,MATCH(F694,'ITC-3B'!$E$21:$E$1020,0)),"-")</f>
        <v>-</v>
      </c>
      <c r="T694" s="179" t="str">
        <f>IFERROR(INDEX('ITC-Books'!$B$21:$B$1020,MATCH(F694,'ITC-Books'!$E$21:$E$1020,0)),"-")</f>
        <v>-</v>
      </c>
      <c r="U694" s="186">
        <f t="shared" si="15"/>
        <v>0</v>
      </c>
      <c r="W694" s="179" t="str">
        <f>IFERROR(INDEX('ITC-3B'!$C$21:$C$1020,MATCH(F694,'ITC-3B'!$E$21:$E$1020,0)),"Unclaimed")</f>
        <v>Unclaimed</v>
      </c>
      <c r="X694" s="114">
        <f>IFERROR(VLOOKUP(F694,'ITC-3B'!$E$21:$P$1020,12,0)-H694,SUM(M694:O694))</f>
        <v>0</v>
      </c>
      <c r="Y694" s="179" t="str">
        <f>IFERROR(INDEX('ITC-Books'!$C$21:$C$1020,MATCH(F694,'ITC-Books'!$E$21:$E$1020,0)),"Unclaimed")</f>
        <v>Unclaimed</v>
      </c>
      <c r="Z694" s="114">
        <f>IFERROR(VLOOKUP(F694,'ITC-Books'!$E$21:$P$1020,12,0)-H694,SUM(M694:O694))</f>
        <v>0</v>
      </c>
    </row>
    <row r="695" spans="2:26">
      <c r="B695" s="176" t="s">
        <v>3074</v>
      </c>
      <c r="C695" s="121"/>
      <c r="D695" s="119"/>
      <c r="E695" s="118"/>
      <c r="F695" s="192"/>
      <c r="G695" s="117"/>
      <c r="H695" s="120">
        <v>0</v>
      </c>
      <c r="I695" s="119"/>
      <c r="J695" s="119"/>
      <c r="K695" s="120">
        <v>0</v>
      </c>
      <c r="L695" s="120">
        <v>0</v>
      </c>
      <c r="M695" s="120">
        <v>0</v>
      </c>
      <c r="N695" s="120">
        <v>0</v>
      </c>
      <c r="O695" s="120">
        <v>0</v>
      </c>
      <c r="P695" s="185"/>
      <c r="Q695" s="181">
        <v>0</v>
      </c>
      <c r="R695" s="197"/>
      <c r="S695" s="179" t="str">
        <f>IFERROR(INDEX('ITC-3B'!$B$21:$B$1020,MATCH(F695,'ITC-3B'!$E$21:$E$1020,0)),"-")</f>
        <v>-</v>
      </c>
      <c r="T695" s="179" t="str">
        <f>IFERROR(INDEX('ITC-Books'!$B$21:$B$1020,MATCH(F695,'ITC-Books'!$E$21:$E$1020,0)),"-")</f>
        <v>-</v>
      </c>
      <c r="U695" s="186">
        <f t="shared" si="15"/>
        <v>0</v>
      </c>
      <c r="W695" s="179" t="str">
        <f>IFERROR(INDEX('ITC-3B'!$C$21:$C$1020,MATCH(F695,'ITC-3B'!$E$21:$E$1020,0)),"Unclaimed")</f>
        <v>Unclaimed</v>
      </c>
      <c r="X695" s="114">
        <f>IFERROR(VLOOKUP(F695,'ITC-3B'!$E$21:$P$1020,12,0)-H695,SUM(M695:O695))</f>
        <v>0</v>
      </c>
      <c r="Y695" s="179" t="str">
        <f>IFERROR(INDEX('ITC-Books'!$C$21:$C$1020,MATCH(F695,'ITC-Books'!$E$21:$E$1020,0)),"Unclaimed")</f>
        <v>Unclaimed</v>
      </c>
      <c r="Z695" s="114">
        <f>IFERROR(VLOOKUP(F695,'ITC-Books'!$E$21:$P$1020,12,0)-H695,SUM(M695:O695))</f>
        <v>0</v>
      </c>
    </row>
    <row r="696" spans="2:26">
      <c r="B696" s="176" t="s">
        <v>3075</v>
      </c>
      <c r="C696" s="121"/>
      <c r="D696" s="119"/>
      <c r="E696" s="118"/>
      <c r="F696" s="192"/>
      <c r="G696" s="117"/>
      <c r="H696" s="120">
        <v>0</v>
      </c>
      <c r="I696" s="119"/>
      <c r="J696" s="119"/>
      <c r="K696" s="120">
        <v>0</v>
      </c>
      <c r="L696" s="120">
        <v>0</v>
      </c>
      <c r="M696" s="120">
        <v>0</v>
      </c>
      <c r="N696" s="120">
        <v>0</v>
      </c>
      <c r="O696" s="120">
        <v>0</v>
      </c>
      <c r="P696" s="185"/>
      <c r="Q696" s="181">
        <v>0</v>
      </c>
      <c r="R696" s="197"/>
      <c r="S696" s="179" t="str">
        <f>IFERROR(INDEX('ITC-3B'!$B$21:$B$1020,MATCH(F696,'ITC-3B'!$E$21:$E$1020,0)),"-")</f>
        <v>-</v>
      </c>
      <c r="T696" s="179" t="str">
        <f>IFERROR(INDEX('ITC-Books'!$B$21:$B$1020,MATCH(F696,'ITC-Books'!$E$21:$E$1020,0)),"-")</f>
        <v>-</v>
      </c>
      <c r="U696" s="186">
        <f t="shared" si="15"/>
        <v>0</v>
      </c>
      <c r="W696" s="179" t="str">
        <f>IFERROR(INDEX('ITC-3B'!$C$21:$C$1020,MATCH(F696,'ITC-3B'!$E$21:$E$1020,0)),"Unclaimed")</f>
        <v>Unclaimed</v>
      </c>
      <c r="X696" s="114">
        <f>IFERROR(VLOOKUP(F696,'ITC-3B'!$E$21:$P$1020,12,0)-H696,SUM(M696:O696))</f>
        <v>0</v>
      </c>
      <c r="Y696" s="179" t="str">
        <f>IFERROR(INDEX('ITC-Books'!$C$21:$C$1020,MATCH(F696,'ITC-Books'!$E$21:$E$1020,0)),"Unclaimed")</f>
        <v>Unclaimed</v>
      </c>
      <c r="Z696" s="114">
        <f>IFERROR(VLOOKUP(F696,'ITC-Books'!$E$21:$P$1020,12,0)-H696,SUM(M696:O696))</f>
        <v>0</v>
      </c>
    </row>
    <row r="697" spans="2:26">
      <c r="B697" s="176" t="s">
        <v>3076</v>
      </c>
      <c r="C697" s="121"/>
      <c r="D697" s="119"/>
      <c r="E697" s="118"/>
      <c r="F697" s="192"/>
      <c r="G697" s="117"/>
      <c r="H697" s="120">
        <v>0</v>
      </c>
      <c r="I697" s="119"/>
      <c r="J697" s="119"/>
      <c r="K697" s="120">
        <v>0</v>
      </c>
      <c r="L697" s="120">
        <v>0</v>
      </c>
      <c r="M697" s="120">
        <v>0</v>
      </c>
      <c r="N697" s="120">
        <v>0</v>
      </c>
      <c r="O697" s="120">
        <v>0</v>
      </c>
      <c r="P697" s="185"/>
      <c r="Q697" s="181">
        <v>0</v>
      </c>
      <c r="R697" s="197"/>
      <c r="S697" s="179" t="str">
        <f>IFERROR(INDEX('ITC-3B'!$B$21:$B$1020,MATCH(F697,'ITC-3B'!$E$21:$E$1020,0)),"-")</f>
        <v>-</v>
      </c>
      <c r="T697" s="179" t="str">
        <f>IFERROR(INDEX('ITC-Books'!$B$21:$B$1020,MATCH(F697,'ITC-Books'!$E$21:$E$1020,0)),"-")</f>
        <v>-</v>
      </c>
      <c r="U697" s="186">
        <f t="shared" si="15"/>
        <v>0</v>
      </c>
      <c r="W697" s="179" t="str">
        <f>IFERROR(INDEX('ITC-3B'!$C$21:$C$1020,MATCH(F697,'ITC-3B'!$E$21:$E$1020,0)),"Unclaimed")</f>
        <v>Unclaimed</v>
      </c>
      <c r="X697" s="114">
        <f>IFERROR(VLOOKUP(F697,'ITC-3B'!$E$21:$P$1020,12,0)-H697,SUM(M697:O697))</f>
        <v>0</v>
      </c>
      <c r="Y697" s="179" t="str">
        <f>IFERROR(INDEX('ITC-Books'!$C$21:$C$1020,MATCH(F697,'ITC-Books'!$E$21:$E$1020,0)),"Unclaimed")</f>
        <v>Unclaimed</v>
      </c>
      <c r="Z697" s="114">
        <f>IFERROR(VLOOKUP(F697,'ITC-Books'!$E$21:$P$1020,12,0)-H697,SUM(M697:O697))</f>
        <v>0</v>
      </c>
    </row>
    <row r="698" spans="2:26">
      <c r="B698" s="176" t="s">
        <v>3077</v>
      </c>
      <c r="C698" s="121"/>
      <c r="D698" s="119"/>
      <c r="E698" s="118"/>
      <c r="F698" s="192"/>
      <c r="G698" s="117"/>
      <c r="H698" s="120">
        <v>0</v>
      </c>
      <c r="I698" s="119"/>
      <c r="J698" s="119"/>
      <c r="K698" s="120">
        <v>0</v>
      </c>
      <c r="L698" s="120">
        <v>0</v>
      </c>
      <c r="M698" s="120">
        <v>0</v>
      </c>
      <c r="N698" s="120">
        <v>0</v>
      </c>
      <c r="O698" s="120">
        <v>0</v>
      </c>
      <c r="P698" s="185"/>
      <c r="Q698" s="181">
        <v>0</v>
      </c>
      <c r="R698" s="197"/>
      <c r="S698" s="179" t="str">
        <f>IFERROR(INDEX('ITC-3B'!$B$21:$B$1020,MATCH(F698,'ITC-3B'!$E$21:$E$1020,0)),"-")</f>
        <v>-</v>
      </c>
      <c r="T698" s="179" t="str">
        <f>IFERROR(INDEX('ITC-Books'!$B$21:$B$1020,MATCH(F698,'ITC-Books'!$E$21:$E$1020,0)),"-")</f>
        <v>-</v>
      </c>
      <c r="U698" s="186">
        <f t="shared" si="15"/>
        <v>0</v>
      </c>
      <c r="W698" s="179" t="str">
        <f>IFERROR(INDEX('ITC-3B'!$C$21:$C$1020,MATCH(F698,'ITC-3B'!$E$21:$E$1020,0)),"Unclaimed")</f>
        <v>Unclaimed</v>
      </c>
      <c r="X698" s="114">
        <f>IFERROR(VLOOKUP(F698,'ITC-3B'!$E$21:$P$1020,12,0)-H698,SUM(M698:O698))</f>
        <v>0</v>
      </c>
      <c r="Y698" s="179" t="str">
        <f>IFERROR(INDEX('ITC-Books'!$C$21:$C$1020,MATCH(F698,'ITC-Books'!$E$21:$E$1020,0)),"Unclaimed")</f>
        <v>Unclaimed</v>
      </c>
      <c r="Z698" s="114">
        <f>IFERROR(VLOOKUP(F698,'ITC-Books'!$E$21:$P$1020,12,0)-H698,SUM(M698:O698))</f>
        <v>0</v>
      </c>
    </row>
    <row r="699" spans="2:26">
      <c r="B699" s="176" t="s">
        <v>3078</v>
      </c>
      <c r="C699" s="121"/>
      <c r="D699" s="119"/>
      <c r="E699" s="118"/>
      <c r="F699" s="192"/>
      <c r="G699" s="117"/>
      <c r="H699" s="120">
        <v>0</v>
      </c>
      <c r="I699" s="119"/>
      <c r="J699" s="119"/>
      <c r="K699" s="120">
        <v>0</v>
      </c>
      <c r="L699" s="120">
        <v>0</v>
      </c>
      <c r="M699" s="120">
        <v>0</v>
      </c>
      <c r="N699" s="120">
        <v>0</v>
      </c>
      <c r="O699" s="120">
        <v>0</v>
      </c>
      <c r="P699" s="185"/>
      <c r="Q699" s="181">
        <v>0</v>
      </c>
      <c r="R699" s="197"/>
      <c r="S699" s="179" t="str">
        <f>IFERROR(INDEX('ITC-3B'!$B$21:$B$1020,MATCH(F699,'ITC-3B'!$E$21:$E$1020,0)),"-")</f>
        <v>-</v>
      </c>
      <c r="T699" s="179" t="str">
        <f>IFERROR(INDEX('ITC-Books'!$B$21:$B$1020,MATCH(F699,'ITC-Books'!$E$21:$E$1020,0)),"-")</f>
        <v>-</v>
      </c>
      <c r="U699" s="186">
        <f t="shared" si="15"/>
        <v>0</v>
      </c>
      <c r="W699" s="179" t="str">
        <f>IFERROR(INDEX('ITC-3B'!$C$21:$C$1020,MATCH(F699,'ITC-3B'!$E$21:$E$1020,0)),"Unclaimed")</f>
        <v>Unclaimed</v>
      </c>
      <c r="X699" s="114">
        <f>IFERROR(VLOOKUP(F699,'ITC-3B'!$E$21:$P$1020,12,0)-H699,SUM(M699:O699))</f>
        <v>0</v>
      </c>
      <c r="Y699" s="179" t="str">
        <f>IFERROR(INDEX('ITC-Books'!$C$21:$C$1020,MATCH(F699,'ITC-Books'!$E$21:$E$1020,0)),"Unclaimed")</f>
        <v>Unclaimed</v>
      </c>
      <c r="Z699" s="114">
        <f>IFERROR(VLOOKUP(F699,'ITC-Books'!$E$21:$P$1020,12,0)-H699,SUM(M699:O699))</f>
        <v>0</v>
      </c>
    </row>
    <row r="700" spans="2:26">
      <c r="B700" s="176" t="s">
        <v>3079</v>
      </c>
      <c r="C700" s="121"/>
      <c r="D700" s="119"/>
      <c r="E700" s="118"/>
      <c r="F700" s="192"/>
      <c r="G700" s="117"/>
      <c r="H700" s="120">
        <v>0</v>
      </c>
      <c r="I700" s="119"/>
      <c r="J700" s="119"/>
      <c r="K700" s="120">
        <v>0</v>
      </c>
      <c r="L700" s="120">
        <v>0</v>
      </c>
      <c r="M700" s="120">
        <v>0</v>
      </c>
      <c r="N700" s="120">
        <v>0</v>
      </c>
      <c r="O700" s="120">
        <v>0</v>
      </c>
      <c r="P700" s="185"/>
      <c r="Q700" s="181">
        <v>0</v>
      </c>
      <c r="R700" s="197"/>
      <c r="S700" s="179" t="str">
        <f>IFERROR(INDEX('ITC-3B'!$B$21:$B$1020,MATCH(F700,'ITC-3B'!$E$21:$E$1020,0)),"-")</f>
        <v>-</v>
      </c>
      <c r="T700" s="179" t="str">
        <f>IFERROR(INDEX('ITC-Books'!$B$21:$B$1020,MATCH(F700,'ITC-Books'!$E$21:$E$1020,0)),"-")</f>
        <v>-</v>
      </c>
      <c r="U700" s="186">
        <f t="shared" si="15"/>
        <v>0</v>
      </c>
      <c r="W700" s="179" t="str">
        <f>IFERROR(INDEX('ITC-3B'!$C$21:$C$1020,MATCH(F700,'ITC-3B'!$E$21:$E$1020,0)),"Unclaimed")</f>
        <v>Unclaimed</v>
      </c>
      <c r="X700" s="114">
        <f>IFERROR(VLOOKUP(F700,'ITC-3B'!$E$21:$P$1020,12,0)-H700,SUM(M700:O700))</f>
        <v>0</v>
      </c>
      <c r="Y700" s="179" t="str">
        <f>IFERROR(INDEX('ITC-Books'!$C$21:$C$1020,MATCH(F700,'ITC-Books'!$E$21:$E$1020,0)),"Unclaimed")</f>
        <v>Unclaimed</v>
      </c>
      <c r="Z700" s="114">
        <f>IFERROR(VLOOKUP(F700,'ITC-Books'!$E$21:$P$1020,12,0)-H700,SUM(M700:O700))</f>
        <v>0</v>
      </c>
    </row>
    <row r="701" spans="2:26">
      <c r="B701" s="176" t="s">
        <v>3080</v>
      </c>
      <c r="C701" s="121"/>
      <c r="D701" s="119"/>
      <c r="E701" s="118"/>
      <c r="F701" s="192"/>
      <c r="G701" s="117"/>
      <c r="H701" s="120">
        <v>0</v>
      </c>
      <c r="I701" s="119"/>
      <c r="J701" s="119"/>
      <c r="K701" s="120">
        <v>0</v>
      </c>
      <c r="L701" s="120">
        <v>0</v>
      </c>
      <c r="M701" s="120">
        <v>0</v>
      </c>
      <c r="N701" s="120">
        <v>0</v>
      </c>
      <c r="O701" s="120">
        <v>0</v>
      </c>
      <c r="P701" s="185"/>
      <c r="Q701" s="181">
        <v>0</v>
      </c>
      <c r="R701" s="197"/>
      <c r="S701" s="179" t="str">
        <f>IFERROR(INDEX('ITC-3B'!$B$21:$B$1020,MATCH(F701,'ITC-3B'!$E$21:$E$1020,0)),"-")</f>
        <v>-</v>
      </c>
      <c r="T701" s="179" t="str">
        <f>IFERROR(INDEX('ITC-Books'!$B$21:$B$1020,MATCH(F701,'ITC-Books'!$E$21:$E$1020,0)),"-")</f>
        <v>-</v>
      </c>
      <c r="U701" s="186">
        <f t="shared" si="15"/>
        <v>0</v>
      </c>
      <c r="W701" s="179" t="str">
        <f>IFERROR(INDEX('ITC-3B'!$C$21:$C$1020,MATCH(F701,'ITC-3B'!$E$21:$E$1020,0)),"Unclaimed")</f>
        <v>Unclaimed</v>
      </c>
      <c r="X701" s="114">
        <f>IFERROR(VLOOKUP(F701,'ITC-3B'!$E$21:$P$1020,12,0)-H701,SUM(M701:O701))</f>
        <v>0</v>
      </c>
      <c r="Y701" s="179" t="str">
        <f>IFERROR(INDEX('ITC-Books'!$C$21:$C$1020,MATCH(F701,'ITC-Books'!$E$21:$E$1020,0)),"Unclaimed")</f>
        <v>Unclaimed</v>
      </c>
      <c r="Z701" s="114">
        <f>IFERROR(VLOOKUP(F701,'ITC-Books'!$E$21:$P$1020,12,0)-H701,SUM(M701:O701))</f>
        <v>0</v>
      </c>
    </row>
    <row r="702" spans="2:26">
      <c r="B702" s="176" t="s">
        <v>3081</v>
      </c>
      <c r="C702" s="121"/>
      <c r="D702" s="119"/>
      <c r="E702" s="118"/>
      <c r="F702" s="192"/>
      <c r="G702" s="117"/>
      <c r="H702" s="120">
        <v>0</v>
      </c>
      <c r="I702" s="119"/>
      <c r="J702" s="119"/>
      <c r="K702" s="120">
        <v>0</v>
      </c>
      <c r="L702" s="120">
        <v>0</v>
      </c>
      <c r="M702" s="120">
        <v>0</v>
      </c>
      <c r="N702" s="120">
        <v>0</v>
      </c>
      <c r="O702" s="120">
        <v>0</v>
      </c>
      <c r="P702" s="185"/>
      <c r="Q702" s="181">
        <v>0</v>
      </c>
      <c r="R702" s="197"/>
      <c r="S702" s="179" t="str">
        <f>IFERROR(INDEX('ITC-3B'!$B$21:$B$1020,MATCH(F702,'ITC-3B'!$E$21:$E$1020,0)),"-")</f>
        <v>-</v>
      </c>
      <c r="T702" s="179" t="str">
        <f>IFERROR(INDEX('ITC-Books'!$B$21:$B$1020,MATCH(F702,'ITC-Books'!$E$21:$E$1020,0)),"-")</f>
        <v>-</v>
      </c>
      <c r="U702" s="186">
        <f t="shared" si="15"/>
        <v>0</v>
      </c>
      <c r="W702" s="179" t="str">
        <f>IFERROR(INDEX('ITC-3B'!$C$21:$C$1020,MATCH(F702,'ITC-3B'!$E$21:$E$1020,0)),"Unclaimed")</f>
        <v>Unclaimed</v>
      </c>
      <c r="X702" s="114">
        <f>IFERROR(VLOOKUP(F702,'ITC-3B'!$E$21:$P$1020,12,0)-H702,SUM(M702:O702))</f>
        <v>0</v>
      </c>
      <c r="Y702" s="179" t="str">
        <f>IFERROR(INDEX('ITC-Books'!$C$21:$C$1020,MATCH(F702,'ITC-Books'!$E$21:$E$1020,0)),"Unclaimed")</f>
        <v>Unclaimed</v>
      </c>
      <c r="Z702" s="114">
        <f>IFERROR(VLOOKUP(F702,'ITC-Books'!$E$21:$P$1020,12,0)-H702,SUM(M702:O702))</f>
        <v>0</v>
      </c>
    </row>
    <row r="703" spans="2:26">
      <c r="B703" s="176" t="s">
        <v>3082</v>
      </c>
      <c r="C703" s="121"/>
      <c r="D703" s="119"/>
      <c r="E703" s="118"/>
      <c r="F703" s="192"/>
      <c r="G703" s="117"/>
      <c r="H703" s="120">
        <v>0</v>
      </c>
      <c r="I703" s="119"/>
      <c r="J703" s="119"/>
      <c r="K703" s="120">
        <v>0</v>
      </c>
      <c r="L703" s="120">
        <v>0</v>
      </c>
      <c r="M703" s="120">
        <v>0</v>
      </c>
      <c r="N703" s="120">
        <v>0</v>
      </c>
      <c r="O703" s="120">
        <v>0</v>
      </c>
      <c r="P703" s="185"/>
      <c r="Q703" s="181">
        <v>0</v>
      </c>
      <c r="R703" s="197"/>
      <c r="S703" s="179" t="str">
        <f>IFERROR(INDEX('ITC-3B'!$B$21:$B$1020,MATCH(F703,'ITC-3B'!$E$21:$E$1020,0)),"-")</f>
        <v>-</v>
      </c>
      <c r="T703" s="179" t="str">
        <f>IFERROR(INDEX('ITC-Books'!$B$21:$B$1020,MATCH(F703,'ITC-Books'!$E$21:$E$1020,0)),"-")</f>
        <v>-</v>
      </c>
      <c r="U703" s="186">
        <f t="shared" si="15"/>
        <v>0</v>
      </c>
      <c r="W703" s="179" t="str">
        <f>IFERROR(INDEX('ITC-3B'!$C$21:$C$1020,MATCH(F703,'ITC-3B'!$E$21:$E$1020,0)),"Unclaimed")</f>
        <v>Unclaimed</v>
      </c>
      <c r="X703" s="114">
        <f>IFERROR(VLOOKUP(F703,'ITC-3B'!$E$21:$P$1020,12,0)-H703,SUM(M703:O703))</f>
        <v>0</v>
      </c>
      <c r="Y703" s="179" t="str">
        <f>IFERROR(INDEX('ITC-Books'!$C$21:$C$1020,MATCH(F703,'ITC-Books'!$E$21:$E$1020,0)),"Unclaimed")</f>
        <v>Unclaimed</v>
      </c>
      <c r="Z703" s="114">
        <f>IFERROR(VLOOKUP(F703,'ITC-Books'!$E$21:$P$1020,12,0)-H703,SUM(M703:O703))</f>
        <v>0</v>
      </c>
    </row>
    <row r="704" spans="2:26">
      <c r="B704" s="176" t="s">
        <v>3083</v>
      </c>
      <c r="C704" s="121"/>
      <c r="D704" s="119"/>
      <c r="E704" s="118"/>
      <c r="F704" s="192"/>
      <c r="G704" s="117"/>
      <c r="H704" s="120">
        <v>0</v>
      </c>
      <c r="I704" s="119"/>
      <c r="J704" s="119"/>
      <c r="K704" s="120">
        <v>0</v>
      </c>
      <c r="L704" s="120">
        <v>0</v>
      </c>
      <c r="M704" s="120">
        <v>0</v>
      </c>
      <c r="N704" s="120">
        <v>0</v>
      </c>
      <c r="O704" s="120">
        <v>0</v>
      </c>
      <c r="P704" s="185"/>
      <c r="Q704" s="181">
        <v>0</v>
      </c>
      <c r="R704" s="197"/>
      <c r="S704" s="179" t="str">
        <f>IFERROR(INDEX('ITC-3B'!$B$21:$B$1020,MATCH(F704,'ITC-3B'!$E$21:$E$1020,0)),"-")</f>
        <v>-</v>
      </c>
      <c r="T704" s="179" t="str">
        <f>IFERROR(INDEX('ITC-Books'!$B$21:$B$1020,MATCH(F704,'ITC-Books'!$E$21:$E$1020,0)),"-")</f>
        <v>-</v>
      </c>
      <c r="U704" s="186">
        <f t="shared" si="15"/>
        <v>0</v>
      </c>
      <c r="W704" s="179" t="str">
        <f>IFERROR(INDEX('ITC-3B'!$C$21:$C$1020,MATCH(F704,'ITC-3B'!$E$21:$E$1020,0)),"Unclaimed")</f>
        <v>Unclaimed</v>
      </c>
      <c r="X704" s="114">
        <f>IFERROR(VLOOKUP(F704,'ITC-3B'!$E$21:$P$1020,12,0)-H704,SUM(M704:O704))</f>
        <v>0</v>
      </c>
      <c r="Y704" s="179" t="str">
        <f>IFERROR(INDEX('ITC-Books'!$C$21:$C$1020,MATCH(F704,'ITC-Books'!$E$21:$E$1020,0)),"Unclaimed")</f>
        <v>Unclaimed</v>
      </c>
      <c r="Z704" s="114">
        <f>IFERROR(VLOOKUP(F704,'ITC-Books'!$E$21:$P$1020,12,0)-H704,SUM(M704:O704))</f>
        <v>0</v>
      </c>
    </row>
    <row r="705" spans="2:26">
      <c r="B705" s="176" t="s">
        <v>3084</v>
      </c>
      <c r="C705" s="121"/>
      <c r="D705" s="119"/>
      <c r="E705" s="118"/>
      <c r="F705" s="192"/>
      <c r="G705" s="117"/>
      <c r="H705" s="120">
        <v>0</v>
      </c>
      <c r="I705" s="119"/>
      <c r="J705" s="119"/>
      <c r="K705" s="120">
        <v>0</v>
      </c>
      <c r="L705" s="120">
        <v>0</v>
      </c>
      <c r="M705" s="120">
        <v>0</v>
      </c>
      <c r="N705" s="120">
        <v>0</v>
      </c>
      <c r="O705" s="120">
        <v>0</v>
      </c>
      <c r="P705" s="185"/>
      <c r="Q705" s="181">
        <v>0</v>
      </c>
      <c r="R705" s="197"/>
      <c r="S705" s="179" t="str">
        <f>IFERROR(INDEX('ITC-3B'!$B$21:$B$1020,MATCH(F705,'ITC-3B'!$E$21:$E$1020,0)),"-")</f>
        <v>-</v>
      </c>
      <c r="T705" s="179" t="str">
        <f>IFERROR(INDEX('ITC-Books'!$B$21:$B$1020,MATCH(F705,'ITC-Books'!$E$21:$E$1020,0)),"-")</f>
        <v>-</v>
      </c>
      <c r="U705" s="186">
        <f t="shared" si="15"/>
        <v>0</v>
      </c>
      <c r="W705" s="179" t="str">
        <f>IFERROR(INDEX('ITC-3B'!$C$21:$C$1020,MATCH(F705,'ITC-3B'!$E$21:$E$1020,0)),"Unclaimed")</f>
        <v>Unclaimed</v>
      </c>
      <c r="X705" s="114">
        <f>IFERROR(VLOOKUP(F705,'ITC-3B'!$E$21:$P$1020,12,0)-H705,SUM(M705:O705))</f>
        <v>0</v>
      </c>
      <c r="Y705" s="179" t="str">
        <f>IFERROR(INDEX('ITC-Books'!$C$21:$C$1020,MATCH(F705,'ITC-Books'!$E$21:$E$1020,0)),"Unclaimed")</f>
        <v>Unclaimed</v>
      </c>
      <c r="Z705" s="114">
        <f>IFERROR(VLOOKUP(F705,'ITC-Books'!$E$21:$P$1020,12,0)-H705,SUM(M705:O705))</f>
        <v>0</v>
      </c>
    </row>
    <row r="706" spans="2:26">
      <c r="B706" s="176" t="s">
        <v>3085</v>
      </c>
      <c r="C706" s="121"/>
      <c r="D706" s="119"/>
      <c r="E706" s="118"/>
      <c r="F706" s="192"/>
      <c r="G706" s="117"/>
      <c r="H706" s="120">
        <v>0</v>
      </c>
      <c r="I706" s="119"/>
      <c r="J706" s="119"/>
      <c r="K706" s="120">
        <v>0</v>
      </c>
      <c r="L706" s="120">
        <v>0</v>
      </c>
      <c r="M706" s="120">
        <v>0</v>
      </c>
      <c r="N706" s="120">
        <v>0</v>
      </c>
      <c r="O706" s="120">
        <v>0</v>
      </c>
      <c r="P706" s="185"/>
      <c r="Q706" s="181">
        <v>0</v>
      </c>
      <c r="R706" s="197"/>
      <c r="S706" s="179" t="str">
        <f>IFERROR(INDEX('ITC-3B'!$B$21:$B$1020,MATCH(F706,'ITC-3B'!$E$21:$E$1020,0)),"-")</f>
        <v>-</v>
      </c>
      <c r="T706" s="179" t="str">
        <f>IFERROR(INDEX('ITC-Books'!$B$21:$B$1020,MATCH(F706,'ITC-Books'!$E$21:$E$1020,0)),"-")</f>
        <v>-</v>
      </c>
      <c r="U706" s="186">
        <f t="shared" si="15"/>
        <v>0</v>
      </c>
      <c r="W706" s="179" t="str">
        <f>IFERROR(INDEX('ITC-3B'!$C$21:$C$1020,MATCH(F706,'ITC-3B'!$E$21:$E$1020,0)),"Unclaimed")</f>
        <v>Unclaimed</v>
      </c>
      <c r="X706" s="114">
        <f>IFERROR(VLOOKUP(F706,'ITC-3B'!$E$21:$P$1020,12,0)-H706,SUM(M706:O706))</f>
        <v>0</v>
      </c>
      <c r="Y706" s="179" t="str">
        <f>IFERROR(INDEX('ITC-Books'!$C$21:$C$1020,MATCH(F706,'ITC-Books'!$E$21:$E$1020,0)),"Unclaimed")</f>
        <v>Unclaimed</v>
      </c>
      <c r="Z706" s="114">
        <f>IFERROR(VLOOKUP(F706,'ITC-Books'!$E$21:$P$1020,12,0)-H706,SUM(M706:O706))</f>
        <v>0</v>
      </c>
    </row>
    <row r="707" spans="2:26">
      <c r="B707" s="176" t="s">
        <v>3086</v>
      </c>
      <c r="C707" s="121"/>
      <c r="D707" s="119"/>
      <c r="E707" s="118"/>
      <c r="F707" s="192"/>
      <c r="G707" s="117"/>
      <c r="H707" s="120">
        <v>0</v>
      </c>
      <c r="I707" s="119"/>
      <c r="J707" s="119"/>
      <c r="K707" s="120">
        <v>0</v>
      </c>
      <c r="L707" s="120">
        <v>0</v>
      </c>
      <c r="M707" s="120">
        <v>0</v>
      </c>
      <c r="N707" s="120">
        <v>0</v>
      </c>
      <c r="O707" s="120">
        <v>0</v>
      </c>
      <c r="P707" s="185"/>
      <c r="Q707" s="181">
        <v>0</v>
      </c>
      <c r="R707" s="197"/>
      <c r="S707" s="179" t="str">
        <f>IFERROR(INDEX('ITC-3B'!$B$21:$B$1020,MATCH(F707,'ITC-3B'!$E$21:$E$1020,0)),"-")</f>
        <v>-</v>
      </c>
      <c r="T707" s="179" t="str">
        <f>IFERROR(INDEX('ITC-Books'!$B$21:$B$1020,MATCH(F707,'ITC-Books'!$E$21:$E$1020,0)),"-")</f>
        <v>-</v>
      </c>
      <c r="U707" s="186">
        <f t="shared" si="15"/>
        <v>0</v>
      </c>
      <c r="W707" s="179" t="str">
        <f>IFERROR(INDEX('ITC-3B'!$C$21:$C$1020,MATCH(F707,'ITC-3B'!$E$21:$E$1020,0)),"Unclaimed")</f>
        <v>Unclaimed</v>
      </c>
      <c r="X707" s="114">
        <f>IFERROR(VLOOKUP(F707,'ITC-3B'!$E$21:$P$1020,12,0)-H707,SUM(M707:O707))</f>
        <v>0</v>
      </c>
      <c r="Y707" s="179" t="str">
        <f>IFERROR(INDEX('ITC-Books'!$C$21:$C$1020,MATCH(F707,'ITC-Books'!$E$21:$E$1020,0)),"Unclaimed")</f>
        <v>Unclaimed</v>
      </c>
      <c r="Z707" s="114">
        <f>IFERROR(VLOOKUP(F707,'ITC-Books'!$E$21:$P$1020,12,0)-H707,SUM(M707:O707))</f>
        <v>0</v>
      </c>
    </row>
    <row r="708" spans="2:26">
      <c r="B708" s="176" t="s">
        <v>3087</v>
      </c>
      <c r="C708" s="121"/>
      <c r="D708" s="119"/>
      <c r="E708" s="118"/>
      <c r="F708" s="192"/>
      <c r="G708" s="117"/>
      <c r="H708" s="120">
        <v>0</v>
      </c>
      <c r="I708" s="119"/>
      <c r="J708" s="119"/>
      <c r="K708" s="120">
        <v>0</v>
      </c>
      <c r="L708" s="120">
        <v>0</v>
      </c>
      <c r="M708" s="120">
        <v>0</v>
      </c>
      <c r="N708" s="120">
        <v>0</v>
      </c>
      <c r="O708" s="120">
        <v>0</v>
      </c>
      <c r="P708" s="185"/>
      <c r="Q708" s="181">
        <v>0</v>
      </c>
      <c r="R708" s="197"/>
      <c r="S708" s="179" t="str">
        <f>IFERROR(INDEX('ITC-3B'!$B$21:$B$1020,MATCH(F708,'ITC-3B'!$E$21:$E$1020,0)),"-")</f>
        <v>-</v>
      </c>
      <c r="T708" s="179" t="str">
        <f>IFERROR(INDEX('ITC-Books'!$B$21:$B$1020,MATCH(F708,'ITC-Books'!$E$21:$E$1020,0)),"-")</f>
        <v>-</v>
      </c>
      <c r="U708" s="186">
        <f t="shared" si="15"/>
        <v>0</v>
      </c>
      <c r="W708" s="179" t="str">
        <f>IFERROR(INDEX('ITC-3B'!$C$21:$C$1020,MATCH(F708,'ITC-3B'!$E$21:$E$1020,0)),"Unclaimed")</f>
        <v>Unclaimed</v>
      </c>
      <c r="X708" s="114">
        <f>IFERROR(VLOOKUP(F708,'ITC-3B'!$E$21:$P$1020,12,0)-H708,SUM(M708:O708))</f>
        <v>0</v>
      </c>
      <c r="Y708" s="179" t="str">
        <f>IFERROR(INDEX('ITC-Books'!$C$21:$C$1020,MATCH(F708,'ITC-Books'!$E$21:$E$1020,0)),"Unclaimed")</f>
        <v>Unclaimed</v>
      </c>
      <c r="Z708" s="114">
        <f>IFERROR(VLOOKUP(F708,'ITC-Books'!$E$21:$P$1020,12,0)-H708,SUM(M708:O708))</f>
        <v>0</v>
      </c>
    </row>
    <row r="709" spans="2:26">
      <c r="B709" s="176" t="s">
        <v>3088</v>
      </c>
      <c r="C709" s="121"/>
      <c r="D709" s="119"/>
      <c r="E709" s="118"/>
      <c r="F709" s="192"/>
      <c r="G709" s="117"/>
      <c r="H709" s="120">
        <v>0</v>
      </c>
      <c r="I709" s="119"/>
      <c r="J709" s="119"/>
      <c r="K709" s="120">
        <v>0</v>
      </c>
      <c r="L709" s="120">
        <v>0</v>
      </c>
      <c r="M709" s="120">
        <v>0</v>
      </c>
      <c r="N709" s="120">
        <v>0</v>
      </c>
      <c r="O709" s="120">
        <v>0</v>
      </c>
      <c r="P709" s="185"/>
      <c r="Q709" s="181">
        <v>0</v>
      </c>
      <c r="R709" s="197"/>
      <c r="S709" s="179" t="str">
        <f>IFERROR(INDEX('ITC-3B'!$B$21:$B$1020,MATCH(F709,'ITC-3B'!$E$21:$E$1020,0)),"-")</f>
        <v>-</v>
      </c>
      <c r="T709" s="179" t="str">
        <f>IFERROR(INDEX('ITC-Books'!$B$21:$B$1020,MATCH(F709,'ITC-Books'!$E$21:$E$1020,0)),"-")</f>
        <v>-</v>
      </c>
      <c r="U709" s="186">
        <f t="shared" si="15"/>
        <v>0</v>
      </c>
      <c r="W709" s="179" t="str">
        <f>IFERROR(INDEX('ITC-3B'!$C$21:$C$1020,MATCH(F709,'ITC-3B'!$E$21:$E$1020,0)),"Unclaimed")</f>
        <v>Unclaimed</v>
      </c>
      <c r="X709" s="114">
        <f>IFERROR(VLOOKUP(F709,'ITC-3B'!$E$21:$P$1020,12,0)-H709,SUM(M709:O709))</f>
        <v>0</v>
      </c>
      <c r="Y709" s="179" t="str">
        <f>IFERROR(INDEX('ITC-Books'!$C$21:$C$1020,MATCH(F709,'ITC-Books'!$E$21:$E$1020,0)),"Unclaimed")</f>
        <v>Unclaimed</v>
      </c>
      <c r="Z709" s="114">
        <f>IFERROR(VLOOKUP(F709,'ITC-Books'!$E$21:$P$1020,12,0)-H709,SUM(M709:O709))</f>
        <v>0</v>
      </c>
    </row>
    <row r="710" spans="2:26">
      <c r="B710" s="176" t="s">
        <v>3089</v>
      </c>
      <c r="C710" s="121"/>
      <c r="D710" s="119"/>
      <c r="E710" s="118"/>
      <c r="F710" s="192"/>
      <c r="G710" s="117"/>
      <c r="H710" s="120">
        <v>0</v>
      </c>
      <c r="I710" s="119"/>
      <c r="J710" s="119"/>
      <c r="K710" s="120">
        <v>0</v>
      </c>
      <c r="L710" s="120">
        <v>0</v>
      </c>
      <c r="M710" s="120">
        <v>0</v>
      </c>
      <c r="N710" s="120">
        <v>0</v>
      </c>
      <c r="O710" s="120">
        <v>0</v>
      </c>
      <c r="P710" s="185"/>
      <c r="Q710" s="181">
        <v>0</v>
      </c>
      <c r="R710" s="197"/>
      <c r="S710" s="179" t="str">
        <f>IFERROR(INDEX('ITC-3B'!$B$21:$B$1020,MATCH(F710,'ITC-3B'!$E$21:$E$1020,0)),"-")</f>
        <v>-</v>
      </c>
      <c r="T710" s="179" t="str">
        <f>IFERROR(INDEX('ITC-Books'!$B$21:$B$1020,MATCH(F710,'ITC-Books'!$E$21:$E$1020,0)),"-")</f>
        <v>-</v>
      </c>
      <c r="U710" s="186">
        <f t="shared" si="15"/>
        <v>0</v>
      </c>
      <c r="W710" s="179" t="str">
        <f>IFERROR(INDEX('ITC-3B'!$C$21:$C$1020,MATCH(F710,'ITC-3B'!$E$21:$E$1020,0)),"Unclaimed")</f>
        <v>Unclaimed</v>
      </c>
      <c r="X710" s="114">
        <f>IFERROR(VLOOKUP(F710,'ITC-3B'!$E$21:$P$1020,12,0)-H710,SUM(M710:O710))</f>
        <v>0</v>
      </c>
      <c r="Y710" s="179" t="str">
        <f>IFERROR(INDEX('ITC-Books'!$C$21:$C$1020,MATCH(F710,'ITC-Books'!$E$21:$E$1020,0)),"Unclaimed")</f>
        <v>Unclaimed</v>
      </c>
      <c r="Z710" s="114">
        <f>IFERROR(VLOOKUP(F710,'ITC-Books'!$E$21:$P$1020,12,0)-H710,SUM(M710:O710))</f>
        <v>0</v>
      </c>
    </row>
    <row r="711" spans="2:26">
      <c r="B711" s="176" t="s">
        <v>3090</v>
      </c>
      <c r="C711" s="121"/>
      <c r="D711" s="119"/>
      <c r="E711" s="118"/>
      <c r="F711" s="192"/>
      <c r="G711" s="117"/>
      <c r="H711" s="120">
        <v>0</v>
      </c>
      <c r="I711" s="119"/>
      <c r="J711" s="119"/>
      <c r="K711" s="120">
        <v>0</v>
      </c>
      <c r="L711" s="120">
        <v>0</v>
      </c>
      <c r="M711" s="120">
        <v>0</v>
      </c>
      <c r="N711" s="120">
        <v>0</v>
      </c>
      <c r="O711" s="120">
        <v>0</v>
      </c>
      <c r="P711" s="185"/>
      <c r="Q711" s="181">
        <v>0</v>
      </c>
      <c r="R711" s="197"/>
      <c r="S711" s="179" t="str">
        <f>IFERROR(INDEX('ITC-3B'!$B$21:$B$1020,MATCH(F711,'ITC-3B'!$E$21:$E$1020,0)),"-")</f>
        <v>-</v>
      </c>
      <c r="T711" s="179" t="str">
        <f>IFERROR(INDEX('ITC-Books'!$B$21:$B$1020,MATCH(F711,'ITC-Books'!$E$21:$E$1020,0)),"-")</f>
        <v>-</v>
      </c>
      <c r="U711" s="186">
        <f t="shared" si="15"/>
        <v>0</v>
      </c>
      <c r="W711" s="179" t="str">
        <f>IFERROR(INDEX('ITC-3B'!$C$21:$C$1020,MATCH(F711,'ITC-3B'!$E$21:$E$1020,0)),"Unclaimed")</f>
        <v>Unclaimed</v>
      </c>
      <c r="X711" s="114">
        <f>IFERROR(VLOOKUP(F711,'ITC-3B'!$E$21:$P$1020,12,0)-H711,SUM(M711:O711))</f>
        <v>0</v>
      </c>
      <c r="Y711" s="179" t="str">
        <f>IFERROR(INDEX('ITC-Books'!$C$21:$C$1020,MATCH(F711,'ITC-Books'!$E$21:$E$1020,0)),"Unclaimed")</f>
        <v>Unclaimed</v>
      </c>
      <c r="Z711" s="114">
        <f>IFERROR(VLOOKUP(F711,'ITC-Books'!$E$21:$P$1020,12,0)-H711,SUM(M711:O711))</f>
        <v>0</v>
      </c>
    </row>
    <row r="712" spans="2:26">
      <c r="B712" s="176" t="s">
        <v>3091</v>
      </c>
      <c r="C712" s="121"/>
      <c r="D712" s="119"/>
      <c r="E712" s="118"/>
      <c r="F712" s="192"/>
      <c r="G712" s="117"/>
      <c r="H712" s="120">
        <v>0</v>
      </c>
      <c r="I712" s="119"/>
      <c r="J712" s="119"/>
      <c r="K712" s="120">
        <v>0</v>
      </c>
      <c r="L712" s="120">
        <v>0</v>
      </c>
      <c r="M712" s="120">
        <v>0</v>
      </c>
      <c r="N712" s="120">
        <v>0</v>
      </c>
      <c r="O712" s="120">
        <v>0</v>
      </c>
      <c r="P712" s="185"/>
      <c r="Q712" s="181">
        <v>0</v>
      </c>
      <c r="R712" s="197"/>
      <c r="S712" s="179" t="str">
        <f>IFERROR(INDEX('ITC-3B'!$B$21:$B$1020,MATCH(F712,'ITC-3B'!$E$21:$E$1020,0)),"-")</f>
        <v>-</v>
      </c>
      <c r="T712" s="179" t="str">
        <f>IFERROR(INDEX('ITC-Books'!$B$21:$B$1020,MATCH(F712,'ITC-Books'!$E$21:$E$1020,0)),"-")</f>
        <v>-</v>
      </c>
      <c r="U712" s="186">
        <f t="shared" si="15"/>
        <v>0</v>
      </c>
      <c r="W712" s="179" t="str">
        <f>IFERROR(INDEX('ITC-3B'!$C$21:$C$1020,MATCH(F712,'ITC-3B'!$E$21:$E$1020,0)),"Unclaimed")</f>
        <v>Unclaimed</v>
      </c>
      <c r="X712" s="114">
        <f>IFERROR(VLOOKUP(F712,'ITC-3B'!$E$21:$P$1020,12,0)-H712,SUM(M712:O712))</f>
        <v>0</v>
      </c>
      <c r="Y712" s="179" t="str">
        <f>IFERROR(INDEX('ITC-Books'!$C$21:$C$1020,MATCH(F712,'ITC-Books'!$E$21:$E$1020,0)),"Unclaimed")</f>
        <v>Unclaimed</v>
      </c>
      <c r="Z712" s="114">
        <f>IFERROR(VLOOKUP(F712,'ITC-Books'!$E$21:$P$1020,12,0)-H712,SUM(M712:O712))</f>
        <v>0</v>
      </c>
    </row>
    <row r="713" spans="2:26">
      <c r="B713" s="176" t="s">
        <v>3092</v>
      </c>
      <c r="C713" s="121"/>
      <c r="D713" s="119"/>
      <c r="E713" s="118"/>
      <c r="F713" s="192"/>
      <c r="G713" s="117"/>
      <c r="H713" s="120">
        <v>0</v>
      </c>
      <c r="I713" s="119"/>
      <c r="J713" s="119"/>
      <c r="K713" s="120">
        <v>0</v>
      </c>
      <c r="L713" s="120">
        <v>0</v>
      </c>
      <c r="M713" s="120">
        <v>0</v>
      </c>
      <c r="N713" s="120">
        <v>0</v>
      </c>
      <c r="O713" s="120">
        <v>0</v>
      </c>
      <c r="P713" s="185"/>
      <c r="Q713" s="181">
        <v>0</v>
      </c>
      <c r="R713" s="197"/>
      <c r="S713" s="179" t="str">
        <f>IFERROR(INDEX('ITC-3B'!$B$21:$B$1020,MATCH(F713,'ITC-3B'!$E$21:$E$1020,0)),"-")</f>
        <v>-</v>
      </c>
      <c r="T713" s="179" t="str">
        <f>IFERROR(INDEX('ITC-Books'!$B$21:$B$1020,MATCH(F713,'ITC-Books'!$E$21:$E$1020,0)),"-")</f>
        <v>-</v>
      </c>
      <c r="U713" s="186">
        <f t="shared" si="15"/>
        <v>0</v>
      </c>
      <c r="W713" s="179" t="str">
        <f>IFERROR(INDEX('ITC-3B'!$C$21:$C$1020,MATCH(F713,'ITC-3B'!$E$21:$E$1020,0)),"Unclaimed")</f>
        <v>Unclaimed</v>
      </c>
      <c r="X713" s="114">
        <f>IFERROR(VLOOKUP(F713,'ITC-3B'!$E$21:$P$1020,12,0)-H713,SUM(M713:O713))</f>
        <v>0</v>
      </c>
      <c r="Y713" s="179" t="str">
        <f>IFERROR(INDEX('ITC-Books'!$C$21:$C$1020,MATCH(F713,'ITC-Books'!$E$21:$E$1020,0)),"Unclaimed")</f>
        <v>Unclaimed</v>
      </c>
      <c r="Z713" s="114">
        <f>IFERROR(VLOOKUP(F713,'ITC-Books'!$E$21:$P$1020,12,0)-H713,SUM(M713:O713))</f>
        <v>0</v>
      </c>
    </row>
    <row r="714" spans="2:26">
      <c r="B714" s="176" t="s">
        <v>3093</v>
      </c>
      <c r="C714" s="121"/>
      <c r="D714" s="119"/>
      <c r="E714" s="118"/>
      <c r="F714" s="192"/>
      <c r="G714" s="117"/>
      <c r="H714" s="120">
        <v>0</v>
      </c>
      <c r="I714" s="119"/>
      <c r="J714" s="119"/>
      <c r="K714" s="120">
        <v>0</v>
      </c>
      <c r="L714" s="120">
        <v>0</v>
      </c>
      <c r="M714" s="120">
        <v>0</v>
      </c>
      <c r="N714" s="120">
        <v>0</v>
      </c>
      <c r="O714" s="120">
        <v>0</v>
      </c>
      <c r="P714" s="185"/>
      <c r="Q714" s="181">
        <v>0</v>
      </c>
      <c r="R714" s="197"/>
      <c r="S714" s="179" t="str">
        <f>IFERROR(INDEX('ITC-3B'!$B$21:$B$1020,MATCH(F714,'ITC-3B'!$E$21:$E$1020,0)),"-")</f>
        <v>-</v>
      </c>
      <c r="T714" s="179" t="str">
        <f>IFERROR(INDEX('ITC-Books'!$B$21:$B$1020,MATCH(F714,'ITC-Books'!$E$21:$E$1020,0)),"-")</f>
        <v>-</v>
      </c>
      <c r="U714" s="186">
        <f t="shared" si="15"/>
        <v>0</v>
      </c>
      <c r="W714" s="179" t="str">
        <f>IFERROR(INDEX('ITC-3B'!$C$21:$C$1020,MATCH(F714,'ITC-3B'!$E$21:$E$1020,0)),"Unclaimed")</f>
        <v>Unclaimed</v>
      </c>
      <c r="X714" s="114">
        <f>IFERROR(VLOOKUP(F714,'ITC-3B'!$E$21:$P$1020,12,0)-H714,SUM(M714:O714))</f>
        <v>0</v>
      </c>
      <c r="Y714" s="179" t="str">
        <f>IFERROR(INDEX('ITC-Books'!$C$21:$C$1020,MATCH(F714,'ITC-Books'!$E$21:$E$1020,0)),"Unclaimed")</f>
        <v>Unclaimed</v>
      </c>
      <c r="Z714" s="114">
        <f>IFERROR(VLOOKUP(F714,'ITC-Books'!$E$21:$P$1020,12,0)-H714,SUM(M714:O714))</f>
        <v>0</v>
      </c>
    </row>
    <row r="715" spans="2:26">
      <c r="B715" s="176" t="s">
        <v>3094</v>
      </c>
      <c r="C715" s="121"/>
      <c r="D715" s="119"/>
      <c r="E715" s="118"/>
      <c r="F715" s="192"/>
      <c r="G715" s="117"/>
      <c r="H715" s="120">
        <v>0</v>
      </c>
      <c r="I715" s="119"/>
      <c r="J715" s="119"/>
      <c r="K715" s="120">
        <v>0</v>
      </c>
      <c r="L715" s="120">
        <v>0</v>
      </c>
      <c r="M715" s="120">
        <v>0</v>
      </c>
      <c r="N715" s="120">
        <v>0</v>
      </c>
      <c r="O715" s="120">
        <v>0</v>
      </c>
      <c r="P715" s="185"/>
      <c r="Q715" s="181">
        <v>0</v>
      </c>
      <c r="R715" s="197"/>
      <c r="S715" s="179" t="str">
        <f>IFERROR(INDEX('ITC-3B'!$B$21:$B$1020,MATCH(F715,'ITC-3B'!$E$21:$E$1020,0)),"-")</f>
        <v>-</v>
      </c>
      <c r="T715" s="179" t="str">
        <f>IFERROR(INDEX('ITC-Books'!$B$21:$B$1020,MATCH(F715,'ITC-Books'!$E$21:$E$1020,0)),"-")</f>
        <v>-</v>
      </c>
      <c r="U715" s="186">
        <f t="shared" si="15"/>
        <v>0</v>
      </c>
      <c r="W715" s="179" t="str">
        <f>IFERROR(INDEX('ITC-3B'!$C$21:$C$1020,MATCH(F715,'ITC-3B'!$E$21:$E$1020,0)),"Unclaimed")</f>
        <v>Unclaimed</v>
      </c>
      <c r="X715" s="114">
        <f>IFERROR(VLOOKUP(F715,'ITC-3B'!$E$21:$P$1020,12,0)-H715,SUM(M715:O715))</f>
        <v>0</v>
      </c>
      <c r="Y715" s="179" t="str">
        <f>IFERROR(INDEX('ITC-Books'!$C$21:$C$1020,MATCH(F715,'ITC-Books'!$E$21:$E$1020,0)),"Unclaimed")</f>
        <v>Unclaimed</v>
      </c>
      <c r="Z715" s="114">
        <f>IFERROR(VLOOKUP(F715,'ITC-Books'!$E$21:$P$1020,12,0)-H715,SUM(M715:O715))</f>
        <v>0</v>
      </c>
    </row>
    <row r="716" spans="2:26">
      <c r="B716" s="176" t="s">
        <v>3095</v>
      </c>
      <c r="C716" s="121"/>
      <c r="D716" s="119"/>
      <c r="E716" s="118"/>
      <c r="F716" s="192"/>
      <c r="G716" s="117"/>
      <c r="H716" s="120">
        <v>0</v>
      </c>
      <c r="I716" s="119"/>
      <c r="J716" s="119"/>
      <c r="K716" s="120">
        <v>0</v>
      </c>
      <c r="L716" s="120">
        <v>0</v>
      </c>
      <c r="M716" s="120">
        <v>0</v>
      </c>
      <c r="N716" s="120">
        <v>0</v>
      </c>
      <c r="O716" s="120">
        <v>0</v>
      </c>
      <c r="P716" s="185"/>
      <c r="Q716" s="181">
        <v>0</v>
      </c>
      <c r="R716" s="197"/>
      <c r="S716" s="179" t="str">
        <f>IFERROR(INDEX('ITC-3B'!$B$21:$B$1020,MATCH(F716,'ITC-3B'!$E$21:$E$1020,0)),"-")</f>
        <v>-</v>
      </c>
      <c r="T716" s="179" t="str">
        <f>IFERROR(INDEX('ITC-Books'!$B$21:$B$1020,MATCH(F716,'ITC-Books'!$E$21:$E$1020,0)),"-")</f>
        <v>-</v>
      </c>
      <c r="U716" s="186">
        <f t="shared" si="15"/>
        <v>0</v>
      </c>
      <c r="W716" s="179" t="str">
        <f>IFERROR(INDEX('ITC-3B'!$C$21:$C$1020,MATCH(F716,'ITC-3B'!$E$21:$E$1020,0)),"Unclaimed")</f>
        <v>Unclaimed</v>
      </c>
      <c r="X716" s="114">
        <f>IFERROR(VLOOKUP(F716,'ITC-3B'!$E$21:$P$1020,12,0)-H716,SUM(M716:O716))</f>
        <v>0</v>
      </c>
      <c r="Y716" s="179" t="str">
        <f>IFERROR(INDEX('ITC-Books'!$C$21:$C$1020,MATCH(F716,'ITC-Books'!$E$21:$E$1020,0)),"Unclaimed")</f>
        <v>Unclaimed</v>
      </c>
      <c r="Z716" s="114">
        <f>IFERROR(VLOOKUP(F716,'ITC-Books'!$E$21:$P$1020,12,0)-H716,SUM(M716:O716))</f>
        <v>0</v>
      </c>
    </row>
    <row r="717" spans="2:26">
      <c r="B717" s="176" t="s">
        <v>3096</v>
      </c>
      <c r="C717" s="121"/>
      <c r="D717" s="119"/>
      <c r="E717" s="118"/>
      <c r="F717" s="192"/>
      <c r="G717" s="117"/>
      <c r="H717" s="120">
        <v>0</v>
      </c>
      <c r="I717" s="119"/>
      <c r="J717" s="119"/>
      <c r="K717" s="120">
        <v>0</v>
      </c>
      <c r="L717" s="120">
        <v>0</v>
      </c>
      <c r="M717" s="120">
        <v>0</v>
      </c>
      <c r="N717" s="120">
        <v>0</v>
      </c>
      <c r="O717" s="120">
        <v>0</v>
      </c>
      <c r="P717" s="185"/>
      <c r="Q717" s="181">
        <v>0</v>
      </c>
      <c r="R717" s="197"/>
      <c r="S717" s="179" t="str">
        <f>IFERROR(INDEX('ITC-3B'!$B$21:$B$1020,MATCH(F717,'ITC-3B'!$E$21:$E$1020,0)),"-")</f>
        <v>-</v>
      </c>
      <c r="T717" s="179" t="str">
        <f>IFERROR(INDEX('ITC-Books'!$B$21:$B$1020,MATCH(F717,'ITC-Books'!$E$21:$E$1020,0)),"-")</f>
        <v>-</v>
      </c>
      <c r="U717" s="186">
        <f t="shared" si="15"/>
        <v>0</v>
      </c>
      <c r="W717" s="179" t="str">
        <f>IFERROR(INDEX('ITC-3B'!$C$21:$C$1020,MATCH(F717,'ITC-3B'!$E$21:$E$1020,0)),"Unclaimed")</f>
        <v>Unclaimed</v>
      </c>
      <c r="X717" s="114">
        <f>IFERROR(VLOOKUP(F717,'ITC-3B'!$E$21:$P$1020,12,0)-H717,SUM(M717:O717))</f>
        <v>0</v>
      </c>
      <c r="Y717" s="179" t="str">
        <f>IFERROR(INDEX('ITC-Books'!$C$21:$C$1020,MATCH(F717,'ITC-Books'!$E$21:$E$1020,0)),"Unclaimed")</f>
        <v>Unclaimed</v>
      </c>
      <c r="Z717" s="114">
        <f>IFERROR(VLOOKUP(F717,'ITC-Books'!$E$21:$P$1020,12,0)-H717,SUM(M717:O717))</f>
        <v>0</v>
      </c>
    </row>
    <row r="718" spans="2:26">
      <c r="B718" s="176" t="s">
        <v>3097</v>
      </c>
      <c r="C718" s="121"/>
      <c r="D718" s="119"/>
      <c r="E718" s="118"/>
      <c r="F718" s="192"/>
      <c r="G718" s="117"/>
      <c r="H718" s="120">
        <v>0</v>
      </c>
      <c r="I718" s="119"/>
      <c r="J718" s="119"/>
      <c r="K718" s="120">
        <v>0</v>
      </c>
      <c r="L718" s="120">
        <v>0</v>
      </c>
      <c r="M718" s="120">
        <v>0</v>
      </c>
      <c r="N718" s="120">
        <v>0</v>
      </c>
      <c r="O718" s="120">
        <v>0</v>
      </c>
      <c r="P718" s="185"/>
      <c r="Q718" s="181">
        <v>0</v>
      </c>
      <c r="R718" s="197"/>
      <c r="S718" s="179" t="str">
        <f>IFERROR(INDEX('ITC-3B'!$B$21:$B$1020,MATCH(F718,'ITC-3B'!$E$21:$E$1020,0)),"-")</f>
        <v>-</v>
      </c>
      <c r="T718" s="179" t="str">
        <f>IFERROR(INDEX('ITC-Books'!$B$21:$B$1020,MATCH(F718,'ITC-Books'!$E$21:$E$1020,0)),"-")</f>
        <v>-</v>
      </c>
      <c r="U718" s="186">
        <f t="shared" si="15"/>
        <v>0</v>
      </c>
      <c r="W718" s="179" t="str">
        <f>IFERROR(INDEX('ITC-3B'!$C$21:$C$1020,MATCH(F718,'ITC-3B'!$E$21:$E$1020,0)),"Unclaimed")</f>
        <v>Unclaimed</v>
      </c>
      <c r="X718" s="114">
        <f>IFERROR(VLOOKUP(F718,'ITC-3B'!$E$21:$P$1020,12,0)-H718,SUM(M718:O718))</f>
        <v>0</v>
      </c>
      <c r="Y718" s="179" t="str">
        <f>IFERROR(INDEX('ITC-Books'!$C$21:$C$1020,MATCH(F718,'ITC-Books'!$E$21:$E$1020,0)),"Unclaimed")</f>
        <v>Unclaimed</v>
      </c>
      <c r="Z718" s="114">
        <f>IFERROR(VLOOKUP(F718,'ITC-Books'!$E$21:$P$1020,12,0)-H718,SUM(M718:O718))</f>
        <v>0</v>
      </c>
    </row>
    <row r="719" spans="2:26">
      <c r="B719" s="176" t="s">
        <v>3098</v>
      </c>
      <c r="C719" s="121"/>
      <c r="D719" s="119"/>
      <c r="E719" s="118"/>
      <c r="F719" s="192"/>
      <c r="G719" s="117"/>
      <c r="H719" s="120">
        <v>0</v>
      </c>
      <c r="I719" s="119"/>
      <c r="J719" s="119"/>
      <c r="K719" s="120">
        <v>0</v>
      </c>
      <c r="L719" s="120">
        <v>0</v>
      </c>
      <c r="M719" s="120">
        <v>0</v>
      </c>
      <c r="N719" s="120">
        <v>0</v>
      </c>
      <c r="O719" s="120">
        <v>0</v>
      </c>
      <c r="P719" s="185"/>
      <c r="Q719" s="181">
        <v>0</v>
      </c>
      <c r="R719" s="197"/>
      <c r="S719" s="179" t="str">
        <f>IFERROR(INDEX('ITC-3B'!$B$21:$B$1020,MATCH(F719,'ITC-3B'!$E$21:$E$1020,0)),"-")</f>
        <v>-</v>
      </c>
      <c r="T719" s="179" t="str">
        <f>IFERROR(INDEX('ITC-Books'!$B$21:$B$1020,MATCH(F719,'ITC-Books'!$E$21:$E$1020,0)),"-")</f>
        <v>-</v>
      </c>
      <c r="U719" s="186">
        <f t="shared" si="15"/>
        <v>0</v>
      </c>
      <c r="W719" s="179" t="str">
        <f>IFERROR(INDEX('ITC-3B'!$C$21:$C$1020,MATCH(F719,'ITC-3B'!$E$21:$E$1020,0)),"Unclaimed")</f>
        <v>Unclaimed</v>
      </c>
      <c r="X719" s="114">
        <f>IFERROR(VLOOKUP(F719,'ITC-3B'!$E$21:$P$1020,12,0)-H719,SUM(M719:O719))</f>
        <v>0</v>
      </c>
      <c r="Y719" s="179" t="str">
        <f>IFERROR(INDEX('ITC-Books'!$C$21:$C$1020,MATCH(F719,'ITC-Books'!$E$21:$E$1020,0)),"Unclaimed")</f>
        <v>Unclaimed</v>
      </c>
      <c r="Z719" s="114">
        <f>IFERROR(VLOOKUP(F719,'ITC-Books'!$E$21:$P$1020,12,0)-H719,SUM(M719:O719))</f>
        <v>0</v>
      </c>
    </row>
    <row r="720" spans="2:26">
      <c r="B720" s="176" t="s">
        <v>3099</v>
      </c>
      <c r="C720" s="121"/>
      <c r="D720" s="119"/>
      <c r="E720" s="118"/>
      <c r="F720" s="192"/>
      <c r="G720" s="117"/>
      <c r="H720" s="120">
        <v>0</v>
      </c>
      <c r="I720" s="119"/>
      <c r="J720" s="119"/>
      <c r="K720" s="120">
        <v>0</v>
      </c>
      <c r="L720" s="120">
        <v>0</v>
      </c>
      <c r="M720" s="120">
        <v>0</v>
      </c>
      <c r="N720" s="120">
        <v>0</v>
      </c>
      <c r="O720" s="120">
        <v>0</v>
      </c>
      <c r="P720" s="185"/>
      <c r="Q720" s="181">
        <v>0</v>
      </c>
      <c r="R720" s="197"/>
      <c r="S720" s="179" t="str">
        <f>IFERROR(INDEX('ITC-3B'!$B$21:$B$1020,MATCH(F720,'ITC-3B'!$E$21:$E$1020,0)),"-")</f>
        <v>-</v>
      </c>
      <c r="T720" s="179" t="str">
        <f>IFERROR(INDEX('ITC-Books'!$B$21:$B$1020,MATCH(F720,'ITC-Books'!$E$21:$E$1020,0)),"-")</f>
        <v>-</v>
      </c>
      <c r="U720" s="186">
        <f t="shared" si="15"/>
        <v>0</v>
      </c>
      <c r="W720" s="179" t="str">
        <f>IFERROR(INDEX('ITC-3B'!$C$21:$C$1020,MATCH(F720,'ITC-3B'!$E$21:$E$1020,0)),"Unclaimed")</f>
        <v>Unclaimed</v>
      </c>
      <c r="X720" s="114">
        <f>IFERROR(VLOOKUP(F720,'ITC-3B'!$E$21:$P$1020,12,0)-H720,SUM(M720:O720))</f>
        <v>0</v>
      </c>
      <c r="Y720" s="179" t="str">
        <f>IFERROR(INDEX('ITC-Books'!$C$21:$C$1020,MATCH(F720,'ITC-Books'!$E$21:$E$1020,0)),"Unclaimed")</f>
        <v>Unclaimed</v>
      </c>
      <c r="Z720" s="114">
        <f>IFERROR(VLOOKUP(F720,'ITC-Books'!$E$21:$P$1020,12,0)-H720,SUM(M720:O720))</f>
        <v>0</v>
      </c>
    </row>
    <row r="721" spans="2:26">
      <c r="B721" s="176" t="s">
        <v>3100</v>
      </c>
      <c r="C721" s="121"/>
      <c r="D721" s="119"/>
      <c r="E721" s="118"/>
      <c r="F721" s="192"/>
      <c r="G721" s="117"/>
      <c r="H721" s="120">
        <v>0</v>
      </c>
      <c r="I721" s="119"/>
      <c r="J721" s="119"/>
      <c r="K721" s="120">
        <v>0</v>
      </c>
      <c r="L721" s="120">
        <v>0</v>
      </c>
      <c r="M721" s="120">
        <v>0</v>
      </c>
      <c r="N721" s="120">
        <v>0</v>
      </c>
      <c r="O721" s="120">
        <v>0</v>
      </c>
      <c r="P721" s="185"/>
      <c r="Q721" s="181">
        <v>0</v>
      </c>
      <c r="R721" s="197"/>
      <c r="S721" s="179" t="str">
        <f>IFERROR(INDEX('ITC-3B'!$B$21:$B$1020,MATCH(F721,'ITC-3B'!$E$21:$E$1020,0)),"-")</f>
        <v>-</v>
      </c>
      <c r="T721" s="179" t="str">
        <f>IFERROR(INDEX('ITC-Books'!$B$21:$B$1020,MATCH(F721,'ITC-Books'!$E$21:$E$1020,0)),"-")</f>
        <v>-</v>
      </c>
      <c r="U721" s="186">
        <f t="shared" si="15"/>
        <v>0</v>
      </c>
      <c r="W721" s="179" t="str">
        <f>IFERROR(INDEX('ITC-3B'!$C$21:$C$1020,MATCH(F721,'ITC-3B'!$E$21:$E$1020,0)),"Unclaimed")</f>
        <v>Unclaimed</v>
      </c>
      <c r="X721" s="114">
        <f>IFERROR(VLOOKUP(F721,'ITC-3B'!$E$21:$P$1020,12,0)-H721,SUM(M721:O721))</f>
        <v>0</v>
      </c>
      <c r="Y721" s="179" t="str">
        <f>IFERROR(INDEX('ITC-Books'!$C$21:$C$1020,MATCH(F721,'ITC-Books'!$E$21:$E$1020,0)),"Unclaimed")</f>
        <v>Unclaimed</v>
      </c>
      <c r="Z721" s="114">
        <f>IFERROR(VLOOKUP(F721,'ITC-Books'!$E$21:$P$1020,12,0)-H721,SUM(M721:O721))</f>
        <v>0</v>
      </c>
    </row>
    <row r="722" spans="2:26">
      <c r="B722" s="176" t="s">
        <v>3101</v>
      </c>
      <c r="C722" s="121"/>
      <c r="D722" s="119"/>
      <c r="E722" s="118"/>
      <c r="F722" s="192"/>
      <c r="G722" s="117"/>
      <c r="H722" s="120">
        <v>0</v>
      </c>
      <c r="I722" s="119"/>
      <c r="J722" s="119"/>
      <c r="K722" s="120">
        <v>0</v>
      </c>
      <c r="L722" s="120">
        <v>0</v>
      </c>
      <c r="M722" s="120">
        <v>0</v>
      </c>
      <c r="N722" s="120">
        <v>0</v>
      </c>
      <c r="O722" s="120">
        <v>0</v>
      </c>
      <c r="P722" s="185"/>
      <c r="Q722" s="181">
        <v>0</v>
      </c>
      <c r="R722" s="197"/>
      <c r="S722" s="179" t="str">
        <f>IFERROR(INDEX('ITC-3B'!$B$21:$B$1020,MATCH(F722,'ITC-3B'!$E$21:$E$1020,0)),"-")</f>
        <v>-</v>
      </c>
      <c r="T722" s="179" t="str">
        <f>IFERROR(INDEX('ITC-Books'!$B$21:$B$1020,MATCH(F722,'ITC-Books'!$E$21:$E$1020,0)),"-")</f>
        <v>-</v>
      </c>
      <c r="U722" s="186">
        <f t="shared" si="15"/>
        <v>0</v>
      </c>
      <c r="W722" s="179" t="str">
        <f>IFERROR(INDEX('ITC-3B'!$C$21:$C$1020,MATCH(F722,'ITC-3B'!$E$21:$E$1020,0)),"Unclaimed")</f>
        <v>Unclaimed</v>
      </c>
      <c r="X722" s="114">
        <f>IFERROR(VLOOKUP(F722,'ITC-3B'!$E$21:$P$1020,12,0)-H722,SUM(M722:O722))</f>
        <v>0</v>
      </c>
      <c r="Y722" s="179" t="str">
        <f>IFERROR(INDEX('ITC-Books'!$C$21:$C$1020,MATCH(F722,'ITC-Books'!$E$21:$E$1020,0)),"Unclaimed")</f>
        <v>Unclaimed</v>
      </c>
      <c r="Z722" s="114">
        <f>IFERROR(VLOOKUP(F722,'ITC-Books'!$E$21:$P$1020,12,0)-H722,SUM(M722:O722))</f>
        <v>0</v>
      </c>
    </row>
    <row r="723" spans="2:26">
      <c r="B723" s="176" t="s">
        <v>3102</v>
      </c>
      <c r="C723" s="121"/>
      <c r="D723" s="119"/>
      <c r="E723" s="118"/>
      <c r="F723" s="192"/>
      <c r="G723" s="117"/>
      <c r="H723" s="120">
        <v>0</v>
      </c>
      <c r="I723" s="119"/>
      <c r="J723" s="119"/>
      <c r="K723" s="120">
        <v>0</v>
      </c>
      <c r="L723" s="120">
        <v>0</v>
      </c>
      <c r="M723" s="120">
        <v>0</v>
      </c>
      <c r="N723" s="120">
        <v>0</v>
      </c>
      <c r="O723" s="120">
        <v>0</v>
      </c>
      <c r="P723" s="185"/>
      <c r="Q723" s="181">
        <v>0</v>
      </c>
      <c r="R723" s="197"/>
      <c r="S723" s="179" t="str">
        <f>IFERROR(INDEX('ITC-3B'!$B$21:$B$1020,MATCH(F723,'ITC-3B'!$E$21:$E$1020,0)),"-")</f>
        <v>-</v>
      </c>
      <c r="T723" s="179" t="str">
        <f>IFERROR(INDEX('ITC-Books'!$B$21:$B$1020,MATCH(F723,'ITC-Books'!$E$21:$E$1020,0)),"-")</f>
        <v>-</v>
      </c>
      <c r="U723" s="186">
        <f t="shared" si="15"/>
        <v>0</v>
      </c>
      <c r="W723" s="179" t="str">
        <f>IFERROR(INDEX('ITC-3B'!$C$21:$C$1020,MATCH(F723,'ITC-3B'!$E$21:$E$1020,0)),"Unclaimed")</f>
        <v>Unclaimed</v>
      </c>
      <c r="X723" s="114">
        <f>IFERROR(VLOOKUP(F723,'ITC-3B'!$E$21:$P$1020,12,0)-H723,SUM(M723:O723))</f>
        <v>0</v>
      </c>
      <c r="Y723" s="179" t="str">
        <f>IFERROR(INDEX('ITC-Books'!$C$21:$C$1020,MATCH(F723,'ITC-Books'!$E$21:$E$1020,0)),"Unclaimed")</f>
        <v>Unclaimed</v>
      </c>
      <c r="Z723" s="114">
        <f>IFERROR(VLOOKUP(F723,'ITC-Books'!$E$21:$P$1020,12,0)-H723,SUM(M723:O723))</f>
        <v>0</v>
      </c>
    </row>
    <row r="724" spans="2:26">
      <c r="B724" s="176" t="s">
        <v>3103</v>
      </c>
      <c r="C724" s="121"/>
      <c r="D724" s="119"/>
      <c r="E724" s="118"/>
      <c r="F724" s="192"/>
      <c r="G724" s="117"/>
      <c r="H724" s="120">
        <v>0</v>
      </c>
      <c r="I724" s="119"/>
      <c r="J724" s="119"/>
      <c r="K724" s="120">
        <v>0</v>
      </c>
      <c r="L724" s="120">
        <v>0</v>
      </c>
      <c r="M724" s="120">
        <v>0</v>
      </c>
      <c r="N724" s="120">
        <v>0</v>
      </c>
      <c r="O724" s="120">
        <v>0</v>
      </c>
      <c r="P724" s="185"/>
      <c r="Q724" s="181">
        <v>0</v>
      </c>
      <c r="R724" s="197"/>
      <c r="S724" s="179" t="str">
        <f>IFERROR(INDEX('ITC-3B'!$B$21:$B$1020,MATCH(F724,'ITC-3B'!$E$21:$E$1020,0)),"-")</f>
        <v>-</v>
      </c>
      <c r="T724" s="179" t="str">
        <f>IFERROR(INDEX('ITC-Books'!$B$21:$B$1020,MATCH(F724,'ITC-Books'!$E$21:$E$1020,0)),"-")</f>
        <v>-</v>
      </c>
      <c r="U724" s="186">
        <f t="shared" si="15"/>
        <v>0</v>
      </c>
      <c r="W724" s="179" t="str">
        <f>IFERROR(INDEX('ITC-3B'!$C$21:$C$1020,MATCH(F724,'ITC-3B'!$E$21:$E$1020,0)),"Unclaimed")</f>
        <v>Unclaimed</v>
      </c>
      <c r="X724" s="114">
        <f>IFERROR(VLOOKUP(F724,'ITC-3B'!$E$21:$P$1020,12,0)-H724,SUM(M724:O724))</f>
        <v>0</v>
      </c>
      <c r="Y724" s="179" t="str">
        <f>IFERROR(INDEX('ITC-Books'!$C$21:$C$1020,MATCH(F724,'ITC-Books'!$E$21:$E$1020,0)),"Unclaimed")</f>
        <v>Unclaimed</v>
      </c>
      <c r="Z724" s="114">
        <f>IFERROR(VLOOKUP(F724,'ITC-Books'!$E$21:$P$1020,12,0)-H724,SUM(M724:O724))</f>
        <v>0</v>
      </c>
    </row>
    <row r="725" spans="2:26">
      <c r="B725" s="176" t="s">
        <v>3104</v>
      </c>
      <c r="C725" s="121"/>
      <c r="D725" s="119"/>
      <c r="E725" s="118"/>
      <c r="F725" s="192"/>
      <c r="G725" s="117"/>
      <c r="H725" s="120">
        <v>0</v>
      </c>
      <c r="I725" s="119"/>
      <c r="J725" s="119"/>
      <c r="K725" s="120">
        <v>0</v>
      </c>
      <c r="L725" s="120">
        <v>0</v>
      </c>
      <c r="M725" s="120">
        <v>0</v>
      </c>
      <c r="N725" s="120">
        <v>0</v>
      </c>
      <c r="O725" s="120">
        <v>0</v>
      </c>
      <c r="P725" s="185"/>
      <c r="Q725" s="181">
        <v>0</v>
      </c>
      <c r="R725" s="197"/>
      <c r="S725" s="179" t="str">
        <f>IFERROR(INDEX('ITC-3B'!$B$21:$B$1020,MATCH(F725,'ITC-3B'!$E$21:$E$1020,0)),"-")</f>
        <v>-</v>
      </c>
      <c r="T725" s="179" t="str">
        <f>IFERROR(INDEX('ITC-Books'!$B$21:$B$1020,MATCH(F725,'ITC-Books'!$E$21:$E$1020,0)),"-")</f>
        <v>-</v>
      </c>
      <c r="U725" s="186">
        <f t="shared" si="15"/>
        <v>0</v>
      </c>
      <c r="W725" s="179" t="str">
        <f>IFERROR(INDEX('ITC-3B'!$C$21:$C$1020,MATCH(F725,'ITC-3B'!$E$21:$E$1020,0)),"Unclaimed")</f>
        <v>Unclaimed</v>
      </c>
      <c r="X725" s="114">
        <f>IFERROR(VLOOKUP(F725,'ITC-3B'!$E$21:$P$1020,12,0)-H725,SUM(M725:O725))</f>
        <v>0</v>
      </c>
      <c r="Y725" s="179" t="str">
        <f>IFERROR(INDEX('ITC-Books'!$C$21:$C$1020,MATCH(F725,'ITC-Books'!$E$21:$E$1020,0)),"Unclaimed")</f>
        <v>Unclaimed</v>
      </c>
      <c r="Z725" s="114">
        <f>IFERROR(VLOOKUP(F725,'ITC-Books'!$E$21:$P$1020,12,0)-H725,SUM(M725:O725))</f>
        <v>0</v>
      </c>
    </row>
    <row r="726" spans="2:26">
      <c r="B726" s="176" t="s">
        <v>3105</v>
      </c>
      <c r="C726" s="121"/>
      <c r="D726" s="119"/>
      <c r="E726" s="118"/>
      <c r="F726" s="192"/>
      <c r="G726" s="117"/>
      <c r="H726" s="120">
        <v>0</v>
      </c>
      <c r="I726" s="119"/>
      <c r="J726" s="119"/>
      <c r="K726" s="120">
        <v>0</v>
      </c>
      <c r="L726" s="120">
        <v>0</v>
      </c>
      <c r="M726" s="120">
        <v>0</v>
      </c>
      <c r="N726" s="120">
        <v>0</v>
      </c>
      <c r="O726" s="120">
        <v>0</v>
      </c>
      <c r="P726" s="185"/>
      <c r="Q726" s="181">
        <v>0</v>
      </c>
      <c r="R726" s="197"/>
      <c r="S726" s="179" t="str">
        <f>IFERROR(INDEX('ITC-3B'!$B$21:$B$1020,MATCH(F726,'ITC-3B'!$E$21:$E$1020,0)),"-")</f>
        <v>-</v>
      </c>
      <c r="T726" s="179" t="str">
        <f>IFERROR(INDEX('ITC-Books'!$B$21:$B$1020,MATCH(F726,'ITC-Books'!$E$21:$E$1020,0)),"-")</f>
        <v>-</v>
      </c>
      <c r="U726" s="186">
        <f t="shared" ref="U726:U789" si="16">IF(((L726*K726/100)-SUM(M726:O726))&gt;0.51,0,((L726*K726/100)-SUM(M726:O726)))</f>
        <v>0</v>
      </c>
      <c r="W726" s="179" t="str">
        <f>IFERROR(INDEX('ITC-3B'!$C$21:$C$1020,MATCH(F726,'ITC-3B'!$E$21:$E$1020,0)),"Unclaimed")</f>
        <v>Unclaimed</v>
      </c>
      <c r="X726" s="114">
        <f>IFERROR(VLOOKUP(F726,'ITC-3B'!$E$21:$P$1020,12,0)-H726,SUM(M726:O726))</f>
        <v>0</v>
      </c>
      <c r="Y726" s="179" t="str">
        <f>IFERROR(INDEX('ITC-Books'!$C$21:$C$1020,MATCH(F726,'ITC-Books'!$E$21:$E$1020,0)),"Unclaimed")</f>
        <v>Unclaimed</v>
      </c>
      <c r="Z726" s="114">
        <f>IFERROR(VLOOKUP(F726,'ITC-Books'!$E$21:$P$1020,12,0)-H726,SUM(M726:O726))</f>
        <v>0</v>
      </c>
    </row>
    <row r="727" spans="2:26">
      <c r="B727" s="176" t="s">
        <v>3106</v>
      </c>
      <c r="C727" s="121"/>
      <c r="D727" s="119"/>
      <c r="E727" s="118"/>
      <c r="F727" s="192"/>
      <c r="G727" s="117"/>
      <c r="H727" s="120">
        <v>0</v>
      </c>
      <c r="I727" s="119"/>
      <c r="J727" s="119"/>
      <c r="K727" s="120">
        <v>0</v>
      </c>
      <c r="L727" s="120">
        <v>0</v>
      </c>
      <c r="M727" s="120">
        <v>0</v>
      </c>
      <c r="N727" s="120">
        <v>0</v>
      </c>
      <c r="O727" s="120">
        <v>0</v>
      </c>
      <c r="P727" s="185"/>
      <c r="Q727" s="181">
        <v>0</v>
      </c>
      <c r="R727" s="197"/>
      <c r="S727" s="179" t="str">
        <f>IFERROR(INDEX('ITC-3B'!$B$21:$B$1020,MATCH(F727,'ITC-3B'!$E$21:$E$1020,0)),"-")</f>
        <v>-</v>
      </c>
      <c r="T727" s="179" t="str">
        <f>IFERROR(INDEX('ITC-Books'!$B$21:$B$1020,MATCH(F727,'ITC-Books'!$E$21:$E$1020,0)),"-")</f>
        <v>-</v>
      </c>
      <c r="U727" s="186">
        <f t="shared" si="16"/>
        <v>0</v>
      </c>
      <c r="W727" s="179" t="str">
        <f>IFERROR(INDEX('ITC-3B'!$C$21:$C$1020,MATCH(F727,'ITC-3B'!$E$21:$E$1020,0)),"Unclaimed")</f>
        <v>Unclaimed</v>
      </c>
      <c r="X727" s="114">
        <f>IFERROR(VLOOKUP(F727,'ITC-3B'!$E$21:$P$1020,12,0)-H727,SUM(M727:O727))</f>
        <v>0</v>
      </c>
      <c r="Y727" s="179" t="str">
        <f>IFERROR(INDEX('ITC-Books'!$C$21:$C$1020,MATCH(F727,'ITC-Books'!$E$21:$E$1020,0)),"Unclaimed")</f>
        <v>Unclaimed</v>
      </c>
      <c r="Z727" s="114">
        <f>IFERROR(VLOOKUP(F727,'ITC-Books'!$E$21:$P$1020,12,0)-H727,SUM(M727:O727))</f>
        <v>0</v>
      </c>
    </row>
    <row r="728" spans="2:26">
      <c r="B728" s="176" t="s">
        <v>3107</v>
      </c>
      <c r="C728" s="121"/>
      <c r="D728" s="119"/>
      <c r="E728" s="118"/>
      <c r="F728" s="192"/>
      <c r="G728" s="117"/>
      <c r="H728" s="120">
        <v>0</v>
      </c>
      <c r="I728" s="119"/>
      <c r="J728" s="119"/>
      <c r="K728" s="120">
        <v>0</v>
      </c>
      <c r="L728" s="120">
        <v>0</v>
      </c>
      <c r="M728" s="120">
        <v>0</v>
      </c>
      <c r="N728" s="120">
        <v>0</v>
      </c>
      <c r="O728" s="120">
        <v>0</v>
      </c>
      <c r="P728" s="185"/>
      <c r="Q728" s="181">
        <v>0</v>
      </c>
      <c r="R728" s="197"/>
      <c r="S728" s="179" t="str">
        <f>IFERROR(INDEX('ITC-3B'!$B$21:$B$1020,MATCH(F728,'ITC-3B'!$E$21:$E$1020,0)),"-")</f>
        <v>-</v>
      </c>
      <c r="T728" s="179" t="str">
        <f>IFERROR(INDEX('ITC-Books'!$B$21:$B$1020,MATCH(F728,'ITC-Books'!$E$21:$E$1020,0)),"-")</f>
        <v>-</v>
      </c>
      <c r="U728" s="186">
        <f t="shared" si="16"/>
        <v>0</v>
      </c>
      <c r="W728" s="179" t="str">
        <f>IFERROR(INDEX('ITC-3B'!$C$21:$C$1020,MATCH(F728,'ITC-3B'!$E$21:$E$1020,0)),"Unclaimed")</f>
        <v>Unclaimed</v>
      </c>
      <c r="X728" s="114">
        <f>IFERROR(VLOOKUP(F728,'ITC-3B'!$E$21:$P$1020,12,0)-H728,SUM(M728:O728))</f>
        <v>0</v>
      </c>
      <c r="Y728" s="179" t="str">
        <f>IFERROR(INDEX('ITC-Books'!$C$21:$C$1020,MATCH(F728,'ITC-Books'!$E$21:$E$1020,0)),"Unclaimed")</f>
        <v>Unclaimed</v>
      </c>
      <c r="Z728" s="114">
        <f>IFERROR(VLOOKUP(F728,'ITC-Books'!$E$21:$P$1020,12,0)-H728,SUM(M728:O728))</f>
        <v>0</v>
      </c>
    </row>
    <row r="729" spans="2:26">
      <c r="B729" s="176" t="s">
        <v>3108</v>
      </c>
      <c r="C729" s="121"/>
      <c r="D729" s="119"/>
      <c r="E729" s="118"/>
      <c r="F729" s="192"/>
      <c r="G729" s="117"/>
      <c r="H729" s="120">
        <v>0</v>
      </c>
      <c r="I729" s="119"/>
      <c r="J729" s="119"/>
      <c r="K729" s="120">
        <v>0</v>
      </c>
      <c r="L729" s="120">
        <v>0</v>
      </c>
      <c r="M729" s="120">
        <v>0</v>
      </c>
      <c r="N729" s="120">
        <v>0</v>
      </c>
      <c r="O729" s="120">
        <v>0</v>
      </c>
      <c r="P729" s="185"/>
      <c r="Q729" s="181">
        <v>0</v>
      </c>
      <c r="R729" s="197"/>
      <c r="S729" s="179" t="str">
        <f>IFERROR(INDEX('ITC-3B'!$B$21:$B$1020,MATCH(F729,'ITC-3B'!$E$21:$E$1020,0)),"-")</f>
        <v>-</v>
      </c>
      <c r="T729" s="179" t="str">
        <f>IFERROR(INDEX('ITC-Books'!$B$21:$B$1020,MATCH(F729,'ITC-Books'!$E$21:$E$1020,0)),"-")</f>
        <v>-</v>
      </c>
      <c r="U729" s="186">
        <f t="shared" si="16"/>
        <v>0</v>
      </c>
      <c r="W729" s="179" t="str">
        <f>IFERROR(INDEX('ITC-3B'!$C$21:$C$1020,MATCH(F729,'ITC-3B'!$E$21:$E$1020,0)),"Unclaimed")</f>
        <v>Unclaimed</v>
      </c>
      <c r="X729" s="114">
        <f>IFERROR(VLOOKUP(F729,'ITC-3B'!$E$21:$P$1020,12,0)-H729,SUM(M729:O729))</f>
        <v>0</v>
      </c>
      <c r="Y729" s="179" t="str">
        <f>IFERROR(INDEX('ITC-Books'!$C$21:$C$1020,MATCH(F729,'ITC-Books'!$E$21:$E$1020,0)),"Unclaimed")</f>
        <v>Unclaimed</v>
      </c>
      <c r="Z729" s="114">
        <f>IFERROR(VLOOKUP(F729,'ITC-Books'!$E$21:$P$1020,12,0)-H729,SUM(M729:O729))</f>
        <v>0</v>
      </c>
    </row>
    <row r="730" spans="2:26">
      <c r="B730" s="176" t="s">
        <v>3109</v>
      </c>
      <c r="C730" s="121"/>
      <c r="D730" s="119"/>
      <c r="E730" s="118"/>
      <c r="F730" s="192"/>
      <c r="G730" s="117"/>
      <c r="H730" s="120">
        <v>0</v>
      </c>
      <c r="I730" s="119"/>
      <c r="J730" s="119"/>
      <c r="K730" s="120">
        <v>0</v>
      </c>
      <c r="L730" s="120">
        <v>0</v>
      </c>
      <c r="M730" s="120">
        <v>0</v>
      </c>
      <c r="N730" s="120">
        <v>0</v>
      </c>
      <c r="O730" s="120">
        <v>0</v>
      </c>
      <c r="P730" s="185"/>
      <c r="Q730" s="181">
        <v>0</v>
      </c>
      <c r="R730" s="197"/>
      <c r="S730" s="179" t="str">
        <f>IFERROR(INDEX('ITC-3B'!$B$21:$B$1020,MATCH(F730,'ITC-3B'!$E$21:$E$1020,0)),"-")</f>
        <v>-</v>
      </c>
      <c r="T730" s="179" t="str">
        <f>IFERROR(INDEX('ITC-Books'!$B$21:$B$1020,MATCH(F730,'ITC-Books'!$E$21:$E$1020,0)),"-")</f>
        <v>-</v>
      </c>
      <c r="U730" s="186">
        <f t="shared" si="16"/>
        <v>0</v>
      </c>
      <c r="W730" s="179" t="str">
        <f>IFERROR(INDEX('ITC-3B'!$C$21:$C$1020,MATCH(F730,'ITC-3B'!$E$21:$E$1020,0)),"Unclaimed")</f>
        <v>Unclaimed</v>
      </c>
      <c r="X730" s="114">
        <f>IFERROR(VLOOKUP(F730,'ITC-3B'!$E$21:$P$1020,12,0)-H730,SUM(M730:O730))</f>
        <v>0</v>
      </c>
      <c r="Y730" s="179" t="str">
        <f>IFERROR(INDEX('ITC-Books'!$C$21:$C$1020,MATCH(F730,'ITC-Books'!$E$21:$E$1020,0)),"Unclaimed")</f>
        <v>Unclaimed</v>
      </c>
      <c r="Z730" s="114">
        <f>IFERROR(VLOOKUP(F730,'ITC-Books'!$E$21:$P$1020,12,0)-H730,SUM(M730:O730))</f>
        <v>0</v>
      </c>
    </row>
    <row r="731" spans="2:26">
      <c r="B731" s="176" t="s">
        <v>3110</v>
      </c>
      <c r="C731" s="121"/>
      <c r="D731" s="119"/>
      <c r="E731" s="118"/>
      <c r="F731" s="192"/>
      <c r="G731" s="117"/>
      <c r="H731" s="120">
        <v>0</v>
      </c>
      <c r="I731" s="119"/>
      <c r="J731" s="119"/>
      <c r="K731" s="120">
        <v>0</v>
      </c>
      <c r="L731" s="120">
        <v>0</v>
      </c>
      <c r="M731" s="120">
        <v>0</v>
      </c>
      <c r="N731" s="120">
        <v>0</v>
      </c>
      <c r="O731" s="120">
        <v>0</v>
      </c>
      <c r="P731" s="185"/>
      <c r="Q731" s="181">
        <v>0</v>
      </c>
      <c r="R731" s="197"/>
      <c r="S731" s="179" t="str">
        <f>IFERROR(INDEX('ITC-3B'!$B$21:$B$1020,MATCH(F731,'ITC-3B'!$E$21:$E$1020,0)),"-")</f>
        <v>-</v>
      </c>
      <c r="T731" s="179" t="str">
        <f>IFERROR(INDEX('ITC-Books'!$B$21:$B$1020,MATCH(F731,'ITC-Books'!$E$21:$E$1020,0)),"-")</f>
        <v>-</v>
      </c>
      <c r="U731" s="186">
        <f t="shared" si="16"/>
        <v>0</v>
      </c>
      <c r="W731" s="179" t="str">
        <f>IFERROR(INDEX('ITC-3B'!$C$21:$C$1020,MATCH(F731,'ITC-3B'!$E$21:$E$1020,0)),"Unclaimed")</f>
        <v>Unclaimed</v>
      </c>
      <c r="X731" s="114">
        <f>IFERROR(VLOOKUP(F731,'ITC-3B'!$E$21:$P$1020,12,0)-H731,SUM(M731:O731))</f>
        <v>0</v>
      </c>
      <c r="Y731" s="179" t="str">
        <f>IFERROR(INDEX('ITC-Books'!$C$21:$C$1020,MATCH(F731,'ITC-Books'!$E$21:$E$1020,0)),"Unclaimed")</f>
        <v>Unclaimed</v>
      </c>
      <c r="Z731" s="114">
        <f>IFERROR(VLOOKUP(F731,'ITC-Books'!$E$21:$P$1020,12,0)-H731,SUM(M731:O731))</f>
        <v>0</v>
      </c>
    </row>
    <row r="732" spans="2:26">
      <c r="B732" s="176" t="s">
        <v>3111</v>
      </c>
      <c r="C732" s="121"/>
      <c r="D732" s="119"/>
      <c r="E732" s="118"/>
      <c r="F732" s="192"/>
      <c r="G732" s="117"/>
      <c r="H732" s="120">
        <v>0</v>
      </c>
      <c r="I732" s="119"/>
      <c r="J732" s="119"/>
      <c r="K732" s="120">
        <v>0</v>
      </c>
      <c r="L732" s="120">
        <v>0</v>
      </c>
      <c r="M732" s="120">
        <v>0</v>
      </c>
      <c r="N732" s="120">
        <v>0</v>
      </c>
      <c r="O732" s="120">
        <v>0</v>
      </c>
      <c r="P732" s="185"/>
      <c r="Q732" s="181">
        <v>0</v>
      </c>
      <c r="R732" s="197"/>
      <c r="S732" s="179" t="str">
        <f>IFERROR(INDEX('ITC-3B'!$B$21:$B$1020,MATCH(F732,'ITC-3B'!$E$21:$E$1020,0)),"-")</f>
        <v>-</v>
      </c>
      <c r="T732" s="179" t="str">
        <f>IFERROR(INDEX('ITC-Books'!$B$21:$B$1020,MATCH(F732,'ITC-Books'!$E$21:$E$1020,0)),"-")</f>
        <v>-</v>
      </c>
      <c r="U732" s="186">
        <f t="shared" si="16"/>
        <v>0</v>
      </c>
      <c r="W732" s="179" t="str">
        <f>IFERROR(INDEX('ITC-3B'!$C$21:$C$1020,MATCH(F732,'ITC-3B'!$E$21:$E$1020,0)),"Unclaimed")</f>
        <v>Unclaimed</v>
      </c>
      <c r="X732" s="114">
        <f>IFERROR(VLOOKUP(F732,'ITC-3B'!$E$21:$P$1020,12,0)-H732,SUM(M732:O732))</f>
        <v>0</v>
      </c>
      <c r="Y732" s="179" t="str">
        <f>IFERROR(INDEX('ITC-Books'!$C$21:$C$1020,MATCH(F732,'ITC-Books'!$E$21:$E$1020,0)),"Unclaimed")</f>
        <v>Unclaimed</v>
      </c>
      <c r="Z732" s="114">
        <f>IFERROR(VLOOKUP(F732,'ITC-Books'!$E$21:$P$1020,12,0)-H732,SUM(M732:O732))</f>
        <v>0</v>
      </c>
    </row>
    <row r="733" spans="2:26">
      <c r="B733" s="176" t="s">
        <v>3112</v>
      </c>
      <c r="C733" s="121"/>
      <c r="D733" s="119"/>
      <c r="E733" s="118"/>
      <c r="F733" s="192"/>
      <c r="G733" s="117"/>
      <c r="H733" s="120">
        <v>0</v>
      </c>
      <c r="I733" s="119"/>
      <c r="J733" s="119"/>
      <c r="K733" s="120">
        <v>0</v>
      </c>
      <c r="L733" s="120">
        <v>0</v>
      </c>
      <c r="M733" s="120">
        <v>0</v>
      </c>
      <c r="N733" s="120">
        <v>0</v>
      </c>
      <c r="O733" s="120">
        <v>0</v>
      </c>
      <c r="P733" s="185"/>
      <c r="Q733" s="181">
        <v>0</v>
      </c>
      <c r="R733" s="197"/>
      <c r="S733" s="179" t="str">
        <f>IFERROR(INDEX('ITC-3B'!$B$21:$B$1020,MATCH(F733,'ITC-3B'!$E$21:$E$1020,0)),"-")</f>
        <v>-</v>
      </c>
      <c r="T733" s="179" t="str">
        <f>IFERROR(INDEX('ITC-Books'!$B$21:$B$1020,MATCH(F733,'ITC-Books'!$E$21:$E$1020,0)),"-")</f>
        <v>-</v>
      </c>
      <c r="U733" s="186">
        <f t="shared" si="16"/>
        <v>0</v>
      </c>
      <c r="W733" s="179" t="str">
        <f>IFERROR(INDEX('ITC-3B'!$C$21:$C$1020,MATCH(F733,'ITC-3B'!$E$21:$E$1020,0)),"Unclaimed")</f>
        <v>Unclaimed</v>
      </c>
      <c r="X733" s="114">
        <f>IFERROR(VLOOKUP(F733,'ITC-3B'!$E$21:$P$1020,12,0)-H733,SUM(M733:O733))</f>
        <v>0</v>
      </c>
      <c r="Y733" s="179" t="str">
        <f>IFERROR(INDEX('ITC-Books'!$C$21:$C$1020,MATCH(F733,'ITC-Books'!$E$21:$E$1020,0)),"Unclaimed")</f>
        <v>Unclaimed</v>
      </c>
      <c r="Z733" s="114">
        <f>IFERROR(VLOOKUP(F733,'ITC-Books'!$E$21:$P$1020,12,0)-H733,SUM(M733:O733))</f>
        <v>0</v>
      </c>
    </row>
    <row r="734" spans="2:26">
      <c r="B734" s="176" t="s">
        <v>3113</v>
      </c>
      <c r="C734" s="121"/>
      <c r="D734" s="119"/>
      <c r="E734" s="118"/>
      <c r="F734" s="192"/>
      <c r="G734" s="117"/>
      <c r="H734" s="120">
        <v>0</v>
      </c>
      <c r="I734" s="119"/>
      <c r="J734" s="119"/>
      <c r="K734" s="120">
        <v>0</v>
      </c>
      <c r="L734" s="120">
        <v>0</v>
      </c>
      <c r="M734" s="120">
        <v>0</v>
      </c>
      <c r="N734" s="120">
        <v>0</v>
      </c>
      <c r="O734" s="120">
        <v>0</v>
      </c>
      <c r="P734" s="185"/>
      <c r="Q734" s="181">
        <v>0</v>
      </c>
      <c r="R734" s="197"/>
      <c r="S734" s="179" t="str">
        <f>IFERROR(INDEX('ITC-3B'!$B$21:$B$1020,MATCH(F734,'ITC-3B'!$E$21:$E$1020,0)),"-")</f>
        <v>-</v>
      </c>
      <c r="T734" s="179" t="str">
        <f>IFERROR(INDEX('ITC-Books'!$B$21:$B$1020,MATCH(F734,'ITC-Books'!$E$21:$E$1020,0)),"-")</f>
        <v>-</v>
      </c>
      <c r="U734" s="186">
        <f t="shared" si="16"/>
        <v>0</v>
      </c>
      <c r="W734" s="179" t="str">
        <f>IFERROR(INDEX('ITC-3B'!$C$21:$C$1020,MATCH(F734,'ITC-3B'!$E$21:$E$1020,0)),"Unclaimed")</f>
        <v>Unclaimed</v>
      </c>
      <c r="X734" s="114">
        <f>IFERROR(VLOOKUP(F734,'ITC-3B'!$E$21:$P$1020,12,0)-H734,SUM(M734:O734))</f>
        <v>0</v>
      </c>
      <c r="Y734" s="179" t="str">
        <f>IFERROR(INDEX('ITC-Books'!$C$21:$C$1020,MATCH(F734,'ITC-Books'!$E$21:$E$1020,0)),"Unclaimed")</f>
        <v>Unclaimed</v>
      </c>
      <c r="Z734" s="114">
        <f>IFERROR(VLOOKUP(F734,'ITC-Books'!$E$21:$P$1020,12,0)-H734,SUM(M734:O734))</f>
        <v>0</v>
      </c>
    </row>
    <row r="735" spans="2:26">
      <c r="B735" s="176" t="s">
        <v>3114</v>
      </c>
      <c r="C735" s="121"/>
      <c r="D735" s="119"/>
      <c r="E735" s="118"/>
      <c r="F735" s="192"/>
      <c r="G735" s="117"/>
      <c r="H735" s="120">
        <v>0</v>
      </c>
      <c r="I735" s="119"/>
      <c r="J735" s="119"/>
      <c r="K735" s="120">
        <v>0</v>
      </c>
      <c r="L735" s="120">
        <v>0</v>
      </c>
      <c r="M735" s="120">
        <v>0</v>
      </c>
      <c r="N735" s="120">
        <v>0</v>
      </c>
      <c r="O735" s="120">
        <v>0</v>
      </c>
      <c r="P735" s="185"/>
      <c r="Q735" s="181">
        <v>0</v>
      </c>
      <c r="R735" s="197"/>
      <c r="S735" s="179" t="str">
        <f>IFERROR(INDEX('ITC-3B'!$B$21:$B$1020,MATCH(F735,'ITC-3B'!$E$21:$E$1020,0)),"-")</f>
        <v>-</v>
      </c>
      <c r="T735" s="179" t="str">
        <f>IFERROR(INDEX('ITC-Books'!$B$21:$B$1020,MATCH(F735,'ITC-Books'!$E$21:$E$1020,0)),"-")</f>
        <v>-</v>
      </c>
      <c r="U735" s="186">
        <f t="shared" si="16"/>
        <v>0</v>
      </c>
      <c r="W735" s="179" t="str">
        <f>IFERROR(INDEX('ITC-3B'!$C$21:$C$1020,MATCH(F735,'ITC-3B'!$E$21:$E$1020,0)),"Unclaimed")</f>
        <v>Unclaimed</v>
      </c>
      <c r="X735" s="114">
        <f>IFERROR(VLOOKUP(F735,'ITC-3B'!$E$21:$P$1020,12,0)-H735,SUM(M735:O735))</f>
        <v>0</v>
      </c>
      <c r="Y735" s="179" t="str">
        <f>IFERROR(INDEX('ITC-Books'!$C$21:$C$1020,MATCH(F735,'ITC-Books'!$E$21:$E$1020,0)),"Unclaimed")</f>
        <v>Unclaimed</v>
      </c>
      <c r="Z735" s="114">
        <f>IFERROR(VLOOKUP(F735,'ITC-Books'!$E$21:$P$1020,12,0)-H735,SUM(M735:O735))</f>
        <v>0</v>
      </c>
    </row>
    <row r="736" spans="2:26">
      <c r="B736" s="176" t="s">
        <v>3115</v>
      </c>
      <c r="C736" s="121"/>
      <c r="D736" s="119"/>
      <c r="E736" s="118"/>
      <c r="F736" s="192"/>
      <c r="G736" s="117"/>
      <c r="H736" s="120">
        <v>0</v>
      </c>
      <c r="I736" s="119"/>
      <c r="J736" s="119"/>
      <c r="K736" s="120">
        <v>0</v>
      </c>
      <c r="L736" s="120">
        <v>0</v>
      </c>
      <c r="M736" s="120">
        <v>0</v>
      </c>
      <c r="N736" s="120">
        <v>0</v>
      </c>
      <c r="O736" s="120">
        <v>0</v>
      </c>
      <c r="P736" s="185"/>
      <c r="Q736" s="181">
        <v>0</v>
      </c>
      <c r="R736" s="197"/>
      <c r="S736" s="179" t="str">
        <f>IFERROR(INDEX('ITC-3B'!$B$21:$B$1020,MATCH(F736,'ITC-3B'!$E$21:$E$1020,0)),"-")</f>
        <v>-</v>
      </c>
      <c r="T736" s="179" t="str">
        <f>IFERROR(INDEX('ITC-Books'!$B$21:$B$1020,MATCH(F736,'ITC-Books'!$E$21:$E$1020,0)),"-")</f>
        <v>-</v>
      </c>
      <c r="U736" s="186">
        <f t="shared" si="16"/>
        <v>0</v>
      </c>
      <c r="W736" s="179" t="str">
        <f>IFERROR(INDEX('ITC-3B'!$C$21:$C$1020,MATCH(F736,'ITC-3B'!$E$21:$E$1020,0)),"Unclaimed")</f>
        <v>Unclaimed</v>
      </c>
      <c r="X736" s="114">
        <f>IFERROR(VLOOKUP(F736,'ITC-3B'!$E$21:$P$1020,12,0)-H736,SUM(M736:O736))</f>
        <v>0</v>
      </c>
      <c r="Y736" s="179" t="str">
        <f>IFERROR(INDEX('ITC-Books'!$C$21:$C$1020,MATCH(F736,'ITC-Books'!$E$21:$E$1020,0)),"Unclaimed")</f>
        <v>Unclaimed</v>
      </c>
      <c r="Z736" s="114">
        <f>IFERROR(VLOOKUP(F736,'ITC-Books'!$E$21:$P$1020,12,0)-H736,SUM(M736:O736))</f>
        <v>0</v>
      </c>
    </row>
    <row r="737" spans="2:26">
      <c r="B737" s="176" t="s">
        <v>3116</v>
      </c>
      <c r="C737" s="121"/>
      <c r="D737" s="119"/>
      <c r="E737" s="118"/>
      <c r="F737" s="192"/>
      <c r="G737" s="117"/>
      <c r="H737" s="120">
        <v>0</v>
      </c>
      <c r="I737" s="119"/>
      <c r="J737" s="119"/>
      <c r="K737" s="120">
        <v>0</v>
      </c>
      <c r="L737" s="120">
        <v>0</v>
      </c>
      <c r="M737" s="120">
        <v>0</v>
      </c>
      <c r="N737" s="120">
        <v>0</v>
      </c>
      <c r="O737" s="120">
        <v>0</v>
      </c>
      <c r="P737" s="185"/>
      <c r="Q737" s="181">
        <v>0</v>
      </c>
      <c r="R737" s="197"/>
      <c r="S737" s="179" t="str">
        <f>IFERROR(INDEX('ITC-3B'!$B$21:$B$1020,MATCH(F737,'ITC-3B'!$E$21:$E$1020,0)),"-")</f>
        <v>-</v>
      </c>
      <c r="T737" s="179" t="str">
        <f>IFERROR(INDEX('ITC-Books'!$B$21:$B$1020,MATCH(F737,'ITC-Books'!$E$21:$E$1020,0)),"-")</f>
        <v>-</v>
      </c>
      <c r="U737" s="186">
        <f t="shared" si="16"/>
        <v>0</v>
      </c>
      <c r="W737" s="179" t="str">
        <f>IFERROR(INDEX('ITC-3B'!$C$21:$C$1020,MATCH(F737,'ITC-3B'!$E$21:$E$1020,0)),"Unclaimed")</f>
        <v>Unclaimed</v>
      </c>
      <c r="X737" s="114">
        <f>IFERROR(VLOOKUP(F737,'ITC-3B'!$E$21:$P$1020,12,0)-H737,SUM(M737:O737))</f>
        <v>0</v>
      </c>
      <c r="Y737" s="179" t="str">
        <f>IFERROR(INDEX('ITC-Books'!$C$21:$C$1020,MATCH(F737,'ITC-Books'!$E$21:$E$1020,0)),"Unclaimed")</f>
        <v>Unclaimed</v>
      </c>
      <c r="Z737" s="114">
        <f>IFERROR(VLOOKUP(F737,'ITC-Books'!$E$21:$P$1020,12,0)-H737,SUM(M737:O737))</f>
        <v>0</v>
      </c>
    </row>
    <row r="738" spans="2:26">
      <c r="B738" s="176" t="s">
        <v>3117</v>
      </c>
      <c r="C738" s="121"/>
      <c r="D738" s="119"/>
      <c r="E738" s="118"/>
      <c r="F738" s="192"/>
      <c r="G738" s="117"/>
      <c r="H738" s="120">
        <v>0</v>
      </c>
      <c r="I738" s="119"/>
      <c r="J738" s="119"/>
      <c r="K738" s="120">
        <v>0</v>
      </c>
      <c r="L738" s="120">
        <v>0</v>
      </c>
      <c r="M738" s="120">
        <v>0</v>
      </c>
      <c r="N738" s="120">
        <v>0</v>
      </c>
      <c r="O738" s="120">
        <v>0</v>
      </c>
      <c r="P738" s="185"/>
      <c r="Q738" s="181">
        <v>0</v>
      </c>
      <c r="R738" s="197"/>
      <c r="S738" s="179" t="str">
        <f>IFERROR(INDEX('ITC-3B'!$B$21:$B$1020,MATCH(F738,'ITC-3B'!$E$21:$E$1020,0)),"-")</f>
        <v>-</v>
      </c>
      <c r="T738" s="179" t="str">
        <f>IFERROR(INDEX('ITC-Books'!$B$21:$B$1020,MATCH(F738,'ITC-Books'!$E$21:$E$1020,0)),"-")</f>
        <v>-</v>
      </c>
      <c r="U738" s="186">
        <f t="shared" si="16"/>
        <v>0</v>
      </c>
      <c r="W738" s="179" t="str">
        <f>IFERROR(INDEX('ITC-3B'!$C$21:$C$1020,MATCH(F738,'ITC-3B'!$E$21:$E$1020,0)),"Unclaimed")</f>
        <v>Unclaimed</v>
      </c>
      <c r="X738" s="114">
        <f>IFERROR(VLOOKUP(F738,'ITC-3B'!$E$21:$P$1020,12,0)-H738,SUM(M738:O738))</f>
        <v>0</v>
      </c>
      <c r="Y738" s="179" t="str">
        <f>IFERROR(INDEX('ITC-Books'!$C$21:$C$1020,MATCH(F738,'ITC-Books'!$E$21:$E$1020,0)),"Unclaimed")</f>
        <v>Unclaimed</v>
      </c>
      <c r="Z738" s="114">
        <f>IFERROR(VLOOKUP(F738,'ITC-Books'!$E$21:$P$1020,12,0)-H738,SUM(M738:O738))</f>
        <v>0</v>
      </c>
    </row>
    <row r="739" spans="2:26">
      <c r="B739" s="176" t="s">
        <v>3118</v>
      </c>
      <c r="C739" s="121"/>
      <c r="D739" s="119"/>
      <c r="E739" s="118"/>
      <c r="F739" s="192"/>
      <c r="G739" s="117"/>
      <c r="H739" s="120">
        <v>0</v>
      </c>
      <c r="I739" s="119"/>
      <c r="J739" s="119"/>
      <c r="K739" s="120">
        <v>0</v>
      </c>
      <c r="L739" s="120">
        <v>0</v>
      </c>
      <c r="M739" s="120">
        <v>0</v>
      </c>
      <c r="N739" s="120">
        <v>0</v>
      </c>
      <c r="O739" s="120">
        <v>0</v>
      </c>
      <c r="P739" s="185"/>
      <c r="Q739" s="181">
        <v>0</v>
      </c>
      <c r="R739" s="197"/>
      <c r="S739" s="179" t="str">
        <f>IFERROR(INDEX('ITC-3B'!$B$21:$B$1020,MATCH(F739,'ITC-3B'!$E$21:$E$1020,0)),"-")</f>
        <v>-</v>
      </c>
      <c r="T739" s="179" t="str">
        <f>IFERROR(INDEX('ITC-Books'!$B$21:$B$1020,MATCH(F739,'ITC-Books'!$E$21:$E$1020,0)),"-")</f>
        <v>-</v>
      </c>
      <c r="U739" s="186">
        <f t="shared" si="16"/>
        <v>0</v>
      </c>
      <c r="W739" s="179" t="str">
        <f>IFERROR(INDEX('ITC-3B'!$C$21:$C$1020,MATCH(F739,'ITC-3B'!$E$21:$E$1020,0)),"Unclaimed")</f>
        <v>Unclaimed</v>
      </c>
      <c r="X739" s="114">
        <f>IFERROR(VLOOKUP(F739,'ITC-3B'!$E$21:$P$1020,12,0)-H739,SUM(M739:O739))</f>
        <v>0</v>
      </c>
      <c r="Y739" s="179" t="str">
        <f>IFERROR(INDEX('ITC-Books'!$C$21:$C$1020,MATCH(F739,'ITC-Books'!$E$21:$E$1020,0)),"Unclaimed")</f>
        <v>Unclaimed</v>
      </c>
      <c r="Z739" s="114">
        <f>IFERROR(VLOOKUP(F739,'ITC-Books'!$E$21:$P$1020,12,0)-H739,SUM(M739:O739))</f>
        <v>0</v>
      </c>
    </row>
    <row r="740" spans="2:26">
      <c r="B740" s="176" t="s">
        <v>3119</v>
      </c>
      <c r="C740" s="121"/>
      <c r="D740" s="119"/>
      <c r="E740" s="118"/>
      <c r="F740" s="192"/>
      <c r="G740" s="117"/>
      <c r="H740" s="120">
        <v>0</v>
      </c>
      <c r="I740" s="119"/>
      <c r="J740" s="119"/>
      <c r="K740" s="120">
        <v>0</v>
      </c>
      <c r="L740" s="120">
        <v>0</v>
      </c>
      <c r="M740" s="120">
        <v>0</v>
      </c>
      <c r="N740" s="120">
        <v>0</v>
      </c>
      <c r="O740" s="120">
        <v>0</v>
      </c>
      <c r="P740" s="185"/>
      <c r="Q740" s="181">
        <v>0</v>
      </c>
      <c r="R740" s="197"/>
      <c r="S740" s="179" t="str">
        <f>IFERROR(INDEX('ITC-3B'!$B$21:$B$1020,MATCH(F740,'ITC-3B'!$E$21:$E$1020,0)),"-")</f>
        <v>-</v>
      </c>
      <c r="T740" s="179" t="str">
        <f>IFERROR(INDEX('ITC-Books'!$B$21:$B$1020,MATCH(F740,'ITC-Books'!$E$21:$E$1020,0)),"-")</f>
        <v>-</v>
      </c>
      <c r="U740" s="186">
        <f t="shared" si="16"/>
        <v>0</v>
      </c>
      <c r="W740" s="179" t="str">
        <f>IFERROR(INDEX('ITC-3B'!$C$21:$C$1020,MATCH(F740,'ITC-3B'!$E$21:$E$1020,0)),"Unclaimed")</f>
        <v>Unclaimed</v>
      </c>
      <c r="X740" s="114">
        <f>IFERROR(VLOOKUP(F740,'ITC-3B'!$E$21:$P$1020,12,0)-H740,SUM(M740:O740))</f>
        <v>0</v>
      </c>
      <c r="Y740" s="179" t="str">
        <f>IFERROR(INDEX('ITC-Books'!$C$21:$C$1020,MATCH(F740,'ITC-Books'!$E$21:$E$1020,0)),"Unclaimed")</f>
        <v>Unclaimed</v>
      </c>
      <c r="Z740" s="114">
        <f>IFERROR(VLOOKUP(F740,'ITC-Books'!$E$21:$P$1020,12,0)-H740,SUM(M740:O740))</f>
        <v>0</v>
      </c>
    </row>
    <row r="741" spans="2:26">
      <c r="B741" s="176" t="s">
        <v>3120</v>
      </c>
      <c r="C741" s="121"/>
      <c r="D741" s="119"/>
      <c r="E741" s="118"/>
      <c r="F741" s="192"/>
      <c r="G741" s="117"/>
      <c r="H741" s="120">
        <v>0</v>
      </c>
      <c r="I741" s="119"/>
      <c r="J741" s="119"/>
      <c r="K741" s="120">
        <v>0</v>
      </c>
      <c r="L741" s="120">
        <v>0</v>
      </c>
      <c r="M741" s="120">
        <v>0</v>
      </c>
      <c r="N741" s="120">
        <v>0</v>
      </c>
      <c r="O741" s="120">
        <v>0</v>
      </c>
      <c r="P741" s="185"/>
      <c r="Q741" s="181">
        <v>0</v>
      </c>
      <c r="R741" s="197"/>
      <c r="S741" s="179" t="str">
        <f>IFERROR(INDEX('ITC-3B'!$B$21:$B$1020,MATCH(F741,'ITC-3B'!$E$21:$E$1020,0)),"-")</f>
        <v>-</v>
      </c>
      <c r="T741" s="179" t="str">
        <f>IFERROR(INDEX('ITC-Books'!$B$21:$B$1020,MATCH(F741,'ITC-Books'!$E$21:$E$1020,0)),"-")</f>
        <v>-</v>
      </c>
      <c r="U741" s="186">
        <f t="shared" si="16"/>
        <v>0</v>
      </c>
      <c r="W741" s="179" t="str">
        <f>IFERROR(INDEX('ITC-3B'!$C$21:$C$1020,MATCH(F741,'ITC-3B'!$E$21:$E$1020,0)),"Unclaimed")</f>
        <v>Unclaimed</v>
      </c>
      <c r="X741" s="114">
        <f>IFERROR(VLOOKUP(F741,'ITC-3B'!$E$21:$P$1020,12,0)-H741,SUM(M741:O741))</f>
        <v>0</v>
      </c>
      <c r="Y741" s="179" t="str">
        <f>IFERROR(INDEX('ITC-Books'!$C$21:$C$1020,MATCH(F741,'ITC-Books'!$E$21:$E$1020,0)),"Unclaimed")</f>
        <v>Unclaimed</v>
      </c>
      <c r="Z741" s="114">
        <f>IFERROR(VLOOKUP(F741,'ITC-Books'!$E$21:$P$1020,12,0)-H741,SUM(M741:O741))</f>
        <v>0</v>
      </c>
    </row>
    <row r="742" spans="2:26">
      <c r="B742" s="176" t="s">
        <v>3121</v>
      </c>
      <c r="C742" s="121"/>
      <c r="D742" s="119"/>
      <c r="E742" s="118"/>
      <c r="F742" s="192"/>
      <c r="G742" s="117"/>
      <c r="H742" s="120">
        <v>0</v>
      </c>
      <c r="I742" s="119"/>
      <c r="J742" s="119"/>
      <c r="K742" s="120">
        <v>0</v>
      </c>
      <c r="L742" s="120">
        <v>0</v>
      </c>
      <c r="M742" s="120">
        <v>0</v>
      </c>
      <c r="N742" s="120">
        <v>0</v>
      </c>
      <c r="O742" s="120">
        <v>0</v>
      </c>
      <c r="P742" s="185"/>
      <c r="Q742" s="181">
        <v>0</v>
      </c>
      <c r="R742" s="197"/>
      <c r="S742" s="179" t="str">
        <f>IFERROR(INDEX('ITC-3B'!$B$21:$B$1020,MATCH(F742,'ITC-3B'!$E$21:$E$1020,0)),"-")</f>
        <v>-</v>
      </c>
      <c r="T742" s="179" t="str">
        <f>IFERROR(INDEX('ITC-Books'!$B$21:$B$1020,MATCH(F742,'ITC-Books'!$E$21:$E$1020,0)),"-")</f>
        <v>-</v>
      </c>
      <c r="U742" s="186">
        <f t="shared" si="16"/>
        <v>0</v>
      </c>
      <c r="W742" s="179" t="str">
        <f>IFERROR(INDEX('ITC-3B'!$C$21:$C$1020,MATCH(F742,'ITC-3B'!$E$21:$E$1020,0)),"Unclaimed")</f>
        <v>Unclaimed</v>
      </c>
      <c r="X742" s="114">
        <f>IFERROR(VLOOKUP(F742,'ITC-3B'!$E$21:$P$1020,12,0)-H742,SUM(M742:O742))</f>
        <v>0</v>
      </c>
      <c r="Y742" s="179" t="str">
        <f>IFERROR(INDEX('ITC-Books'!$C$21:$C$1020,MATCH(F742,'ITC-Books'!$E$21:$E$1020,0)),"Unclaimed")</f>
        <v>Unclaimed</v>
      </c>
      <c r="Z742" s="114">
        <f>IFERROR(VLOOKUP(F742,'ITC-Books'!$E$21:$P$1020,12,0)-H742,SUM(M742:O742))</f>
        <v>0</v>
      </c>
    </row>
    <row r="743" spans="2:26">
      <c r="B743" s="176" t="s">
        <v>3122</v>
      </c>
      <c r="C743" s="121"/>
      <c r="D743" s="119"/>
      <c r="E743" s="118"/>
      <c r="F743" s="192"/>
      <c r="G743" s="117"/>
      <c r="H743" s="120">
        <v>0</v>
      </c>
      <c r="I743" s="119"/>
      <c r="J743" s="119"/>
      <c r="K743" s="120">
        <v>0</v>
      </c>
      <c r="L743" s="120">
        <v>0</v>
      </c>
      <c r="M743" s="120">
        <v>0</v>
      </c>
      <c r="N743" s="120">
        <v>0</v>
      </c>
      <c r="O743" s="120">
        <v>0</v>
      </c>
      <c r="P743" s="185"/>
      <c r="Q743" s="181">
        <v>0</v>
      </c>
      <c r="R743" s="197"/>
      <c r="S743" s="179" t="str">
        <f>IFERROR(INDEX('ITC-3B'!$B$21:$B$1020,MATCH(F743,'ITC-3B'!$E$21:$E$1020,0)),"-")</f>
        <v>-</v>
      </c>
      <c r="T743" s="179" t="str">
        <f>IFERROR(INDEX('ITC-Books'!$B$21:$B$1020,MATCH(F743,'ITC-Books'!$E$21:$E$1020,0)),"-")</f>
        <v>-</v>
      </c>
      <c r="U743" s="186">
        <f t="shared" si="16"/>
        <v>0</v>
      </c>
      <c r="W743" s="179" t="str">
        <f>IFERROR(INDEX('ITC-3B'!$C$21:$C$1020,MATCH(F743,'ITC-3B'!$E$21:$E$1020,0)),"Unclaimed")</f>
        <v>Unclaimed</v>
      </c>
      <c r="X743" s="114">
        <f>IFERROR(VLOOKUP(F743,'ITC-3B'!$E$21:$P$1020,12,0)-H743,SUM(M743:O743))</f>
        <v>0</v>
      </c>
      <c r="Y743" s="179" t="str">
        <f>IFERROR(INDEX('ITC-Books'!$C$21:$C$1020,MATCH(F743,'ITC-Books'!$E$21:$E$1020,0)),"Unclaimed")</f>
        <v>Unclaimed</v>
      </c>
      <c r="Z743" s="114">
        <f>IFERROR(VLOOKUP(F743,'ITC-Books'!$E$21:$P$1020,12,0)-H743,SUM(M743:O743))</f>
        <v>0</v>
      </c>
    </row>
    <row r="744" spans="2:26">
      <c r="B744" s="176" t="s">
        <v>3123</v>
      </c>
      <c r="C744" s="121"/>
      <c r="D744" s="119"/>
      <c r="E744" s="118"/>
      <c r="F744" s="192"/>
      <c r="G744" s="117"/>
      <c r="H744" s="120">
        <v>0</v>
      </c>
      <c r="I744" s="119"/>
      <c r="J744" s="119"/>
      <c r="K744" s="120">
        <v>0</v>
      </c>
      <c r="L744" s="120">
        <v>0</v>
      </c>
      <c r="M744" s="120">
        <v>0</v>
      </c>
      <c r="N744" s="120">
        <v>0</v>
      </c>
      <c r="O744" s="120">
        <v>0</v>
      </c>
      <c r="P744" s="185"/>
      <c r="Q744" s="181">
        <v>0</v>
      </c>
      <c r="R744" s="197"/>
      <c r="S744" s="179" t="str">
        <f>IFERROR(INDEX('ITC-3B'!$B$21:$B$1020,MATCH(F744,'ITC-3B'!$E$21:$E$1020,0)),"-")</f>
        <v>-</v>
      </c>
      <c r="T744" s="179" t="str">
        <f>IFERROR(INDEX('ITC-Books'!$B$21:$B$1020,MATCH(F744,'ITC-Books'!$E$21:$E$1020,0)),"-")</f>
        <v>-</v>
      </c>
      <c r="U744" s="186">
        <f t="shared" si="16"/>
        <v>0</v>
      </c>
      <c r="W744" s="179" t="str">
        <f>IFERROR(INDEX('ITC-3B'!$C$21:$C$1020,MATCH(F744,'ITC-3B'!$E$21:$E$1020,0)),"Unclaimed")</f>
        <v>Unclaimed</v>
      </c>
      <c r="X744" s="114">
        <f>IFERROR(VLOOKUP(F744,'ITC-3B'!$E$21:$P$1020,12,0)-H744,SUM(M744:O744))</f>
        <v>0</v>
      </c>
      <c r="Y744" s="179" t="str">
        <f>IFERROR(INDEX('ITC-Books'!$C$21:$C$1020,MATCH(F744,'ITC-Books'!$E$21:$E$1020,0)),"Unclaimed")</f>
        <v>Unclaimed</v>
      </c>
      <c r="Z744" s="114">
        <f>IFERROR(VLOOKUP(F744,'ITC-Books'!$E$21:$P$1020,12,0)-H744,SUM(M744:O744))</f>
        <v>0</v>
      </c>
    </row>
    <row r="745" spans="2:26">
      <c r="B745" s="176" t="s">
        <v>3124</v>
      </c>
      <c r="C745" s="121"/>
      <c r="D745" s="119"/>
      <c r="E745" s="118"/>
      <c r="F745" s="192"/>
      <c r="G745" s="117"/>
      <c r="H745" s="120">
        <v>0</v>
      </c>
      <c r="I745" s="119"/>
      <c r="J745" s="119"/>
      <c r="K745" s="120">
        <v>0</v>
      </c>
      <c r="L745" s="120">
        <v>0</v>
      </c>
      <c r="M745" s="120">
        <v>0</v>
      </c>
      <c r="N745" s="120">
        <v>0</v>
      </c>
      <c r="O745" s="120">
        <v>0</v>
      </c>
      <c r="P745" s="185"/>
      <c r="Q745" s="181">
        <v>0</v>
      </c>
      <c r="R745" s="197"/>
      <c r="S745" s="179" t="str">
        <f>IFERROR(INDEX('ITC-3B'!$B$21:$B$1020,MATCH(F745,'ITC-3B'!$E$21:$E$1020,0)),"-")</f>
        <v>-</v>
      </c>
      <c r="T745" s="179" t="str">
        <f>IFERROR(INDEX('ITC-Books'!$B$21:$B$1020,MATCH(F745,'ITC-Books'!$E$21:$E$1020,0)),"-")</f>
        <v>-</v>
      </c>
      <c r="U745" s="186">
        <f t="shared" si="16"/>
        <v>0</v>
      </c>
      <c r="W745" s="179" t="str">
        <f>IFERROR(INDEX('ITC-3B'!$C$21:$C$1020,MATCH(F745,'ITC-3B'!$E$21:$E$1020,0)),"Unclaimed")</f>
        <v>Unclaimed</v>
      </c>
      <c r="X745" s="114">
        <f>IFERROR(VLOOKUP(F745,'ITC-3B'!$E$21:$P$1020,12,0)-H745,SUM(M745:O745))</f>
        <v>0</v>
      </c>
      <c r="Y745" s="179" t="str">
        <f>IFERROR(INDEX('ITC-Books'!$C$21:$C$1020,MATCH(F745,'ITC-Books'!$E$21:$E$1020,0)),"Unclaimed")</f>
        <v>Unclaimed</v>
      </c>
      <c r="Z745" s="114">
        <f>IFERROR(VLOOKUP(F745,'ITC-Books'!$E$21:$P$1020,12,0)-H745,SUM(M745:O745))</f>
        <v>0</v>
      </c>
    </row>
    <row r="746" spans="2:26">
      <c r="B746" s="176" t="s">
        <v>3125</v>
      </c>
      <c r="C746" s="121"/>
      <c r="D746" s="119"/>
      <c r="E746" s="118"/>
      <c r="F746" s="192"/>
      <c r="G746" s="117"/>
      <c r="H746" s="120">
        <v>0</v>
      </c>
      <c r="I746" s="119"/>
      <c r="J746" s="119"/>
      <c r="K746" s="120">
        <v>0</v>
      </c>
      <c r="L746" s="120">
        <v>0</v>
      </c>
      <c r="M746" s="120">
        <v>0</v>
      </c>
      <c r="N746" s="120">
        <v>0</v>
      </c>
      <c r="O746" s="120">
        <v>0</v>
      </c>
      <c r="P746" s="185"/>
      <c r="Q746" s="181">
        <v>0</v>
      </c>
      <c r="R746" s="197"/>
      <c r="S746" s="179" t="str">
        <f>IFERROR(INDEX('ITC-3B'!$B$21:$B$1020,MATCH(F746,'ITC-3B'!$E$21:$E$1020,0)),"-")</f>
        <v>-</v>
      </c>
      <c r="T746" s="179" t="str">
        <f>IFERROR(INDEX('ITC-Books'!$B$21:$B$1020,MATCH(F746,'ITC-Books'!$E$21:$E$1020,0)),"-")</f>
        <v>-</v>
      </c>
      <c r="U746" s="186">
        <f t="shared" si="16"/>
        <v>0</v>
      </c>
      <c r="W746" s="179" t="str">
        <f>IFERROR(INDEX('ITC-3B'!$C$21:$C$1020,MATCH(F746,'ITC-3B'!$E$21:$E$1020,0)),"Unclaimed")</f>
        <v>Unclaimed</v>
      </c>
      <c r="X746" s="114">
        <f>IFERROR(VLOOKUP(F746,'ITC-3B'!$E$21:$P$1020,12,0)-H746,SUM(M746:O746))</f>
        <v>0</v>
      </c>
      <c r="Y746" s="179" t="str">
        <f>IFERROR(INDEX('ITC-Books'!$C$21:$C$1020,MATCH(F746,'ITC-Books'!$E$21:$E$1020,0)),"Unclaimed")</f>
        <v>Unclaimed</v>
      </c>
      <c r="Z746" s="114">
        <f>IFERROR(VLOOKUP(F746,'ITC-Books'!$E$21:$P$1020,12,0)-H746,SUM(M746:O746))</f>
        <v>0</v>
      </c>
    </row>
    <row r="747" spans="2:26">
      <c r="B747" s="176" t="s">
        <v>3126</v>
      </c>
      <c r="C747" s="121"/>
      <c r="D747" s="119"/>
      <c r="E747" s="118"/>
      <c r="F747" s="192"/>
      <c r="G747" s="117"/>
      <c r="H747" s="120">
        <v>0</v>
      </c>
      <c r="I747" s="119"/>
      <c r="J747" s="119"/>
      <c r="K747" s="120">
        <v>0</v>
      </c>
      <c r="L747" s="120">
        <v>0</v>
      </c>
      <c r="M747" s="120">
        <v>0</v>
      </c>
      <c r="N747" s="120">
        <v>0</v>
      </c>
      <c r="O747" s="120">
        <v>0</v>
      </c>
      <c r="P747" s="185"/>
      <c r="Q747" s="181">
        <v>0</v>
      </c>
      <c r="R747" s="197"/>
      <c r="S747" s="179" t="str">
        <f>IFERROR(INDEX('ITC-3B'!$B$21:$B$1020,MATCH(F747,'ITC-3B'!$E$21:$E$1020,0)),"-")</f>
        <v>-</v>
      </c>
      <c r="T747" s="179" t="str">
        <f>IFERROR(INDEX('ITC-Books'!$B$21:$B$1020,MATCH(F747,'ITC-Books'!$E$21:$E$1020,0)),"-")</f>
        <v>-</v>
      </c>
      <c r="U747" s="186">
        <f t="shared" si="16"/>
        <v>0</v>
      </c>
      <c r="W747" s="179" t="str">
        <f>IFERROR(INDEX('ITC-3B'!$C$21:$C$1020,MATCH(F747,'ITC-3B'!$E$21:$E$1020,0)),"Unclaimed")</f>
        <v>Unclaimed</v>
      </c>
      <c r="X747" s="114">
        <f>IFERROR(VLOOKUP(F747,'ITC-3B'!$E$21:$P$1020,12,0)-H747,SUM(M747:O747))</f>
        <v>0</v>
      </c>
      <c r="Y747" s="179" t="str">
        <f>IFERROR(INDEX('ITC-Books'!$C$21:$C$1020,MATCH(F747,'ITC-Books'!$E$21:$E$1020,0)),"Unclaimed")</f>
        <v>Unclaimed</v>
      </c>
      <c r="Z747" s="114">
        <f>IFERROR(VLOOKUP(F747,'ITC-Books'!$E$21:$P$1020,12,0)-H747,SUM(M747:O747))</f>
        <v>0</v>
      </c>
    </row>
    <row r="748" spans="2:26">
      <c r="B748" s="176" t="s">
        <v>3127</v>
      </c>
      <c r="C748" s="121"/>
      <c r="D748" s="119"/>
      <c r="E748" s="118"/>
      <c r="F748" s="192"/>
      <c r="G748" s="117"/>
      <c r="H748" s="120">
        <v>0</v>
      </c>
      <c r="I748" s="119"/>
      <c r="J748" s="119"/>
      <c r="K748" s="120">
        <v>0</v>
      </c>
      <c r="L748" s="120">
        <v>0</v>
      </c>
      <c r="M748" s="120">
        <v>0</v>
      </c>
      <c r="N748" s="120">
        <v>0</v>
      </c>
      <c r="O748" s="120">
        <v>0</v>
      </c>
      <c r="P748" s="185"/>
      <c r="Q748" s="181">
        <v>0</v>
      </c>
      <c r="R748" s="197"/>
      <c r="S748" s="179" t="str">
        <f>IFERROR(INDEX('ITC-3B'!$B$21:$B$1020,MATCH(F748,'ITC-3B'!$E$21:$E$1020,0)),"-")</f>
        <v>-</v>
      </c>
      <c r="T748" s="179" t="str">
        <f>IFERROR(INDEX('ITC-Books'!$B$21:$B$1020,MATCH(F748,'ITC-Books'!$E$21:$E$1020,0)),"-")</f>
        <v>-</v>
      </c>
      <c r="U748" s="186">
        <f t="shared" si="16"/>
        <v>0</v>
      </c>
      <c r="W748" s="179" t="str">
        <f>IFERROR(INDEX('ITC-3B'!$C$21:$C$1020,MATCH(F748,'ITC-3B'!$E$21:$E$1020,0)),"Unclaimed")</f>
        <v>Unclaimed</v>
      </c>
      <c r="X748" s="114">
        <f>IFERROR(VLOOKUP(F748,'ITC-3B'!$E$21:$P$1020,12,0)-H748,SUM(M748:O748))</f>
        <v>0</v>
      </c>
      <c r="Y748" s="179" t="str">
        <f>IFERROR(INDEX('ITC-Books'!$C$21:$C$1020,MATCH(F748,'ITC-Books'!$E$21:$E$1020,0)),"Unclaimed")</f>
        <v>Unclaimed</v>
      </c>
      <c r="Z748" s="114">
        <f>IFERROR(VLOOKUP(F748,'ITC-Books'!$E$21:$P$1020,12,0)-H748,SUM(M748:O748))</f>
        <v>0</v>
      </c>
    </row>
    <row r="749" spans="2:26">
      <c r="B749" s="176" t="s">
        <v>3128</v>
      </c>
      <c r="C749" s="121"/>
      <c r="D749" s="119"/>
      <c r="E749" s="118"/>
      <c r="F749" s="192"/>
      <c r="G749" s="117"/>
      <c r="H749" s="120">
        <v>0</v>
      </c>
      <c r="I749" s="119"/>
      <c r="J749" s="119"/>
      <c r="K749" s="120">
        <v>0</v>
      </c>
      <c r="L749" s="120">
        <v>0</v>
      </c>
      <c r="M749" s="120">
        <v>0</v>
      </c>
      <c r="N749" s="120">
        <v>0</v>
      </c>
      <c r="O749" s="120">
        <v>0</v>
      </c>
      <c r="P749" s="185"/>
      <c r="Q749" s="181">
        <v>0</v>
      </c>
      <c r="R749" s="197"/>
      <c r="S749" s="179" t="str">
        <f>IFERROR(INDEX('ITC-3B'!$B$21:$B$1020,MATCH(F749,'ITC-3B'!$E$21:$E$1020,0)),"-")</f>
        <v>-</v>
      </c>
      <c r="T749" s="179" t="str">
        <f>IFERROR(INDEX('ITC-Books'!$B$21:$B$1020,MATCH(F749,'ITC-Books'!$E$21:$E$1020,0)),"-")</f>
        <v>-</v>
      </c>
      <c r="U749" s="186">
        <f t="shared" si="16"/>
        <v>0</v>
      </c>
      <c r="W749" s="179" t="str">
        <f>IFERROR(INDEX('ITC-3B'!$C$21:$C$1020,MATCH(F749,'ITC-3B'!$E$21:$E$1020,0)),"Unclaimed")</f>
        <v>Unclaimed</v>
      </c>
      <c r="X749" s="114">
        <f>IFERROR(VLOOKUP(F749,'ITC-3B'!$E$21:$P$1020,12,0)-H749,SUM(M749:O749))</f>
        <v>0</v>
      </c>
      <c r="Y749" s="179" t="str">
        <f>IFERROR(INDEX('ITC-Books'!$C$21:$C$1020,MATCH(F749,'ITC-Books'!$E$21:$E$1020,0)),"Unclaimed")</f>
        <v>Unclaimed</v>
      </c>
      <c r="Z749" s="114">
        <f>IFERROR(VLOOKUP(F749,'ITC-Books'!$E$21:$P$1020,12,0)-H749,SUM(M749:O749))</f>
        <v>0</v>
      </c>
    </row>
    <row r="750" spans="2:26">
      <c r="B750" s="176" t="s">
        <v>3129</v>
      </c>
      <c r="C750" s="121"/>
      <c r="D750" s="119"/>
      <c r="E750" s="118"/>
      <c r="F750" s="192"/>
      <c r="G750" s="117"/>
      <c r="H750" s="120">
        <v>0</v>
      </c>
      <c r="I750" s="119"/>
      <c r="J750" s="119"/>
      <c r="K750" s="120">
        <v>0</v>
      </c>
      <c r="L750" s="120">
        <v>0</v>
      </c>
      <c r="M750" s="120">
        <v>0</v>
      </c>
      <c r="N750" s="120">
        <v>0</v>
      </c>
      <c r="O750" s="120">
        <v>0</v>
      </c>
      <c r="P750" s="185"/>
      <c r="Q750" s="181">
        <v>0</v>
      </c>
      <c r="R750" s="197"/>
      <c r="S750" s="179" t="str">
        <f>IFERROR(INDEX('ITC-3B'!$B$21:$B$1020,MATCH(F750,'ITC-3B'!$E$21:$E$1020,0)),"-")</f>
        <v>-</v>
      </c>
      <c r="T750" s="179" t="str">
        <f>IFERROR(INDEX('ITC-Books'!$B$21:$B$1020,MATCH(F750,'ITC-Books'!$E$21:$E$1020,0)),"-")</f>
        <v>-</v>
      </c>
      <c r="U750" s="186">
        <f t="shared" si="16"/>
        <v>0</v>
      </c>
      <c r="W750" s="179" t="str">
        <f>IFERROR(INDEX('ITC-3B'!$C$21:$C$1020,MATCH(F750,'ITC-3B'!$E$21:$E$1020,0)),"Unclaimed")</f>
        <v>Unclaimed</v>
      </c>
      <c r="X750" s="114">
        <f>IFERROR(VLOOKUP(F750,'ITC-3B'!$E$21:$P$1020,12,0)-H750,SUM(M750:O750))</f>
        <v>0</v>
      </c>
      <c r="Y750" s="179" t="str">
        <f>IFERROR(INDEX('ITC-Books'!$C$21:$C$1020,MATCH(F750,'ITC-Books'!$E$21:$E$1020,0)),"Unclaimed")</f>
        <v>Unclaimed</v>
      </c>
      <c r="Z750" s="114">
        <f>IFERROR(VLOOKUP(F750,'ITC-Books'!$E$21:$P$1020,12,0)-H750,SUM(M750:O750))</f>
        <v>0</v>
      </c>
    </row>
    <row r="751" spans="2:26">
      <c r="B751" s="176" t="s">
        <v>3130</v>
      </c>
      <c r="C751" s="121"/>
      <c r="D751" s="119"/>
      <c r="E751" s="118"/>
      <c r="F751" s="192"/>
      <c r="G751" s="117"/>
      <c r="H751" s="120">
        <v>0</v>
      </c>
      <c r="I751" s="119"/>
      <c r="J751" s="119"/>
      <c r="K751" s="120">
        <v>0</v>
      </c>
      <c r="L751" s="120">
        <v>0</v>
      </c>
      <c r="M751" s="120">
        <v>0</v>
      </c>
      <c r="N751" s="120">
        <v>0</v>
      </c>
      <c r="O751" s="120">
        <v>0</v>
      </c>
      <c r="P751" s="185"/>
      <c r="Q751" s="181">
        <v>0</v>
      </c>
      <c r="R751" s="197"/>
      <c r="S751" s="179" t="str">
        <f>IFERROR(INDEX('ITC-3B'!$B$21:$B$1020,MATCH(F751,'ITC-3B'!$E$21:$E$1020,0)),"-")</f>
        <v>-</v>
      </c>
      <c r="T751" s="179" t="str">
        <f>IFERROR(INDEX('ITC-Books'!$B$21:$B$1020,MATCH(F751,'ITC-Books'!$E$21:$E$1020,0)),"-")</f>
        <v>-</v>
      </c>
      <c r="U751" s="186">
        <f t="shared" si="16"/>
        <v>0</v>
      </c>
      <c r="W751" s="179" t="str">
        <f>IFERROR(INDEX('ITC-3B'!$C$21:$C$1020,MATCH(F751,'ITC-3B'!$E$21:$E$1020,0)),"Unclaimed")</f>
        <v>Unclaimed</v>
      </c>
      <c r="X751" s="114">
        <f>IFERROR(VLOOKUP(F751,'ITC-3B'!$E$21:$P$1020,12,0)-H751,SUM(M751:O751))</f>
        <v>0</v>
      </c>
      <c r="Y751" s="179" t="str">
        <f>IFERROR(INDEX('ITC-Books'!$C$21:$C$1020,MATCH(F751,'ITC-Books'!$E$21:$E$1020,0)),"Unclaimed")</f>
        <v>Unclaimed</v>
      </c>
      <c r="Z751" s="114">
        <f>IFERROR(VLOOKUP(F751,'ITC-Books'!$E$21:$P$1020,12,0)-H751,SUM(M751:O751))</f>
        <v>0</v>
      </c>
    </row>
    <row r="752" spans="2:26">
      <c r="B752" s="176" t="s">
        <v>3131</v>
      </c>
      <c r="C752" s="121"/>
      <c r="D752" s="119"/>
      <c r="E752" s="118"/>
      <c r="F752" s="192"/>
      <c r="G752" s="117"/>
      <c r="H752" s="120">
        <v>0</v>
      </c>
      <c r="I752" s="119"/>
      <c r="J752" s="119"/>
      <c r="K752" s="120">
        <v>0</v>
      </c>
      <c r="L752" s="120">
        <v>0</v>
      </c>
      <c r="M752" s="120">
        <v>0</v>
      </c>
      <c r="N752" s="120">
        <v>0</v>
      </c>
      <c r="O752" s="120">
        <v>0</v>
      </c>
      <c r="P752" s="185"/>
      <c r="Q752" s="181">
        <v>0</v>
      </c>
      <c r="R752" s="197"/>
      <c r="S752" s="179" t="str">
        <f>IFERROR(INDEX('ITC-3B'!$B$21:$B$1020,MATCH(F752,'ITC-3B'!$E$21:$E$1020,0)),"-")</f>
        <v>-</v>
      </c>
      <c r="T752" s="179" t="str">
        <f>IFERROR(INDEX('ITC-Books'!$B$21:$B$1020,MATCH(F752,'ITC-Books'!$E$21:$E$1020,0)),"-")</f>
        <v>-</v>
      </c>
      <c r="U752" s="186">
        <f t="shared" si="16"/>
        <v>0</v>
      </c>
      <c r="W752" s="179" t="str">
        <f>IFERROR(INDEX('ITC-3B'!$C$21:$C$1020,MATCH(F752,'ITC-3B'!$E$21:$E$1020,0)),"Unclaimed")</f>
        <v>Unclaimed</v>
      </c>
      <c r="X752" s="114">
        <f>IFERROR(VLOOKUP(F752,'ITC-3B'!$E$21:$P$1020,12,0)-H752,SUM(M752:O752))</f>
        <v>0</v>
      </c>
      <c r="Y752" s="179" t="str">
        <f>IFERROR(INDEX('ITC-Books'!$C$21:$C$1020,MATCH(F752,'ITC-Books'!$E$21:$E$1020,0)),"Unclaimed")</f>
        <v>Unclaimed</v>
      </c>
      <c r="Z752" s="114">
        <f>IFERROR(VLOOKUP(F752,'ITC-Books'!$E$21:$P$1020,12,0)-H752,SUM(M752:O752))</f>
        <v>0</v>
      </c>
    </row>
    <row r="753" spans="2:26">
      <c r="B753" s="176" t="s">
        <v>3132</v>
      </c>
      <c r="C753" s="121"/>
      <c r="D753" s="119"/>
      <c r="E753" s="118"/>
      <c r="F753" s="192"/>
      <c r="G753" s="117"/>
      <c r="H753" s="120">
        <v>0</v>
      </c>
      <c r="I753" s="119"/>
      <c r="J753" s="119"/>
      <c r="K753" s="120">
        <v>0</v>
      </c>
      <c r="L753" s="120">
        <v>0</v>
      </c>
      <c r="M753" s="120">
        <v>0</v>
      </c>
      <c r="N753" s="120">
        <v>0</v>
      </c>
      <c r="O753" s="120">
        <v>0</v>
      </c>
      <c r="P753" s="185"/>
      <c r="Q753" s="181">
        <v>0</v>
      </c>
      <c r="R753" s="197"/>
      <c r="S753" s="179" t="str">
        <f>IFERROR(INDEX('ITC-3B'!$B$21:$B$1020,MATCH(F753,'ITC-3B'!$E$21:$E$1020,0)),"-")</f>
        <v>-</v>
      </c>
      <c r="T753" s="179" t="str">
        <f>IFERROR(INDEX('ITC-Books'!$B$21:$B$1020,MATCH(F753,'ITC-Books'!$E$21:$E$1020,0)),"-")</f>
        <v>-</v>
      </c>
      <c r="U753" s="186">
        <f t="shared" si="16"/>
        <v>0</v>
      </c>
      <c r="W753" s="179" t="str">
        <f>IFERROR(INDEX('ITC-3B'!$C$21:$C$1020,MATCH(F753,'ITC-3B'!$E$21:$E$1020,0)),"Unclaimed")</f>
        <v>Unclaimed</v>
      </c>
      <c r="X753" s="114">
        <f>IFERROR(VLOOKUP(F753,'ITC-3B'!$E$21:$P$1020,12,0)-H753,SUM(M753:O753))</f>
        <v>0</v>
      </c>
      <c r="Y753" s="179" t="str">
        <f>IFERROR(INDEX('ITC-Books'!$C$21:$C$1020,MATCH(F753,'ITC-Books'!$E$21:$E$1020,0)),"Unclaimed")</f>
        <v>Unclaimed</v>
      </c>
      <c r="Z753" s="114">
        <f>IFERROR(VLOOKUP(F753,'ITC-Books'!$E$21:$P$1020,12,0)-H753,SUM(M753:O753))</f>
        <v>0</v>
      </c>
    </row>
    <row r="754" spans="2:26">
      <c r="B754" s="176" t="s">
        <v>3133</v>
      </c>
      <c r="C754" s="121"/>
      <c r="D754" s="119"/>
      <c r="E754" s="118"/>
      <c r="F754" s="192"/>
      <c r="G754" s="117"/>
      <c r="H754" s="120">
        <v>0</v>
      </c>
      <c r="I754" s="119"/>
      <c r="J754" s="119"/>
      <c r="K754" s="120">
        <v>0</v>
      </c>
      <c r="L754" s="120">
        <v>0</v>
      </c>
      <c r="M754" s="120">
        <v>0</v>
      </c>
      <c r="N754" s="120">
        <v>0</v>
      </c>
      <c r="O754" s="120">
        <v>0</v>
      </c>
      <c r="P754" s="185"/>
      <c r="Q754" s="181">
        <v>0</v>
      </c>
      <c r="R754" s="197"/>
      <c r="S754" s="179" t="str">
        <f>IFERROR(INDEX('ITC-3B'!$B$21:$B$1020,MATCH(F754,'ITC-3B'!$E$21:$E$1020,0)),"-")</f>
        <v>-</v>
      </c>
      <c r="T754" s="179" t="str">
        <f>IFERROR(INDEX('ITC-Books'!$B$21:$B$1020,MATCH(F754,'ITC-Books'!$E$21:$E$1020,0)),"-")</f>
        <v>-</v>
      </c>
      <c r="U754" s="186">
        <f t="shared" si="16"/>
        <v>0</v>
      </c>
      <c r="W754" s="179" t="str">
        <f>IFERROR(INDEX('ITC-3B'!$C$21:$C$1020,MATCH(F754,'ITC-3B'!$E$21:$E$1020,0)),"Unclaimed")</f>
        <v>Unclaimed</v>
      </c>
      <c r="X754" s="114">
        <f>IFERROR(VLOOKUP(F754,'ITC-3B'!$E$21:$P$1020,12,0)-H754,SUM(M754:O754))</f>
        <v>0</v>
      </c>
      <c r="Y754" s="179" t="str">
        <f>IFERROR(INDEX('ITC-Books'!$C$21:$C$1020,MATCH(F754,'ITC-Books'!$E$21:$E$1020,0)),"Unclaimed")</f>
        <v>Unclaimed</v>
      </c>
      <c r="Z754" s="114">
        <f>IFERROR(VLOOKUP(F754,'ITC-Books'!$E$21:$P$1020,12,0)-H754,SUM(M754:O754))</f>
        <v>0</v>
      </c>
    </row>
    <row r="755" spans="2:26">
      <c r="B755" s="176" t="s">
        <v>3134</v>
      </c>
      <c r="C755" s="121"/>
      <c r="D755" s="119"/>
      <c r="E755" s="118"/>
      <c r="F755" s="192"/>
      <c r="G755" s="117"/>
      <c r="H755" s="120">
        <v>0</v>
      </c>
      <c r="I755" s="119"/>
      <c r="J755" s="119"/>
      <c r="K755" s="120">
        <v>0</v>
      </c>
      <c r="L755" s="120">
        <v>0</v>
      </c>
      <c r="M755" s="120">
        <v>0</v>
      </c>
      <c r="N755" s="120">
        <v>0</v>
      </c>
      <c r="O755" s="120">
        <v>0</v>
      </c>
      <c r="P755" s="185"/>
      <c r="Q755" s="181">
        <v>0</v>
      </c>
      <c r="R755" s="197"/>
      <c r="S755" s="179" t="str">
        <f>IFERROR(INDEX('ITC-3B'!$B$21:$B$1020,MATCH(F755,'ITC-3B'!$E$21:$E$1020,0)),"-")</f>
        <v>-</v>
      </c>
      <c r="T755" s="179" t="str">
        <f>IFERROR(INDEX('ITC-Books'!$B$21:$B$1020,MATCH(F755,'ITC-Books'!$E$21:$E$1020,0)),"-")</f>
        <v>-</v>
      </c>
      <c r="U755" s="186">
        <f t="shared" si="16"/>
        <v>0</v>
      </c>
      <c r="W755" s="179" t="str">
        <f>IFERROR(INDEX('ITC-3B'!$C$21:$C$1020,MATCH(F755,'ITC-3B'!$E$21:$E$1020,0)),"Unclaimed")</f>
        <v>Unclaimed</v>
      </c>
      <c r="X755" s="114">
        <f>IFERROR(VLOOKUP(F755,'ITC-3B'!$E$21:$P$1020,12,0)-H755,SUM(M755:O755))</f>
        <v>0</v>
      </c>
      <c r="Y755" s="179" t="str">
        <f>IFERROR(INDEX('ITC-Books'!$C$21:$C$1020,MATCH(F755,'ITC-Books'!$E$21:$E$1020,0)),"Unclaimed")</f>
        <v>Unclaimed</v>
      </c>
      <c r="Z755" s="114">
        <f>IFERROR(VLOOKUP(F755,'ITC-Books'!$E$21:$P$1020,12,0)-H755,SUM(M755:O755))</f>
        <v>0</v>
      </c>
    </row>
    <row r="756" spans="2:26">
      <c r="B756" s="176" t="s">
        <v>3135</v>
      </c>
      <c r="C756" s="121"/>
      <c r="D756" s="119"/>
      <c r="E756" s="118"/>
      <c r="F756" s="192"/>
      <c r="G756" s="117"/>
      <c r="H756" s="120">
        <v>0</v>
      </c>
      <c r="I756" s="119"/>
      <c r="J756" s="119"/>
      <c r="K756" s="120">
        <v>0</v>
      </c>
      <c r="L756" s="120">
        <v>0</v>
      </c>
      <c r="M756" s="120">
        <v>0</v>
      </c>
      <c r="N756" s="120">
        <v>0</v>
      </c>
      <c r="O756" s="120">
        <v>0</v>
      </c>
      <c r="P756" s="185"/>
      <c r="Q756" s="181">
        <v>0</v>
      </c>
      <c r="R756" s="197"/>
      <c r="S756" s="179" t="str">
        <f>IFERROR(INDEX('ITC-3B'!$B$21:$B$1020,MATCH(F756,'ITC-3B'!$E$21:$E$1020,0)),"-")</f>
        <v>-</v>
      </c>
      <c r="T756" s="179" t="str">
        <f>IFERROR(INDEX('ITC-Books'!$B$21:$B$1020,MATCH(F756,'ITC-Books'!$E$21:$E$1020,0)),"-")</f>
        <v>-</v>
      </c>
      <c r="U756" s="186">
        <f t="shared" si="16"/>
        <v>0</v>
      </c>
      <c r="W756" s="179" t="str">
        <f>IFERROR(INDEX('ITC-3B'!$C$21:$C$1020,MATCH(F756,'ITC-3B'!$E$21:$E$1020,0)),"Unclaimed")</f>
        <v>Unclaimed</v>
      </c>
      <c r="X756" s="114">
        <f>IFERROR(VLOOKUP(F756,'ITC-3B'!$E$21:$P$1020,12,0)-H756,SUM(M756:O756))</f>
        <v>0</v>
      </c>
      <c r="Y756" s="179" t="str">
        <f>IFERROR(INDEX('ITC-Books'!$C$21:$C$1020,MATCH(F756,'ITC-Books'!$E$21:$E$1020,0)),"Unclaimed")</f>
        <v>Unclaimed</v>
      </c>
      <c r="Z756" s="114">
        <f>IFERROR(VLOOKUP(F756,'ITC-Books'!$E$21:$P$1020,12,0)-H756,SUM(M756:O756))</f>
        <v>0</v>
      </c>
    </row>
    <row r="757" spans="2:26">
      <c r="B757" s="176" t="s">
        <v>3136</v>
      </c>
      <c r="C757" s="121"/>
      <c r="D757" s="119"/>
      <c r="E757" s="118"/>
      <c r="F757" s="192"/>
      <c r="G757" s="117"/>
      <c r="H757" s="120">
        <v>0</v>
      </c>
      <c r="I757" s="119"/>
      <c r="J757" s="119"/>
      <c r="K757" s="120">
        <v>0</v>
      </c>
      <c r="L757" s="120">
        <v>0</v>
      </c>
      <c r="M757" s="120">
        <v>0</v>
      </c>
      <c r="N757" s="120">
        <v>0</v>
      </c>
      <c r="O757" s="120">
        <v>0</v>
      </c>
      <c r="P757" s="185"/>
      <c r="Q757" s="181">
        <v>0</v>
      </c>
      <c r="R757" s="197"/>
      <c r="S757" s="179" t="str">
        <f>IFERROR(INDEX('ITC-3B'!$B$21:$B$1020,MATCH(F757,'ITC-3B'!$E$21:$E$1020,0)),"-")</f>
        <v>-</v>
      </c>
      <c r="T757" s="179" t="str">
        <f>IFERROR(INDEX('ITC-Books'!$B$21:$B$1020,MATCH(F757,'ITC-Books'!$E$21:$E$1020,0)),"-")</f>
        <v>-</v>
      </c>
      <c r="U757" s="186">
        <f t="shared" si="16"/>
        <v>0</v>
      </c>
      <c r="W757" s="179" t="str">
        <f>IFERROR(INDEX('ITC-3B'!$C$21:$C$1020,MATCH(F757,'ITC-3B'!$E$21:$E$1020,0)),"Unclaimed")</f>
        <v>Unclaimed</v>
      </c>
      <c r="X757" s="114">
        <f>IFERROR(VLOOKUP(F757,'ITC-3B'!$E$21:$P$1020,12,0)-H757,SUM(M757:O757))</f>
        <v>0</v>
      </c>
      <c r="Y757" s="179" t="str">
        <f>IFERROR(INDEX('ITC-Books'!$C$21:$C$1020,MATCH(F757,'ITC-Books'!$E$21:$E$1020,0)),"Unclaimed")</f>
        <v>Unclaimed</v>
      </c>
      <c r="Z757" s="114">
        <f>IFERROR(VLOOKUP(F757,'ITC-Books'!$E$21:$P$1020,12,0)-H757,SUM(M757:O757))</f>
        <v>0</v>
      </c>
    </row>
    <row r="758" spans="2:26">
      <c r="B758" s="176" t="s">
        <v>3137</v>
      </c>
      <c r="C758" s="121"/>
      <c r="D758" s="119"/>
      <c r="E758" s="118"/>
      <c r="F758" s="192"/>
      <c r="G758" s="117"/>
      <c r="H758" s="120">
        <v>0</v>
      </c>
      <c r="I758" s="119"/>
      <c r="J758" s="119"/>
      <c r="K758" s="120">
        <v>0</v>
      </c>
      <c r="L758" s="120">
        <v>0</v>
      </c>
      <c r="M758" s="120">
        <v>0</v>
      </c>
      <c r="N758" s="120">
        <v>0</v>
      </c>
      <c r="O758" s="120">
        <v>0</v>
      </c>
      <c r="P758" s="185"/>
      <c r="Q758" s="181">
        <v>0</v>
      </c>
      <c r="R758" s="197"/>
      <c r="S758" s="179" t="str">
        <f>IFERROR(INDEX('ITC-3B'!$B$21:$B$1020,MATCH(F758,'ITC-3B'!$E$21:$E$1020,0)),"-")</f>
        <v>-</v>
      </c>
      <c r="T758" s="179" t="str">
        <f>IFERROR(INDEX('ITC-Books'!$B$21:$B$1020,MATCH(F758,'ITC-Books'!$E$21:$E$1020,0)),"-")</f>
        <v>-</v>
      </c>
      <c r="U758" s="186">
        <f t="shared" si="16"/>
        <v>0</v>
      </c>
      <c r="W758" s="179" t="str">
        <f>IFERROR(INDEX('ITC-3B'!$C$21:$C$1020,MATCH(F758,'ITC-3B'!$E$21:$E$1020,0)),"Unclaimed")</f>
        <v>Unclaimed</v>
      </c>
      <c r="X758" s="114">
        <f>IFERROR(VLOOKUP(F758,'ITC-3B'!$E$21:$P$1020,12,0)-H758,SUM(M758:O758))</f>
        <v>0</v>
      </c>
      <c r="Y758" s="179" t="str">
        <f>IFERROR(INDEX('ITC-Books'!$C$21:$C$1020,MATCH(F758,'ITC-Books'!$E$21:$E$1020,0)),"Unclaimed")</f>
        <v>Unclaimed</v>
      </c>
      <c r="Z758" s="114">
        <f>IFERROR(VLOOKUP(F758,'ITC-Books'!$E$21:$P$1020,12,0)-H758,SUM(M758:O758))</f>
        <v>0</v>
      </c>
    </row>
    <row r="759" spans="2:26">
      <c r="B759" s="176" t="s">
        <v>3138</v>
      </c>
      <c r="C759" s="121"/>
      <c r="D759" s="119"/>
      <c r="E759" s="118"/>
      <c r="F759" s="192"/>
      <c r="G759" s="117"/>
      <c r="H759" s="120">
        <v>0</v>
      </c>
      <c r="I759" s="119"/>
      <c r="J759" s="119"/>
      <c r="K759" s="120">
        <v>0</v>
      </c>
      <c r="L759" s="120">
        <v>0</v>
      </c>
      <c r="M759" s="120">
        <v>0</v>
      </c>
      <c r="N759" s="120">
        <v>0</v>
      </c>
      <c r="O759" s="120">
        <v>0</v>
      </c>
      <c r="P759" s="185"/>
      <c r="Q759" s="181">
        <v>0</v>
      </c>
      <c r="R759" s="197"/>
      <c r="S759" s="179" t="str">
        <f>IFERROR(INDEX('ITC-3B'!$B$21:$B$1020,MATCH(F759,'ITC-3B'!$E$21:$E$1020,0)),"-")</f>
        <v>-</v>
      </c>
      <c r="T759" s="179" t="str">
        <f>IFERROR(INDEX('ITC-Books'!$B$21:$B$1020,MATCH(F759,'ITC-Books'!$E$21:$E$1020,0)),"-")</f>
        <v>-</v>
      </c>
      <c r="U759" s="186">
        <f t="shared" si="16"/>
        <v>0</v>
      </c>
      <c r="W759" s="179" t="str">
        <f>IFERROR(INDEX('ITC-3B'!$C$21:$C$1020,MATCH(F759,'ITC-3B'!$E$21:$E$1020,0)),"Unclaimed")</f>
        <v>Unclaimed</v>
      </c>
      <c r="X759" s="114">
        <f>IFERROR(VLOOKUP(F759,'ITC-3B'!$E$21:$P$1020,12,0)-H759,SUM(M759:O759))</f>
        <v>0</v>
      </c>
      <c r="Y759" s="179" t="str">
        <f>IFERROR(INDEX('ITC-Books'!$C$21:$C$1020,MATCH(F759,'ITC-Books'!$E$21:$E$1020,0)),"Unclaimed")</f>
        <v>Unclaimed</v>
      </c>
      <c r="Z759" s="114">
        <f>IFERROR(VLOOKUP(F759,'ITC-Books'!$E$21:$P$1020,12,0)-H759,SUM(M759:O759))</f>
        <v>0</v>
      </c>
    </row>
    <row r="760" spans="2:26">
      <c r="B760" s="176" t="s">
        <v>3139</v>
      </c>
      <c r="C760" s="121"/>
      <c r="D760" s="119"/>
      <c r="E760" s="118"/>
      <c r="F760" s="192"/>
      <c r="G760" s="117"/>
      <c r="H760" s="120">
        <v>0</v>
      </c>
      <c r="I760" s="119"/>
      <c r="J760" s="119"/>
      <c r="K760" s="120">
        <v>0</v>
      </c>
      <c r="L760" s="120">
        <v>0</v>
      </c>
      <c r="M760" s="120">
        <v>0</v>
      </c>
      <c r="N760" s="120">
        <v>0</v>
      </c>
      <c r="O760" s="120">
        <v>0</v>
      </c>
      <c r="P760" s="185"/>
      <c r="Q760" s="181">
        <v>0</v>
      </c>
      <c r="R760" s="197"/>
      <c r="S760" s="179" t="str">
        <f>IFERROR(INDEX('ITC-3B'!$B$21:$B$1020,MATCH(F760,'ITC-3B'!$E$21:$E$1020,0)),"-")</f>
        <v>-</v>
      </c>
      <c r="T760" s="179" t="str">
        <f>IFERROR(INDEX('ITC-Books'!$B$21:$B$1020,MATCH(F760,'ITC-Books'!$E$21:$E$1020,0)),"-")</f>
        <v>-</v>
      </c>
      <c r="U760" s="186">
        <f t="shared" si="16"/>
        <v>0</v>
      </c>
      <c r="W760" s="179" t="str">
        <f>IFERROR(INDEX('ITC-3B'!$C$21:$C$1020,MATCH(F760,'ITC-3B'!$E$21:$E$1020,0)),"Unclaimed")</f>
        <v>Unclaimed</v>
      </c>
      <c r="X760" s="114">
        <f>IFERROR(VLOOKUP(F760,'ITC-3B'!$E$21:$P$1020,12,0)-H760,SUM(M760:O760))</f>
        <v>0</v>
      </c>
      <c r="Y760" s="179" t="str">
        <f>IFERROR(INDEX('ITC-Books'!$C$21:$C$1020,MATCH(F760,'ITC-Books'!$E$21:$E$1020,0)),"Unclaimed")</f>
        <v>Unclaimed</v>
      </c>
      <c r="Z760" s="114">
        <f>IFERROR(VLOOKUP(F760,'ITC-Books'!$E$21:$P$1020,12,0)-H760,SUM(M760:O760))</f>
        <v>0</v>
      </c>
    </row>
    <row r="761" spans="2:26">
      <c r="B761" s="176" t="s">
        <v>3140</v>
      </c>
      <c r="C761" s="121"/>
      <c r="D761" s="119"/>
      <c r="E761" s="118"/>
      <c r="F761" s="192"/>
      <c r="G761" s="117"/>
      <c r="H761" s="120">
        <v>0</v>
      </c>
      <c r="I761" s="119"/>
      <c r="J761" s="119"/>
      <c r="K761" s="120">
        <v>0</v>
      </c>
      <c r="L761" s="120">
        <v>0</v>
      </c>
      <c r="M761" s="120">
        <v>0</v>
      </c>
      <c r="N761" s="120">
        <v>0</v>
      </c>
      <c r="O761" s="120">
        <v>0</v>
      </c>
      <c r="P761" s="185"/>
      <c r="Q761" s="181">
        <v>0</v>
      </c>
      <c r="R761" s="197"/>
      <c r="S761" s="179" t="str">
        <f>IFERROR(INDEX('ITC-3B'!$B$21:$B$1020,MATCH(F761,'ITC-3B'!$E$21:$E$1020,0)),"-")</f>
        <v>-</v>
      </c>
      <c r="T761" s="179" t="str">
        <f>IFERROR(INDEX('ITC-Books'!$B$21:$B$1020,MATCH(F761,'ITC-Books'!$E$21:$E$1020,0)),"-")</f>
        <v>-</v>
      </c>
      <c r="U761" s="186">
        <f t="shared" si="16"/>
        <v>0</v>
      </c>
      <c r="W761" s="179" t="str">
        <f>IFERROR(INDEX('ITC-3B'!$C$21:$C$1020,MATCH(F761,'ITC-3B'!$E$21:$E$1020,0)),"Unclaimed")</f>
        <v>Unclaimed</v>
      </c>
      <c r="X761" s="114">
        <f>IFERROR(VLOOKUP(F761,'ITC-3B'!$E$21:$P$1020,12,0)-H761,SUM(M761:O761))</f>
        <v>0</v>
      </c>
      <c r="Y761" s="179" t="str">
        <f>IFERROR(INDEX('ITC-Books'!$C$21:$C$1020,MATCH(F761,'ITC-Books'!$E$21:$E$1020,0)),"Unclaimed")</f>
        <v>Unclaimed</v>
      </c>
      <c r="Z761" s="114">
        <f>IFERROR(VLOOKUP(F761,'ITC-Books'!$E$21:$P$1020,12,0)-H761,SUM(M761:O761))</f>
        <v>0</v>
      </c>
    </row>
    <row r="762" spans="2:26">
      <c r="B762" s="176" t="s">
        <v>3141</v>
      </c>
      <c r="C762" s="121"/>
      <c r="D762" s="119"/>
      <c r="E762" s="118"/>
      <c r="F762" s="192"/>
      <c r="G762" s="117"/>
      <c r="H762" s="120">
        <v>0</v>
      </c>
      <c r="I762" s="119"/>
      <c r="J762" s="119"/>
      <c r="K762" s="120">
        <v>0</v>
      </c>
      <c r="L762" s="120">
        <v>0</v>
      </c>
      <c r="M762" s="120">
        <v>0</v>
      </c>
      <c r="N762" s="120">
        <v>0</v>
      </c>
      <c r="O762" s="120">
        <v>0</v>
      </c>
      <c r="P762" s="185"/>
      <c r="Q762" s="181">
        <v>0</v>
      </c>
      <c r="R762" s="197"/>
      <c r="S762" s="179" t="str">
        <f>IFERROR(INDEX('ITC-3B'!$B$21:$B$1020,MATCH(F762,'ITC-3B'!$E$21:$E$1020,0)),"-")</f>
        <v>-</v>
      </c>
      <c r="T762" s="179" t="str">
        <f>IFERROR(INDEX('ITC-Books'!$B$21:$B$1020,MATCH(F762,'ITC-Books'!$E$21:$E$1020,0)),"-")</f>
        <v>-</v>
      </c>
      <c r="U762" s="186">
        <f t="shared" si="16"/>
        <v>0</v>
      </c>
      <c r="W762" s="179" t="str">
        <f>IFERROR(INDEX('ITC-3B'!$C$21:$C$1020,MATCH(F762,'ITC-3B'!$E$21:$E$1020,0)),"Unclaimed")</f>
        <v>Unclaimed</v>
      </c>
      <c r="X762" s="114">
        <f>IFERROR(VLOOKUP(F762,'ITC-3B'!$E$21:$P$1020,12,0)-H762,SUM(M762:O762))</f>
        <v>0</v>
      </c>
      <c r="Y762" s="179" t="str">
        <f>IFERROR(INDEX('ITC-Books'!$C$21:$C$1020,MATCH(F762,'ITC-Books'!$E$21:$E$1020,0)),"Unclaimed")</f>
        <v>Unclaimed</v>
      </c>
      <c r="Z762" s="114">
        <f>IFERROR(VLOOKUP(F762,'ITC-Books'!$E$21:$P$1020,12,0)-H762,SUM(M762:O762))</f>
        <v>0</v>
      </c>
    </row>
    <row r="763" spans="2:26">
      <c r="B763" s="176" t="s">
        <v>3142</v>
      </c>
      <c r="C763" s="121"/>
      <c r="D763" s="119"/>
      <c r="E763" s="118"/>
      <c r="F763" s="192"/>
      <c r="G763" s="117"/>
      <c r="H763" s="120">
        <v>0</v>
      </c>
      <c r="I763" s="119"/>
      <c r="J763" s="119"/>
      <c r="K763" s="120">
        <v>0</v>
      </c>
      <c r="L763" s="120">
        <v>0</v>
      </c>
      <c r="M763" s="120">
        <v>0</v>
      </c>
      <c r="N763" s="120">
        <v>0</v>
      </c>
      <c r="O763" s="120">
        <v>0</v>
      </c>
      <c r="P763" s="185"/>
      <c r="Q763" s="181">
        <v>0</v>
      </c>
      <c r="R763" s="197"/>
      <c r="S763" s="179" t="str">
        <f>IFERROR(INDEX('ITC-3B'!$B$21:$B$1020,MATCH(F763,'ITC-3B'!$E$21:$E$1020,0)),"-")</f>
        <v>-</v>
      </c>
      <c r="T763" s="179" t="str">
        <f>IFERROR(INDEX('ITC-Books'!$B$21:$B$1020,MATCH(F763,'ITC-Books'!$E$21:$E$1020,0)),"-")</f>
        <v>-</v>
      </c>
      <c r="U763" s="186">
        <f t="shared" si="16"/>
        <v>0</v>
      </c>
      <c r="W763" s="179" t="str">
        <f>IFERROR(INDEX('ITC-3B'!$C$21:$C$1020,MATCH(F763,'ITC-3B'!$E$21:$E$1020,0)),"Unclaimed")</f>
        <v>Unclaimed</v>
      </c>
      <c r="X763" s="114">
        <f>IFERROR(VLOOKUP(F763,'ITC-3B'!$E$21:$P$1020,12,0)-H763,SUM(M763:O763))</f>
        <v>0</v>
      </c>
      <c r="Y763" s="179" t="str">
        <f>IFERROR(INDEX('ITC-Books'!$C$21:$C$1020,MATCH(F763,'ITC-Books'!$E$21:$E$1020,0)),"Unclaimed")</f>
        <v>Unclaimed</v>
      </c>
      <c r="Z763" s="114">
        <f>IFERROR(VLOOKUP(F763,'ITC-Books'!$E$21:$P$1020,12,0)-H763,SUM(M763:O763))</f>
        <v>0</v>
      </c>
    </row>
    <row r="764" spans="2:26">
      <c r="B764" s="176" t="s">
        <v>3143</v>
      </c>
      <c r="C764" s="121"/>
      <c r="D764" s="119"/>
      <c r="E764" s="118"/>
      <c r="F764" s="192"/>
      <c r="G764" s="117"/>
      <c r="H764" s="120">
        <v>0</v>
      </c>
      <c r="I764" s="119"/>
      <c r="J764" s="119"/>
      <c r="K764" s="120">
        <v>0</v>
      </c>
      <c r="L764" s="120">
        <v>0</v>
      </c>
      <c r="M764" s="120">
        <v>0</v>
      </c>
      <c r="N764" s="120">
        <v>0</v>
      </c>
      <c r="O764" s="120">
        <v>0</v>
      </c>
      <c r="P764" s="185"/>
      <c r="Q764" s="181">
        <v>0</v>
      </c>
      <c r="R764" s="197"/>
      <c r="S764" s="179" t="str">
        <f>IFERROR(INDEX('ITC-3B'!$B$21:$B$1020,MATCH(F764,'ITC-3B'!$E$21:$E$1020,0)),"-")</f>
        <v>-</v>
      </c>
      <c r="T764" s="179" t="str">
        <f>IFERROR(INDEX('ITC-Books'!$B$21:$B$1020,MATCH(F764,'ITC-Books'!$E$21:$E$1020,0)),"-")</f>
        <v>-</v>
      </c>
      <c r="U764" s="186">
        <f t="shared" si="16"/>
        <v>0</v>
      </c>
      <c r="W764" s="179" t="str">
        <f>IFERROR(INDEX('ITC-3B'!$C$21:$C$1020,MATCH(F764,'ITC-3B'!$E$21:$E$1020,0)),"Unclaimed")</f>
        <v>Unclaimed</v>
      </c>
      <c r="X764" s="114">
        <f>IFERROR(VLOOKUP(F764,'ITC-3B'!$E$21:$P$1020,12,0)-H764,SUM(M764:O764))</f>
        <v>0</v>
      </c>
      <c r="Y764" s="179" t="str">
        <f>IFERROR(INDEX('ITC-Books'!$C$21:$C$1020,MATCH(F764,'ITC-Books'!$E$21:$E$1020,0)),"Unclaimed")</f>
        <v>Unclaimed</v>
      </c>
      <c r="Z764" s="114">
        <f>IFERROR(VLOOKUP(F764,'ITC-Books'!$E$21:$P$1020,12,0)-H764,SUM(M764:O764))</f>
        <v>0</v>
      </c>
    </row>
    <row r="765" spans="2:26">
      <c r="B765" s="176" t="s">
        <v>3144</v>
      </c>
      <c r="C765" s="121"/>
      <c r="D765" s="119"/>
      <c r="E765" s="118"/>
      <c r="F765" s="192"/>
      <c r="G765" s="117"/>
      <c r="H765" s="120">
        <v>0</v>
      </c>
      <c r="I765" s="119"/>
      <c r="J765" s="119"/>
      <c r="K765" s="120">
        <v>0</v>
      </c>
      <c r="L765" s="120">
        <v>0</v>
      </c>
      <c r="M765" s="120">
        <v>0</v>
      </c>
      <c r="N765" s="120">
        <v>0</v>
      </c>
      <c r="O765" s="120">
        <v>0</v>
      </c>
      <c r="P765" s="185"/>
      <c r="Q765" s="181">
        <v>0</v>
      </c>
      <c r="R765" s="197"/>
      <c r="S765" s="179" t="str">
        <f>IFERROR(INDEX('ITC-3B'!$B$21:$B$1020,MATCH(F765,'ITC-3B'!$E$21:$E$1020,0)),"-")</f>
        <v>-</v>
      </c>
      <c r="T765" s="179" t="str">
        <f>IFERROR(INDEX('ITC-Books'!$B$21:$B$1020,MATCH(F765,'ITC-Books'!$E$21:$E$1020,0)),"-")</f>
        <v>-</v>
      </c>
      <c r="U765" s="186">
        <f t="shared" si="16"/>
        <v>0</v>
      </c>
      <c r="W765" s="179" t="str">
        <f>IFERROR(INDEX('ITC-3B'!$C$21:$C$1020,MATCH(F765,'ITC-3B'!$E$21:$E$1020,0)),"Unclaimed")</f>
        <v>Unclaimed</v>
      </c>
      <c r="X765" s="114">
        <f>IFERROR(VLOOKUP(F765,'ITC-3B'!$E$21:$P$1020,12,0)-H765,SUM(M765:O765))</f>
        <v>0</v>
      </c>
      <c r="Y765" s="179" t="str">
        <f>IFERROR(INDEX('ITC-Books'!$C$21:$C$1020,MATCH(F765,'ITC-Books'!$E$21:$E$1020,0)),"Unclaimed")</f>
        <v>Unclaimed</v>
      </c>
      <c r="Z765" s="114">
        <f>IFERROR(VLOOKUP(F765,'ITC-Books'!$E$21:$P$1020,12,0)-H765,SUM(M765:O765))</f>
        <v>0</v>
      </c>
    </row>
    <row r="766" spans="2:26">
      <c r="B766" s="176" t="s">
        <v>3145</v>
      </c>
      <c r="C766" s="121"/>
      <c r="D766" s="119"/>
      <c r="E766" s="118"/>
      <c r="F766" s="192"/>
      <c r="G766" s="117"/>
      <c r="H766" s="120">
        <v>0</v>
      </c>
      <c r="I766" s="119"/>
      <c r="J766" s="119"/>
      <c r="K766" s="120">
        <v>0</v>
      </c>
      <c r="L766" s="120">
        <v>0</v>
      </c>
      <c r="M766" s="120">
        <v>0</v>
      </c>
      <c r="N766" s="120">
        <v>0</v>
      </c>
      <c r="O766" s="120">
        <v>0</v>
      </c>
      <c r="P766" s="185"/>
      <c r="Q766" s="181">
        <v>0</v>
      </c>
      <c r="R766" s="197"/>
      <c r="S766" s="179" t="str">
        <f>IFERROR(INDEX('ITC-3B'!$B$21:$B$1020,MATCH(F766,'ITC-3B'!$E$21:$E$1020,0)),"-")</f>
        <v>-</v>
      </c>
      <c r="T766" s="179" t="str">
        <f>IFERROR(INDEX('ITC-Books'!$B$21:$B$1020,MATCH(F766,'ITC-Books'!$E$21:$E$1020,0)),"-")</f>
        <v>-</v>
      </c>
      <c r="U766" s="186">
        <f t="shared" si="16"/>
        <v>0</v>
      </c>
      <c r="W766" s="179" t="str">
        <f>IFERROR(INDEX('ITC-3B'!$C$21:$C$1020,MATCH(F766,'ITC-3B'!$E$21:$E$1020,0)),"Unclaimed")</f>
        <v>Unclaimed</v>
      </c>
      <c r="X766" s="114">
        <f>IFERROR(VLOOKUP(F766,'ITC-3B'!$E$21:$P$1020,12,0)-H766,SUM(M766:O766))</f>
        <v>0</v>
      </c>
      <c r="Y766" s="179" t="str">
        <f>IFERROR(INDEX('ITC-Books'!$C$21:$C$1020,MATCH(F766,'ITC-Books'!$E$21:$E$1020,0)),"Unclaimed")</f>
        <v>Unclaimed</v>
      </c>
      <c r="Z766" s="114">
        <f>IFERROR(VLOOKUP(F766,'ITC-Books'!$E$21:$P$1020,12,0)-H766,SUM(M766:O766))</f>
        <v>0</v>
      </c>
    </row>
    <row r="767" spans="2:26">
      <c r="B767" s="176" t="s">
        <v>3146</v>
      </c>
      <c r="C767" s="121"/>
      <c r="D767" s="119"/>
      <c r="E767" s="118"/>
      <c r="F767" s="192"/>
      <c r="G767" s="117"/>
      <c r="H767" s="120">
        <v>0</v>
      </c>
      <c r="I767" s="119"/>
      <c r="J767" s="119"/>
      <c r="K767" s="120">
        <v>0</v>
      </c>
      <c r="L767" s="120">
        <v>0</v>
      </c>
      <c r="M767" s="120">
        <v>0</v>
      </c>
      <c r="N767" s="120">
        <v>0</v>
      </c>
      <c r="O767" s="120">
        <v>0</v>
      </c>
      <c r="P767" s="185"/>
      <c r="Q767" s="181">
        <v>0</v>
      </c>
      <c r="R767" s="197"/>
      <c r="S767" s="179" t="str">
        <f>IFERROR(INDEX('ITC-3B'!$B$21:$B$1020,MATCH(F767,'ITC-3B'!$E$21:$E$1020,0)),"-")</f>
        <v>-</v>
      </c>
      <c r="T767" s="179" t="str">
        <f>IFERROR(INDEX('ITC-Books'!$B$21:$B$1020,MATCH(F767,'ITC-Books'!$E$21:$E$1020,0)),"-")</f>
        <v>-</v>
      </c>
      <c r="U767" s="186">
        <f t="shared" si="16"/>
        <v>0</v>
      </c>
      <c r="W767" s="179" t="str">
        <f>IFERROR(INDEX('ITC-3B'!$C$21:$C$1020,MATCH(F767,'ITC-3B'!$E$21:$E$1020,0)),"Unclaimed")</f>
        <v>Unclaimed</v>
      </c>
      <c r="X767" s="114">
        <f>IFERROR(VLOOKUP(F767,'ITC-3B'!$E$21:$P$1020,12,0)-H767,SUM(M767:O767))</f>
        <v>0</v>
      </c>
      <c r="Y767" s="179" t="str">
        <f>IFERROR(INDEX('ITC-Books'!$C$21:$C$1020,MATCH(F767,'ITC-Books'!$E$21:$E$1020,0)),"Unclaimed")</f>
        <v>Unclaimed</v>
      </c>
      <c r="Z767" s="114">
        <f>IFERROR(VLOOKUP(F767,'ITC-Books'!$E$21:$P$1020,12,0)-H767,SUM(M767:O767))</f>
        <v>0</v>
      </c>
    </row>
    <row r="768" spans="2:26">
      <c r="B768" s="176" t="s">
        <v>3147</v>
      </c>
      <c r="C768" s="121"/>
      <c r="D768" s="119"/>
      <c r="E768" s="118"/>
      <c r="F768" s="192"/>
      <c r="G768" s="117"/>
      <c r="H768" s="120">
        <v>0</v>
      </c>
      <c r="I768" s="119"/>
      <c r="J768" s="119"/>
      <c r="K768" s="120">
        <v>0</v>
      </c>
      <c r="L768" s="120">
        <v>0</v>
      </c>
      <c r="M768" s="120">
        <v>0</v>
      </c>
      <c r="N768" s="120">
        <v>0</v>
      </c>
      <c r="O768" s="120">
        <v>0</v>
      </c>
      <c r="P768" s="185"/>
      <c r="Q768" s="181">
        <v>0</v>
      </c>
      <c r="R768" s="197"/>
      <c r="S768" s="179" t="str">
        <f>IFERROR(INDEX('ITC-3B'!$B$21:$B$1020,MATCH(F768,'ITC-3B'!$E$21:$E$1020,0)),"-")</f>
        <v>-</v>
      </c>
      <c r="T768" s="179" t="str">
        <f>IFERROR(INDEX('ITC-Books'!$B$21:$B$1020,MATCH(F768,'ITC-Books'!$E$21:$E$1020,0)),"-")</f>
        <v>-</v>
      </c>
      <c r="U768" s="186">
        <f t="shared" si="16"/>
        <v>0</v>
      </c>
      <c r="W768" s="179" t="str">
        <f>IFERROR(INDEX('ITC-3B'!$C$21:$C$1020,MATCH(F768,'ITC-3B'!$E$21:$E$1020,0)),"Unclaimed")</f>
        <v>Unclaimed</v>
      </c>
      <c r="X768" s="114">
        <f>IFERROR(VLOOKUP(F768,'ITC-3B'!$E$21:$P$1020,12,0)-H768,SUM(M768:O768))</f>
        <v>0</v>
      </c>
      <c r="Y768" s="179" t="str">
        <f>IFERROR(INDEX('ITC-Books'!$C$21:$C$1020,MATCH(F768,'ITC-Books'!$E$21:$E$1020,0)),"Unclaimed")</f>
        <v>Unclaimed</v>
      </c>
      <c r="Z768" s="114">
        <f>IFERROR(VLOOKUP(F768,'ITC-Books'!$E$21:$P$1020,12,0)-H768,SUM(M768:O768))</f>
        <v>0</v>
      </c>
    </row>
    <row r="769" spans="2:26">
      <c r="B769" s="176" t="s">
        <v>3148</v>
      </c>
      <c r="C769" s="121"/>
      <c r="D769" s="119"/>
      <c r="E769" s="118"/>
      <c r="F769" s="192"/>
      <c r="G769" s="117"/>
      <c r="H769" s="120">
        <v>0</v>
      </c>
      <c r="I769" s="119"/>
      <c r="J769" s="119"/>
      <c r="K769" s="120">
        <v>0</v>
      </c>
      <c r="L769" s="120">
        <v>0</v>
      </c>
      <c r="M769" s="120">
        <v>0</v>
      </c>
      <c r="N769" s="120">
        <v>0</v>
      </c>
      <c r="O769" s="120">
        <v>0</v>
      </c>
      <c r="P769" s="185"/>
      <c r="Q769" s="181">
        <v>0</v>
      </c>
      <c r="R769" s="197"/>
      <c r="S769" s="179" t="str">
        <f>IFERROR(INDEX('ITC-3B'!$B$21:$B$1020,MATCH(F769,'ITC-3B'!$E$21:$E$1020,0)),"-")</f>
        <v>-</v>
      </c>
      <c r="T769" s="179" t="str">
        <f>IFERROR(INDEX('ITC-Books'!$B$21:$B$1020,MATCH(F769,'ITC-Books'!$E$21:$E$1020,0)),"-")</f>
        <v>-</v>
      </c>
      <c r="U769" s="186">
        <f t="shared" si="16"/>
        <v>0</v>
      </c>
      <c r="W769" s="179" t="str">
        <f>IFERROR(INDEX('ITC-3B'!$C$21:$C$1020,MATCH(F769,'ITC-3B'!$E$21:$E$1020,0)),"Unclaimed")</f>
        <v>Unclaimed</v>
      </c>
      <c r="X769" s="114">
        <f>IFERROR(VLOOKUP(F769,'ITC-3B'!$E$21:$P$1020,12,0)-H769,SUM(M769:O769))</f>
        <v>0</v>
      </c>
      <c r="Y769" s="179" t="str">
        <f>IFERROR(INDEX('ITC-Books'!$C$21:$C$1020,MATCH(F769,'ITC-Books'!$E$21:$E$1020,0)),"Unclaimed")</f>
        <v>Unclaimed</v>
      </c>
      <c r="Z769" s="114">
        <f>IFERROR(VLOOKUP(F769,'ITC-Books'!$E$21:$P$1020,12,0)-H769,SUM(M769:O769))</f>
        <v>0</v>
      </c>
    </row>
    <row r="770" spans="2:26">
      <c r="B770" s="176" t="s">
        <v>3149</v>
      </c>
      <c r="C770" s="121"/>
      <c r="D770" s="119"/>
      <c r="E770" s="118"/>
      <c r="F770" s="192"/>
      <c r="G770" s="117"/>
      <c r="H770" s="120">
        <v>0</v>
      </c>
      <c r="I770" s="119"/>
      <c r="J770" s="119"/>
      <c r="K770" s="120">
        <v>0</v>
      </c>
      <c r="L770" s="120">
        <v>0</v>
      </c>
      <c r="M770" s="120">
        <v>0</v>
      </c>
      <c r="N770" s="120">
        <v>0</v>
      </c>
      <c r="O770" s="120">
        <v>0</v>
      </c>
      <c r="P770" s="185"/>
      <c r="Q770" s="181">
        <v>0</v>
      </c>
      <c r="R770" s="197"/>
      <c r="S770" s="179" t="str">
        <f>IFERROR(INDEX('ITC-3B'!$B$21:$B$1020,MATCH(F770,'ITC-3B'!$E$21:$E$1020,0)),"-")</f>
        <v>-</v>
      </c>
      <c r="T770" s="179" t="str">
        <f>IFERROR(INDEX('ITC-Books'!$B$21:$B$1020,MATCH(F770,'ITC-Books'!$E$21:$E$1020,0)),"-")</f>
        <v>-</v>
      </c>
      <c r="U770" s="186">
        <f t="shared" si="16"/>
        <v>0</v>
      </c>
      <c r="W770" s="179" t="str">
        <f>IFERROR(INDEX('ITC-3B'!$C$21:$C$1020,MATCH(F770,'ITC-3B'!$E$21:$E$1020,0)),"Unclaimed")</f>
        <v>Unclaimed</v>
      </c>
      <c r="X770" s="114">
        <f>IFERROR(VLOOKUP(F770,'ITC-3B'!$E$21:$P$1020,12,0)-H770,SUM(M770:O770))</f>
        <v>0</v>
      </c>
      <c r="Y770" s="179" t="str">
        <f>IFERROR(INDEX('ITC-Books'!$C$21:$C$1020,MATCH(F770,'ITC-Books'!$E$21:$E$1020,0)),"Unclaimed")</f>
        <v>Unclaimed</v>
      </c>
      <c r="Z770" s="114">
        <f>IFERROR(VLOOKUP(F770,'ITC-Books'!$E$21:$P$1020,12,0)-H770,SUM(M770:O770))</f>
        <v>0</v>
      </c>
    </row>
    <row r="771" spans="2:26">
      <c r="B771" s="176" t="s">
        <v>3150</v>
      </c>
      <c r="C771" s="121"/>
      <c r="D771" s="119"/>
      <c r="E771" s="118"/>
      <c r="F771" s="192"/>
      <c r="G771" s="117"/>
      <c r="H771" s="120">
        <v>0</v>
      </c>
      <c r="I771" s="119"/>
      <c r="J771" s="119"/>
      <c r="K771" s="120">
        <v>0</v>
      </c>
      <c r="L771" s="120">
        <v>0</v>
      </c>
      <c r="M771" s="120">
        <v>0</v>
      </c>
      <c r="N771" s="120">
        <v>0</v>
      </c>
      <c r="O771" s="120">
        <v>0</v>
      </c>
      <c r="P771" s="185"/>
      <c r="Q771" s="181">
        <v>0</v>
      </c>
      <c r="R771" s="197"/>
      <c r="S771" s="179" t="str">
        <f>IFERROR(INDEX('ITC-3B'!$B$21:$B$1020,MATCH(F771,'ITC-3B'!$E$21:$E$1020,0)),"-")</f>
        <v>-</v>
      </c>
      <c r="T771" s="179" t="str">
        <f>IFERROR(INDEX('ITC-Books'!$B$21:$B$1020,MATCH(F771,'ITC-Books'!$E$21:$E$1020,0)),"-")</f>
        <v>-</v>
      </c>
      <c r="U771" s="186">
        <f t="shared" si="16"/>
        <v>0</v>
      </c>
      <c r="W771" s="179" t="str">
        <f>IFERROR(INDEX('ITC-3B'!$C$21:$C$1020,MATCH(F771,'ITC-3B'!$E$21:$E$1020,0)),"Unclaimed")</f>
        <v>Unclaimed</v>
      </c>
      <c r="X771" s="114">
        <f>IFERROR(VLOOKUP(F771,'ITC-3B'!$E$21:$P$1020,12,0)-H771,SUM(M771:O771))</f>
        <v>0</v>
      </c>
      <c r="Y771" s="179" t="str">
        <f>IFERROR(INDEX('ITC-Books'!$C$21:$C$1020,MATCH(F771,'ITC-Books'!$E$21:$E$1020,0)),"Unclaimed")</f>
        <v>Unclaimed</v>
      </c>
      <c r="Z771" s="114">
        <f>IFERROR(VLOOKUP(F771,'ITC-Books'!$E$21:$P$1020,12,0)-H771,SUM(M771:O771))</f>
        <v>0</v>
      </c>
    </row>
    <row r="772" spans="2:26">
      <c r="B772" s="176" t="s">
        <v>3151</v>
      </c>
      <c r="C772" s="121"/>
      <c r="D772" s="119"/>
      <c r="E772" s="118"/>
      <c r="F772" s="192"/>
      <c r="G772" s="117"/>
      <c r="H772" s="120">
        <v>0</v>
      </c>
      <c r="I772" s="119"/>
      <c r="J772" s="119"/>
      <c r="K772" s="120">
        <v>0</v>
      </c>
      <c r="L772" s="120">
        <v>0</v>
      </c>
      <c r="M772" s="120">
        <v>0</v>
      </c>
      <c r="N772" s="120">
        <v>0</v>
      </c>
      <c r="O772" s="120">
        <v>0</v>
      </c>
      <c r="P772" s="185"/>
      <c r="Q772" s="181">
        <v>0</v>
      </c>
      <c r="R772" s="197"/>
      <c r="S772" s="179" t="str">
        <f>IFERROR(INDEX('ITC-3B'!$B$21:$B$1020,MATCH(F772,'ITC-3B'!$E$21:$E$1020,0)),"-")</f>
        <v>-</v>
      </c>
      <c r="T772" s="179" t="str">
        <f>IFERROR(INDEX('ITC-Books'!$B$21:$B$1020,MATCH(F772,'ITC-Books'!$E$21:$E$1020,0)),"-")</f>
        <v>-</v>
      </c>
      <c r="U772" s="186">
        <f t="shared" si="16"/>
        <v>0</v>
      </c>
      <c r="W772" s="179" t="str">
        <f>IFERROR(INDEX('ITC-3B'!$C$21:$C$1020,MATCH(F772,'ITC-3B'!$E$21:$E$1020,0)),"Unclaimed")</f>
        <v>Unclaimed</v>
      </c>
      <c r="X772" s="114">
        <f>IFERROR(VLOOKUP(F772,'ITC-3B'!$E$21:$P$1020,12,0)-H772,SUM(M772:O772))</f>
        <v>0</v>
      </c>
      <c r="Y772" s="179" t="str">
        <f>IFERROR(INDEX('ITC-Books'!$C$21:$C$1020,MATCH(F772,'ITC-Books'!$E$21:$E$1020,0)),"Unclaimed")</f>
        <v>Unclaimed</v>
      </c>
      <c r="Z772" s="114">
        <f>IFERROR(VLOOKUP(F772,'ITC-Books'!$E$21:$P$1020,12,0)-H772,SUM(M772:O772))</f>
        <v>0</v>
      </c>
    </row>
    <row r="773" spans="2:26">
      <c r="B773" s="176" t="s">
        <v>3152</v>
      </c>
      <c r="C773" s="121"/>
      <c r="D773" s="119"/>
      <c r="E773" s="118"/>
      <c r="F773" s="192"/>
      <c r="G773" s="117"/>
      <c r="H773" s="120">
        <v>0</v>
      </c>
      <c r="I773" s="119"/>
      <c r="J773" s="119"/>
      <c r="K773" s="120">
        <v>0</v>
      </c>
      <c r="L773" s="120">
        <v>0</v>
      </c>
      <c r="M773" s="120">
        <v>0</v>
      </c>
      <c r="N773" s="120">
        <v>0</v>
      </c>
      <c r="O773" s="120">
        <v>0</v>
      </c>
      <c r="P773" s="185"/>
      <c r="Q773" s="181">
        <v>0</v>
      </c>
      <c r="R773" s="197"/>
      <c r="S773" s="179" t="str">
        <f>IFERROR(INDEX('ITC-3B'!$B$21:$B$1020,MATCH(F773,'ITC-3B'!$E$21:$E$1020,0)),"-")</f>
        <v>-</v>
      </c>
      <c r="T773" s="179" t="str">
        <f>IFERROR(INDEX('ITC-Books'!$B$21:$B$1020,MATCH(F773,'ITC-Books'!$E$21:$E$1020,0)),"-")</f>
        <v>-</v>
      </c>
      <c r="U773" s="186">
        <f t="shared" si="16"/>
        <v>0</v>
      </c>
      <c r="W773" s="179" t="str">
        <f>IFERROR(INDEX('ITC-3B'!$C$21:$C$1020,MATCH(F773,'ITC-3B'!$E$21:$E$1020,0)),"Unclaimed")</f>
        <v>Unclaimed</v>
      </c>
      <c r="X773" s="114">
        <f>IFERROR(VLOOKUP(F773,'ITC-3B'!$E$21:$P$1020,12,0)-H773,SUM(M773:O773))</f>
        <v>0</v>
      </c>
      <c r="Y773" s="179" t="str">
        <f>IFERROR(INDEX('ITC-Books'!$C$21:$C$1020,MATCH(F773,'ITC-Books'!$E$21:$E$1020,0)),"Unclaimed")</f>
        <v>Unclaimed</v>
      </c>
      <c r="Z773" s="114">
        <f>IFERROR(VLOOKUP(F773,'ITC-Books'!$E$21:$P$1020,12,0)-H773,SUM(M773:O773))</f>
        <v>0</v>
      </c>
    </row>
    <row r="774" spans="2:26">
      <c r="B774" s="176" t="s">
        <v>3153</v>
      </c>
      <c r="C774" s="121"/>
      <c r="D774" s="119"/>
      <c r="E774" s="118"/>
      <c r="F774" s="192"/>
      <c r="G774" s="117"/>
      <c r="H774" s="120">
        <v>0</v>
      </c>
      <c r="I774" s="119"/>
      <c r="J774" s="119"/>
      <c r="K774" s="120">
        <v>0</v>
      </c>
      <c r="L774" s="120">
        <v>0</v>
      </c>
      <c r="M774" s="120">
        <v>0</v>
      </c>
      <c r="N774" s="120">
        <v>0</v>
      </c>
      <c r="O774" s="120">
        <v>0</v>
      </c>
      <c r="P774" s="185"/>
      <c r="Q774" s="181">
        <v>0</v>
      </c>
      <c r="R774" s="197"/>
      <c r="S774" s="179" t="str">
        <f>IFERROR(INDEX('ITC-3B'!$B$21:$B$1020,MATCH(F774,'ITC-3B'!$E$21:$E$1020,0)),"-")</f>
        <v>-</v>
      </c>
      <c r="T774" s="179" t="str">
        <f>IFERROR(INDEX('ITC-Books'!$B$21:$B$1020,MATCH(F774,'ITC-Books'!$E$21:$E$1020,0)),"-")</f>
        <v>-</v>
      </c>
      <c r="U774" s="186">
        <f t="shared" si="16"/>
        <v>0</v>
      </c>
      <c r="W774" s="179" t="str">
        <f>IFERROR(INDEX('ITC-3B'!$C$21:$C$1020,MATCH(F774,'ITC-3B'!$E$21:$E$1020,0)),"Unclaimed")</f>
        <v>Unclaimed</v>
      </c>
      <c r="X774" s="114">
        <f>IFERROR(VLOOKUP(F774,'ITC-3B'!$E$21:$P$1020,12,0)-H774,SUM(M774:O774))</f>
        <v>0</v>
      </c>
      <c r="Y774" s="179" t="str">
        <f>IFERROR(INDEX('ITC-Books'!$C$21:$C$1020,MATCH(F774,'ITC-Books'!$E$21:$E$1020,0)),"Unclaimed")</f>
        <v>Unclaimed</v>
      </c>
      <c r="Z774" s="114">
        <f>IFERROR(VLOOKUP(F774,'ITC-Books'!$E$21:$P$1020,12,0)-H774,SUM(M774:O774))</f>
        <v>0</v>
      </c>
    </row>
    <row r="775" spans="2:26">
      <c r="B775" s="176" t="s">
        <v>3154</v>
      </c>
      <c r="C775" s="121"/>
      <c r="D775" s="119"/>
      <c r="E775" s="118"/>
      <c r="F775" s="192"/>
      <c r="G775" s="117"/>
      <c r="H775" s="120">
        <v>0</v>
      </c>
      <c r="I775" s="119"/>
      <c r="J775" s="119"/>
      <c r="K775" s="120">
        <v>0</v>
      </c>
      <c r="L775" s="120">
        <v>0</v>
      </c>
      <c r="M775" s="120">
        <v>0</v>
      </c>
      <c r="N775" s="120">
        <v>0</v>
      </c>
      <c r="O775" s="120">
        <v>0</v>
      </c>
      <c r="P775" s="185"/>
      <c r="Q775" s="181">
        <v>0</v>
      </c>
      <c r="R775" s="197"/>
      <c r="S775" s="179" t="str">
        <f>IFERROR(INDEX('ITC-3B'!$B$21:$B$1020,MATCH(F775,'ITC-3B'!$E$21:$E$1020,0)),"-")</f>
        <v>-</v>
      </c>
      <c r="T775" s="179" t="str">
        <f>IFERROR(INDEX('ITC-Books'!$B$21:$B$1020,MATCH(F775,'ITC-Books'!$E$21:$E$1020,0)),"-")</f>
        <v>-</v>
      </c>
      <c r="U775" s="186">
        <f t="shared" si="16"/>
        <v>0</v>
      </c>
      <c r="W775" s="179" t="str">
        <f>IFERROR(INDEX('ITC-3B'!$C$21:$C$1020,MATCH(F775,'ITC-3B'!$E$21:$E$1020,0)),"Unclaimed")</f>
        <v>Unclaimed</v>
      </c>
      <c r="X775" s="114">
        <f>IFERROR(VLOOKUP(F775,'ITC-3B'!$E$21:$P$1020,12,0)-H775,SUM(M775:O775))</f>
        <v>0</v>
      </c>
      <c r="Y775" s="179" t="str">
        <f>IFERROR(INDEX('ITC-Books'!$C$21:$C$1020,MATCH(F775,'ITC-Books'!$E$21:$E$1020,0)),"Unclaimed")</f>
        <v>Unclaimed</v>
      </c>
      <c r="Z775" s="114">
        <f>IFERROR(VLOOKUP(F775,'ITC-Books'!$E$21:$P$1020,12,0)-H775,SUM(M775:O775))</f>
        <v>0</v>
      </c>
    </row>
    <row r="776" spans="2:26">
      <c r="B776" s="176" t="s">
        <v>3155</v>
      </c>
      <c r="C776" s="121"/>
      <c r="D776" s="119"/>
      <c r="E776" s="118"/>
      <c r="F776" s="192"/>
      <c r="G776" s="117"/>
      <c r="H776" s="120">
        <v>0</v>
      </c>
      <c r="I776" s="119"/>
      <c r="J776" s="119"/>
      <c r="K776" s="120">
        <v>0</v>
      </c>
      <c r="L776" s="120">
        <v>0</v>
      </c>
      <c r="M776" s="120">
        <v>0</v>
      </c>
      <c r="N776" s="120">
        <v>0</v>
      </c>
      <c r="O776" s="120">
        <v>0</v>
      </c>
      <c r="P776" s="185"/>
      <c r="Q776" s="181">
        <v>0</v>
      </c>
      <c r="R776" s="197"/>
      <c r="S776" s="179" t="str">
        <f>IFERROR(INDEX('ITC-3B'!$B$21:$B$1020,MATCH(F776,'ITC-3B'!$E$21:$E$1020,0)),"-")</f>
        <v>-</v>
      </c>
      <c r="T776" s="179" t="str">
        <f>IFERROR(INDEX('ITC-Books'!$B$21:$B$1020,MATCH(F776,'ITC-Books'!$E$21:$E$1020,0)),"-")</f>
        <v>-</v>
      </c>
      <c r="U776" s="186">
        <f t="shared" si="16"/>
        <v>0</v>
      </c>
      <c r="W776" s="179" t="str">
        <f>IFERROR(INDEX('ITC-3B'!$C$21:$C$1020,MATCH(F776,'ITC-3B'!$E$21:$E$1020,0)),"Unclaimed")</f>
        <v>Unclaimed</v>
      </c>
      <c r="X776" s="114">
        <f>IFERROR(VLOOKUP(F776,'ITC-3B'!$E$21:$P$1020,12,0)-H776,SUM(M776:O776))</f>
        <v>0</v>
      </c>
      <c r="Y776" s="179" t="str">
        <f>IFERROR(INDEX('ITC-Books'!$C$21:$C$1020,MATCH(F776,'ITC-Books'!$E$21:$E$1020,0)),"Unclaimed")</f>
        <v>Unclaimed</v>
      </c>
      <c r="Z776" s="114">
        <f>IFERROR(VLOOKUP(F776,'ITC-Books'!$E$21:$P$1020,12,0)-H776,SUM(M776:O776))</f>
        <v>0</v>
      </c>
    </row>
    <row r="777" spans="2:26">
      <c r="B777" s="176" t="s">
        <v>3156</v>
      </c>
      <c r="C777" s="121"/>
      <c r="D777" s="119"/>
      <c r="E777" s="118"/>
      <c r="F777" s="192"/>
      <c r="G777" s="117"/>
      <c r="H777" s="120">
        <v>0</v>
      </c>
      <c r="I777" s="119"/>
      <c r="J777" s="119"/>
      <c r="K777" s="120">
        <v>0</v>
      </c>
      <c r="L777" s="120">
        <v>0</v>
      </c>
      <c r="M777" s="120">
        <v>0</v>
      </c>
      <c r="N777" s="120">
        <v>0</v>
      </c>
      <c r="O777" s="120">
        <v>0</v>
      </c>
      <c r="P777" s="185"/>
      <c r="Q777" s="181">
        <v>0</v>
      </c>
      <c r="R777" s="197"/>
      <c r="S777" s="179" t="str">
        <f>IFERROR(INDEX('ITC-3B'!$B$21:$B$1020,MATCH(F777,'ITC-3B'!$E$21:$E$1020,0)),"-")</f>
        <v>-</v>
      </c>
      <c r="T777" s="179" t="str">
        <f>IFERROR(INDEX('ITC-Books'!$B$21:$B$1020,MATCH(F777,'ITC-Books'!$E$21:$E$1020,0)),"-")</f>
        <v>-</v>
      </c>
      <c r="U777" s="186">
        <f t="shared" si="16"/>
        <v>0</v>
      </c>
      <c r="W777" s="179" t="str">
        <f>IFERROR(INDEX('ITC-3B'!$C$21:$C$1020,MATCH(F777,'ITC-3B'!$E$21:$E$1020,0)),"Unclaimed")</f>
        <v>Unclaimed</v>
      </c>
      <c r="X777" s="114">
        <f>IFERROR(VLOOKUP(F777,'ITC-3B'!$E$21:$P$1020,12,0)-H777,SUM(M777:O777))</f>
        <v>0</v>
      </c>
      <c r="Y777" s="179" t="str">
        <f>IFERROR(INDEX('ITC-Books'!$C$21:$C$1020,MATCH(F777,'ITC-Books'!$E$21:$E$1020,0)),"Unclaimed")</f>
        <v>Unclaimed</v>
      </c>
      <c r="Z777" s="114">
        <f>IFERROR(VLOOKUP(F777,'ITC-Books'!$E$21:$P$1020,12,0)-H777,SUM(M777:O777))</f>
        <v>0</v>
      </c>
    </row>
    <row r="778" spans="2:26">
      <c r="B778" s="176" t="s">
        <v>3157</v>
      </c>
      <c r="C778" s="121"/>
      <c r="D778" s="119"/>
      <c r="E778" s="118"/>
      <c r="F778" s="192"/>
      <c r="G778" s="117"/>
      <c r="H778" s="120">
        <v>0</v>
      </c>
      <c r="I778" s="119"/>
      <c r="J778" s="119"/>
      <c r="K778" s="120">
        <v>0</v>
      </c>
      <c r="L778" s="120">
        <v>0</v>
      </c>
      <c r="M778" s="120">
        <v>0</v>
      </c>
      <c r="N778" s="120">
        <v>0</v>
      </c>
      <c r="O778" s="120">
        <v>0</v>
      </c>
      <c r="P778" s="185"/>
      <c r="Q778" s="181">
        <v>0</v>
      </c>
      <c r="R778" s="197"/>
      <c r="S778" s="179" t="str">
        <f>IFERROR(INDEX('ITC-3B'!$B$21:$B$1020,MATCH(F778,'ITC-3B'!$E$21:$E$1020,0)),"-")</f>
        <v>-</v>
      </c>
      <c r="T778" s="179" t="str">
        <f>IFERROR(INDEX('ITC-Books'!$B$21:$B$1020,MATCH(F778,'ITC-Books'!$E$21:$E$1020,0)),"-")</f>
        <v>-</v>
      </c>
      <c r="U778" s="186">
        <f t="shared" si="16"/>
        <v>0</v>
      </c>
      <c r="W778" s="179" t="str">
        <f>IFERROR(INDEX('ITC-3B'!$C$21:$C$1020,MATCH(F778,'ITC-3B'!$E$21:$E$1020,0)),"Unclaimed")</f>
        <v>Unclaimed</v>
      </c>
      <c r="X778" s="114">
        <f>IFERROR(VLOOKUP(F778,'ITC-3B'!$E$21:$P$1020,12,0)-H778,SUM(M778:O778))</f>
        <v>0</v>
      </c>
      <c r="Y778" s="179" t="str">
        <f>IFERROR(INDEX('ITC-Books'!$C$21:$C$1020,MATCH(F778,'ITC-Books'!$E$21:$E$1020,0)),"Unclaimed")</f>
        <v>Unclaimed</v>
      </c>
      <c r="Z778" s="114">
        <f>IFERROR(VLOOKUP(F778,'ITC-Books'!$E$21:$P$1020,12,0)-H778,SUM(M778:O778))</f>
        <v>0</v>
      </c>
    </row>
    <row r="779" spans="2:26">
      <c r="B779" s="176" t="s">
        <v>3158</v>
      </c>
      <c r="C779" s="121"/>
      <c r="D779" s="119"/>
      <c r="E779" s="118"/>
      <c r="F779" s="192"/>
      <c r="G779" s="117"/>
      <c r="H779" s="120">
        <v>0</v>
      </c>
      <c r="I779" s="119"/>
      <c r="J779" s="119"/>
      <c r="K779" s="120">
        <v>0</v>
      </c>
      <c r="L779" s="120">
        <v>0</v>
      </c>
      <c r="M779" s="120">
        <v>0</v>
      </c>
      <c r="N779" s="120">
        <v>0</v>
      </c>
      <c r="O779" s="120">
        <v>0</v>
      </c>
      <c r="P779" s="185"/>
      <c r="Q779" s="181">
        <v>0</v>
      </c>
      <c r="R779" s="197"/>
      <c r="S779" s="179" t="str">
        <f>IFERROR(INDEX('ITC-3B'!$B$21:$B$1020,MATCH(F779,'ITC-3B'!$E$21:$E$1020,0)),"-")</f>
        <v>-</v>
      </c>
      <c r="T779" s="179" t="str">
        <f>IFERROR(INDEX('ITC-Books'!$B$21:$B$1020,MATCH(F779,'ITC-Books'!$E$21:$E$1020,0)),"-")</f>
        <v>-</v>
      </c>
      <c r="U779" s="186">
        <f t="shared" si="16"/>
        <v>0</v>
      </c>
      <c r="W779" s="179" t="str">
        <f>IFERROR(INDEX('ITC-3B'!$C$21:$C$1020,MATCH(F779,'ITC-3B'!$E$21:$E$1020,0)),"Unclaimed")</f>
        <v>Unclaimed</v>
      </c>
      <c r="X779" s="114">
        <f>IFERROR(VLOOKUP(F779,'ITC-3B'!$E$21:$P$1020,12,0)-H779,SUM(M779:O779))</f>
        <v>0</v>
      </c>
      <c r="Y779" s="179" t="str">
        <f>IFERROR(INDEX('ITC-Books'!$C$21:$C$1020,MATCH(F779,'ITC-Books'!$E$21:$E$1020,0)),"Unclaimed")</f>
        <v>Unclaimed</v>
      </c>
      <c r="Z779" s="114">
        <f>IFERROR(VLOOKUP(F779,'ITC-Books'!$E$21:$P$1020,12,0)-H779,SUM(M779:O779))</f>
        <v>0</v>
      </c>
    </row>
    <row r="780" spans="2:26">
      <c r="B780" s="176" t="s">
        <v>3159</v>
      </c>
      <c r="C780" s="121"/>
      <c r="D780" s="119"/>
      <c r="E780" s="118"/>
      <c r="F780" s="192"/>
      <c r="G780" s="117"/>
      <c r="H780" s="120">
        <v>0</v>
      </c>
      <c r="I780" s="119"/>
      <c r="J780" s="119"/>
      <c r="K780" s="120">
        <v>0</v>
      </c>
      <c r="L780" s="120">
        <v>0</v>
      </c>
      <c r="M780" s="120">
        <v>0</v>
      </c>
      <c r="N780" s="120">
        <v>0</v>
      </c>
      <c r="O780" s="120">
        <v>0</v>
      </c>
      <c r="P780" s="185"/>
      <c r="Q780" s="181">
        <v>0</v>
      </c>
      <c r="R780" s="197"/>
      <c r="S780" s="179" t="str">
        <f>IFERROR(INDEX('ITC-3B'!$B$21:$B$1020,MATCH(F780,'ITC-3B'!$E$21:$E$1020,0)),"-")</f>
        <v>-</v>
      </c>
      <c r="T780" s="179" t="str">
        <f>IFERROR(INDEX('ITC-Books'!$B$21:$B$1020,MATCH(F780,'ITC-Books'!$E$21:$E$1020,0)),"-")</f>
        <v>-</v>
      </c>
      <c r="U780" s="186">
        <f t="shared" si="16"/>
        <v>0</v>
      </c>
      <c r="W780" s="179" t="str">
        <f>IFERROR(INDEX('ITC-3B'!$C$21:$C$1020,MATCH(F780,'ITC-3B'!$E$21:$E$1020,0)),"Unclaimed")</f>
        <v>Unclaimed</v>
      </c>
      <c r="X780" s="114">
        <f>IFERROR(VLOOKUP(F780,'ITC-3B'!$E$21:$P$1020,12,0)-H780,SUM(M780:O780))</f>
        <v>0</v>
      </c>
      <c r="Y780" s="179" t="str">
        <f>IFERROR(INDEX('ITC-Books'!$C$21:$C$1020,MATCH(F780,'ITC-Books'!$E$21:$E$1020,0)),"Unclaimed")</f>
        <v>Unclaimed</v>
      </c>
      <c r="Z780" s="114">
        <f>IFERROR(VLOOKUP(F780,'ITC-Books'!$E$21:$P$1020,12,0)-H780,SUM(M780:O780))</f>
        <v>0</v>
      </c>
    </row>
    <row r="781" spans="2:26">
      <c r="B781" s="176" t="s">
        <v>3160</v>
      </c>
      <c r="C781" s="121"/>
      <c r="D781" s="119"/>
      <c r="E781" s="118"/>
      <c r="F781" s="192"/>
      <c r="G781" s="117"/>
      <c r="H781" s="120">
        <v>0</v>
      </c>
      <c r="I781" s="119"/>
      <c r="J781" s="119"/>
      <c r="K781" s="120">
        <v>0</v>
      </c>
      <c r="L781" s="120">
        <v>0</v>
      </c>
      <c r="M781" s="120">
        <v>0</v>
      </c>
      <c r="N781" s="120">
        <v>0</v>
      </c>
      <c r="O781" s="120">
        <v>0</v>
      </c>
      <c r="P781" s="185"/>
      <c r="Q781" s="181">
        <v>0</v>
      </c>
      <c r="R781" s="197"/>
      <c r="S781" s="179" t="str">
        <f>IFERROR(INDEX('ITC-3B'!$B$21:$B$1020,MATCH(F781,'ITC-3B'!$E$21:$E$1020,0)),"-")</f>
        <v>-</v>
      </c>
      <c r="T781" s="179" t="str">
        <f>IFERROR(INDEX('ITC-Books'!$B$21:$B$1020,MATCH(F781,'ITC-Books'!$E$21:$E$1020,0)),"-")</f>
        <v>-</v>
      </c>
      <c r="U781" s="186">
        <f t="shared" si="16"/>
        <v>0</v>
      </c>
      <c r="W781" s="179" t="str">
        <f>IFERROR(INDEX('ITC-3B'!$C$21:$C$1020,MATCH(F781,'ITC-3B'!$E$21:$E$1020,0)),"Unclaimed")</f>
        <v>Unclaimed</v>
      </c>
      <c r="X781" s="114">
        <f>IFERROR(VLOOKUP(F781,'ITC-3B'!$E$21:$P$1020,12,0)-H781,SUM(M781:O781))</f>
        <v>0</v>
      </c>
      <c r="Y781" s="179" t="str">
        <f>IFERROR(INDEX('ITC-Books'!$C$21:$C$1020,MATCH(F781,'ITC-Books'!$E$21:$E$1020,0)),"Unclaimed")</f>
        <v>Unclaimed</v>
      </c>
      <c r="Z781" s="114">
        <f>IFERROR(VLOOKUP(F781,'ITC-Books'!$E$21:$P$1020,12,0)-H781,SUM(M781:O781))</f>
        <v>0</v>
      </c>
    </row>
    <row r="782" spans="2:26">
      <c r="B782" s="176" t="s">
        <v>3161</v>
      </c>
      <c r="C782" s="121"/>
      <c r="D782" s="119"/>
      <c r="E782" s="118"/>
      <c r="F782" s="192"/>
      <c r="G782" s="117"/>
      <c r="H782" s="120">
        <v>0</v>
      </c>
      <c r="I782" s="119"/>
      <c r="J782" s="119"/>
      <c r="K782" s="120">
        <v>0</v>
      </c>
      <c r="L782" s="120">
        <v>0</v>
      </c>
      <c r="M782" s="120">
        <v>0</v>
      </c>
      <c r="N782" s="120">
        <v>0</v>
      </c>
      <c r="O782" s="120">
        <v>0</v>
      </c>
      <c r="P782" s="185"/>
      <c r="Q782" s="181">
        <v>0</v>
      </c>
      <c r="R782" s="197"/>
      <c r="S782" s="179" t="str">
        <f>IFERROR(INDEX('ITC-3B'!$B$21:$B$1020,MATCH(F782,'ITC-3B'!$E$21:$E$1020,0)),"-")</f>
        <v>-</v>
      </c>
      <c r="T782" s="179" t="str">
        <f>IFERROR(INDEX('ITC-Books'!$B$21:$B$1020,MATCH(F782,'ITC-Books'!$E$21:$E$1020,0)),"-")</f>
        <v>-</v>
      </c>
      <c r="U782" s="186">
        <f t="shared" si="16"/>
        <v>0</v>
      </c>
      <c r="W782" s="179" t="str">
        <f>IFERROR(INDEX('ITC-3B'!$C$21:$C$1020,MATCH(F782,'ITC-3B'!$E$21:$E$1020,0)),"Unclaimed")</f>
        <v>Unclaimed</v>
      </c>
      <c r="X782" s="114">
        <f>IFERROR(VLOOKUP(F782,'ITC-3B'!$E$21:$P$1020,12,0)-H782,SUM(M782:O782))</f>
        <v>0</v>
      </c>
      <c r="Y782" s="179" t="str">
        <f>IFERROR(INDEX('ITC-Books'!$C$21:$C$1020,MATCH(F782,'ITC-Books'!$E$21:$E$1020,0)),"Unclaimed")</f>
        <v>Unclaimed</v>
      </c>
      <c r="Z782" s="114">
        <f>IFERROR(VLOOKUP(F782,'ITC-Books'!$E$21:$P$1020,12,0)-H782,SUM(M782:O782))</f>
        <v>0</v>
      </c>
    </row>
    <row r="783" spans="2:26">
      <c r="B783" s="176" t="s">
        <v>3162</v>
      </c>
      <c r="C783" s="121"/>
      <c r="D783" s="119"/>
      <c r="E783" s="118"/>
      <c r="F783" s="192"/>
      <c r="G783" s="117"/>
      <c r="H783" s="120">
        <v>0</v>
      </c>
      <c r="I783" s="119"/>
      <c r="J783" s="119"/>
      <c r="K783" s="120">
        <v>0</v>
      </c>
      <c r="L783" s="120">
        <v>0</v>
      </c>
      <c r="M783" s="120">
        <v>0</v>
      </c>
      <c r="N783" s="120">
        <v>0</v>
      </c>
      <c r="O783" s="120">
        <v>0</v>
      </c>
      <c r="P783" s="185"/>
      <c r="Q783" s="181">
        <v>0</v>
      </c>
      <c r="R783" s="197"/>
      <c r="S783" s="179" t="str">
        <f>IFERROR(INDEX('ITC-3B'!$B$21:$B$1020,MATCH(F783,'ITC-3B'!$E$21:$E$1020,0)),"-")</f>
        <v>-</v>
      </c>
      <c r="T783" s="179" t="str">
        <f>IFERROR(INDEX('ITC-Books'!$B$21:$B$1020,MATCH(F783,'ITC-Books'!$E$21:$E$1020,0)),"-")</f>
        <v>-</v>
      </c>
      <c r="U783" s="186">
        <f t="shared" si="16"/>
        <v>0</v>
      </c>
      <c r="W783" s="179" t="str">
        <f>IFERROR(INDEX('ITC-3B'!$C$21:$C$1020,MATCH(F783,'ITC-3B'!$E$21:$E$1020,0)),"Unclaimed")</f>
        <v>Unclaimed</v>
      </c>
      <c r="X783" s="114">
        <f>IFERROR(VLOOKUP(F783,'ITC-3B'!$E$21:$P$1020,12,0)-H783,SUM(M783:O783))</f>
        <v>0</v>
      </c>
      <c r="Y783" s="179" t="str">
        <f>IFERROR(INDEX('ITC-Books'!$C$21:$C$1020,MATCH(F783,'ITC-Books'!$E$21:$E$1020,0)),"Unclaimed")</f>
        <v>Unclaimed</v>
      </c>
      <c r="Z783" s="114">
        <f>IFERROR(VLOOKUP(F783,'ITC-Books'!$E$21:$P$1020,12,0)-H783,SUM(M783:O783))</f>
        <v>0</v>
      </c>
    </row>
    <row r="784" spans="2:26">
      <c r="B784" s="176" t="s">
        <v>3163</v>
      </c>
      <c r="C784" s="121"/>
      <c r="D784" s="119"/>
      <c r="E784" s="118"/>
      <c r="F784" s="192"/>
      <c r="G784" s="117"/>
      <c r="H784" s="120">
        <v>0</v>
      </c>
      <c r="I784" s="119"/>
      <c r="J784" s="119"/>
      <c r="K784" s="120">
        <v>0</v>
      </c>
      <c r="L784" s="120">
        <v>0</v>
      </c>
      <c r="M784" s="120">
        <v>0</v>
      </c>
      <c r="N784" s="120">
        <v>0</v>
      </c>
      <c r="O784" s="120">
        <v>0</v>
      </c>
      <c r="P784" s="185"/>
      <c r="Q784" s="181">
        <v>0</v>
      </c>
      <c r="R784" s="197"/>
      <c r="S784" s="179" t="str">
        <f>IFERROR(INDEX('ITC-3B'!$B$21:$B$1020,MATCH(F784,'ITC-3B'!$E$21:$E$1020,0)),"-")</f>
        <v>-</v>
      </c>
      <c r="T784" s="179" t="str">
        <f>IFERROR(INDEX('ITC-Books'!$B$21:$B$1020,MATCH(F784,'ITC-Books'!$E$21:$E$1020,0)),"-")</f>
        <v>-</v>
      </c>
      <c r="U784" s="186">
        <f t="shared" si="16"/>
        <v>0</v>
      </c>
      <c r="W784" s="179" t="str">
        <f>IFERROR(INDEX('ITC-3B'!$C$21:$C$1020,MATCH(F784,'ITC-3B'!$E$21:$E$1020,0)),"Unclaimed")</f>
        <v>Unclaimed</v>
      </c>
      <c r="X784" s="114">
        <f>IFERROR(VLOOKUP(F784,'ITC-3B'!$E$21:$P$1020,12,0)-H784,SUM(M784:O784))</f>
        <v>0</v>
      </c>
      <c r="Y784" s="179" t="str">
        <f>IFERROR(INDEX('ITC-Books'!$C$21:$C$1020,MATCH(F784,'ITC-Books'!$E$21:$E$1020,0)),"Unclaimed")</f>
        <v>Unclaimed</v>
      </c>
      <c r="Z784" s="114">
        <f>IFERROR(VLOOKUP(F784,'ITC-Books'!$E$21:$P$1020,12,0)-H784,SUM(M784:O784))</f>
        <v>0</v>
      </c>
    </row>
    <row r="785" spans="2:26">
      <c r="B785" s="176" t="s">
        <v>3164</v>
      </c>
      <c r="C785" s="121"/>
      <c r="D785" s="119"/>
      <c r="E785" s="118"/>
      <c r="F785" s="192"/>
      <c r="G785" s="117"/>
      <c r="H785" s="120">
        <v>0</v>
      </c>
      <c r="I785" s="119"/>
      <c r="J785" s="119"/>
      <c r="K785" s="120">
        <v>0</v>
      </c>
      <c r="L785" s="120">
        <v>0</v>
      </c>
      <c r="M785" s="120">
        <v>0</v>
      </c>
      <c r="N785" s="120">
        <v>0</v>
      </c>
      <c r="O785" s="120">
        <v>0</v>
      </c>
      <c r="P785" s="185"/>
      <c r="Q785" s="181">
        <v>0</v>
      </c>
      <c r="R785" s="197"/>
      <c r="S785" s="179" t="str">
        <f>IFERROR(INDEX('ITC-3B'!$B$21:$B$1020,MATCH(F785,'ITC-3B'!$E$21:$E$1020,0)),"-")</f>
        <v>-</v>
      </c>
      <c r="T785" s="179" t="str">
        <f>IFERROR(INDEX('ITC-Books'!$B$21:$B$1020,MATCH(F785,'ITC-Books'!$E$21:$E$1020,0)),"-")</f>
        <v>-</v>
      </c>
      <c r="U785" s="186">
        <f t="shared" si="16"/>
        <v>0</v>
      </c>
      <c r="W785" s="179" t="str">
        <f>IFERROR(INDEX('ITC-3B'!$C$21:$C$1020,MATCH(F785,'ITC-3B'!$E$21:$E$1020,0)),"Unclaimed")</f>
        <v>Unclaimed</v>
      </c>
      <c r="X785" s="114">
        <f>IFERROR(VLOOKUP(F785,'ITC-3B'!$E$21:$P$1020,12,0)-H785,SUM(M785:O785))</f>
        <v>0</v>
      </c>
      <c r="Y785" s="179" t="str">
        <f>IFERROR(INDEX('ITC-Books'!$C$21:$C$1020,MATCH(F785,'ITC-Books'!$E$21:$E$1020,0)),"Unclaimed")</f>
        <v>Unclaimed</v>
      </c>
      <c r="Z785" s="114">
        <f>IFERROR(VLOOKUP(F785,'ITC-Books'!$E$21:$P$1020,12,0)-H785,SUM(M785:O785))</f>
        <v>0</v>
      </c>
    </row>
    <row r="786" spans="2:26">
      <c r="B786" s="176" t="s">
        <v>3165</v>
      </c>
      <c r="C786" s="121"/>
      <c r="D786" s="119"/>
      <c r="E786" s="118"/>
      <c r="F786" s="192"/>
      <c r="G786" s="117"/>
      <c r="H786" s="120">
        <v>0</v>
      </c>
      <c r="I786" s="119"/>
      <c r="J786" s="119"/>
      <c r="K786" s="120">
        <v>0</v>
      </c>
      <c r="L786" s="120">
        <v>0</v>
      </c>
      <c r="M786" s="120">
        <v>0</v>
      </c>
      <c r="N786" s="120">
        <v>0</v>
      </c>
      <c r="O786" s="120">
        <v>0</v>
      </c>
      <c r="P786" s="185"/>
      <c r="Q786" s="181">
        <v>0</v>
      </c>
      <c r="R786" s="197"/>
      <c r="S786" s="179" t="str">
        <f>IFERROR(INDEX('ITC-3B'!$B$21:$B$1020,MATCH(F786,'ITC-3B'!$E$21:$E$1020,0)),"-")</f>
        <v>-</v>
      </c>
      <c r="T786" s="179" t="str">
        <f>IFERROR(INDEX('ITC-Books'!$B$21:$B$1020,MATCH(F786,'ITC-Books'!$E$21:$E$1020,0)),"-")</f>
        <v>-</v>
      </c>
      <c r="U786" s="186">
        <f t="shared" si="16"/>
        <v>0</v>
      </c>
      <c r="W786" s="179" t="str">
        <f>IFERROR(INDEX('ITC-3B'!$C$21:$C$1020,MATCH(F786,'ITC-3B'!$E$21:$E$1020,0)),"Unclaimed")</f>
        <v>Unclaimed</v>
      </c>
      <c r="X786" s="114">
        <f>IFERROR(VLOOKUP(F786,'ITC-3B'!$E$21:$P$1020,12,0)-H786,SUM(M786:O786))</f>
        <v>0</v>
      </c>
      <c r="Y786" s="179" t="str">
        <f>IFERROR(INDEX('ITC-Books'!$C$21:$C$1020,MATCH(F786,'ITC-Books'!$E$21:$E$1020,0)),"Unclaimed")</f>
        <v>Unclaimed</v>
      </c>
      <c r="Z786" s="114">
        <f>IFERROR(VLOOKUP(F786,'ITC-Books'!$E$21:$P$1020,12,0)-H786,SUM(M786:O786))</f>
        <v>0</v>
      </c>
    </row>
    <row r="787" spans="2:26">
      <c r="B787" s="176" t="s">
        <v>3166</v>
      </c>
      <c r="C787" s="121"/>
      <c r="D787" s="119"/>
      <c r="E787" s="118"/>
      <c r="F787" s="192"/>
      <c r="G787" s="117"/>
      <c r="H787" s="120">
        <v>0</v>
      </c>
      <c r="I787" s="119"/>
      <c r="J787" s="119"/>
      <c r="K787" s="120">
        <v>0</v>
      </c>
      <c r="L787" s="120">
        <v>0</v>
      </c>
      <c r="M787" s="120">
        <v>0</v>
      </c>
      <c r="N787" s="120">
        <v>0</v>
      </c>
      <c r="O787" s="120">
        <v>0</v>
      </c>
      <c r="P787" s="185"/>
      <c r="Q787" s="181">
        <v>0</v>
      </c>
      <c r="R787" s="197"/>
      <c r="S787" s="179" t="str">
        <f>IFERROR(INDEX('ITC-3B'!$B$21:$B$1020,MATCH(F787,'ITC-3B'!$E$21:$E$1020,0)),"-")</f>
        <v>-</v>
      </c>
      <c r="T787" s="179" t="str">
        <f>IFERROR(INDEX('ITC-Books'!$B$21:$B$1020,MATCH(F787,'ITC-Books'!$E$21:$E$1020,0)),"-")</f>
        <v>-</v>
      </c>
      <c r="U787" s="186">
        <f t="shared" si="16"/>
        <v>0</v>
      </c>
      <c r="W787" s="179" t="str">
        <f>IFERROR(INDEX('ITC-3B'!$C$21:$C$1020,MATCH(F787,'ITC-3B'!$E$21:$E$1020,0)),"Unclaimed")</f>
        <v>Unclaimed</v>
      </c>
      <c r="X787" s="114">
        <f>IFERROR(VLOOKUP(F787,'ITC-3B'!$E$21:$P$1020,12,0)-H787,SUM(M787:O787))</f>
        <v>0</v>
      </c>
      <c r="Y787" s="179" t="str">
        <f>IFERROR(INDEX('ITC-Books'!$C$21:$C$1020,MATCH(F787,'ITC-Books'!$E$21:$E$1020,0)),"Unclaimed")</f>
        <v>Unclaimed</v>
      </c>
      <c r="Z787" s="114">
        <f>IFERROR(VLOOKUP(F787,'ITC-Books'!$E$21:$P$1020,12,0)-H787,SUM(M787:O787))</f>
        <v>0</v>
      </c>
    </row>
    <row r="788" spans="2:26">
      <c r="B788" s="176" t="s">
        <v>3167</v>
      </c>
      <c r="C788" s="121"/>
      <c r="D788" s="119"/>
      <c r="E788" s="118"/>
      <c r="F788" s="192"/>
      <c r="G788" s="117"/>
      <c r="H788" s="120">
        <v>0</v>
      </c>
      <c r="I788" s="119"/>
      <c r="J788" s="119"/>
      <c r="K788" s="120">
        <v>0</v>
      </c>
      <c r="L788" s="120">
        <v>0</v>
      </c>
      <c r="M788" s="120">
        <v>0</v>
      </c>
      <c r="N788" s="120">
        <v>0</v>
      </c>
      <c r="O788" s="120">
        <v>0</v>
      </c>
      <c r="P788" s="185"/>
      <c r="Q788" s="181">
        <v>0</v>
      </c>
      <c r="R788" s="197"/>
      <c r="S788" s="179" t="str">
        <f>IFERROR(INDEX('ITC-3B'!$B$21:$B$1020,MATCH(F788,'ITC-3B'!$E$21:$E$1020,0)),"-")</f>
        <v>-</v>
      </c>
      <c r="T788" s="179" t="str">
        <f>IFERROR(INDEX('ITC-Books'!$B$21:$B$1020,MATCH(F788,'ITC-Books'!$E$21:$E$1020,0)),"-")</f>
        <v>-</v>
      </c>
      <c r="U788" s="186">
        <f t="shared" si="16"/>
        <v>0</v>
      </c>
      <c r="W788" s="179" t="str">
        <f>IFERROR(INDEX('ITC-3B'!$C$21:$C$1020,MATCH(F788,'ITC-3B'!$E$21:$E$1020,0)),"Unclaimed")</f>
        <v>Unclaimed</v>
      </c>
      <c r="X788" s="114">
        <f>IFERROR(VLOOKUP(F788,'ITC-3B'!$E$21:$P$1020,12,0)-H788,SUM(M788:O788))</f>
        <v>0</v>
      </c>
      <c r="Y788" s="179" t="str">
        <f>IFERROR(INDEX('ITC-Books'!$C$21:$C$1020,MATCH(F788,'ITC-Books'!$E$21:$E$1020,0)),"Unclaimed")</f>
        <v>Unclaimed</v>
      </c>
      <c r="Z788" s="114">
        <f>IFERROR(VLOOKUP(F788,'ITC-Books'!$E$21:$P$1020,12,0)-H788,SUM(M788:O788))</f>
        <v>0</v>
      </c>
    </row>
    <row r="789" spans="2:26">
      <c r="B789" s="176" t="s">
        <v>3168</v>
      </c>
      <c r="C789" s="121"/>
      <c r="D789" s="119"/>
      <c r="E789" s="118"/>
      <c r="F789" s="192"/>
      <c r="G789" s="117"/>
      <c r="H789" s="120">
        <v>0</v>
      </c>
      <c r="I789" s="119"/>
      <c r="J789" s="119"/>
      <c r="K789" s="120">
        <v>0</v>
      </c>
      <c r="L789" s="120">
        <v>0</v>
      </c>
      <c r="M789" s="120">
        <v>0</v>
      </c>
      <c r="N789" s="120">
        <v>0</v>
      </c>
      <c r="O789" s="120">
        <v>0</v>
      </c>
      <c r="P789" s="185"/>
      <c r="Q789" s="181">
        <v>0</v>
      </c>
      <c r="R789" s="197"/>
      <c r="S789" s="179" t="str">
        <f>IFERROR(INDEX('ITC-3B'!$B$21:$B$1020,MATCH(F789,'ITC-3B'!$E$21:$E$1020,0)),"-")</f>
        <v>-</v>
      </c>
      <c r="T789" s="179" t="str">
        <f>IFERROR(INDEX('ITC-Books'!$B$21:$B$1020,MATCH(F789,'ITC-Books'!$E$21:$E$1020,0)),"-")</f>
        <v>-</v>
      </c>
      <c r="U789" s="186">
        <f t="shared" si="16"/>
        <v>0</v>
      </c>
      <c r="W789" s="179" t="str">
        <f>IFERROR(INDEX('ITC-3B'!$C$21:$C$1020,MATCH(F789,'ITC-3B'!$E$21:$E$1020,0)),"Unclaimed")</f>
        <v>Unclaimed</v>
      </c>
      <c r="X789" s="114">
        <f>IFERROR(VLOOKUP(F789,'ITC-3B'!$E$21:$P$1020,12,0)-H789,SUM(M789:O789))</f>
        <v>0</v>
      </c>
      <c r="Y789" s="179" t="str">
        <f>IFERROR(INDEX('ITC-Books'!$C$21:$C$1020,MATCH(F789,'ITC-Books'!$E$21:$E$1020,0)),"Unclaimed")</f>
        <v>Unclaimed</v>
      </c>
      <c r="Z789" s="114">
        <f>IFERROR(VLOOKUP(F789,'ITC-Books'!$E$21:$P$1020,12,0)-H789,SUM(M789:O789))</f>
        <v>0</v>
      </c>
    </row>
    <row r="790" spans="2:26">
      <c r="B790" s="176" t="s">
        <v>3169</v>
      </c>
      <c r="C790" s="121"/>
      <c r="D790" s="119"/>
      <c r="E790" s="118"/>
      <c r="F790" s="192"/>
      <c r="G790" s="117"/>
      <c r="H790" s="120">
        <v>0</v>
      </c>
      <c r="I790" s="119"/>
      <c r="J790" s="119"/>
      <c r="K790" s="120">
        <v>0</v>
      </c>
      <c r="L790" s="120">
        <v>0</v>
      </c>
      <c r="M790" s="120">
        <v>0</v>
      </c>
      <c r="N790" s="120">
        <v>0</v>
      </c>
      <c r="O790" s="120">
        <v>0</v>
      </c>
      <c r="P790" s="185"/>
      <c r="Q790" s="181">
        <v>0</v>
      </c>
      <c r="R790" s="197"/>
      <c r="S790" s="179" t="str">
        <f>IFERROR(INDEX('ITC-3B'!$B$21:$B$1020,MATCH(F790,'ITC-3B'!$E$21:$E$1020,0)),"-")</f>
        <v>-</v>
      </c>
      <c r="T790" s="179" t="str">
        <f>IFERROR(INDEX('ITC-Books'!$B$21:$B$1020,MATCH(F790,'ITC-Books'!$E$21:$E$1020,0)),"-")</f>
        <v>-</v>
      </c>
      <c r="U790" s="186">
        <f t="shared" ref="U790:U853" si="17">IF(((L790*K790/100)-SUM(M790:O790))&gt;0.51,0,((L790*K790/100)-SUM(M790:O790)))</f>
        <v>0</v>
      </c>
      <c r="W790" s="179" t="str">
        <f>IFERROR(INDEX('ITC-3B'!$C$21:$C$1020,MATCH(F790,'ITC-3B'!$E$21:$E$1020,0)),"Unclaimed")</f>
        <v>Unclaimed</v>
      </c>
      <c r="X790" s="114">
        <f>IFERROR(VLOOKUP(F790,'ITC-3B'!$E$21:$P$1020,12,0)-H790,SUM(M790:O790))</f>
        <v>0</v>
      </c>
      <c r="Y790" s="179" t="str">
        <f>IFERROR(INDEX('ITC-Books'!$C$21:$C$1020,MATCH(F790,'ITC-Books'!$E$21:$E$1020,0)),"Unclaimed")</f>
        <v>Unclaimed</v>
      </c>
      <c r="Z790" s="114">
        <f>IFERROR(VLOOKUP(F790,'ITC-Books'!$E$21:$P$1020,12,0)-H790,SUM(M790:O790))</f>
        <v>0</v>
      </c>
    </row>
    <row r="791" spans="2:26">
      <c r="B791" s="176" t="s">
        <v>3170</v>
      </c>
      <c r="C791" s="121"/>
      <c r="D791" s="119"/>
      <c r="E791" s="118"/>
      <c r="F791" s="192"/>
      <c r="G791" s="117"/>
      <c r="H791" s="120">
        <v>0</v>
      </c>
      <c r="I791" s="119"/>
      <c r="J791" s="119"/>
      <c r="K791" s="120">
        <v>0</v>
      </c>
      <c r="L791" s="120">
        <v>0</v>
      </c>
      <c r="M791" s="120">
        <v>0</v>
      </c>
      <c r="N791" s="120">
        <v>0</v>
      </c>
      <c r="O791" s="120">
        <v>0</v>
      </c>
      <c r="P791" s="185"/>
      <c r="Q791" s="181">
        <v>0</v>
      </c>
      <c r="R791" s="197"/>
      <c r="S791" s="179" t="str">
        <f>IFERROR(INDEX('ITC-3B'!$B$21:$B$1020,MATCH(F791,'ITC-3B'!$E$21:$E$1020,0)),"-")</f>
        <v>-</v>
      </c>
      <c r="T791" s="179" t="str">
        <f>IFERROR(INDEX('ITC-Books'!$B$21:$B$1020,MATCH(F791,'ITC-Books'!$E$21:$E$1020,0)),"-")</f>
        <v>-</v>
      </c>
      <c r="U791" s="186">
        <f t="shared" si="17"/>
        <v>0</v>
      </c>
      <c r="W791" s="179" t="str">
        <f>IFERROR(INDEX('ITC-3B'!$C$21:$C$1020,MATCH(F791,'ITC-3B'!$E$21:$E$1020,0)),"Unclaimed")</f>
        <v>Unclaimed</v>
      </c>
      <c r="X791" s="114">
        <f>IFERROR(VLOOKUP(F791,'ITC-3B'!$E$21:$P$1020,12,0)-H791,SUM(M791:O791))</f>
        <v>0</v>
      </c>
      <c r="Y791" s="179" t="str">
        <f>IFERROR(INDEX('ITC-Books'!$C$21:$C$1020,MATCH(F791,'ITC-Books'!$E$21:$E$1020,0)),"Unclaimed")</f>
        <v>Unclaimed</v>
      </c>
      <c r="Z791" s="114">
        <f>IFERROR(VLOOKUP(F791,'ITC-Books'!$E$21:$P$1020,12,0)-H791,SUM(M791:O791))</f>
        <v>0</v>
      </c>
    </row>
    <row r="792" spans="2:26">
      <c r="B792" s="176" t="s">
        <v>3171</v>
      </c>
      <c r="C792" s="121"/>
      <c r="D792" s="119"/>
      <c r="E792" s="118"/>
      <c r="F792" s="192"/>
      <c r="G792" s="117"/>
      <c r="H792" s="120">
        <v>0</v>
      </c>
      <c r="I792" s="119"/>
      <c r="J792" s="119"/>
      <c r="K792" s="120">
        <v>0</v>
      </c>
      <c r="L792" s="120">
        <v>0</v>
      </c>
      <c r="M792" s="120">
        <v>0</v>
      </c>
      <c r="N792" s="120">
        <v>0</v>
      </c>
      <c r="O792" s="120">
        <v>0</v>
      </c>
      <c r="P792" s="185"/>
      <c r="Q792" s="181">
        <v>0</v>
      </c>
      <c r="R792" s="197"/>
      <c r="S792" s="179" t="str">
        <f>IFERROR(INDEX('ITC-3B'!$B$21:$B$1020,MATCH(F792,'ITC-3B'!$E$21:$E$1020,0)),"-")</f>
        <v>-</v>
      </c>
      <c r="T792" s="179" t="str">
        <f>IFERROR(INDEX('ITC-Books'!$B$21:$B$1020,MATCH(F792,'ITC-Books'!$E$21:$E$1020,0)),"-")</f>
        <v>-</v>
      </c>
      <c r="U792" s="186">
        <f t="shared" si="17"/>
        <v>0</v>
      </c>
      <c r="W792" s="179" t="str">
        <f>IFERROR(INDEX('ITC-3B'!$C$21:$C$1020,MATCH(F792,'ITC-3B'!$E$21:$E$1020,0)),"Unclaimed")</f>
        <v>Unclaimed</v>
      </c>
      <c r="X792" s="114">
        <f>IFERROR(VLOOKUP(F792,'ITC-3B'!$E$21:$P$1020,12,0)-H792,SUM(M792:O792))</f>
        <v>0</v>
      </c>
      <c r="Y792" s="179" t="str">
        <f>IFERROR(INDEX('ITC-Books'!$C$21:$C$1020,MATCH(F792,'ITC-Books'!$E$21:$E$1020,0)),"Unclaimed")</f>
        <v>Unclaimed</v>
      </c>
      <c r="Z792" s="114">
        <f>IFERROR(VLOOKUP(F792,'ITC-Books'!$E$21:$P$1020,12,0)-H792,SUM(M792:O792))</f>
        <v>0</v>
      </c>
    </row>
    <row r="793" spans="2:26">
      <c r="B793" s="176" t="s">
        <v>3172</v>
      </c>
      <c r="C793" s="121"/>
      <c r="D793" s="119"/>
      <c r="E793" s="118"/>
      <c r="F793" s="192"/>
      <c r="G793" s="117"/>
      <c r="H793" s="120">
        <v>0</v>
      </c>
      <c r="I793" s="119"/>
      <c r="J793" s="119"/>
      <c r="K793" s="120">
        <v>0</v>
      </c>
      <c r="L793" s="120">
        <v>0</v>
      </c>
      <c r="M793" s="120">
        <v>0</v>
      </c>
      <c r="N793" s="120">
        <v>0</v>
      </c>
      <c r="O793" s="120">
        <v>0</v>
      </c>
      <c r="P793" s="185"/>
      <c r="Q793" s="181">
        <v>0</v>
      </c>
      <c r="R793" s="197"/>
      <c r="S793" s="179" t="str">
        <f>IFERROR(INDEX('ITC-3B'!$B$21:$B$1020,MATCH(F793,'ITC-3B'!$E$21:$E$1020,0)),"-")</f>
        <v>-</v>
      </c>
      <c r="T793" s="179" t="str">
        <f>IFERROR(INDEX('ITC-Books'!$B$21:$B$1020,MATCH(F793,'ITC-Books'!$E$21:$E$1020,0)),"-")</f>
        <v>-</v>
      </c>
      <c r="U793" s="186">
        <f t="shared" si="17"/>
        <v>0</v>
      </c>
      <c r="W793" s="179" t="str">
        <f>IFERROR(INDEX('ITC-3B'!$C$21:$C$1020,MATCH(F793,'ITC-3B'!$E$21:$E$1020,0)),"Unclaimed")</f>
        <v>Unclaimed</v>
      </c>
      <c r="X793" s="114">
        <f>IFERROR(VLOOKUP(F793,'ITC-3B'!$E$21:$P$1020,12,0)-H793,SUM(M793:O793))</f>
        <v>0</v>
      </c>
      <c r="Y793" s="179" t="str">
        <f>IFERROR(INDEX('ITC-Books'!$C$21:$C$1020,MATCH(F793,'ITC-Books'!$E$21:$E$1020,0)),"Unclaimed")</f>
        <v>Unclaimed</v>
      </c>
      <c r="Z793" s="114">
        <f>IFERROR(VLOOKUP(F793,'ITC-Books'!$E$21:$P$1020,12,0)-H793,SUM(M793:O793))</f>
        <v>0</v>
      </c>
    </row>
    <row r="794" spans="2:26">
      <c r="B794" s="176" t="s">
        <v>3173</v>
      </c>
      <c r="C794" s="121"/>
      <c r="D794" s="119"/>
      <c r="E794" s="118"/>
      <c r="F794" s="192"/>
      <c r="G794" s="117"/>
      <c r="H794" s="120">
        <v>0</v>
      </c>
      <c r="I794" s="119"/>
      <c r="J794" s="119"/>
      <c r="K794" s="120">
        <v>0</v>
      </c>
      <c r="L794" s="120">
        <v>0</v>
      </c>
      <c r="M794" s="120">
        <v>0</v>
      </c>
      <c r="N794" s="120">
        <v>0</v>
      </c>
      <c r="O794" s="120">
        <v>0</v>
      </c>
      <c r="P794" s="185"/>
      <c r="Q794" s="181">
        <v>0</v>
      </c>
      <c r="R794" s="197"/>
      <c r="S794" s="179" t="str">
        <f>IFERROR(INDEX('ITC-3B'!$B$21:$B$1020,MATCH(F794,'ITC-3B'!$E$21:$E$1020,0)),"-")</f>
        <v>-</v>
      </c>
      <c r="T794" s="179" t="str">
        <f>IFERROR(INDEX('ITC-Books'!$B$21:$B$1020,MATCH(F794,'ITC-Books'!$E$21:$E$1020,0)),"-")</f>
        <v>-</v>
      </c>
      <c r="U794" s="186">
        <f t="shared" si="17"/>
        <v>0</v>
      </c>
      <c r="W794" s="179" t="str">
        <f>IFERROR(INDEX('ITC-3B'!$C$21:$C$1020,MATCH(F794,'ITC-3B'!$E$21:$E$1020,0)),"Unclaimed")</f>
        <v>Unclaimed</v>
      </c>
      <c r="X794" s="114">
        <f>IFERROR(VLOOKUP(F794,'ITC-3B'!$E$21:$P$1020,12,0)-H794,SUM(M794:O794))</f>
        <v>0</v>
      </c>
      <c r="Y794" s="179" t="str">
        <f>IFERROR(INDEX('ITC-Books'!$C$21:$C$1020,MATCH(F794,'ITC-Books'!$E$21:$E$1020,0)),"Unclaimed")</f>
        <v>Unclaimed</v>
      </c>
      <c r="Z794" s="114">
        <f>IFERROR(VLOOKUP(F794,'ITC-Books'!$E$21:$P$1020,12,0)-H794,SUM(M794:O794))</f>
        <v>0</v>
      </c>
    </row>
    <row r="795" spans="2:26">
      <c r="B795" s="176" t="s">
        <v>3174</v>
      </c>
      <c r="C795" s="121"/>
      <c r="D795" s="119"/>
      <c r="E795" s="118"/>
      <c r="F795" s="192"/>
      <c r="G795" s="117"/>
      <c r="H795" s="120">
        <v>0</v>
      </c>
      <c r="I795" s="119"/>
      <c r="J795" s="119"/>
      <c r="K795" s="120">
        <v>0</v>
      </c>
      <c r="L795" s="120">
        <v>0</v>
      </c>
      <c r="M795" s="120">
        <v>0</v>
      </c>
      <c r="N795" s="120">
        <v>0</v>
      </c>
      <c r="O795" s="120">
        <v>0</v>
      </c>
      <c r="P795" s="185"/>
      <c r="Q795" s="181">
        <v>0</v>
      </c>
      <c r="R795" s="197"/>
      <c r="S795" s="179" t="str">
        <f>IFERROR(INDEX('ITC-3B'!$B$21:$B$1020,MATCH(F795,'ITC-3B'!$E$21:$E$1020,0)),"-")</f>
        <v>-</v>
      </c>
      <c r="T795" s="179" t="str">
        <f>IFERROR(INDEX('ITC-Books'!$B$21:$B$1020,MATCH(F795,'ITC-Books'!$E$21:$E$1020,0)),"-")</f>
        <v>-</v>
      </c>
      <c r="U795" s="186">
        <f t="shared" si="17"/>
        <v>0</v>
      </c>
      <c r="W795" s="179" t="str">
        <f>IFERROR(INDEX('ITC-3B'!$C$21:$C$1020,MATCH(F795,'ITC-3B'!$E$21:$E$1020,0)),"Unclaimed")</f>
        <v>Unclaimed</v>
      </c>
      <c r="X795" s="114">
        <f>IFERROR(VLOOKUP(F795,'ITC-3B'!$E$21:$P$1020,12,0)-H795,SUM(M795:O795))</f>
        <v>0</v>
      </c>
      <c r="Y795" s="179" t="str">
        <f>IFERROR(INDEX('ITC-Books'!$C$21:$C$1020,MATCH(F795,'ITC-Books'!$E$21:$E$1020,0)),"Unclaimed")</f>
        <v>Unclaimed</v>
      </c>
      <c r="Z795" s="114">
        <f>IFERROR(VLOOKUP(F795,'ITC-Books'!$E$21:$P$1020,12,0)-H795,SUM(M795:O795))</f>
        <v>0</v>
      </c>
    </row>
    <row r="796" spans="2:26">
      <c r="B796" s="176" t="s">
        <v>3175</v>
      </c>
      <c r="C796" s="121"/>
      <c r="D796" s="119"/>
      <c r="E796" s="118"/>
      <c r="F796" s="192"/>
      <c r="G796" s="117"/>
      <c r="H796" s="120">
        <v>0</v>
      </c>
      <c r="I796" s="119"/>
      <c r="J796" s="119"/>
      <c r="K796" s="120">
        <v>0</v>
      </c>
      <c r="L796" s="120">
        <v>0</v>
      </c>
      <c r="M796" s="120">
        <v>0</v>
      </c>
      <c r="N796" s="120">
        <v>0</v>
      </c>
      <c r="O796" s="120">
        <v>0</v>
      </c>
      <c r="P796" s="185"/>
      <c r="Q796" s="181">
        <v>0</v>
      </c>
      <c r="R796" s="197"/>
      <c r="S796" s="179" t="str">
        <f>IFERROR(INDEX('ITC-3B'!$B$21:$B$1020,MATCH(F796,'ITC-3B'!$E$21:$E$1020,0)),"-")</f>
        <v>-</v>
      </c>
      <c r="T796" s="179" t="str">
        <f>IFERROR(INDEX('ITC-Books'!$B$21:$B$1020,MATCH(F796,'ITC-Books'!$E$21:$E$1020,0)),"-")</f>
        <v>-</v>
      </c>
      <c r="U796" s="186">
        <f t="shared" si="17"/>
        <v>0</v>
      </c>
      <c r="W796" s="179" t="str">
        <f>IFERROR(INDEX('ITC-3B'!$C$21:$C$1020,MATCH(F796,'ITC-3B'!$E$21:$E$1020,0)),"Unclaimed")</f>
        <v>Unclaimed</v>
      </c>
      <c r="X796" s="114">
        <f>IFERROR(VLOOKUP(F796,'ITC-3B'!$E$21:$P$1020,12,0)-H796,SUM(M796:O796))</f>
        <v>0</v>
      </c>
      <c r="Y796" s="179" t="str">
        <f>IFERROR(INDEX('ITC-Books'!$C$21:$C$1020,MATCH(F796,'ITC-Books'!$E$21:$E$1020,0)),"Unclaimed")</f>
        <v>Unclaimed</v>
      </c>
      <c r="Z796" s="114">
        <f>IFERROR(VLOOKUP(F796,'ITC-Books'!$E$21:$P$1020,12,0)-H796,SUM(M796:O796))</f>
        <v>0</v>
      </c>
    </row>
    <row r="797" spans="2:26">
      <c r="B797" s="176" t="s">
        <v>3176</v>
      </c>
      <c r="C797" s="121"/>
      <c r="D797" s="119"/>
      <c r="E797" s="118"/>
      <c r="F797" s="192"/>
      <c r="G797" s="117"/>
      <c r="H797" s="120">
        <v>0</v>
      </c>
      <c r="I797" s="119"/>
      <c r="J797" s="119"/>
      <c r="K797" s="120">
        <v>0</v>
      </c>
      <c r="L797" s="120">
        <v>0</v>
      </c>
      <c r="M797" s="120">
        <v>0</v>
      </c>
      <c r="N797" s="120">
        <v>0</v>
      </c>
      <c r="O797" s="120">
        <v>0</v>
      </c>
      <c r="P797" s="185"/>
      <c r="Q797" s="181">
        <v>0</v>
      </c>
      <c r="R797" s="197"/>
      <c r="S797" s="179" t="str">
        <f>IFERROR(INDEX('ITC-3B'!$B$21:$B$1020,MATCH(F797,'ITC-3B'!$E$21:$E$1020,0)),"-")</f>
        <v>-</v>
      </c>
      <c r="T797" s="179" t="str">
        <f>IFERROR(INDEX('ITC-Books'!$B$21:$B$1020,MATCH(F797,'ITC-Books'!$E$21:$E$1020,0)),"-")</f>
        <v>-</v>
      </c>
      <c r="U797" s="186">
        <f t="shared" si="17"/>
        <v>0</v>
      </c>
      <c r="W797" s="179" t="str">
        <f>IFERROR(INDEX('ITC-3B'!$C$21:$C$1020,MATCH(F797,'ITC-3B'!$E$21:$E$1020,0)),"Unclaimed")</f>
        <v>Unclaimed</v>
      </c>
      <c r="X797" s="114">
        <f>IFERROR(VLOOKUP(F797,'ITC-3B'!$E$21:$P$1020,12,0)-H797,SUM(M797:O797))</f>
        <v>0</v>
      </c>
      <c r="Y797" s="179" t="str">
        <f>IFERROR(INDEX('ITC-Books'!$C$21:$C$1020,MATCH(F797,'ITC-Books'!$E$21:$E$1020,0)),"Unclaimed")</f>
        <v>Unclaimed</v>
      </c>
      <c r="Z797" s="114">
        <f>IFERROR(VLOOKUP(F797,'ITC-Books'!$E$21:$P$1020,12,0)-H797,SUM(M797:O797))</f>
        <v>0</v>
      </c>
    </row>
    <row r="798" spans="2:26">
      <c r="B798" s="176" t="s">
        <v>3177</v>
      </c>
      <c r="C798" s="121"/>
      <c r="D798" s="119"/>
      <c r="E798" s="118"/>
      <c r="F798" s="192"/>
      <c r="G798" s="117"/>
      <c r="H798" s="120">
        <v>0</v>
      </c>
      <c r="I798" s="119"/>
      <c r="J798" s="119"/>
      <c r="K798" s="120">
        <v>0</v>
      </c>
      <c r="L798" s="120">
        <v>0</v>
      </c>
      <c r="M798" s="120">
        <v>0</v>
      </c>
      <c r="N798" s="120">
        <v>0</v>
      </c>
      <c r="O798" s="120">
        <v>0</v>
      </c>
      <c r="P798" s="185"/>
      <c r="Q798" s="181">
        <v>0</v>
      </c>
      <c r="R798" s="197"/>
      <c r="S798" s="179" t="str">
        <f>IFERROR(INDEX('ITC-3B'!$B$21:$B$1020,MATCH(F798,'ITC-3B'!$E$21:$E$1020,0)),"-")</f>
        <v>-</v>
      </c>
      <c r="T798" s="179" t="str">
        <f>IFERROR(INDEX('ITC-Books'!$B$21:$B$1020,MATCH(F798,'ITC-Books'!$E$21:$E$1020,0)),"-")</f>
        <v>-</v>
      </c>
      <c r="U798" s="186">
        <f t="shared" si="17"/>
        <v>0</v>
      </c>
      <c r="W798" s="179" t="str">
        <f>IFERROR(INDEX('ITC-3B'!$C$21:$C$1020,MATCH(F798,'ITC-3B'!$E$21:$E$1020,0)),"Unclaimed")</f>
        <v>Unclaimed</v>
      </c>
      <c r="X798" s="114">
        <f>IFERROR(VLOOKUP(F798,'ITC-3B'!$E$21:$P$1020,12,0)-H798,SUM(M798:O798))</f>
        <v>0</v>
      </c>
      <c r="Y798" s="179" t="str">
        <f>IFERROR(INDEX('ITC-Books'!$C$21:$C$1020,MATCH(F798,'ITC-Books'!$E$21:$E$1020,0)),"Unclaimed")</f>
        <v>Unclaimed</v>
      </c>
      <c r="Z798" s="114">
        <f>IFERROR(VLOOKUP(F798,'ITC-Books'!$E$21:$P$1020,12,0)-H798,SUM(M798:O798))</f>
        <v>0</v>
      </c>
    </row>
    <row r="799" spans="2:26">
      <c r="B799" s="176" t="s">
        <v>3178</v>
      </c>
      <c r="C799" s="121"/>
      <c r="D799" s="119"/>
      <c r="E799" s="118"/>
      <c r="F799" s="192"/>
      <c r="G799" s="117"/>
      <c r="H799" s="120">
        <v>0</v>
      </c>
      <c r="I799" s="119"/>
      <c r="J799" s="119"/>
      <c r="K799" s="120">
        <v>0</v>
      </c>
      <c r="L799" s="120">
        <v>0</v>
      </c>
      <c r="M799" s="120">
        <v>0</v>
      </c>
      <c r="N799" s="120">
        <v>0</v>
      </c>
      <c r="O799" s="120">
        <v>0</v>
      </c>
      <c r="P799" s="185"/>
      <c r="Q799" s="181">
        <v>0</v>
      </c>
      <c r="R799" s="197"/>
      <c r="S799" s="179" t="str">
        <f>IFERROR(INDEX('ITC-3B'!$B$21:$B$1020,MATCH(F799,'ITC-3B'!$E$21:$E$1020,0)),"-")</f>
        <v>-</v>
      </c>
      <c r="T799" s="179" t="str">
        <f>IFERROR(INDEX('ITC-Books'!$B$21:$B$1020,MATCH(F799,'ITC-Books'!$E$21:$E$1020,0)),"-")</f>
        <v>-</v>
      </c>
      <c r="U799" s="186">
        <f t="shared" si="17"/>
        <v>0</v>
      </c>
      <c r="W799" s="179" t="str">
        <f>IFERROR(INDEX('ITC-3B'!$C$21:$C$1020,MATCH(F799,'ITC-3B'!$E$21:$E$1020,0)),"Unclaimed")</f>
        <v>Unclaimed</v>
      </c>
      <c r="X799" s="114">
        <f>IFERROR(VLOOKUP(F799,'ITC-3B'!$E$21:$P$1020,12,0)-H799,SUM(M799:O799))</f>
        <v>0</v>
      </c>
      <c r="Y799" s="179" t="str">
        <f>IFERROR(INDEX('ITC-Books'!$C$21:$C$1020,MATCH(F799,'ITC-Books'!$E$21:$E$1020,0)),"Unclaimed")</f>
        <v>Unclaimed</v>
      </c>
      <c r="Z799" s="114">
        <f>IFERROR(VLOOKUP(F799,'ITC-Books'!$E$21:$P$1020,12,0)-H799,SUM(M799:O799))</f>
        <v>0</v>
      </c>
    </row>
    <row r="800" spans="2:26">
      <c r="B800" s="176" t="s">
        <v>3179</v>
      </c>
      <c r="C800" s="121"/>
      <c r="D800" s="119"/>
      <c r="E800" s="118"/>
      <c r="F800" s="192"/>
      <c r="G800" s="117"/>
      <c r="H800" s="120">
        <v>0</v>
      </c>
      <c r="I800" s="119"/>
      <c r="J800" s="119"/>
      <c r="K800" s="120">
        <v>0</v>
      </c>
      <c r="L800" s="120">
        <v>0</v>
      </c>
      <c r="M800" s="120">
        <v>0</v>
      </c>
      <c r="N800" s="120">
        <v>0</v>
      </c>
      <c r="O800" s="120">
        <v>0</v>
      </c>
      <c r="P800" s="185"/>
      <c r="Q800" s="181">
        <v>0</v>
      </c>
      <c r="R800" s="197"/>
      <c r="S800" s="179" t="str">
        <f>IFERROR(INDEX('ITC-3B'!$B$21:$B$1020,MATCH(F800,'ITC-3B'!$E$21:$E$1020,0)),"-")</f>
        <v>-</v>
      </c>
      <c r="T800" s="179" t="str">
        <f>IFERROR(INDEX('ITC-Books'!$B$21:$B$1020,MATCH(F800,'ITC-Books'!$E$21:$E$1020,0)),"-")</f>
        <v>-</v>
      </c>
      <c r="U800" s="186">
        <f t="shared" si="17"/>
        <v>0</v>
      </c>
      <c r="W800" s="179" t="str">
        <f>IFERROR(INDEX('ITC-3B'!$C$21:$C$1020,MATCH(F800,'ITC-3B'!$E$21:$E$1020,0)),"Unclaimed")</f>
        <v>Unclaimed</v>
      </c>
      <c r="X800" s="114">
        <f>IFERROR(VLOOKUP(F800,'ITC-3B'!$E$21:$P$1020,12,0)-H800,SUM(M800:O800))</f>
        <v>0</v>
      </c>
      <c r="Y800" s="179" t="str">
        <f>IFERROR(INDEX('ITC-Books'!$C$21:$C$1020,MATCH(F800,'ITC-Books'!$E$21:$E$1020,0)),"Unclaimed")</f>
        <v>Unclaimed</v>
      </c>
      <c r="Z800" s="114">
        <f>IFERROR(VLOOKUP(F800,'ITC-Books'!$E$21:$P$1020,12,0)-H800,SUM(M800:O800))</f>
        <v>0</v>
      </c>
    </row>
    <row r="801" spans="2:26">
      <c r="B801" s="176" t="s">
        <v>3180</v>
      </c>
      <c r="C801" s="121"/>
      <c r="D801" s="119"/>
      <c r="E801" s="118"/>
      <c r="F801" s="192"/>
      <c r="G801" s="117"/>
      <c r="H801" s="120">
        <v>0</v>
      </c>
      <c r="I801" s="119"/>
      <c r="J801" s="119"/>
      <c r="K801" s="120">
        <v>0</v>
      </c>
      <c r="L801" s="120">
        <v>0</v>
      </c>
      <c r="M801" s="120">
        <v>0</v>
      </c>
      <c r="N801" s="120">
        <v>0</v>
      </c>
      <c r="O801" s="120">
        <v>0</v>
      </c>
      <c r="P801" s="185"/>
      <c r="Q801" s="181">
        <v>0</v>
      </c>
      <c r="R801" s="197"/>
      <c r="S801" s="179" t="str">
        <f>IFERROR(INDEX('ITC-3B'!$B$21:$B$1020,MATCH(F801,'ITC-3B'!$E$21:$E$1020,0)),"-")</f>
        <v>-</v>
      </c>
      <c r="T801" s="179" t="str">
        <f>IFERROR(INDEX('ITC-Books'!$B$21:$B$1020,MATCH(F801,'ITC-Books'!$E$21:$E$1020,0)),"-")</f>
        <v>-</v>
      </c>
      <c r="U801" s="186">
        <f t="shared" si="17"/>
        <v>0</v>
      </c>
      <c r="W801" s="179" t="str">
        <f>IFERROR(INDEX('ITC-3B'!$C$21:$C$1020,MATCH(F801,'ITC-3B'!$E$21:$E$1020,0)),"Unclaimed")</f>
        <v>Unclaimed</v>
      </c>
      <c r="X801" s="114">
        <f>IFERROR(VLOOKUP(F801,'ITC-3B'!$E$21:$P$1020,12,0)-H801,SUM(M801:O801))</f>
        <v>0</v>
      </c>
      <c r="Y801" s="179" t="str">
        <f>IFERROR(INDEX('ITC-Books'!$C$21:$C$1020,MATCH(F801,'ITC-Books'!$E$21:$E$1020,0)),"Unclaimed")</f>
        <v>Unclaimed</v>
      </c>
      <c r="Z801" s="114">
        <f>IFERROR(VLOOKUP(F801,'ITC-Books'!$E$21:$P$1020,12,0)-H801,SUM(M801:O801))</f>
        <v>0</v>
      </c>
    </row>
    <row r="802" spans="2:26">
      <c r="B802" s="176" t="s">
        <v>3181</v>
      </c>
      <c r="C802" s="121"/>
      <c r="D802" s="119"/>
      <c r="E802" s="118"/>
      <c r="F802" s="192"/>
      <c r="G802" s="117"/>
      <c r="H802" s="120">
        <v>0</v>
      </c>
      <c r="I802" s="119"/>
      <c r="J802" s="119"/>
      <c r="K802" s="120">
        <v>0</v>
      </c>
      <c r="L802" s="120">
        <v>0</v>
      </c>
      <c r="M802" s="120">
        <v>0</v>
      </c>
      <c r="N802" s="120">
        <v>0</v>
      </c>
      <c r="O802" s="120">
        <v>0</v>
      </c>
      <c r="P802" s="185"/>
      <c r="Q802" s="181">
        <v>0</v>
      </c>
      <c r="R802" s="197"/>
      <c r="S802" s="179" t="str">
        <f>IFERROR(INDEX('ITC-3B'!$B$21:$B$1020,MATCH(F802,'ITC-3B'!$E$21:$E$1020,0)),"-")</f>
        <v>-</v>
      </c>
      <c r="T802" s="179" t="str">
        <f>IFERROR(INDEX('ITC-Books'!$B$21:$B$1020,MATCH(F802,'ITC-Books'!$E$21:$E$1020,0)),"-")</f>
        <v>-</v>
      </c>
      <c r="U802" s="186">
        <f t="shared" si="17"/>
        <v>0</v>
      </c>
      <c r="W802" s="179" t="str">
        <f>IFERROR(INDEX('ITC-3B'!$C$21:$C$1020,MATCH(F802,'ITC-3B'!$E$21:$E$1020,0)),"Unclaimed")</f>
        <v>Unclaimed</v>
      </c>
      <c r="X802" s="114">
        <f>IFERROR(VLOOKUP(F802,'ITC-3B'!$E$21:$P$1020,12,0)-H802,SUM(M802:O802))</f>
        <v>0</v>
      </c>
      <c r="Y802" s="179" t="str">
        <f>IFERROR(INDEX('ITC-Books'!$C$21:$C$1020,MATCH(F802,'ITC-Books'!$E$21:$E$1020,0)),"Unclaimed")</f>
        <v>Unclaimed</v>
      </c>
      <c r="Z802" s="114">
        <f>IFERROR(VLOOKUP(F802,'ITC-Books'!$E$21:$P$1020,12,0)-H802,SUM(M802:O802))</f>
        <v>0</v>
      </c>
    </row>
    <row r="803" spans="2:26">
      <c r="B803" s="176" t="s">
        <v>3182</v>
      </c>
      <c r="C803" s="121"/>
      <c r="D803" s="119"/>
      <c r="E803" s="118"/>
      <c r="F803" s="192"/>
      <c r="G803" s="117"/>
      <c r="H803" s="120">
        <v>0</v>
      </c>
      <c r="I803" s="119"/>
      <c r="J803" s="119"/>
      <c r="K803" s="120">
        <v>0</v>
      </c>
      <c r="L803" s="120">
        <v>0</v>
      </c>
      <c r="M803" s="120">
        <v>0</v>
      </c>
      <c r="N803" s="120">
        <v>0</v>
      </c>
      <c r="O803" s="120">
        <v>0</v>
      </c>
      <c r="P803" s="185"/>
      <c r="Q803" s="181">
        <v>0</v>
      </c>
      <c r="R803" s="197"/>
      <c r="S803" s="179" t="str">
        <f>IFERROR(INDEX('ITC-3B'!$B$21:$B$1020,MATCH(F803,'ITC-3B'!$E$21:$E$1020,0)),"-")</f>
        <v>-</v>
      </c>
      <c r="T803" s="179" t="str">
        <f>IFERROR(INDEX('ITC-Books'!$B$21:$B$1020,MATCH(F803,'ITC-Books'!$E$21:$E$1020,0)),"-")</f>
        <v>-</v>
      </c>
      <c r="U803" s="186">
        <f t="shared" si="17"/>
        <v>0</v>
      </c>
      <c r="W803" s="179" t="str">
        <f>IFERROR(INDEX('ITC-3B'!$C$21:$C$1020,MATCH(F803,'ITC-3B'!$E$21:$E$1020,0)),"Unclaimed")</f>
        <v>Unclaimed</v>
      </c>
      <c r="X803" s="114">
        <f>IFERROR(VLOOKUP(F803,'ITC-3B'!$E$21:$P$1020,12,0)-H803,SUM(M803:O803))</f>
        <v>0</v>
      </c>
      <c r="Y803" s="179" t="str">
        <f>IFERROR(INDEX('ITC-Books'!$C$21:$C$1020,MATCH(F803,'ITC-Books'!$E$21:$E$1020,0)),"Unclaimed")</f>
        <v>Unclaimed</v>
      </c>
      <c r="Z803" s="114">
        <f>IFERROR(VLOOKUP(F803,'ITC-Books'!$E$21:$P$1020,12,0)-H803,SUM(M803:O803))</f>
        <v>0</v>
      </c>
    </row>
    <row r="804" spans="2:26">
      <c r="B804" s="176" t="s">
        <v>3183</v>
      </c>
      <c r="C804" s="121"/>
      <c r="D804" s="119"/>
      <c r="E804" s="118"/>
      <c r="F804" s="192"/>
      <c r="G804" s="117"/>
      <c r="H804" s="120">
        <v>0</v>
      </c>
      <c r="I804" s="119"/>
      <c r="J804" s="119"/>
      <c r="K804" s="120">
        <v>0</v>
      </c>
      <c r="L804" s="120">
        <v>0</v>
      </c>
      <c r="M804" s="120">
        <v>0</v>
      </c>
      <c r="N804" s="120">
        <v>0</v>
      </c>
      <c r="O804" s="120">
        <v>0</v>
      </c>
      <c r="P804" s="185"/>
      <c r="Q804" s="181">
        <v>0</v>
      </c>
      <c r="R804" s="197"/>
      <c r="S804" s="179" t="str">
        <f>IFERROR(INDEX('ITC-3B'!$B$21:$B$1020,MATCH(F804,'ITC-3B'!$E$21:$E$1020,0)),"-")</f>
        <v>-</v>
      </c>
      <c r="T804" s="179" t="str">
        <f>IFERROR(INDEX('ITC-Books'!$B$21:$B$1020,MATCH(F804,'ITC-Books'!$E$21:$E$1020,0)),"-")</f>
        <v>-</v>
      </c>
      <c r="U804" s="186">
        <f t="shared" si="17"/>
        <v>0</v>
      </c>
      <c r="W804" s="179" t="str">
        <f>IFERROR(INDEX('ITC-3B'!$C$21:$C$1020,MATCH(F804,'ITC-3B'!$E$21:$E$1020,0)),"Unclaimed")</f>
        <v>Unclaimed</v>
      </c>
      <c r="X804" s="114">
        <f>IFERROR(VLOOKUP(F804,'ITC-3B'!$E$21:$P$1020,12,0)-H804,SUM(M804:O804))</f>
        <v>0</v>
      </c>
      <c r="Y804" s="179" t="str">
        <f>IFERROR(INDEX('ITC-Books'!$C$21:$C$1020,MATCH(F804,'ITC-Books'!$E$21:$E$1020,0)),"Unclaimed")</f>
        <v>Unclaimed</v>
      </c>
      <c r="Z804" s="114">
        <f>IFERROR(VLOOKUP(F804,'ITC-Books'!$E$21:$P$1020,12,0)-H804,SUM(M804:O804))</f>
        <v>0</v>
      </c>
    </row>
    <row r="805" spans="2:26">
      <c r="B805" s="176" t="s">
        <v>3184</v>
      </c>
      <c r="C805" s="121"/>
      <c r="D805" s="119"/>
      <c r="E805" s="118"/>
      <c r="F805" s="192"/>
      <c r="G805" s="117"/>
      <c r="H805" s="120">
        <v>0</v>
      </c>
      <c r="I805" s="119"/>
      <c r="J805" s="119"/>
      <c r="K805" s="120">
        <v>0</v>
      </c>
      <c r="L805" s="120">
        <v>0</v>
      </c>
      <c r="M805" s="120">
        <v>0</v>
      </c>
      <c r="N805" s="120">
        <v>0</v>
      </c>
      <c r="O805" s="120">
        <v>0</v>
      </c>
      <c r="P805" s="185"/>
      <c r="Q805" s="181">
        <v>0</v>
      </c>
      <c r="R805" s="197"/>
      <c r="S805" s="179" t="str">
        <f>IFERROR(INDEX('ITC-3B'!$B$21:$B$1020,MATCH(F805,'ITC-3B'!$E$21:$E$1020,0)),"-")</f>
        <v>-</v>
      </c>
      <c r="T805" s="179" t="str">
        <f>IFERROR(INDEX('ITC-Books'!$B$21:$B$1020,MATCH(F805,'ITC-Books'!$E$21:$E$1020,0)),"-")</f>
        <v>-</v>
      </c>
      <c r="U805" s="186">
        <f t="shared" si="17"/>
        <v>0</v>
      </c>
      <c r="W805" s="179" t="str">
        <f>IFERROR(INDEX('ITC-3B'!$C$21:$C$1020,MATCH(F805,'ITC-3B'!$E$21:$E$1020,0)),"Unclaimed")</f>
        <v>Unclaimed</v>
      </c>
      <c r="X805" s="114">
        <f>IFERROR(VLOOKUP(F805,'ITC-3B'!$E$21:$P$1020,12,0)-H805,SUM(M805:O805))</f>
        <v>0</v>
      </c>
      <c r="Y805" s="179" t="str">
        <f>IFERROR(INDEX('ITC-Books'!$C$21:$C$1020,MATCH(F805,'ITC-Books'!$E$21:$E$1020,0)),"Unclaimed")</f>
        <v>Unclaimed</v>
      </c>
      <c r="Z805" s="114">
        <f>IFERROR(VLOOKUP(F805,'ITC-Books'!$E$21:$P$1020,12,0)-H805,SUM(M805:O805))</f>
        <v>0</v>
      </c>
    </row>
    <row r="806" spans="2:26">
      <c r="B806" s="176" t="s">
        <v>3185</v>
      </c>
      <c r="C806" s="121"/>
      <c r="D806" s="119"/>
      <c r="E806" s="118"/>
      <c r="F806" s="192"/>
      <c r="G806" s="117"/>
      <c r="H806" s="120">
        <v>0</v>
      </c>
      <c r="I806" s="119"/>
      <c r="J806" s="119"/>
      <c r="K806" s="120">
        <v>0</v>
      </c>
      <c r="L806" s="120">
        <v>0</v>
      </c>
      <c r="M806" s="120">
        <v>0</v>
      </c>
      <c r="N806" s="120">
        <v>0</v>
      </c>
      <c r="O806" s="120">
        <v>0</v>
      </c>
      <c r="P806" s="185"/>
      <c r="Q806" s="181">
        <v>0</v>
      </c>
      <c r="R806" s="197"/>
      <c r="S806" s="179" t="str">
        <f>IFERROR(INDEX('ITC-3B'!$B$21:$B$1020,MATCH(F806,'ITC-3B'!$E$21:$E$1020,0)),"-")</f>
        <v>-</v>
      </c>
      <c r="T806" s="179" t="str">
        <f>IFERROR(INDEX('ITC-Books'!$B$21:$B$1020,MATCH(F806,'ITC-Books'!$E$21:$E$1020,0)),"-")</f>
        <v>-</v>
      </c>
      <c r="U806" s="186">
        <f t="shared" si="17"/>
        <v>0</v>
      </c>
      <c r="W806" s="179" t="str">
        <f>IFERROR(INDEX('ITC-3B'!$C$21:$C$1020,MATCH(F806,'ITC-3B'!$E$21:$E$1020,0)),"Unclaimed")</f>
        <v>Unclaimed</v>
      </c>
      <c r="X806" s="114">
        <f>IFERROR(VLOOKUP(F806,'ITC-3B'!$E$21:$P$1020,12,0)-H806,SUM(M806:O806))</f>
        <v>0</v>
      </c>
      <c r="Y806" s="179" t="str">
        <f>IFERROR(INDEX('ITC-Books'!$C$21:$C$1020,MATCH(F806,'ITC-Books'!$E$21:$E$1020,0)),"Unclaimed")</f>
        <v>Unclaimed</v>
      </c>
      <c r="Z806" s="114">
        <f>IFERROR(VLOOKUP(F806,'ITC-Books'!$E$21:$P$1020,12,0)-H806,SUM(M806:O806))</f>
        <v>0</v>
      </c>
    </row>
    <row r="807" spans="2:26">
      <c r="B807" s="176" t="s">
        <v>3186</v>
      </c>
      <c r="C807" s="121"/>
      <c r="D807" s="119"/>
      <c r="E807" s="118"/>
      <c r="F807" s="192"/>
      <c r="G807" s="117"/>
      <c r="H807" s="120">
        <v>0</v>
      </c>
      <c r="I807" s="119"/>
      <c r="J807" s="119"/>
      <c r="K807" s="120">
        <v>0</v>
      </c>
      <c r="L807" s="120">
        <v>0</v>
      </c>
      <c r="M807" s="120">
        <v>0</v>
      </c>
      <c r="N807" s="120">
        <v>0</v>
      </c>
      <c r="O807" s="120">
        <v>0</v>
      </c>
      <c r="P807" s="185"/>
      <c r="Q807" s="181">
        <v>0</v>
      </c>
      <c r="R807" s="197"/>
      <c r="S807" s="179" t="str">
        <f>IFERROR(INDEX('ITC-3B'!$B$21:$B$1020,MATCH(F807,'ITC-3B'!$E$21:$E$1020,0)),"-")</f>
        <v>-</v>
      </c>
      <c r="T807" s="179" t="str">
        <f>IFERROR(INDEX('ITC-Books'!$B$21:$B$1020,MATCH(F807,'ITC-Books'!$E$21:$E$1020,0)),"-")</f>
        <v>-</v>
      </c>
      <c r="U807" s="186">
        <f t="shared" si="17"/>
        <v>0</v>
      </c>
      <c r="W807" s="179" t="str">
        <f>IFERROR(INDEX('ITC-3B'!$C$21:$C$1020,MATCH(F807,'ITC-3B'!$E$21:$E$1020,0)),"Unclaimed")</f>
        <v>Unclaimed</v>
      </c>
      <c r="X807" s="114">
        <f>IFERROR(VLOOKUP(F807,'ITC-3B'!$E$21:$P$1020,12,0)-H807,SUM(M807:O807))</f>
        <v>0</v>
      </c>
      <c r="Y807" s="179" t="str">
        <f>IFERROR(INDEX('ITC-Books'!$C$21:$C$1020,MATCH(F807,'ITC-Books'!$E$21:$E$1020,0)),"Unclaimed")</f>
        <v>Unclaimed</v>
      </c>
      <c r="Z807" s="114">
        <f>IFERROR(VLOOKUP(F807,'ITC-Books'!$E$21:$P$1020,12,0)-H807,SUM(M807:O807))</f>
        <v>0</v>
      </c>
    </row>
    <row r="808" spans="2:26">
      <c r="B808" s="176" t="s">
        <v>3187</v>
      </c>
      <c r="C808" s="121"/>
      <c r="D808" s="119"/>
      <c r="E808" s="118"/>
      <c r="F808" s="192"/>
      <c r="G808" s="117"/>
      <c r="H808" s="120">
        <v>0</v>
      </c>
      <c r="I808" s="119"/>
      <c r="J808" s="119"/>
      <c r="K808" s="120">
        <v>0</v>
      </c>
      <c r="L808" s="120">
        <v>0</v>
      </c>
      <c r="M808" s="120">
        <v>0</v>
      </c>
      <c r="N808" s="120">
        <v>0</v>
      </c>
      <c r="O808" s="120">
        <v>0</v>
      </c>
      <c r="P808" s="185"/>
      <c r="Q808" s="181">
        <v>0</v>
      </c>
      <c r="R808" s="197"/>
      <c r="S808" s="179" t="str">
        <f>IFERROR(INDEX('ITC-3B'!$B$21:$B$1020,MATCH(F808,'ITC-3B'!$E$21:$E$1020,0)),"-")</f>
        <v>-</v>
      </c>
      <c r="T808" s="179" t="str">
        <f>IFERROR(INDEX('ITC-Books'!$B$21:$B$1020,MATCH(F808,'ITC-Books'!$E$21:$E$1020,0)),"-")</f>
        <v>-</v>
      </c>
      <c r="U808" s="186">
        <f t="shared" si="17"/>
        <v>0</v>
      </c>
      <c r="W808" s="179" t="str">
        <f>IFERROR(INDEX('ITC-3B'!$C$21:$C$1020,MATCH(F808,'ITC-3B'!$E$21:$E$1020,0)),"Unclaimed")</f>
        <v>Unclaimed</v>
      </c>
      <c r="X808" s="114">
        <f>IFERROR(VLOOKUP(F808,'ITC-3B'!$E$21:$P$1020,12,0)-H808,SUM(M808:O808))</f>
        <v>0</v>
      </c>
      <c r="Y808" s="179" t="str">
        <f>IFERROR(INDEX('ITC-Books'!$C$21:$C$1020,MATCH(F808,'ITC-Books'!$E$21:$E$1020,0)),"Unclaimed")</f>
        <v>Unclaimed</v>
      </c>
      <c r="Z808" s="114">
        <f>IFERROR(VLOOKUP(F808,'ITC-Books'!$E$21:$P$1020,12,0)-H808,SUM(M808:O808))</f>
        <v>0</v>
      </c>
    </row>
    <row r="809" spans="2:26">
      <c r="B809" s="176" t="s">
        <v>3188</v>
      </c>
      <c r="C809" s="121"/>
      <c r="D809" s="119"/>
      <c r="E809" s="118"/>
      <c r="F809" s="192"/>
      <c r="G809" s="117"/>
      <c r="H809" s="120">
        <v>0</v>
      </c>
      <c r="I809" s="119"/>
      <c r="J809" s="119"/>
      <c r="K809" s="120">
        <v>0</v>
      </c>
      <c r="L809" s="120">
        <v>0</v>
      </c>
      <c r="M809" s="120">
        <v>0</v>
      </c>
      <c r="N809" s="120">
        <v>0</v>
      </c>
      <c r="O809" s="120">
        <v>0</v>
      </c>
      <c r="P809" s="185"/>
      <c r="Q809" s="181">
        <v>0</v>
      </c>
      <c r="R809" s="197"/>
      <c r="S809" s="179" t="str">
        <f>IFERROR(INDEX('ITC-3B'!$B$21:$B$1020,MATCH(F809,'ITC-3B'!$E$21:$E$1020,0)),"-")</f>
        <v>-</v>
      </c>
      <c r="T809" s="179" t="str">
        <f>IFERROR(INDEX('ITC-Books'!$B$21:$B$1020,MATCH(F809,'ITC-Books'!$E$21:$E$1020,0)),"-")</f>
        <v>-</v>
      </c>
      <c r="U809" s="186">
        <f t="shared" si="17"/>
        <v>0</v>
      </c>
      <c r="W809" s="179" t="str">
        <f>IFERROR(INDEX('ITC-3B'!$C$21:$C$1020,MATCH(F809,'ITC-3B'!$E$21:$E$1020,0)),"Unclaimed")</f>
        <v>Unclaimed</v>
      </c>
      <c r="X809" s="114">
        <f>IFERROR(VLOOKUP(F809,'ITC-3B'!$E$21:$P$1020,12,0)-H809,SUM(M809:O809))</f>
        <v>0</v>
      </c>
      <c r="Y809" s="179" t="str">
        <f>IFERROR(INDEX('ITC-Books'!$C$21:$C$1020,MATCH(F809,'ITC-Books'!$E$21:$E$1020,0)),"Unclaimed")</f>
        <v>Unclaimed</v>
      </c>
      <c r="Z809" s="114">
        <f>IFERROR(VLOOKUP(F809,'ITC-Books'!$E$21:$P$1020,12,0)-H809,SUM(M809:O809))</f>
        <v>0</v>
      </c>
    </row>
    <row r="810" spans="2:26">
      <c r="B810" s="176" t="s">
        <v>3189</v>
      </c>
      <c r="C810" s="121"/>
      <c r="D810" s="119"/>
      <c r="E810" s="118"/>
      <c r="F810" s="192"/>
      <c r="G810" s="117"/>
      <c r="H810" s="120">
        <v>0</v>
      </c>
      <c r="I810" s="119"/>
      <c r="J810" s="119"/>
      <c r="K810" s="120">
        <v>0</v>
      </c>
      <c r="L810" s="120">
        <v>0</v>
      </c>
      <c r="M810" s="120">
        <v>0</v>
      </c>
      <c r="N810" s="120">
        <v>0</v>
      </c>
      <c r="O810" s="120">
        <v>0</v>
      </c>
      <c r="P810" s="185"/>
      <c r="Q810" s="181">
        <v>0</v>
      </c>
      <c r="R810" s="197"/>
      <c r="S810" s="179" t="str">
        <f>IFERROR(INDEX('ITC-3B'!$B$21:$B$1020,MATCH(F810,'ITC-3B'!$E$21:$E$1020,0)),"-")</f>
        <v>-</v>
      </c>
      <c r="T810" s="179" t="str">
        <f>IFERROR(INDEX('ITC-Books'!$B$21:$B$1020,MATCH(F810,'ITC-Books'!$E$21:$E$1020,0)),"-")</f>
        <v>-</v>
      </c>
      <c r="U810" s="186">
        <f t="shared" si="17"/>
        <v>0</v>
      </c>
      <c r="W810" s="179" t="str">
        <f>IFERROR(INDEX('ITC-3B'!$C$21:$C$1020,MATCH(F810,'ITC-3B'!$E$21:$E$1020,0)),"Unclaimed")</f>
        <v>Unclaimed</v>
      </c>
      <c r="X810" s="114">
        <f>IFERROR(VLOOKUP(F810,'ITC-3B'!$E$21:$P$1020,12,0)-H810,SUM(M810:O810))</f>
        <v>0</v>
      </c>
      <c r="Y810" s="179" t="str">
        <f>IFERROR(INDEX('ITC-Books'!$C$21:$C$1020,MATCH(F810,'ITC-Books'!$E$21:$E$1020,0)),"Unclaimed")</f>
        <v>Unclaimed</v>
      </c>
      <c r="Z810" s="114">
        <f>IFERROR(VLOOKUP(F810,'ITC-Books'!$E$21:$P$1020,12,0)-H810,SUM(M810:O810))</f>
        <v>0</v>
      </c>
    </row>
    <row r="811" spans="2:26">
      <c r="B811" s="176" t="s">
        <v>3190</v>
      </c>
      <c r="C811" s="121"/>
      <c r="D811" s="119"/>
      <c r="E811" s="118"/>
      <c r="F811" s="192"/>
      <c r="G811" s="117"/>
      <c r="H811" s="120">
        <v>0</v>
      </c>
      <c r="I811" s="119"/>
      <c r="J811" s="119"/>
      <c r="K811" s="120">
        <v>0</v>
      </c>
      <c r="L811" s="120">
        <v>0</v>
      </c>
      <c r="M811" s="120">
        <v>0</v>
      </c>
      <c r="N811" s="120">
        <v>0</v>
      </c>
      <c r="O811" s="120">
        <v>0</v>
      </c>
      <c r="P811" s="185"/>
      <c r="Q811" s="181">
        <v>0</v>
      </c>
      <c r="R811" s="197"/>
      <c r="S811" s="179" t="str">
        <f>IFERROR(INDEX('ITC-3B'!$B$21:$B$1020,MATCH(F811,'ITC-3B'!$E$21:$E$1020,0)),"-")</f>
        <v>-</v>
      </c>
      <c r="T811" s="179" t="str">
        <f>IFERROR(INDEX('ITC-Books'!$B$21:$B$1020,MATCH(F811,'ITC-Books'!$E$21:$E$1020,0)),"-")</f>
        <v>-</v>
      </c>
      <c r="U811" s="186">
        <f t="shared" si="17"/>
        <v>0</v>
      </c>
      <c r="W811" s="179" t="str">
        <f>IFERROR(INDEX('ITC-3B'!$C$21:$C$1020,MATCH(F811,'ITC-3B'!$E$21:$E$1020,0)),"Unclaimed")</f>
        <v>Unclaimed</v>
      </c>
      <c r="X811" s="114">
        <f>IFERROR(VLOOKUP(F811,'ITC-3B'!$E$21:$P$1020,12,0)-H811,SUM(M811:O811))</f>
        <v>0</v>
      </c>
      <c r="Y811" s="179" t="str">
        <f>IFERROR(INDEX('ITC-Books'!$C$21:$C$1020,MATCH(F811,'ITC-Books'!$E$21:$E$1020,0)),"Unclaimed")</f>
        <v>Unclaimed</v>
      </c>
      <c r="Z811" s="114">
        <f>IFERROR(VLOOKUP(F811,'ITC-Books'!$E$21:$P$1020,12,0)-H811,SUM(M811:O811))</f>
        <v>0</v>
      </c>
    </row>
    <row r="812" spans="2:26">
      <c r="B812" s="176" t="s">
        <v>3191</v>
      </c>
      <c r="C812" s="121"/>
      <c r="D812" s="119"/>
      <c r="E812" s="118"/>
      <c r="F812" s="192"/>
      <c r="G812" s="117"/>
      <c r="H812" s="120">
        <v>0</v>
      </c>
      <c r="I812" s="119"/>
      <c r="J812" s="119"/>
      <c r="K812" s="120">
        <v>0</v>
      </c>
      <c r="L812" s="120">
        <v>0</v>
      </c>
      <c r="M812" s="120">
        <v>0</v>
      </c>
      <c r="N812" s="120">
        <v>0</v>
      </c>
      <c r="O812" s="120">
        <v>0</v>
      </c>
      <c r="P812" s="185"/>
      <c r="Q812" s="181">
        <v>0</v>
      </c>
      <c r="R812" s="197"/>
      <c r="S812" s="179" t="str">
        <f>IFERROR(INDEX('ITC-3B'!$B$21:$B$1020,MATCH(F812,'ITC-3B'!$E$21:$E$1020,0)),"-")</f>
        <v>-</v>
      </c>
      <c r="T812" s="179" t="str">
        <f>IFERROR(INDEX('ITC-Books'!$B$21:$B$1020,MATCH(F812,'ITC-Books'!$E$21:$E$1020,0)),"-")</f>
        <v>-</v>
      </c>
      <c r="U812" s="186">
        <f t="shared" si="17"/>
        <v>0</v>
      </c>
      <c r="W812" s="179" t="str">
        <f>IFERROR(INDEX('ITC-3B'!$C$21:$C$1020,MATCH(F812,'ITC-3B'!$E$21:$E$1020,0)),"Unclaimed")</f>
        <v>Unclaimed</v>
      </c>
      <c r="X812" s="114">
        <f>IFERROR(VLOOKUP(F812,'ITC-3B'!$E$21:$P$1020,12,0)-H812,SUM(M812:O812))</f>
        <v>0</v>
      </c>
      <c r="Y812" s="179" t="str">
        <f>IFERROR(INDEX('ITC-Books'!$C$21:$C$1020,MATCH(F812,'ITC-Books'!$E$21:$E$1020,0)),"Unclaimed")</f>
        <v>Unclaimed</v>
      </c>
      <c r="Z812" s="114">
        <f>IFERROR(VLOOKUP(F812,'ITC-Books'!$E$21:$P$1020,12,0)-H812,SUM(M812:O812))</f>
        <v>0</v>
      </c>
    </row>
    <row r="813" spans="2:26">
      <c r="B813" s="176" t="s">
        <v>3192</v>
      </c>
      <c r="C813" s="121"/>
      <c r="D813" s="119"/>
      <c r="E813" s="118"/>
      <c r="F813" s="192"/>
      <c r="G813" s="117"/>
      <c r="H813" s="120">
        <v>0</v>
      </c>
      <c r="I813" s="119"/>
      <c r="J813" s="119"/>
      <c r="K813" s="120">
        <v>0</v>
      </c>
      <c r="L813" s="120">
        <v>0</v>
      </c>
      <c r="M813" s="120">
        <v>0</v>
      </c>
      <c r="N813" s="120">
        <v>0</v>
      </c>
      <c r="O813" s="120">
        <v>0</v>
      </c>
      <c r="P813" s="185"/>
      <c r="Q813" s="181">
        <v>0</v>
      </c>
      <c r="R813" s="197"/>
      <c r="S813" s="179" t="str">
        <f>IFERROR(INDEX('ITC-3B'!$B$21:$B$1020,MATCH(F813,'ITC-3B'!$E$21:$E$1020,0)),"-")</f>
        <v>-</v>
      </c>
      <c r="T813" s="179" t="str">
        <f>IFERROR(INDEX('ITC-Books'!$B$21:$B$1020,MATCH(F813,'ITC-Books'!$E$21:$E$1020,0)),"-")</f>
        <v>-</v>
      </c>
      <c r="U813" s="186">
        <f t="shared" si="17"/>
        <v>0</v>
      </c>
      <c r="W813" s="179" t="str">
        <f>IFERROR(INDEX('ITC-3B'!$C$21:$C$1020,MATCH(F813,'ITC-3B'!$E$21:$E$1020,0)),"Unclaimed")</f>
        <v>Unclaimed</v>
      </c>
      <c r="X813" s="114">
        <f>IFERROR(VLOOKUP(F813,'ITC-3B'!$E$21:$P$1020,12,0)-H813,SUM(M813:O813))</f>
        <v>0</v>
      </c>
      <c r="Y813" s="179" t="str">
        <f>IFERROR(INDEX('ITC-Books'!$C$21:$C$1020,MATCH(F813,'ITC-Books'!$E$21:$E$1020,0)),"Unclaimed")</f>
        <v>Unclaimed</v>
      </c>
      <c r="Z813" s="114">
        <f>IFERROR(VLOOKUP(F813,'ITC-Books'!$E$21:$P$1020,12,0)-H813,SUM(M813:O813))</f>
        <v>0</v>
      </c>
    </row>
    <row r="814" spans="2:26">
      <c r="B814" s="176" t="s">
        <v>3193</v>
      </c>
      <c r="C814" s="121"/>
      <c r="D814" s="119"/>
      <c r="E814" s="118"/>
      <c r="F814" s="192"/>
      <c r="G814" s="117"/>
      <c r="H814" s="120">
        <v>0</v>
      </c>
      <c r="I814" s="119"/>
      <c r="J814" s="119"/>
      <c r="K814" s="120">
        <v>0</v>
      </c>
      <c r="L814" s="120">
        <v>0</v>
      </c>
      <c r="M814" s="120">
        <v>0</v>
      </c>
      <c r="N814" s="120">
        <v>0</v>
      </c>
      <c r="O814" s="120">
        <v>0</v>
      </c>
      <c r="P814" s="185"/>
      <c r="Q814" s="181">
        <v>0</v>
      </c>
      <c r="R814" s="197"/>
      <c r="S814" s="179" t="str">
        <f>IFERROR(INDEX('ITC-3B'!$B$21:$B$1020,MATCH(F814,'ITC-3B'!$E$21:$E$1020,0)),"-")</f>
        <v>-</v>
      </c>
      <c r="T814" s="179" t="str">
        <f>IFERROR(INDEX('ITC-Books'!$B$21:$B$1020,MATCH(F814,'ITC-Books'!$E$21:$E$1020,0)),"-")</f>
        <v>-</v>
      </c>
      <c r="U814" s="186">
        <f t="shared" si="17"/>
        <v>0</v>
      </c>
      <c r="W814" s="179" t="str">
        <f>IFERROR(INDEX('ITC-3B'!$C$21:$C$1020,MATCH(F814,'ITC-3B'!$E$21:$E$1020,0)),"Unclaimed")</f>
        <v>Unclaimed</v>
      </c>
      <c r="X814" s="114">
        <f>IFERROR(VLOOKUP(F814,'ITC-3B'!$E$21:$P$1020,12,0)-H814,SUM(M814:O814))</f>
        <v>0</v>
      </c>
      <c r="Y814" s="179" t="str">
        <f>IFERROR(INDEX('ITC-Books'!$C$21:$C$1020,MATCH(F814,'ITC-Books'!$E$21:$E$1020,0)),"Unclaimed")</f>
        <v>Unclaimed</v>
      </c>
      <c r="Z814" s="114">
        <f>IFERROR(VLOOKUP(F814,'ITC-Books'!$E$21:$P$1020,12,0)-H814,SUM(M814:O814))</f>
        <v>0</v>
      </c>
    </row>
    <row r="815" spans="2:26">
      <c r="B815" s="176" t="s">
        <v>3194</v>
      </c>
      <c r="C815" s="121"/>
      <c r="D815" s="119"/>
      <c r="E815" s="118"/>
      <c r="F815" s="192"/>
      <c r="G815" s="117"/>
      <c r="H815" s="120">
        <v>0</v>
      </c>
      <c r="I815" s="119"/>
      <c r="J815" s="119"/>
      <c r="K815" s="120">
        <v>0</v>
      </c>
      <c r="L815" s="120">
        <v>0</v>
      </c>
      <c r="M815" s="120">
        <v>0</v>
      </c>
      <c r="N815" s="120">
        <v>0</v>
      </c>
      <c r="O815" s="120">
        <v>0</v>
      </c>
      <c r="P815" s="185"/>
      <c r="Q815" s="181">
        <v>0</v>
      </c>
      <c r="R815" s="197"/>
      <c r="S815" s="179" t="str">
        <f>IFERROR(INDEX('ITC-3B'!$B$21:$B$1020,MATCH(F815,'ITC-3B'!$E$21:$E$1020,0)),"-")</f>
        <v>-</v>
      </c>
      <c r="T815" s="179" t="str">
        <f>IFERROR(INDEX('ITC-Books'!$B$21:$B$1020,MATCH(F815,'ITC-Books'!$E$21:$E$1020,0)),"-")</f>
        <v>-</v>
      </c>
      <c r="U815" s="186">
        <f t="shared" si="17"/>
        <v>0</v>
      </c>
      <c r="W815" s="179" t="str">
        <f>IFERROR(INDEX('ITC-3B'!$C$21:$C$1020,MATCH(F815,'ITC-3B'!$E$21:$E$1020,0)),"Unclaimed")</f>
        <v>Unclaimed</v>
      </c>
      <c r="X815" s="114">
        <f>IFERROR(VLOOKUP(F815,'ITC-3B'!$E$21:$P$1020,12,0)-H815,SUM(M815:O815))</f>
        <v>0</v>
      </c>
      <c r="Y815" s="179" t="str">
        <f>IFERROR(INDEX('ITC-Books'!$C$21:$C$1020,MATCH(F815,'ITC-Books'!$E$21:$E$1020,0)),"Unclaimed")</f>
        <v>Unclaimed</v>
      </c>
      <c r="Z815" s="114">
        <f>IFERROR(VLOOKUP(F815,'ITC-Books'!$E$21:$P$1020,12,0)-H815,SUM(M815:O815))</f>
        <v>0</v>
      </c>
    </row>
    <row r="816" spans="2:26">
      <c r="B816" s="176" t="s">
        <v>3195</v>
      </c>
      <c r="C816" s="121"/>
      <c r="D816" s="119"/>
      <c r="E816" s="118"/>
      <c r="F816" s="192"/>
      <c r="G816" s="117"/>
      <c r="H816" s="120">
        <v>0</v>
      </c>
      <c r="I816" s="119"/>
      <c r="J816" s="119"/>
      <c r="K816" s="120">
        <v>0</v>
      </c>
      <c r="L816" s="120">
        <v>0</v>
      </c>
      <c r="M816" s="120">
        <v>0</v>
      </c>
      <c r="N816" s="120">
        <v>0</v>
      </c>
      <c r="O816" s="120">
        <v>0</v>
      </c>
      <c r="P816" s="185"/>
      <c r="Q816" s="181">
        <v>0</v>
      </c>
      <c r="R816" s="197"/>
      <c r="S816" s="179" t="str">
        <f>IFERROR(INDEX('ITC-3B'!$B$21:$B$1020,MATCH(F816,'ITC-3B'!$E$21:$E$1020,0)),"-")</f>
        <v>-</v>
      </c>
      <c r="T816" s="179" t="str">
        <f>IFERROR(INDEX('ITC-Books'!$B$21:$B$1020,MATCH(F816,'ITC-Books'!$E$21:$E$1020,0)),"-")</f>
        <v>-</v>
      </c>
      <c r="U816" s="186">
        <f t="shared" si="17"/>
        <v>0</v>
      </c>
      <c r="W816" s="179" t="str">
        <f>IFERROR(INDEX('ITC-3B'!$C$21:$C$1020,MATCH(F816,'ITC-3B'!$E$21:$E$1020,0)),"Unclaimed")</f>
        <v>Unclaimed</v>
      </c>
      <c r="X816" s="114">
        <f>IFERROR(VLOOKUP(F816,'ITC-3B'!$E$21:$P$1020,12,0)-H816,SUM(M816:O816))</f>
        <v>0</v>
      </c>
      <c r="Y816" s="179" t="str">
        <f>IFERROR(INDEX('ITC-Books'!$C$21:$C$1020,MATCH(F816,'ITC-Books'!$E$21:$E$1020,0)),"Unclaimed")</f>
        <v>Unclaimed</v>
      </c>
      <c r="Z816" s="114">
        <f>IFERROR(VLOOKUP(F816,'ITC-Books'!$E$21:$P$1020,12,0)-H816,SUM(M816:O816))</f>
        <v>0</v>
      </c>
    </row>
    <row r="817" spans="2:26">
      <c r="B817" s="176" t="s">
        <v>3196</v>
      </c>
      <c r="C817" s="121"/>
      <c r="D817" s="119"/>
      <c r="E817" s="118"/>
      <c r="F817" s="192"/>
      <c r="G817" s="117"/>
      <c r="H817" s="120">
        <v>0</v>
      </c>
      <c r="I817" s="119"/>
      <c r="J817" s="119"/>
      <c r="K817" s="120">
        <v>0</v>
      </c>
      <c r="L817" s="120">
        <v>0</v>
      </c>
      <c r="M817" s="120">
        <v>0</v>
      </c>
      <c r="N817" s="120">
        <v>0</v>
      </c>
      <c r="O817" s="120">
        <v>0</v>
      </c>
      <c r="P817" s="185"/>
      <c r="Q817" s="181">
        <v>0</v>
      </c>
      <c r="R817" s="197"/>
      <c r="S817" s="179" t="str">
        <f>IFERROR(INDEX('ITC-3B'!$B$21:$B$1020,MATCH(F817,'ITC-3B'!$E$21:$E$1020,0)),"-")</f>
        <v>-</v>
      </c>
      <c r="T817" s="179" t="str">
        <f>IFERROR(INDEX('ITC-Books'!$B$21:$B$1020,MATCH(F817,'ITC-Books'!$E$21:$E$1020,0)),"-")</f>
        <v>-</v>
      </c>
      <c r="U817" s="186">
        <f t="shared" si="17"/>
        <v>0</v>
      </c>
      <c r="W817" s="179" t="str">
        <f>IFERROR(INDEX('ITC-3B'!$C$21:$C$1020,MATCH(F817,'ITC-3B'!$E$21:$E$1020,0)),"Unclaimed")</f>
        <v>Unclaimed</v>
      </c>
      <c r="X817" s="114">
        <f>IFERROR(VLOOKUP(F817,'ITC-3B'!$E$21:$P$1020,12,0)-H817,SUM(M817:O817))</f>
        <v>0</v>
      </c>
      <c r="Y817" s="179" t="str">
        <f>IFERROR(INDEX('ITC-Books'!$C$21:$C$1020,MATCH(F817,'ITC-Books'!$E$21:$E$1020,0)),"Unclaimed")</f>
        <v>Unclaimed</v>
      </c>
      <c r="Z817" s="114">
        <f>IFERROR(VLOOKUP(F817,'ITC-Books'!$E$21:$P$1020,12,0)-H817,SUM(M817:O817))</f>
        <v>0</v>
      </c>
    </row>
    <row r="818" spans="2:26">
      <c r="B818" s="176" t="s">
        <v>3197</v>
      </c>
      <c r="C818" s="121"/>
      <c r="D818" s="119"/>
      <c r="E818" s="118"/>
      <c r="F818" s="192"/>
      <c r="G818" s="117"/>
      <c r="H818" s="120">
        <v>0</v>
      </c>
      <c r="I818" s="119"/>
      <c r="J818" s="119"/>
      <c r="K818" s="120">
        <v>0</v>
      </c>
      <c r="L818" s="120">
        <v>0</v>
      </c>
      <c r="M818" s="120">
        <v>0</v>
      </c>
      <c r="N818" s="120">
        <v>0</v>
      </c>
      <c r="O818" s="120">
        <v>0</v>
      </c>
      <c r="P818" s="185"/>
      <c r="Q818" s="181">
        <v>0</v>
      </c>
      <c r="R818" s="197"/>
      <c r="S818" s="179" t="str">
        <f>IFERROR(INDEX('ITC-3B'!$B$21:$B$1020,MATCH(F818,'ITC-3B'!$E$21:$E$1020,0)),"-")</f>
        <v>-</v>
      </c>
      <c r="T818" s="179" t="str">
        <f>IFERROR(INDEX('ITC-Books'!$B$21:$B$1020,MATCH(F818,'ITC-Books'!$E$21:$E$1020,0)),"-")</f>
        <v>-</v>
      </c>
      <c r="U818" s="186">
        <f t="shared" si="17"/>
        <v>0</v>
      </c>
      <c r="W818" s="179" t="str">
        <f>IFERROR(INDEX('ITC-3B'!$C$21:$C$1020,MATCH(F818,'ITC-3B'!$E$21:$E$1020,0)),"Unclaimed")</f>
        <v>Unclaimed</v>
      </c>
      <c r="X818" s="114">
        <f>IFERROR(VLOOKUP(F818,'ITC-3B'!$E$21:$P$1020,12,0)-H818,SUM(M818:O818))</f>
        <v>0</v>
      </c>
      <c r="Y818" s="179" t="str">
        <f>IFERROR(INDEX('ITC-Books'!$C$21:$C$1020,MATCH(F818,'ITC-Books'!$E$21:$E$1020,0)),"Unclaimed")</f>
        <v>Unclaimed</v>
      </c>
      <c r="Z818" s="114">
        <f>IFERROR(VLOOKUP(F818,'ITC-Books'!$E$21:$P$1020,12,0)-H818,SUM(M818:O818))</f>
        <v>0</v>
      </c>
    </row>
    <row r="819" spans="2:26">
      <c r="B819" s="176" t="s">
        <v>3198</v>
      </c>
      <c r="C819" s="121"/>
      <c r="D819" s="119"/>
      <c r="E819" s="118"/>
      <c r="F819" s="192"/>
      <c r="G819" s="117"/>
      <c r="H819" s="120">
        <v>0</v>
      </c>
      <c r="I819" s="119"/>
      <c r="J819" s="119"/>
      <c r="K819" s="120">
        <v>0</v>
      </c>
      <c r="L819" s="120">
        <v>0</v>
      </c>
      <c r="M819" s="120">
        <v>0</v>
      </c>
      <c r="N819" s="120">
        <v>0</v>
      </c>
      <c r="O819" s="120">
        <v>0</v>
      </c>
      <c r="P819" s="185"/>
      <c r="Q819" s="181">
        <v>0</v>
      </c>
      <c r="R819" s="197"/>
      <c r="S819" s="179" t="str">
        <f>IFERROR(INDEX('ITC-3B'!$B$21:$B$1020,MATCH(F819,'ITC-3B'!$E$21:$E$1020,0)),"-")</f>
        <v>-</v>
      </c>
      <c r="T819" s="179" t="str">
        <f>IFERROR(INDEX('ITC-Books'!$B$21:$B$1020,MATCH(F819,'ITC-Books'!$E$21:$E$1020,0)),"-")</f>
        <v>-</v>
      </c>
      <c r="U819" s="186">
        <f t="shared" si="17"/>
        <v>0</v>
      </c>
      <c r="W819" s="179" t="str">
        <f>IFERROR(INDEX('ITC-3B'!$C$21:$C$1020,MATCH(F819,'ITC-3B'!$E$21:$E$1020,0)),"Unclaimed")</f>
        <v>Unclaimed</v>
      </c>
      <c r="X819" s="114">
        <f>IFERROR(VLOOKUP(F819,'ITC-3B'!$E$21:$P$1020,12,0)-H819,SUM(M819:O819))</f>
        <v>0</v>
      </c>
      <c r="Y819" s="179" t="str">
        <f>IFERROR(INDEX('ITC-Books'!$C$21:$C$1020,MATCH(F819,'ITC-Books'!$E$21:$E$1020,0)),"Unclaimed")</f>
        <v>Unclaimed</v>
      </c>
      <c r="Z819" s="114">
        <f>IFERROR(VLOOKUP(F819,'ITC-Books'!$E$21:$P$1020,12,0)-H819,SUM(M819:O819))</f>
        <v>0</v>
      </c>
    </row>
    <row r="820" spans="2:26">
      <c r="B820" s="176" t="s">
        <v>3199</v>
      </c>
      <c r="C820" s="121"/>
      <c r="D820" s="119"/>
      <c r="E820" s="118"/>
      <c r="F820" s="192"/>
      <c r="G820" s="117"/>
      <c r="H820" s="120">
        <v>0</v>
      </c>
      <c r="I820" s="119"/>
      <c r="J820" s="119"/>
      <c r="K820" s="120">
        <v>0</v>
      </c>
      <c r="L820" s="120">
        <v>0</v>
      </c>
      <c r="M820" s="120">
        <v>0</v>
      </c>
      <c r="N820" s="120">
        <v>0</v>
      </c>
      <c r="O820" s="120">
        <v>0</v>
      </c>
      <c r="P820" s="185"/>
      <c r="Q820" s="181">
        <v>0</v>
      </c>
      <c r="R820" s="197"/>
      <c r="S820" s="179" t="str">
        <f>IFERROR(INDEX('ITC-3B'!$B$21:$B$1020,MATCH(F820,'ITC-3B'!$E$21:$E$1020,0)),"-")</f>
        <v>-</v>
      </c>
      <c r="T820" s="179" t="str">
        <f>IFERROR(INDEX('ITC-Books'!$B$21:$B$1020,MATCH(F820,'ITC-Books'!$E$21:$E$1020,0)),"-")</f>
        <v>-</v>
      </c>
      <c r="U820" s="186">
        <f t="shared" si="17"/>
        <v>0</v>
      </c>
      <c r="W820" s="179" t="str">
        <f>IFERROR(INDEX('ITC-3B'!$C$21:$C$1020,MATCH(F820,'ITC-3B'!$E$21:$E$1020,0)),"Unclaimed")</f>
        <v>Unclaimed</v>
      </c>
      <c r="X820" s="114">
        <f>IFERROR(VLOOKUP(F820,'ITC-3B'!$E$21:$P$1020,12,0)-H820,SUM(M820:O820))</f>
        <v>0</v>
      </c>
      <c r="Y820" s="179" t="str">
        <f>IFERROR(INDEX('ITC-Books'!$C$21:$C$1020,MATCH(F820,'ITC-Books'!$E$21:$E$1020,0)),"Unclaimed")</f>
        <v>Unclaimed</v>
      </c>
      <c r="Z820" s="114">
        <f>IFERROR(VLOOKUP(F820,'ITC-Books'!$E$21:$P$1020,12,0)-H820,SUM(M820:O820))</f>
        <v>0</v>
      </c>
    </row>
    <row r="821" spans="2:26">
      <c r="B821" s="176" t="s">
        <v>3200</v>
      </c>
      <c r="C821" s="121"/>
      <c r="D821" s="119"/>
      <c r="E821" s="118"/>
      <c r="F821" s="192"/>
      <c r="G821" s="117"/>
      <c r="H821" s="120">
        <v>0</v>
      </c>
      <c r="I821" s="119"/>
      <c r="J821" s="119"/>
      <c r="K821" s="120">
        <v>0</v>
      </c>
      <c r="L821" s="120">
        <v>0</v>
      </c>
      <c r="M821" s="120">
        <v>0</v>
      </c>
      <c r="N821" s="120">
        <v>0</v>
      </c>
      <c r="O821" s="120">
        <v>0</v>
      </c>
      <c r="P821" s="185"/>
      <c r="Q821" s="181">
        <v>0</v>
      </c>
      <c r="R821" s="197"/>
      <c r="S821" s="179" t="str">
        <f>IFERROR(INDEX('ITC-3B'!$B$21:$B$1020,MATCH(F821,'ITC-3B'!$E$21:$E$1020,0)),"-")</f>
        <v>-</v>
      </c>
      <c r="T821" s="179" t="str">
        <f>IFERROR(INDEX('ITC-Books'!$B$21:$B$1020,MATCH(F821,'ITC-Books'!$E$21:$E$1020,0)),"-")</f>
        <v>-</v>
      </c>
      <c r="U821" s="186">
        <f t="shared" si="17"/>
        <v>0</v>
      </c>
      <c r="W821" s="179" t="str">
        <f>IFERROR(INDEX('ITC-3B'!$C$21:$C$1020,MATCH(F821,'ITC-3B'!$E$21:$E$1020,0)),"Unclaimed")</f>
        <v>Unclaimed</v>
      </c>
      <c r="X821" s="114">
        <f>IFERROR(VLOOKUP(F821,'ITC-3B'!$E$21:$P$1020,12,0)-H821,SUM(M821:O821))</f>
        <v>0</v>
      </c>
      <c r="Y821" s="179" t="str">
        <f>IFERROR(INDEX('ITC-Books'!$C$21:$C$1020,MATCH(F821,'ITC-Books'!$E$21:$E$1020,0)),"Unclaimed")</f>
        <v>Unclaimed</v>
      </c>
      <c r="Z821" s="114">
        <f>IFERROR(VLOOKUP(F821,'ITC-Books'!$E$21:$P$1020,12,0)-H821,SUM(M821:O821))</f>
        <v>0</v>
      </c>
    </row>
    <row r="822" spans="2:26">
      <c r="B822" s="176" t="s">
        <v>3201</v>
      </c>
      <c r="C822" s="121"/>
      <c r="D822" s="119"/>
      <c r="E822" s="118"/>
      <c r="F822" s="192"/>
      <c r="G822" s="117"/>
      <c r="H822" s="120">
        <v>0</v>
      </c>
      <c r="I822" s="119"/>
      <c r="J822" s="119"/>
      <c r="K822" s="120">
        <v>0</v>
      </c>
      <c r="L822" s="120">
        <v>0</v>
      </c>
      <c r="M822" s="120">
        <v>0</v>
      </c>
      <c r="N822" s="120">
        <v>0</v>
      </c>
      <c r="O822" s="120">
        <v>0</v>
      </c>
      <c r="P822" s="185"/>
      <c r="Q822" s="181">
        <v>0</v>
      </c>
      <c r="R822" s="197"/>
      <c r="S822" s="179" t="str">
        <f>IFERROR(INDEX('ITC-3B'!$B$21:$B$1020,MATCH(F822,'ITC-3B'!$E$21:$E$1020,0)),"-")</f>
        <v>-</v>
      </c>
      <c r="T822" s="179" t="str">
        <f>IFERROR(INDEX('ITC-Books'!$B$21:$B$1020,MATCH(F822,'ITC-Books'!$E$21:$E$1020,0)),"-")</f>
        <v>-</v>
      </c>
      <c r="U822" s="186">
        <f t="shared" si="17"/>
        <v>0</v>
      </c>
      <c r="W822" s="179" t="str">
        <f>IFERROR(INDEX('ITC-3B'!$C$21:$C$1020,MATCH(F822,'ITC-3B'!$E$21:$E$1020,0)),"Unclaimed")</f>
        <v>Unclaimed</v>
      </c>
      <c r="X822" s="114">
        <f>IFERROR(VLOOKUP(F822,'ITC-3B'!$E$21:$P$1020,12,0)-H822,SUM(M822:O822))</f>
        <v>0</v>
      </c>
      <c r="Y822" s="179" t="str">
        <f>IFERROR(INDEX('ITC-Books'!$C$21:$C$1020,MATCH(F822,'ITC-Books'!$E$21:$E$1020,0)),"Unclaimed")</f>
        <v>Unclaimed</v>
      </c>
      <c r="Z822" s="114">
        <f>IFERROR(VLOOKUP(F822,'ITC-Books'!$E$21:$P$1020,12,0)-H822,SUM(M822:O822))</f>
        <v>0</v>
      </c>
    </row>
    <row r="823" spans="2:26">
      <c r="B823" s="176" t="s">
        <v>3202</v>
      </c>
      <c r="C823" s="121"/>
      <c r="D823" s="119"/>
      <c r="E823" s="118"/>
      <c r="F823" s="192"/>
      <c r="G823" s="117"/>
      <c r="H823" s="120">
        <v>0</v>
      </c>
      <c r="I823" s="119"/>
      <c r="J823" s="119"/>
      <c r="K823" s="120">
        <v>0</v>
      </c>
      <c r="L823" s="120">
        <v>0</v>
      </c>
      <c r="M823" s="120">
        <v>0</v>
      </c>
      <c r="N823" s="120">
        <v>0</v>
      </c>
      <c r="O823" s="120">
        <v>0</v>
      </c>
      <c r="P823" s="185"/>
      <c r="Q823" s="181">
        <v>0</v>
      </c>
      <c r="R823" s="197"/>
      <c r="S823" s="179" t="str">
        <f>IFERROR(INDEX('ITC-3B'!$B$21:$B$1020,MATCH(F823,'ITC-3B'!$E$21:$E$1020,0)),"-")</f>
        <v>-</v>
      </c>
      <c r="T823" s="179" t="str">
        <f>IFERROR(INDEX('ITC-Books'!$B$21:$B$1020,MATCH(F823,'ITC-Books'!$E$21:$E$1020,0)),"-")</f>
        <v>-</v>
      </c>
      <c r="U823" s="186">
        <f t="shared" si="17"/>
        <v>0</v>
      </c>
      <c r="W823" s="179" t="str">
        <f>IFERROR(INDEX('ITC-3B'!$C$21:$C$1020,MATCH(F823,'ITC-3B'!$E$21:$E$1020,0)),"Unclaimed")</f>
        <v>Unclaimed</v>
      </c>
      <c r="X823" s="114">
        <f>IFERROR(VLOOKUP(F823,'ITC-3B'!$E$21:$P$1020,12,0)-H823,SUM(M823:O823))</f>
        <v>0</v>
      </c>
      <c r="Y823" s="179" t="str">
        <f>IFERROR(INDEX('ITC-Books'!$C$21:$C$1020,MATCH(F823,'ITC-Books'!$E$21:$E$1020,0)),"Unclaimed")</f>
        <v>Unclaimed</v>
      </c>
      <c r="Z823" s="114">
        <f>IFERROR(VLOOKUP(F823,'ITC-Books'!$E$21:$P$1020,12,0)-H823,SUM(M823:O823))</f>
        <v>0</v>
      </c>
    </row>
    <row r="824" spans="2:26">
      <c r="B824" s="176" t="s">
        <v>3203</v>
      </c>
      <c r="C824" s="121"/>
      <c r="D824" s="119"/>
      <c r="E824" s="118"/>
      <c r="F824" s="192"/>
      <c r="G824" s="117"/>
      <c r="H824" s="120">
        <v>0</v>
      </c>
      <c r="I824" s="119"/>
      <c r="J824" s="119"/>
      <c r="K824" s="120">
        <v>0</v>
      </c>
      <c r="L824" s="120">
        <v>0</v>
      </c>
      <c r="M824" s="120">
        <v>0</v>
      </c>
      <c r="N824" s="120">
        <v>0</v>
      </c>
      <c r="O824" s="120">
        <v>0</v>
      </c>
      <c r="P824" s="185"/>
      <c r="Q824" s="181">
        <v>0</v>
      </c>
      <c r="R824" s="197"/>
      <c r="S824" s="179" t="str">
        <f>IFERROR(INDEX('ITC-3B'!$B$21:$B$1020,MATCH(F824,'ITC-3B'!$E$21:$E$1020,0)),"-")</f>
        <v>-</v>
      </c>
      <c r="T824" s="179" t="str">
        <f>IFERROR(INDEX('ITC-Books'!$B$21:$B$1020,MATCH(F824,'ITC-Books'!$E$21:$E$1020,0)),"-")</f>
        <v>-</v>
      </c>
      <c r="U824" s="186">
        <f t="shared" si="17"/>
        <v>0</v>
      </c>
      <c r="W824" s="179" t="str">
        <f>IFERROR(INDEX('ITC-3B'!$C$21:$C$1020,MATCH(F824,'ITC-3B'!$E$21:$E$1020,0)),"Unclaimed")</f>
        <v>Unclaimed</v>
      </c>
      <c r="X824" s="114">
        <f>IFERROR(VLOOKUP(F824,'ITC-3B'!$E$21:$P$1020,12,0)-H824,SUM(M824:O824))</f>
        <v>0</v>
      </c>
      <c r="Y824" s="179" t="str">
        <f>IFERROR(INDEX('ITC-Books'!$C$21:$C$1020,MATCH(F824,'ITC-Books'!$E$21:$E$1020,0)),"Unclaimed")</f>
        <v>Unclaimed</v>
      </c>
      <c r="Z824" s="114">
        <f>IFERROR(VLOOKUP(F824,'ITC-Books'!$E$21:$P$1020,12,0)-H824,SUM(M824:O824))</f>
        <v>0</v>
      </c>
    </row>
    <row r="825" spans="2:26">
      <c r="B825" s="176" t="s">
        <v>3204</v>
      </c>
      <c r="C825" s="121"/>
      <c r="D825" s="119"/>
      <c r="E825" s="118"/>
      <c r="F825" s="192"/>
      <c r="G825" s="117"/>
      <c r="H825" s="120">
        <v>0</v>
      </c>
      <c r="I825" s="119"/>
      <c r="J825" s="119"/>
      <c r="K825" s="120">
        <v>0</v>
      </c>
      <c r="L825" s="120">
        <v>0</v>
      </c>
      <c r="M825" s="120">
        <v>0</v>
      </c>
      <c r="N825" s="120">
        <v>0</v>
      </c>
      <c r="O825" s="120">
        <v>0</v>
      </c>
      <c r="P825" s="185"/>
      <c r="Q825" s="181">
        <v>0</v>
      </c>
      <c r="R825" s="197"/>
      <c r="S825" s="179" t="str">
        <f>IFERROR(INDEX('ITC-3B'!$B$21:$B$1020,MATCH(F825,'ITC-3B'!$E$21:$E$1020,0)),"-")</f>
        <v>-</v>
      </c>
      <c r="T825" s="179" t="str">
        <f>IFERROR(INDEX('ITC-Books'!$B$21:$B$1020,MATCH(F825,'ITC-Books'!$E$21:$E$1020,0)),"-")</f>
        <v>-</v>
      </c>
      <c r="U825" s="186">
        <f t="shared" si="17"/>
        <v>0</v>
      </c>
      <c r="W825" s="179" t="str">
        <f>IFERROR(INDEX('ITC-3B'!$C$21:$C$1020,MATCH(F825,'ITC-3B'!$E$21:$E$1020,0)),"Unclaimed")</f>
        <v>Unclaimed</v>
      </c>
      <c r="X825" s="114">
        <f>IFERROR(VLOOKUP(F825,'ITC-3B'!$E$21:$P$1020,12,0)-H825,SUM(M825:O825))</f>
        <v>0</v>
      </c>
      <c r="Y825" s="179" t="str">
        <f>IFERROR(INDEX('ITC-Books'!$C$21:$C$1020,MATCH(F825,'ITC-Books'!$E$21:$E$1020,0)),"Unclaimed")</f>
        <v>Unclaimed</v>
      </c>
      <c r="Z825" s="114">
        <f>IFERROR(VLOOKUP(F825,'ITC-Books'!$E$21:$P$1020,12,0)-H825,SUM(M825:O825))</f>
        <v>0</v>
      </c>
    </row>
    <row r="826" spans="2:26">
      <c r="B826" s="176" t="s">
        <v>3205</v>
      </c>
      <c r="C826" s="121"/>
      <c r="D826" s="119"/>
      <c r="E826" s="118"/>
      <c r="F826" s="192"/>
      <c r="G826" s="117"/>
      <c r="H826" s="120">
        <v>0</v>
      </c>
      <c r="I826" s="119"/>
      <c r="J826" s="119"/>
      <c r="K826" s="120">
        <v>0</v>
      </c>
      <c r="L826" s="120">
        <v>0</v>
      </c>
      <c r="M826" s="120">
        <v>0</v>
      </c>
      <c r="N826" s="120">
        <v>0</v>
      </c>
      <c r="O826" s="120">
        <v>0</v>
      </c>
      <c r="P826" s="185"/>
      <c r="Q826" s="181">
        <v>0</v>
      </c>
      <c r="R826" s="197"/>
      <c r="S826" s="179" t="str">
        <f>IFERROR(INDEX('ITC-3B'!$B$21:$B$1020,MATCH(F826,'ITC-3B'!$E$21:$E$1020,0)),"-")</f>
        <v>-</v>
      </c>
      <c r="T826" s="179" t="str">
        <f>IFERROR(INDEX('ITC-Books'!$B$21:$B$1020,MATCH(F826,'ITC-Books'!$E$21:$E$1020,0)),"-")</f>
        <v>-</v>
      </c>
      <c r="U826" s="186">
        <f t="shared" si="17"/>
        <v>0</v>
      </c>
      <c r="W826" s="179" t="str">
        <f>IFERROR(INDEX('ITC-3B'!$C$21:$C$1020,MATCH(F826,'ITC-3B'!$E$21:$E$1020,0)),"Unclaimed")</f>
        <v>Unclaimed</v>
      </c>
      <c r="X826" s="114">
        <f>IFERROR(VLOOKUP(F826,'ITC-3B'!$E$21:$P$1020,12,0)-H826,SUM(M826:O826))</f>
        <v>0</v>
      </c>
      <c r="Y826" s="179" t="str">
        <f>IFERROR(INDEX('ITC-Books'!$C$21:$C$1020,MATCH(F826,'ITC-Books'!$E$21:$E$1020,0)),"Unclaimed")</f>
        <v>Unclaimed</v>
      </c>
      <c r="Z826" s="114">
        <f>IFERROR(VLOOKUP(F826,'ITC-Books'!$E$21:$P$1020,12,0)-H826,SUM(M826:O826))</f>
        <v>0</v>
      </c>
    </row>
    <row r="827" spans="2:26">
      <c r="B827" s="176" t="s">
        <v>3206</v>
      </c>
      <c r="C827" s="121"/>
      <c r="D827" s="119"/>
      <c r="E827" s="118"/>
      <c r="F827" s="192"/>
      <c r="G827" s="117"/>
      <c r="H827" s="120">
        <v>0</v>
      </c>
      <c r="I827" s="119"/>
      <c r="J827" s="119"/>
      <c r="K827" s="120">
        <v>0</v>
      </c>
      <c r="L827" s="120">
        <v>0</v>
      </c>
      <c r="M827" s="120">
        <v>0</v>
      </c>
      <c r="N827" s="120">
        <v>0</v>
      </c>
      <c r="O827" s="120">
        <v>0</v>
      </c>
      <c r="P827" s="185"/>
      <c r="Q827" s="181">
        <v>0</v>
      </c>
      <c r="R827" s="197"/>
      <c r="S827" s="179" t="str">
        <f>IFERROR(INDEX('ITC-3B'!$B$21:$B$1020,MATCH(F827,'ITC-3B'!$E$21:$E$1020,0)),"-")</f>
        <v>-</v>
      </c>
      <c r="T827" s="179" t="str">
        <f>IFERROR(INDEX('ITC-Books'!$B$21:$B$1020,MATCH(F827,'ITC-Books'!$E$21:$E$1020,0)),"-")</f>
        <v>-</v>
      </c>
      <c r="U827" s="186">
        <f t="shared" si="17"/>
        <v>0</v>
      </c>
      <c r="W827" s="179" t="str">
        <f>IFERROR(INDEX('ITC-3B'!$C$21:$C$1020,MATCH(F827,'ITC-3B'!$E$21:$E$1020,0)),"Unclaimed")</f>
        <v>Unclaimed</v>
      </c>
      <c r="X827" s="114">
        <f>IFERROR(VLOOKUP(F827,'ITC-3B'!$E$21:$P$1020,12,0)-H827,SUM(M827:O827))</f>
        <v>0</v>
      </c>
      <c r="Y827" s="179" t="str">
        <f>IFERROR(INDEX('ITC-Books'!$C$21:$C$1020,MATCH(F827,'ITC-Books'!$E$21:$E$1020,0)),"Unclaimed")</f>
        <v>Unclaimed</v>
      </c>
      <c r="Z827" s="114">
        <f>IFERROR(VLOOKUP(F827,'ITC-Books'!$E$21:$P$1020,12,0)-H827,SUM(M827:O827))</f>
        <v>0</v>
      </c>
    </row>
    <row r="828" spans="2:26">
      <c r="B828" s="176" t="s">
        <v>3207</v>
      </c>
      <c r="C828" s="121"/>
      <c r="D828" s="119"/>
      <c r="E828" s="118"/>
      <c r="F828" s="192"/>
      <c r="G828" s="117"/>
      <c r="H828" s="120">
        <v>0</v>
      </c>
      <c r="I828" s="119"/>
      <c r="J828" s="119"/>
      <c r="K828" s="120">
        <v>0</v>
      </c>
      <c r="L828" s="120">
        <v>0</v>
      </c>
      <c r="M828" s="120">
        <v>0</v>
      </c>
      <c r="N828" s="120">
        <v>0</v>
      </c>
      <c r="O828" s="120">
        <v>0</v>
      </c>
      <c r="P828" s="185"/>
      <c r="Q828" s="181">
        <v>0</v>
      </c>
      <c r="R828" s="197"/>
      <c r="S828" s="179" t="str">
        <f>IFERROR(INDEX('ITC-3B'!$B$21:$B$1020,MATCH(F828,'ITC-3B'!$E$21:$E$1020,0)),"-")</f>
        <v>-</v>
      </c>
      <c r="T828" s="179" t="str">
        <f>IFERROR(INDEX('ITC-Books'!$B$21:$B$1020,MATCH(F828,'ITC-Books'!$E$21:$E$1020,0)),"-")</f>
        <v>-</v>
      </c>
      <c r="U828" s="186">
        <f t="shared" si="17"/>
        <v>0</v>
      </c>
      <c r="W828" s="179" t="str">
        <f>IFERROR(INDEX('ITC-3B'!$C$21:$C$1020,MATCH(F828,'ITC-3B'!$E$21:$E$1020,0)),"Unclaimed")</f>
        <v>Unclaimed</v>
      </c>
      <c r="X828" s="114">
        <f>IFERROR(VLOOKUP(F828,'ITC-3B'!$E$21:$P$1020,12,0)-H828,SUM(M828:O828))</f>
        <v>0</v>
      </c>
      <c r="Y828" s="179" t="str">
        <f>IFERROR(INDEX('ITC-Books'!$C$21:$C$1020,MATCH(F828,'ITC-Books'!$E$21:$E$1020,0)),"Unclaimed")</f>
        <v>Unclaimed</v>
      </c>
      <c r="Z828" s="114">
        <f>IFERROR(VLOOKUP(F828,'ITC-Books'!$E$21:$P$1020,12,0)-H828,SUM(M828:O828))</f>
        <v>0</v>
      </c>
    </row>
    <row r="829" spans="2:26">
      <c r="B829" s="176" t="s">
        <v>3208</v>
      </c>
      <c r="C829" s="121"/>
      <c r="D829" s="119"/>
      <c r="E829" s="118"/>
      <c r="F829" s="192"/>
      <c r="G829" s="117"/>
      <c r="H829" s="120">
        <v>0</v>
      </c>
      <c r="I829" s="119"/>
      <c r="J829" s="119"/>
      <c r="K829" s="120">
        <v>0</v>
      </c>
      <c r="L829" s="120">
        <v>0</v>
      </c>
      <c r="M829" s="120">
        <v>0</v>
      </c>
      <c r="N829" s="120">
        <v>0</v>
      </c>
      <c r="O829" s="120">
        <v>0</v>
      </c>
      <c r="P829" s="185"/>
      <c r="Q829" s="181">
        <v>0</v>
      </c>
      <c r="R829" s="197"/>
      <c r="S829" s="179" t="str">
        <f>IFERROR(INDEX('ITC-3B'!$B$21:$B$1020,MATCH(F829,'ITC-3B'!$E$21:$E$1020,0)),"-")</f>
        <v>-</v>
      </c>
      <c r="T829" s="179" t="str">
        <f>IFERROR(INDEX('ITC-Books'!$B$21:$B$1020,MATCH(F829,'ITC-Books'!$E$21:$E$1020,0)),"-")</f>
        <v>-</v>
      </c>
      <c r="U829" s="186">
        <f t="shared" si="17"/>
        <v>0</v>
      </c>
      <c r="W829" s="179" t="str">
        <f>IFERROR(INDEX('ITC-3B'!$C$21:$C$1020,MATCH(F829,'ITC-3B'!$E$21:$E$1020,0)),"Unclaimed")</f>
        <v>Unclaimed</v>
      </c>
      <c r="X829" s="114">
        <f>IFERROR(VLOOKUP(F829,'ITC-3B'!$E$21:$P$1020,12,0)-H829,SUM(M829:O829))</f>
        <v>0</v>
      </c>
      <c r="Y829" s="179" t="str">
        <f>IFERROR(INDEX('ITC-Books'!$C$21:$C$1020,MATCH(F829,'ITC-Books'!$E$21:$E$1020,0)),"Unclaimed")</f>
        <v>Unclaimed</v>
      </c>
      <c r="Z829" s="114">
        <f>IFERROR(VLOOKUP(F829,'ITC-Books'!$E$21:$P$1020,12,0)-H829,SUM(M829:O829))</f>
        <v>0</v>
      </c>
    </row>
    <row r="830" spans="2:26">
      <c r="B830" s="176" t="s">
        <v>3209</v>
      </c>
      <c r="C830" s="121"/>
      <c r="D830" s="119"/>
      <c r="E830" s="118"/>
      <c r="F830" s="192"/>
      <c r="G830" s="117"/>
      <c r="H830" s="120">
        <v>0</v>
      </c>
      <c r="I830" s="119"/>
      <c r="J830" s="119"/>
      <c r="K830" s="120">
        <v>0</v>
      </c>
      <c r="L830" s="120">
        <v>0</v>
      </c>
      <c r="M830" s="120">
        <v>0</v>
      </c>
      <c r="N830" s="120">
        <v>0</v>
      </c>
      <c r="O830" s="120">
        <v>0</v>
      </c>
      <c r="P830" s="185"/>
      <c r="Q830" s="181">
        <v>0</v>
      </c>
      <c r="R830" s="197"/>
      <c r="S830" s="179" t="str">
        <f>IFERROR(INDEX('ITC-3B'!$B$21:$B$1020,MATCH(F830,'ITC-3B'!$E$21:$E$1020,0)),"-")</f>
        <v>-</v>
      </c>
      <c r="T830" s="179" t="str">
        <f>IFERROR(INDEX('ITC-Books'!$B$21:$B$1020,MATCH(F830,'ITC-Books'!$E$21:$E$1020,0)),"-")</f>
        <v>-</v>
      </c>
      <c r="U830" s="186">
        <f t="shared" si="17"/>
        <v>0</v>
      </c>
      <c r="W830" s="179" t="str">
        <f>IFERROR(INDEX('ITC-3B'!$C$21:$C$1020,MATCH(F830,'ITC-3B'!$E$21:$E$1020,0)),"Unclaimed")</f>
        <v>Unclaimed</v>
      </c>
      <c r="X830" s="114">
        <f>IFERROR(VLOOKUP(F830,'ITC-3B'!$E$21:$P$1020,12,0)-H830,SUM(M830:O830))</f>
        <v>0</v>
      </c>
      <c r="Y830" s="179" t="str">
        <f>IFERROR(INDEX('ITC-Books'!$C$21:$C$1020,MATCH(F830,'ITC-Books'!$E$21:$E$1020,0)),"Unclaimed")</f>
        <v>Unclaimed</v>
      </c>
      <c r="Z830" s="114">
        <f>IFERROR(VLOOKUP(F830,'ITC-Books'!$E$21:$P$1020,12,0)-H830,SUM(M830:O830))</f>
        <v>0</v>
      </c>
    </row>
    <row r="831" spans="2:26">
      <c r="B831" s="176" t="s">
        <v>3210</v>
      </c>
      <c r="C831" s="121"/>
      <c r="D831" s="119"/>
      <c r="E831" s="118"/>
      <c r="F831" s="192"/>
      <c r="G831" s="117"/>
      <c r="H831" s="120">
        <v>0</v>
      </c>
      <c r="I831" s="119"/>
      <c r="J831" s="119"/>
      <c r="K831" s="120">
        <v>0</v>
      </c>
      <c r="L831" s="120">
        <v>0</v>
      </c>
      <c r="M831" s="120">
        <v>0</v>
      </c>
      <c r="N831" s="120">
        <v>0</v>
      </c>
      <c r="O831" s="120">
        <v>0</v>
      </c>
      <c r="P831" s="185"/>
      <c r="Q831" s="181">
        <v>0</v>
      </c>
      <c r="R831" s="197"/>
      <c r="S831" s="179" t="str">
        <f>IFERROR(INDEX('ITC-3B'!$B$21:$B$1020,MATCH(F831,'ITC-3B'!$E$21:$E$1020,0)),"-")</f>
        <v>-</v>
      </c>
      <c r="T831" s="179" t="str">
        <f>IFERROR(INDEX('ITC-Books'!$B$21:$B$1020,MATCH(F831,'ITC-Books'!$E$21:$E$1020,0)),"-")</f>
        <v>-</v>
      </c>
      <c r="U831" s="186">
        <f t="shared" si="17"/>
        <v>0</v>
      </c>
      <c r="W831" s="179" t="str">
        <f>IFERROR(INDEX('ITC-3B'!$C$21:$C$1020,MATCH(F831,'ITC-3B'!$E$21:$E$1020,0)),"Unclaimed")</f>
        <v>Unclaimed</v>
      </c>
      <c r="X831" s="114">
        <f>IFERROR(VLOOKUP(F831,'ITC-3B'!$E$21:$P$1020,12,0)-H831,SUM(M831:O831))</f>
        <v>0</v>
      </c>
      <c r="Y831" s="179" t="str">
        <f>IFERROR(INDEX('ITC-Books'!$C$21:$C$1020,MATCH(F831,'ITC-Books'!$E$21:$E$1020,0)),"Unclaimed")</f>
        <v>Unclaimed</v>
      </c>
      <c r="Z831" s="114">
        <f>IFERROR(VLOOKUP(F831,'ITC-Books'!$E$21:$P$1020,12,0)-H831,SUM(M831:O831))</f>
        <v>0</v>
      </c>
    </row>
    <row r="832" spans="2:26">
      <c r="B832" s="176" t="s">
        <v>3211</v>
      </c>
      <c r="C832" s="121"/>
      <c r="D832" s="119"/>
      <c r="E832" s="118"/>
      <c r="F832" s="192"/>
      <c r="G832" s="117"/>
      <c r="H832" s="120">
        <v>0</v>
      </c>
      <c r="I832" s="119"/>
      <c r="J832" s="119"/>
      <c r="K832" s="120">
        <v>0</v>
      </c>
      <c r="L832" s="120">
        <v>0</v>
      </c>
      <c r="M832" s="120">
        <v>0</v>
      </c>
      <c r="N832" s="120">
        <v>0</v>
      </c>
      <c r="O832" s="120">
        <v>0</v>
      </c>
      <c r="P832" s="185"/>
      <c r="Q832" s="181">
        <v>0</v>
      </c>
      <c r="R832" s="197"/>
      <c r="S832" s="179" t="str">
        <f>IFERROR(INDEX('ITC-3B'!$B$21:$B$1020,MATCH(F832,'ITC-3B'!$E$21:$E$1020,0)),"-")</f>
        <v>-</v>
      </c>
      <c r="T832" s="179" t="str">
        <f>IFERROR(INDEX('ITC-Books'!$B$21:$B$1020,MATCH(F832,'ITC-Books'!$E$21:$E$1020,0)),"-")</f>
        <v>-</v>
      </c>
      <c r="U832" s="186">
        <f t="shared" si="17"/>
        <v>0</v>
      </c>
      <c r="W832" s="179" t="str">
        <f>IFERROR(INDEX('ITC-3B'!$C$21:$C$1020,MATCH(F832,'ITC-3B'!$E$21:$E$1020,0)),"Unclaimed")</f>
        <v>Unclaimed</v>
      </c>
      <c r="X832" s="114">
        <f>IFERROR(VLOOKUP(F832,'ITC-3B'!$E$21:$P$1020,12,0)-H832,SUM(M832:O832))</f>
        <v>0</v>
      </c>
      <c r="Y832" s="179" t="str">
        <f>IFERROR(INDEX('ITC-Books'!$C$21:$C$1020,MATCH(F832,'ITC-Books'!$E$21:$E$1020,0)),"Unclaimed")</f>
        <v>Unclaimed</v>
      </c>
      <c r="Z832" s="114">
        <f>IFERROR(VLOOKUP(F832,'ITC-Books'!$E$21:$P$1020,12,0)-H832,SUM(M832:O832))</f>
        <v>0</v>
      </c>
    </row>
    <row r="833" spans="2:26">
      <c r="B833" s="176" t="s">
        <v>3212</v>
      </c>
      <c r="C833" s="121"/>
      <c r="D833" s="119"/>
      <c r="E833" s="118"/>
      <c r="F833" s="192"/>
      <c r="G833" s="117"/>
      <c r="H833" s="120">
        <v>0</v>
      </c>
      <c r="I833" s="119"/>
      <c r="J833" s="119"/>
      <c r="K833" s="120">
        <v>0</v>
      </c>
      <c r="L833" s="120">
        <v>0</v>
      </c>
      <c r="M833" s="120">
        <v>0</v>
      </c>
      <c r="N833" s="120">
        <v>0</v>
      </c>
      <c r="O833" s="120">
        <v>0</v>
      </c>
      <c r="P833" s="185"/>
      <c r="Q833" s="181">
        <v>0</v>
      </c>
      <c r="R833" s="197"/>
      <c r="S833" s="179" t="str">
        <f>IFERROR(INDEX('ITC-3B'!$B$21:$B$1020,MATCH(F833,'ITC-3B'!$E$21:$E$1020,0)),"-")</f>
        <v>-</v>
      </c>
      <c r="T833" s="179" t="str">
        <f>IFERROR(INDEX('ITC-Books'!$B$21:$B$1020,MATCH(F833,'ITC-Books'!$E$21:$E$1020,0)),"-")</f>
        <v>-</v>
      </c>
      <c r="U833" s="186">
        <f t="shared" si="17"/>
        <v>0</v>
      </c>
      <c r="W833" s="179" t="str">
        <f>IFERROR(INDEX('ITC-3B'!$C$21:$C$1020,MATCH(F833,'ITC-3B'!$E$21:$E$1020,0)),"Unclaimed")</f>
        <v>Unclaimed</v>
      </c>
      <c r="X833" s="114">
        <f>IFERROR(VLOOKUP(F833,'ITC-3B'!$E$21:$P$1020,12,0)-H833,SUM(M833:O833))</f>
        <v>0</v>
      </c>
      <c r="Y833" s="179" t="str">
        <f>IFERROR(INDEX('ITC-Books'!$C$21:$C$1020,MATCH(F833,'ITC-Books'!$E$21:$E$1020,0)),"Unclaimed")</f>
        <v>Unclaimed</v>
      </c>
      <c r="Z833" s="114">
        <f>IFERROR(VLOOKUP(F833,'ITC-Books'!$E$21:$P$1020,12,0)-H833,SUM(M833:O833))</f>
        <v>0</v>
      </c>
    </row>
    <row r="834" spans="2:26">
      <c r="B834" s="176" t="s">
        <v>3213</v>
      </c>
      <c r="C834" s="121"/>
      <c r="D834" s="119"/>
      <c r="E834" s="118"/>
      <c r="F834" s="192"/>
      <c r="G834" s="117"/>
      <c r="H834" s="120">
        <v>0</v>
      </c>
      <c r="I834" s="119"/>
      <c r="J834" s="119"/>
      <c r="K834" s="120">
        <v>0</v>
      </c>
      <c r="L834" s="120">
        <v>0</v>
      </c>
      <c r="M834" s="120">
        <v>0</v>
      </c>
      <c r="N834" s="120">
        <v>0</v>
      </c>
      <c r="O834" s="120">
        <v>0</v>
      </c>
      <c r="P834" s="185"/>
      <c r="Q834" s="181">
        <v>0</v>
      </c>
      <c r="R834" s="197"/>
      <c r="S834" s="179" t="str">
        <f>IFERROR(INDEX('ITC-3B'!$B$21:$B$1020,MATCH(F834,'ITC-3B'!$E$21:$E$1020,0)),"-")</f>
        <v>-</v>
      </c>
      <c r="T834" s="179" t="str">
        <f>IFERROR(INDEX('ITC-Books'!$B$21:$B$1020,MATCH(F834,'ITC-Books'!$E$21:$E$1020,0)),"-")</f>
        <v>-</v>
      </c>
      <c r="U834" s="186">
        <f t="shared" si="17"/>
        <v>0</v>
      </c>
      <c r="W834" s="179" t="str">
        <f>IFERROR(INDEX('ITC-3B'!$C$21:$C$1020,MATCH(F834,'ITC-3B'!$E$21:$E$1020,0)),"Unclaimed")</f>
        <v>Unclaimed</v>
      </c>
      <c r="X834" s="114">
        <f>IFERROR(VLOOKUP(F834,'ITC-3B'!$E$21:$P$1020,12,0)-H834,SUM(M834:O834))</f>
        <v>0</v>
      </c>
      <c r="Y834" s="179" t="str">
        <f>IFERROR(INDEX('ITC-Books'!$C$21:$C$1020,MATCH(F834,'ITC-Books'!$E$21:$E$1020,0)),"Unclaimed")</f>
        <v>Unclaimed</v>
      </c>
      <c r="Z834" s="114">
        <f>IFERROR(VLOOKUP(F834,'ITC-Books'!$E$21:$P$1020,12,0)-H834,SUM(M834:O834))</f>
        <v>0</v>
      </c>
    </row>
    <row r="835" spans="2:26">
      <c r="B835" s="176" t="s">
        <v>3214</v>
      </c>
      <c r="C835" s="121"/>
      <c r="D835" s="119"/>
      <c r="E835" s="118"/>
      <c r="F835" s="192"/>
      <c r="G835" s="117"/>
      <c r="H835" s="120">
        <v>0</v>
      </c>
      <c r="I835" s="119"/>
      <c r="J835" s="119"/>
      <c r="K835" s="120">
        <v>0</v>
      </c>
      <c r="L835" s="120">
        <v>0</v>
      </c>
      <c r="M835" s="120">
        <v>0</v>
      </c>
      <c r="N835" s="120">
        <v>0</v>
      </c>
      <c r="O835" s="120">
        <v>0</v>
      </c>
      <c r="P835" s="185"/>
      <c r="Q835" s="181">
        <v>0</v>
      </c>
      <c r="R835" s="197"/>
      <c r="S835" s="179" t="str">
        <f>IFERROR(INDEX('ITC-3B'!$B$21:$B$1020,MATCH(F835,'ITC-3B'!$E$21:$E$1020,0)),"-")</f>
        <v>-</v>
      </c>
      <c r="T835" s="179" t="str">
        <f>IFERROR(INDEX('ITC-Books'!$B$21:$B$1020,MATCH(F835,'ITC-Books'!$E$21:$E$1020,0)),"-")</f>
        <v>-</v>
      </c>
      <c r="U835" s="186">
        <f t="shared" si="17"/>
        <v>0</v>
      </c>
      <c r="W835" s="179" t="str">
        <f>IFERROR(INDEX('ITC-3B'!$C$21:$C$1020,MATCH(F835,'ITC-3B'!$E$21:$E$1020,0)),"Unclaimed")</f>
        <v>Unclaimed</v>
      </c>
      <c r="X835" s="114">
        <f>IFERROR(VLOOKUP(F835,'ITC-3B'!$E$21:$P$1020,12,0)-H835,SUM(M835:O835))</f>
        <v>0</v>
      </c>
      <c r="Y835" s="179" t="str">
        <f>IFERROR(INDEX('ITC-Books'!$C$21:$C$1020,MATCH(F835,'ITC-Books'!$E$21:$E$1020,0)),"Unclaimed")</f>
        <v>Unclaimed</v>
      </c>
      <c r="Z835" s="114">
        <f>IFERROR(VLOOKUP(F835,'ITC-Books'!$E$21:$P$1020,12,0)-H835,SUM(M835:O835))</f>
        <v>0</v>
      </c>
    </row>
    <row r="836" spans="2:26">
      <c r="B836" s="176" t="s">
        <v>3215</v>
      </c>
      <c r="C836" s="121"/>
      <c r="D836" s="119"/>
      <c r="E836" s="118"/>
      <c r="F836" s="192"/>
      <c r="G836" s="117"/>
      <c r="H836" s="120">
        <v>0</v>
      </c>
      <c r="I836" s="119"/>
      <c r="J836" s="119"/>
      <c r="K836" s="120">
        <v>0</v>
      </c>
      <c r="L836" s="120">
        <v>0</v>
      </c>
      <c r="M836" s="120">
        <v>0</v>
      </c>
      <c r="N836" s="120">
        <v>0</v>
      </c>
      <c r="O836" s="120">
        <v>0</v>
      </c>
      <c r="P836" s="185"/>
      <c r="Q836" s="181">
        <v>0</v>
      </c>
      <c r="R836" s="197"/>
      <c r="S836" s="179" t="str">
        <f>IFERROR(INDEX('ITC-3B'!$B$21:$B$1020,MATCH(F836,'ITC-3B'!$E$21:$E$1020,0)),"-")</f>
        <v>-</v>
      </c>
      <c r="T836" s="179" t="str">
        <f>IFERROR(INDEX('ITC-Books'!$B$21:$B$1020,MATCH(F836,'ITC-Books'!$E$21:$E$1020,0)),"-")</f>
        <v>-</v>
      </c>
      <c r="U836" s="186">
        <f t="shared" si="17"/>
        <v>0</v>
      </c>
      <c r="W836" s="179" t="str">
        <f>IFERROR(INDEX('ITC-3B'!$C$21:$C$1020,MATCH(F836,'ITC-3B'!$E$21:$E$1020,0)),"Unclaimed")</f>
        <v>Unclaimed</v>
      </c>
      <c r="X836" s="114">
        <f>IFERROR(VLOOKUP(F836,'ITC-3B'!$E$21:$P$1020,12,0)-H836,SUM(M836:O836))</f>
        <v>0</v>
      </c>
      <c r="Y836" s="179" t="str">
        <f>IFERROR(INDEX('ITC-Books'!$C$21:$C$1020,MATCH(F836,'ITC-Books'!$E$21:$E$1020,0)),"Unclaimed")</f>
        <v>Unclaimed</v>
      </c>
      <c r="Z836" s="114">
        <f>IFERROR(VLOOKUP(F836,'ITC-Books'!$E$21:$P$1020,12,0)-H836,SUM(M836:O836))</f>
        <v>0</v>
      </c>
    </row>
    <row r="837" spans="2:26">
      <c r="B837" s="176" t="s">
        <v>3216</v>
      </c>
      <c r="C837" s="121"/>
      <c r="D837" s="119"/>
      <c r="E837" s="118"/>
      <c r="F837" s="192"/>
      <c r="G837" s="117"/>
      <c r="H837" s="120">
        <v>0</v>
      </c>
      <c r="I837" s="119"/>
      <c r="J837" s="119"/>
      <c r="K837" s="120">
        <v>0</v>
      </c>
      <c r="L837" s="120">
        <v>0</v>
      </c>
      <c r="M837" s="120">
        <v>0</v>
      </c>
      <c r="N837" s="120">
        <v>0</v>
      </c>
      <c r="O837" s="120">
        <v>0</v>
      </c>
      <c r="P837" s="185"/>
      <c r="Q837" s="181">
        <v>0</v>
      </c>
      <c r="R837" s="197"/>
      <c r="S837" s="179" t="str">
        <f>IFERROR(INDEX('ITC-3B'!$B$21:$B$1020,MATCH(F837,'ITC-3B'!$E$21:$E$1020,0)),"-")</f>
        <v>-</v>
      </c>
      <c r="T837" s="179" t="str">
        <f>IFERROR(INDEX('ITC-Books'!$B$21:$B$1020,MATCH(F837,'ITC-Books'!$E$21:$E$1020,0)),"-")</f>
        <v>-</v>
      </c>
      <c r="U837" s="186">
        <f t="shared" si="17"/>
        <v>0</v>
      </c>
      <c r="W837" s="179" t="str">
        <f>IFERROR(INDEX('ITC-3B'!$C$21:$C$1020,MATCH(F837,'ITC-3B'!$E$21:$E$1020,0)),"Unclaimed")</f>
        <v>Unclaimed</v>
      </c>
      <c r="X837" s="114">
        <f>IFERROR(VLOOKUP(F837,'ITC-3B'!$E$21:$P$1020,12,0)-H837,SUM(M837:O837))</f>
        <v>0</v>
      </c>
      <c r="Y837" s="179" t="str">
        <f>IFERROR(INDEX('ITC-Books'!$C$21:$C$1020,MATCH(F837,'ITC-Books'!$E$21:$E$1020,0)),"Unclaimed")</f>
        <v>Unclaimed</v>
      </c>
      <c r="Z837" s="114">
        <f>IFERROR(VLOOKUP(F837,'ITC-Books'!$E$21:$P$1020,12,0)-H837,SUM(M837:O837))</f>
        <v>0</v>
      </c>
    </row>
    <row r="838" spans="2:26">
      <c r="B838" s="176" t="s">
        <v>3217</v>
      </c>
      <c r="C838" s="121"/>
      <c r="D838" s="119"/>
      <c r="E838" s="118"/>
      <c r="F838" s="192"/>
      <c r="G838" s="117"/>
      <c r="H838" s="120">
        <v>0</v>
      </c>
      <c r="I838" s="119"/>
      <c r="J838" s="119"/>
      <c r="K838" s="120">
        <v>0</v>
      </c>
      <c r="L838" s="120">
        <v>0</v>
      </c>
      <c r="M838" s="120">
        <v>0</v>
      </c>
      <c r="N838" s="120">
        <v>0</v>
      </c>
      <c r="O838" s="120">
        <v>0</v>
      </c>
      <c r="P838" s="185"/>
      <c r="Q838" s="181">
        <v>0</v>
      </c>
      <c r="R838" s="197"/>
      <c r="S838" s="179" t="str">
        <f>IFERROR(INDEX('ITC-3B'!$B$21:$B$1020,MATCH(F838,'ITC-3B'!$E$21:$E$1020,0)),"-")</f>
        <v>-</v>
      </c>
      <c r="T838" s="179" t="str">
        <f>IFERROR(INDEX('ITC-Books'!$B$21:$B$1020,MATCH(F838,'ITC-Books'!$E$21:$E$1020,0)),"-")</f>
        <v>-</v>
      </c>
      <c r="U838" s="186">
        <f t="shared" si="17"/>
        <v>0</v>
      </c>
      <c r="W838" s="179" t="str">
        <f>IFERROR(INDEX('ITC-3B'!$C$21:$C$1020,MATCH(F838,'ITC-3B'!$E$21:$E$1020,0)),"Unclaimed")</f>
        <v>Unclaimed</v>
      </c>
      <c r="X838" s="114">
        <f>IFERROR(VLOOKUP(F838,'ITC-3B'!$E$21:$P$1020,12,0)-H838,SUM(M838:O838))</f>
        <v>0</v>
      </c>
      <c r="Y838" s="179" t="str">
        <f>IFERROR(INDEX('ITC-Books'!$C$21:$C$1020,MATCH(F838,'ITC-Books'!$E$21:$E$1020,0)),"Unclaimed")</f>
        <v>Unclaimed</v>
      </c>
      <c r="Z838" s="114">
        <f>IFERROR(VLOOKUP(F838,'ITC-Books'!$E$21:$P$1020,12,0)-H838,SUM(M838:O838))</f>
        <v>0</v>
      </c>
    </row>
    <row r="839" spans="2:26">
      <c r="B839" s="176" t="s">
        <v>3218</v>
      </c>
      <c r="C839" s="121"/>
      <c r="D839" s="119"/>
      <c r="E839" s="118"/>
      <c r="F839" s="192"/>
      <c r="G839" s="117"/>
      <c r="H839" s="120">
        <v>0</v>
      </c>
      <c r="I839" s="119"/>
      <c r="J839" s="119"/>
      <c r="K839" s="120">
        <v>0</v>
      </c>
      <c r="L839" s="120">
        <v>0</v>
      </c>
      <c r="M839" s="120">
        <v>0</v>
      </c>
      <c r="N839" s="120">
        <v>0</v>
      </c>
      <c r="O839" s="120">
        <v>0</v>
      </c>
      <c r="P839" s="185"/>
      <c r="Q839" s="181">
        <v>0</v>
      </c>
      <c r="R839" s="197"/>
      <c r="S839" s="179" t="str">
        <f>IFERROR(INDEX('ITC-3B'!$B$21:$B$1020,MATCH(F839,'ITC-3B'!$E$21:$E$1020,0)),"-")</f>
        <v>-</v>
      </c>
      <c r="T839" s="179" t="str">
        <f>IFERROR(INDEX('ITC-Books'!$B$21:$B$1020,MATCH(F839,'ITC-Books'!$E$21:$E$1020,0)),"-")</f>
        <v>-</v>
      </c>
      <c r="U839" s="186">
        <f t="shared" si="17"/>
        <v>0</v>
      </c>
      <c r="W839" s="179" t="str">
        <f>IFERROR(INDEX('ITC-3B'!$C$21:$C$1020,MATCH(F839,'ITC-3B'!$E$21:$E$1020,0)),"Unclaimed")</f>
        <v>Unclaimed</v>
      </c>
      <c r="X839" s="114">
        <f>IFERROR(VLOOKUP(F839,'ITC-3B'!$E$21:$P$1020,12,0)-H839,SUM(M839:O839))</f>
        <v>0</v>
      </c>
      <c r="Y839" s="179" t="str">
        <f>IFERROR(INDEX('ITC-Books'!$C$21:$C$1020,MATCH(F839,'ITC-Books'!$E$21:$E$1020,0)),"Unclaimed")</f>
        <v>Unclaimed</v>
      </c>
      <c r="Z839" s="114">
        <f>IFERROR(VLOOKUP(F839,'ITC-Books'!$E$21:$P$1020,12,0)-H839,SUM(M839:O839))</f>
        <v>0</v>
      </c>
    </row>
    <row r="840" spans="2:26">
      <c r="B840" s="176" t="s">
        <v>3219</v>
      </c>
      <c r="C840" s="121"/>
      <c r="D840" s="119"/>
      <c r="E840" s="118"/>
      <c r="F840" s="192"/>
      <c r="G840" s="117"/>
      <c r="H840" s="120">
        <v>0</v>
      </c>
      <c r="I840" s="119"/>
      <c r="J840" s="119"/>
      <c r="K840" s="120">
        <v>0</v>
      </c>
      <c r="L840" s="120">
        <v>0</v>
      </c>
      <c r="M840" s="120">
        <v>0</v>
      </c>
      <c r="N840" s="120">
        <v>0</v>
      </c>
      <c r="O840" s="120">
        <v>0</v>
      </c>
      <c r="P840" s="185"/>
      <c r="Q840" s="181">
        <v>0</v>
      </c>
      <c r="R840" s="197"/>
      <c r="S840" s="179" t="str">
        <f>IFERROR(INDEX('ITC-3B'!$B$21:$B$1020,MATCH(F840,'ITC-3B'!$E$21:$E$1020,0)),"-")</f>
        <v>-</v>
      </c>
      <c r="T840" s="179" t="str">
        <f>IFERROR(INDEX('ITC-Books'!$B$21:$B$1020,MATCH(F840,'ITC-Books'!$E$21:$E$1020,0)),"-")</f>
        <v>-</v>
      </c>
      <c r="U840" s="186">
        <f t="shared" si="17"/>
        <v>0</v>
      </c>
      <c r="W840" s="179" t="str">
        <f>IFERROR(INDEX('ITC-3B'!$C$21:$C$1020,MATCH(F840,'ITC-3B'!$E$21:$E$1020,0)),"Unclaimed")</f>
        <v>Unclaimed</v>
      </c>
      <c r="X840" s="114">
        <f>IFERROR(VLOOKUP(F840,'ITC-3B'!$E$21:$P$1020,12,0)-H840,SUM(M840:O840))</f>
        <v>0</v>
      </c>
      <c r="Y840" s="179" t="str">
        <f>IFERROR(INDEX('ITC-Books'!$C$21:$C$1020,MATCH(F840,'ITC-Books'!$E$21:$E$1020,0)),"Unclaimed")</f>
        <v>Unclaimed</v>
      </c>
      <c r="Z840" s="114">
        <f>IFERROR(VLOOKUP(F840,'ITC-Books'!$E$21:$P$1020,12,0)-H840,SUM(M840:O840))</f>
        <v>0</v>
      </c>
    </row>
    <row r="841" spans="2:26">
      <c r="B841" s="176" t="s">
        <v>3220</v>
      </c>
      <c r="C841" s="121"/>
      <c r="D841" s="119"/>
      <c r="E841" s="118"/>
      <c r="F841" s="192"/>
      <c r="G841" s="117"/>
      <c r="H841" s="120">
        <v>0</v>
      </c>
      <c r="I841" s="119"/>
      <c r="J841" s="119"/>
      <c r="K841" s="120">
        <v>0</v>
      </c>
      <c r="L841" s="120">
        <v>0</v>
      </c>
      <c r="M841" s="120">
        <v>0</v>
      </c>
      <c r="N841" s="120">
        <v>0</v>
      </c>
      <c r="O841" s="120">
        <v>0</v>
      </c>
      <c r="P841" s="185"/>
      <c r="Q841" s="181">
        <v>0</v>
      </c>
      <c r="R841" s="197"/>
      <c r="S841" s="179" t="str">
        <f>IFERROR(INDEX('ITC-3B'!$B$21:$B$1020,MATCH(F841,'ITC-3B'!$E$21:$E$1020,0)),"-")</f>
        <v>-</v>
      </c>
      <c r="T841" s="179" t="str">
        <f>IFERROR(INDEX('ITC-Books'!$B$21:$B$1020,MATCH(F841,'ITC-Books'!$E$21:$E$1020,0)),"-")</f>
        <v>-</v>
      </c>
      <c r="U841" s="186">
        <f t="shared" si="17"/>
        <v>0</v>
      </c>
      <c r="W841" s="179" t="str">
        <f>IFERROR(INDEX('ITC-3B'!$C$21:$C$1020,MATCH(F841,'ITC-3B'!$E$21:$E$1020,0)),"Unclaimed")</f>
        <v>Unclaimed</v>
      </c>
      <c r="X841" s="114">
        <f>IFERROR(VLOOKUP(F841,'ITC-3B'!$E$21:$P$1020,12,0)-H841,SUM(M841:O841))</f>
        <v>0</v>
      </c>
      <c r="Y841" s="179" t="str">
        <f>IFERROR(INDEX('ITC-Books'!$C$21:$C$1020,MATCH(F841,'ITC-Books'!$E$21:$E$1020,0)),"Unclaimed")</f>
        <v>Unclaimed</v>
      </c>
      <c r="Z841" s="114">
        <f>IFERROR(VLOOKUP(F841,'ITC-Books'!$E$21:$P$1020,12,0)-H841,SUM(M841:O841))</f>
        <v>0</v>
      </c>
    </row>
    <row r="842" spans="2:26">
      <c r="B842" s="176" t="s">
        <v>3221</v>
      </c>
      <c r="C842" s="121"/>
      <c r="D842" s="119"/>
      <c r="E842" s="118"/>
      <c r="F842" s="192"/>
      <c r="G842" s="117"/>
      <c r="H842" s="120">
        <v>0</v>
      </c>
      <c r="I842" s="119"/>
      <c r="J842" s="119"/>
      <c r="K842" s="120">
        <v>0</v>
      </c>
      <c r="L842" s="120">
        <v>0</v>
      </c>
      <c r="M842" s="120">
        <v>0</v>
      </c>
      <c r="N842" s="120">
        <v>0</v>
      </c>
      <c r="O842" s="120">
        <v>0</v>
      </c>
      <c r="P842" s="185"/>
      <c r="Q842" s="181">
        <v>0</v>
      </c>
      <c r="R842" s="197"/>
      <c r="S842" s="179" t="str">
        <f>IFERROR(INDEX('ITC-3B'!$B$21:$B$1020,MATCH(F842,'ITC-3B'!$E$21:$E$1020,0)),"-")</f>
        <v>-</v>
      </c>
      <c r="T842" s="179" t="str">
        <f>IFERROR(INDEX('ITC-Books'!$B$21:$B$1020,MATCH(F842,'ITC-Books'!$E$21:$E$1020,0)),"-")</f>
        <v>-</v>
      </c>
      <c r="U842" s="186">
        <f t="shared" si="17"/>
        <v>0</v>
      </c>
      <c r="W842" s="179" t="str">
        <f>IFERROR(INDEX('ITC-3B'!$C$21:$C$1020,MATCH(F842,'ITC-3B'!$E$21:$E$1020,0)),"Unclaimed")</f>
        <v>Unclaimed</v>
      </c>
      <c r="X842" s="114">
        <f>IFERROR(VLOOKUP(F842,'ITC-3B'!$E$21:$P$1020,12,0)-H842,SUM(M842:O842))</f>
        <v>0</v>
      </c>
      <c r="Y842" s="179" t="str">
        <f>IFERROR(INDEX('ITC-Books'!$C$21:$C$1020,MATCH(F842,'ITC-Books'!$E$21:$E$1020,0)),"Unclaimed")</f>
        <v>Unclaimed</v>
      </c>
      <c r="Z842" s="114">
        <f>IFERROR(VLOOKUP(F842,'ITC-Books'!$E$21:$P$1020,12,0)-H842,SUM(M842:O842))</f>
        <v>0</v>
      </c>
    </row>
    <row r="843" spans="2:26">
      <c r="B843" s="176" t="s">
        <v>3222</v>
      </c>
      <c r="C843" s="121"/>
      <c r="D843" s="119"/>
      <c r="E843" s="118"/>
      <c r="F843" s="192"/>
      <c r="G843" s="117"/>
      <c r="H843" s="120">
        <v>0</v>
      </c>
      <c r="I843" s="119"/>
      <c r="J843" s="119"/>
      <c r="K843" s="120">
        <v>0</v>
      </c>
      <c r="L843" s="120">
        <v>0</v>
      </c>
      <c r="M843" s="120">
        <v>0</v>
      </c>
      <c r="N843" s="120">
        <v>0</v>
      </c>
      <c r="O843" s="120">
        <v>0</v>
      </c>
      <c r="P843" s="185"/>
      <c r="Q843" s="181">
        <v>0</v>
      </c>
      <c r="R843" s="197"/>
      <c r="S843" s="179" t="str">
        <f>IFERROR(INDEX('ITC-3B'!$B$21:$B$1020,MATCH(F843,'ITC-3B'!$E$21:$E$1020,0)),"-")</f>
        <v>-</v>
      </c>
      <c r="T843" s="179" t="str">
        <f>IFERROR(INDEX('ITC-Books'!$B$21:$B$1020,MATCH(F843,'ITC-Books'!$E$21:$E$1020,0)),"-")</f>
        <v>-</v>
      </c>
      <c r="U843" s="186">
        <f t="shared" si="17"/>
        <v>0</v>
      </c>
      <c r="W843" s="179" t="str">
        <f>IFERROR(INDEX('ITC-3B'!$C$21:$C$1020,MATCH(F843,'ITC-3B'!$E$21:$E$1020,0)),"Unclaimed")</f>
        <v>Unclaimed</v>
      </c>
      <c r="X843" s="114">
        <f>IFERROR(VLOOKUP(F843,'ITC-3B'!$E$21:$P$1020,12,0)-H843,SUM(M843:O843))</f>
        <v>0</v>
      </c>
      <c r="Y843" s="179" t="str">
        <f>IFERROR(INDEX('ITC-Books'!$C$21:$C$1020,MATCH(F843,'ITC-Books'!$E$21:$E$1020,0)),"Unclaimed")</f>
        <v>Unclaimed</v>
      </c>
      <c r="Z843" s="114">
        <f>IFERROR(VLOOKUP(F843,'ITC-Books'!$E$21:$P$1020,12,0)-H843,SUM(M843:O843))</f>
        <v>0</v>
      </c>
    </row>
    <row r="844" spans="2:26">
      <c r="B844" s="176" t="s">
        <v>3223</v>
      </c>
      <c r="C844" s="121"/>
      <c r="D844" s="119"/>
      <c r="E844" s="118"/>
      <c r="F844" s="192"/>
      <c r="G844" s="117"/>
      <c r="H844" s="120">
        <v>0</v>
      </c>
      <c r="I844" s="119"/>
      <c r="J844" s="119"/>
      <c r="K844" s="120">
        <v>0</v>
      </c>
      <c r="L844" s="120">
        <v>0</v>
      </c>
      <c r="M844" s="120">
        <v>0</v>
      </c>
      <c r="N844" s="120">
        <v>0</v>
      </c>
      <c r="O844" s="120">
        <v>0</v>
      </c>
      <c r="P844" s="185"/>
      <c r="Q844" s="181">
        <v>0</v>
      </c>
      <c r="R844" s="197"/>
      <c r="S844" s="179" t="str">
        <f>IFERROR(INDEX('ITC-3B'!$B$21:$B$1020,MATCH(F844,'ITC-3B'!$E$21:$E$1020,0)),"-")</f>
        <v>-</v>
      </c>
      <c r="T844" s="179" t="str">
        <f>IFERROR(INDEX('ITC-Books'!$B$21:$B$1020,MATCH(F844,'ITC-Books'!$E$21:$E$1020,0)),"-")</f>
        <v>-</v>
      </c>
      <c r="U844" s="186">
        <f t="shared" si="17"/>
        <v>0</v>
      </c>
      <c r="W844" s="179" t="str">
        <f>IFERROR(INDEX('ITC-3B'!$C$21:$C$1020,MATCH(F844,'ITC-3B'!$E$21:$E$1020,0)),"Unclaimed")</f>
        <v>Unclaimed</v>
      </c>
      <c r="X844" s="114">
        <f>IFERROR(VLOOKUP(F844,'ITC-3B'!$E$21:$P$1020,12,0)-H844,SUM(M844:O844))</f>
        <v>0</v>
      </c>
      <c r="Y844" s="179" t="str">
        <f>IFERROR(INDEX('ITC-Books'!$C$21:$C$1020,MATCH(F844,'ITC-Books'!$E$21:$E$1020,0)),"Unclaimed")</f>
        <v>Unclaimed</v>
      </c>
      <c r="Z844" s="114">
        <f>IFERROR(VLOOKUP(F844,'ITC-Books'!$E$21:$P$1020,12,0)-H844,SUM(M844:O844))</f>
        <v>0</v>
      </c>
    </row>
    <row r="845" spans="2:26">
      <c r="B845" s="176" t="s">
        <v>3224</v>
      </c>
      <c r="C845" s="121"/>
      <c r="D845" s="119"/>
      <c r="E845" s="118"/>
      <c r="F845" s="192"/>
      <c r="G845" s="117"/>
      <c r="H845" s="120">
        <v>0</v>
      </c>
      <c r="I845" s="119"/>
      <c r="J845" s="119"/>
      <c r="K845" s="120">
        <v>0</v>
      </c>
      <c r="L845" s="120">
        <v>0</v>
      </c>
      <c r="M845" s="120">
        <v>0</v>
      </c>
      <c r="N845" s="120">
        <v>0</v>
      </c>
      <c r="O845" s="120">
        <v>0</v>
      </c>
      <c r="P845" s="185"/>
      <c r="Q845" s="181">
        <v>0</v>
      </c>
      <c r="R845" s="197"/>
      <c r="S845" s="179" t="str">
        <f>IFERROR(INDEX('ITC-3B'!$B$21:$B$1020,MATCH(F845,'ITC-3B'!$E$21:$E$1020,0)),"-")</f>
        <v>-</v>
      </c>
      <c r="T845" s="179" t="str">
        <f>IFERROR(INDEX('ITC-Books'!$B$21:$B$1020,MATCH(F845,'ITC-Books'!$E$21:$E$1020,0)),"-")</f>
        <v>-</v>
      </c>
      <c r="U845" s="186">
        <f t="shared" si="17"/>
        <v>0</v>
      </c>
      <c r="W845" s="179" t="str">
        <f>IFERROR(INDEX('ITC-3B'!$C$21:$C$1020,MATCH(F845,'ITC-3B'!$E$21:$E$1020,0)),"Unclaimed")</f>
        <v>Unclaimed</v>
      </c>
      <c r="X845" s="114">
        <f>IFERROR(VLOOKUP(F845,'ITC-3B'!$E$21:$P$1020,12,0)-H845,SUM(M845:O845))</f>
        <v>0</v>
      </c>
      <c r="Y845" s="179" t="str">
        <f>IFERROR(INDEX('ITC-Books'!$C$21:$C$1020,MATCH(F845,'ITC-Books'!$E$21:$E$1020,0)),"Unclaimed")</f>
        <v>Unclaimed</v>
      </c>
      <c r="Z845" s="114">
        <f>IFERROR(VLOOKUP(F845,'ITC-Books'!$E$21:$P$1020,12,0)-H845,SUM(M845:O845))</f>
        <v>0</v>
      </c>
    </row>
    <row r="846" spans="2:26">
      <c r="B846" s="176" t="s">
        <v>3225</v>
      </c>
      <c r="C846" s="121"/>
      <c r="D846" s="119"/>
      <c r="E846" s="118"/>
      <c r="F846" s="192"/>
      <c r="G846" s="117"/>
      <c r="H846" s="120">
        <v>0</v>
      </c>
      <c r="I846" s="119"/>
      <c r="J846" s="119"/>
      <c r="K846" s="120">
        <v>0</v>
      </c>
      <c r="L846" s="120">
        <v>0</v>
      </c>
      <c r="M846" s="120">
        <v>0</v>
      </c>
      <c r="N846" s="120">
        <v>0</v>
      </c>
      <c r="O846" s="120">
        <v>0</v>
      </c>
      <c r="P846" s="185"/>
      <c r="Q846" s="181">
        <v>0</v>
      </c>
      <c r="R846" s="197"/>
      <c r="S846" s="179" t="str">
        <f>IFERROR(INDEX('ITC-3B'!$B$21:$B$1020,MATCH(F846,'ITC-3B'!$E$21:$E$1020,0)),"-")</f>
        <v>-</v>
      </c>
      <c r="T846" s="179" t="str">
        <f>IFERROR(INDEX('ITC-Books'!$B$21:$B$1020,MATCH(F846,'ITC-Books'!$E$21:$E$1020,0)),"-")</f>
        <v>-</v>
      </c>
      <c r="U846" s="186">
        <f t="shared" si="17"/>
        <v>0</v>
      </c>
      <c r="W846" s="179" t="str">
        <f>IFERROR(INDEX('ITC-3B'!$C$21:$C$1020,MATCH(F846,'ITC-3B'!$E$21:$E$1020,0)),"Unclaimed")</f>
        <v>Unclaimed</v>
      </c>
      <c r="X846" s="114">
        <f>IFERROR(VLOOKUP(F846,'ITC-3B'!$E$21:$P$1020,12,0)-H846,SUM(M846:O846))</f>
        <v>0</v>
      </c>
      <c r="Y846" s="179" t="str">
        <f>IFERROR(INDEX('ITC-Books'!$C$21:$C$1020,MATCH(F846,'ITC-Books'!$E$21:$E$1020,0)),"Unclaimed")</f>
        <v>Unclaimed</v>
      </c>
      <c r="Z846" s="114">
        <f>IFERROR(VLOOKUP(F846,'ITC-Books'!$E$21:$P$1020,12,0)-H846,SUM(M846:O846))</f>
        <v>0</v>
      </c>
    </row>
    <row r="847" spans="2:26">
      <c r="B847" s="176" t="s">
        <v>3226</v>
      </c>
      <c r="C847" s="121"/>
      <c r="D847" s="119"/>
      <c r="E847" s="118"/>
      <c r="F847" s="192"/>
      <c r="G847" s="117"/>
      <c r="H847" s="120">
        <v>0</v>
      </c>
      <c r="I847" s="119"/>
      <c r="J847" s="119"/>
      <c r="K847" s="120">
        <v>0</v>
      </c>
      <c r="L847" s="120">
        <v>0</v>
      </c>
      <c r="M847" s="120">
        <v>0</v>
      </c>
      <c r="N847" s="120">
        <v>0</v>
      </c>
      <c r="O847" s="120">
        <v>0</v>
      </c>
      <c r="P847" s="185"/>
      <c r="Q847" s="181">
        <v>0</v>
      </c>
      <c r="R847" s="197"/>
      <c r="S847" s="179" t="str">
        <f>IFERROR(INDEX('ITC-3B'!$B$21:$B$1020,MATCH(F847,'ITC-3B'!$E$21:$E$1020,0)),"-")</f>
        <v>-</v>
      </c>
      <c r="T847" s="179" t="str">
        <f>IFERROR(INDEX('ITC-Books'!$B$21:$B$1020,MATCH(F847,'ITC-Books'!$E$21:$E$1020,0)),"-")</f>
        <v>-</v>
      </c>
      <c r="U847" s="186">
        <f t="shared" si="17"/>
        <v>0</v>
      </c>
      <c r="W847" s="179" t="str">
        <f>IFERROR(INDEX('ITC-3B'!$C$21:$C$1020,MATCH(F847,'ITC-3B'!$E$21:$E$1020,0)),"Unclaimed")</f>
        <v>Unclaimed</v>
      </c>
      <c r="X847" s="114">
        <f>IFERROR(VLOOKUP(F847,'ITC-3B'!$E$21:$P$1020,12,0)-H847,SUM(M847:O847))</f>
        <v>0</v>
      </c>
      <c r="Y847" s="179" t="str">
        <f>IFERROR(INDEX('ITC-Books'!$C$21:$C$1020,MATCH(F847,'ITC-Books'!$E$21:$E$1020,0)),"Unclaimed")</f>
        <v>Unclaimed</v>
      </c>
      <c r="Z847" s="114">
        <f>IFERROR(VLOOKUP(F847,'ITC-Books'!$E$21:$P$1020,12,0)-H847,SUM(M847:O847))</f>
        <v>0</v>
      </c>
    </row>
    <row r="848" spans="2:26">
      <c r="B848" s="176" t="s">
        <v>3227</v>
      </c>
      <c r="C848" s="121"/>
      <c r="D848" s="119"/>
      <c r="E848" s="118"/>
      <c r="F848" s="192"/>
      <c r="G848" s="117"/>
      <c r="H848" s="120">
        <v>0</v>
      </c>
      <c r="I848" s="119"/>
      <c r="J848" s="119"/>
      <c r="K848" s="120">
        <v>0</v>
      </c>
      <c r="L848" s="120">
        <v>0</v>
      </c>
      <c r="M848" s="120">
        <v>0</v>
      </c>
      <c r="N848" s="120">
        <v>0</v>
      </c>
      <c r="O848" s="120">
        <v>0</v>
      </c>
      <c r="P848" s="185"/>
      <c r="Q848" s="181">
        <v>0</v>
      </c>
      <c r="R848" s="197"/>
      <c r="S848" s="179" t="str">
        <f>IFERROR(INDEX('ITC-3B'!$B$21:$B$1020,MATCH(F848,'ITC-3B'!$E$21:$E$1020,0)),"-")</f>
        <v>-</v>
      </c>
      <c r="T848" s="179" t="str">
        <f>IFERROR(INDEX('ITC-Books'!$B$21:$B$1020,MATCH(F848,'ITC-Books'!$E$21:$E$1020,0)),"-")</f>
        <v>-</v>
      </c>
      <c r="U848" s="186">
        <f t="shared" si="17"/>
        <v>0</v>
      </c>
      <c r="W848" s="179" t="str">
        <f>IFERROR(INDEX('ITC-3B'!$C$21:$C$1020,MATCH(F848,'ITC-3B'!$E$21:$E$1020,0)),"Unclaimed")</f>
        <v>Unclaimed</v>
      </c>
      <c r="X848" s="114">
        <f>IFERROR(VLOOKUP(F848,'ITC-3B'!$E$21:$P$1020,12,0)-H848,SUM(M848:O848))</f>
        <v>0</v>
      </c>
      <c r="Y848" s="179" t="str">
        <f>IFERROR(INDEX('ITC-Books'!$C$21:$C$1020,MATCH(F848,'ITC-Books'!$E$21:$E$1020,0)),"Unclaimed")</f>
        <v>Unclaimed</v>
      </c>
      <c r="Z848" s="114">
        <f>IFERROR(VLOOKUP(F848,'ITC-Books'!$E$21:$P$1020,12,0)-H848,SUM(M848:O848))</f>
        <v>0</v>
      </c>
    </row>
    <row r="849" spans="2:26">
      <c r="B849" s="176" t="s">
        <v>3228</v>
      </c>
      <c r="C849" s="121"/>
      <c r="D849" s="119"/>
      <c r="E849" s="118"/>
      <c r="F849" s="192"/>
      <c r="G849" s="117"/>
      <c r="H849" s="120">
        <v>0</v>
      </c>
      <c r="I849" s="119"/>
      <c r="J849" s="119"/>
      <c r="K849" s="120">
        <v>0</v>
      </c>
      <c r="L849" s="120">
        <v>0</v>
      </c>
      <c r="M849" s="120">
        <v>0</v>
      </c>
      <c r="N849" s="120">
        <v>0</v>
      </c>
      <c r="O849" s="120">
        <v>0</v>
      </c>
      <c r="P849" s="185"/>
      <c r="Q849" s="181">
        <v>0</v>
      </c>
      <c r="R849" s="197"/>
      <c r="S849" s="179" t="str">
        <f>IFERROR(INDEX('ITC-3B'!$B$21:$B$1020,MATCH(F849,'ITC-3B'!$E$21:$E$1020,0)),"-")</f>
        <v>-</v>
      </c>
      <c r="T849" s="179" t="str">
        <f>IFERROR(INDEX('ITC-Books'!$B$21:$B$1020,MATCH(F849,'ITC-Books'!$E$21:$E$1020,0)),"-")</f>
        <v>-</v>
      </c>
      <c r="U849" s="186">
        <f t="shared" si="17"/>
        <v>0</v>
      </c>
      <c r="W849" s="179" t="str">
        <f>IFERROR(INDEX('ITC-3B'!$C$21:$C$1020,MATCH(F849,'ITC-3B'!$E$21:$E$1020,0)),"Unclaimed")</f>
        <v>Unclaimed</v>
      </c>
      <c r="X849" s="114">
        <f>IFERROR(VLOOKUP(F849,'ITC-3B'!$E$21:$P$1020,12,0)-H849,SUM(M849:O849))</f>
        <v>0</v>
      </c>
      <c r="Y849" s="179" t="str">
        <f>IFERROR(INDEX('ITC-Books'!$C$21:$C$1020,MATCH(F849,'ITC-Books'!$E$21:$E$1020,0)),"Unclaimed")</f>
        <v>Unclaimed</v>
      </c>
      <c r="Z849" s="114">
        <f>IFERROR(VLOOKUP(F849,'ITC-Books'!$E$21:$P$1020,12,0)-H849,SUM(M849:O849))</f>
        <v>0</v>
      </c>
    </row>
    <row r="850" spans="2:26">
      <c r="B850" s="176" t="s">
        <v>3229</v>
      </c>
      <c r="C850" s="121"/>
      <c r="D850" s="119"/>
      <c r="E850" s="118"/>
      <c r="F850" s="192"/>
      <c r="G850" s="117"/>
      <c r="H850" s="120">
        <v>0</v>
      </c>
      <c r="I850" s="119"/>
      <c r="J850" s="119"/>
      <c r="K850" s="120">
        <v>0</v>
      </c>
      <c r="L850" s="120">
        <v>0</v>
      </c>
      <c r="M850" s="120">
        <v>0</v>
      </c>
      <c r="N850" s="120">
        <v>0</v>
      </c>
      <c r="O850" s="120">
        <v>0</v>
      </c>
      <c r="P850" s="185"/>
      <c r="Q850" s="181">
        <v>0</v>
      </c>
      <c r="R850" s="197"/>
      <c r="S850" s="179" t="str">
        <f>IFERROR(INDEX('ITC-3B'!$B$21:$B$1020,MATCH(F850,'ITC-3B'!$E$21:$E$1020,0)),"-")</f>
        <v>-</v>
      </c>
      <c r="T850" s="179" t="str">
        <f>IFERROR(INDEX('ITC-Books'!$B$21:$B$1020,MATCH(F850,'ITC-Books'!$E$21:$E$1020,0)),"-")</f>
        <v>-</v>
      </c>
      <c r="U850" s="186">
        <f t="shared" si="17"/>
        <v>0</v>
      </c>
      <c r="W850" s="179" t="str">
        <f>IFERROR(INDEX('ITC-3B'!$C$21:$C$1020,MATCH(F850,'ITC-3B'!$E$21:$E$1020,0)),"Unclaimed")</f>
        <v>Unclaimed</v>
      </c>
      <c r="X850" s="114">
        <f>IFERROR(VLOOKUP(F850,'ITC-3B'!$E$21:$P$1020,12,0)-H850,SUM(M850:O850))</f>
        <v>0</v>
      </c>
      <c r="Y850" s="179" t="str">
        <f>IFERROR(INDEX('ITC-Books'!$C$21:$C$1020,MATCH(F850,'ITC-Books'!$E$21:$E$1020,0)),"Unclaimed")</f>
        <v>Unclaimed</v>
      </c>
      <c r="Z850" s="114">
        <f>IFERROR(VLOOKUP(F850,'ITC-Books'!$E$21:$P$1020,12,0)-H850,SUM(M850:O850))</f>
        <v>0</v>
      </c>
    </row>
    <row r="851" spans="2:26">
      <c r="B851" s="176" t="s">
        <v>3230</v>
      </c>
      <c r="C851" s="121"/>
      <c r="D851" s="119"/>
      <c r="E851" s="118"/>
      <c r="F851" s="192"/>
      <c r="G851" s="117"/>
      <c r="H851" s="120">
        <v>0</v>
      </c>
      <c r="I851" s="119"/>
      <c r="J851" s="119"/>
      <c r="K851" s="120">
        <v>0</v>
      </c>
      <c r="L851" s="120">
        <v>0</v>
      </c>
      <c r="M851" s="120">
        <v>0</v>
      </c>
      <c r="N851" s="120">
        <v>0</v>
      </c>
      <c r="O851" s="120">
        <v>0</v>
      </c>
      <c r="P851" s="185"/>
      <c r="Q851" s="181">
        <v>0</v>
      </c>
      <c r="R851" s="197"/>
      <c r="S851" s="179" t="str">
        <f>IFERROR(INDEX('ITC-3B'!$B$21:$B$1020,MATCH(F851,'ITC-3B'!$E$21:$E$1020,0)),"-")</f>
        <v>-</v>
      </c>
      <c r="T851" s="179" t="str">
        <f>IFERROR(INDEX('ITC-Books'!$B$21:$B$1020,MATCH(F851,'ITC-Books'!$E$21:$E$1020,0)),"-")</f>
        <v>-</v>
      </c>
      <c r="U851" s="186">
        <f t="shared" si="17"/>
        <v>0</v>
      </c>
      <c r="W851" s="179" t="str">
        <f>IFERROR(INDEX('ITC-3B'!$C$21:$C$1020,MATCH(F851,'ITC-3B'!$E$21:$E$1020,0)),"Unclaimed")</f>
        <v>Unclaimed</v>
      </c>
      <c r="X851" s="114">
        <f>IFERROR(VLOOKUP(F851,'ITC-3B'!$E$21:$P$1020,12,0)-H851,SUM(M851:O851))</f>
        <v>0</v>
      </c>
      <c r="Y851" s="179" t="str">
        <f>IFERROR(INDEX('ITC-Books'!$C$21:$C$1020,MATCH(F851,'ITC-Books'!$E$21:$E$1020,0)),"Unclaimed")</f>
        <v>Unclaimed</v>
      </c>
      <c r="Z851" s="114">
        <f>IFERROR(VLOOKUP(F851,'ITC-Books'!$E$21:$P$1020,12,0)-H851,SUM(M851:O851))</f>
        <v>0</v>
      </c>
    </row>
    <row r="852" spans="2:26">
      <c r="B852" s="176" t="s">
        <v>3231</v>
      </c>
      <c r="C852" s="121"/>
      <c r="D852" s="119"/>
      <c r="E852" s="118"/>
      <c r="F852" s="192"/>
      <c r="G852" s="117"/>
      <c r="H852" s="120">
        <v>0</v>
      </c>
      <c r="I852" s="119"/>
      <c r="J852" s="119"/>
      <c r="K852" s="120">
        <v>0</v>
      </c>
      <c r="L852" s="120">
        <v>0</v>
      </c>
      <c r="M852" s="120">
        <v>0</v>
      </c>
      <c r="N852" s="120">
        <v>0</v>
      </c>
      <c r="O852" s="120">
        <v>0</v>
      </c>
      <c r="P852" s="185"/>
      <c r="Q852" s="181">
        <v>0</v>
      </c>
      <c r="R852" s="197"/>
      <c r="S852" s="179" t="str">
        <f>IFERROR(INDEX('ITC-3B'!$B$21:$B$1020,MATCH(F852,'ITC-3B'!$E$21:$E$1020,0)),"-")</f>
        <v>-</v>
      </c>
      <c r="T852" s="179" t="str">
        <f>IFERROR(INDEX('ITC-Books'!$B$21:$B$1020,MATCH(F852,'ITC-Books'!$E$21:$E$1020,0)),"-")</f>
        <v>-</v>
      </c>
      <c r="U852" s="186">
        <f t="shared" si="17"/>
        <v>0</v>
      </c>
      <c r="W852" s="179" t="str">
        <f>IFERROR(INDEX('ITC-3B'!$C$21:$C$1020,MATCH(F852,'ITC-3B'!$E$21:$E$1020,0)),"Unclaimed")</f>
        <v>Unclaimed</v>
      </c>
      <c r="X852" s="114">
        <f>IFERROR(VLOOKUP(F852,'ITC-3B'!$E$21:$P$1020,12,0)-H852,SUM(M852:O852))</f>
        <v>0</v>
      </c>
      <c r="Y852" s="179" t="str">
        <f>IFERROR(INDEX('ITC-Books'!$C$21:$C$1020,MATCH(F852,'ITC-Books'!$E$21:$E$1020,0)),"Unclaimed")</f>
        <v>Unclaimed</v>
      </c>
      <c r="Z852" s="114">
        <f>IFERROR(VLOOKUP(F852,'ITC-Books'!$E$21:$P$1020,12,0)-H852,SUM(M852:O852))</f>
        <v>0</v>
      </c>
    </row>
    <row r="853" spans="2:26">
      <c r="B853" s="176" t="s">
        <v>3232</v>
      </c>
      <c r="C853" s="121"/>
      <c r="D853" s="119"/>
      <c r="E853" s="118"/>
      <c r="F853" s="192"/>
      <c r="G853" s="117"/>
      <c r="H853" s="120">
        <v>0</v>
      </c>
      <c r="I853" s="119"/>
      <c r="J853" s="119"/>
      <c r="K853" s="120">
        <v>0</v>
      </c>
      <c r="L853" s="120">
        <v>0</v>
      </c>
      <c r="M853" s="120">
        <v>0</v>
      </c>
      <c r="N853" s="120">
        <v>0</v>
      </c>
      <c r="O853" s="120">
        <v>0</v>
      </c>
      <c r="P853" s="185"/>
      <c r="Q853" s="181">
        <v>0</v>
      </c>
      <c r="R853" s="197"/>
      <c r="S853" s="179" t="str">
        <f>IFERROR(INDEX('ITC-3B'!$B$21:$B$1020,MATCH(F853,'ITC-3B'!$E$21:$E$1020,0)),"-")</f>
        <v>-</v>
      </c>
      <c r="T853" s="179" t="str">
        <f>IFERROR(INDEX('ITC-Books'!$B$21:$B$1020,MATCH(F853,'ITC-Books'!$E$21:$E$1020,0)),"-")</f>
        <v>-</v>
      </c>
      <c r="U853" s="186">
        <f t="shared" si="17"/>
        <v>0</v>
      </c>
      <c r="W853" s="179" t="str">
        <f>IFERROR(INDEX('ITC-3B'!$C$21:$C$1020,MATCH(F853,'ITC-3B'!$E$21:$E$1020,0)),"Unclaimed")</f>
        <v>Unclaimed</v>
      </c>
      <c r="X853" s="114">
        <f>IFERROR(VLOOKUP(F853,'ITC-3B'!$E$21:$P$1020,12,0)-H853,SUM(M853:O853))</f>
        <v>0</v>
      </c>
      <c r="Y853" s="179" t="str">
        <f>IFERROR(INDEX('ITC-Books'!$C$21:$C$1020,MATCH(F853,'ITC-Books'!$E$21:$E$1020,0)),"Unclaimed")</f>
        <v>Unclaimed</v>
      </c>
      <c r="Z853" s="114">
        <f>IFERROR(VLOOKUP(F853,'ITC-Books'!$E$21:$P$1020,12,0)-H853,SUM(M853:O853))</f>
        <v>0</v>
      </c>
    </row>
    <row r="854" spans="2:26">
      <c r="B854" s="176" t="s">
        <v>3233</v>
      </c>
      <c r="C854" s="121"/>
      <c r="D854" s="119"/>
      <c r="E854" s="118"/>
      <c r="F854" s="192"/>
      <c r="G854" s="117"/>
      <c r="H854" s="120">
        <v>0</v>
      </c>
      <c r="I854" s="119"/>
      <c r="J854" s="119"/>
      <c r="K854" s="120">
        <v>0</v>
      </c>
      <c r="L854" s="120">
        <v>0</v>
      </c>
      <c r="M854" s="120">
        <v>0</v>
      </c>
      <c r="N854" s="120">
        <v>0</v>
      </c>
      <c r="O854" s="120">
        <v>0</v>
      </c>
      <c r="P854" s="185"/>
      <c r="Q854" s="181">
        <v>0</v>
      </c>
      <c r="R854" s="197"/>
      <c r="S854" s="179" t="str">
        <f>IFERROR(INDEX('ITC-3B'!$B$21:$B$1020,MATCH(F854,'ITC-3B'!$E$21:$E$1020,0)),"-")</f>
        <v>-</v>
      </c>
      <c r="T854" s="179" t="str">
        <f>IFERROR(INDEX('ITC-Books'!$B$21:$B$1020,MATCH(F854,'ITC-Books'!$E$21:$E$1020,0)),"-")</f>
        <v>-</v>
      </c>
      <c r="U854" s="186">
        <f t="shared" ref="U854:U917" si="18">IF(((L854*K854/100)-SUM(M854:O854))&gt;0.51,0,((L854*K854/100)-SUM(M854:O854)))</f>
        <v>0</v>
      </c>
      <c r="W854" s="179" t="str">
        <f>IFERROR(INDEX('ITC-3B'!$C$21:$C$1020,MATCH(F854,'ITC-3B'!$E$21:$E$1020,0)),"Unclaimed")</f>
        <v>Unclaimed</v>
      </c>
      <c r="X854" s="114">
        <f>IFERROR(VLOOKUP(F854,'ITC-3B'!$E$21:$P$1020,12,0)-H854,SUM(M854:O854))</f>
        <v>0</v>
      </c>
      <c r="Y854" s="179" t="str">
        <f>IFERROR(INDEX('ITC-Books'!$C$21:$C$1020,MATCH(F854,'ITC-Books'!$E$21:$E$1020,0)),"Unclaimed")</f>
        <v>Unclaimed</v>
      </c>
      <c r="Z854" s="114">
        <f>IFERROR(VLOOKUP(F854,'ITC-Books'!$E$21:$P$1020,12,0)-H854,SUM(M854:O854))</f>
        <v>0</v>
      </c>
    </row>
    <row r="855" spans="2:26">
      <c r="B855" s="176" t="s">
        <v>3234</v>
      </c>
      <c r="C855" s="121"/>
      <c r="D855" s="119"/>
      <c r="E855" s="118"/>
      <c r="F855" s="192"/>
      <c r="G855" s="117"/>
      <c r="H855" s="120">
        <v>0</v>
      </c>
      <c r="I855" s="119"/>
      <c r="J855" s="119"/>
      <c r="K855" s="120">
        <v>0</v>
      </c>
      <c r="L855" s="120">
        <v>0</v>
      </c>
      <c r="M855" s="120">
        <v>0</v>
      </c>
      <c r="N855" s="120">
        <v>0</v>
      </c>
      <c r="O855" s="120">
        <v>0</v>
      </c>
      <c r="P855" s="185"/>
      <c r="Q855" s="181">
        <v>0</v>
      </c>
      <c r="R855" s="197"/>
      <c r="S855" s="179" t="str">
        <f>IFERROR(INDEX('ITC-3B'!$B$21:$B$1020,MATCH(F855,'ITC-3B'!$E$21:$E$1020,0)),"-")</f>
        <v>-</v>
      </c>
      <c r="T855" s="179" t="str">
        <f>IFERROR(INDEX('ITC-Books'!$B$21:$B$1020,MATCH(F855,'ITC-Books'!$E$21:$E$1020,0)),"-")</f>
        <v>-</v>
      </c>
      <c r="U855" s="186">
        <f t="shared" si="18"/>
        <v>0</v>
      </c>
      <c r="W855" s="179" t="str">
        <f>IFERROR(INDEX('ITC-3B'!$C$21:$C$1020,MATCH(F855,'ITC-3B'!$E$21:$E$1020,0)),"Unclaimed")</f>
        <v>Unclaimed</v>
      </c>
      <c r="X855" s="114">
        <f>IFERROR(VLOOKUP(F855,'ITC-3B'!$E$21:$P$1020,12,0)-H855,SUM(M855:O855))</f>
        <v>0</v>
      </c>
      <c r="Y855" s="179" t="str">
        <f>IFERROR(INDEX('ITC-Books'!$C$21:$C$1020,MATCH(F855,'ITC-Books'!$E$21:$E$1020,0)),"Unclaimed")</f>
        <v>Unclaimed</v>
      </c>
      <c r="Z855" s="114">
        <f>IFERROR(VLOOKUP(F855,'ITC-Books'!$E$21:$P$1020,12,0)-H855,SUM(M855:O855))</f>
        <v>0</v>
      </c>
    </row>
    <row r="856" spans="2:26">
      <c r="B856" s="176" t="s">
        <v>3235</v>
      </c>
      <c r="C856" s="121"/>
      <c r="D856" s="119"/>
      <c r="E856" s="118"/>
      <c r="F856" s="192"/>
      <c r="G856" s="117"/>
      <c r="H856" s="120">
        <v>0</v>
      </c>
      <c r="I856" s="119"/>
      <c r="J856" s="119"/>
      <c r="K856" s="120">
        <v>0</v>
      </c>
      <c r="L856" s="120">
        <v>0</v>
      </c>
      <c r="M856" s="120">
        <v>0</v>
      </c>
      <c r="N856" s="120">
        <v>0</v>
      </c>
      <c r="O856" s="120">
        <v>0</v>
      </c>
      <c r="P856" s="185"/>
      <c r="Q856" s="181">
        <v>0</v>
      </c>
      <c r="R856" s="197"/>
      <c r="S856" s="179" t="str">
        <f>IFERROR(INDEX('ITC-3B'!$B$21:$B$1020,MATCH(F856,'ITC-3B'!$E$21:$E$1020,0)),"-")</f>
        <v>-</v>
      </c>
      <c r="T856" s="179" t="str">
        <f>IFERROR(INDEX('ITC-Books'!$B$21:$B$1020,MATCH(F856,'ITC-Books'!$E$21:$E$1020,0)),"-")</f>
        <v>-</v>
      </c>
      <c r="U856" s="186">
        <f t="shared" si="18"/>
        <v>0</v>
      </c>
      <c r="W856" s="179" t="str">
        <f>IFERROR(INDEX('ITC-3B'!$C$21:$C$1020,MATCH(F856,'ITC-3B'!$E$21:$E$1020,0)),"Unclaimed")</f>
        <v>Unclaimed</v>
      </c>
      <c r="X856" s="114">
        <f>IFERROR(VLOOKUP(F856,'ITC-3B'!$E$21:$P$1020,12,0)-H856,SUM(M856:O856))</f>
        <v>0</v>
      </c>
      <c r="Y856" s="179" t="str">
        <f>IFERROR(INDEX('ITC-Books'!$C$21:$C$1020,MATCH(F856,'ITC-Books'!$E$21:$E$1020,0)),"Unclaimed")</f>
        <v>Unclaimed</v>
      </c>
      <c r="Z856" s="114">
        <f>IFERROR(VLOOKUP(F856,'ITC-Books'!$E$21:$P$1020,12,0)-H856,SUM(M856:O856))</f>
        <v>0</v>
      </c>
    </row>
    <row r="857" spans="2:26">
      <c r="B857" s="176" t="s">
        <v>3236</v>
      </c>
      <c r="C857" s="121"/>
      <c r="D857" s="119"/>
      <c r="E857" s="118"/>
      <c r="F857" s="192"/>
      <c r="G857" s="117"/>
      <c r="H857" s="120">
        <v>0</v>
      </c>
      <c r="I857" s="119"/>
      <c r="J857" s="119"/>
      <c r="K857" s="120">
        <v>0</v>
      </c>
      <c r="L857" s="120">
        <v>0</v>
      </c>
      <c r="M857" s="120">
        <v>0</v>
      </c>
      <c r="N857" s="120">
        <v>0</v>
      </c>
      <c r="O857" s="120">
        <v>0</v>
      </c>
      <c r="P857" s="185"/>
      <c r="Q857" s="181">
        <v>0</v>
      </c>
      <c r="R857" s="197"/>
      <c r="S857" s="179" t="str">
        <f>IFERROR(INDEX('ITC-3B'!$B$21:$B$1020,MATCH(F857,'ITC-3B'!$E$21:$E$1020,0)),"-")</f>
        <v>-</v>
      </c>
      <c r="T857" s="179" t="str">
        <f>IFERROR(INDEX('ITC-Books'!$B$21:$B$1020,MATCH(F857,'ITC-Books'!$E$21:$E$1020,0)),"-")</f>
        <v>-</v>
      </c>
      <c r="U857" s="186">
        <f t="shared" si="18"/>
        <v>0</v>
      </c>
      <c r="W857" s="179" t="str">
        <f>IFERROR(INDEX('ITC-3B'!$C$21:$C$1020,MATCH(F857,'ITC-3B'!$E$21:$E$1020,0)),"Unclaimed")</f>
        <v>Unclaimed</v>
      </c>
      <c r="X857" s="114">
        <f>IFERROR(VLOOKUP(F857,'ITC-3B'!$E$21:$P$1020,12,0)-H857,SUM(M857:O857))</f>
        <v>0</v>
      </c>
      <c r="Y857" s="179" t="str">
        <f>IFERROR(INDEX('ITC-Books'!$C$21:$C$1020,MATCH(F857,'ITC-Books'!$E$21:$E$1020,0)),"Unclaimed")</f>
        <v>Unclaimed</v>
      </c>
      <c r="Z857" s="114">
        <f>IFERROR(VLOOKUP(F857,'ITC-Books'!$E$21:$P$1020,12,0)-H857,SUM(M857:O857))</f>
        <v>0</v>
      </c>
    </row>
    <row r="858" spans="2:26">
      <c r="B858" s="176" t="s">
        <v>3237</v>
      </c>
      <c r="C858" s="121"/>
      <c r="D858" s="119"/>
      <c r="E858" s="118"/>
      <c r="F858" s="192"/>
      <c r="G858" s="117"/>
      <c r="H858" s="120">
        <v>0</v>
      </c>
      <c r="I858" s="119"/>
      <c r="J858" s="119"/>
      <c r="K858" s="120">
        <v>0</v>
      </c>
      <c r="L858" s="120">
        <v>0</v>
      </c>
      <c r="M858" s="120">
        <v>0</v>
      </c>
      <c r="N858" s="120">
        <v>0</v>
      </c>
      <c r="O858" s="120">
        <v>0</v>
      </c>
      <c r="P858" s="185"/>
      <c r="Q858" s="181">
        <v>0</v>
      </c>
      <c r="R858" s="197"/>
      <c r="S858" s="179" t="str">
        <f>IFERROR(INDEX('ITC-3B'!$B$21:$B$1020,MATCH(F858,'ITC-3B'!$E$21:$E$1020,0)),"-")</f>
        <v>-</v>
      </c>
      <c r="T858" s="179" t="str">
        <f>IFERROR(INDEX('ITC-Books'!$B$21:$B$1020,MATCH(F858,'ITC-Books'!$E$21:$E$1020,0)),"-")</f>
        <v>-</v>
      </c>
      <c r="U858" s="186">
        <f t="shared" si="18"/>
        <v>0</v>
      </c>
      <c r="W858" s="179" t="str">
        <f>IFERROR(INDEX('ITC-3B'!$C$21:$C$1020,MATCH(F858,'ITC-3B'!$E$21:$E$1020,0)),"Unclaimed")</f>
        <v>Unclaimed</v>
      </c>
      <c r="X858" s="114">
        <f>IFERROR(VLOOKUP(F858,'ITC-3B'!$E$21:$P$1020,12,0)-H858,SUM(M858:O858))</f>
        <v>0</v>
      </c>
      <c r="Y858" s="179" t="str">
        <f>IFERROR(INDEX('ITC-Books'!$C$21:$C$1020,MATCH(F858,'ITC-Books'!$E$21:$E$1020,0)),"Unclaimed")</f>
        <v>Unclaimed</v>
      </c>
      <c r="Z858" s="114">
        <f>IFERROR(VLOOKUP(F858,'ITC-Books'!$E$21:$P$1020,12,0)-H858,SUM(M858:O858))</f>
        <v>0</v>
      </c>
    </row>
    <row r="859" spans="2:26">
      <c r="B859" s="176" t="s">
        <v>3238</v>
      </c>
      <c r="C859" s="121"/>
      <c r="D859" s="119"/>
      <c r="E859" s="118"/>
      <c r="F859" s="192"/>
      <c r="G859" s="117"/>
      <c r="H859" s="120">
        <v>0</v>
      </c>
      <c r="I859" s="119"/>
      <c r="J859" s="119"/>
      <c r="K859" s="120">
        <v>0</v>
      </c>
      <c r="L859" s="120">
        <v>0</v>
      </c>
      <c r="M859" s="120">
        <v>0</v>
      </c>
      <c r="N859" s="120">
        <v>0</v>
      </c>
      <c r="O859" s="120">
        <v>0</v>
      </c>
      <c r="P859" s="185"/>
      <c r="Q859" s="181">
        <v>0</v>
      </c>
      <c r="R859" s="197"/>
      <c r="S859" s="179" t="str">
        <f>IFERROR(INDEX('ITC-3B'!$B$21:$B$1020,MATCH(F859,'ITC-3B'!$E$21:$E$1020,0)),"-")</f>
        <v>-</v>
      </c>
      <c r="T859" s="179" t="str">
        <f>IFERROR(INDEX('ITC-Books'!$B$21:$B$1020,MATCH(F859,'ITC-Books'!$E$21:$E$1020,0)),"-")</f>
        <v>-</v>
      </c>
      <c r="U859" s="186">
        <f t="shared" si="18"/>
        <v>0</v>
      </c>
      <c r="W859" s="179" t="str">
        <f>IFERROR(INDEX('ITC-3B'!$C$21:$C$1020,MATCH(F859,'ITC-3B'!$E$21:$E$1020,0)),"Unclaimed")</f>
        <v>Unclaimed</v>
      </c>
      <c r="X859" s="114">
        <f>IFERROR(VLOOKUP(F859,'ITC-3B'!$E$21:$P$1020,12,0)-H859,SUM(M859:O859))</f>
        <v>0</v>
      </c>
      <c r="Y859" s="179" t="str">
        <f>IFERROR(INDEX('ITC-Books'!$C$21:$C$1020,MATCH(F859,'ITC-Books'!$E$21:$E$1020,0)),"Unclaimed")</f>
        <v>Unclaimed</v>
      </c>
      <c r="Z859" s="114">
        <f>IFERROR(VLOOKUP(F859,'ITC-Books'!$E$21:$P$1020,12,0)-H859,SUM(M859:O859))</f>
        <v>0</v>
      </c>
    </row>
    <row r="860" spans="2:26">
      <c r="B860" s="176" t="s">
        <v>3239</v>
      </c>
      <c r="C860" s="121"/>
      <c r="D860" s="119"/>
      <c r="E860" s="118"/>
      <c r="F860" s="192"/>
      <c r="G860" s="117"/>
      <c r="H860" s="120">
        <v>0</v>
      </c>
      <c r="I860" s="119"/>
      <c r="J860" s="119"/>
      <c r="K860" s="120">
        <v>0</v>
      </c>
      <c r="L860" s="120">
        <v>0</v>
      </c>
      <c r="M860" s="120">
        <v>0</v>
      </c>
      <c r="N860" s="120">
        <v>0</v>
      </c>
      <c r="O860" s="120">
        <v>0</v>
      </c>
      <c r="P860" s="185"/>
      <c r="Q860" s="181">
        <v>0</v>
      </c>
      <c r="R860" s="197"/>
      <c r="S860" s="179" t="str">
        <f>IFERROR(INDEX('ITC-3B'!$B$21:$B$1020,MATCH(F860,'ITC-3B'!$E$21:$E$1020,0)),"-")</f>
        <v>-</v>
      </c>
      <c r="T860" s="179" t="str">
        <f>IFERROR(INDEX('ITC-Books'!$B$21:$B$1020,MATCH(F860,'ITC-Books'!$E$21:$E$1020,0)),"-")</f>
        <v>-</v>
      </c>
      <c r="U860" s="186">
        <f t="shared" si="18"/>
        <v>0</v>
      </c>
      <c r="W860" s="179" t="str">
        <f>IFERROR(INDEX('ITC-3B'!$C$21:$C$1020,MATCH(F860,'ITC-3B'!$E$21:$E$1020,0)),"Unclaimed")</f>
        <v>Unclaimed</v>
      </c>
      <c r="X860" s="114">
        <f>IFERROR(VLOOKUP(F860,'ITC-3B'!$E$21:$P$1020,12,0)-H860,SUM(M860:O860))</f>
        <v>0</v>
      </c>
      <c r="Y860" s="179" t="str">
        <f>IFERROR(INDEX('ITC-Books'!$C$21:$C$1020,MATCH(F860,'ITC-Books'!$E$21:$E$1020,0)),"Unclaimed")</f>
        <v>Unclaimed</v>
      </c>
      <c r="Z860" s="114">
        <f>IFERROR(VLOOKUP(F860,'ITC-Books'!$E$21:$P$1020,12,0)-H860,SUM(M860:O860))</f>
        <v>0</v>
      </c>
    </row>
    <row r="861" spans="2:26">
      <c r="B861" s="176" t="s">
        <v>3240</v>
      </c>
      <c r="C861" s="121"/>
      <c r="D861" s="119"/>
      <c r="E861" s="118"/>
      <c r="F861" s="192"/>
      <c r="G861" s="117"/>
      <c r="H861" s="120">
        <v>0</v>
      </c>
      <c r="I861" s="119"/>
      <c r="J861" s="119"/>
      <c r="K861" s="120">
        <v>0</v>
      </c>
      <c r="L861" s="120">
        <v>0</v>
      </c>
      <c r="M861" s="120">
        <v>0</v>
      </c>
      <c r="N861" s="120">
        <v>0</v>
      </c>
      <c r="O861" s="120">
        <v>0</v>
      </c>
      <c r="P861" s="185"/>
      <c r="Q861" s="181">
        <v>0</v>
      </c>
      <c r="R861" s="197"/>
      <c r="S861" s="179" t="str">
        <f>IFERROR(INDEX('ITC-3B'!$B$21:$B$1020,MATCH(F861,'ITC-3B'!$E$21:$E$1020,0)),"-")</f>
        <v>-</v>
      </c>
      <c r="T861" s="179" t="str">
        <f>IFERROR(INDEX('ITC-Books'!$B$21:$B$1020,MATCH(F861,'ITC-Books'!$E$21:$E$1020,0)),"-")</f>
        <v>-</v>
      </c>
      <c r="U861" s="186">
        <f t="shared" si="18"/>
        <v>0</v>
      </c>
      <c r="W861" s="179" t="str">
        <f>IFERROR(INDEX('ITC-3B'!$C$21:$C$1020,MATCH(F861,'ITC-3B'!$E$21:$E$1020,0)),"Unclaimed")</f>
        <v>Unclaimed</v>
      </c>
      <c r="X861" s="114">
        <f>IFERROR(VLOOKUP(F861,'ITC-3B'!$E$21:$P$1020,12,0)-H861,SUM(M861:O861))</f>
        <v>0</v>
      </c>
      <c r="Y861" s="179" t="str">
        <f>IFERROR(INDEX('ITC-Books'!$C$21:$C$1020,MATCH(F861,'ITC-Books'!$E$21:$E$1020,0)),"Unclaimed")</f>
        <v>Unclaimed</v>
      </c>
      <c r="Z861" s="114">
        <f>IFERROR(VLOOKUP(F861,'ITC-Books'!$E$21:$P$1020,12,0)-H861,SUM(M861:O861))</f>
        <v>0</v>
      </c>
    </row>
    <row r="862" spans="2:26">
      <c r="B862" s="176" t="s">
        <v>3241</v>
      </c>
      <c r="C862" s="121"/>
      <c r="D862" s="119"/>
      <c r="E862" s="118"/>
      <c r="F862" s="192"/>
      <c r="G862" s="117"/>
      <c r="H862" s="120">
        <v>0</v>
      </c>
      <c r="I862" s="119"/>
      <c r="J862" s="119"/>
      <c r="K862" s="120">
        <v>0</v>
      </c>
      <c r="L862" s="120">
        <v>0</v>
      </c>
      <c r="M862" s="120">
        <v>0</v>
      </c>
      <c r="N862" s="120">
        <v>0</v>
      </c>
      <c r="O862" s="120">
        <v>0</v>
      </c>
      <c r="P862" s="185"/>
      <c r="Q862" s="181">
        <v>0</v>
      </c>
      <c r="R862" s="197"/>
      <c r="S862" s="179" t="str">
        <f>IFERROR(INDEX('ITC-3B'!$B$21:$B$1020,MATCH(F862,'ITC-3B'!$E$21:$E$1020,0)),"-")</f>
        <v>-</v>
      </c>
      <c r="T862" s="179" t="str">
        <f>IFERROR(INDEX('ITC-Books'!$B$21:$B$1020,MATCH(F862,'ITC-Books'!$E$21:$E$1020,0)),"-")</f>
        <v>-</v>
      </c>
      <c r="U862" s="186">
        <f t="shared" si="18"/>
        <v>0</v>
      </c>
      <c r="W862" s="179" t="str">
        <f>IFERROR(INDEX('ITC-3B'!$C$21:$C$1020,MATCH(F862,'ITC-3B'!$E$21:$E$1020,0)),"Unclaimed")</f>
        <v>Unclaimed</v>
      </c>
      <c r="X862" s="114">
        <f>IFERROR(VLOOKUP(F862,'ITC-3B'!$E$21:$P$1020,12,0)-H862,SUM(M862:O862))</f>
        <v>0</v>
      </c>
      <c r="Y862" s="179" t="str">
        <f>IFERROR(INDEX('ITC-Books'!$C$21:$C$1020,MATCH(F862,'ITC-Books'!$E$21:$E$1020,0)),"Unclaimed")</f>
        <v>Unclaimed</v>
      </c>
      <c r="Z862" s="114">
        <f>IFERROR(VLOOKUP(F862,'ITC-Books'!$E$21:$P$1020,12,0)-H862,SUM(M862:O862))</f>
        <v>0</v>
      </c>
    </row>
    <row r="863" spans="2:26">
      <c r="B863" s="176" t="s">
        <v>3242</v>
      </c>
      <c r="C863" s="121"/>
      <c r="D863" s="119"/>
      <c r="E863" s="118"/>
      <c r="F863" s="192"/>
      <c r="G863" s="117"/>
      <c r="H863" s="120">
        <v>0</v>
      </c>
      <c r="I863" s="119"/>
      <c r="J863" s="119"/>
      <c r="K863" s="120">
        <v>0</v>
      </c>
      <c r="L863" s="120">
        <v>0</v>
      </c>
      <c r="M863" s="120">
        <v>0</v>
      </c>
      <c r="N863" s="120">
        <v>0</v>
      </c>
      <c r="O863" s="120">
        <v>0</v>
      </c>
      <c r="P863" s="185"/>
      <c r="Q863" s="181">
        <v>0</v>
      </c>
      <c r="R863" s="197"/>
      <c r="S863" s="179" t="str">
        <f>IFERROR(INDEX('ITC-3B'!$B$21:$B$1020,MATCH(F863,'ITC-3B'!$E$21:$E$1020,0)),"-")</f>
        <v>-</v>
      </c>
      <c r="T863" s="179" t="str">
        <f>IFERROR(INDEX('ITC-Books'!$B$21:$B$1020,MATCH(F863,'ITC-Books'!$E$21:$E$1020,0)),"-")</f>
        <v>-</v>
      </c>
      <c r="U863" s="186">
        <f t="shared" si="18"/>
        <v>0</v>
      </c>
      <c r="W863" s="179" t="str">
        <f>IFERROR(INDEX('ITC-3B'!$C$21:$C$1020,MATCH(F863,'ITC-3B'!$E$21:$E$1020,0)),"Unclaimed")</f>
        <v>Unclaimed</v>
      </c>
      <c r="X863" s="114">
        <f>IFERROR(VLOOKUP(F863,'ITC-3B'!$E$21:$P$1020,12,0)-H863,SUM(M863:O863))</f>
        <v>0</v>
      </c>
      <c r="Y863" s="179" t="str">
        <f>IFERROR(INDEX('ITC-Books'!$C$21:$C$1020,MATCH(F863,'ITC-Books'!$E$21:$E$1020,0)),"Unclaimed")</f>
        <v>Unclaimed</v>
      </c>
      <c r="Z863" s="114">
        <f>IFERROR(VLOOKUP(F863,'ITC-Books'!$E$21:$P$1020,12,0)-H863,SUM(M863:O863))</f>
        <v>0</v>
      </c>
    </row>
    <row r="864" spans="2:26">
      <c r="B864" s="176" t="s">
        <v>3243</v>
      </c>
      <c r="C864" s="121"/>
      <c r="D864" s="119"/>
      <c r="E864" s="118"/>
      <c r="F864" s="192"/>
      <c r="G864" s="117"/>
      <c r="H864" s="120">
        <v>0</v>
      </c>
      <c r="I864" s="119"/>
      <c r="J864" s="119"/>
      <c r="K864" s="120">
        <v>0</v>
      </c>
      <c r="L864" s="120">
        <v>0</v>
      </c>
      <c r="M864" s="120">
        <v>0</v>
      </c>
      <c r="N864" s="120">
        <v>0</v>
      </c>
      <c r="O864" s="120">
        <v>0</v>
      </c>
      <c r="P864" s="185"/>
      <c r="Q864" s="181">
        <v>0</v>
      </c>
      <c r="R864" s="197"/>
      <c r="S864" s="179" t="str">
        <f>IFERROR(INDEX('ITC-3B'!$B$21:$B$1020,MATCH(F864,'ITC-3B'!$E$21:$E$1020,0)),"-")</f>
        <v>-</v>
      </c>
      <c r="T864" s="179" t="str">
        <f>IFERROR(INDEX('ITC-Books'!$B$21:$B$1020,MATCH(F864,'ITC-Books'!$E$21:$E$1020,0)),"-")</f>
        <v>-</v>
      </c>
      <c r="U864" s="186">
        <f t="shared" si="18"/>
        <v>0</v>
      </c>
      <c r="W864" s="179" t="str">
        <f>IFERROR(INDEX('ITC-3B'!$C$21:$C$1020,MATCH(F864,'ITC-3B'!$E$21:$E$1020,0)),"Unclaimed")</f>
        <v>Unclaimed</v>
      </c>
      <c r="X864" s="114">
        <f>IFERROR(VLOOKUP(F864,'ITC-3B'!$E$21:$P$1020,12,0)-H864,SUM(M864:O864))</f>
        <v>0</v>
      </c>
      <c r="Y864" s="179" t="str">
        <f>IFERROR(INDEX('ITC-Books'!$C$21:$C$1020,MATCH(F864,'ITC-Books'!$E$21:$E$1020,0)),"Unclaimed")</f>
        <v>Unclaimed</v>
      </c>
      <c r="Z864" s="114">
        <f>IFERROR(VLOOKUP(F864,'ITC-Books'!$E$21:$P$1020,12,0)-H864,SUM(M864:O864))</f>
        <v>0</v>
      </c>
    </row>
    <row r="865" spans="2:26">
      <c r="B865" s="176" t="s">
        <v>3244</v>
      </c>
      <c r="C865" s="121"/>
      <c r="D865" s="119"/>
      <c r="E865" s="118"/>
      <c r="F865" s="192"/>
      <c r="G865" s="117"/>
      <c r="H865" s="120">
        <v>0</v>
      </c>
      <c r="I865" s="119"/>
      <c r="J865" s="119"/>
      <c r="K865" s="120">
        <v>0</v>
      </c>
      <c r="L865" s="120">
        <v>0</v>
      </c>
      <c r="M865" s="120">
        <v>0</v>
      </c>
      <c r="N865" s="120">
        <v>0</v>
      </c>
      <c r="O865" s="120">
        <v>0</v>
      </c>
      <c r="P865" s="185"/>
      <c r="Q865" s="181">
        <v>0</v>
      </c>
      <c r="R865" s="197"/>
      <c r="S865" s="179" t="str">
        <f>IFERROR(INDEX('ITC-3B'!$B$21:$B$1020,MATCH(F865,'ITC-3B'!$E$21:$E$1020,0)),"-")</f>
        <v>-</v>
      </c>
      <c r="T865" s="179" t="str">
        <f>IFERROR(INDEX('ITC-Books'!$B$21:$B$1020,MATCH(F865,'ITC-Books'!$E$21:$E$1020,0)),"-")</f>
        <v>-</v>
      </c>
      <c r="U865" s="186">
        <f t="shared" si="18"/>
        <v>0</v>
      </c>
      <c r="W865" s="179" t="str">
        <f>IFERROR(INDEX('ITC-3B'!$C$21:$C$1020,MATCH(F865,'ITC-3B'!$E$21:$E$1020,0)),"Unclaimed")</f>
        <v>Unclaimed</v>
      </c>
      <c r="X865" s="114">
        <f>IFERROR(VLOOKUP(F865,'ITC-3B'!$E$21:$P$1020,12,0)-H865,SUM(M865:O865))</f>
        <v>0</v>
      </c>
      <c r="Y865" s="179" t="str">
        <f>IFERROR(INDEX('ITC-Books'!$C$21:$C$1020,MATCH(F865,'ITC-Books'!$E$21:$E$1020,0)),"Unclaimed")</f>
        <v>Unclaimed</v>
      </c>
      <c r="Z865" s="114">
        <f>IFERROR(VLOOKUP(F865,'ITC-Books'!$E$21:$P$1020,12,0)-H865,SUM(M865:O865))</f>
        <v>0</v>
      </c>
    </row>
    <row r="866" spans="2:26">
      <c r="B866" s="176" t="s">
        <v>3245</v>
      </c>
      <c r="C866" s="121"/>
      <c r="D866" s="119"/>
      <c r="E866" s="118"/>
      <c r="F866" s="192"/>
      <c r="G866" s="117"/>
      <c r="H866" s="120">
        <v>0</v>
      </c>
      <c r="I866" s="119"/>
      <c r="J866" s="119"/>
      <c r="K866" s="120">
        <v>0</v>
      </c>
      <c r="L866" s="120">
        <v>0</v>
      </c>
      <c r="M866" s="120">
        <v>0</v>
      </c>
      <c r="N866" s="120">
        <v>0</v>
      </c>
      <c r="O866" s="120">
        <v>0</v>
      </c>
      <c r="P866" s="185"/>
      <c r="Q866" s="181">
        <v>0</v>
      </c>
      <c r="R866" s="197"/>
      <c r="S866" s="179" t="str">
        <f>IFERROR(INDEX('ITC-3B'!$B$21:$B$1020,MATCH(F866,'ITC-3B'!$E$21:$E$1020,0)),"-")</f>
        <v>-</v>
      </c>
      <c r="T866" s="179" t="str">
        <f>IFERROR(INDEX('ITC-Books'!$B$21:$B$1020,MATCH(F866,'ITC-Books'!$E$21:$E$1020,0)),"-")</f>
        <v>-</v>
      </c>
      <c r="U866" s="186">
        <f t="shared" si="18"/>
        <v>0</v>
      </c>
      <c r="W866" s="179" t="str">
        <f>IFERROR(INDEX('ITC-3B'!$C$21:$C$1020,MATCH(F866,'ITC-3B'!$E$21:$E$1020,0)),"Unclaimed")</f>
        <v>Unclaimed</v>
      </c>
      <c r="X866" s="114">
        <f>IFERROR(VLOOKUP(F866,'ITC-3B'!$E$21:$P$1020,12,0)-H866,SUM(M866:O866))</f>
        <v>0</v>
      </c>
      <c r="Y866" s="179" t="str">
        <f>IFERROR(INDEX('ITC-Books'!$C$21:$C$1020,MATCH(F866,'ITC-Books'!$E$21:$E$1020,0)),"Unclaimed")</f>
        <v>Unclaimed</v>
      </c>
      <c r="Z866" s="114">
        <f>IFERROR(VLOOKUP(F866,'ITC-Books'!$E$21:$P$1020,12,0)-H866,SUM(M866:O866))</f>
        <v>0</v>
      </c>
    </row>
    <row r="867" spans="2:26">
      <c r="B867" s="176" t="s">
        <v>3246</v>
      </c>
      <c r="C867" s="121"/>
      <c r="D867" s="119"/>
      <c r="E867" s="118"/>
      <c r="F867" s="192"/>
      <c r="G867" s="117"/>
      <c r="H867" s="120">
        <v>0</v>
      </c>
      <c r="I867" s="119"/>
      <c r="J867" s="119"/>
      <c r="K867" s="120">
        <v>0</v>
      </c>
      <c r="L867" s="120">
        <v>0</v>
      </c>
      <c r="M867" s="120">
        <v>0</v>
      </c>
      <c r="N867" s="120">
        <v>0</v>
      </c>
      <c r="O867" s="120">
        <v>0</v>
      </c>
      <c r="P867" s="185"/>
      <c r="Q867" s="181">
        <v>0</v>
      </c>
      <c r="R867" s="197"/>
      <c r="S867" s="179" t="str">
        <f>IFERROR(INDEX('ITC-3B'!$B$21:$B$1020,MATCH(F867,'ITC-3B'!$E$21:$E$1020,0)),"-")</f>
        <v>-</v>
      </c>
      <c r="T867" s="179" t="str">
        <f>IFERROR(INDEX('ITC-Books'!$B$21:$B$1020,MATCH(F867,'ITC-Books'!$E$21:$E$1020,0)),"-")</f>
        <v>-</v>
      </c>
      <c r="U867" s="186">
        <f t="shared" si="18"/>
        <v>0</v>
      </c>
      <c r="W867" s="179" t="str">
        <f>IFERROR(INDEX('ITC-3B'!$C$21:$C$1020,MATCH(F867,'ITC-3B'!$E$21:$E$1020,0)),"Unclaimed")</f>
        <v>Unclaimed</v>
      </c>
      <c r="X867" s="114">
        <f>IFERROR(VLOOKUP(F867,'ITC-3B'!$E$21:$P$1020,12,0)-H867,SUM(M867:O867))</f>
        <v>0</v>
      </c>
      <c r="Y867" s="179" t="str">
        <f>IFERROR(INDEX('ITC-Books'!$C$21:$C$1020,MATCH(F867,'ITC-Books'!$E$21:$E$1020,0)),"Unclaimed")</f>
        <v>Unclaimed</v>
      </c>
      <c r="Z867" s="114">
        <f>IFERROR(VLOOKUP(F867,'ITC-Books'!$E$21:$P$1020,12,0)-H867,SUM(M867:O867))</f>
        <v>0</v>
      </c>
    </row>
    <row r="868" spans="2:26">
      <c r="B868" s="176" t="s">
        <v>3247</v>
      </c>
      <c r="C868" s="121"/>
      <c r="D868" s="119"/>
      <c r="E868" s="118"/>
      <c r="F868" s="192"/>
      <c r="G868" s="117"/>
      <c r="H868" s="120">
        <v>0</v>
      </c>
      <c r="I868" s="119"/>
      <c r="J868" s="119"/>
      <c r="K868" s="120">
        <v>0</v>
      </c>
      <c r="L868" s="120">
        <v>0</v>
      </c>
      <c r="M868" s="120">
        <v>0</v>
      </c>
      <c r="N868" s="120">
        <v>0</v>
      </c>
      <c r="O868" s="120">
        <v>0</v>
      </c>
      <c r="P868" s="185"/>
      <c r="Q868" s="181">
        <v>0</v>
      </c>
      <c r="R868" s="197"/>
      <c r="S868" s="179" t="str">
        <f>IFERROR(INDEX('ITC-3B'!$B$21:$B$1020,MATCH(F868,'ITC-3B'!$E$21:$E$1020,0)),"-")</f>
        <v>-</v>
      </c>
      <c r="T868" s="179" t="str">
        <f>IFERROR(INDEX('ITC-Books'!$B$21:$B$1020,MATCH(F868,'ITC-Books'!$E$21:$E$1020,0)),"-")</f>
        <v>-</v>
      </c>
      <c r="U868" s="186">
        <f t="shared" si="18"/>
        <v>0</v>
      </c>
      <c r="W868" s="179" t="str">
        <f>IFERROR(INDEX('ITC-3B'!$C$21:$C$1020,MATCH(F868,'ITC-3B'!$E$21:$E$1020,0)),"Unclaimed")</f>
        <v>Unclaimed</v>
      </c>
      <c r="X868" s="114">
        <f>IFERROR(VLOOKUP(F868,'ITC-3B'!$E$21:$P$1020,12,0)-H868,SUM(M868:O868))</f>
        <v>0</v>
      </c>
      <c r="Y868" s="179" t="str">
        <f>IFERROR(INDEX('ITC-Books'!$C$21:$C$1020,MATCH(F868,'ITC-Books'!$E$21:$E$1020,0)),"Unclaimed")</f>
        <v>Unclaimed</v>
      </c>
      <c r="Z868" s="114">
        <f>IFERROR(VLOOKUP(F868,'ITC-Books'!$E$21:$P$1020,12,0)-H868,SUM(M868:O868))</f>
        <v>0</v>
      </c>
    </row>
    <row r="869" spans="2:26">
      <c r="B869" s="176" t="s">
        <v>3248</v>
      </c>
      <c r="C869" s="121"/>
      <c r="D869" s="119"/>
      <c r="E869" s="118"/>
      <c r="F869" s="192"/>
      <c r="G869" s="117"/>
      <c r="H869" s="120">
        <v>0</v>
      </c>
      <c r="I869" s="119"/>
      <c r="J869" s="119"/>
      <c r="K869" s="120">
        <v>0</v>
      </c>
      <c r="L869" s="120">
        <v>0</v>
      </c>
      <c r="M869" s="120">
        <v>0</v>
      </c>
      <c r="N869" s="120">
        <v>0</v>
      </c>
      <c r="O869" s="120">
        <v>0</v>
      </c>
      <c r="P869" s="185"/>
      <c r="Q869" s="181">
        <v>0</v>
      </c>
      <c r="R869" s="197"/>
      <c r="S869" s="179" t="str">
        <f>IFERROR(INDEX('ITC-3B'!$B$21:$B$1020,MATCH(F869,'ITC-3B'!$E$21:$E$1020,0)),"-")</f>
        <v>-</v>
      </c>
      <c r="T869" s="179" t="str">
        <f>IFERROR(INDEX('ITC-Books'!$B$21:$B$1020,MATCH(F869,'ITC-Books'!$E$21:$E$1020,0)),"-")</f>
        <v>-</v>
      </c>
      <c r="U869" s="186">
        <f t="shared" si="18"/>
        <v>0</v>
      </c>
      <c r="W869" s="179" t="str">
        <f>IFERROR(INDEX('ITC-3B'!$C$21:$C$1020,MATCH(F869,'ITC-3B'!$E$21:$E$1020,0)),"Unclaimed")</f>
        <v>Unclaimed</v>
      </c>
      <c r="X869" s="114">
        <f>IFERROR(VLOOKUP(F869,'ITC-3B'!$E$21:$P$1020,12,0)-H869,SUM(M869:O869))</f>
        <v>0</v>
      </c>
      <c r="Y869" s="179" t="str">
        <f>IFERROR(INDEX('ITC-Books'!$C$21:$C$1020,MATCH(F869,'ITC-Books'!$E$21:$E$1020,0)),"Unclaimed")</f>
        <v>Unclaimed</v>
      </c>
      <c r="Z869" s="114">
        <f>IFERROR(VLOOKUP(F869,'ITC-Books'!$E$21:$P$1020,12,0)-H869,SUM(M869:O869))</f>
        <v>0</v>
      </c>
    </row>
    <row r="870" spans="2:26">
      <c r="B870" s="176" t="s">
        <v>3249</v>
      </c>
      <c r="C870" s="121"/>
      <c r="D870" s="119"/>
      <c r="E870" s="118"/>
      <c r="F870" s="192"/>
      <c r="G870" s="117"/>
      <c r="H870" s="120">
        <v>0</v>
      </c>
      <c r="I870" s="119"/>
      <c r="J870" s="119"/>
      <c r="K870" s="120">
        <v>0</v>
      </c>
      <c r="L870" s="120">
        <v>0</v>
      </c>
      <c r="M870" s="120">
        <v>0</v>
      </c>
      <c r="N870" s="120">
        <v>0</v>
      </c>
      <c r="O870" s="120">
        <v>0</v>
      </c>
      <c r="P870" s="185"/>
      <c r="Q870" s="181">
        <v>0</v>
      </c>
      <c r="R870" s="197"/>
      <c r="S870" s="179" t="str">
        <f>IFERROR(INDEX('ITC-3B'!$B$21:$B$1020,MATCH(F870,'ITC-3B'!$E$21:$E$1020,0)),"-")</f>
        <v>-</v>
      </c>
      <c r="T870" s="179" t="str">
        <f>IFERROR(INDEX('ITC-Books'!$B$21:$B$1020,MATCH(F870,'ITC-Books'!$E$21:$E$1020,0)),"-")</f>
        <v>-</v>
      </c>
      <c r="U870" s="186">
        <f t="shared" si="18"/>
        <v>0</v>
      </c>
      <c r="W870" s="179" t="str">
        <f>IFERROR(INDEX('ITC-3B'!$C$21:$C$1020,MATCH(F870,'ITC-3B'!$E$21:$E$1020,0)),"Unclaimed")</f>
        <v>Unclaimed</v>
      </c>
      <c r="X870" s="114">
        <f>IFERROR(VLOOKUP(F870,'ITC-3B'!$E$21:$P$1020,12,0)-H870,SUM(M870:O870))</f>
        <v>0</v>
      </c>
      <c r="Y870" s="179" t="str">
        <f>IFERROR(INDEX('ITC-Books'!$C$21:$C$1020,MATCH(F870,'ITC-Books'!$E$21:$E$1020,0)),"Unclaimed")</f>
        <v>Unclaimed</v>
      </c>
      <c r="Z870" s="114">
        <f>IFERROR(VLOOKUP(F870,'ITC-Books'!$E$21:$P$1020,12,0)-H870,SUM(M870:O870))</f>
        <v>0</v>
      </c>
    </row>
    <row r="871" spans="2:26">
      <c r="B871" s="176" t="s">
        <v>3250</v>
      </c>
      <c r="C871" s="121"/>
      <c r="D871" s="119"/>
      <c r="E871" s="118"/>
      <c r="F871" s="192"/>
      <c r="G871" s="117"/>
      <c r="H871" s="120">
        <v>0</v>
      </c>
      <c r="I871" s="119"/>
      <c r="J871" s="119"/>
      <c r="K871" s="120">
        <v>0</v>
      </c>
      <c r="L871" s="120">
        <v>0</v>
      </c>
      <c r="M871" s="120">
        <v>0</v>
      </c>
      <c r="N871" s="120">
        <v>0</v>
      </c>
      <c r="O871" s="120">
        <v>0</v>
      </c>
      <c r="P871" s="185"/>
      <c r="Q871" s="181">
        <v>0</v>
      </c>
      <c r="R871" s="197"/>
      <c r="S871" s="179" t="str">
        <f>IFERROR(INDEX('ITC-3B'!$B$21:$B$1020,MATCH(F871,'ITC-3B'!$E$21:$E$1020,0)),"-")</f>
        <v>-</v>
      </c>
      <c r="T871" s="179" t="str">
        <f>IFERROR(INDEX('ITC-Books'!$B$21:$B$1020,MATCH(F871,'ITC-Books'!$E$21:$E$1020,0)),"-")</f>
        <v>-</v>
      </c>
      <c r="U871" s="186">
        <f t="shared" si="18"/>
        <v>0</v>
      </c>
      <c r="W871" s="179" t="str">
        <f>IFERROR(INDEX('ITC-3B'!$C$21:$C$1020,MATCH(F871,'ITC-3B'!$E$21:$E$1020,0)),"Unclaimed")</f>
        <v>Unclaimed</v>
      </c>
      <c r="X871" s="114">
        <f>IFERROR(VLOOKUP(F871,'ITC-3B'!$E$21:$P$1020,12,0)-H871,SUM(M871:O871))</f>
        <v>0</v>
      </c>
      <c r="Y871" s="179" t="str">
        <f>IFERROR(INDEX('ITC-Books'!$C$21:$C$1020,MATCH(F871,'ITC-Books'!$E$21:$E$1020,0)),"Unclaimed")</f>
        <v>Unclaimed</v>
      </c>
      <c r="Z871" s="114">
        <f>IFERROR(VLOOKUP(F871,'ITC-Books'!$E$21:$P$1020,12,0)-H871,SUM(M871:O871))</f>
        <v>0</v>
      </c>
    </row>
    <row r="872" spans="2:26">
      <c r="B872" s="176" t="s">
        <v>3251</v>
      </c>
      <c r="C872" s="121"/>
      <c r="D872" s="119"/>
      <c r="E872" s="118"/>
      <c r="F872" s="192"/>
      <c r="G872" s="117"/>
      <c r="H872" s="120">
        <v>0</v>
      </c>
      <c r="I872" s="119"/>
      <c r="J872" s="119"/>
      <c r="K872" s="120">
        <v>0</v>
      </c>
      <c r="L872" s="120">
        <v>0</v>
      </c>
      <c r="M872" s="120">
        <v>0</v>
      </c>
      <c r="N872" s="120">
        <v>0</v>
      </c>
      <c r="O872" s="120">
        <v>0</v>
      </c>
      <c r="P872" s="185"/>
      <c r="Q872" s="181">
        <v>0</v>
      </c>
      <c r="R872" s="197"/>
      <c r="S872" s="179" t="str">
        <f>IFERROR(INDEX('ITC-3B'!$B$21:$B$1020,MATCH(F872,'ITC-3B'!$E$21:$E$1020,0)),"-")</f>
        <v>-</v>
      </c>
      <c r="T872" s="179" t="str">
        <f>IFERROR(INDEX('ITC-Books'!$B$21:$B$1020,MATCH(F872,'ITC-Books'!$E$21:$E$1020,0)),"-")</f>
        <v>-</v>
      </c>
      <c r="U872" s="186">
        <f t="shared" si="18"/>
        <v>0</v>
      </c>
      <c r="W872" s="179" t="str">
        <f>IFERROR(INDEX('ITC-3B'!$C$21:$C$1020,MATCH(F872,'ITC-3B'!$E$21:$E$1020,0)),"Unclaimed")</f>
        <v>Unclaimed</v>
      </c>
      <c r="X872" s="114">
        <f>IFERROR(VLOOKUP(F872,'ITC-3B'!$E$21:$P$1020,12,0)-H872,SUM(M872:O872))</f>
        <v>0</v>
      </c>
      <c r="Y872" s="179" t="str">
        <f>IFERROR(INDEX('ITC-Books'!$C$21:$C$1020,MATCH(F872,'ITC-Books'!$E$21:$E$1020,0)),"Unclaimed")</f>
        <v>Unclaimed</v>
      </c>
      <c r="Z872" s="114">
        <f>IFERROR(VLOOKUP(F872,'ITC-Books'!$E$21:$P$1020,12,0)-H872,SUM(M872:O872))</f>
        <v>0</v>
      </c>
    </row>
    <row r="873" spans="2:26">
      <c r="B873" s="176" t="s">
        <v>3252</v>
      </c>
      <c r="C873" s="121"/>
      <c r="D873" s="119"/>
      <c r="E873" s="118"/>
      <c r="F873" s="192"/>
      <c r="G873" s="117"/>
      <c r="H873" s="120">
        <v>0</v>
      </c>
      <c r="I873" s="119"/>
      <c r="J873" s="119"/>
      <c r="K873" s="120">
        <v>0</v>
      </c>
      <c r="L873" s="120">
        <v>0</v>
      </c>
      <c r="M873" s="120">
        <v>0</v>
      </c>
      <c r="N873" s="120">
        <v>0</v>
      </c>
      <c r="O873" s="120">
        <v>0</v>
      </c>
      <c r="P873" s="185"/>
      <c r="Q873" s="181">
        <v>0</v>
      </c>
      <c r="R873" s="197"/>
      <c r="S873" s="179" t="str">
        <f>IFERROR(INDEX('ITC-3B'!$B$21:$B$1020,MATCH(F873,'ITC-3B'!$E$21:$E$1020,0)),"-")</f>
        <v>-</v>
      </c>
      <c r="T873" s="179" t="str">
        <f>IFERROR(INDEX('ITC-Books'!$B$21:$B$1020,MATCH(F873,'ITC-Books'!$E$21:$E$1020,0)),"-")</f>
        <v>-</v>
      </c>
      <c r="U873" s="186">
        <f t="shared" si="18"/>
        <v>0</v>
      </c>
      <c r="W873" s="179" t="str">
        <f>IFERROR(INDEX('ITC-3B'!$C$21:$C$1020,MATCH(F873,'ITC-3B'!$E$21:$E$1020,0)),"Unclaimed")</f>
        <v>Unclaimed</v>
      </c>
      <c r="X873" s="114">
        <f>IFERROR(VLOOKUP(F873,'ITC-3B'!$E$21:$P$1020,12,0)-H873,SUM(M873:O873))</f>
        <v>0</v>
      </c>
      <c r="Y873" s="179" t="str">
        <f>IFERROR(INDEX('ITC-Books'!$C$21:$C$1020,MATCH(F873,'ITC-Books'!$E$21:$E$1020,0)),"Unclaimed")</f>
        <v>Unclaimed</v>
      </c>
      <c r="Z873" s="114">
        <f>IFERROR(VLOOKUP(F873,'ITC-Books'!$E$21:$P$1020,12,0)-H873,SUM(M873:O873))</f>
        <v>0</v>
      </c>
    </row>
    <row r="874" spans="2:26">
      <c r="B874" s="176" t="s">
        <v>3253</v>
      </c>
      <c r="C874" s="121"/>
      <c r="D874" s="119"/>
      <c r="E874" s="118"/>
      <c r="F874" s="192"/>
      <c r="G874" s="117"/>
      <c r="H874" s="120">
        <v>0</v>
      </c>
      <c r="I874" s="119"/>
      <c r="J874" s="119"/>
      <c r="K874" s="120">
        <v>0</v>
      </c>
      <c r="L874" s="120">
        <v>0</v>
      </c>
      <c r="M874" s="120">
        <v>0</v>
      </c>
      <c r="N874" s="120">
        <v>0</v>
      </c>
      <c r="O874" s="120">
        <v>0</v>
      </c>
      <c r="P874" s="185"/>
      <c r="Q874" s="181">
        <v>0</v>
      </c>
      <c r="R874" s="197"/>
      <c r="S874" s="179" t="str">
        <f>IFERROR(INDEX('ITC-3B'!$B$21:$B$1020,MATCH(F874,'ITC-3B'!$E$21:$E$1020,0)),"-")</f>
        <v>-</v>
      </c>
      <c r="T874" s="179" t="str">
        <f>IFERROR(INDEX('ITC-Books'!$B$21:$B$1020,MATCH(F874,'ITC-Books'!$E$21:$E$1020,0)),"-")</f>
        <v>-</v>
      </c>
      <c r="U874" s="186">
        <f t="shared" si="18"/>
        <v>0</v>
      </c>
      <c r="W874" s="179" t="str">
        <f>IFERROR(INDEX('ITC-3B'!$C$21:$C$1020,MATCH(F874,'ITC-3B'!$E$21:$E$1020,0)),"Unclaimed")</f>
        <v>Unclaimed</v>
      </c>
      <c r="X874" s="114">
        <f>IFERROR(VLOOKUP(F874,'ITC-3B'!$E$21:$P$1020,12,0)-H874,SUM(M874:O874))</f>
        <v>0</v>
      </c>
      <c r="Y874" s="179" t="str">
        <f>IFERROR(INDEX('ITC-Books'!$C$21:$C$1020,MATCH(F874,'ITC-Books'!$E$21:$E$1020,0)),"Unclaimed")</f>
        <v>Unclaimed</v>
      </c>
      <c r="Z874" s="114">
        <f>IFERROR(VLOOKUP(F874,'ITC-Books'!$E$21:$P$1020,12,0)-H874,SUM(M874:O874))</f>
        <v>0</v>
      </c>
    </row>
    <row r="875" spans="2:26">
      <c r="B875" s="176" t="s">
        <v>3254</v>
      </c>
      <c r="C875" s="121"/>
      <c r="D875" s="119"/>
      <c r="E875" s="118"/>
      <c r="F875" s="192"/>
      <c r="G875" s="117"/>
      <c r="H875" s="120">
        <v>0</v>
      </c>
      <c r="I875" s="119"/>
      <c r="J875" s="119"/>
      <c r="K875" s="120">
        <v>0</v>
      </c>
      <c r="L875" s="120">
        <v>0</v>
      </c>
      <c r="M875" s="120">
        <v>0</v>
      </c>
      <c r="N875" s="120">
        <v>0</v>
      </c>
      <c r="O875" s="120">
        <v>0</v>
      </c>
      <c r="P875" s="185"/>
      <c r="Q875" s="181">
        <v>0</v>
      </c>
      <c r="R875" s="197"/>
      <c r="S875" s="179" t="str">
        <f>IFERROR(INDEX('ITC-3B'!$B$21:$B$1020,MATCH(F875,'ITC-3B'!$E$21:$E$1020,0)),"-")</f>
        <v>-</v>
      </c>
      <c r="T875" s="179" t="str">
        <f>IFERROR(INDEX('ITC-Books'!$B$21:$B$1020,MATCH(F875,'ITC-Books'!$E$21:$E$1020,0)),"-")</f>
        <v>-</v>
      </c>
      <c r="U875" s="186">
        <f t="shared" si="18"/>
        <v>0</v>
      </c>
      <c r="W875" s="179" t="str">
        <f>IFERROR(INDEX('ITC-3B'!$C$21:$C$1020,MATCH(F875,'ITC-3B'!$E$21:$E$1020,0)),"Unclaimed")</f>
        <v>Unclaimed</v>
      </c>
      <c r="X875" s="114">
        <f>IFERROR(VLOOKUP(F875,'ITC-3B'!$E$21:$P$1020,12,0)-H875,SUM(M875:O875))</f>
        <v>0</v>
      </c>
      <c r="Y875" s="179" t="str">
        <f>IFERROR(INDEX('ITC-Books'!$C$21:$C$1020,MATCH(F875,'ITC-Books'!$E$21:$E$1020,0)),"Unclaimed")</f>
        <v>Unclaimed</v>
      </c>
      <c r="Z875" s="114">
        <f>IFERROR(VLOOKUP(F875,'ITC-Books'!$E$21:$P$1020,12,0)-H875,SUM(M875:O875))</f>
        <v>0</v>
      </c>
    </row>
    <row r="876" spans="2:26">
      <c r="B876" s="176" t="s">
        <v>3255</v>
      </c>
      <c r="C876" s="121"/>
      <c r="D876" s="119"/>
      <c r="E876" s="118"/>
      <c r="F876" s="192"/>
      <c r="G876" s="117"/>
      <c r="H876" s="120">
        <v>0</v>
      </c>
      <c r="I876" s="119"/>
      <c r="J876" s="119"/>
      <c r="K876" s="120">
        <v>0</v>
      </c>
      <c r="L876" s="120">
        <v>0</v>
      </c>
      <c r="M876" s="120">
        <v>0</v>
      </c>
      <c r="N876" s="120">
        <v>0</v>
      </c>
      <c r="O876" s="120">
        <v>0</v>
      </c>
      <c r="P876" s="185"/>
      <c r="Q876" s="181">
        <v>0</v>
      </c>
      <c r="R876" s="197"/>
      <c r="S876" s="179" t="str">
        <f>IFERROR(INDEX('ITC-3B'!$B$21:$B$1020,MATCH(F876,'ITC-3B'!$E$21:$E$1020,0)),"-")</f>
        <v>-</v>
      </c>
      <c r="T876" s="179" t="str">
        <f>IFERROR(INDEX('ITC-Books'!$B$21:$B$1020,MATCH(F876,'ITC-Books'!$E$21:$E$1020,0)),"-")</f>
        <v>-</v>
      </c>
      <c r="U876" s="186">
        <f t="shared" si="18"/>
        <v>0</v>
      </c>
      <c r="W876" s="179" t="str">
        <f>IFERROR(INDEX('ITC-3B'!$C$21:$C$1020,MATCH(F876,'ITC-3B'!$E$21:$E$1020,0)),"Unclaimed")</f>
        <v>Unclaimed</v>
      </c>
      <c r="X876" s="114">
        <f>IFERROR(VLOOKUP(F876,'ITC-3B'!$E$21:$P$1020,12,0)-H876,SUM(M876:O876))</f>
        <v>0</v>
      </c>
      <c r="Y876" s="179" t="str">
        <f>IFERROR(INDEX('ITC-Books'!$C$21:$C$1020,MATCH(F876,'ITC-Books'!$E$21:$E$1020,0)),"Unclaimed")</f>
        <v>Unclaimed</v>
      </c>
      <c r="Z876" s="114">
        <f>IFERROR(VLOOKUP(F876,'ITC-Books'!$E$21:$P$1020,12,0)-H876,SUM(M876:O876))</f>
        <v>0</v>
      </c>
    </row>
    <row r="877" spans="2:26">
      <c r="B877" s="176" t="s">
        <v>3256</v>
      </c>
      <c r="C877" s="121"/>
      <c r="D877" s="119"/>
      <c r="E877" s="118"/>
      <c r="F877" s="192"/>
      <c r="G877" s="117"/>
      <c r="H877" s="120">
        <v>0</v>
      </c>
      <c r="I877" s="119"/>
      <c r="J877" s="119"/>
      <c r="K877" s="120">
        <v>0</v>
      </c>
      <c r="L877" s="120">
        <v>0</v>
      </c>
      <c r="M877" s="120">
        <v>0</v>
      </c>
      <c r="N877" s="120">
        <v>0</v>
      </c>
      <c r="O877" s="120">
        <v>0</v>
      </c>
      <c r="P877" s="185"/>
      <c r="Q877" s="181">
        <v>0</v>
      </c>
      <c r="R877" s="197"/>
      <c r="S877" s="179" t="str">
        <f>IFERROR(INDEX('ITC-3B'!$B$21:$B$1020,MATCH(F877,'ITC-3B'!$E$21:$E$1020,0)),"-")</f>
        <v>-</v>
      </c>
      <c r="T877" s="179" t="str">
        <f>IFERROR(INDEX('ITC-Books'!$B$21:$B$1020,MATCH(F877,'ITC-Books'!$E$21:$E$1020,0)),"-")</f>
        <v>-</v>
      </c>
      <c r="U877" s="186">
        <f t="shared" si="18"/>
        <v>0</v>
      </c>
      <c r="W877" s="179" t="str">
        <f>IFERROR(INDEX('ITC-3B'!$C$21:$C$1020,MATCH(F877,'ITC-3B'!$E$21:$E$1020,0)),"Unclaimed")</f>
        <v>Unclaimed</v>
      </c>
      <c r="X877" s="114">
        <f>IFERROR(VLOOKUP(F877,'ITC-3B'!$E$21:$P$1020,12,0)-H877,SUM(M877:O877))</f>
        <v>0</v>
      </c>
      <c r="Y877" s="179" t="str">
        <f>IFERROR(INDEX('ITC-Books'!$C$21:$C$1020,MATCH(F877,'ITC-Books'!$E$21:$E$1020,0)),"Unclaimed")</f>
        <v>Unclaimed</v>
      </c>
      <c r="Z877" s="114">
        <f>IFERROR(VLOOKUP(F877,'ITC-Books'!$E$21:$P$1020,12,0)-H877,SUM(M877:O877))</f>
        <v>0</v>
      </c>
    </row>
    <row r="878" spans="2:26">
      <c r="B878" s="176" t="s">
        <v>3257</v>
      </c>
      <c r="C878" s="121"/>
      <c r="D878" s="119"/>
      <c r="E878" s="118"/>
      <c r="F878" s="192"/>
      <c r="G878" s="117"/>
      <c r="H878" s="120">
        <v>0</v>
      </c>
      <c r="I878" s="119"/>
      <c r="J878" s="119"/>
      <c r="K878" s="120">
        <v>0</v>
      </c>
      <c r="L878" s="120">
        <v>0</v>
      </c>
      <c r="M878" s="120">
        <v>0</v>
      </c>
      <c r="N878" s="120">
        <v>0</v>
      </c>
      <c r="O878" s="120">
        <v>0</v>
      </c>
      <c r="P878" s="185"/>
      <c r="Q878" s="181">
        <v>0</v>
      </c>
      <c r="R878" s="197"/>
      <c r="S878" s="179" t="str">
        <f>IFERROR(INDEX('ITC-3B'!$B$21:$B$1020,MATCH(F878,'ITC-3B'!$E$21:$E$1020,0)),"-")</f>
        <v>-</v>
      </c>
      <c r="T878" s="179" t="str">
        <f>IFERROR(INDEX('ITC-Books'!$B$21:$B$1020,MATCH(F878,'ITC-Books'!$E$21:$E$1020,0)),"-")</f>
        <v>-</v>
      </c>
      <c r="U878" s="186">
        <f t="shared" si="18"/>
        <v>0</v>
      </c>
      <c r="W878" s="179" t="str">
        <f>IFERROR(INDEX('ITC-3B'!$C$21:$C$1020,MATCH(F878,'ITC-3B'!$E$21:$E$1020,0)),"Unclaimed")</f>
        <v>Unclaimed</v>
      </c>
      <c r="X878" s="114">
        <f>IFERROR(VLOOKUP(F878,'ITC-3B'!$E$21:$P$1020,12,0)-H878,SUM(M878:O878))</f>
        <v>0</v>
      </c>
      <c r="Y878" s="179" t="str">
        <f>IFERROR(INDEX('ITC-Books'!$C$21:$C$1020,MATCH(F878,'ITC-Books'!$E$21:$E$1020,0)),"Unclaimed")</f>
        <v>Unclaimed</v>
      </c>
      <c r="Z878" s="114">
        <f>IFERROR(VLOOKUP(F878,'ITC-Books'!$E$21:$P$1020,12,0)-H878,SUM(M878:O878))</f>
        <v>0</v>
      </c>
    </row>
    <row r="879" spans="2:26">
      <c r="B879" s="176" t="s">
        <v>3258</v>
      </c>
      <c r="C879" s="121"/>
      <c r="D879" s="119"/>
      <c r="E879" s="118"/>
      <c r="F879" s="192"/>
      <c r="G879" s="117"/>
      <c r="H879" s="120">
        <v>0</v>
      </c>
      <c r="I879" s="119"/>
      <c r="J879" s="119"/>
      <c r="K879" s="120">
        <v>0</v>
      </c>
      <c r="L879" s="120">
        <v>0</v>
      </c>
      <c r="M879" s="120">
        <v>0</v>
      </c>
      <c r="N879" s="120">
        <v>0</v>
      </c>
      <c r="O879" s="120">
        <v>0</v>
      </c>
      <c r="P879" s="185"/>
      <c r="Q879" s="181">
        <v>0</v>
      </c>
      <c r="R879" s="197"/>
      <c r="S879" s="179" t="str">
        <f>IFERROR(INDEX('ITC-3B'!$B$21:$B$1020,MATCH(F879,'ITC-3B'!$E$21:$E$1020,0)),"-")</f>
        <v>-</v>
      </c>
      <c r="T879" s="179" t="str">
        <f>IFERROR(INDEX('ITC-Books'!$B$21:$B$1020,MATCH(F879,'ITC-Books'!$E$21:$E$1020,0)),"-")</f>
        <v>-</v>
      </c>
      <c r="U879" s="186">
        <f t="shared" si="18"/>
        <v>0</v>
      </c>
      <c r="W879" s="179" t="str">
        <f>IFERROR(INDEX('ITC-3B'!$C$21:$C$1020,MATCH(F879,'ITC-3B'!$E$21:$E$1020,0)),"Unclaimed")</f>
        <v>Unclaimed</v>
      </c>
      <c r="X879" s="114">
        <f>IFERROR(VLOOKUP(F879,'ITC-3B'!$E$21:$P$1020,12,0)-H879,SUM(M879:O879))</f>
        <v>0</v>
      </c>
      <c r="Y879" s="179" t="str">
        <f>IFERROR(INDEX('ITC-Books'!$C$21:$C$1020,MATCH(F879,'ITC-Books'!$E$21:$E$1020,0)),"Unclaimed")</f>
        <v>Unclaimed</v>
      </c>
      <c r="Z879" s="114">
        <f>IFERROR(VLOOKUP(F879,'ITC-Books'!$E$21:$P$1020,12,0)-H879,SUM(M879:O879))</f>
        <v>0</v>
      </c>
    </row>
    <row r="880" spans="2:26">
      <c r="B880" s="176" t="s">
        <v>3259</v>
      </c>
      <c r="C880" s="121"/>
      <c r="D880" s="119"/>
      <c r="E880" s="118"/>
      <c r="F880" s="192"/>
      <c r="G880" s="117"/>
      <c r="H880" s="120">
        <v>0</v>
      </c>
      <c r="I880" s="119"/>
      <c r="J880" s="119"/>
      <c r="K880" s="120">
        <v>0</v>
      </c>
      <c r="L880" s="120">
        <v>0</v>
      </c>
      <c r="M880" s="120">
        <v>0</v>
      </c>
      <c r="N880" s="120">
        <v>0</v>
      </c>
      <c r="O880" s="120">
        <v>0</v>
      </c>
      <c r="P880" s="185"/>
      <c r="Q880" s="181">
        <v>0</v>
      </c>
      <c r="R880" s="197"/>
      <c r="S880" s="179" t="str">
        <f>IFERROR(INDEX('ITC-3B'!$B$21:$B$1020,MATCH(F880,'ITC-3B'!$E$21:$E$1020,0)),"-")</f>
        <v>-</v>
      </c>
      <c r="T880" s="179" t="str">
        <f>IFERROR(INDEX('ITC-Books'!$B$21:$B$1020,MATCH(F880,'ITC-Books'!$E$21:$E$1020,0)),"-")</f>
        <v>-</v>
      </c>
      <c r="U880" s="186">
        <f t="shared" si="18"/>
        <v>0</v>
      </c>
      <c r="W880" s="179" t="str">
        <f>IFERROR(INDEX('ITC-3B'!$C$21:$C$1020,MATCH(F880,'ITC-3B'!$E$21:$E$1020,0)),"Unclaimed")</f>
        <v>Unclaimed</v>
      </c>
      <c r="X880" s="114">
        <f>IFERROR(VLOOKUP(F880,'ITC-3B'!$E$21:$P$1020,12,0)-H880,SUM(M880:O880))</f>
        <v>0</v>
      </c>
      <c r="Y880" s="179" t="str">
        <f>IFERROR(INDEX('ITC-Books'!$C$21:$C$1020,MATCH(F880,'ITC-Books'!$E$21:$E$1020,0)),"Unclaimed")</f>
        <v>Unclaimed</v>
      </c>
      <c r="Z880" s="114">
        <f>IFERROR(VLOOKUP(F880,'ITC-Books'!$E$21:$P$1020,12,0)-H880,SUM(M880:O880))</f>
        <v>0</v>
      </c>
    </row>
    <row r="881" spans="2:26">
      <c r="B881" s="176" t="s">
        <v>3260</v>
      </c>
      <c r="C881" s="121"/>
      <c r="D881" s="119"/>
      <c r="E881" s="118"/>
      <c r="F881" s="192"/>
      <c r="G881" s="117"/>
      <c r="H881" s="120">
        <v>0</v>
      </c>
      <c r="I881" s="119"/>
      <c r="J881" s="119"/>
      <c r="K881" s="120">
        <v>0</v>
      </c>
      <c r="L881" s="120">
        <v>0</v>
      </c>
      <c r="M881" s="120">
        <v>0</v>
      </c>
      <c r="N881" s="120">
        <v>0</v>
      </c>
      <c r="O881" s="120">
        <v>0</v>
      </c>
      <c r="P881" s="185"/>
      <c r="Q881" s="181">
        <v>0</v>
      </c>
      <c r="R881" s="197"/>
      <c r="S881" s="179" t="str">
        <f>IFERROR(INDEX('ITC-3B'!$B$21:$B$1020,MATCH(F881,'ITC-3B'!$E$21:$E$1020,0)),"-")</f>
        <v>-</v>
      </c>
      <c r="T881" s="179" t="str">
        <f>IFERROR(INDEX('ITC-Books'!$B$21:$B$1020,MATCH(F881,'ITC-Books'!$E$21:$E$1020,0)),"-")</f>
        <v>-</v>
      </c>
      <c r="U881" s="186">
        <f t="shared" si="18"/>
        <v>0</v>
      </c>
      <c r="W881" s="179" t="str">
        <f>IFERROR(INDEX('ITC-3B'!$C$21:$C$1020,MATCH(F881,'ITC-3B'!$E$21:$E$1020,0)),"Unclaimed")</f>
        <v>Unclaimed</v>
      </c>
      <c r="X881" s="114">
        <f>IFERROR(VLOOKUP(F881,'ITC-3B'!$E$21:$P$1020,12,0)-H881,SUM(M881:O881))</f>
        <v>0</v>
      </c>
      <c r="Y881" s="179" t="str">
        <f>IFERROR(INDEX('ITC-Books'!$C$21:$C$1020,MATCH(F881,'ITC-Books'!$E$21:$E$1020,0)),"Unclaimed")</f>
        <v>Unclaimed</v>
      </c>
      <c r="Z881" s="114">
        <f>IFERROR(VLOOKUP(F881,'ITC-Books'!$E$21:$P$1020,12,0)-H881,SUM(M881:O881))</f>
        <v>0</v>
      </c>
    </row>
    <row r="882" spans="2:26">
      <c r="B882" s="176" t="s">
        <v>3261</v>
      </c>
      <c r="C882" s="121"/>
      <c r="D882" s="119"/>
      <c r="E882" s="118"/>
      <c r="F882" s="192"/>
      <c r="G882" s="117"/>
      <c r="H882" s="120">
        <v>0</v>
      </c>
      <c r="I882" s="119"/>
      <c r="J882" s="119"/>
      <c r="K882" s="120">
        <v>0</v>
      </c>
      <c r="L882" s="120">
        <v>0</v>
      </c>
      <c r="M882" s="120">
        <v>0</v>
      </c>
      <c r="N882" s="120">
        <v>0</v>
      </c>
      <c r="O882" s="120">
        <v>0</v>
      </c>
      <c r="P882" s="185"/>
      <c r="Q882" s="181">
        <v>0</v>
      </c>
      <c r="R882" s="197"/>
      <c r="S882" s="179" t="str">
        <f>IFERROR(INDEX('ITC-3B'!$B$21:$B$1020,MATCH(F882,'ITC-3B'!$E$21:$E$1020,0)),"-")</f>
        <v>-</v>
      </c>
      <c r="T882" s="179" t="str">
        <f>IFERROR(INDEX('ITC-Books'!$B$21:$B$1020,MATCH(F882,'ITC-Books'!$E$21:$E$1020,0)),"-")</f>
        <v>-</v>
      </c>
      <c r="U882" s="186">
        <f t="shared" si="18"/>
        <v>0</v>
      </c>
      <c r="W882" s="179" t="str">
        <f>IFERROR(INDEX('ITC-3B'!$C$21:$C$1020,MATCH(F882,'ITC-3B'!$E$21:$E$1020,0)),"Unclaimed")</f>
        <v>Unclaimed</v>
      </c>
      <c r="X882" s="114">
        <f>IFERROR(VLOOKUP(F882,'ITC-3B'!$E$21:$P$1020,12,0)-H882,SUM(M882:O882))</f>
        <v>0</v>
      </c>
      <c r="Y882" s="179" t="str">
        <f>IFERROR(INDEX('ITC-Books'!$C$21:$C$1020,MATCH(F882,'ITC-Books'!$E$21:$E$1020,0)),"Unclaimed")</f>
        <v>Unclaimed</v>
      </c>
      <c r="Z882" s="114">
        <f>IFERROR(VLOOKUP(F882,'ITC-Books'!$E$21:$P$1020,12,0)-H882,SUM(M882:O882))</f>
        <v>0</v>
      </c>
    </row>
    <row r="883" spans="2:26">
      <c r="B883" s="176" t="s">
        <v>3262</v>
      </c>
      <c r="C883" s="121"/>
      <c r="D883" s="119"/>
      <c r="E883" s="118"/>
      <c r="F883" s="192"/>
      <c r="G883" s="117"/>
      <c r="H883" s="120">
        <v>0</v>
      </c>
      <c r="I883" s="119"/>
      <c r="J883" s="119"/>
      <c r="K883" s="120">
        <v>0</v>
      </c>
      <c r="L883" s="120">
        <v>0</v>
      </c>
      <c r="M883" s="120">
        <v>0</v>
      </c>
      <c r="N883" s="120">
        <v>0</v>
      </c>
      <c r="O883" s="120">
        <v>0</v>
      </c>
      <c r="P883" s="185"/>
      <c r="Q883" s="181">
        <v>0</v>
      </c>
      <c r="R883" s="197"/>
      <c r="S883" s="179" t="str">
        <f>IFERROR(INDEX('ITC-3B'!$B$21:$B$1020,MATCH(F883,'ITC-3B'!$E$21:$E$1020,0)),"-")</f>
        <v>-</v>
      </c>
      <c r="T883" s="179" t="str">
        <f>IFERROR(INDEX('ITC-Books'!$B$21:$B$1020,MATCH(F883,'ITC-Books'!$E$21:$E$1020,0)),"-")</f>
        <v>-</v>
      </c>
      <c r="U883" s="186">
        <f t="shared" si="18"/>
        <v>0</v>
      </c>
      <c r="W883" s="179" t="str">
        <f>IFERROR(INDEX('ITC-3B'!$C$21:$C$1020,MATCH(F883,'ITC-3B'!$E$21:$E$1020,0)),"Unclaimed")</f>
        <v>Unclaimed</v>
      </c>
      <c r="X883" s="114">
        <f>IFERROR(VLOOKUP(F883,'ITC-3B'!$E$21:$P$1020,12,0)-H883,SUM(M883:O883))</f>
        <v>0</v>
      </c>
      <c r="Y883" s="179" t="str">
        <f>IFERROR(INDEX('ITC-Books'!$C$21:$C$1020,MATCH(F883,'ITC-Books'!$E$21:$E$1020,0)),"Unclaimed")</f>
        <v>Unclaimed</v>
      </c>
      <c r="Z883" s="114">
        <f>IFERROR(VLOOKUP(F883,'ITC-Books'!$E$21:$P$1020,12,0)-H883,SUM(M883:O883))</f>
        <v>0</v>
      </c>
    </row>
    <row r="884" spans="2:26">
      <c r="B884" s="176" t="s">
        <v>3263</v>
      </c>
      <c r="C884" s="121"/>
      <c r="D884" s="119"/>
      <c r="E884" s="118"/>
      <c r="F884" s="192"/>
      <c r="G884" s="117"/>
      <c r="H884" s="120">
        <v>0</v>
      </c>
      <c r="I884" s="119"/>
      <c r="J884" s="119"/>
      <c r="K884" s="120">
        <v>0</v>
      </c>
      <c r="L884" s="120">
        <v>0</v>
      </c>
      <c r="M884" s="120">
        <v>0</v>
      </c>
      <c r="N884" s="120">
        <v>0</v>
      </c>
      <c r="O884" s="120">
        <v>0</v>
      </c>
      <c r="P884" s="185"/>
      <c r="Q884" s="181">
        <v>0</v>
      </c>
      <c r="R884" s="197"/>
      <c r="S884" s="179" t="str">
        <f>IFERROR(INDEX('ITC-3B'!$B$21:$B$1020,MATCH(F884,'ITC-3B'!$E$21:$E$1020,0)),"-")</f>
        <v>-</v>
      </c>
      <c r="T884" s="179" t="str">
        <f>IFERROR(INDEX('ITC-Books'!$B$21:$B$1020,MATCH(F884,'ITC-Books'!$E$21:$E$1020,0)),"-")</f>
        <v>-</v>
      </c>
      <c r="U884" s="186">
        <f t="shared" si="18"/>
        <v>0</v>
      </c>
      <c r="W884" s="179" t="str">
        <f>IFERROR(INDEX('ITC-3B'!$C$21:$C$1020,MATCH(F884,'ITC-3B'!$E$21:$E$1020,0)),"Unclaimed")</f>
        <v>Unclaimed</v>
      </c>
      <c r="X884" s="114">
        <f>IFERROR(VLOOKUP(F884,'ITC-3B'!$E$21:$P$1020,12,0)-H884,SUM(M884:O884))</f>
        <v>0</v>
      </c>
      <c r="Y884" s="179" t="str">
        <f>IFERROR(INDEX('ITC-Books'!$C$21:$C$1020,MATCH(F884,'ITC-Books'!$E$21:$E$1020,0)),"Unclaimed")</f>
        <v>Unclaimed</v>
      </c>
      <c r="Z884" s="114">
        <f>IFERROR(VLOOKUP(F884,'ITC-Books'!$E$21:$P$1020,12,0)-H884,SUM(M884:O884))</f>
        <v>0</v>
      </c>
    </row>
    <row r="885" spans="2:26">
      <c r="B885" s="176" t="s">
        <v>3264</v>
      </c>
      <c r="C885" s="121"/>
      <c r="D885" s="119"/>
      <c r="E885" s="118"/>
      <c r="F885" s="192"/>
      <c r="G885" s="117"/>
      <c r="H885" s="120">
        <v>0</v>
      </c>
      <c r="I885" s="119"/>
      <c r="J885" s="119"/>
      <c r="K885" s="120">
        <v>0</v>
      </c>
      <c r="L885" s="120">
        <v>0</v>
      </c>
      <c r="M885" s="120">
        <v>0</v>
      </c>
      <c r="N885" s="120">
        <v>0</v>
      </c>
      <c r="O885" s="120">
        <v>0</v>
      </c>
      <c r="P885" s="185"/>
      <c r="Q885" s="181">
        <v>0</v>
      </c>
      <c r="R885" s="197"/>
      <c r="S885" s="179" t="str">
        <f>IFERROR(INDEX('ITC-3B'!$B$21:$B$1020,MATCH(F885,'ITC-3B'!$E$21:$E$1020,0)),"-")</f>
        <v>-</v>
      </c>
      <c r="T885" s="179" t="str">
        <f>IFERROR(INDEX('ITC-Books'!$B$21:$B$1020,MATCH(F885,'ITC-Books'!$E$21:$E$1020,0)),"-")</f>
        <v>-</v>
      </c>
      <c r="U885" s="186">
        <f t="shared" si="18"/>
        <v>0</v>
      </c>
      <c r="W885" s="179" t="str">
        <f>IFERROR(INDEX('ITC-3B'!$C$21:$C$1020,MATCH(F885,'ITC-3B'!$E$21:$E$1020,0)),"Unclaimed")</f>
        <v>Unclaimed</v>
      </c>
      <c r="X885" s="114">
        <f>IFERROR(VLOOKUP(F885,'ITC-3B'!$E$21:$P$1020,12,0)-H885,SUM(M885:O885))</f>
        <v>0</v>
      </c>
      <c r="Y885" s="179" t="str">
        <f>IFERROR(INDEX('ITC-Books'!$C$21:$C$1020,MATCH(F885,'ITC-Books'!$E$21:$E$1020,0)),"Unclaimed")</f>
        <v>Unclaimed</v>
      </c>
      <c r="Z885" s="114">
        <f>IFERROR(VLOOKUP(F885,'ITC-Books'!$E$21:$P$1020,12,0)-H885,SUM(M885:O885))</f>
        <v>0</v>
      </c>
    </row>
    <row r="886" spans="2:26">
      <c r="B886" s="176" t="s">
        <v>3265</v>
      </c>
      <c r="C886" s="121"/>
      <c r="D886" s="119"/>
      <c r="E886" s="118"/>
      <c r="F886" s="192"/>
      <c r="G886" s="117"/>
      <c r="H886" s="120">
        <v>0</v>
      </c>
      <c r="I886" s="119"/>
      <c r="J886" s="119"/>
      <c r="K886" s="120">
        <v>0</v>
      </c>
      <c r="L886" s="120">
        <v>0</v>
      </c>
      <c r="M886" s="120">
        <v>0</v>
      </c>
      <c r="N886" s="120">
        <v>0</v>
      </c>
      <c r="O886" s="120">
        <v>0</v>
      </c>
      <c r="P886" s="185"/>
      <c r="Q886" s="181">
        <v>0</v>
      </c>
      <c r="R886" s="197"/>
      <c r="S886" s="179" t="str">
        <f>IFERROR(INDEX('ITC-3B'!$B$21:$B$1020,MATCH(F886,'ITC-3B'!$E$21:$E$1020,0)),"-")</f>
        <v>-</v>
      </c>
      <c r="T886" s="179" t="str">
        <f>IFERROR(INDEX('ITC-Books'!$B$21:$B$1020,MATCH(F886,'ITC-Books'!$E$21:$E$1020,0)),"-")</f>
        <v>-</v>
      </c>
      <c r="U886" s="186">
        <f t="shared" si="18"/>
        <v>0</v>
      </c>
      <c r="W886" s="179" t="str">
        <f>IFERROR(INDEX('ITC-3B'!$C$21:$C$1020,MATCH(F886,'ITC-3B'!$E$21:$E$1020,0)),"Unclaimed")</f>
        <v>Unclaimed</v>
      </c>
      <c r="X886" s="114">
        <f>IFERROR(VLOOKUP(F886,'ITC-3B'!$E$21:$P$1020,12,0)-H886,SUM(M886:O886))</f>
        <v>0</v>
      </c>
      <c r="Y886" s="179" t="str">
        <f>IFERROR(INDEX('ITC-Books'!$C$21:$C$1020,MATCH(F886,'ITC-Books'!$E$21:$E$1020,0)),"Unclaimed")</f>
        <v>Unclaimed</v>
      </c>
      <c r="Z886" s="114">
        <f>IFERROR(VLOOKUP(F886,'ITC-Books'!$E$21:$P$1020,12,0)-H886,SUM(M886:O886))</f>
        <v>0</v>
      </c>
    </row>
    <row r="887" spans="2:26">
      <c r="B887" s="176" t="s">
        <v>3266</v>
      </c>
      <c r="C887" s="121"/>
      <c r="D887" s="119"/>
      <c r="E887" s="118"/>
      <c r="F887" s="192"/>
      <c r="G887" s="117"/>
      <c r="H887" s="120">
        <v>0</v>
      </c>
      <c r="I887" s="119"/>
      <c r="J887" s="119"/>
      <c r="K887" s="120">
        <v>0</v>
      </c>
      <c r="L887" s="120">
        <v>0</v>
      </c>
      <c r="M887" s="120">
        <v>0</v>
      </c>
      <c r="N887" s="120">
        <v>0</v>
      </c>
      <c r="O887" s="120">
        <v>0</v>
      </c>
      <c r="P887" s="185"/>
      <c r="Q887" s="181">
        <v>0</v>
      </c>
      <c r="R887" s="197"/>
      <c r="S887" s="179" t="str">
        <f>IFERROR(INDEX('ITC-3B'!$B$21:$B$1020,MATCH(F887,'ITC-3B'!$E$21:$E$1020,0)),"-")</f>
        <v>-</v>
      </c>
      <c r="T887" s="179" t="str">
        <f>IFERROR(INDEX('ITC-Books'!$B$21:$B$1020,MATCH(F887,'ITC-Books'!$E$21:$E$1020,0)),"-")</f>
        <v>-</v>
      </c>
      <c r="U887" s="186">
        <f t="shared" si="18"/>
        <v>0</v>
      </c>
      <c r="W887" s="179" t="str">
        <f>IFERROR(INDEX('ITC-3B'!$C$21:$C$1020,MATCH(F887,'ITC-3B'!$E$21:$E$1020,0)),"Unclaimed")</f>
        <v>Unclaimed</v>
      </c>
      <c r="X887" s="114">
        <f>IFERROR(VLOOKUP(F887,'ITC-3B'!$E$21:$P$1020,12,0)-H887,SUM(M887:O887))</f>
        <v>0</v>
      </c>
      <c r="Y887" s="179" t="str">
        <f>IFERROR(INDEX('ITC-Books'!$C$21:$C$1020,MATCH(F887,'ITC-Books'!$E$21:$E$1020,0)),"Unclaimed")</f>
        <v>Unclaimed</v>
      </c>
      <c r="Z887" s="114">
        <f>IFERROR(VLOOKUP(F887,'ITC-Books'!$E$21:$P$1020,12,0)-H887,SUM(M887:O887))</f>
        <v>0</v>
      </c>
    </row>
    <row r="888" spans="2:26">
      <c r="B888" s="176" t="s">
        <v>3267</v>
      </c>
      <c r="C888" s="121"/>
      <c r="D888" s="119"/>
      <c r="E888" s="118"/>
      <c r="F888" s="192"/>
      <c r="G888" s="117"/>
      <c r="H888" s="120">
        <v>0</v>
      </c>
      <c r="I888" s="119"/>
      <c r="J888" s="119"/>
      <c r="K888" s="120">
        <v>0</v>
      </c>
      <c r="L888" s="120">
        <v>0</v>
      </c>
      <c r="M888" s="120">
        <v>0</v>
      </c>
      <c r="N888" s="120">
        <v>0</v>
      </c>
      <c r="O888" s="120">
        <v>0</v>
      </c>
      <c r="P888" s="185"/>
      <c r="Q888" s="181">
        <v>0</v>
      </c>
      <c r="R888" s="197"/>
      <c r="S888" s="179" t="str">
        <f>IFERROR(INDEX('ITC-3B'!$B$21:$B$1020,MATCH(F888,'ITC-3B'!$E$21:$E$1020,0)),"-")</f>
        <v>-</v>
      </c>
      <c r="T888" s="179" t="str">
        <f>IFERROR(INDEX('ITC-Books'!$B$21:$B$1020,MATCH(F888,'ITC-Books'!$E$21:$E$1020,0)),"-")</f>
        <v>-</v>
      </c>
      <c r="U888" s="186">
        <f t="shared" si="18"/>
        <v>0</v>
      </c>
      <c r="W888" s="179" t="str">
        <f>IFERROR(INDEX('ITC-3B'!$C$21:$C$1020,MATCH(F888,'ITC-3B'!$E$21:$E$1020,0)),"Unclaimed")</f>
        <v>Unclaimed</v>
      </c>
      <c r="X888" s="114">
        <f>IFERROR(VLOOKUP(F888,'ITC-3B'!$E$21:$P$1020,12,0)-H888,SUM(M888:O888))</f>
        <v>0</v>
      </c>
      <c r="Y888" s="179" t="str">
        <f>IFERROR(INDEX('ITC-Books'!$C$21:$C$1020,MATCH(F888,'ITC-Books'!$E$21:$E$1020,0)),"Unclaimed")</f>
        <v>Unclaimed</v>
      </c>
      <c r="Z888" s="114">
        <f>IFERROR(VLOOKUP(F888,'ITC-Books'!$E$21:$P$1020,12,0)-H888,SUM(M888:O888))</f>
        <v>0</v>
      </c>
    </row>
    <row r="889" spans="2:26">
      <c r="B889" s="176" t="s">
        <v>3268</v>
      </c>
      <c r="C889" s="121"/>
      <c r="D889" s="119"/>
      <c r="E889" s="118"/>
      <c r="F889" s="192"/>
      <c r="G889" s="117"/>
      <c r="H889" s="120">
        <v>0</v>
      </c>
      <c r="I889" s="119"/>
      <c r="J889" s="119"/>
      <c r="K889" s="120">
        <v>0</v>
      </c>
      <c r="L889" s="120">
        <v>0</v>
      </c>
      <c r="M889" s="120">
        <v>0</v>
      </c>
      <c r="N889" s="120">
        <v>0</v>
      </c>
      <c r="O889" s="120">
        <v>0</v>
      </c>
      <c r="P889" s="185"/>
      <c r="Q889" s="181">
        <v>0</v>
      </c>
      <c r="R889" s="197"/>
      <c r="S889" s="179" t="str">
        <f>IFERROR(INDEX('ITC-3B'!$B$21:$B$1020,MATCH(F889,'ITC-3B'!$E$21:$E$1020,0)),"-")</f>
        <v>-</v>
      </c>
      <c r="T889" s="179" t="str">
        <f>IFERROR(INDEX('ITC-Books'!$B$21:$B$1020,MATCH(F889,'ITC-Books'!$E$21:$E$1020,0)),"-")</f>
        <v>-</v>
      </c>
      <c r="U889" s="186">
        <f t="shared" si="18"/>
        <v>0</v>
      </c>
      <c r="W889" s="179" t="str">
        <f>IFERROR(INDEX('ITC-3B'!$C$21:$C$1020,MATCH(F889,'ITC-3B'!$E$21:$E$1020,0)),"Unclaimed")</f>
        <v>Unclaimed</v>
      </c>
      <c r="X889" s="114">
        <f>IFERROR(VLOOKUP(F889,'ITC-3B'!$E$21:$P$1020,12,0)-H889,SUM(M889:O889))</f>
        <v>0</v>
      </c>
      <c r="Y889" s="179" t="str">
        <f>IFERROR(INDEX('ITC-Books'!$C$21:$C$1020,MATCH(F889,'ITC-Books'!$E$21:$E$1020,0)),"Unclaimed")</f>
        <v>Unclaimed</v>
      </c>
      <c r="Z889" s="114">
        <f>IFERROR(VLOOKUP(F889,'ITC-Books'!$E$21:$P$1020,12,0)-H889,SUM(M889:O889))</f>
        <v>0</v>
      </c>
    </row>
    <row r="890" spans="2:26">
      <c r="B890" s="176" t="s">
        <v>3269</v>
      </c>
      <c r="C890" s="121"/>
      <c r="D890" s="119"/>
      <c r="E890" s="118"/>
      <c r="F890" s="192"/>
      <c r="G890" s="117"/>
      <c r="H890" s="120">
        <v>0</v>
      </c>
      <c r="I890" s="119"/>
      <c r="J890" s="119"/>
      <c r="K890" s="120">
        <v>0</v>
      </c>
      <c r="L890" s="120">
        <v>0</v>
      </c>
      <c r="M890" s="120">
        <v>0</v>
      </c>
      <c r="N890" s="120">
        <v>0</v>
      </c>
      <c r="O890" s="120">
        <v>0</v>
      </c>
      <c r="P890" s="185"/>
      <c r="Q890" s="181">
        <v>0</v>
      </c>
      <c r="R890" s="197"/>
      <c r="S890" s="179" t="str">
        <f>IFERROR(INDEX('ITC-3B'!$B$21:$B$1020,MATCH(F890,'ITC-3B'!$E$21:$E$1020,0)),"-")</f>
        <v>-</v>
      </c>
      <c r="T890" s="179" t="str">
        <f>IFERROR(INDEX('ITC-Books'!$B$21:$B$1020,MATCH(F890,'ITC-Books'!$E$21:$E$1020,0)),"-")</f>
        <v>-</v>
      </c>
      <c r="U890" s="186">
        <f t="shared" si="18"/>
        <v>0</v>
      </c>
      <c r="W890" s="179" t="str">
        <f>IFERROR(INDEX('ITC-3B'!$C$21:$C$1020,MATCH(F890,'ITC-3B'!$E$21:$E$1020,0)),"Unclaimed")</f>
        <v>Unclaimed</v>
      </c>
      <c r="X890" s="114">
        <f>IFERROR(VLOOKUP(F890,'ITC-3B'!$E$21:$P$1020,12,0)-H890,SUM(M890:O890))</f>
        <v>0</v>
      </c>
      <c r="Y890" s="179" t="str">
        <f>IFERROR(INDEX('ITC-Books'!$C$21:$C$1020,MATCH(F890,'ITC-Books'!$E$21:$E$1020,0)),"Unclaimed")</f>
        <v>Unclaimed</v>
      </c>
      <c r="Z890" s="114">
        <f>IFERROR(VLOOKUP(F890,'ITC-Books'!$E$21:$P$1020,12,0)-H890,SUM(M890:O890))</f>
        <v>0</v>
      </c>
    </row>
    <row r="891" spans="2:26">
      <c r="B891" s="176" t="s">
        <v>3270</v>
      </c>
      <c r="C891" s="121"/>
      <c r="D891" s="119"/>
      <c r="E891" s="118"/>
      <c r="F891" s="192"/>
      <c r="G891" s="117"/>
      <c r="H891" s="120">
        <v>0</v>
      </c>
      <c r="I891" s="119"/>
      <c r="J891" s="119"/>
      <c r="K891" s="120">
        <v>0</v>
      </c>
      <c r="L891" s="120">
        <v>0</v>
      </c>
      <c r="M891" s="120">
        <v>0</v>
      </c>
      <c r="N891" s="120">
        <v>0</v>
      </c>
      <c r="O891" s="120">
        <v>0</v>
      </c>
      <c r="P891" s="185"/>
      <c r="Q891" s="181">
        <v>0</v>
      </c>
      <c r="R891" s="197"/>
      <c r="S891" s="179" t="str">
        <f>IFERROR(INDEX('ITC-3B'!$B$21:$B$1020,MATCH(F891,'ITC-3B'!$E$21:$E$1020,0)),"-")</f>
        <v>-</v>
      </c>
      <c r="T891" s="179" t="str">
        <f>IFERROR(INDEX('ITC-Books'!$B$21:$B$1020,MATCH(F891,'ITC-Books'!$E$21:$E$1020,0)),"-")</f>
        <v>-</v>
      </c>
      <c r="U891" s="186">
        <f t="shared" si="18"/>
        <v>0</v>
      </c>
      <c r="W891" s="179" t="str">
        <f>IFERROR(INDEX('ITC-3B'!$C$21:$C$1020,MATCH(F891,'ITC-3B'!$E$21:$E$1020,0)),"Unclaimed")</f>
        <v>Unclaimed</v>
      </c>
      <c r="X891" s="114">
        <f>IFERROR(VLOOKUP(F891,'ITC-3B'!$E$21:$P$1020,12,0)-H891,SUM(M891:O891))</f>
        <v>0</v>
      </c>
      <c r="Y891" s="179" t="str">
        <f>IFERROR(INDEX('ITC-Books'!$C$21:$C$1020,MATCH(F891,'ITC-Books'!$E$21:$E$1020,0)),"Unclaimed")</f>
        <v>Unclaimed</v>
      </c>
      <c r="Z891" s="114">
        <f>IFERROR(VLOOKUP(F891,'ITC-Books'!$E$21:$P$1020,12,0)-H891,SUM(M891:O891))</f>
        <v>0</v>
      </c>
    </row>
    <row r="892" spans="2:26">
      <c r="B892" s="176" t="s">
        <v>3271</v>
      </c>
      <c r="C892" s="121"/>
      <c r="D892" s="119"/>
      <c r="E892" s="118"/>
      <c r="F892" s="192"/>
      <c r="G892" s="117"/>
      <c r="H892" s="120">
        <v>0</v>
      </c>
      <c r="I892" s="119"/>
      <c r="J892" s="119"/>
      <c r="K892" s="120">
        <v>0</v>
      </c>
      <c r="L892" s="120">
        <v>0</v>
      </c>
      <c r="M892" s="120">
        <v>0</v>
      </c>
      <c r="N892" s="120">
        <v>0</v>
      </c>
      <c r="O892" s="120">
        <v>0</v>
      </c>
      <c r="P892" s="185"/>
      <c r="Q892" s="181">
        <v>0</v>
      </c>
      <c r="R892" s="197"/>
      <c r="S892" s="179" t="str">
        <f>IFERROR(INDEX('ITC-3B'!$B$21:$B$1020,MATCH(F892,'ITC-3B'!$E$21:$E$1020,0)),"-")</f>
        <v>-</v>
      </c>
      <c r="T892" s="179" t="str">
        <f>IFERROR(INDEX('ITC-Books'!$B$21:$B$1020,MATCH(F892,'ITC-Books'!$E$21:$E$1020,0)),"-")</f>
        <v>-</v>
      </c>
      <c r="U892" s="186">
        <f t="shared" si="18"/>
        <v>0</v>
      </c>
      <c r="W892" s="179" t="str">
        <f>IFERROR(INDEX('ITC-3B'!$C$21:$C$1020,MATCH(F892,'ITC-3B'!$E$21:$E$1020,0)),"Unclaimed")</f>
        <v>Unclaimed</v>
      </c>
      <c r="X892" s="114">
        <f>IFERROR(VLOOKUP(F892,'ITC-3B'!$E$21:$P$1020,12,0)-H892,SUM(M892:O892))</f>
        <v>0</v>
      </c>
      <c r="Y892" s="179" t="str">
        <f>IFERROR(INDEX('ITC-Books'!$C$21:$C$1020,MATCH(F892,'ITC-Books'!$E$21:$E$1020,0)),"Unclaimed")</f>
        <v>Unclaimed</v>
      </c>
      <c r="Z892" s="114">
        <f>IFERROR(VLOOKUP(F892,'ITC-Books'!$E$21:$P$1020,12,0)-H892,SUM(M892:O892))</f>
        <v>0</v>
      </c>
    </row>
    <row r="893" spans="2:26">
      <c r="B893" s="176" t="s">
        <v>3272</v>
      </c>
      <c r="C893" s="121"/>
      <c r="D893" s="119"/>
      <c r="E893" s="118"/>
      <c r="F893" s="192"/>
      <c r="G893" s="117"/>
      <c r="H893" s="120">
        <v>0</v>
      </c>
      <c r="I893" s="119"/>
      <c r="J893" s="119"/>
      <c r="K893" s="120">
        <v>0</v>
      </c>
      <c r="L893" s="120">
        <v>0</v>
      </c>
      <c r="M893" s="120">
        <v>0</v>
      </c>
      <c r="N893" s="120">
        <v>0</v>
      </c>
      <c r="O893" s="120">
        <v>0</v>
      </c>
      <c r="P893" s="185"/>
      <c r="Q893" s="181">
        <v>0</v>
      </c>
      <c r="R893" s="197"/>
      <c r="S893" s="179" t="str">
        <f>IFERROR(INDEX('ITC-3B'!$B$21:$B$1020,MATCH(F893,'ITC-3B'!$E$21:$E$1020,0)),"-")</f>
        <v>-</v>
      </c>
      <c r="T893" s="179" t="str">
        <f>IFERROR(INDEX('ITC-Books'!$B$21:$B$1020,MATCH(F893,'ITC-Books'!$E$21:$E$1020,0)),"-")</f>
        <v>-</v>
      </c>
      <c r="U893" s="186">
        <f t="shared" si="18"/>
        <v>0</v>
      </c>
      <c r="W893" s="179" t="str">
        <f>IFERROR(INDEX('ITC-3B'!$C$21:$C$1020,MATCH(F893,'ITC-3B'!$E$21:$E$1020,0)),"Unclaimed")</f>
        <v>Unclaimed</v>
      </c>
      <c r="X893" s="114">
        <f>IFERROR(VLOOKUP(F893,'ITC-3B'!$E$21:$P$1020,12,0)-H893,SUM(M893:O893))</f>
        <v>0</v>
      </c>
      <c r="Y893" s="179" t="str">
        <f>IFERROR(INDEX('ITC-Books'!$C$21:$C$1020,MATCH(F893,'ITC-Books'!$E$21:$E$1020,0)),"Unclaimed")</f>
        <v>Unclaimed</v>
      </c>
      <c r="Z893" s="114">
        <f>IFERROR(VLOOKUP(F893,'ITC-Books'!$E$21:$P$1020,12,0)-H893,SUM(M893:O893))</f>
        <v>0</v>
      </c>
    </row>
    <row r="894" spans="2:26">
      <c r="B894" s="176" t="s">
        <v>3273</v>
      </c>
      <c r="C894" s="121"/>
      <c r="D894" s="119"/>
      <c r="E894" s="118"/>
      <c r="F894" s="192"/>
      <c r="G894" s="117"/>
      <c r="H894" s="120">
        <v>0</v>
      </c>
      <c r="I894" s="119"/>
      <c r="J894" s="119"/>
      <c r="K894" s="120">
        <v>0</v>
      </c>
      <c r="L894" s="120">
        <v>0</v>
      </c>
      <c r="M894" s="120">
        <v>0</v>
      </c>
      <c r="N894" s="120">
        <v>0</v>
      </c>
      <c r="O894" s="120">
        <v>0</v>
      </c>
      <c r="P894" s="185"/>
      <c r="Q894" s="181">
        <v>0</v>
      </c>
      <c r="R894" s="197"/>
      <c r="S894" s="179" t="str">
        <f>IFERROR(INDEX('ITC-3B'!$B$21:$B$1020,MATCH(F894,'ITC-3B'!$E$21:$E$1020,0)),"-")</f>
        <v>-</v>
      </c>
      <c r="T894" s="179" t="str">
        <f>IFERROR(INDEX('ITC-Books'!$B$21:$B$1020,MATCH(F894,'ITC-Books'!$E$21:$E$1020,0)),"-")</f>
        <v>-</v>
      </c>
      <c r="U894" s="186">
        <f t="shared" si="18"/>
        <v>0</v>
      </c>
      <c r="W894" s="179" t="str">
        <f>IFERROR(INDEX('ITC-3B'!$C$21:$C$1020,MATCH(F894,'ITC-3B'!$E$21:$E$1020,0)),"Unclaimed")</f>
        <v>Unclaimed</v>
      </c>
      <c r="X894" s="114">
        <f>IFERROR(VLOOKUP(F894,'ITC-3B'!$E$21:$P$1020,12,0)-H894,SUM(M894:O894))</f>
        <v>0</v>
      </c>
      <c r="Y894" s="179" t="str">
        <f>IFERROR(INDEX('ITC-Books'!$C$21:$C$1020,MATCH(F894,'ITC-Books'!$E$21:$E$1020,0)),"Unclaimed")</f>
        <v>Unclaimed</v>
      </c>
      <c r="Z894" s="114">
        <f>IFERROR(VLOOKUP(F894,'ITC-Books'!$E$21:$P$1020,12,0)-H894,SUM(M894:O894))</f>
        <v>0</v>
      </c>
    </row>
    <row r="895" spans="2:26">
      <c r="B895" s="176" t="s">
        <v>3274</v>
      </c>
      <c r="C895" s="121"/>
      <c r="D895" s="119"/>
      <c r="E895" s="118"/>
      <c r="F895" s="192"/>
      <c r="G895" s="117"/>
      <c r="H895" s="120">
        <v>0</v>
      </c>
      <c r="I895" s="119"/>
      <c r="J895" s="119"/>
      <c r="K895" s="120">
        <v>0</v>
      </c>
      <c r="L895" s="120">
        <v>0</v>
      </c>
      <c r="M895" s="120">
        <v>0</v>
      </c>
      <c r="N895" s="120">
        <v>0</v>
      </c>
      <c r="O895" s="120">
        <v>0</v>
      </c>
      <c r="P895" s="185"/>
      <c r="Q895" s="181">
        <v>0</v>
      </c>
      <c r="R895" s="197"/>
      <c r="S895" s="179" t="str">
        <f>IFERROR(INDEX('ITC-3B'!$B$21:$B$1020,MATCH(F895,'ITC-3B'!$E$21:$E$1020,0)),"-")</f>
        <v>-</v>
      </c>
      <c r="T895" s="179" t="str">
        <f>IFERROR(INDEX('ITC-Books'!$B$21:$B$1020,MATCH(F895,'ITC-Books'!$E$21:$E$1020,0)),"-")</f>
        <v>-</v>
      </c>
      <c r="U895" s="186">
        <f t="shared" si="18"/>
        <v>0</v>
      </c>
      <c r="W895" s="179" t="str">
        <f>IFERROR(INDEX('ITC-3B'!$C$21:$C$1020,MATCH(F895,'ITC-3B'!$E$21:$E$1020,0)),"Unclaimed")</f>
        <v>Unclaimed</v>
      </c>
      <c r="X895" s="114">
        <f>IFERROR(VLOOKUP(F895,'ITC-3B'!$E$21:$P$1020,12,0)-H895,SUM(M895:O895))</f>
        <v>0</v>
      </c>
      <c r="Y895" s="179" t="str">
        <f>IFERROR(INDEX('ITC-Books'!$C$21:$C$1020,MATCH(F895,'ITC-Books'!$E$21:$E$1020,0)),"Unclaimed")</f>
        <v>Unclaimed</v>
      </c>
      <c r="Z895" s="114">
        <f>IFERROR(VLOOKUP(F895,'ITC-Books'!$E$21:$P$1020,12,0)-H895,SUM(M895:O895))</f>
        <v>0</v>
      </c>
    </row>
    <row r="896" spans="2:26">
      <c r="B896" s="176" t="s">
        <v>3275</v>
      </c>
      <c r="C896" s="121"/>
      <c r="D896" s="119"/>
      <c r="E896" s="118"/>
      <c r="F896" s="192"/>
      <c r="G896" s="117"/>
      <c r="H896" s="120">
        <v>0</v>
      </c>
      <c r="I896" s="119"/>
      <c r="J896" s="119"/>
      <c r="K896" s="120">
        <v>0</v>
      </c>
      <c r="L896" s="120">
        <v>0</v>
      </c>
      <c r="M896" s="120">
        <v>0</v>
      </c>
      <c r="N896" s="120">
        <v>0</v>
      </c>
      <c r="O896" s="120">
        <v>0</v>
      </c>
      <c r="P896" s="185"/>
      <c r="Q896" s="181">
        <v>0</v>
      </c>
      <c r="R896" s="197"/>
      <c r="S896" s="179" t="str">
        <f>IFERROR(INDEX('ITC-3B'!$B$21:$B$1020,MATCH(F896,'ITC-3B'!$E$21:$E$1020,0)),"-")</f>
        <v>-</v>
      </c>
      <c r="T896" s="179" t="str">
        <f>IFERROR(INDEX('ITC-Books'!$B$21:$B$1020,MATCH(F896,'ITC-Books'!$E$21:$E$1020,0)),"-")</f>
        <v>-</v>
      </c>
      <c r="U896" s="186">
        <f t="shared" si="18"/>
        <v>0</v>
      </c>
      <c r="W896" s="179" t="str">
        <f>IFERROR(INDEX('ITC-3B'!$C$21:$C$1020,MATCH(F896,'ITC-3B'!$E$21:$E$1020,0)),"Unclaimed")</f>
        <v>Unclaimed</v>
      </c>
      <c r="X896" s="114">
        <f>IFERROR(VLOOKUP(F896,'ITC-3B'!$E$21:$P$1020,12,0)-H896,SUM(M896:O896))</f>
        <v>0</v>
      </c>
      <c r="Y896" s="179" t="str">
        <f>IFERROR(INDEX('ITC-Books'!$C$21:$C$1020,MATCH(F896,'ITC-Books'!$E$21:$E$1020,0)),"Unclaimed")</f>
        <v>Unclaimed</v>
      </c>
      <c r="Z896" s="114">
        <f>IFERROR(VLOOKUP(F896,'ITC-Books'!$E$21:$P$1020,12,0)-H896,SUM(M896:O896))</f>
        <v>0</v>
      </c>
    </row>
    <row r="897" spans="2:26">
      <c r="B897" s="176" t="s">
        <v>3276</v>
      </c>
      <c r="C897" s="121"/>
      <c r="D897" s="119"/>
      <c r="E897" s="118"/>
      <c r="F897" s="192"/>
      <c r="G897" s="117"/>
      <c r="H897" s="120">
        <v>0</v>
      </c>
      <c r="I897" s="119"/>
      <c r="J897" s="119"/>
      <c r="K897" s="120">
        <v>0</v>
      </c>
      <c r="L897" s="120">
        <v>0</v>
      </c>
      <c r="M897" s="120">
        <v>0</v>
      </c>
      <c r="N897" s="120">
        <v>0</v>
      </c>
      <c r="O897" s="120">
        <v>0</v>
      </c>
      <c r="P897" s="185"/>
      <c r="Q897" s="181">
        <v>0</v>
      </c>
      <c r="R897" s="197"/>
      <c r="S897" s="179" t="str">
        <f>IFERROR(INDEX('ITC-3B'!$B$21:$B$1020,MATCH(F897,'ITC-3B'!$E$21:$E$1020,0)),"-")</f>
        <v>-</v>
      </c>
      <c r="T897" s="179" t="str">
        <f>IFERROR(INDEX('ITC-Books'!$B$21:$B$1020,MATCH(F897,'ITC-Books'!$E$21:$E$1020,0)),"-")</f>
        <v>-</v>
      </c>
      <c r="U897" s="186">
        <f t="shared" si="18"/>
        <v>0</v>
      </c>
      <c r="W897" s="179" t="str">
        <f>IFERROR(INDEX('ITC-3B'!$C$21:$C$1020,MATCH(F897,'ITC-3B'!$E$21:$E$1020,0)),"Unclaimed")</f>
        <v>Unclaimed</v>
      </c>
      <c r="X897" s="114">
        <f>IFERROR(VLOOKUP(F897,'ITC-3B'!$E$21:$P$1020,12,0)-H897,SUM(M897:O897))</f>
        <v>0</v>
      </c>
      <c r="Y897" s="179" t="str">
        <f>IFERROR(INDEX('ITC-Books'!$C$21:$C$1020,MATCH(F897,'ITC-Books'!$E$21:$E$1020,0)),"Unclaimed")</f>
        <v>Unclaimed</v>
      </c>
      <c r="Z897" s="114">
        <f>IFERROR(VLOOKUP(F897,'ITC-Books'!$E$21:$P$1020,12,0)-H897,SUM(M897:O897))</f>
        <v>0</v>
      </c>
    </row>
    <row r="898" spans="2:26">
      <c r="B898" s="176" t="s">
        <v>3277</v>
      </c>
      <c r="C898" s="121"/>
      <c r="D898" s="119"/>
      <c r="E898" s="118"/>
      <c r="F898" s="192"/>
      <c r="G898" s="117"/>
      <c r="H898" s="120">
        <v>0</v>
      </c>
      <c r="I898" s="119"/>
      <c r="J898" s="119"/>
      <c r="K898" s="120">
        <v>0</v>
      </c>
      <c r="L898" s="120">
        <v>0</v>
      </c>
      <c r="M898" s="120">
        <v>0</v>
      </c>
      <c r="N898" s="120">
        <v>0</v>
      </c>
      <c r="O898" s="120">
        <v>0</v>
      </c>
      <c r="P898" s="185"/>
      <c r="Q898" s="181">
        <v>0</v>
      </c>
      <c r="R898" s="197"/>
      <c r="S898" s="179" t="str">
        <f>IFERROR(INDEX('ITC-3B'!$B$21:$B$1020,MATCH(F898,'ITC-3B'!$E$21:$E$1020,0)),"-")</f>
        <v>-</v>
      </c>
      <c r="T898" s="179" t="str">
        <f>IFERROR(INDEX('ITC-Books'!$B$21:$B$1020,MATCH(F898,'ITC-Books'!$E$21:$E$1020,0)),"-")</f>
        <v>-</v>
      </c>
      <c r="U898" s="186">
        <f t="shared" si="18"/>
        <v>0</v>
      </c>
      <c r="W898" s="179" t="str">
        <f>IFERROR(INDEX('ITC-3B'!$C$21:$C$1020,MATCH(F898,'ITC-3B'!$E$21:$E$1020,0)),"Unclaimed")</f>
        <v>Unclaimed</v>
      </c>
      <c r="X898" s="114">
        <f>IFERROR(VLOOKUP(F898,'ITC-3B'!$E$21:$P$1020,12,0)-H898,SUM(M898:O898))</f>
        <v>0</v>
      </c>
      <c r="Y898" s="179" t="str">
        <f>IFERROR(INDEX('ITC-Books'!$C$21:$C$1020,MATCH(F898,'ITC-Books'!$E$21:$E$1020,0)),"Unclaimed")</f>
        <v>Unclaimed</v>
      </c>
      <c r="Z898" s="114">
        <f>IFERROR(VLOOKUP(F898,'ITC-Books'!$E$21:$P$1020,12,0)-H898,SUM(M898:O898))</f>
        <v>0</v>
      </c>
    </row>
    <row r="899" spans="2:26">
      <c r="B899" s="176" t="s">
        <v>3278</v>
      </c>
      <c r="C899" s="121"/>
      <c r="D899" s="119"/>
      <c r="E899" s="118"/>
      <c r="F899" s="192"/>
      <c r="G899" s="117"/>
      <c r="H899" s="120">
        <v>0</v>
      </c>
      <c r="I899" s="119"/>
      <c r="J899" s="119"/>
      <c r="K899" s="120">
        <v>0</v>
      </c>
      <c r="L899" s="120">
        <v>0</v>
      </c>
      <c r="M899" s="120">
        <v>0</v>
      </c>
      <c r="N899" s="120">
        <v>0</v>
      </c>
      <c r="O899" s="120">
        <v>0</v>
      </c>
      <c r="P899" s="185"/>
      <c r="Q899" s="181">
        <v>0</v>
      </c>
      <c r="R899" s="197"/>
      <c r="S899" s="179" t="str">
        <f>IFERROR(INDEX('ITC-3B'!$B$21:$B$1020,MATCH(F899,'ITC-3B'!$E$21:$E$1020,0)),"-")</f>
        <v>-</v>
      </c>
      <c r="T899" s="179" t="str">
        <f>IFERROR(INDEX('ITC-Books'!$B$21:$B$1020,MATCH(F899,'ITC-Books'!$E$21:$E$1020,0)),"-")</f>
        <v>-</v>
      </c>
      <c r="U899" s="186">
        <f t="shared" si="18"/>
        <v>0</v>
      </c>
      <c r="W899" s="179" t="str">
        <f>IFERROR(INDEX('ITC-3B'!$C$21:$C$1020,MATCH(F899,'ITC-3B'!$E$21:$E$1020,0)),"Unclaimed")</f>
        <v>Unclaimed</v>
      </c>
      <c r="X899" s="114">
        <f>IFERROR(VLOOKUP(F899,'ITC-3B'!$E$21:$P$1020,12,0)-H899,SUM(M899:O899))</f>
        <v>0</v>
      </c>
      <c r="Y899" s="179" t="str">
        <f>IFERROR(INDEX('ITC-Books'!$C$21:$C$1020,MATCH(F899,'ITC-Books'!$E$21:$E$1020,0)),"Unclaimed")</f>
        <v>Unclaimed</v>
      </c>
      <c r="Z899" s="114">
        <f>IFERROR(VLOOKUP(F899,'ITC-Books'!$E$21:$P$1020,12,0)-H899,SUM(M899:O899))</f>
        <v>0</v>
      </c>
    </row>
    <row r="900" spans="2:26">
      <c r="B900" s="176" t="s">
        <v>3279</v>
      </c>
      <c r="C900" s="121"/>
      <c r="D900" s="119"/>
      <c r="E900" s="118"/>
      <c r="F900" s="192"/>
      <c r="G900" s="117"/>
      <c r="H900" s="120">
        <v>0</v>
      </c>
      <c r="I900" s="119"/>
      <c r="J900" s="119"/>
      <c r="K900" s="120">
        <v>0</v>
      </c>
      <c r="L900" s="120">
        <v>0</v>
      </c>
      <c r="M900" s="120">
        <v>0</v>
      </c>
      <c r="N900" s="120">
        <v>0</v>
      </c>
      <c r="O900" s="120">
        <v>0</v>
      </c>
      <c r="P900" s="185"/>
      <c r="Q900" s="181">
        <v>0</v>
      </c>
      <c r="R900" s="197"/>
      <c r="S900" s="179" t="str">
        <f>IFERROR(INDEX('ITC-3B'!$B$21:$B$1020,MATCH(F900,'ITC-3B'!$E$21:$E$1020,0)),"-")</f>
        <v>-</v>
      </c>
      <c r="T900" s="179" t="str">
        <f>IFERROR(INDEX('ITC-Books'!$B$21:$B$1020,MATCH(F900,'ITC-Books'!$E$21:$E$1020,0)),"-")</f>
        <v>-</v>
      </c>
      <c r="U900" s="186">
        <f t="shared" si="18"/>
        <v>0</v>
      </c>
      <c r="W900" s="179" t="str">
        <f>IFERROR(INDEX('ITC-3B'!$C$21:$C$1020,MATCH(F900,'ITC-3B'!$E$21:$E$1020,0)),"Unclaimed")</f>
        <v>Unclaimed</v>
      </c>
      <c r="X900" s="114">
        <f>IFERROR(VLOOKUP(F900,'ITC-3B'!$E$21:$P$1020,12,0)-H900,SUM(M900:O900))</f>
        <v>0</v>
      </c>
      <c r="Y900" s="179" t="str">
        <f>IFERROR(INDEX('ITC-Books'!$C$21:$C$1020,MATCH(F900,'ITC-Books'!$E$21:$E$1020,0)),"Unclaimed")</f>
        <v>Unclaimed</v>
      </c>
      <c r="Z900" s="114">
        <f>IFERROR(VLOOKUP(F900,'ITC-Books'!$E$21:$P$1020,12,0)-H900,SUM(M900:O900))</f>
        <v>0</v>
      </c>
    </row>
    <row r="901" spans="2:26">
      <c r="B901" s="176" t="s">
        <v>3280</v>
      </c>
      <c r="C901" s="121"/>
      <c r="D901" s="119"/>
      <c r="E901" s="118"/>
      <c r="F901" s="192"/>
      <c r="G901" s="117"/>
      <c r="H901" s="120">
        <v>0</v>
      </c>
      <c r="I901" s="119"/>
      <c r="J901" s="119"/>
      <c r="K901" s="120">
        <v>0</v>
      </c>
      <c r="L901" s="120">
        <v>0</v>
      </c>
      <c r="M901" s="120">
        <v>0</v>
      </c>
      <c r="N901" s="120">
        <v>0</v>
      </c>
      <c r="O901" s="120">
        <v>0</v>
      </c>
      <c r="P901" s="185"/>
      <c r="Q901" s="181">
        <v>0</v>
      </c>
      <c r="R901" s="197"/>
      <c r="S901" s="179" t="str">
        <f>IFERROR(INDEX('ITC-3B'!$B$21:$B$1020,MATCH(F901,'ITC-3B'!$E$21:$E$1020,0)),"-")</f>
        <v>-</v>
      </c>
      <c r="T901" s="179" t="str">
        <f>IFERROR(INDEX('ITC-Books'!$B$21:$B$1020,MATCH(F901,'ITC-Books'!$E$21:$E$1020,0)),"-")</f>
        <v>-</v>
      </c>
      <c r="U901" s="186">
        <f t="shared" si="18"/>
        <v>0</v>
      </c>
      <c r="W901" s="179" t="str">
        <f>IFERROR(INDEX('ITC-3B'!$C$21:$C$1020,MATCH(F901,'ITC-3B'!$E$21:$E$1020,0)),"Unclaimed")</f>
        <v>Unclaimed</v>
      </c>
      <c r="X901" s="114">
        <f>IFERROR(VLOOKUP(F901,'ITC-3B'!$E$21:$P$1020,12,0)-H901,SUM(M901:O901))</f>
        <v>0</v>
      </c>
      <c r="Y901" s="179" t="str">
        <f>IFERROR(INDEX('ITC-Books'!$C$21:$C$1020,MATCH(F901,'ITC-Books'!$E$21:$E$1020,0)),"Unclaimed")</f>
        <v>Unclaimed</v>
      </c>
      <c r="Z901" s="114">
        <f>IFERROR(VLOOKUP(F901,'ITC-Books'!$E$21:$P$1020,12,0)-H901,SUM(M901:O901))</f>
        <v>0</v>
      </c>
    </row>
    <row r="902" spans="2:26">
      <c r="B902" s="176" t="s">
        <v>3281</v>
      </c>
      <c r="C902" s="121"/>
      <c r="D902" s="119"/>
      <c r="E902" s="118"/>
      <c r="F902" s="192"/>
      <c r="G902" s="117"/>
      <c r="H902" s="120">
        <v>0</v>
      </c>
      <c r="I902" s="119"/>
      <c r="J902" s="119"/>
      <c r="K902" s="120">
        <v>0</v>
      </c>
      <c r="L902" s="120">
        <v>0</v>
      </c>
      <c r="M902" s="120">
        <v>0</v>
      </c>
      <c r="N902" s="120">
        <v>0</v>
      </c>
      <c r="O902" s="120">
        <v>0</v>
      </c>
      <c r="P902" s="185"/>
      <c r="Q902" s="181">
        <v>0</v>
      </c>
      <c r="R902" s="197"/>
      <c r="S902" s="179" t="str">
        <f>IFERROR(INDEX('ITC-3B'!$B$21:$B$1020,MATCH(F902,'ITC-3B'!$E$21:$E$1020,0)),"-")</f>
        <v>-</v>
      </c>
      <c r="T902" s="179" t="str">
        <f>IFERROR(INDEX('ITC-Books'!$B$21:$B$1020,MATCH(F902,'ITC-Books'!$E$21:$E$1020,0)),"-")</f>
        <v>-</v>
      </c>
      <c r="U902" s="186">
        <f t="shared" si="18"/>
        <v>0</v>
      </c>
      <c r="W902" s="179" t="str">
        <f>IFERROR(INDEX('ITC-3B'!$C$21:$C$1020,MATCH(F902,'ITC-3B'!$E$21:$E$1020,0)),"Unclaimed")</f>
        <v>Unclaimed</v>
      </c>
      <c r="X902" s="114">
        <f>IFERROR(VLOOKUP(F902,'ITC-3B'!$E$21:$P$1020,12,0)-H902,SUM(M902:O902))</f>
        <v>0</v>
      </c>
      <c r="Y902" s="179" t="str">
        <f>IFERROR(INDEX('ITC-Books'!$C$21:$C$1020,MATCH(F902,'ITC-Books'!$E$21:$E$1020,0)),"Unclaimed")</f>
        <v>Unclaimed</v>
      </c>
      <c r="Z902" s="114">
        <f>IFERROR(VLOOKUP(F902,'ITC-Books'!$E$21:$P$1020,12,0)-H902,SUM(M902:O902))</f>
        <v>0</v>
      </c>
    </row>
    <row r="903" spans="2:26">
      <c r="B903" s="176" t="s">
        <v>3282</v>
      </c>
      <c r="C903" s="121"/>
      <c r="D903" s="119"/>
      <c r="E903" s="118"/>
      <c r="F903" s="192"/>
      <c r="G903" s="117"/>
      <c r="H903" s="120">
        <v>0</v>
      </c>
      <c r="I903" s="119"/>
      <c r="J903" s="119"/>
      <c r="K903" s="120">
        <v>0</v>
      </c>
      <c r="L903" s="120">
        <v>0</v>
      </c>
      <c r="M903" s="120">
        <v>0</v>
      </c>
      <c r="N903" s="120">
        <v>0</v>
      </c>
      <c r="O903" s="120">
        <v>0</v>
      </c>
      <c r="P903" s="185"/>
      <c r="Q903" s="181">
        <v>0</v>
      </c>
      <c r="R903" s="197"/>
      <c r="S903" s="179" t="str">
        <f>IFERROR(INDEX('ITC-3B'!$B$21:$B$1020,MATCH(F903,'ITC-3B'!$E$21:$E$1020,0)),"-")</f>
        <v>-</v>
      </c>
      <c r="T903" s="179" t="str">
        <f>IFERROR(INDEX('ITC-Books'!$B$21:$B$1020,MATCH(F903,'ITC-Books'!$E$21:$E$1020,0)),"-")</f>
        <v>-</v>
      </c>
      <c r="U903" s="186">
        <f t="shared" si="18"/>
        <v>0</v>
      </c>
      <c r="W903" s="179" t="str">
        <f>IFERROR(INDEX('ITC-3B'!$C$21:$C$1020,MATCH(F903,'ITC-3B'!$E$21:$E$1020,0)),"Unclaimed")</f>
        <v>Unclaimed</v>
      </c>
      <c r="X903" s="114">
        <f>IFERROR(VLOOKUP(F903,'ITC-3B'!$E$21:$P$1020,12,0)-H903,SUM(M903:O903))</f>
        <v>0</v>
      </c>
      <c r="Y903" s="179" t="str">
        <f>IFERROR(INDEX('ITC-Books'!$C$21:$C$1020,MATCH(F903,'ITC-Books'!$E$21:$E$1020,0)),"Unclaimed")</f>
        <v>Unclaimed</v>
      </c>
      <c r="Z903" s="114">
        <f>IFERROR(VLOOKUP(F903,'ITC-Books'!$E$21:$P$1020,12,0)-H903,SUM(M903:O903))</f>
        <v>0</v>
      </c>
    </row>
    <row r="904" spans="2:26">
      <c r="B904" s="176" t="s">
        <v>3283</v>
      </c>
      <c r="C904" s="121"/>
      <c r="D904" s="119"/>
      <c r="E904" s="118"/>
      <c r="F904" s="192"/>
      <c r="G904" s="117"/>
      <c r="H904" s="120">
        <v>0</v>
      </c>
      <c r="I904" s="119"/>
      <c r="J904" s="119"/>
      <c r="K904" s="120">
        <v>0</v>
      </c>
      <c r="L904" s="120">
        <v>0</v>
      </c>
      <c r="M904" s="120">
        <v>0</v>
      </c>
      <c r="N904" s="120">
        <v>0</v>
      </c>
      <c r="O904" s="120">
        <v>0</v>
      </c>
      <c r="P904" s="185"/>
      <c r="Q904" s="181">
        <v>0</v>
      </c>
      <c r="R904" s="197"/>
      <c r="S904" s="179" t="str">
        <f>IFERROR(INDEX('ITC-3B'!$B$21:$B$1020,MATCH(F904,'ITC-3B'!$E$21:$E$1020,0)),"-")</f>
        <v>-</v>
      </c>
      <c r="T904" s="179" t="str">
        <f>IFERROR(INDEX('ITC-Books'!$B$21:$B$1020,MATCH(F904,'ITC-Books'!$E$21:$E$1020,0)),"-")</f>
        <v>-</v>
      </c>
      <c r="U904" s="186">
        <f t="shared" si="18"/>
        <v>0</v>
      </c>
      <c r="W904" s="179" t="str">
        <f>IFERROR(INDEX('ITC-3B'!$C$21:$C$1020,MATCH(F904,'ITC-3B'!$E$21:$E$1020,0)),"Unclaimed")</f>
        <v>Unclaimed</v>
      </c>
      <c r="X904" s="114">
        <f>IFERROR(VLOOKUP(F904,'ITC-3B'!$E$21:$P$1020,12,0)-H904,SUM(M904:O904))</f>
        <v>0</v>
      </c>
      <c r="Y904" s="179" t="str">
        <f>IFERROR(INDEX('ITC-Books'!$C$21:$C$1020,MATCH(F904,'ITC-Books'!$E$21:$E$1020,0)),"Unclaimed")</f>
        <v>Unclaimed</v>
      </c>
      <c r="Z904" s="114">
        <f>IFERROR(VLOOKUP(F904,'ITC-Books'!$E$21:$P$1020,12,0)-H904,SUM(M904:O904))</f>
        <v>0</v>
      </c>
    </row>
    <row r="905" spans="2:26">
      <c r="B905" s="176" t="s">
        <v>3284</v>
      </c>
      <c r="C905" s="121"/>
      <c r="D905" s="119"/>
      <c r="E905" s="118"/>
      <c r="F905" s="192"/>
      <c r="G905" s="117"/>
      <c r="H905" s="120">
        <v>0</v>
      </c>
      <c r="I905" s="119"/>
      <c r="J905" s="119"/>
      <c r="K905" s="120">
        <v>0</v>
      </c>
      <c r="L905" s="120">
        <v>0</v>
      </c>
      <c r="M905" s="120">
        <v>0</v>
      </c>
      <c r="N905" s="120">
        <v>0</v>
      </c>
      <c r="O905" s="120">
        <v>0</v>
      </c>
      <c r="P905" s="185"/>
      <c r="Q905" s="181">
        <v>0</v>
      </c>
      <c r="R905" s="197"/>
      <c r="S905" s="179" t="str">
        <f>IFERROR(INDEX('ITC-3B'!$B$21:$B$1020,MATCH(F905,'ITC-3B'!$E$21:$E$1020,0)),"-")</f>
        <v>-</v>
      </c>
      <c r="T905" s="179" t="str">
        <f>IFERROR(INDEX('ITC-Books'!$B$21:$B$1020,MATCH(F905,'ITC-Books'!$E$21:$E$1020,0)),"-")</f>
        <v>-</v>
      </c>
      <c r="U905" s="186">
        <f t="shared" si="18"/>
        <v>0</v>
      </c>
      <c r="W905" s="179" t="str">
        <f>IFERROR(INDEX('ITC-3B'!$C$21:$C$1020,MATCH(F905,'ITC-3B'!$E$21:$E$1020,0)),"Unclaimed")</f>
        <v>Unclaimed</v>
      </c>
      <c r="X905" s="114">
        <f>IFERROR(VLOOKUP(F905,'ITC-3B'!$E$21:$P$1020,12,0)-H905,SUM(M905:O905))</f>
        <v>0</v>
      </c>
      <c r="Y905" s="179" t="str">
        <f>IFERROR(INDEX('ITC-Books'!$C$21:$C$1020,MATCH(F905,'ITC-Books'!$E$21:$E$1020,0)),"Unclaimed")</f>
        <v>Unclaimed</v>
      </c>
      <c r="Z905" s="114">
        <f>IFERROR(VLOOKUP(F905,'ITC-Books'!$E$21:$P$1020,12,0)-H905,SUM(M905:O905))</f>
        <v>0</v>
      </c>
    </row>
    <row r="906" spans="2:26">
      <c r="B906" s="176" t="s">
        <v>3285</v>
      </c>
      <c r="C906" s="121"/>
      <c r="D906" s="119"/>
      <c r="E906" s="118"/>
      <c r="F906" s="192"/>
      <c r="G906" s="117"/>
      <c r="H906" s="120">
        <v>0</v>
      </c>
      <c r="I906" s="119"/>
      <c r="J906" s="119"/>
      <c r="K906" s="120">
        <v>0</v>
      </c>
      <c r="L906" s="120">
        <v>0</v>
      </c>
      <c r="M906" s="120">
        <v>0</v>
      </c>
      <c r="N906" s="120">
        <v>0</v>
      </c>
      <c r="O906" s="120">
        <v>0</v>
      </c>
      <c r="P906" s="185"/>
      <c r="Q906" s="181">
        <v>0</v>
      </c>
      <c r="R906" s="197"/>
      <c r="S906" s="179" t="str">
        <f>IFERROR(INDEX('ITC-3B'!$B$21:$B$1020,MATCH(F906,'ITC-3B'!$E$21:$E$1020,0)),"-")</f>
        <v>-</v>
      </c>
      <c r="T906" s="179" t="str">
        <f>IFERROR(INDEX('ITC-Books'!$B$21:$B$1020,MATCH(F906,'ITC-Books'!$E$21:$E$1020,0)),"-")</f>
        <v>-</v>
      </c>
      <c r="U906" s="186">
        <f t="shared" si="18"/>
        <v>0</v>
      </c>
      <c r="W906" s="179" t="str">
        <f>IFERROR(INDEX('ITC-3B'!$C$21:$C$1020,MATCH(F906,'ITC-3B'!$E$21:$E$1020,0)),"Unclaimed")</f>
        <v>Unclaimed</v>
      </c>
      <c r="X906" s="114">
        <f>IFERROR(VLOOKUP(F906,'ITC-3B'!$E$21:$P$1020,12,0)-H906,SUM(M906:O906))</f>
        <v>0</v>
      </c>
      <c r="Y906" s="179" t="str">
        <f>IFERROR(INDEX('ITC-Books'!$C$21:$C$1020,MATCH(F906,'ITC-Books'!$E$21:$E$1020,0)),"Unclaimed")</f>
        <v>Unclaimed</v>
      </c>
      <c r="Z906" s="114">
        <f>IFERROR(VLOOKUP(F906,'ITC-Books'!$E$21:$P$1020,12,0)-H906,SUM(M906:O906))</f>
        <v>0</v>
      </c>
    </row>
    <row r="907" spans="2:26">
      <c r="B907" s="176" t="s">
        <v>3286</v>
      </c>
      <c r="C907" s="121"/>
      <c r="D907" s="119"/>
      <c r="E907" s="118"/>
      <c r="F907" s="192"/>
      <c r="G907" s="117"/>
      <c r="H907" s="120">
        <v>0</v>
      </c>
      <c r="I907" s="119"/>
      <c r="J907" s="119"/>
      <c r="K907" s="120">
        <v>0</v>
      </c>
      <c r="L907" s="120">
        <v>0</v>
      </c>
      <c r="M907" s="120">
        <v>0</v>
      </c>
      <c r="N907" s="120">
        <v>0</v>
      </c>
      <c r="O907" s="120">
        <v>0</v>
      </c>
      <c r="P907" s="185"/>
      <c r="Q907" s="181">
        <v>0</v>
      </c>
      <c r="R907" s="197"/>
      <c r="S907" s="179" t="str">
        <f>IFERROR(INDEX('ITC-3B'!$B$21:$B$1020,MATCH(F907,'ITC-3B'!$E$21:$E$1020,0)),"-")</f>
        <v>-</v>
      </c>
      <c r="T907" s="179" t="str">
        <f>IFERROR(INDEX('ITC-Books'!$B$21:$B$1020,MATCH(F907,'ITC-Books'!$E$21:$E$1020,0)),"-")</f>
        <v>-</v>
      </c>
      <c r="U907" s="186">
        <f t="shared" si="18"/>
        <v>0</v>
      </c>
      <c r="W907" s="179" t="str">
        <f>IFERROR(INDEX('ITC-3B'!$C$21:$C$1020,MATCH(F907,'ITC-3B'!$E$21:$E$1020,0)),"Unclaimed")</f>
        <v>Unclaimed</v>
      </c>
      <c r="X907" s="114">
        <f>IFERROR(VLOOKUP(F907,'ITC-3B'!$E$21:$P$1020,12,0)-H907,SUM(M907:O907))</f>
        <v>0</v>
      </c>
      <c r="Y907" s="179" t="str">
        <f>IFERROR(INDEX('ITC-Books'!$C$21:$C$1020,MATCH(F907,'ITC-Books'!$E$21:$E$1020,0)),"Unclaimed")</f>
        <v>Unclaimed</v>
      </c>
      <c r="Z907" s="114">
        <f>IFERROR(VLOOKUP(F907,'ITC-Books'!$E$21:$P$1020,12,0)-H907,SUM(M907:O907))</f>
        <v>0</v>
      </c>
    </row>
    <row r="908" spans="2:26">
      <c r="B908" s="176" t="s">
        <v>3287</v>
      </c>
      <c r="C908" s="121"/>
      <c r="D908" s="119"/>
      <c r="E908" s="118"/>
      <c r="F908" s="192"/>
      <c r="G908" s="117"/>
      <c r="H908" s="120">
        <v>0</v>
      </c>
      <c r="I908" s="119"/>
      <c r="J908" s="119"/>
      <c r="K908" s="120">
        <v>0</v>
      </c>
      <c r="L908" s="120">
        <v>0</v>
      </c>
      <c r="M908" s="120">
        <v>0</v>
      </c>
      <c r="N908" s="120">
        <v>0</v>
      </c>
      <c r="O908" s="120">
        <v>0</v>
      </c>
      <c r="P908" s="185"/>
      <c r="Q908" s="181">
        <v>0</v>
      </c>
      <c r="R908" s="197"/>
      <c r="S908" s="179" t="str">
        <f>IFERROR(INDEX('ITC-3B'!$B$21:$B$1020,MATCH(F908,'ITC-3B'!$E$21:$E$1020,0)),"-")</f>
        <v>-</v>
      </c>
      <c r="T908" s="179" t="str">
        <f>IFERROR(INDEX('ITC-Books'!$B$21:$B$1020,MATCH(F908,'ITC-Books'!$E$21:$E$1020,0)),"-")</f>
        <v>-</v>
      </c>
      <c r="U908" s="186">
        <f t="shared" si="18"/>
        <v>0</v>
      </c>
      <c r="W908" s="179" t="str">
        <f>IFERROR(INDEX('ITC-3B'!$C$21:$C$1020,MATCH(F908,'ITC-3B'!$E$21:$E$1020,0)),"Unclaimed")</f>
        <v>Unclaimed</v>
      </c>
      <c r="X908" s="114">
        <f>IFERROR(VLOOKUP(F908,'ITC-3B'!$E$21:$P$1020,12,0)-H908,SUM(M908:O908))</f>
        <v>0</v>
      </c>
      <c r="Y908" s="179" t="str">
        <f>IFERROR(INDEX('ITC-Books'!$C$21:$C$1020,MATCH(F908,'ITC-Books'!$E$21:$E$1020,0)),"Unclaimed")</f>
        <v>Unclaimed</v>
      </c>
      <c r="Z908" s="114">
        <f>IFERROR(VLOOKUP(F908,'ITC-Books'!$E$21:$P$1020,12,0)-H908,SUM(M908:O908))</f>
        <v>0</v>
      </c>
    </row>
    <row r="909" spans="2:26">
      <c r="B909" s="176" t="s">
        <v>3288</v>
      </c>
      <c r="C909" s="121"/>
      <c r="D909" s="119"/>
      <c r="E909" s="118"/>
      <c r="F909" s="192"/>
      <c r="G909" s="117"/>
      <c r="H909" s="120">
        <v>0</v>
      </c>
      <c r="I909" s="119"/>
      <c r="J909" s="119"/>
      <c r="K909" s="120">
        <v>0</v>
      </c>
      <c r="L909" s="120">
        <v>0</v>
      </c>
      <c r="M909" s="120">
        <v>0</v>
      </c>
      <c r="N909" s="120">
        <v>0</v>
      </c>
      <c r="O909" s="120">
        <v>0</v>
      </c>
      <c r="P909" s="185"/>
      <c r="Q909" s="181">
        <v>0</v>
      </c>
      <c r="R909" s="197"/>
      <c r="S909" s="179" t="str">
        <f>IFERROR(INDEX('ITC-3B'!$B$21:$B$1020,MATCH(F909,'ITC-3B'!$E$21:$E$1020,0)),"-")</f>
        <v>-</v>
      </c>
      <c r="T909" s="179" t="str">
        <f>IFERROR(INDEX('ITC-Books'!$B$21:$B$1020,MATCH(F909,'ITC-Books'!$E$21:$E$1020,0)),"-")</f>
        <v>-</v>
      </c>
      <c r="U909" s="186">
        <f t="shared" si="18"/>
        <v>0</v>
      </c>
      <c r="W909" s="179" t="str">
        <f>IFERROR(INDEX('ITC-3B'!$C$21:$C$1020,MATCH(F909,'ITC-3B'!$E$21:$E$1020,0)),"Unclaimed")</f>
        <v>Unclaimed</v>
      </c>
      <c r="X909" s="114">
        <f>IFERROR(VLOOKUP(F909,'ITC-3B'!$E$21:$P$1020,12,0)-H909,SUM(M909:O909))</f>
        <v>0</v>
      </c>
      <c r="Y909" s="179" t="str">
        <f>IFERROR(INDEX('ITC-Books'!$C$21:$C$1020,MATCH(F909,'ITC-Books'!$E$21:$E$1020,0)),"Unclaimed")</f>
        <v>Unclaimed</v>
      </c>
      <c r="Z909" s="114">
        <f>IFERROR(VLOOKUP(F909,'ITC-Books'!$E$21:$P$1020,12,0)-H909,SUM(M909:O909))</f>
        <v>0</v>
      </c>
    </row>
    <row r="910" spans="2:26">
      <c r="B910" s="176" t="s">
        <v>3289</v>
      </c>
      <c r="C910" s="121"/>
      <c r="D910" s="119"/>
      <c r="E910" s="118"/>
      <c r="F910" s="192"/>
      <c r="G910" s="117"/>
      <c r="H910" s="120">
        <v>0</v>
      </c>
      <c r="I910" s="119"/>
      <c r="J910" s="119"/>
      <c r="K910" s="120">
        <v>0</v>
      </c>
      <c r="L910" s="120">
        <v>0</v>
      </c>
      <c r="M910" s="120">
        <v>0</v>
      </c>
      <c r="N910" s="120">
        <v>0</v>
      </c>
      <c r="O910" s="120">
        <v>0</v>
      </c>
      <c r="P910" s="185"/>
      <c r="Q910" s="181">
        <v>0</v>
      </c>
      <c r="R910" s="197"/>
      <c r="S910" s="179" t="str">
        <f>IFERROR(INDEX('ITC-3B'!$B$21:$B$1020,MATCH(F910,'ITC-3B'!$E$21:$E$1020,0)),"-")</f>
        <v>-</v>
      </c>
      <c r="T910" s="179" t="str">
        <f>IFERROR(INDEX('ITC-Books'!$B$21:$B$1020,MATCH(F910,'ITC-Books'!$E$21:$E$1020,0)),"-")</f>
        <v>-</v>
      </c>
      <c r="U910" s="186">
        <f t="shared" si="18"/>
        <v>0</v>
      </c>
      <c r="W910" s="179" t="str">
        <f>IFERROR(INDEX('ITC-3B'!$C$21:$C$1020,MATCH(F910,'ITC-3B'!$E$21:$E$1020,0)),"Unclaimed")</f>
        <v>Unclaimed</v>
      </c>
      <c r="X910" s="114">
        <f>IFERROR(VLOOKUP(F910,'ITC-3B'!$E$21:$P$1020,12,0)-H910,SUM(M910:O910))</f>
        <v>0</v>
      </c>
      <c r="Y910" s="179" t="str">
        <f>IFERROR(INDEX('ITC-Books'!$C$21:$C$1020,MATCH(F910,'ITC-Books'!$E$21:$E$1020,0)),"Unclaimed")</f>
        <v>Unclaimed</v>
      </c>
      <c r="Z910" s="114">
        <f>IFERROR(VLOOKUP(F910,'ITC-Books'!$E$21:$P$1020,12,0)-H910,SUM(M910:O910))</f>
        <v>0</v>
      </c>
    </row>
    <row r="911" spans="2:26">
      <c r="B911" s="176" t="s">
        <v>3290</v>
      </c>
      <c r="C911" s="121"/>
      <c r="D911" s="119"/>
      <c r="E911" s="118"/>
      <c r="F911" s="192"/>
      <c r="G911" s="117"/>
      <c r="H911" s="120">
        <v>0</v>
      </c>
      <c r="I911" s="119"/>
      <c r="J911" s="119"/>
      <c r="K911" s="120">
        <v>0</v>
      </c>
      <c r="L911" s="120">
        <v>0</v>
      </c>
      <c r="M911" s="120">
        <v>0</v>
      </c>
      <c r="N911" s="120">
        <v>0</v>
      </c>
      <c r="O911" s="120">
        <v>0</v>
      </c>
      <c r="P911" s="185"/>
      <c r="Q911" s="181">
        <v>0</v>
      </c>
      <c r="R911" s="197"/>
      <c r="S911" s="179" t="str">
        <f>IFERROR(INDEX('ITC-3B'!$B$21:$B$1020,MATCH(F911,'ITC-3B'!$E$21:$E$1020,0)),"-")</f>
        <v>-</v>
      </c>
      <c r="T911" s="179" t="str">
        <f>IFERROR(INDEX('ITC-Books'!$B$21:$B$1020,MATCH(F911,'ITC-Books'!$E$21:$E$1020,0)),"-")</f>
        <v>-</v>
      </c>
      <c r="U911" s="186">
        <f t="shared" si="18"/>
        <v>0</v>
      </c>
      <c r="W911" s="179" t="str">
        <f>IFERROR(INDEX('ITC-3B'!$C$21:$C$1020,MATCH(F911,'ITC-3B'!$E$21:$E$1020,0)),"Unclaimed")</f>
        <v>Unclaimed</v>
      </c>
      <c r="X911" s="114">
        <f>IFERROR(VLOOKUP(F911,'ITC-3B'!$E$21:$P$1020,12,0)-H911,SUM(M911:O911))</f>
        <v>0</v>
      </c>
      <c r="Y911" s="179" t="str">
        <f>IFERROR(INDEX('ITC-Books'!$C$21:$C$1020,MATCH(F911,'ITC-Books'!$E$21:$E$1020,0)),"Unclaimed")</f>
        <v>Unclaimed</v>
      </c>
      <c r="Z911" s="114">
        <f>IFERROR(VLOOKUP(F911,'ITC-Books'!$E$21:$P$1020,12,0)-H911,SUM(M911:O911))</f>
        <v>0</v>
      </c>
    </row>
    <row r="912" spans="2:26">
      <c r="B912" s="176" t="s">
        <v>3291</v>
      </c>
      <c r="C912" s="121"/>
      <c r="D912" s="119"/>
      <c r="E912" s="118"/>
      <c r="F912" s="192"/>
      <c r="G912" s="117"/>
      <c r="H912" s="120">
        <v>0</v>
      </c>
      <c r="I912" s="119"/>
      <c r="J912" s="119"/>
      <c r="K912" s="120">
        <v>0</v>
      </c>
      <c r="L912" s="120">
        <v>0</v>
      </c>
      <c r="M912" s="120">
        <v>0</v>
      </c>
      <c r="N912" s="120">
        <v>0</v>
      </c>
      <c r="O912" s="120">
        <v>0</v>
      </c>
      <c r="P912" s="185"/>
      <c r="Q912" s="181">
        <v>0</v>
      </c>
      <c r="R912" s="197"/>
      <c r="S912" s="179" t="str">
        <f>IFERROR(INDEX('ITC-3B'!$B$21:$B$1020,MATCH(F912,'ITC-3B'!$E$21:$E$1020,0)),"-")</f>
        <v>-</v>
      </c>
      <c r="T912" s="179" t="str">
        <f>IFERROR(INDEX('ITC-Books'!$B$21:$B$1020,MATCH(F912,'ITC-Books'!$E$21:$E$1020,0)),"-")</f>
        <v>-</v>
      </c>
      <c r="U912" s="186">
        <f t="shared" si="18"/>
        <v>0</v>
      </c>
      <c r="W912" s="179" t="str">
        <f>IFERROR(INDEX('ITC-3B'!$C$21:$C$1020,MATCH(F912,'ITC-3B'!$E$21:$E$1020,0)),"Unclaimed")</f>
        <v>Unclaimed</v>
      </c>
      <c r="X912" s="114">
        <f>IFERROR(VLOOKUP(F912,'ITC-3B'!$E$21:$P$1020,12,0)-H912,SUM(M912:O912))</f>
        <v>0</v>
      </c>
      <c r="Y912" s="179" t="str">
        <f>IFERROR(INDEX('ITC-Books'!$C$21:$C$1020,MATCH(F912,'ITC-Books'!$E$21:$E$1020,0)),"Unclaimed")</f>
        <v>Unclaimed</v>
      </c>
      <c r="Z912" s="114">
        <f>IFERROR(VLOOKUP(F912,'ITC-Books'!$E$21:$P$1020,12,0)-H912,SUM(M912:O912))</f>
        <v>0</v>
      </c>
    </row>
    <row r="913" spans="2:26">
      <c r="B913" s="176" t="s">
        <v>3292</v>
      </c>
      <c r="C913" s="121"/>
      <c r="D913" s="119"/>
      <c r="E913" s="118"/>
      <c r="F913" s="192"/>
      <c r="G913" s="117"/>
      <c r="H913" s="120">
        <v>0</v>
      </c>
      <c r="I913" s="119"/>
      <c r="J913" s="119"/>
      <c r="K913" s="120">
        <v>0</v>
      </c>
      <c r="L913" s="120">
        <v>0</v>
      </c>
      <c r="M913" s="120">
        <v>0</v>
      </c>
      <c r="N913" s="120">
        <v>0</v>
      </c>
      <c r="O913" s="120">
        <v>0</v>
      </c>
      <c r="P913" s="185"/>
      <c r="Q913" s="181">
        <v>0</v>
      </c>
      <c r="R913" s="197"/>
      <c r="S913" s="179" t="str">
        <f>IFERROR(INDEX('ITC-3B'!$B$21:$B$1020,MATCH(F913,'ITC-3B'!$E$21:$E$1020,0)),"-")</f>
        <v>-</v>
      </c>
      <c r="T913" s="179" t="str">
        <f>IFERROR(INDEX('ITC-Books'!$B$21:$B$1020,MATCH(F913,'ITC-Books'!$E$21:$E$1020,0)),"-")</f>
        <v>-</v>
      </c>
      <c r="U913" s="186">
        <f t="shared" si="18"/>
        <v>0</v>
      </c>
      <c r="W913" s="179" t="str">
        <f>IFERROR(INDEX('ITC-3B'!$C$21:$C$1020,MATCH(F913,'ITC-3B'!$E$21:$E$1020,0)),"Unclaimed")</f>
        <v>Unclaimed</v>
      </c>
      <c r="X913" s="114">
        <f>IFERROR(VLOOKUP(F913,'ITC-3B'!$E$21:$P$1020,12,0)-H913,SUM(M913:O913))</f>
        <v>0</v>
      </c>
      <c r="Y913" s="179" t="str">
        <f>IFERROR(INDEX('ITC-Books'!$C$21:$C$1020,MATCH(F913,'ITC-Books'!$E$21:$E$1020,0)),"Unclaimed")</f>
        <v>Unclaimed</v>
      </c>
      <c r="Z913" s="114">
        <f>IFERROR(VLOOKUP(F913,'ITC-Books'!$E$21:$P$1020,12,0)-H913,SUM(M913:O913))</f>
        <v>0</v>
      </c>
    </row>
    <row r="914" spans="2:26">
      <c r="B914" s="176" t="s">
        <v>3293</v>
      </c>
      <c r="C914" s="121"/>
      <c r="D914" s="119"/>
      <c r="E914" s="118"/>
      <c r="F914" s="192"/>
      <c r="G914" s="117"/>
      <c r="H914" s="120">
        <v>0</v>
      </c>
      <c r="I914" s="119"/>
      <c r="J914" s="119"/>
      <c r="K914" s="120">
        <v>0</v>
      </c>
      <c r="L914" s="120">
        <v>0</v>
      </c>
      <c r="M914" s="120">
        <v>0</v>
      </c>
      <c r="N914" s="120">
        <v>0</v>
      </c>
      <c r="O914" s="120">
        <v>0</v>
      </c>
      <c r="P914" s="185"/>
      <c r="Q914" s="181">
        <v>0</v>
      </c>
      <c r="R914" s="197"/>
      <c r="S914" s="179" t="str">
        <f>IFERROR(INDEX('ITC-3B'!$B$21:$B$1020,MATCH(F914,'ITC-3B'!$E$21:$E$1020,0)),"-")</f>
        <v>-</v>
      </c>
      <c r="T914" s="179" t="str">
        <f>IFERROR(INDEX('ITC-Books'!$B$21:$B$1020,MATCH(F914,'ITC-Books'!$E$21:$E$1020,0)),"-")</f>
        <v>-</v>
      </c>
      <c r="U914" s="186">
        <f t="shared" si="18"/>
        <v>0</v>
      </c>
      <c r="W914" s="179" t="str">
        <f>IFERROR(INDEX('ITC-3B'!$C$21:$C$1020,MATCH(F914,'ITC-3B'!$E$21:$E$1020,0)),"Unclaimed")</f>
        <v>Unclaimed</v>
      </c>
      <c r="X914" s="114">
        <f>IFERROR(VLOOKUP(F914,'ITC-3B'!$E$21:$P$1020,12,0)-H914,SUM(M914:O914))</f>
        <v>0</v>
      </c>
      <c r="Y914" s="179" t="str">
        <f>IFERROR(INDEX('ITC-Books'!$C$21:$C$1020,MATCH(F914,'ITC-Books'!$E$21:$E$1020,0)),"Unclaimed")</f>
        <v>Unclaimed</v>
      </c>
      <c r="Z914" s="114">
        <f>IFERROR(VLOOKUP(F914,'ITC-Books'!$E$21:$P$1020,12,0)-H914,SUM(M914:O914))</f>
        <v>0</v>
      </c>
    </row>
    <row r="915" spans="2:26">
      <c r="B915" s="176" t="s">
        <v>3294</v>
      </c>
      <c r="C915" s="121"/>
      <c r="D915" s="119"/>
      <c r="E915" s="118"/>
      <c r="F915" s="192"/>
      <c r="G915" s="117"/>
      <c r="H915" s="120">
        <v>0</v>
      </c>
      <c r="I915" s="119"/>
      <c r="J915" s="119"/>
      <c r="K915" s="120">
        <v>0</v>
      </c>
      <c r="L915" s="120">
        <v>0</v>
      </c>
      <c r="M915" s="120">
        <v>0</v>
      </c>
      <c r="N915" s="120">
        <v>0</v>
      </c>
      <c r="O915" s="120">
        <v>0</v>
      </c>
      <c r="P915" s="185"/>
      <c r="Q915" s="181">
        <v>0</v>
      </c>
      <c r="R915" s="197"/>
      <c r="S915" s="179" t="str">
        <f>IFERROR(INDEX('ITC-3B'!$B$21:$B$1020,MATCH(F915,'ITC-3B'!$E$21:$E$1020,0)),"-")</f>
        <v>-</v>
      </c>
      <c r="T915" s="179" t="str">
        <f>IFERROR(INDEX('ITC-Books'!$B$21:$B$1020,MATCH(F915,'ITC-Books'!$E$21:$E$1020,0)),"-")</f>
        <v>-</v>
      </c>
      <c r="U915" s="186">
        <f t="shared" si="18"/>
        <v>0</v>
      </c>
      <c r="W915" s="179" t="str">
        <f>IFERROR(INDEX('ITC-3B'!$C$21:$C$1020,MATCH(F915,'ITC-3B'!$E$21:$E$1020,0)),"Unclaimed")</f>
        <v>Unclaimed</v>
      </c>
      <c r="X915" s="114">
        <f>IFERROR(VLOOKUP(F915,'ITC-3B'!$E$21:$P$1020,12,0)-H915,SUM(M915:O915))</f>
        <v>0</v>
      </c>
      <c r="Y915" s="179" t="str">
        <f>IFERROR(INDEX('ITC-Books'!$C$21:$C$1020,MATCH(F915,'ITC-Books'!$E$21:$E$1020,0)),"Unclaimed")</f>
        <v>Unclaimed</v>
      </c>
      <c r="Z915" s="114">
        <f>IFERROR(VLOOKUP(F915,'ITC-Books'!$E$21:$P$1020,12,0)-H915,SUM(M915:O915))</f>
        <v>0</v>
      </c>
    </row>
    <row r="916" spans="2:26">
      <c r="B916" s="176" t="s">
        <v>3295</v>
      </c>
      <c r="C916" s="121"/>
      <c r="D916" s="119"/>
      <c r="E916" s="118"/>
      <c r="F916" s="192"/>
      <c r="G916" s="117"/>
      <c r="H916" s="120">
        <v>0</v>
      </c>
      <c r="I916" s="119"/>
      <c r="J916" s="119"/>
      <c r="K916" s="120">
        <v>0</v>
      </c>
      <c r="L916" s="120">
        <v>0</v>
      </c>
      <c r="M916" s="120">
        <v>0</v>
      </c>
      <c r="N916" s="120">
        <v>0</v>
      </c>
      <c r="O916" s="120">
        <v>0</v>
      </c>
      <c r="P916" s="185"/>
      <c r="Q916" s="181">
        <v>0</v>
      </c>
      <c r="R916" s="197"/>
      <c r="S916" s="179" t="str">
        <f>IFERROR(INDEX('ITC-3B'!$B$21:$B$1020,MATCH(F916,'ITC-3B'!$E$21:$E$1020,0)),"-")</f>
        <v>-</v>
      </c>
      <c r="T916" s="179" t="str">
        <f>IFERROR(INDEX('ITC-Books'!$B$21:$B$1020,MATCH(F916,'ITC-Books'!$E$21:$E$1020,0)),"-")</f>
        <v>-</v>
      </c>
      <c r="U916" s="186">
        <f t="shared" si="18"/>
        <v>0</v>
      </c>
      <c r="W916" s="179" t="str">
        <f>IFERROR(INDEX('ITC-3B'!$C$21:$C$1020,MATCH(F916,'ITC-3B'!$E$21:$E$1020,0)),"Unclaimed")</f>
        <v>Unclaimed</v>
      </c>
      <c r="X916" s="114">
        <f>IFERROR(VLOOKUP(F916,'ITC-3B'!$E$21:$P$1020,12,0)-H916,SUM(M916:O916))</f>
        <v>0</v>
      </c>
      <c r="Y916" s="179" t="str">
        <f>IFERROR(INDEX('ITC-Books'!$C$21:$C$1020,MATCH(F916,'ITC-Books'!$E$21:$E$1020,0)),"Unclaimed")</f>
        <v>Unclaimed</v>
      </c>
      <c r="Z916" s="114">
        <f>IFERROR(VLOOKUP(F916,'ITC-Books'!$E$21:$P$1020,12,0)-H916,SUM(M916:O916))</f>
        <v>0</v>
      </c>
    </row>
    <row r="917" spans="2:26">
      <c r="B917" s="176" t="s">
        <v>3296</v>
      </c>
      <c r="C917" s="121"/>
      <c r="D917" s="119"/>
      <c r="E917" s="118"/>
      <c r="F917" s="192"/>
      <c r="G917" s="117"/>
      <c r="H917" s="120">
        <v>0</v>
      </c>
      <c r="I917" s="119"/>
      <c r="J917" s="119"/>
      <c r="K917" s="120">
        <v>0</v>
      </c>
      <c r="L917" s="120">
        <v>0</v>
      </c>
      <c r="M917" s="120">
        <v>0</v>
      </c>
      <c r="N917" s="120">
        <v>0</v>
      </c>
      <c r="O917" s="120">
        <v>0</v>
      </c>
      <c r="P917" s="185"/>
      <c r="Q917" s="181">
        <v>0</v>
      </c>
      <c r="R917" s="197"/>
      <c r="S917" s="179" t="str">
        <f>IFERROR(INDEX('ITC-3B'!$B$21:$B$1020,MATCH(F917,'ITC-3B'!$E$21:$E$1020,0)),"-")</f>
        <v>-</v>
      </c>
      <c r="T917" s="179" t="str">
        <f>IFERROR(INDEX('ITC-Books'!$B$21:$B$1020,MATCH(F917,'ITC-Books'!$E$21:$E$1020,0)),"-")</f>
        <v>-</v>
      </c>
      <c r="U917" s="186">
        <f t="shared" si="18"/>
        <v>0</v>
      </c>
      <c r="W917" s="179" t="str">
        <f>IFERROR(INDEX('ITC-3B'!$C$21:$C$1020,MATCH(F917,'ITC-3B'!$E$21:$E$1020,0)),"Unclaimed")</f>
        <v>Unclaimed</v>
      </c>
      <c r="X917" s="114">
        <f>IFERROR(VLOOKUP(F917,'ITC-3B'!$E$21:$P$1020,12,0)-H917,SUM(M917:O917))</f>
        <v>0</v>
      </c>
      <c r="Y917" s="179" t="str">
        <f>IFERROR(INDEX('ITC-Books'!$C$21:$C$1020,MATCH(F917,'ITC-Books'!$E$21:$E$1020,0)),"Unclaimed")</f>
        <v>Unclaimed</v>
      </c>
      <c r="Z917" s="114">
        <f>IFERROR(VLOOKUP(F917,'ITC-Books'!$E$21:$P$1020,12,0)-H917,SUM(M917:O917))</f>
        <v>0</v>
      </c>
    </row>
    <row r="918" spans="2:26">
      <c r="B918" s="176" t="s">
        <v>3297</v>
      </c>
      <c r="C918" s="121"/>
      <c r="D918" s="119"/>
      <c r="E918" s="118"/>
      <c r="F918" s="192"/>
      <c r="G918" s="117"/>
      <c r="H918" s="120">
        <v>0</v>
      </c>
      <c r="I918" s="119"/>
      <c r="J918" s="119"/>
      <c r="K918" s="120">
        <v>0</v>
      </c>
      <c r="L918" s="120">
        <v>0</v>
      </c>
      <c r="M918" s="120">
        <v>0</v>
      </c>
      <c r="N918" s="120">
        <v>0</v>
      </c>
      <c r="O918" s="120">
        <v>0</v>
      </c>
      <c r="P918" s="185"/>
      <c r="Q918" s="181">
        <v>0</v>
      </c>
      <c r="R918" s="197"/>
      <c r="S918" s="179" t="str">
        <f>IFERROR(INDEX('ITC-3B'!$B$21:$B$1020,MATCH(F918,'ITC-3B'!$E$21:$E$1020,0)),"-")</f>
        <v>-</v>
      </c>
      <c r="T918" s="179" t="str">
        <f>IFERROR(INDEX('ITC-Books'!$B$21:$B$1020,MATCH(F918,'ITC-Books'!$E$21:$E$1020,0)),"-")</f>
        <v>-</v>
      </c>
      <c r="U918" s="186">
        <f t="shared" ref="U918:U981" si="19">IF(((L918*K918/100)-SUM(M918:O918))&gt;0.51,0,((L918*K918/100)-SUM(M918:O918)))</f>
        <v>0</v>
      </c>
      <c r="W918" s="179" t="str">
        <f>IFERROR(INDEX('ITC-3B'!$C$21:$C$1020,MATCH(F918,'ITC-3B'!$E$21:$E$1020,0)),"Unclaimed")</f>
        <v>Unclaimed</v>
      </c>
      <c r="X918" s="114">
        <f>IFERROR(VLOOKUP(F918,'ITC-3B'!$E$21:$P$1020,12,0)-H918,SUM(M918:O918))</f>
        <v>0</v>
      </c>
      <c r="Y918" s="179" t="str">
        <f>IFERROR(INDEX('ITC-Books'!$C$21:$C$1020,MATCH(F918,'ITC-Books'!$E$21:$E$1020,0)),"Unclaimed")</f>
        <v>Unclaimed</v>
      </c>
      <c r="Z918" s="114">
        <f>IFERROR(VLOOKUP(F918,'ITC-Books'!$E$21:$P$1020,12,0)-H918,SUM(M918:O918))</f>
        <v>0</v>
      </c>
    </row>
    <row r="919" spans="2:26">
      <c r="B919" s="176" t="s">
        <v>3298</v>
      </c>
      <c r="C919" s="121"/>
      <c r="D919" s="119"/>
      <c r="E919" s="118"/>
      <c r="F919" s="192"/>
      <c r="G919" s="117"/>
      <c r="H919" s="120">
        <v>0</v>
      </c>
      <c r="I919" s="119"/>
      <c r="J919" s="119"/>
      <c r="K919" s="120">
        <v>0</v>
      </c>
      <c r="L919" s="120">
        <v>0</v>
      </c>
      <c r="M919" s="120">
        <v>0</v>
      </c>
      <c r="N919" s="120">
        <v>0</v>
      </c>
      <c r="O919" s="120">
        <v>0</v>
      </c>
      <c r="P919" s="185"/>
      <c r="Q919" s="181">
        <v>0</v>
      </c>
      <c r="R919" s="197"/>
      <c r="S919" s="179" t="str">
        <f>IFERROR(INDEX('ITC-3B'!$B$21:$B$1020,MATCH(F919,'ITC-3B'!$E$21:$E$1020,0)),"-")</f>
        <v>-</v>
      </c>
      <c r="T919" s="179" t="str">
        <f>IFERROR(INDEX('ITC-Books'!$B$21:$B$1020,MATCH(F919,'ITC-Books'!$E$21:$E$1020,0)),"-")</f>
        <v>-</v>
      </c>
      <c r="U919" s="186">
        <f t="shared" si="19"/>
        <v>0</v>
      </c>
      <c r="W919" s="179" t="str">
        <f>IFERROR(INDEX('ITC-3B'!$C$21:$C$1020,MATCH(F919,'ITC-3B'!$E$21:$E$1020,0)),"Unclaimed")</f>
        <v>Unclaimed</v>
      </c>
      <c r="X919" s="114">
        <f>IFERROR(VLOOKUP(F919,'ITC-3B'!$E$21:$P$1020,12,0)-H919,SUM(M919:O919))</f>
        <v>0</v>
      </c>
      <c r="Y919" s="179" t="str">
        <f>IFERROR(INDEX('ITC-Books'!$C$21:$C$1020,MATCH(F919,'ITC-Books'!$E$21:$E$1020,0)),"Unclaimed")</f>
        <v>Unclaimed</v>
      </c>
      <c r="Z919" s="114">
        <f>IFERROR(VLOOKUP(F919,'ITC-Books'!$E$21:$P$1020,12,0)-H919,SUM(M919:O919))</f>
        <v>0</v>
      </c>
    </row>
    <row r="920" spans="2:26">
      <c r="B920" s="176" t="s">
        <v>3299</v>
      </c>
      <c r="C920" s="121"/>
      <c r="D920" s="119"/>
      <c r="E920" s="118"/>
      <c r="F920" s="192"/>
      <c r="G920" s="117"/>
      <c r="H920" s="120">
        <v>0</v>
      </c>
      <c r="I920" s="119"/>
      <c r="J920" s="119"/>
      <c r="K920" s="120">
        <v>0</v>
      </c>
      <c r="L920" s="120">
        <v>0</v>
      </c>
      <c r="M920" s="120">
        <v>0</v>
      </c>
      <c r="N920" s="120">
        <v>0</v>
      </c>
      <c r="O920" s="120">
        <v>0</v>
      </c>
      <c r="P920" s="185"/>
      <c r="Q920" s="181">
        <v>0</v>
      </c>
      <c r="R920" s="197"/>
      <c r="S920" s="179" t="str">
        <f>IFERROR(INDEX('ITC-3B'!$B$21:$B$1020,MATCH(F920,'ITC-3B'!$E$21:$E$1020,0)),"-")</f>
        <v>-</v>
      </c>
      <c r="T920" s="179" t="str">
        <f>IFERROR(INDEX('ITC-Books'!$B$21:$B$1020,MATCH(F920,'ITC-Books'!$E$21:$E$1020,0)),"-")</f>
        <v>-</v>
      </c>
      <c r="U920" s="186">
        <f t="shared" si="19"/>
        <v>0</v>
      </c>
      <c r="W920" s="179" t="str">
        <f>IFERROR(INDEX('ITC-3B'!$C$21:$C$1020,MATCH(F920,'ITC-3B'!$E$21:$E$1020,0)),"Unclaimed")</f>
        <v>Unclaimed</v>
      </c>
      <c r="X920" s="114">
        <f>IFERROR(VLOOKUP(F920,'ITC-3B'!$E$21:$P$1020,12,0)-H920,SUM(M920:O920))</f>
        <v>0</v>
      </c>
      <c r="Y920" s="179" t="str">
        <f>IFERROR(INDEX('ITC-Books'!$C$21:$C$1020,MATCH(F920,'ITC-Books'!$E$21:$E$1020,0)),"Unclaimed")</f>
        <v>Unclaimed</v>
      </c>
      <c r="Z920" s="114">
        <f>IFERROR(VLOOKUP(F920,'ITC-Books'!$E$21:$P$1020,12,0)-H920,SUM(M920:O920))</f>
        <v>0</v>
      </c>
    </row>
    <row r="921" spans="2:26">
      <c r="B921" s="176" t="s">
        <v>3300</v>
      </c>
      <c r="C921" s="121"/>
      <c r="D921" s="119"/>
      <c r="E921" s="118"/>
      <c r="F921" s="192"/>
      <c r="G921" s="117"/>
      <c r="H921" s="120">
        <v>0</v>
      </c>
      <c r="I921" s="119"/>
      <c r="J921" s="119"/>
      <c r="K921" s="120">
        <v>0</v>
      </c>
      <c r="L921" s="120">
        <v>0</v>
      </c>
      <c r="M921" s="120">
        <v>0</v>
      </c>
      <c r="N921" s="120">
        <v>0</v>
      </c>
      <c r="O921" s="120">
        <v>0</v>
      </c>
      <c r="P921" s="185"/>
      <c r="Q921" s="181">
        <v>0</v>
      </c>
      <c r="R921" s="197"/>
      <c r="S921" s="179" t="str">
        <f>IFERROR(INDEX('ITC-3B'!$B$21:$B$1020,MATCH(F921,'ITC-3B'!$E$21:$E$1020,0)),"-")</f>
        <v>-</v>
      </c>
      <c r="T921" s="179" t="str">
        <f>IFERROR(INDEX('ITC-Books'!$B$21:$B$1020,MATCH(F921,'ITC-Books'!$E$21:$E$1020,0)),"-")</f>
        <v>-</v>
      </c>
      <c r="U921" s="186">
        <f t="shared" si="19"/>
        <v>0</v>
      </c>
      <c r="W921" s="179" t="str">
        <f>IFERROR(INDEX('ITC-3B'!$C$21:$C$1020,MATCH(F921,'ITC-3B'!$E$21:$E$1020,0)),"Unclaimed")</f>
        <v>Unclaimed</v>
      </c>
      <c r="X921" s="114">
        <f>IFERROR(VLOOKUP(F921,'ITC-3B'!$E$21:$P$1020,12,0)-H921,SUM(M921:O921))</f>
        <v>0</v>
      </c>
      <c r="Y921" s="179" t="str">
        <f>IFERROR(INDEX('ITC-Books'!$C$21:$C$1020,MATCH(F921,'ITC-Books'!$E$21:$E$1020,0)),"Unclaimed")</f>
        <v>Unclaimed</v>
      </c>
      <c r="Z921" s="114">
        <f>IFERROR(VLOOKUP(F921,'ITC-Books'!$E$21:$P$1020,12,0)-H921,SUM(M921:O921))</f>
        <v>0</v>
      </c>
    </row>
    <row r="922" spans="2:26">
      <c r="B922" s="176" t="s">
        <v>3301</v>
      </c>
      <c r="C922" s="121"/>
      <c r="D922" s="119"/>
      <c r="E922" s="118"/>
      <c r="F922" s="192"/>
      <c r="G922" s="117"/>
      <c r="H922" s="120">
        <v>0</v>
      </c>
      <c r="I922" s="119"/>
      <c r="J922" s="119"/>
      <c r="K922" s="120">
        <v>0</v>
      </c>
      <c r="L922" s="120">
        <v>0</v>
      </c>
      <c r="M922" s="120">
        <v>0</v>
      </c>
      <c r="N922" s="120">
        <v>0</v>
      </c>
      <c r="O922" s="120">
        <v>0</v>
      </c>
      <c r="P922" s="185"/>
      <c r="Q922" s="181">
        <v>0</v>
      </c>
      <c r="R922" s="197"/>
      <c r="S922" s="179" t="str">
        <f>IFERROR(INDEX('ITC-3B'!$B$21:$B$1020,MATCH(F922,'ITC-3B'!$E$21:$E$1020,0)),"-")</f>
        <v>-</v>
      </c>
      <c r="T922" s="179" t="str">
        <f>IFERROR(INDEX('ITC-Books'!$B$21:$B$1020,MATCH(F922,'ITC-Books'!$E$21:$E$1020,0)),"-")</f>
        <v>-</v>
      </c>
      <c r="U922" s="186">
        <f t="shared" si="19"/>
        <v>0</v>
      </c>
      <c r="W922" s="179" t="str">
        <f>IFERROR(INDEX('ITC-3B'!$C$21:$C$1020,MATCH(F922,'ITC-3B'!$E$21:$E$1020,0)),"Unclaimed")</f>
        <v>Unclaimed</v>
      </c>
      <c r="X922" s="114">
        <f>IFERROR(VLOOKUP(F922,'ITC-3B'!$E$21:$P$1020,12,0)-H922,SUM(M922:O922))</f>
        <v>0</v>
      </c>
      <c r="Y922" s="179" t="str">
        <f>IFERROR(INDEX('ITC-Books'!$C$21:$C$1020,MATCH(F922,'ITC-Books'!$E$21:$E$1020,0)),"Unclaimed")</f>
        <v>Unclaimed</v>
      </c>
      <c r="Z922" s="114">
        <f>IFERROR(VLOOKUP(F922,'ITC-Books'!$E$21:$P$1020,12,0)-H922,SUM(M922:O922))</f>
        <v>0</v>
      </c>
    </row>
    <row r="923" spans="2:26">
      <c r="B923" s="176" t="s">
        <v>3302</v>
      </c>
      <c r="C923" s="121"/>
      <c r="D923" s="119"/>
      <c r="E923" s="118"/>
      <c r="F923" s="192"/>
      <c r="G923" s="117"/>
      <c r="H923" s="120">
        <v>0</v>
      </c>
      <c r="I923" s="119"/>
      <c r="J923" s="119"/>
      <c r="K923" s="120">
        <v>0</v>
      </c>
      <c r="L923" s="120">
        <v>0</v>
      </c>
      <c r="M923" s="120">
        <v>0</v>
      </c>
      <c r="N923" s="120">
        <v>0</v>
      </c>
      <c r="O923" s="120">
        <v>0</v>
      </c>
      <c r="P923" s="185"/>
      <c r="Q923" s="181">
        <v>0</v>
      </c>
      <c r="R923" s="197"/>
      <c r="S923" s="179" t="str">
        <f>IFERROR(INDEX('ITC-3B'!$B$21:$B$1020,MATCH(F923,'ITC-3B'!$E$21:$E$1020,0)),"-")</f>
        <v>-</v>
      </c>
      <c r="T923" s="179" t="str">
        <f>IFERROR(INDEX('ITC-Books'!$B$21:$B$1020,MATCH(F923,'ITC-Books'!$E$21:$E$1020,0)),"-")</f>
        <v>-</v>
      </c>
      <c r="U923" s="186">
        <f t="shared" si="19"/>
        <v>0</v>
      </c>
      <c r="W923" s="179" t="str">
        <f>IFERROR(INDEX('ITC-3B'!$C$21:$C$1020,MATCH(F923,'ITC-3B'!$E$21:$E$1020,0)),"Unclaimed")</f>
        <v>Unclaimed</v>
      </c>
      <c r="X923" s="114">
        <f>IFERROR(VLOOKUP(F923,'ITC-3B'!$E$21:$P$1020,12,0)-H923,SUM(M923:O923))</f>
        <v>0</v>
      </c>
      <c r="Y923" s="179" t="str">
        <f>IFERROR(INDEX('ITC-Books'!$C$21:$C$1020,MATCH(F923,'ITC-Books'!$E$21:$E$1020,0)),"Unclaimed")</f>
        <v>Unclaimed</v>
      </c>
      <c r="Z923" s="114">
        <f>IFERROR(VLOOKUP(F923,'ITC-Books'!$E$21:$P$1020,12,0)-H923,SUM(M923:O923))</f>
        <v>0</v>
      </c>
    </row>
    <row r="924" spans="2:26">
      <c r="B924" s="176" t="s">
        <v>3303</v>
      </c>
      <c r="C924" s="121"/>
      <c r="D924" s="119"/>
      <c r="E924" s="118"/>
      <c r="F924" s="192"/>
      <c r="G924" s="117"/>
      <c r="H924" s="120">
        <v>0</v>
      </c>
      <c r="I924" s="119"/>
      <c r="J924" s="119"/>
      <c r="K924" s="120">
        <v>0</v>
      </c>
      <c r="L924" s="120">
        <v>0</v>
      </c>
      <c r="M924" s="120">
        <v>0</v>
      </c>
      <c r="N924" s="120">
        <v>0</v>
      </c>
      <c r="O924" s="120">
        <v>0</v>
      </c>
      <c r="P924" s="185"/>
      <c r="Q924" s="181">
        <v>0</v>
      </c>
      <c r="R924" s="197"/>
      <c r="S924" s="179" t="str">
        <f>IFERROR(INDEX('ITC-3B'!$B$21:$B$1020,MATCH(F924,'ITC-3B'!$E$21:$E$1020,0)),"-")</f>
        <v>-</v>
      </c>
      <c r="T924" s="179" t="str">
        <f>IFERROR(INDEX('ITC-Books'!$B$21:$B$1020,MATCH(F924,'ITC-Books'!$E$21:$E$1020,0)),"-")</f>
        <v>-</v>
      </c>
      <c r="U924" s="186">
        <f t="shared" si="19"/>
        <v>0</v>
      </c>
      <c r="W924" s="179" t="str">
        <f>IFERROR(INDEX('ITC-3B'!$C$21:$C$1020,MATCH(F924,'ITC-3B'!$E$21:$E$1020,0)),"Unclaimed")</f>
        <v>Unclaimed</v>
      </c>
      <c r="X924" s="114">
        <f>IFERROR(VLOOKUP(F924,'ITC-3B'!$E$21:$P$1020,12,0)-H924,SUM(M924:O924))</f>
        <v>0</v>
      </c>
      <c r="Y924" s="179" t="str">
        <f>IFERROR(INDEX('ITC-Books'!$C$21:$C$1020,MATCH(F924,'ITC-Books'!$E$21:$E$1020,0)),"Unclaimed")</f>
        <v>Unclaimed</v>
      </c>
      <c r="Z924" s="114">
        <f>IFERROR(VLOOKUP(F924,'ITC-Books'!$E$21:$P$1020,12,0)-H924,SUM(M924:O924))</f>
        <v>0</v>
      </c>
    </row>
    <row r="925" spans="2:26">
      <c r="B925" s="176" t="s">
        <v>3304</v>
      </c>
      <c r="C925" s="121"/>
      <c r="D925" s="119"/>
      <c r="E925" s="118"/>
      <c r="F925" s="192"/>
      <c r="G925" s="117"/>
      <c r="H925" s="120">
        <v>0</v>
      </c>
      <c r="I925" s="119"/>
      <c r="J925" s="119"/>
      <c r="K925" s="120">
        <v>0</v>
      </c>
      <c r="L925" s="120">
        <v>0</v>
      </c>
      <c r="M925" s="120">
        <v>0</v>
      </c>
      <c r="N925" s="120">
        <v>0</v>
      </c>
      <c r="O925" s="120">
        <v>0</v>
      </c>
      <c r="P925" s="185"/>
      <c r="Q925" s="181">
        <v>0</v>
      </c>
      <c r="R925" s="197"/>
      <c r="S925" s="179" t="str">
        <f>IFERROR(INDEX('ITC-3B'!$B$21:$B$1020,MATCH(F925,'ITC-3B'!$E$21:$E$1020,0)),"-")</f>
        <v>-</v>
      </c>
      <c r="T925" s="179" t="str">
        <f>IFERROR(INDEX('ITC-Books'!$B$21:$B$1020,MATCH(F925,'ITC-Books'!$E$21:$E$1020,0)),"-")</f>
        <v>-</v>
      </c>
      <c r="U925" s="186">
        <f t="shared" si="19"/>
        <v>0</v>
      </c>
      <c r="W925" s="179" t="str">
        <f>IFERROR(INDEX('ITC-3B'!$C$21:$C$1020,MATCH(F925,'ITC-3B'!$E$21:$E$1020,0)),"Unclaimed")</f>
        <v>Unclaimed</v>
      </c>
      <c r="X925" s="114">
        <f>IFERROR(VLOOKUP(F925,'ITC-3B'!$E$21:$P$1020,12,0)-H925,SUM(M925:O925))</f>
        <v>0</v>
      </c>
      <c r="Y925" s="179" t="str">
        <f>IFERROR(INDEX('ITC-Books'!$C$21:$C$1020,MATCH(F925,'ITC-Books'!$E$21:$E$1020,0)),"Unclaimed")</f>
        <v>Unclaimed</v>
      </c>
      <c r="Z925" s="114">
        <f>IFERROR(VLOOKUP(F925,'ITC-Books'!$E$21:$P$1020,12,0)-H925,SUM(M925:O925))</f>
        <v>0</v>
      </c>
    </row>
    <row r="926" spans="2:26">
      <c r="B926" s="176" t="s">
        <v>3305</v>
      </c>
      <c r="C926" s="121"/>
      <c r="D926" s="119"/>
      <c r="E926" s="118"/>
      <c r="F926" s="192"/>
      <c r="G926" s="117"/>
      <c r="H926" s="120">
        <v>0</v>
      </c>
      <c r="I926" s="119"/>
      <c r="J926" s="119"/>
      <c r="K926" s="120">
        <v>0</v>
      </c>
      <c r="L926" s="120">
        <v>0</v>
      </c>
      <c r="M926" s="120">
        <v>0</v>
      </c>
      <c r="N926" s="120">
        <v>0</v>
      </c>
      <c r="O926" s="120">
        <v>0</v>
      </c>
      <c r="P926" s="185"/>
      <c r="Q926" s="181">
        <v>0</v>
      </c>
      <c r="R926" s="197"/>
      <c r="S926" s="179" t="str">
        <f>IFERROR(INDEX('ITC-3B'!$B$21:$B$1020,MATCH(F926,'ITC-3B'!$E$21:$E$1020,0)),"-")</f>
        <v>-</v>
      </c>
      <c r="T926" s="179" t="str">
        <f>IFERROR(INDEX('ITC-Books'!$B$21:$B$1020,MATCH(F926,'ITC-Books'!$E$21:$E$1020,0)),"-")</f>
        <v>-</v>
      </c>
      <c r="U926" s="186">
        <f t="shared" si="19"/>
        <v>0</v>
      </c>
      <c r="W926" s="179" t="str">
        <f>IFERROR(INDEX('ITC-3B'!$C$21:$C$1020,MATCH(F926,'ITC-3B'!$E$21:$E$1020,0)),"Unclaimed")</f>
        <v>Unclaimed</v>
      </c>
      <c r="X926" s="114">
        <f>IFERROR(VLOOKUP(F926,'ITC-3B'!$E$21:$P$1020,12,0)-H926,SUM(M926:O926))</f>
        <v>0</v>
      </c>
      <c r="Y926" s="179" t="str">
        <f>IFERROR(INDEX('ITC-Books'!$C$21:$C$1020,MATCH(F926,'ITC-Books'!$E$21:$E$1020,0)),"Unclaimed")</f>
        <v>Unclaimed</v>
      </c>
      <c r="Z926" s="114">
        <f>IFERROR(VLOOKUP(F926,'ITC-Books'!$E$21:$P$1020,12,0)-H926,SUM(M926:O926))</f>
        <v>0</v>
      </c>
    </row>
    <row r="927" spans="2:26">
      <c r="B927" s="176" t="s">
        <v>3306</v>
      </c>
      <c r="C927" s="121"/>
      <c r="D927" s="119"/>
      <c r="E927" s="118"/>
      <c r="F927" s="192"/>
      <c r="G927" s="117"/>
      <c r="H927" s="120">
        <v>0</v>
      </c>
      <c r="I927" s="119"/>
      <c r="J927" s="119"/>
      <c r="K927" s="120">
        <v>0</v>
      </c>
      <c r="L927" s="120">
        <v>0</v>
      </c>
      <c r="M927" s="120">
        <v>0</v>
      </c>
      <c r="N927" s="120">
        <v>0</v>
      </c>
      <c r="O927" s="120">
        <v>0</v>
      </c>
      <c r="P927" s="185"/>
      <c r="Q927" s="181">
        <v>0</v>
      </c>
      <c r="R927" s="197"/>
      <c r="S927" s="179" t="str">
        <f>IFERROR(INDEX('ITC-3B'!$B$21:$B$1020,MATCH(F927,'ITC-3B'!$E$21:$E$1020,0)),"-")</f>
        <v>-</v>
      </c>
      <c r="T927" s="179" t="str">
        <f>IFERROR(INDEX('ITC-Books'!$B$21:$B$1020,MATCH(F927,'ITC-Books'!$E$21:$E$1020,0)),"-")</f>
        <v>-</v>
      </c>
      <c r="U927" s="186">
        <f t="shared" si="19"/>
        <v>0</v>
      </c>
      <c r="W927" s="179" t="str">
        <f>IFERROR(INDEX('ITC-3B'!$C$21:$C$1020,MATCH(F927,'ITC-3B'!$E$21:$E$1020,0)),"Unclaimed")</f>
        <v>Unclaimed</v>
      </c>
      <c r="X927" s="114">
        <f>IFERROR(VLOOKUP(F927,'ITC-3B'!$E$21:$P$1020,12,0)-H927,SUM(M927:O927))</f>
        <v>0</v>
      </c>
      <c r="Y927" s="179" t="str">
        <f>IFERROR(INDEX('ITC-Books'!$C$21:$C$1020,MATCH(F927,'ITC-Books'!$E$21:$E$1020,0)),"Unclaimed")</f>
        <v>Unclaimed</v>
      </c>
      <c r="Z927" s="114">
        <f>IFERROR(VLOOKUP(F927,'ITC-Books'!$E$21:$P$1020,12,0)-H927,SUM(M927:O927))</f>
        <v>0</v>
      </c>
    </row>
    <row r="928" spans="2:26">
      <c r="B928" s="176" t="s">
        <v>3307</v>
      </c>
      <c r="C928" s="121"/>
      <c r="D928" s="119"/>
      <c r="E928" s="118"/>
      <c r="F928" s="192"/>
      <c r="G928" s="117"/>
      <c r="H928" s="120">
        <v>0</v>
      </c>
      <c r="I928" s="119"/>
      <c r="J928" s="119"/>
      <c r="K928" s="120">
        <v>0</v>
      </c>
      <c r="L928" s="120">
        <v>0</v>
      </c>
      <c r="M928" s="120">
        <v>0</v>
      </c>
      <c r="N928" s="120">
        <v>0</v>
      </c>
      <c r="O928" s="120">
        <v>0</v>
      </c>
      <c r="P928" s="185"/>
      <c r="Q928" s="181">
        <v>0</v>
      </c>
      <c r="R928" s="197"/>
      <c r="S928" s="179" t="str">
        <f>IFERROR(INDEX('ITC-3B'!$B$21:$B$1020,MATCH(F928,'ITC-3B'!$E$21:$E$1020,0)),"-")</f>
        <v>-</v>
      </c>
      <c r="T928" s="179" t="str">
        <f>IFERROR(INDEX('ITC-Books'!$B$21:$B$1020,MATCH(F928,'ITC-Books'!$E$21:$E$1020,0)),"-")</f>
        <v>-</v>
      </c>
      <c r="U928" s="186">
        <f t="shared" si="19"/>
        <v>0</v>
      </c>
      <c r="W928" s="179" t="str">
        <f>IFERROR(INDEX('ITC-3B'!$C$21:$C$1020,MATCH(F928,'ITC-3B'!$E$21:$E$1020,0)),"Unclaimed")</f>
        <v>Unclaimed</v>
      </c>
      <c r="X928" s="114">
        <f>IFERROR(VLOOKUP(F928,'ITC-3B'!$E$21:$P$1020,12,0)-H928,SUM(M928:O928))</f>
        <v>0</v>
      </c>
      <c r="Y928" s="179" t="str">
        <f>IFERROR(INDEX('ITC-Books'!$C$21:$C$1020,MATCH(F928,'ITC-Books'!$E$21:$E$1020,0)),"Unclaimed")</f>
        <v>Unclaimed</v>
      </c>
      <c r="Z928" s="114">
        <f>IFERROR(VLOOKUP(F928,'ITC-Books'!$E$21:$P$1020,12,0)-H928,SUM(M928:O928))</f>
        <v>0</v>
      </c>
    </row>
    <row r="929" spans="2:26">
      <c r="B929" s="176" t="s">
        <v>3308</v>
      </c>
      <c r="C929" s="121"/>
      <c r="D929" s="119"/>
      <c r="E929" s="118"/>
      <c r="F929" s="192"/>
      <c r="G929" s="117"/>
      <c r="H929" s="120">
        <v>0</v>
      </c>
      <c r="I929" s="119"/>
      <c r="J929" s="119"/>
      <c r="K929" s="120">
        <v>0</v>
      </c>
      <c r="L929" s="120">
        <v>0</v>
      </c>
      <c r="M929" s="120">
        <v>0</v>
      </c>
      <c r="N929" s="120">
        <v>0</v>
      </c>
      <c r="O929" s="120">
        <v>0</v>
      </c>
      <c r="P929" s="185"/>
      <c r="Q929" s="181">
        <v>0</v>
      </c>
      <c r="R929" s="197"/>
      <c r="S929" s="179" t="str">
        <f>IFERROR(INDEX('ITC-3B'!$B$21:$B$1020,MATCH(F929,'ITC-3B'!$E$21:$E$1020,0)),"-")</f>
        <v>-</v>
      </c>
      <c r="T929" s="179" t="str">
        <f>IFERROR(INDEX('ITC-Books'!$B$21:$B$1020,MATCH(F929,'ITC-Books'!$E$21:$E$1020,0)),"-")</f>
        <v>-</v>
      </c>
      <c r="U929" s="186">
        <f t="shared" si="19"/>
        <v>0</v>
      </c>
      <c r="W929" s="179" t="str">
        <f>IFERROR(INDEX('ITC-3B'!$C$21:$C$1020,MATCH(F929,'ITC-3B'!$E$21:$E$1020,0)),"Unclaimed")</f>
        <v>Unclaimed</v>
      </c>
      <c r="X929" s="114">
        <f>IFERROR(VLOOKUP(F929,'ITC-3B'!$E$21:$P$1020,12,0)-H929,SUM(M929:O929))</f>
        <v>0</v>
      </c>
      <c r="Y929" s="179" t="str">
        <f>IFERROR(INDEX('ITC-Books'!$C$21:$C$1020,MATCH(F929,'ITC-Books'!$E$21:$E$1020,0)),"Unclaimed")</f>
        <v>Unclaimed</v>
      </c>
      <c r="Z929" s="114">
        <f>IFERROR(VLOOKUP(F929,'ITC-Books'!$E$21:$P$1020,12,0)-H929,SUM(M929:O929))</f>
        <v>0</v>
      </c>
    </row>
    <row r="930" spans="2:26">
      <c r="B930" s="176" t="s">
        <v>3309</v>
      </c>
      <c r="C930" s="121"/>
      <c r="D930" s="119"/>
      <c r="E930" s="118"/>
      <c r="F930" s="192"/>
      <c r="G930" s="117"/>
      <c r="H930" s="120">
        <v>0</v>
      </c>
      <c r="I930" s="119"/>
      <c r="J930" s="119"/>
      <c r="K930" s="120">
        <v>0</v>
      </c>
      <c r="L930" s="120">
        <v>0</v>
      </c>
      <c r="M930" s="120">
        <v>0</v>
      </c>
      <c r="N930" s="120">
        <v>0</v>
      </c>
      <c r="O930" s="120">
        <v>0</v>
      </c>
      <c r="P930" s="185"/>
      <c r="Q930" s="181">
        <v>0</v>
      </c>
      <c r="R930" s="197"/>
      <c r="S930" s="179" t="str">
        <f>IFERROR(INDEX('ITC-3B'!$B$21:$B$1020,MATCH(F930,'ITC-3B'!$E$21:$E$1020,0)),"-")</f>
        <v>-</v>
      </c>
      <c r="T930" s="179" t="str">
        <f>IFERROR(INDEX('ITC-Books'!$B$21:$B$1020,MATCH(F930,'ITC-Books'!$E$21:$E$1020,0)),"-")</f>
        <v>-</v>
      </c>
      <c r="U930" s="186">
        <f t="shared" si="19"/>
        <v>0</v>
      </c>
      <c r="W930" s="179" t="str">
        <f>IFERROR(INDEX('ITC-3B'!$C$21:$C$1020,MATCH(F930,'ITC-3B'!$E$21:$E$1020,0)),"Unclaimed")</f>
        <v>Unclaimed</v>
      </c>
      <c r="X930" s="114">
        <f>IFERROR(VLOOKUP(F930,'ITC-3B'!$E$21:$P$1020,12,0)-H930,SUM(M930:O930))</f>
        <v>0</v>
      </c>
      <c r="Y930" s="179" t="str">
        <f>IFERROR(INDEX('ITC-Books'!$C$21:$C$1020,MATCH(F930,'ITC-Books'!$E$21:$E$1020,0)),"Unclaimed")</f>
        <v>Unclaimed</v>
      </c>
      <c r="Z930" s="114">
        <f>IFERROR(VLOOKUP(F930,'ITC-Books'!$E$21:$P$1020,12,0)-H930,SUM(M930:O930))</f>
        <v>0</v>
      </c>
    </row>
    <row r="931" spans="2:26">
      <c r="B931" s="176" t="s">
        <v>3310</v>
      </c>
      <c r="C931" s="121"/>
      <c r="D931" s="119"/>
      <c r="E931" s="118"/>
      <c r="F931" s="192"/>
      <c r="G931" s="117"/>
      <c r="H931" s="120">
        <v>0</v>
      </c>
      <c r="I931" s="119"/>
      <c r="J931" s="119"/>
      <c r="K931" s="120">
        <v>0</v>
      </c>
      <c r="L931" s="120">
        <v>0</v>
      </c>
      <c r="M931" s="120">
        <v>0</v>
      </c>
      <c r="N931" s="120">
        <v>0</v>
      </c>
      <c r="O931" s="120">
        <v>0</v>
      </c>
      <c r="P931" s="185"/>
      <c r="Q931" s="181">
        <v>0</v>
      </c>
      <c r="R931" s="197"/>
      <c r="S931" s="179" t="str">
        <f>IFERROR(INDEX('ITC-3B'!$B$21:$B$1020,MATCH(F931,'ITC-3B'!$E$21:$E$1020,0)),"-")</f>
        <v>-</v>
      </c>
      <c r="T931" s="179" t="str">
        <f>IFERROR(INDEX('ITC-Books'!$B$21:$B$1020,MATCH(F931,'ITC-Books'!$E$21:$E$1020,0)),"-")</f>
        <v>-</v>
      </c>
      <c r="U931" s="186">
        <f t="shared" si="19"/>
        <v>0</v>
      </c>
      <c r="W931" s="179" t="str">
        <f>IFERROR(INDEX('ITC-3B'!$C$21:$C$1020,MATCH(F931,'ITC-3B'!$E$21:$E$1020,0)),"Unclaimed")</f>
        <v>Unclaimed</v>
      </c>
      <c r="X931" s="114">
        <f>IFERROR(VLOOKUP(F931,'ITC-3B'!$E$21:$P$1020,12,0)-H931,SUM(M931:O931))</f>
        <v>0</v>
      </c>
      <c r="Y931" s="179" t="str">
        <f>IFERROR(INDEX('ITC-Books'!$C$21:$C$1020,MATCH(F931,'ITC-Books'!$E$21:$E$1020,0)),"Unclaimed")</f>
        <v>Unclaimed</v>
      </c>
      <c r="Z931" s="114">
        <f>IFERROR(VLOOKUP(F931,'ITC-Books'!$E$21:$P$1020,12,0)-H931,SUM(M931:O931))</f>
        <v>0</v>
      </c>
    </row>
    <row r="932" spans="2:26">
      <c r="B932" s="176" t="s">
        <v>3311</v>
      </c>
      <c r="C932" s="121"/>
      <c r="D932" s="119"/>
      <c r="E932" s="118"/>
      <c r="F932" s="192"/>
      <c r="G932" s="117"/>
      <c r="H932" s="120">
        <v>0</v>
      </c>
      <c r="I932" s="119"/>
      <c r="J932" s="119"/>
      <c r="K932" s="120">
        <v>0</v>
      </c>
      <c r="L932" s="120">
        <v>0</v>
      </c>
      <c r="M932" s="120">
        <v>0</v>
      </c>
      <c r="N932" s="120">
        <v>0</v>
      </c>
      <c r="O932" s="120">
        <v>0</v>
      </c>
      <c r="P932" s="185"/>
      <c r="Q932" s="181">
        <v>0</v>
      </c>
      <c r="R932" s="197"/>
      <c r="S932" s="179" t="str">
        <f>IFERROR(INDEX('ITC-3B'!$B$21:$B$1020,MATCH(F932,'ITC-3B'!$E$21:$E$1020,0)),"-")</f>
        <v>-</v>
      </c>
      <c r="T932" s="179" t="str">
        <f>IFERROR(INDEX('ITC-Books'!$B$21:$B$1020,MATCH(F932,'ITC-Books'!$E$21:$E$1020,0)),"-")</f>
        <v>-</v>
      </c>
      <c r="U932" s="186">
        <f t="shared" si="19"/>
        <v>0</v>
      </c>
      <c r="W932" s="179" t="str">
        <f>IFERROR(INDEX('ITC-3B'!$C$21:$C$1020,MATCH(F932,'ITC-3B'!$E$21:$E$1020,0)),"Unclaimed")</f>
        <v>Unclaimed</v>
      </c>
      <c r="X932" s="114">
        <f>IFERROR(VLOOKUP(F932,'ITC-3B'!$E$21:$P$1020,12,0)-H932,SUM(M932:O932))</f>
        <v>0</v>
      </c>
      <c r="Y932" s="179" t="str">
        <f>IFERROR(INDEX('ITC-Books'!$C$21:$C$1020,MATCH(F932,'ITC-Books'!$E$21:$E$1020,0)),"Unclaimed")</f>
        <v>Unclaimed</v>
      </c>
      <c r="Z932" s="114">
        <f>IFERROR(VLOOKUP(F932,'ITC-Books'!$E$21:$P$1020,12,0)-H932,SUM(M932:O932))</f>
        <v>0</v>
      </c>
    </row>
    <row r="933" spans="2:26">
      <c r="B933" s="176" t="s">
        <v>3312</v>
      </c>
      <c r="C933" s="121"/>
      <c r="D933" s="119"/>
      <c r="E933" s="118"/>
      <c r="F933" s="192"/>
      <c r="G933" s="117"/>
      <c r="H933" s="120">
        <v>0</v>
      </c>
      <c r="I933" s="119"/>
      <c r="J933" s="119"/>
      <c r="K933" s="120">
        <v>0</v>
      </c>
      <c r="L933" s="120">
        <v>0</v>
      </c>
      <c r="M933" s="120">
        <v>0</v>
      </c>
      <c r="N933" s="120">
        <v>0</v>
      </c>
      <c r="O933" s="120">
        <v>0</v>
      </c>
      <c r="P933" s="185"/>
      <c r="Q933" s="181">
        <v>0</v>
      </c>
      <c r="R933" s="197"/>
      <c r="S933" s="179" t="str">
        <f>IFERROR(INDEX('ITC-3B'!$B$21:$B$1020,MATCH(F933,'ITC-3B'!$E$21:$E$1020,0)),"-")</f>
        <v>-</v>
      </c>
      <c r="T933" s="179" t="str">
        <f>IFERROR(INDEX('ITC-Books'!$B$21:$B$1020,MATCH(F933,'ITC-Books'!$E$21:$E$1020,0)),"-")</f>
        <v>-</v>
      </c>
      <c r="U933" s="186">
        <f t="shared" si="19"/>
        <v>0</v>
      </c>
      <c r="W933" s="179" t="str">
        <f>IFERROR(INDEX('ITC-3B'!$C$21:$C$1020,MATCH(F933,'ITC-3B'!$E$21:$E$1020,0)),"Unclaimed")</f>
        <v>Unclaimed</v>
      </c>
      <c r="X933" s="114">
        <f>IFERROR(VLOOKUP(F933,'ITC-3B'!$E$21:$P$1020,12,0)-H933,SUM(M933:O933))</f>
        <v>0</v>
      </c>
      <c r="Y933" s="179" t="str">
        <f>IFERROR(INDEX('ITC-Books'!$C$21:$C$1020,MATCH(F933,'ITC-Books'!$E$21:$E$1020,0)),"Unclaimed")</f>
        <v>Unclaimed</v>
      </c>
      <c r="Z933" s="114">
        <f>IFERROR(VLOOKUP(F933,'ITC-Books'!$E$21:$P$1020,12,0)-H933,SUM(M933:O933))</f>
        <v>0</v>
      </c>
    </row>
    <row r="934" spans="2:26">
      <c r="B934" s="176" t="s">
        <v>3313</v>
      </c>
      <c r="C934" s="121"/>
      <c r="D934" s="119"/>
      <c r="E934" s="118"/>
      <c r="F934" s="192"/>
      <c r="G934" s="117"/>
      <c r="H934" s="120">
        <v>0</v>
      </c>
      <c r="I934" s="119"/>
      <c r="J934" s="119"/>
      <c r="K934" s="120">
        <v>0</v>
      </c>
      <c r="L934" s="120">
        <v>0</v>
      </c>
      <c r="M934" s="120">
        <v>0</v>
      </c>
      <c r="N934" s="120">
        <v>0</v>
      </c>
      <c r="O934" s="120">
        <v>0</v>
      </c>
      <c r="P934" s="185"/>
      <c r="Q934" s="181">
        <v>0</v>
      </c>
      <c r="R934" s="197"/>
      <c r="S934" s="179" t="str">
        <f>IFERROR(INDEX('ITC-3B'!$B$21:$B$1020,MATCH(F934,'ITC-3B'!$E$21:$E$1020,0)),"-")</f>
        <v>-</v>
      </c>
      <c r="T934" s="179" t="str">
        <f>IFERROR(INDEX('ITC-Books'!$B$21:$B$1020,MATCH(F934,'ITC-Books'!$E$21:$E$1020,0)),"-")</f>
        <v>-</v>
      </c>
      <c r="U934" s="186">
        <f t="shared" si="19"/>
        <v>0</v>
      </c>
      <c r="W934" s="179" t="str">
        <f>IFERROR(INDEX('ITC-3B'!$C$21:$C$1020,MATCH(F934,'ITC-3B'!$E$21:$E$1020,0)),"Unclaimed")</f>
        <v>Unclaimed</v>
      </c>
      <c r="X934" s="114">
        <f>IFERROR(VLOOKUP(F934,'ITC-3B'!$E$21:$P$1020,12,0)-H934,SUM(M934:O934))</f>
        <v>0</v>
      </c>
      <c r="Y934" s="179" t="str">
        <f>IFERROR(INDEX('ITC-Books'!$C$21:$C$1020,MATCH(F934,'ITC-Books'!$E$21:$E$1020,0)),"Unclaimed")</f>
        <v>Unclaimed</v>
      </c>
      <c r="Z934" s="114">
        <f>IFERROR(VLOOKUP(F934,'ITC-Books'!$E$21:$P$1020,12,0)-H934,SUM(M934:O934))</f>
        <v>0</v>
      </c>
    </row>
    <row r="935" spans="2:26">
      <c r="B935" s="176" t="s">
        <v>3314</v>
      </c>
      <c r="C935" s="121"/>
      <c r="D935" s="119"/>
      <c r="E935" s="118"/>
      <c r="F935" s="192"/>
      <c r="G935" s="117"/>
      <c r="H935" s="120">
        <v>0</v>
      </c>
      <c r="I935" s="119"/>
      <c r="J935" s="119"/>
      <c r="K935" s="120">
        <v>0</v>
      </c>
      <c r="L935" s="120">
        <v>0</v>
      </c>
      <c r="M935" s="120">
        <v>0</v>
      </c>
      <c r="N935" s="120">
        <v>0</v>
      </c>
      <c r="O935" s="120">
        <v>0</v>
      </c>
      <c r="P935" s="185"/>
      <c r="Q935" s="181">
        <v>0</v>
      </c>
      <c r="R935" s="197"/>
      <c r="S935" s="179" t="str">
        <f>IFERROR(INDEX('ITC-3B'!$B$21:$B$1020,MATCH(F935,'ITC-3B'!$E$21:$E$1020,0)),"-")</f>
        <v>-</v>
      </c>
      <c r="T935" s="179" t="str">
        <f>IFERROR(INDEX('ITC-Books'!$B$21:$B$1020,MATCH(F935,'ITC-Books'!$E$21:$E$1020,0)),"-")</f>
        <v>-</v>
      </c>
      <c r="U935" s="186">
        <f t="shared" si="19"/>
        <v>0</v>
      </c>
      <c r="W935" s="179" t="str">
        <f>IFERROR(INDEX('ITC-3B'!$C$21:$C$1020,MATCH(F935,'ITC-3B'!$E$21:$E$1020,0)),"Unclaimed")</f>
        <v>Unclaimed</v>
      </c>
      <c r="X935" s="114">
        <f>IFERROR(VLOOKUP(F935,'ITC-3B'!$E$21:$P$1020,12,0)-H935,SUM(M935:O935))</f>
        <v>0</v>
      </c>
      <c r="Y935" s="179" t="str">
        <f>IFERROR(INDEX('ITC-Books'!$C$21:$C$1020,MATCH(F935,'ITC-Books'!$E$21:$E$1020,0)),"Unclaimed")</f>
        <v>Unclaimed</v>
      </c>
      <c r="Z935" s="114">
        <f>IFERROR(VLOOKUP(F935,'ITC-Books'!$E$21:$P$1020,12,0)-H935,SUM(M935:O935))</f>
        <v>0</v>
      </c>
    </row>
    <row r="936" spans="2:26">
      <c r="B936" s="176" t="s">
        <v>3315</v>
      </c>
      <c r="C936" s="121"/>
      <c r="D936" s="119"/>
      <c r="E936" s="118"/>
      <c r="F936" s="192"/>
      <c r="G936" s="117"/>
      <c r="H936" s="120">
        <v>0</v>
      </c>
      <c r="I936" s="119"/>
      <c r="J936" s="119"/>
      <c r="K936" s="120">
        <v>0</v>
      </c>
      <c r="L936" s="120">
        <v>0</v>
      </c>
      <c r="M936" s="120">
        <v>0</v>
      </c>
      <c r="N936" s="120">
        <v>0</v>
      </c>
      <c r="O936" s="120">
        <v>0</v>
      </c>
      <c r="P936" s="185"/>
      <c r="Q936" s="181">
        <v>0</v>
      </c>
      <c r="R936" s="197"/>
      <c r="S936" s="179" t="str">
        <f>IFERROR(INDEX('ITC-3B'!$B$21:$B$1020,MATCH(F936,'ITC-3B'!$E$21:$E$1020,0)),"-")</f>
        <v>-</v>
      </c>
      <c r="T936" s="179" t="str">
        <f>IFERROR(INDEX('ITC-Books'!$B$21:$B$1020,MATCH(F936,'ITC-Books'!$E$21:$E$1020,0)),"-")</f>
        <v>-</v>
      </c>
      <c r="U936" s="186">
        <f t="shared" si="19"/>
        <v>0</v>
      </c>
      <c r="W936" s="179" t="str">
        <f>IFERROR(INDEX('ITC-3B'!$C$21:$C$1020,MATCH(F936,'ITC-3B'!$E$21:$E$1020,0)),"Unclaimed")</f>
        <v>Unclaimed</v>
      </c>
      <c r="X936" s="114">
        <f>IFERROR(VLOOKUP(F936,'ITC-3B'!$E$21:$P$1020,12,0)-H936,SUM(M936:O936))</f>
        <v>0</v>
      </c>
      <c r="Y936" s="179" t="str">
        <f>IFERROR(INDEX('ITC-Books'!$C$21:$C$1020,MATCH(F936,'ITC-Books'!$E$21:$E$1020,0)),"Unclaimed")</f>
        <v>Unclaimed</v>
      </c>
      <c r="Z936" s="114">
        <f>IFERROR(VLOOKUP(F936,'ITC-Books'!$E$21:$P$1020,12,0)-H936,SUM(M936:O936))</f>
        <v>0</v>
      </c>
    </row>
    <row r="937" spans="2:26">
      <c r="B937" s="176" t="s">
        <v>3316</v>
      </c>
      <c r="C937" s="121"/>
      <c r="D937" s="119"/>
      <c r="E937" s="118"/>
      <c r="F937" s="192"/>
      <c r="G937" s="117"/>
      <c r="H937" s="120">
        <v>0</v>
      </c>
      <c r="I937" s="119"/>
      <c r="J937" s="119"/>
      <c r="K937" s="120">
        <v>0</v>
      </c>
      <c r="L937" s="120">
        <v>0</v>
      </c>
      <c r="M937" s="120">
        <v>0</v>
      </c>
      <c r="N937" s="120">
        <v>0</v>
      </c>
      <c r="O937" s="120">
        <v>0</v>
      </c>
      <c r="P937" s="185"/>
      <c r="Q937" s="181">
        <v>0</v>
      </c>
      <c r="R937" s="197"/>
      <c r="S937" s="179" t="str">
        <f>IFERROR(INDEX('ITC-3B'!$B$21:$B$1020,MATCH(F937,'ITC-3B'!$E$21:$E$1020,0)),"-")</f>
        <v>-</v>
      </c>
      <c r="T937" s="179" t="str">
        <f>IFERROR(INDEX('ITC-Books'!$B$21:$B$1020,MATCH(F937,'ITC-Books'!$E$21:$E$1020,0)),"-")</f>
        <v>-</v>
      </c>
      <c r="U937" s="186">
        <f t="shared" si="19"/>
        <v>0</v>
      </c>
      <c r="W937" s="179" t="str">
        <f>IFERROR(INDEX('ITC-3B'!$C$21:$C$1020,MATCH(F937,'ITC-3B'!$E$21:$E$1020,0)),"Unclaimed")</f>
        <v>Unclaimed</v>
      </c>
      <c r="X937" s="114">
        <f>IFERROR(VLOOKUP(F937,'ITC-3B'!$E$21:$P$1020,12,0)-H937,SUM(M937:O937))</f>
        <v>0</v>
      </c>
      <c r="Y937" s="179" t="str">
        <f>IFERROR(INDEX('ITC-Books'!$C$21:$C$1020,MATCH(F937,'ITC-Books'!$E$21:$E$1020,0)),"Unclaimed")</f>
        <v>Unclaimed</v>
      </c>
      <c r="Z937" s="114">
        <f>IFERROR(VLOOKUP(F937,'ITC-Books'!$E$21:$P$1020,12,0)-H937,SUM(M937:O937))</f>
        <v>0</v>
      </c>
    </row>
    <row r="938" spans="2:26">
      <c r="B938" s="176" t="s">
        <v>3317</v>
      </c>
      <c r="C938" s="121"/>
      <c r="D938" s="119"/>
      <c r="E938" s="118"/>
      <c r="F938" s="192"/>
      <c r="G938" s="117"/>
      <c r="H938" s="120">
        <v>0</v>
      </c>
      <c r="I938" s="119"/>
      <c r="J938" s="119"/>
      <c r="K938" s="120">
        <v>0</v>
      </c>
      <c r="L938" s="120">
        <v>0</v>
      </c>
      <c r="M938" s="120">
        <v>0</v>
      </c>
      <c r="N938" s="120">
        <v>0</v>
      </c>
      <c r="O938" s="120">
        <v>0</v>
      </c>
      <c r="P938" s="185"/>
      <c r="Q938" s="181">
        <v>0</v>
      </c>
      <c r="R938" s="197"/>
      <c r="S938" s="179" t="str">
        <f>IFERROR(INDEX('ITC-3B'!$B$21:$B$1020,MATCH(F938,'ITC-3B'!$E$21:$E$1020,0)),"-")</f>
        <v>-</v>
      </c>
      <c r="T938" s="179" t="str">
        <f>IFERROR(INDEX('ITC-Books'!$B$21:$B$1020,MATCH(F938,'ITC-Books'!$E$21:$E$1020,0)),"-")</f>
        <v>-</v>
      </c>
      <c r="U938" s="186">
        <f t="shared" si="19"/>
        <v>0</v>
      </c>
      <c r="W938" s="179" t="str">
        <f>IFERROR(INDEX('ITC-3B'!$C$21:$C$1020,MATCH(F938,'ITC-3B'!$E$21:$E$1020,0)),"Unclaimed")</f>
        <v>Unclaimed</v>
      </c>
      <c r="X938" s="114">
        <f>IFERROR(VLOOKUP(F938,'ITC-3B'!$E$21:$P$1020,12,0)-H938,SUM(M938:O938))</f>
        <v>0</v>
      </c>
      <c r="Y938" s="179" t="str">
        <f>IFERROR(INDEX('ITC-Books'!$C$21:$C$1020,MATCH(F938,'ITC-Books'!$E$21:$E$1020,0)),"Unclaimed")</f>
        <v>Unclaimed</v>
      </c>
      <c r="Z938" s="114">
        <f>IFERROR(VLOOKUP(F938,'ITC-Books'!$E$21:$P$1020,12,0)-H938,SUM(M938:O938))</f>
        <v>0</v>
      </c>
    </row>
    <row r="939" spans="2:26">
      <c r="B939" s="176" t="s">
        <v>3318</v>
      </c>
      <c r="C939" s="121"/>
      <c r="D939" s="119"/>
      <c r="E939" s="118"/>
      <c r="F939" s="192"/>
      <c r="G939" s="117"/>
      <c r="H939" s="120">
        <v>0</v>
      </c>
      <c r="I939" s="119"/>
      <c r="J939" s="119"/>
      <c r="K939" s="120">
        <v>0</v>
      </c>
      <c r="L939" s="120">
        <v>0</v>
      </c>
      <c r="M939" s="120">
        <v>0</v>
      </c>
      <c r="N939" s="120">
        <v>0</v>
      </c>
      <c r="O939" s="120">
        <v>0</v>
      </c>
      <c r="P939" s="185"/>
      <c r="Q939" s="181">
        <v>0</v>
      </c>
      <c r="R939" s="197"/>
      <c r="S939" s="179" t="str">
        <f>IFERROR(INDEX('ITC-3B'!$B$21:$B$1020,MATCH(F939,'ITC-3B'!$E$21:$E$1020,0)),"-")</f>
        <v>-</v>
      </c>
      <c r="T939" s="179" t="str">
        <f>IFERROR(INDEX('ITC-Books'!$B$21:$B$1020,MATCH(F939,'ITC-Books'!$E$21:$E$1020,0)),"-")</f>
        <v>-</v>
      </c>
      <c r="U939" s="186">
        <f t="shared" si="19"/>
        <v>0</v>
      </c>
      <c r="W939" s="179" t="str">
        <f>IFERROR(INDEX('ITC-3B'!$C$21:$C$1020,MATCH(F939,'ITC-3B'!$E$21:$E$1020,0)),"Unclaimed")</f>
        <v>Unclaimed</v>
      </c>
      <c r="X939" s="114">
        <f>IFERROR(VLOOKUP(F939,'ITC-3B'!$E$21:$P$1020,12,0)-H939,SUM(M939:O939))</f>
        <v>0</v>
      </c>
      <c r="Y939" s="179" t="str">
        <f>IFERROR(INDEX('ITC-Books'!$C$21:$C$1020,MATCH(F939,'ITC-Books'!$E$21:$E$1020,0)),"Unclaimed")</f>
        <v>Unclaimed</v>
      </c>
      <c r="Z939" s="114">
        <f>IFERROR(VLOOKUP(F939,'ITC-Books'!$E$21:$P$1020,12,0)-H939,SUM(M939:O939))</f>
        <v>0</v>
      </c>
    </row>
    <row r="940" spans="2:26">
      <c r="B940" s="176" t="s">
        <v>3319</v>
      </c>
      <c r="C940" s="121"/>
      <c r="D940" s="119"/>
      <c r="E940" s="118"/>
      <c r="F940" s="192"/>
      <c r="G940" s="117"/>
      <c r="H940" s="120">
        <v>0</v>
      </c>
      <c r="I940" s="119"/>
      <c r="J940" s="119"/>
      <c r="K940" s="120">
        <v>0</v>
      </c>
      <c r="L940" s="120">
        <v>0</v>
      </c>
      <c r="M940" s="120">
        <v>0</v>
      </c>
      <c r="N940" s="120">
        <v>0</v>
      </c>
      <c r="O940" s="120">
        <v>0</v>
      </c>
      <c r="P940" s="185"/>
      <c r="Q940" s="181">
        <v>0</v>
      </c>
      <c r="R940" s="197"/>
      <c r="S940" s="179" t="str">
        <f>IFERROR(INDEX('ITC-3B'!$B$21:$B$1020,MATCH(F940,'ITC-3B'!$E$21:$E$1020,0)),"-")</f>
        <v>-</v>
      </c>
      <c r="T940" s="179" t="str">
        <f>IFERROR(INDEX('ITC-Books'!$B$21:$B$1020,MATCH(F940,'ITC-Books'!$E$21:$E$1020,0)),"-")</f>
        <v>-</v>
      </c>
      <c r="U940" s="186">
        <f t="shared" si="19"/>
        <v>0</v>
      </c>
      <c r="W940" s="179" t="str">
        <f>IFERROR(INDEX('ITC-3B'!$C$21:$C$1020,MATCH(F940,'ITC-3B'!$E$21:$E$1020,0)),"Unclaimed")</f>
        <v>Unclaimed</v>
      </c>
      <c r="X940" s="114">
        <f>IFERROR(VLOOKUP(F940,'ITC-3B'!$E$21:$P$1020,12,0)-H940,SUM(M940:O940))</f>
        <v>0</v>
      </c>
      <c r="Y940" s="179" t="str">
        <f>IFERROR(INDEX('ITC-Books'!$C$21:$C$1020,MATCH(F940,'ITC-Books'!$E$21:$E$1020,0)),"Unclaimed")</f>
        <v>Unclaimed</v>
      </c>
      <c r="Z940" s="114">
        <f>IFERROR(VLOOKUP(F940,'ITC-Books'!$E$21:$P$1020,12,0)-H940,SUM(M940:O940))</f>
        <v>0</v>
      </c>
    </row>
    <row r="941" spans="2:26">
      <c r="B941" s="176" t="s">
        <v>3320</v>
      </c>
      <c r="C941" s="121"/>
      <c r="D941" s="119"/>
      <c r="E941" s="118"/>
      <c r="F941" s="192"/>
      <c r="G941" s="117"/>
      <c r="H941" s="120">
        <v>0</v>
      </c>
      <c r="I941" s="119"/>
      <c r="J941" s="119"/>
      <c r="K941" s="120">
        <v>0</v>
      </c>
      <c r="L941" s="120">
        <v>0</v>
      </c>
      <c r="M941" s="120">
        <v>0</v>
      </c>
      <c r="N941" s="120">
        <v>0</v>
      </c>
      <c r="O941" s="120">
        <v>0</v>
      </c>
      <c r="P941" s="185"/>
      <c r="Q941" s="181">
        <v>0</v>
      </c>
      <c r="R941" s="197"/>
      <c r="S941" s="179" t="str">
        <f>IFERROR(INDEX('ITC-3B'!$B$21:$B$1020,MATCH(F941,'ITC-3B'!$E$21:$E$1020,0)),"-")</f>
        <v>-</v>
      </c>
      <c r="T941" s="179" t="str">
        <f>IFERROR(INDEX('ITC-Books'!$B$21:$B$1020,MATCH(F941,'ITC-Books'!$E$21:$E$1020,0)),"-")</f>
        <v>-</v>
      </c>
      <c r="U941" s="186">
        <f t="shared" si="19"/>
        <v>0</v>
      </c>
      <c r="W941" s="179" t="str">
        <f>IFERROR(INDEX('ITC-3B'!$C$21:$C$1020,MATCH(F941,'ITC-3B'!$E$21:$E$1020,0)),"Unclaimed")</f>
        <v>Unclaimed</v>
      </c>
      <c r="X941" s="114">
        <f>IFERROR(VLOOKUP(F941,'ITC-3B'!$E$21:$P$1020,12,0)-H941,SUM(M941:O941))</f>
        <v>0</v>
      </c>
      <c r="Y941" s="179" t="str">
        <f>IFERROR(INDEX('ITC-Books'!$C$21:$C$1020,MATCH(F941,'ITC-Books'!$E$21:$E$1020,0)),"Unclaimed")</f>
        <v>Unclaimed</v>
      </c>
      <c r="Z941" s="114">
        <f>IFERROR(VLOOKUP(F941,'ITC-Books'!$E$21:$P$1020,12,0)-H941,SUM(M941:O941))</f>
        <v>0</v>
      </c>
    </row>
    <row r="942" spans="2:26">
      <c r="B942" s="176" t="s">
        <v>3321</v>
      </c>
      <c r="C942" s="121"/>
      <c r="D942" s="119"/>
      <c r="E942" s="118"/>
      <c r="F942" s="192"/>
      <c r="G942" s="117"/>
      <c r="H942" s="120">
        <v>0</v>
      </c>
      <c r="I942" s="119"/>
      <c r="J942" s="119"/>
      <c r="K942" s="120">
        <v>0</v>
      </c>
      <c r="L942" s="120">
        <v>0</v>
      </c>
      <c r="M942" s="120">
        <v>0</v>
      </c>
      <c r="N942" s="120">
        <v>0</v>
      </c>
      <c r="O942" s="120">
        <v>0</v>
      </c>
      <c r="P942" s="185"/>
      <c r="Q942" s="181">
        <v>0</v>
      </c>
      <c r="R942" s="197"/>
      <c r="S942" s="179" t="str">
        <f>IFERROR(INDEX('ITC-3B'!$B$21:$B$1020,MATCH(F942,'ITC-3B'!$E$21:$E$1020,0)),"-")</f>
        <v>-</v>
      </c>
      <c r="T942" s="179" t="str">
        <f>IFERROR(INDEX('ITC-Books'!$B$21:$B$1020,MATCH(F942,'ITC-Books'!$E$21:$E$1020,0)),"-")</f>
        <v>-</v>
      </c>
      <c r="U942" s="186">
        <f t="shared" si="19"/>
        <v>0</v>
      </c>
      <c r="W942" s="179" t="str">
        <f>IFERROR(INDEX('ITC-3B'!$C$21:$C$1020,MATCH(F942,'ITC-3B'!$E$21:$E$1020,0)),"Unclaimed")</f>
        <v>Unclaimed</v>
      </c>
      <c r="X942" s="114">
        <f>IFERROR(VLOOKUP(F942,'ITC-3B'!$E$21:$P$1020,12,0)-H942,SUM(M942:O942))</f>
        <v>0</v>
      </c>
      <c r="Y942" s="179" t="str">
        <f>IFERROR(INDEX('ITC-Books'!$C$21:$C$1020,MATCH(F942,'ITC-Books'!$E$21:$E$1020,0)),"Unclaimed")</f>
        <v>Unclaimed</v>
      </c>
      <c r="Z942" s="114">
        <f>IFERROR(VLOOKUP(F942,'ITC-Books'!$E$21:$P$1020,12,0)-H942,SUM(M942:O942))</f>
        <v>0</v>
      </c>
    </row>
    <row r="943" spans="2:26">
      <c r="B943" s="176" t="s">
        <v>3322</v>
      </c>
      <c r="C943" s="121"/>
      <c r="D943" s="119"/>
      <c r="E943" s="118"/>
      <c r="F943" s="192"/>
      <c r="G943" s="117"/>
      <c r="H943" s="120">
        <v>0</v>
      </c>
      <c r="I943" s="119"/>
      <c r="J943" s="119"/>
      <c r="K943" s="120">
        <v>0</v>
      </c>
      <c r="L943" s="120">
        <v>0</v>
      </c>
      <c r="M943" s="120">
        <v>0</v>
      </c>
      <c r="N943" s="120">
        <v>0</v>
      </c>
      <c r="O943" s="120">
        <v>0</v>
      </c>
      <c r="P943" s="185"/>
      <c r="Q943" s="181">
        <v>0</v>
      </c>
      <c r="R943" s="197"/>
      <c r="S943" s="179" t="str">
        <f>IFERROR(INDEX('ITC-3B'!$B$21:$B$1020,MATCH(F943,'ITC-3B'!$E$21:$E$1020,0)),"-")</f>
        <v>-</v>
      </c>
      <c r="T943" s="179" t="str">
        <f>IFERROR(INDEX('ITC-Books'!$B$21:$B$1020,MATCH(F943,'ITC-Books'!$E$21:$E$1020,0)),"-")</f>
        <v>-</v>
      </c>
      <c r="U943" s="186">
        <f t="shared" si="19"/>
        <v>0</v>
      </c>
      <c r="W943" s="179" t="str">
        <f>IFERROR(INDEX('ITC-3B'!$C$21:$C$1020,MATCH(F943,'ITC-3B'!$E$21:$E$1020,0)),"Unclaimed")</f>
        <v>Unclaimed</v>
      </c>
      <c r="X943" s="114">
        <f>IFERROR(VLOOKUP(F943,'ITC-3B'!$E$21:$P$1020,12,0)-H943,SUM(M943:O943))</f>
        <v>0</v>
      </c>
      <c r="Y943" s="179" t="str">
        <f>IFERROR(INDEX('ITC-Books'!$C$21:$C$1020,MATCH(F943,'ITC-Books'!$E$21:$E$1020,0)),"Unclaimed")</f>
        <v>Unclaimed</v>
      </c>
      <c r="Z943" s="114">
        <f>IFERROR(VLOOKUP(F943,'ITC-Books'!$E$21:$P$1020,12,0)-H943,SUM(M943:O943))</f>
        <v>0</v>
      </c>
    </row>
    <row r="944" spans="2:26">
      <c r="B944" s="176" t="s">
        <v>3323</v>
      </c>
      <c r="C944" s="121"/>
      <c r="D944" s="119"/>
      <c r="E944" s="118"/>
      <c r="F944" s="192"/>
      <c r="G944" s="117"/>
      <c r="H944" s="120">
        <v>0</v>
      </c>
      <c r="I944" s="119"/>
      <c r="J944" s="119"/>
      <c r="K944" s="120">
        <v>0</v>
      </c>
      <c r="L944" s="120">
        <v>0</v>
      </c>
      <c r="M944" s="120">
        <v>0</v>
      </c>
      <c r="N944" s="120">
        <v>0</v>
      </c>
      <c r="O944" s="120">
        <v>0</v>
      </c>
      <c r="P944" s="185"/>
      <c r="Q944" s="181">
        <v>0</v>
      </c>
      <c r="R944" s="197"/>
      <c r="S944" s="179" t="str">
        <f>IFERROR(INDEX('ITC-3B'!$B$21:$B$1020,MATCH(F944,'ITC-3B'!$E$21:$E$1020,0)),"-")</f>
        <v>-</v>
      </c>
      <c r="T944" s="179" t="str">
        <f>IFERROR(INDEX('ITC-Books'!$B$21:$B$1020,MATCH(F944,'ITC-Books'!$E$21:$E$1020,0)),"-")</f>
        <v>-</v>
      </c>
      <c r="U944" s="186">
        <f t="shared" si="19"/>
        <v>0</v>
      </c>
      <c r="W944" s="179" t="str">
        <f>IFERROR(INDEX('ITC-3B'!$C$21:$C$1020,MATCH(F944,'ITC-3B'!$E$21:$E$1020,0)),"Unclaimed")</f>
        <v>Unclaimed</v>
      </c>
      <c r="X944" s="114">
        <f>IFERROR(VLOOKUP(F944,'ITC-3B'!$E$21:$P$1020,12,0)-H944,SUM(M944:O944))</f>
        <v>0</v>
      </c>
      <c r="Y944" s="179" t="str">
        <f>IFERROR(INDEX('ITC-Books'!$C$21:$C$1020,MATCH(F944,'ITC-Books'!$E$21:$E$1020,0)),"Unclaimed")</f>
        <v>Unclaimed</v>
      </c>
      <c r="Z944" s="114">
        <f>IFERROR(VLOOKUP(F944,'ITC-Books'!$E$21:$P$1020,12,0)-H944,SUM(M944:O944))</f>
        <v>0</v>
      </c>
    </row>
    <row r="945" spans="2:26">
      <c r="B945" s="176" t="s">
        <v>3324</v>
      </c>
      <c r="C945" s="121"/>
      <c r="D945" s="119"/>
      <c r="E945" s="118"/>
      <c r="F945" s="192"/>
      <c r="G945" s="117"/>
      <c r="H945" s="120">
        <v>0</v>
      </c>
      <c r="I945" s="119"/>
      <c r="J945" s="119"/>
      <c r="K945" s="120">
        <v>0</v>
      </c>
      <c r="L945" s="120">
        <v>0</v>
      </c>
      <c r="M945" s="120">
        <v>0</v>
      </c>
      <c r="N945" s="120">
        <v>0</v>
      </c>
      <c r="O945" s="120">
        <v>0</v>
      </c>
      <c r="P945" s="185"/>
      <c r="Q945" s="181">
        <v>0</v>
      </c>
      <c r="R945" s="197"/>
      <c r="S945" s="179" t="str">
        <f>IFERROR(INDEX('ITC-3B'!$B$21:$B$1020,MATCH(F945,'ITC-3B'!$E$21:$E$1020,0)),"-")</f>
        <v>-</v>
      </c>
      <c r="T945" s="179" t="str">
        <f>IFERROR(INDEX('ITC-Books'!$B$21:$B$1020,MATCH(F945,'ITC-Books'!$E$21:$E$1020,0)),"-")</f>
        <v>-</v>
      </c>
      <c r="U945" s="186">
        <f t="shared" si="19"/>
        <v>0</v>
      </c>
      <c r="W945" s="179" t="str">
        <f>IFERROR(INDEX('ITC-3B'!$C$21:$C$1020,MATCH(F945,'ITC-3B'!$E$21:$E$1020,0)),"Unclaimed")</f>
        <v>Unclaimed</v>
      </c>
      <c r="X945" s="114">
        <f>IFERROR(VLOOKUP(F945,'ITC-3B'!$E$21:$P$1020,12,0)-H945,SUM(M945:O945))</f>
        <v>0</v>
      </c>
      <c r="Y945" s="179" t="str">
        <f>IFERROR(INDEX('ITC-Books'!$C$21:$C$1020,MATCH(F945,'ITC-Books'!$E$21:$E$1020,0)),"Unclaimed")</f>
        <v>Unclaimed</v>
      </c>
      <c r="Z945" s="114">
        <f>IFERROR(VLOOKUP(F945,'ITC-Books'!$E$21:$P$1020,12,0)-H945,SUM(M945:O945))</f>
        <v>0</v>
      </c>
    </row>
    <row r="946" spans="2:26">
      <c r="B946" s="176" t="s">
        <v>3325</v>
      </c>
      <c r="C946" s="121"/>
      <c r="D946" s="119"/>
      <c r="E946" s="118"/>
      <c r="F946" s="192"/>
      <c r="G946" s="117"/>
      <c r="H946" s="120">
        <v>0</v>
      </c>
      <c r="I946" s="119"/>
      <c r="J946" s="119"/>
      <c r="K946" s="120">
        <v>0</v>
      </c>
      <c r="L946" s="120">
        <v>0</v>
      </c>
      <c r="M946" s="120">
        <v>0</v>
      </c>
      <c r="N946" s="120">
        <v>0</v>
      </c>
      <c r="O946" s="120">
        <v>0</v>
      </c>
      <c r="P946" s="185"/>
      <c r="Q946" s="181">
        <v>0</v>
      </c>
      <c r="R946" s="197"/>
      <c r="S946" s="179" t="str">
        <f>IFERROR(INDEX('ITC-3B'!$B$21:$B$1020,MATCH(F946,'ITC-3B'!$E$21:$E$1020,0)),"-")</f>
        <v>-</v>
      </c>
      <c r="T946" s="179" t="str">
        <f>IFERROR(INDEX('ITC-Books'!$B$21:$B$1020,MATCH(F946,'ITC-Books'!$E$21:$E$1020,0)),"-")</f>
        <v>-</v>
      </c>
      <c r="U946" s="186">
        <f t="shared" si="19"/>
        <v>0</v>
      </c>
      <c r="W946" s="179" t="str">
        <f>IFERROR(INDEX('ITC-3B'!$C$21:$C$1020,MATCH(F946,'ITC-3B'!$E$21:$E$1020,0)),"Unclaimed")</f>
        <v>Unclaimed</v>
      </c>
      <c r="X946" s="114">
        <f>IFERROR(VLOOKUP(F946,'ITC-3B'!$E$21:$P$1020,12,0)-H946,SUM(M946:O946))</f>
        <v>0</v>
      </c>
      <c r="Y946" s="179" t="str">
        <f>IFERROR(INDEX('ITC-Books'!$C$21:$C$1020,MATCH(F946,'ITC-Books'!$E$21:$E$1020,0)),"Unclaimed")</f>
        <v>Unclaimed</v>
      </c>
      <c r="Z946" s="114">
        <f>IFERROR(VLOOKUP(F946,'ITC-Books'!$E$21:$P$1020,12,0)-H946,SUM(M946:O946))</f>
        <v>0</v>
      </c>
    </row>
    <row r="947" spans="2:26">
      <c r="B947" s="176" t="s">
        <v>3326</v>
      </c>
      <c r="C947" s="121"/>
      <c r="D947" s="119"/>
      <c r="E947" s="118"/>
      <c r="F947" s="192"/>
      <c r="G947" s="117"/>
      <c r="H947" s="120">
        <v>0</v>
      </c>
      <c r="I947" s="119"/>
      <c r="J947" s="119"/>
      <c r="K947" s="120">
        <v>0</v>
      </c>
      <c r="L947" s="120">
        <v>0</v>
      </c>
      <c r="M947" s="120">
        <v>0</v>
      </c>
      <c r="N947" s="120">
        <v>0</v>
      </c>
      <c r="O947" s="120">
        <v>0</v>
      </c>
      <c r="P947" s="185"/>
      <c r="Q947" s="181">
        <v>0</v>
      </c>
      <c r="R947" s="197"/>
      <c r="S947" s="179" t="str">
        <f>IFERROR(INDEX('ITC-3B'!$B$21:$B$1020,MATCH(F947,'ITC-3B'!$E$21:$E$1020,0)),"-")</f>
        <v>-</v>
      </c>
      <c r="T947" s="179" t="str">
        <f>IFERROR(INDEX('ITC-Books'!$B$21:$B$1020,MATCH(F947,'ITC-Books'!$E$21:$E$1020,0)),"-")</f>
        <v>-</v>
      </c>
      <c r="U947" s="186">
        <f t="shared" si="19"/>
        <v>0</v>
      </c>
      <c r="W947" s="179" t="str">
        <f>IFERROR(INDEX('ITC-3B'!$C$21:$C$1020,MATCH(F947,'ITC-3B'!$E$21:$E$1020,0)),"Unclaimed")</f>
        <v>Unclaimed</v>
      </c>
      <c r="X947" s="114">
        <f>IFERROR(VLOOKUP(F947,'ITC-3B'!$E$21:$P$1020,12,0)-H947,SUM(M947:O947))</f>
        <v>0</v>
      </c>
      <c r="Y947" s="179" t="str">
        <f>IFERROR(INDEX('ITC-Books'!$C$21:$C$1020,MATCH(F947,'ITC-Books'!$E$21:$E$1020,0)),"Unclaimed")</f>
        <v>Unclaimed</v>
      </c>
      <c r="Z947" s="114">
        <f>IFERROR(VLOOKUP(F947,'ITC-Books'!$E$21:$P$1020,12,0)-H947,SUM(M947:O947))</f>
        <v>0</v>
      </c>
    </row>
    <row r="948" spans="2:26">
      <c r="B948" s="176" t="s">
        <v>3327</v>
      </c>
      <c r="C948" s="121"/>
      <c r="D948" s="119"/>
      <c r="E948" s="118"/>
      <c r="F948" s="192"/>
      <c r="G948" s="117"/>
      <c r="H948" s="120">
        <v>0</v>
      </c>
      <c r="I948" s="119"/>
      <c r="J948" s="119"/>
      <c r="K948" s="120">
        <v>0</v>
      </c>
      <c r="L948" s="120">
        <v>0</v>
      </c>
      <c r="M948" s="120">
        <v>0</v>
      </c>
      <c r="N948" s="120">
        <v>0</v>
      </c>
      <c r="O948" s="120">
        <v>0</v>
      </c>
      <c r="P948" s="185"/>
      <c r="Q948" s="181">
        <v>0</v>
      </c>
      <c r="R948" s="197"/>
      <c r="S948" s="179" t="str">
        <f>IFERROR(INDEX('ITC-3B'!$B$21:$B$1020,MATCH(F948,'ITC-3B'!$E$21:$E$1020,0)),"-")</f>
        <v>-</v>
      </c>
      <c r="T948" s="179" t="str">
        <f>IFERROR(INDEX('ITC-Books'!$B$21:$B$1020,MATCH(F948,'ITC-Books'!$E$21:$E$1020,0)),"-")</f>
        <v>-</v>
      </c>
      <c r="U948" s="186">
        <f t="shared" si="19"/>
        <v>0</v>
      </c>
      <c r="W948" s="179" t="str">
        <f>IFERROR(INDEX('ITC-3B'!$C$21:$C$1020,MATCH(F948,'ITC-3B'!$E$21:$E$1020,0)),"Unclaimed")</f>
        <v>Unclaimed</v>
      </c>
      <c r="X948" s="114">
        <f>IFERROR(VLOOKUP(F948,'ITC-3B'!$E$21:$P$1020,12,0)-H948,SUM(M948:O948))</f>
        <v>0</v>
      </c>
      <c r="Y948" s="179" t="str">
        <f>IFERROR(INDEX('ITC-Books'!$C$21:$C$1020,MATCH(F948,'ITC-Books'!$E$21:$E$1020,0)),"Unclaimed")</f>
        <v>Unclaimed</v>
      </c>
      <c r="Z948" s="114">
        <f>IFERROR(VLOOKUP(F948,'ITC-Books'!$E$21:$P$1020,12,0)-H948,SUM(M948:O948))</f>
        <v>0</v>
      </c>
    </row>
    <row r="949" spans="2:26">
      <c r="B949" s="176" t="s">
        <v>3328</v>
      </c>
      <c r="C949" s="121"/>
      <c r="D949" s="119"/>
      <c r="E949" s="118"/>
      <c r="F949" s="192"/>
      <c r="G949" s="117"/>
      <c r="H949" s="120">
        <v>0</v>
      </c>
      <c r="I949" s="119"/>
      <c r="J949" s="119"/>
      <c r="K949" s="120">
        <v>0</v>
      </c>
      <c r="L949" s="120">
        <v>0</v>
      </c>
      <c r="M949" s="120">
        <v>0</v>
      </c>
      <c r="N949" s="120">
        <v>0</v>
      </c>
      <c r="O949" s="120">
        <v>0</v>
      </c>
      <c r="P949" s="185"/>
      <c r="Q949" s="181">
        <v>0</v>
      </c>
      <c r="R949" s="197"/>
      <c r="S949" s="179" t="str">
        <f>IFERROR(INDEX('ITC-3B'!$B$21:$B$1020,MATCH(F949,'ITC-3B'!$E$21:$E$1020,0)),"-")</f>
        <v>-</v>
      </c>
      <c r="T949" s="179" t="str">
        <f>IFERROR(INDEX('ITC-Books'!$B$21:$B$1020,MATCH(F949,'ITC-Books'!$E$21:$E$1020,0)),"-")</f>
        <v>-</v>
      </c>
      <c r="U949" s="186">
        <f t="shared" si="19"/>
        <v>0</v>
      </c>
      <c r="W949" s="179" t="str">
        <f>IFERROR(INDEX('ITC-3B'!$C$21:$C$1020,MATCH(F949,'ITC-3B'!$E$21:$E$1020,0)),"Unclaimed")</f>
        <v>Unclaimed</v>
      </c>
      <c r="X949" s="114">
        <f>IFERROR(VLOOKUP(F949,'ITC-3B'!$E$21:$P$1020,12,0)-H949,SUM(M949:O949))</f>
        <v>0</v>
      </c>
      <c r="Y949" s="179" t="str">
        <f>IFERROR(INDEX('ITC-Books'!$C$21:$C$1020,MATCH(F949,'ITC-Books'!$E$21:$E$1020,0)),"Unclaimed")</f>
        <v>Unclaimed</v>
      </c>
      <c r="Z949" s="114">
        <f>IFERROR(VLOOKUP(F949,'ITC-Books'!$E$21:$P$1020,12,0)-H949,SUM(M949:O949))</f>
        <v>0</v>
      </c>
    </row>
    <row r="950" spans="2:26">
      <c r="B950" s="176" t="s">
        <v>3329</v>
      </c>
      <c r="C950" s="121"/>
      <c r="D950" s="119"/>
      <c r="E950" s="118"/>
      <c r="F950" s="192"/>
      <c r="G950" s="117"/>
      <c r="H950" s="120">
        <v>0</v>
      </c>
      <c r="I950" s="119"/>
      <c r="J950" s="119"/>
      <c r="K950" s="120">
        <v>0</v>
      </c>
      <c r="L950" s="120">
        <v>0</v>
      </c>
      <c r="M950" s="120">
        <v>0</v>
      </c>
      <c r="N950" s="120">
        <v>0</v>
      </c>
      <c r="O950" s="120">
        <v>0</v>
      </c>
      <c r="P950" s="185"/>
      <c r="Q950" s="181">
        <v>0</v>
      </c>
      <c r="R950" s="197"/>
      <c r="S950" s="179" t="str">
        <f>IFERROR(INDEX('ITC-3B'!$B$21:$B$1020,MATCH(F950,'ITC-3B'!$E$21:$E$1020,0)),"-")</f>
        <v>-</v>
      </c>
      <c r="T950" s="179" t="str">
        <f>IFERROR(INDEX('ITC-Books'!$B$21:$B$1020,MATCH(F950,'ITC-Books'!$E$21:$E$1020,0)),"-")</f>
        <v>-</v>
      </c>
      <c r="U950" s="186">
        <f t="shared" si="19"/>
        <v>0</v>
      </c>
      <c r="W950" s="179" t="str">
        <f>IFERROR(INDEX('ITC-3B'!$C$21:$C$1020,MATCH(F950,'ITC-3B'!$E$21:$E$1020,0)),"Unclaimed")</f>
        <v>Unclaimed</v>
      </c>
      <c r="X950" s="114">
        <f>IFERROR(VLOOKUP(F950,'ITC-3B'!$E$21:$P$1020,12,0)-H950,SUM(M950:O950))</f>
        <v>0</v>
      </c>
      <c r="Y950" s="179" t="str">
        <f>IFERROR(INDEX('ITC-Books'!$C$21:$C$1020,MATCH(F950,'ITC-Books'!$E$21:$E$1020,0)),"Unclaimed")</f>
        <v>Unclaimed</v>
      </c>
      <c r="Z950" s="114">
        <f>IFERROR(VLOOKUP(F950,'ITC-Books'!$E$21:$P$1020,12,0)-H950,SUM(M950:O950))</f>
        <v>0</v>
      </c>
    </row>
    <row r="951" spans="2:26">
      <c r="B951" s="176" t="s">
        <v>3330</v>
      </c>
      <c r="C951" s="121"/>
      <c r="D951" s="119"/>
      <c r="E951" s="118"/>
      <c r="F951" s="192"/>
      <c r="G951" s="117"/>
      <c r="H951" s="120">
        <v>0</v>
      </c>
      <c r="I951" s="119"/>
      <c r="J951" s="119"/>
      <c r="K951" s="120">
        <v>0</v>
      </c>
      <c r="L951" s="120">
        <v>0</v>
      </c>
      <c r="M951" s="120">
        <v>0</v>
      </c>
      <c r="N951" s="120">
        <v>0</v>
      </c>
      <c r="O951" s="120">
        <v>0</v>
      </c>
      <c r="P951" s="185"/>
      <c r="Q951" s="181">
        <v>0</v>
      </c>
      <c r="R951" s="197"/>
      <c r="S951" s="179" t="str">
        <f>IFERROR(INDEX('ITC-3B'!$B$21:$B$1020,MATCH(F951,'ITC-3B'!$E$21:$E$1020,0)),"-")</f>
        <v>-</v>
      </c>
      <c r="T951" s="179" t="str">
        <f>IFERROR(INDEX('ITC-Books'!$B$21:$B$1020,MATCH(F951,'ITC-Books'!$E$21:$E$1020,0)),"-")</f>
        <v>-</v>
      </c>
      <c r="U951" s="186">
        <f t="shared" si="19"/>
        <v>0</v>
      </c>
      <c r="W951" s="179" t="str">
        <f>IFERROR(INDEX('ITC-3B'!$C$21:$C$1020,MATCH(F951,'ITC-3B'!$E$21:$E$1020,0)),"Unclaimed")</f>
        <v>Unclaimed</v>
      </c>
      <c r="X951" s="114">
        <f>IFERROR(VLOOKUP(F951,'ITC-3B'!$E$21:$P$1020,12,0)-H951,SUM(M951:O951))</f>
        <v>0</v>
      </c>
      <c r="Y951" s="179" t="str">
        <f>IFERROR(INDEX('ITC-Books'!$C$21:$C$1020,MATCH(F951,'ITC-Books'!$E$21:$E$1020,0)),"Unclaimed")</f>
        <v>Unclaimed</v>
      </c>
      <c r="Z951" s="114">
        <f>IFERROR(VLOOKUP(F951,'ITC-Books'!$E$21:$P$1020,12,0)-H951,SUM(M951:O951))</f>
        <v>0</v>
      </c>
    </row>
    <row r="952" spans="2:26">
      <c r="B952" s="176" t="s">
        <v>3331</v>
      </c>
      <c r="C952" s="121"/>
      <c r="D952" s="119"/>
      <c r="E952" s="118"/>
      <c r="F952" s="192"/>
      <c r="G952" s="117"/>
      <c r="H952" s="120">
        <v>0</v>
      </c>
      <c r="I952" s="119"/>
      <c r="J952" s="119"/>
      <c r="K952" s="120">
        <v>0</v>
      </c>
      <c r="L952" s="120">
        <v>0</v>
      </c>
      <c r="M952" s="120">
        <v>0</v>
      </c>
      <c r="N952" s="120">
        <v>0</v>
      </c>
      <c r="O952" s="120">
        <v>0</v>
      </c>
      <c r="P952" s="185"/>
      <c r="Q952" s="181">
        <v>0</v>
      </c>
      <c r="R952" s="197"/>
      <c r="S952" s="179" t="str">
        <f>IFERROR(INDEX('ITC-3B'!$B$21:$B$1020,MATCH(F952,'ITC-3B'!$E$21:$E$1020,0)),"-")</f>
        <v>-</v>
      </c>
      <c r="T952" s="179" t="str">
        <f>IFERROR(INDEX('ITC-Books'!$B$21:$B$1020,MATCH(F952,'ITC-Books'!$E$21:$E$1020,0)),"-")</f>
        <v>-</v>
      </c>
      <c r="U952" s="186">
        <f t="shared" si="19"/>
        <v>0</v>
      </c>
      <c r="W952" s="179" t="str">
        <f>IFERROR(INDEX('ITC-3B'!$C$21:$C$1020,MATCH(F952,'ITC-3B'!$E$21:$E$1020,0)),"Unclaimed")</f>
        <v>Unclaimed</v>
      </c>
      <c r="X952" s="114">
        <f>IFERROR(VLOOKUP(F952,'ITC-3B'!$E$21:$P$1020,12,0)-H952,SUM(M952:O952))</f>
        <v>0</v>
      </c>
      <c r="Y952" s="179" t="str">
        <f>IFERROR(INDEX('ITC-Books'!$C$21:$C$1020,MATCH(F952,'ITC-Books'!$E$21:$E$1020,0)),"Unclaimed")</f>
        <v>Unclaimed</v>
      </c>
      <c r="Z952" s="114">
        <f>IFERROR(VLOOKUP(F952,'ITC-Books'!$E$21:$P$1020,12,0)-H952,SUM(M952:O952))</f>
        <v>0</v>
      </c>
    </row>
    <row r="953" spans="2:26">
      <c r="B953" s="176" t="s">
        <v>3332</v>
      </c>
      <c r="C953" s="121"/>
      <c r="D953" s="119"/>
      <c r="E953" s="118"/>
      <c r="F953" s="192"/>
      <c r="G953" s="117"/>
      <c r="H953" s="120">
        <v>0</v>
      </c>
      <c r="I953" s="119"/>
      <c r="J953" s="119"/>
      <c r="K953" s="120">
        <v>0</v>
      </c>
      <c r="L953" s="120">
        <v>0</v>
      </c>
      <c r="M953" s="120">
        <v>0</v>
      </c>
      <c r="N953" s="120">
        <v>0</v>
      </c>
      <c r="O953" s="120">
        <v>0</v>
      </c>
      <c r="P953" s="185"/>
      <c r="Q953" s="181">
        <v>0</v>
      </c>
      <c r="R953" s="197"/>
      <c r="S953" s="179" t="str">
        <f>IFERROR(INDEX('ITC-3B'!$B$21:$B$1020,MATCH(F953,'ITC-3B'!$E$21:$E$1020,0)),"-")</f>
        <v>-</v>
      </c>
      <c r="T953" s="179" t="str">
        <f>IFERROR(INDEX('ITC-Books'!$B$21:$B$1020,MATCH(F953,'ITC-Books'!$E$21:$E$1020,0)),"-")</f>
        <v>-</v>
      </c>
      <c r="U953" s="186">
        <f t="shared" si="19"/>
        <v>0</v>
      </c>
      <c r="W953" s="179" t="str">
        <f>IFERROR(INDEX('ITC-3B'!$C$21:$C$1020,MATCH(F953,'ITC-3B'!$E$21:$E$1020,0)),"Unclaimed")</f>
        <v>Unclaimed</v>
      </c>
      <c r="X953" s="114">
        <f>IFERROR(VLOOKUP(F953,'ITC-3B'!$E$21:$P$1020,12,0)-H953,SUM(M953:O953))</f>
        <v>0</v>
      </c>
      <c r="Y953" s="179" t="str">
        <f>IFERROR(INDEX('ITC-Books'!$C$21:$C$1020,MATCH(F953,'ITC-Books'!$E$21:$E$1020,0)),"Unclaimed")</f>
        <v>Unclaimed</v>
      </c>
      <c r="Z953" s="114">
        <f>IFERROR(VLOOKUP(F953,'ITC-Books'!$E$21:$P$1020,12,0)-H953,SUM(M953:O953))</f>
        <v>0</v>
      </c>
    </row>
    <row r="954" spans="2:26">
      <c r="B954" s="176" t="s">
        <v>3333</v>
      </c>
      <c r="C954" s="121"/>
      <c r="D954" s="119"/>
      <c r="E954" s="118"/>
      <c r="F954" s="192"/>
      <c r="G954" s="117"/>
      <c r="H954" s="120">
        <v>0</v>
      </c>
      <c r="I954" s="119"/>
      <c r="J954" s="119"/>
      <c r="K954" s="120">
        <v>0</v>
      </c>
      <c r="L954" s="120">
        <v>0</v>
      </c>
      <c r="M954" s="120">
        <v>0</v>
      </c>
      <c r="N954" s="120">
        <v>0</v>
      </c>
      <c r="O954" s="120">
        <v>0</v>
      </c>
      <c r="P954" s="185"/>
      <c r="Q954" s="181">
        <v>0</v>
      </c>
      <c r="R954" s="197"/>
      <c r="S954" s="179" t="str">
        <f>IFERROR(INDEX('ITC-3B'!$B$21:$B$1020,MATCH(F954,'ITC-3B'!$E$21:$E$1020,0)),"-")</f>
        <v>-</v>
      </c>
      <c r="T954" s="179" t="str">
        <f>IFERROR(INDEX('ITC-Books'!$B$21:$B$1020,MATCH(F954,'ITC-Books'!$E$21:$E$1020,0)),"-")</f>
        <v>-</v>
      </c>
      <c r="U954" s="186">
        <f t="shared" si="19"/>
        <v>0</v>
      </c>
      <c r="W954" s="179" t="str">
        <f>IFERROR(INDEX('ITC-3B'!$C$21:$C$1020,MATCH(F954,'ITC-3B'!$E$21:$E$1020,0)),"Unclaimed")</f>
        <v>Unclaimed</v>
      </c>
      <c r="X954" s="114">
        <f>IFERROR(VLOOKUP(F954,'ITC-3B'!$E$21:$P$1020,12,0)-H954,SUM(M954:O954))</f>
        <v>0</v>
      </c>
      <c r="Y954" s="179" t="str">
        <f>IFERROR(INDEX('ITC-Books'!$C$21:$C$1020,MATCH(F954,'ITC-Books'!$E$21:$E$1020,0)),"Unclaimed")</f>
        <v>Unclaimed</v>
      </c>
      <c r="Z954" s="114">
        <f>IFERROR(VLOOKUP(F954,'ITC-Books'!$E$21:$P$1020,12,0)-H954,SUM(M954:O954))</f>
        <v>0</v>
      </c>
    </row>
    <row r="955" spans="2:26">
      <c r="B955" s="176" t="s">
        <v>3334</v>
      </c>
      <c r="C955" s="121"/>
      <c r="D955" s="119"/>
      <c r="E955" s="118"/>
      <c r="F955" s="192"/>
      <c r="G955" s="117"/>
      <c r="H955" s="120">
        <v>0</v>
      </c>
      <c r="I955" s="119"/>
      <c r="J955" s="119"/>
      <c r="K955" s="120">
        <v>0</v>
      </c>
      <c r="L955" s="120">
        <v>0</v>
      </c>
      <c r="M955" s="120">
        <v>0</v>
      </c>
      <c r="N955" s="120">
        <v>0</v>
      </c>
      <c r="O955" s="120">
        <v>0</v>
      </c>
      <c r="P955" s="185"/>
      <c r="Q955" s="181">
        <v>0</v>
      </c>
      <c r="R955" s="197"/>
      <c r="S955" s="179" t="str">
        <f>IFERROR(INDEX('ITC-3B'!$B$21:$B$1020,MATCH(F955,'ITC-3B'!$E$21:$E$1020,0)),"-")</f>
        <v>-</v>
      </c>
      <c r="T955" s="179" t="str">
        <f>IFERROR(INDEX('ITC-Books'!$B$21:$B$1020,MATCH(F955,'ITC-Books'!$E$21:$E$1020,0)),"-")</f>
        <v>-</v>
      </c>
      <c r="U955" s="186">
        <f t="shared" si="19"/>
        <v>0</v>
      </c>
      <c r="W955" s="179" t="str">
        <f>IFERROR(INDEX('ITC-3B'!$C$21:$C$1020,MATCH(F955,'ITC-3B'!$E$21:$E$1020,0)),"Unclaimed")</f>
        <v>Unclaimed</v>
      </c>
      <c r="X955" s="114">
        <f>IFERROR(VLOOKUP(F955,'ITC-3B'!$E$21:$P$1020,12,0)-H955,SUM(M955:O955))</f>
        <v>0</v>
      </c>
      <c r="Y955" s="179" t="str">
        <f>IFERROR(INDEX('ITC-Books'!$C$21:$C$1020,MATCH(F955,'ITC-Books'!$E$21:$E$1020,0)),"Unclaimed")</f>
        <v>Unclaimed</v>
      </c>
      <c r="Z955" s="114">
        <f>IFERROR(VLOOKUP(F955,'ITC-Books'!$E$21:$P$1020,12,0)-H955,SUM(M955:O955))</f>
        <v>0</v>
      </c>
    </row>
    <row r="956" spans="2:26">
      <c r="B956" s="176" t="s">
        <v>3335</v>
      </c>
      <c r="C956" s="121"/>
      <c r="D956" s="119"/>
      <c r="E956" s="118"/>
      <c r="F956" s="192"/>
      <c r="G956" s="117"/>
      <c r="H956" s="120">
        <v>0</v>
      </c>
      <c r="I956" s="119"/>
      <c r="J956" s="119"/>
      <c r="K956" s="120">
        <v>0</v>
      </c>
      <c r="L956" s="120">
        <v>0</v>
      </c>
      <c r="M956" s="120">
        <v>0</v>
      </c>
      <c r="N956" s="120">
        <v>0</v>
      </c>
      <c r="O956" s="120">
        <v>0</v>
      </c>
      <c r="P956" s="185"/>
      <c r="Q956" s="181">
        <v>0</v>
      </c>
      <c r="R956" s="197"/>
      <c r="S956" s="179" t="str">
        <f>IFERROR(INDEX('ITC-3B'!$B$21:$B$1020,MATCH(F956,'ITC-3B'!$E$21:$E$1020,0)),"-")</f>
        <v>-</v>
      </c>
      <c r="T956" s="179" t="str">
        <f>IFERROR(INDEX('ITC-Books'!$B$21:$B$1020,MATCH(F956,'ITC-Books'!$E$21:$E$1020,0)),"-")</f>
        <v>-</v>
      </c>
      <c r="U956" s="186">
        <f t="shared" si="19"/>
        <v>0</v>
      </c>
      <c r="W956" s="179" t="str">
        <f>IFERROR(INDEX('ITC-3B'!$C$21:$C$1020,MATCH(F956,'ITC-3B'!$E$21:$E$1020,0)),"Unclaimed")</f>
        <v>Unclaimed</v>
      </c>
      <c r="X956" s="114">
        <f>IFERROR(VLOOKUP(F956,'ITC-3B'!$E$21:$P$1020,12,0)-H956,SUM(M956:O956))</f>
        <v>0</v>
      </c>
      <c r="Y956" s="179" t="str">
        <f>IFERROR(INDEX('ITC-Books'!$C$21:$C$1020,MATCH(F956,'ITC-Books'!$E$21:$E$1020,0)),"Unclaimed")</f>
        <v>Unclaimed</v>
      </c>
      <c r="Z956" s="114">
        <f>IFERROR(VLOOKUP(F956,'ITC-Books'!$E$21:$P$1020,12,0)-H956,SUM(M956:O956))</f>
        <v>0</v>
      </c>
    </row>
    <row r="957" spans="2:26">
      <c r="B957" s="176" t="s">
        <v>3336</v>
      </c>
      <c r="C957" s="121"/>
      <c r="D957" s="119"/>
      <c r="E957" s="118"/>
      <c r="F957" s="192"/>
      <c r="G957" s="117"/>
      <c r="H957" s="120">
        <v>0</v>
      </c>
      <c r="I957" s="119"/>
      <c r="J957" s="119"/>
      <c r="K957" s="120">
        <v>0</v>
      </c>
      <c r="L957" s="120">
        <v>0</v>
      </c>
      <c r="M957" s="120">
        <v>0</v>
      </c>
      <c r="N957" s="120">
        <v>0</v>
      </c>
      <c r="O957" s="120">
        <v>0</v>
      </c>
      <c r="P957" s="185"/>
      <c r="Q957" s="181">
        <v>0</v>
      </c>
      <c r="R957" s="197"/>
      <c r="S957" s="179" t="str">
        <f>IFERROR(INDEX('ITC-3B'!$B$21:$B$1020,MATCH(F957,'ITC-3B'!$E$21:$E$1020,0)),"-")</f>
        <v>-</v>
      </c>
      <c r="T957" s="179" t="str">
        <f>IFERROR(INDEX('ITC-Books'!$B$21:$B$1020,MATCH(F957,'ITC-Books'!$E$21:$E$1020,0)),"-")</f>
        <v>-</v>
      </c>
      <c r="U957" s="186">
        <f t="shared" si="19"/>
        <v>0</v>
      </c>
      <c r="W957" s="179" t="str">
        <f>IFERROR(INDEX('ITC-3B'!$C$21:$C$1020,MATCH(F957,'ITC-3B'!$E$21:$E$1020,0)),"Unclaimed")</f>
        <v>Unclaimed</v>
      </c>
      <c r="X957" s="114">
        <f>IFERROR(VLOOKUP(F957,'ITC-3B'!$E$21:$P$1020,12,0)-H957,SUM(M957:O957))</f>
        <v>0</v>
      </c>
      <c r="Y957" s="179" t="str">
        <f>IFERROR(INDEX('ITC-Books'!$C$21:$C$1020,MATCH(F957,'ITC-Books'!$E$21:$E$1020,0)),"Unclaimed")</f>
        <v>Unclaimed</v>
      </c>
      <c r="Z957" s="114">
        <f>IFERROR(VLOOKUP(F957,'ITC-Books'!$E$21:$P$1020,12,0)-H957,SUM(M957:O957))</f>
        <v>0</v>
      </c>
    </row>
    <row r="958" spans="2:26">
      <c r="B958" s="176" t="s">
        <v>3337</v>
      </c>
      <c r="C958" s="121"/>
      <c r="D958" s="119"/>
      <c r="E958" s="118"/>
      <c r="F958" s="192"/>
      <c r="G958" s="117"/>
      <c r="H958" s="120">
        <v>0</v>
      </c>
      <c r="I958" s="119"/>
      <c r="J958" s="119"/>
      <c r="K958" s="120">
        <v>0</v>
      </c>
      <c r="L958" s="120">
        <v>0</v>
      </c>
      <c r="M958" s="120">
        <v>0</v>
      </c>
      <c r="N958" s="120">
        <v>0</v>
      </c>
      <c r="O958" s="120">
        <v>0</v>
      </c>
      <c r="P958" s="185"/>
      <c r="Q958" s="181">
        <v>0</v>
      </c>
      <c r="R958" s="197"/>
      <c r="S958" s="179" t="str">
        <f>IFERROR(INDEX('ITC-3B'!$B$21:$B$1020,MATCH(F958,'ITC-3B'!$E$21:$E$1020,0)),"-")</f>
        <v>-</v>
      </c>
      <c r="T958" s="179" t="str">
        <f>IFERROR(INDEX('ITC-Books'!$B$21:$B$1020,MATCH(F958,'ITC-Books'!$E$21:$E$1020,0)),"-")</f>
        <v>-</v>
      </c>
      <c r="U958" s="186">
        <f t="shared" si="19"/>
        <v>0</v>
      </c>
      <c r="W958" s="179" t="str">
        <f>IFERROR(INDEX('ITC-3B'!$C$21:$C$1020,MATCH(F958,'ITC-3B'!$E$21:$E$1020,0)),"Unclaimed")</f>
        <v>Unclaimed</v>
      </c>
      <c r="X958" s="114">
        <f>IFERROR(VLOOKUP(F958,'ITC-3B'!$E$21:$P$1020,12,0)-H958,SUM(M958:O958))</f>
        <v>0</v>
      </c>
      <c r="Y958" s="179" t="str">
        <f>IFERROR(INDEX('ITC-Books'!$C$21:$C$1020,MATCH(F958,'ITC-Books'!$E$21:$E$1020,0)),"Unclaimed")</f>
        <v>Unclaimed</v>
      </c>
      <c r="Z958" s="114">
        <f>IFERROR(VLOOKUP(F958,'ITC-Books'!$E$21:$P$1020,12,0)-H958,SUM(M958:O958))</f>
        <v>0</v>
      </c>
    </row>
    <row r="959" spans="2:26">
      <c r="B959" s="176" t="s">
        <v>3338</v>
      </c>
      <c r="C959" s="121"/>
      <c r="D959" s="119"/>
      <c r="E959" s="118"/>
      <c r="F959" s="192"/>
      <c r="G959" s="117"/>
      <c r="H959" s="120">
        <v>0</v>
      </c>
      <c r="I959" s="119"/>
      <c r="J959" s="119"/>
      <c r="K959" s="120">
        <v>0</v>
      </c>
      <c r="L959" s="120">
        <v>0</v>
      </c>
      <c r="M959" s="120">
        <v>0</v>
      </c>
      <c r="N959" s="120">
        <v>0</v>
      </c>
      <c r="O959" s="120">
        <v>0</v>
      </c>
      <c r="P959" s="185"/>
      <c r="Q959" s="181">
        <v>0</v>
      </c>
      <c r="R959" s="197"/>
      <c r="S959" s="179" t="str">
        <f>IFERROR(INDEX('ITC-3B'!$B$21:$B$1020,MATCH(F959,'ITC-3B'!$E$21:$E$1020,0)),"-")</f>
        <v>-</v>
      </c>
      <c r="T959" s="179" t="str">
        <f>IFERROR(INDEX('ITC-Books'!$B$21:$B$1020,MATCH(F959,'ITC-Books'!$E$21:$E$1020,0)),"-")</f>
        <v>-</v>
      </c>
      <c r="U959" s="186">
        <f t="shared" si="19"/>
        <v>0</v>
      </c>
      <c r="W959" s="179" t="str">
        <f>IFERROR(INDEX('ITC-3B'!$C$21:$C$1020,MATCH(F959,'ITC-3B'!$E$21:$E$1020,0)),"Unclaimed")</f>
        <v>Unclaimed</v>
      </c>
      <c r="X959" s="114">
        <f>IFERROR(VLOOKUP(F959,'ITC-3B'!$E$21:$P$1020,12,0)-H959,SUM(M959:O959))</f>
        <v>0</v>
      </c>
      <c r="Y959" s="179" t="str">
        <f>IFERROR(INDEX('ITC-Books'!$C$21:$C$1020,MATCH(F959,'ITC-Books'!$E$21:$E$1020,0)),"Unclaimed")</f>
        <v>Unclaimed</v>
      </c>
      <c r="Z959" s="114">
        <f>IFERROR(VLOOKUP(F959,'ITC-Books'!$E$21:$P$1020,12,0)-H959,SUM(M959:O959))</f>
        <v>0</v>
      </c>
    </row>
    <row r="960" spans="2:26">
      <c r="B960" s="176" t="s">
        <v>3339</v>
      </c>
      <c r="C960" s="121"/>
      <c r="D960" s="119"/>
      <c r="E960" s="118"/>
      <c r="F960" s="192"/>
      <c r="G960" s="117"/>
      <c r="H960" s="120">
        <v>0</v>
      </c>
      <c r="I960" s="119"/>
      <c r="J960" s="119"/>
      <c r="K960" s="120">
        <v>0</v>
      </c>
      <c r="L960" s="120">
        <v>0</v>
      </c>
      <c r="M960" s="120">
        <v>0</v>
      </c>
      <c r="N960" s="120">
        <v>0</v>
      </c>
      <c r="O960" s="120">
        <v>0</v>
      </c>
      <c r="P960" s="185"/>
      <c r="Q960" s="181">
        <v>0</v>
      </c>
      <c r="R960" s="197"/>
      <c r="S960" s="179" t="str">
        <f>IFERROR(INDEX('ITC-3B'!$B$21:$B$1020,MATCH(F960,'ITC-3B'!$E$21:$E$1020,0)),"-")</f>
        <v>-</v>
      </c>
      <c r="T960" s="179" t="str">
        <f>IFERROR(INDEX('ITC-Books'!$B$21:$B$1020,MATCH(F960,'ITC-Books'!$E$21:$E$1020,0)),"-")</f>
        <v>-</v>
      </c>
      <c r="U960" s="186">
        <f t="shared" si="19"/>
        <v>0</v>
      </c>
      <c r="W960" s="179" t="str">
        <f>IFERROR(INDEX('ITC-3B'!$C$21:$C$1020,MATCH(F960,'ITC-3B'!$E$21:$E$1020,0)),"Unclaimed")</f>
        <v>Unclaimed</v>
      </c>
      <c r="X960" s="114">
        <f>IFERROR(VLOOKUP(F960,'ITC-3B'!$E$21:$P$1020,12,0)-H960,SUM(M960:O960))</f>
        <v>0</v>
      </c>
      <c r="Y960" s="179" t="str">
        <f>IFERROR(INDEX('ITC-Books'!$C$21:$C$1020,MATCH(F960,'ITC-Books'!$E$21:$E$1020,0)),"Unclaimed")</f>
        <v>Unclaimed</v>
      </c>
      <c r="Z960" s="114">
        <f>IFERROR(VLOOKUP(F960,'ITC-Books'!$E$21:$P$1020,12,0)-H960,SUM(M960:O960))</f>
        <v>0</v>
      </c>
    </row>
    <row r="961" spans="2:26">
      <c r="B961" s="176" t="s">
        <v>3340</v>
      </c>
      <c r="C961" s="121"/>
      <c r="D961" s="119"/>
      <c r="E961" s="118"/>
      <c r="F961" s="192"/>
      <c r="G961" s="117"/>
      <c r="H961" s="120">
        <v>0</v>
      </c>
      <c r="I961" s="119"/>
      <c r="J961" s="119"/>
      <c r="K961" s="120">
        <v>0</v>
      </c>
      <c r="L961" s="120">
        <v>0</v>
      </c>
      <c r="M961" s="120">
        <v>0</v>
      </c>
      <c r="N961" s="120">
        <v>0</v>
      </c>
      <c r="O961" s="120">
        <v>0</v>
      </c>
      <c r="P961" s="185"/>
      <c r="Q961" s="181">
        <v>0</v>
      </c>
      <c r="R961" s="197"/>
      <c r="S961" s="179" t="str">
        <f>IFERROR(INDEX('ITC-3B'!$B$21:$B$1020,MATCH(F961,'ITC-3B'!$E$21:$E$1020,0)),"-")</f>
        <v>-</v>
      </c>
      <c r="T961" s="179" t="str">
        <f>IFERROR(INDEX('ITC-Books'!$B$21:$B$1020,MATCH(F961,'ITC-Books'!$E$21:$E$1020,0)),"-")</f>
        <v>-</v>
      </c>
      <c r="U961" s="186">
        <f t="shared" si="19"/>
        <v>0</v>
      </c>
      <c r="W961" s="179" t="str">
        <f>IFERROR(INDEX('ITC-3B'!$C$21:$C$1020,MATCH(F961,'ITC-3B'!$E$21:$E$1020,0)),"Unclaimed")</f>
        <v>Unclaimed</v>
      </c>
      <c r="X961" s="114">
        <f>IFERROR(VLOOKUP(F961,'ITC-3B'!$E$21:$P$1020,12,0)-H961,SUM(M961:O961))</f>
        <v>0</v>
      </c>
      <c r="Y961" s="179" t="str">
        <f>IFERROR(INDEX('ITC-Books'!$C$21:$C$1020,MATCH(F961,'ITC-Books'!$E$21:$E$1020,0)),"Unclaimed")</f>
        <v>Unclaimed</v>
      </c>
      <c r="Z961" s="114">
        <f>IFERROR(VLOOKUP(F961,'ITC-Books'!$E$21:$P$1020,12,0)-H961,SUM(M961:O961))</f>
        <v>0</v>
      </c>
    </row>
    <row r="962" spans="2:26">
      <c r="B962" s="176" t="s">
        <v>3341</v>
      </c>
      <c r="C962" s="121"/>
      <c r="D962" s="119"/>
      <c r="E962" s="118"/>
      <c r="F962" s="192"/>
      <c r="G962" s="117"/>
      <c r="H962" s="120">
        <v>0</v>
      </c>
      <c r="I962" s="119"/>
      <c r="J962" s="119"/>
      <c r="K962" s="120">
        <v>0</v>
      </c>
      <c r="L962" s="120">
        <v>0</v>
      </c>
      <c r="M962" s="120">
        <v>0</v>
      </c>
      <c r="N962" s="120">
        <v>0</v>
      </c>
      <c r="O962" s="120">
        <v>0</v>
      </c>
      <c r="P962" s="185"/>
      <c r="Q962" s="181">
        <v>0</v>
      </c>
      <c r="R962" s="197"/>
      <c r="S962" s="179" t="str">
        <f>IFERROR(INDEX('ITC-3B'!$B$21:$B$1020,MATCH(F962,'ITC-3B'!$E$21:$E$1020,0)),"-")</f>
        <v>-</v>
      </c>
      <c r="T962" s="179" t="str">
        <f>IFERROR(INDEX('ITC-Books'!$B$21:$B$1020,MATCH(F962,'ITC-Books'!$E$21:$E$1020,0)),"-")</f>
        <v>-</v>
      </c>
      <c r="U962" s="186">
        <f t="shared" si="19"/>
        <v>0</v>
      </c>
      <c r="W962" s="179" t="str">
        <f>IFERROR(INDEX('ITC-3B'!$C$21:$C$1020,MATCH(F962,'ITC-3B'!$E$21:$E$1020,0)),"Unclaimed")</f>
        <v>Unclaimed</v>
      </c>
      <c r="X962" s="114">
        <f>IFERROR(VLOOKUP(F962,'ITC-3B'!$E$21:$P$1020,12,0)-H962,SUM(M962:O962))</f>
        <v>0</v>
      </c>
      <c r="Y962" s="179" t="str">
        <f>IFERROR(INDEX('ITC-Books'!$C$21:$C$1020,MATCH(F962,'ITC-Books'!$E$21:$E$1020,0)),"Unclaimed")</f>
        <v>Unclaimed</v>
      </c>
      <c r="Z962" s="114">
        <f>IFERROR(VLOOKUP(F962,'ITC-Books'!$E$21:$P$1020,12,0)-H962,SUM(M962:O962))</f>
        <v>0</v>
      </c>
    </row>
    <row r="963" spans="2:26">
      <c r="B963" s="176" t="s">
        <v>3342</v>
      </c>
      <c r="C963" s="121"/>
      <c r="D963" s="119"/>
      <c r="E963" s="118"/>
      <c r="F963" s="192"/>
      <c r="G963" s="117"/>
      <c r="H963" s="120">
        <v>0</v>
      </c>
      <c r="I963" s="119"/>
      <c r="J963" s="119"/>
      <c r="K963" s="120">
        <v>0</v>
      </c>
      <c r="L963" s="120">
        <v>0</v>
      </c>
      <c r="M963" s="120">
        <v>0</v>
      </c>
      <c r="N963" s="120">
        <v>0</v>
      </c>
      <c r="O963" s="120">
        <v>0</v>
      </c>
      <c r="P963" s="185"/>
      <c r="Q963" s="181">
        <v>0</v>
      </c>
      <c r="R963" s="197"/>
      <c r="S963" s="179" t="str">
        <f>IFERROR(INDEX('ITC-3B'!$B$21:$B$1020,MATCH(F963,'ITC-3B'!$E$21:$E$1020,0)),"-")</f>
        <v>-</v>
      </c>
      <c r="T963" s="179" t="str">
        <f>IFERROR(INDEX('ITC-Books'!$B$21:$B$1020,MATCH(F963,'ITC-Books'!$E$21:$E$1020,0)),"-")</f>
        <v>-</v>
      </c>
      <c r="U963" s="186">
        <f t="shared" si="19"/>
        <v>0</v>
      </c>
      <c r="W963" s="179" t="str">
        <f>IFERROR(INDEX('ITC-3B'!$C$21:$C$1020,MATCH(F963,'ITC-3B'!$E$21:$E$1020,0)),"Unclaimed")</f>
        <v>Unclaimed</v>
      </c>
      <c r="X963" s="114">
        <f>IFERROR(VLOOKUP(F963,'ITC-3B'!$E$21:$P$1020,12,0)-H963,SUM(M963:O963))</f>
        <v>0</v>
      </c>
      <c r="Y963" s="179" t="str">
        <f>IFERROR(INDEX('ITC-Books'!$C$21:$C$1020,MATCH(F963,'ITC-Books'!$E$21:$E$1020,0)),"Unclaimed")</f>
        <v>Unclaimed</v>
      </c>
      <c r="Z963" s="114">
        <f>IFERROR(VLOOKUP(F963,'ITC-Books'!$E$21:$P$1020,12,0)-H963,SUM(M963:O963))</f>
        <v>0</v>
      </c>
    </row>
    <row r="964" spans="2:26">
      <c r="B964" s="176" t="s">
        <v>3343</v>
      </c>
      <c r="C964" s="121"/>
      <c r="D964" s="119"/>
      <c r="E964" s="118"/>
      <c r="F964" s="192"/>
      <c r="G964" s="117"/>
      <c r="H964" s="120">
        <v>0</v>
      </c>
      <c r="I964" s="119"/>
      <c r="J964" s="119"/>
      <c r="K964" s="120">
        <v>0</v>
      </c>
      <c r="L964" s="120">
        <v>0</v>
      </c>
      <c r="M964" s="120">
        <v>0</v>
      </c>
      <c r="N964" s="120">
        <v>0</v>
      </c>
      <c r="O964" s="120">
        <v>0</v>
      </c>
      <c r="P964" s="185"/>
      <c r="Q964" s="181">
        <v>0</v>
      </c>
      <c r="R964" s="197"/>
      <c r="S964" s="179" t="str">
        <f>IFERROR(INDEX('ITC-3B'!$B$21:$B$1020,MATCH(F964,'ITC-3B'!$E$21:$E$1020,0)),"-")</f>
        <v>-</v>
      </c>
      <c r="T964" s="179" t="str">
        <f>IFERROR(INDEX('ITC-Books'!$B$21:$B$1020,MATCH(F964,'ITC-Books'!$E$21:$E$1020,0)),"-")</f>
        <v>-</v>
      </c>
      <c r="U964" s="186">
        <f t="shared" si="19"/>
        <v>0</v>
      </c>
      <c r="W964" s="179" t="str">
        <f>IFERROR(INDEX('ITC-3B'!$C$21:$C$1020,MATCH(F964,'ITC-3B'!$E$21:$E$1020,0)),"Unclaimed")</f>
        <v>Unclaimed</v>
      </c>
      <c r="X964" s="114">
        <f>IFERROR(VLOOKUP(F964,'ITC-3B'!$E$21:$P$1020,12,0)-H964,SUM(M964:O964))</f>
        <v>0</v>
      </c>
      <c r="Y964" s="179" t="str">
        <f>IFERROR(INDEX('ITC-Books'!$C$21:$C$1020,MATCH(F964,'ITC-Books'!$E$21:$E$1020,0)),"Unclaimed")</f>
        <v>Unclaimed</v>
      </c>
      <c r="Z964" s="114">
        <f>IFERROR(VLOOKUP(F964,'ITC-Books'!$E$21:$P$1020,12,0)-H964,SUM(M964:O964))</f>
        <v>0</v>
      </c>
    </row>
    <row r="965" spans="2:26">
      <c r="B965" s="176" t="s">
        <v>3344</v>
      </c>
      <c r="C965" s="121"/>
      <c r="D965" s="119"/>
      <c r="E965" s="118"/>
      <c r="F965" s="192"/>
      <c r="G965" s="117"/>
      <c r="H965" s="120">
        <v>0</v>
      </c>
      <c r="I965" s="119"/>
      <c r="J965" s="119"/>
      <c r="K965" s="120">
        <v>0</v>
      </c>
      <c r="L965" s="120">
        <v>0</v>
      </c>
      <c r="M965" s="120">
        <v>0</v>
      </c>
      <c r="N965" s="120">
        <v>0</v>
      </c>
      <c r="O965" s="120">
        <v>0</v>
      </c>
      <c r="P965" s="185"/>
      <c r="Q965" s="181">
        <v>0</v>
      </c>
      <c r="R965" s="197"/>
      <c r="S965" s="179" t="str">
        <f>IFERROR(INDEX('ITC-3B'!$B$21:$B$1020,MATCH(F965,'ITC-3B'!$E$21:$E$1020,0)),"-")</f>
        <v>-</v>
      </c>
      <c r="T965" s="179" t="str">
        <f>IFERROR(INDEX('ITC-Books'!$B$21:$B$1020,MATCH(F965,'ITC-Books'!$E$21:$E$1020,0)),"-")</f>
        <v>-</v>
      </c>
      <c r="U965" s="186">
        <f t="shared" si="19"/>
        <v>0</v>
      </c>
      <c r="W965" s="179" t="str">
        <f>IFERROR(INDEX('ITC-3B'!$C$21:$C$1020,MATCH(F965,'ITC-3B'!$E$21:$E$1020,0)),"Unclaimed")</f>
        <v>Unclaimed</v>
      </c>
      <c r="X965" s="114">
        <f>IFERROR(VLOOKUP(F965,'ITC-3B'!$E$21:$P$1020,12,0)-H965,SUM(M965:O965))</f>
        <v>0</v>
      </c>
      <c r="Y965" s="179" t="str">
        <f>IFERROR(INDEX('ITC-Books'!$C$21:$C$1020,MATCH(F965,'ITC-Books'!$E$21:$E$1020,0)),"Unclaimed")</f>
        <v>Unclaimed</v>
      </c>
      <c r="Z965" s="114">
        <f>IFERROR(VLOOKUP(F965,'ITC-Books'!$E$21:$P$1020,12,0)-H965,SUM(M965:O965))</f>
        <v>0</v>
      </c>
    </row>
    <row r="966" spans="2:26">
      <c r="B966" s="176" t="s">
        <v>3345</v>
      </c>
      <c r="C966" s="121"/>
      <c r="D966" s="119"/>
      <c r="E966" s="118"/>
      <c r="F966" s="192"/>
      <c r="G966" s="117"/>
      <c r="H966" s="120">
        <v>0</v>
      </c>
      <c r="I966" s="119"/>
      <c r="J966" s="119"/>
      <c r="K966" s="120">
        <v>0</v>
      </c>
      <c r="L966" s="120">
        <v>0</v>
      </c>
      <c r="M966" s="120">
        <v>0</v>
      </c>
      <c r="N966" s="120">
        <v>0</v>
      </c>
      <c r="O966" s="120">
        <v>0</v>
      </c>
      <c r="P966" s="185"/>
      <c r="Q966" s="181">
        <v>0</v>
      </c>
      <c r="R966" s="197"/>
      <c r="S966" s="179" t="str">
        <f>IFERROR(INDEX('ITC-3B'!$B$21:$B$1020,MATCH(F966,'ITC-3B'!$E$21:$E$1020,0)),"-")</f>
        <v>-</v>
      </c>
      <c r="T966" s="179" t="str">
        <f>IFERROR(INDEX('ITC-Books'!$B$21:$B$1020,MATCH(F966,'ITC-Books'!$E$21:$E$1020,0)),"-")</f>
        <v>-</v>
      </c>
      <c r="U966" s="186">
        <f t="shared" si="19"/>
        <v>0</v>
      </c>
      <c r="W966" s="179" t="str">
        <f>IFERROR(INDEX('ITC-3B'!$C$21:$C$1020,MATCH(F966,'ITC-3B'!$E$21:$E$1020,0)),"Unclaimed")</f>
        <v>Unclaimed</v>
      </c>
      <c r="X966" s="114">
        <f>IFERROR(VLOOKUP(F966,'ITC-3B'!$E$21:$P$1020,12,0)-H966,SUM(M966:O966))</f>
        <v>0</v>
      </c>
      <c r="Y966" s="179" t="str">
        <f>IFERROR(INDEX('ITC-Books'!$C$21:$C$1020,MATCH(F966,'ITC-Books'!$E$21:$E$1020,0)),"Unclaimed")</f>
        <v>Unclaimed</v>
      </c>
      <c r="Z966" s="114">
        <f>IFERROR(VLOOKUP(F966,'ITC-Books'!$E$21:$P$1020,12,0)-H966,SUM(M966:O966))</f>
        <v>0</v>
      </c>
    </row>
    <row r="967" spans="2:26">
      <c r="B967" s="176" t="s">
        <v>3346</v>
      </c>
      <c r="C967" s="121"/>
      <c r="D967" s="119"/>
      <c r="E967" s="118"/>
      <c r="F967" s="192"/>
      <c r="G967" s="117"/>
      <c r="H967" s="120">
        <v>0</v>
      </c>
      <c r="I967" s="119"/>
      <c r="J967" s="119"/>
      <c r="K967" s="120">
        <v>0</v>
      </c>
      <c r="L967" s="120">
        <v>0</v>
      </c>
      <c r="M967" s="120">
        <v>0</v>
      </c>
      <c r="N967" s="120">
        <v>0</v>
      </c>
      <c r="O967" s="120">
        <v>0</v>
      </c>
      <c r="P967" s="185"/>
      <c r="Q967" s="181">
        <v>0</v>
      </c>
      <c r="R967" s="197"/>
      <c r="S967" s="179" t="str">
        <f>IFERROR(INDEX('ITC-3B'!$B$21:$B$1020,MATCH(F967,'ITC-3B'!$E$21:$E$1020,0)),"-")</f>
        <v>-</v>
      </c>
      <c r="T967" s="179" t="str">
        <f>IFERROR(INDEX('ITC-Books'!$B$21:$B$1020,MATCH(F967,'ITC-Books'!$E$21:$E$1020,0)),"-")</f>
        <v>-</v>
      </c>
      <c r="U967" s="186">
        <f t="shared" si="19"/>
        <v>0</v>
      </c>
      <c r="W967" s="179" t="str">
        <f>IFERROR(INDEX('ITC-3B'!$C$21:$C$1020,MATCH(F967,'ITC-3B'!$E$21:$E$1020,0)),"Unclaimed")</f>
        <v>Unclaimed</v>
      </c>
      <c r="X967" s="114">
        <f>IFERROR(VLOOKUP(F967,'ITC-3B'!$E$21:$P$1020,12,0)-H967,SUM(M967:O967))</f>
        <v>0</v>
      </c>
      <c r="Y967" s="179" t="str">
        <f>IFERROR(INDEX('ITC-Books'!$C$21:$C$1020,MATCH(F967,'ITC-Books'!$E$21:$E$1020,0)),"Unclaimed")</f>
        <v>Unclaimed</v>
      </c>
      <c r="Z967" s="114">
        <f>IFERROR(VLOOKUP(F967,'ITC-Books'!$E$21:$P$1020,12,0)-H967,SUM(M967:O967))</f>
        <v>0</v>
      </c>
    </row>
    <row r="968" spans="2:26">
      <c r="B968" s="176" t="s">
        <v>3347</v>
      </c>
      <c r="C968" s="121"/>
      <c r="D968" s="119"/>
      <c r="E968" s="118"/>
      <c r="F968" s="192"/>
      <c r="G968" s="117"/>
      <c r="H968" s="120">
        <v>0</v>
      </c>
      <c r="I968" s="119"/>
      <c r="J968" s="119"/>
      <c r="K968" s="120">
        <v>0</v>
      </c>
      <c r="L968" s="120">
        <v>0</v>
      </c>
      <c r="M968" s="120">
        <v>0</v>
      </c>
      <c r="N968" s="120">
        <v>0</v>
      </c>
      <c r="O968" s="120">
        <v>0</v>
      </c>
      <c r="P968" s="185"/>
      <c r="Q968" s="181">
        <v>0</v>
      </c>
      <c r="R968" s="197"/>
      <c r="S968" s="179" t="str">
        <f>IFERROR(INDEX('ITC-3B'!$B$21:$B$1020,MATCH(F968,'ITC-3B'!$E$21:$E$1020,0)),"-")</f>
        <v>-</v>
      </c>
      <c r="T968" s="179" t="str">
        <f>IFERROR(INDEX('ITC-Books'!$B$21:$B$1020,MATCH(F968,'ITC-Books'!$E$21:$E$1020,0)),"-")</f>
        <v>-</v>
      </c>
      <c r="U968" s="186">
        <f t="shared" si="19"/>
        <v>0</v>
      </c>
      <c r="W968" s="179" t="str">
        <f>IFERROR(INDEX('ITC-3B'!$C$21:$C$1020,MATCH(F968,'ITC-3B'!$E$21:$E$1020,0)),"Unclaimed")</f>
        <v>Unclaimed</v>
      </c>
      <c r="X968" s="114">
        <f>IFERROR(VLOOKUP(F968,'ITC-3B'!$E$21:$P$1020,12,0)-H968,SUM(M968:O968))</f>
        <v>0</v>
      </c>
      <c r="Y968" s="179" t="str">
        <f>IFERROR(INDEX('ITC-Books'!$C$21:$C$1020,MATCH(F968,'ITC-Books'!$E$21:$E$1020,0)),"Unclaimed")</f>
        <v>Unclaimed</v>
      </c>
      <c r="Z968" s="114">
        <f>IFERROR(VLOOKUP(F968,'ITC-Books'!$E$21:$P$1020,12,0)-H968,SUM(M968:O968))</f>
        <v>0</v>
      </c>
    </row>
    <row r="969" spans="2:26">
      <c r="B969" s="176" t="s">
        <v>3348</v>
      </c>
      <c r="C969" s="121"/>
      <c r="D969" s="119"/>
      <c r="E969" s="118"/>
      <c r="F969" s="192"/>
      <c r="G969" s="117"/>
      <c r="H969" s="120">
        <v>0</v>
      </c>
      <c r="I969" s="119"/>
      <c r="J969" s="119"/>
      <c r="K969" s="120">
        <v>0</v>
      </c>
      <c r="L969" s="120">
        <v>0</v>
      </c>
      <c r="M969" s="120">
        <v>0</v>
      </c>
      <c r="N969" s="120">
        <v>0</v>
      </c>
      <c r="O969" s="120">
        <v>0</v>
      </c>
      <c r="P969" s="185"/>
      <c r="Q969" s="181">
        <v>0</v>
      </c>
      <c r="R969" s="197"/>
      <c r="S969" s="179" t="str">
        <f>IFERROR(INDEX('ITC-3B'!$B$21:$B$1020,MATCH(F969,'ITC-3B'!$E$21:$E$1020,0)),"-")</f>
        <v>-</v>
      </c>
      <c r="T969" s="179" t="str">
        <f>IFERROR(INDEX('ITC-Books'!$B$21:$B$1020,MATCH(F969,'ITC-Books'!$E$21:$E$1020,0)),"-")</f>
        <v>-</v>
      </c>
      <c r="U969" s="186">
        <f t="shared" si="19"/>
        <v>0</v>
      </c>
      <c r="W969" s="179" t="str">
        <f>IFERROR(INDEX('ITC-3B'!$C$21:$C$1020,MATCH(F969,'ITC-3B'!$E$21:$E$1020,0)),"Unclaimed")</f>
        <v>Unclaimed</v>
      </c>
      <c r="X969" s="114">
        <f>IFERROR(VLOOKUP(F969,'ITC-3B'!$E$21:$P$1020,12,0)-H969,SUM(M969:O969))</f>
        <v>0</v>
      </c>
      <c r="Y969" s="179" t="str">
        <f>IFERROR(INDEX('ITC-Books'!$C$21:$C$1020,MATCH(F969,'ITC-Books'!$E$21:$E$1020,0)),"Unclaimed")</f>
        <v>Unclaimed</v>
      </c>
      <c r="Z969" s="114">
        <f>IFERROR(VLOOKUP(F969,'ITC-Books'!$E$21:$P$1020,12,0)-H969,SUM(M969:O969))</f>
        <v>0</v>
      </c>
    </row>
    <row r="970" spans="2:26">
      <c r="B970" s="176" t="s">
        <v>3349</v>
      </c>
      <c r="C970" s="121"/>
      <c r="D970" s="119"/>
      <c r="E970" s="118"/>
      <c r="F970" s="192"/>
      <c r="G970" s="117"/>
      <c r="H970" s="120">
        <v>0</v>
      </c>
      <c r="I970" s="119"/>
      <c r="J970" s="119"/>
      <c r="K970" s="120">
        <v>0</v>
      </c>
      <c r="L970" s="120">
        <v>0</v>
      </c>
      <c r="M970" s="120">
        <v>0</v>
      </c>
      <c r="N970" s="120">
        <v>0</v>
      </c>
      <c r="O970" s="120">
        <v>0</v>
      </c>
      <c r="P970" s="185"/>
      <c r="Q970" s="181">
        <v>0</v>
      </c>
      <c r="R970" s="197"/>
      <c r="S970" s="179" t="str">
        <f>IFERROR(INDEX('ITC-3B'!$B$21:$B$1020,MATCH(F970,'ITC-3B'!$E$21:$E$1020,0)),"-")</f>
        <v>-</v>
      </c>
      <c r="T970" s="179" t="str">
        <f>IFERROR(INDEX('ITC-Books'!$B$21:$B$1020,MATCH(F970,'ITC-Books'!$E$21:$E$1020,0)),"-")</f>
        <v>-</v>
      </c>
      <c r="U970" s="186">
        <f t="shared" si="19"/>
        <v>0</v>
      </c>
      <c r="W970" s="179" t="str">
        <f>IFERROR(INDEX('ITC-3B'!$C$21:$C$1020,MATCH(F970,'ITC-3B'!$E$21:$E$1020,0)),"Unclaimed")</f>
        <v>Unclaimed</v>
      </c>
      <c r="X970" s="114">
        <f>IFERROR(VLOOKUP(F970,'ITC-3B'!$E$21:$P$1020,12,0)-H970,SUM(M970:O970))</f>
        <v>0</v>
      </c>
      <c r="Y970" s="179" t="str">
        <f>IFERROR(INDEX('ITC-Books'!$C$21:$C$1020,MATCH(F970,'ITC-Books'!$E$21:$E$1020,0)),"Unclaimed")</f>
        <v>Unclaimed</v>
      </c>
      <c r="Z970" s="114">
        <f>IFERROR(VLOOKUP(F970,'ITC-Books'!$E$21:$P$1020,12,0)-H970,SUM(M970:O970))</f>
        <v>0</v>
      </c>
    </row>
    <row r="971" spans="2:26">
      <c r="B971" s="176" t="s">
        <v>3350</v>
      </c>
      <c r="C971" s="121"/>
      <c r="D971" s="119"/>
      <c r="E971" s="118"/>
      <c r="F971" s="192"/>
      <c r="G971" s="117"/>
      <c r="H971" s="120">
        <v>0</v>
      </c>
      <c r="I971" s="119"/>
      <c r="J971" s="119"/>
      <c r="K971" s="120">
        <v>0</v>
      </c>
      <c r="L971" s="120">
        <v>0</v>
      </c>
      <c r="M971" s="120">
        <v>0</v>
      </c>
      <c r="N971" s="120">
        <v>0</v>
      </c>
      <c r="O971" s="120">
        <v>0</v>
      </c>
      <c r="P971" s="185"/>
      <c r="Q971" s="181">
        <v>0</v>
      </c>
      <c r="R971" s="197"/>
      <c r="S971" s="179" t="str">
        <f>IFERROR(INDEX('ITC-3B'!$B$21:$B$1020,MATCH(F971,'ITC-3B'!$E$21:$E$1020,0)),"-")</f>
        <v>-</v>
      </c>
      <c r="T971" s="179" t="str">
        <f>IFERROR(INDEX('ITC-Books'!$B$21:$B$1020,MATCH(F971,'ITC-Books'!$E$21:$E$1020,0)),"-")</f>
        <v>-</v>
      </c>
      <c r="U971" s="186">
        <f t="shared" si="19"/>
        <v>0</v>
      </c>
      <c r="W971" s="179" t="str">
        <f>IFERROR(INDEX('ITC-3B'!$C$21:$C$1020,MATCH(F971,'ITC-3B'!$E$21:$E$1020,0)),"Unclaimed")</f>
        <v>Unclaimed</v>
      </c>
      <c r="X971" s="114">
        <f>IFERROR(VLOOKUP(F971,'ITC-3B'!$E$21:$P$1020,12,0)-H971,SUM(M971:O971))</f>
        <v>0</v>
      </c>
      <c r="Y971" s="179" t="str">
        <f>IFERROR(INDEX('ITC-Books'!$C$21:$C$1020,MATCH(F971,'ITC-Books'!$E$21:$E$1020,0)),"Unclaimed")</f>
        <v>Unclaimed</v>
      </c>
      <c r="Z971" s="114">
        <f>IFERROR(VLOOKUP(F971,'ITC-Books'!$E$21:$P$1020,12,0)-H971,SUM(M971:O971))</f>
        <v>0</v>
      </c>
    </row>
    <row r="972" spans="2:26">
      <c r="B972" s="176" t="s">
        <v>3351</v>
      </c>
      <c r="C972" s="121"/>
      <c r="D972" s="119"/>
      <c r="E972" s="118"/>
      <c r="F972" s="192"/>
      <c r="G972" s="117"/>
      <c r="H972" s="120">
        <v>0</v>
      </c>
      <c r="I972" s="119"/>
      <c r="J972" s="119"/>
      <c r="K972" s="120">
        <v>0</v>
      </c>
      <c r="L972" s="120">
        <v>0</v>
      </c>
      <c r="M972" s="120">
        <v>0</v>
      </c>
      <c r="N972" s="120">
        <v>0</v>
      </c>
      <c r="O972" s="120">
        <v>0</v>
      </c>
      <c r="P972" s="185"/>
      <c r="Q972" s="181">
        <v>0</v>
      </c>
      <c r="R972" s="197"/>
      <c r="S972" s="179" t="str">
        <f>IFERROR(INDEX('ITC-3B'!$B$21:$B$1020,MATCH(F972,'ITC-3B'!$E$21:$E$1020,0)),"-")</f>
        <v>-</v>
      </c>
      <c r="T972" s="179" t="str">
        <f>IFERROR(INDEX('ITC-Books'!$B$21:$B$1020,MATCH(F972,'ITC-Books'!$E$21:$E$1020,0)),"-")</f>
        <v>-</v>
      </c>
      <c r="U972" s="186">
        <f t="shared" si="19"/>
        <v>0</v>
      </c>
      <c r="W972" s="179" t="str">
        <f>IFERROR(INDEX('ITC-3B'!$C$21:$C$1020,MATCH(F972,'ITC-3B'!$E$21:$E$1020,0)),"Unclaimed")</f>
        <v>Unclaimed</v>
      </c>
      <c r="X972" s="114">
        <f>IFERROR(VLOOKUP(F972,'ITC-3B'!$E$21:$P$1020,12,0)-H972,SUM(M972:O972))</f>
        <v>0</v>
      </c>
      <c r="Y972" s="179" t="str">
        <f>IFERROR(INDEX('ITC-Books'!$C$21:$C$1020,MATCH(F972,'ITC-Books'!$E$21:$E$1020,0)),"Unclaimed")</f>
        <v>Unclaimed</v>
      </c>
      <c r="Z972" s="114">
        <f>IFERROR(VLOOKUP(F972,'ITC-Books'!$E$21:$P$1020,12,0)-H972,SUM(M972:O972))</f>
        <v>0</v>
      </c>
    </row>
    <row r="973" spans="2:26">
      <c r="B973" s="176" t="s">
        <v>3352</v>
      </c>
      <c r="C973" s="121"/>
      <c r="D973" s="119"/>
      <c r="E973" s="118"/>
      <c r="F973" s="192"/>
      <c r="G973" s="117"/>
      <c r="H973" s="120">
        <v>0</v>
      </c>
      <c r="I973" s="119"/>
      <c r="J973" s="119"/>
      <c r="K973" s="120">
        <v>0</v>
      </c>
      <c r="L973" s="120">
        <v>0</v>
      </c>
      <c r="M973" s="120">
        <v>0</v>
      </c>
      <c r="N973" s="120">
        <v>0</v>
      </c>
      <c r="O973" s="120">
        <v>0</v>
      </c>
      <c r="P973" s="185"/>
      <c r="Q973" s="181">
        <v>0</v>
      </c>
      <c r="R973" s="197"/>
      <c r="S973" s="179" t="str">
        <f>IFERROR(INDEX('ITC-3B'!$B$21:$B$1020,MATCH(F973,'ITC-3B'!$E$21:$E$1020,0)),"-")</f>
        <v>-</v>
      </c>
      <c r="T973" s="179" t="str">
        <f>IFERROR(INDEX('ITC-Books'!$B$21:$B$1020,MATCH(F973,'ITC-Books'!$E$21:$E$1020,0)),"-")</f>
        <v>-</v>
      </c>
      <c r="U973" s="186">
        <f t="shared" si="19"/>
        <v>0</v>
      </c>
      <c r="W973" s="179" t="str">
        <f>IFERROR(INDEX('ITC-3B'!$C$21:$C$1020,MATCH(F973,'ITC-3B'!$E$21:$E$1020,0)),"Unclaimed")</f>
        <v>Unclaimed</v>
      </c>
      <c r="X973" s="114">
        <f>IFERROR(VLOOKUP(F973,'ITC-3B'!$E$21:$P$1020,12,0)-H973,SUM(M973:O973))</f>
        <v>0</v>
      </c>
      <c r="Y973" s="179" t="str">
        <f>IFERROR(INDEX('ITC-Books'!$C$21:$C$1020,MATCH(F973,'ITC-Books'!$E$21:$E$1020,0)),"Unclaimed")</f>
        <v>Unclaimed</v>
      </c>
      <c r="Z973" s="114">
        <f>IFERROR(VLOOKUP(F973,'ITC-Books'!$E$21:$P$1020,12,0)-H973,SUM(M973:O973))</f>
        <v>0</v>
      </c>
    </row>
    <row r="974" spans="2:26">
      <c r="B974" s="176" t="s">
        <v>3353</v>
      </c>
      <c r="C974" s="121"/>
      <c r="D974" s="119"/>
      <c r="E974" s="118"/>
      <c r="F974" s="192"/>
      <c r="G974" s="117"/>
      <c r="H974" s="120">
        <v>0</v>
      </c>
      <c r="I974" s="119"/>
      <c r="J974" s="119"/>
      <c r="K974" s="120">
        <v>0</v>
      </c>
      <c r="L974" s="120">
        <v>0</v>
      </c>
      <c r="M974" s="120">
        <v>0</v>
      </c>
      <c r="N974" s="120">
        <v>0</v>
      </c>
      <c r="O974" s="120">
        <v>0</v>
      </c>
      <c r="P974" s="185"/>
      <c r="Q974" s="181">
        <v>0</v>
      </c>
      <c r="R974" s="197"/>
      <c r="S974" s="179" t="str">
        <f>IFERROR(INDEX('ITC-3B'!$B$21:$B$1020,MATCH(F974,'ITC-3B'!$E$21:$E$1020,0)),"-")</f>
        <v>-</v>
      </c>
      <c r="T974" s="179" t="str">
        <f>IFERROR(INDEX('ITC-Books'!$B$21:$B$1020,MATCH(F974,'ITC-Books'!$E$21:$E$1020,0)),"-")</f>
        <v>-</v>
      </c>
      <c r="U974" s="186">
        <f t="shared" si="19"/>
        <v>0</v>
      </c>
      <c r="W974" s="179" t="str">
        <f>IFERROR(INDEX('ITC-3B'!$C$21:$C$1020,MATCH(F974,'ITC-3B'!$E$21:$E$1020,0)),"Unclaimed")</f>
        <v>Unclaimed</v>
      </c>
      <c r="X974" s="114">
        <f>IFERROR(VLOOKUP(F974,'ITC-3B'!$E$21:$P$1020,12,0)-H974,SUM(M974:O974))</f>
        <v>0</v>
      </c>
      <c r="Y974" s="179" t="str">
        <f>IFERROR(INDEX('ITC-Books'!$C$21:$C$1020,MATCH(F974,'ITC-Books'!$E$21:$E$1020,0)),"Unclaimed")</f>
        <v>Unclaimed</v>
      </c>
      <c r="Z974" s="114">
        <f>IFERROR(VLOOKUP(F974,'ITC-Books'!$E$21:$P$1020,12,0)-H974,SUM(M974:O974))</f>
        <v>0</v>
      </c>
    </row>
    <row r="975" spans="2:26">
      <c r="B975" s="176" t="s">
        <v>3354</v>
      </c>
      <c r="C975" s="121"/>
      <c r="D975" s="119"/>
      <c r="E975" s="118"/>
      <c r="F975" s="192"/>
      <c r="G975" s="117"/>
      <c r="H975" s="120">
        <v>0</v>
      </c>
      <c r="I975" s="119"/>
      <c r="J975" s="119"/>
      <c r="K975" s="120">
        <v>0</v>
      </c>
      <c r="L975" s="120">
        <v>0</v>
      </c>
      <c r="M975" s="120">
        <v>0</v>
      </c>
      <c r="N975" s="120">
        <v>0</v>
      </c>
      <c r="O975" s="120">
        <v>0</v>
      </c>
      <c r="P975" s="185"/>
      <c r="Q975" s="181">
        <v>0</v>
      </c>
      <c r="R975" s="197"/>
      <c r="S975" s="179" t="str">
        <f>IFERROR(INDEX('ITC-3B'!$B$21:$B$1020,MATCH(F975,'ITC-3B'!$E$21:$E$1020,0)),"-")</f>
        <v>-</v>
      </c>
      <c r="T975" s="179" t="str">
        <f>IFERROR(INDEX('ITC-Books'!$B$21:$B$1020,MATCH(F975,'ITC-Books'!$E$21:$E$1020,0)),"-")</f>
        <v>-</v>
      </c>
      <c r="U975" s="186">
        <f t="shared" si="19"/>
        <v>0</v>
      </c>
      <c r="W975" s="179" t="str">
        <f>IFERROR(INDEX('ITC-3B'!$C$21:$C$1020,MATCH(F975,'ITC-3B'!$E$21:$E$1020,0)),"Unclaimed")</f>
        <v>Unclaimed</v>
      </c>
      <c r="X975" s="114">
        <f>IFERROR(VLOOKUP(F975,'ITC-3B'!$E$21:$P$1020,12,0)-H975,SUM(M975:O975))</f>
        <v>0</v>
      </c>
      <c r="Y975" s="179" t="str">
        <f>IFERROR(INDEX('ITC-Books'!$C$21:$C$1020,MATCH(F975,'ITC-Books'!$E$21:$E$1020,0)),"Unclaimed")</f>
        <v>Unclaimed</v>
      </c>
      <c r="Z975" s="114">
        <f>IFERROR(VLOOKUP(F975,'ITC-Books'!$E$21:$P$1020,12,0)-H975,SUM(M975:O975))</f>
        <v>0</v>
      </c>
    </row>
    <row r="976" spans="2:26">
      <c r="B976" s="176" t="s">
        <v>3355</v>
      </c>
      <c r="C976" s="121"/>
      <c r="D976" s="119"/>
      <c r="E976" s="118"/>
      <c r="F976" s="192"/>
      <c r="G976" s="117"/>
      <c r="H976" s="120">
        <v>0</v>
      </c>
      <c r="I976" s="119"/>
      <c r="J976" s="119"/>
      <c r="K976" s="120">
        <v>0</v>
      </c>
      <c r="L976" s="120">
        <v>0</v>
      </c>
      <c r="M976" s="120">
        <v>0</v>
      </c>
      <c r="N976" s="120">
        <v>0</v>
      </c>
      <c r="O976" s="120">
        <v>0</v>
      </c>
      <c r="P976" s="185"/>
      <c r="Q976" s="181">
        <v>0</v>
      </c>
      <c r="R976" s="197"/>
      <c r="S976" s="179" t="str">
        <f>IFERROR(INDEX('ITC-3B'!$B$21:$B$1020,MATCH(F976,'ITC-3B'!$E$21:$E$1020,0)),"-")</f>
        <v>-</v>
      </c>
      <c r="T976" s="179" t="str">
        <f>IFERROR(INDEX('ITC-Books'!$B$21:$B$1020,MATCH(F976,'ITC-Books'!$E$21:$E$1020,0)),"-")</f>
        <v>-</v>
      </c>
      <c r="U976" s="186">
        <f t="shared" si="19"/>
        <v>0</v>
      </c>
      <c r="W976" s="179" t="str">
        <f>IFERROR(INDEX('ITC-3B'!$C$21:$C$1020,MATCH(F976,'ITC-3B'!$E$21:$E$1020,0)),"Unclaimed")</f>
        <v>Unclaimed</v>
      </c>
      <c r="X976" s="114">
        <f>IFERROR(VLOOKUP(F976,'ITC-3B'!$E$21:$P$1020,12,0)-H976,SUM(M976:O976))</f>
        <v>0</v>
      </c>
      <c r="Y976" s="179" t="str">
        <f>IFERROR(INDEX('ITC-Books'!$C$21:$C$1020,MATCH(F976,'ITC-Books'!$E$21:$E$1020,0)),"Unclaimed")</f>
        <v>Unclaimed</v>
      </c>
      <c r="Z976" s="114">
        <f>IFERROR(VLOOKUP(F976,'ITC-Books'!$E$21:$P$1020,12,0)-H976,SUM(M976:O976))</f>
        <v>0</v>
      </c>
    </row>
    <row r="977" spans="2:26">
      <c r="B977" s="176" t="s">
        <v>3356</v>
      </c>
      <c r="C977" s="121"/>
      <c r="D977" s="119"/>
      <c r="E977" s="118"/>
      <c r="F977" s="192"/>
      <c r="G977" s="117"/>
      <c r="H977" s="120">
        <v>0</v>
      </c>
      <c r="I977" s="119"/>
      <c r="J977" s="119"/>
      <c r="K977" s="120">
        <v>0</v>
      </c>
      <c r="L977" s="120">
        <v>0</v>
      </c>
      <c r="M977" s="120">
        <v>0</v>
      </c>
      <c r="N977" s="120">
        <v>0</v>
      </c>
      <c r="O977" s="120">
        <v>0</v>
      </c>
      <c r="P977" s="185"/>
      <c r="Q977" s="181">
        <v>0</v>
      </c>
      <c r="R977" s="197"/>
      <c r="S977" s="179" t="str">
        <f>IFERROR(INDEX('ITC-3B'!$B$21:$B$1020,MATCH(F977,'ITC-3B'!$E$21:$E$1020,0)),"-")</f>
        <v>-</v>
      </c>
      <c r="T977" s="179" t="str">
        <f>IFERROR(INDEX('ITC-Books'!$B$21:$B$1020,MATCH(F977,'ITC-Books'!$E$21:$E$1020,0)),"-")</f>
        <v>-</v>
      </c>
      <c r="U977" s="186">
        <f t="shared" si="19"/>
        <v>0</v>
      </c>
      <c r="W977" s="179" t="str">
        <f>IFERROR(INDEX('ITC-3B'!$C$21:$C$1020,MATCH(F977,'ITC-3B'!$E$21:$E$1020,0)),"Unclaimed")</f>
        <v>Unclaimed</v>
      </c>
      <c r="X977" s="114">
        <f>IFERROR(VLOOKUP(F977,'ITC-3B'!$E$21:$P$1020,12,0)-H977,SUM(M977:O977))</f>
        <v>0</v>
      </c>
      <c r="Y977" s="179" t="str">
        <f>IFERROR(INDEX('ITC-Books'!$C$21:$C$1020,MATCH(F977,'ITC-Books'!$E$21:$E$1020,0)),"Unclaimed")</f>
        <v>Unclaimed</v>
      </c>
      <c r="Z977" s="114">
        <f>IFERROR(VLOOKUP(F977,'ITC-Books'!$E$21:$P$1020,12,0)-H977,SUM(M977:O977))</f>
        <v>0</v>
      </c>
    </row>
    <row r="978" spans="2:26">
      <c r="B978" s="176" t="s">
        <v>3357</v>
      </c>
      <c r="C978" s="121"/>
      <c r="D978" s="119"/>
      <c r="E978" s="118"/>
      <c r="F978" s="192"/>
      <c r="G978" s="117"/>
      <c r="H978" s="120">
        <v>0</v>
      </c>
      <c r="I978" s="119"/>
      <c r="J978" s="119"/>
      <c r="K978" s="120">
        <v>0</v>
      </c>
      <c r="L978" s="120">
        <v>0</v>
      </c>
      <c r="M978" s="120">
        <v>0</v>
      </c>
      <c r="N978" s="120">
        <v>0</v>
      </c>
      <c r="O978" s="120">
        <v>0</v>
      </c>
      <c r="P978" s="185"/>
      <c r="Q978" s="181">
        <v>0</v>
      </c>
      <c r="R978" s="197"/>
      <c r="S978" s="179" t="str">
        <f>IFERROR(INDEX('ITC-3B'!$B$21:$B$1020,MATCH(F978,'ITC-3B'!$E$21:$E$1020,0)),"-")</f>
        <v>-</v>
      </c>
      <c r="T978" s="179" t="str">
        <f>IFERROR(INDEX('ITC-Books'!$B$21:$B$1020,MATCH(F978,'ITC-Books'!$E$21:$E$1020,0)),"-")</f>
        <v>-</v>
      </c>
      <c r="U978" s="186">
        <f t="shared" si="19"/>
        <v>0</v>
      </c>
      <c r="W978" s="179" t="str">
        <f>IFERROR(INDEX('ITC-3B'!$C$21:$C$1020,MATCH(F978,'ITC-3B'!$E$21:$E$1020,0)),"Unclaimed")</f>
        <v>Unclaimed</v>
      </c>
      <c r="X978" s="114">
        <f>IFERROR(VLOOKUP(F978,'ITC-3B'!$E$21:$P$1020,12,0)-H978,SUM(M978:O978))</f>
        <v>0</v>
      </c>
      <c r="Y978" s="179" t="str">
        <f>IFERROR(INDEX('ITC-Books'!$C$21:$C$1020,MATCH(F978,'ITC-Books'!$E$21:$E$1020,0)),"Unclaimed")</f>
        <v>Unclaimed</v>
      </c>
      <c r="Z978" s="114">
        <f>IFERROR(VLOOKUP(F978,'ITC-Books'!$E$21:$P$1020,12,0)-H978,SUM(M978:O978))</f>
        <v>0</v>
      </c>
    </row>
    <row r="979" spans="2:26">
      <c r="B979" s="176" t="s">
        <v>3358</v>
      </c>
      <c r="C979" s="121"/>
      <c r="D979" s="119"/>
      <c r="E979" s="118"/>
      <c r="F979" s="192"/>
      <c r="G979" s="117"/>
      <c r="H979" s="120">
        <v>0</v>
      </c>
      <c r="I979" s="119"/>
      <c r="J979" s="119"/>
      <c r="K979" s="120">
        <v>0</v>
      </c>
      <c r="L979" s="120">
        <v>0</v>
      </c>
      <c r="M979" s="120">
        <v>0</v>
      </c>
      <c r="N979" s="120">
        <v>0</v>
      </c>
      <c r="O979" s="120">
        <v>0</v>
      </c>
      <c r="P979" s="185"/>
      <c r="Q979" s="181">
        <v>0</v>
      </c>
      <c r="R979" s="197"/>
      <c r="S979" s="179" t="str">
        <f>IFERROR(INDEX('ITC-3B'!$B$21:$B$1020,MATCH(F979,'ITC-3B'!$E$21:$E$1020,0)),"-")</f>
        <v>-</v>
      </c>
      <c r="T979" s="179" t="str">
        <f>IFERROR(INDEX('ITC-Books'!$B$21:$B$1020,MATCH(F979,'ITC-Books'!$E$21:$E$1020,0)),"-")</f>
        <v>-</v>
      </c>
      <c r="U979" s="186">
        <f t="shared" si="19"/>
        <v>0</v>
      </c>
      <c r="W979" s="179" t="str">
        <f>IFERROR(INDEX('ITC-3B'!$C$21:$C$1020,MATCH(F979,'ITC-3B'!$E$21:$E$1020,0)),"Unclaimed")</f>
        <v>Unclaimed</v>
      </c>
      <c r="X979" s="114">
        <f>IFERROR(VLOOKUP(F979,'ITC-3B'!$E$21:$P$1020,12,0)-H979,SUM(M979:O979))</f>
        <v>0</v>
      </c>
      <c r="Y979" s="179" t="str">
        <f>IFERROR(INDEX('ITC-Books'!$C$21:$C$1020,MATCH(F979,'ITC-Books'!$E$21:$E$1020,0)),"Unclaimed")</f>
        <v>Unclaimed</v>
      </c>
      <c r="Z979" s="114">
        <f>IFERROR(VLOOKUP(F979,'ITC-Books'!$E$21:$P$1020,12,0)-H979,SUM(M979:O979))</f>
        <v>0</v>
      </c>
    </row>
    <row r="980" spans="2:26">
      <c r="B980" s="176" t="s">
        <v>3359</v>
      </c>
      <c r="C980" s="121"/>
      <c r="D980" s="119"/>
      <c r="E980" s="118"/>
      <c r="F980" s="192"/>
      <c r="G980" s="117"/>
      <c r="H980" s="120">
        <v>0</v>
      </c>
      <c r="I980" s="119"/>
      <c r="J980" s="119"/>
      <c r="K980" s="120">
        <v>0</v>
      </c>
      <c r="L980" s="120">
        <v>0</v>
      </c>
      <c r="M980" s="120">
        <v>0</v>
      </c>
      <c r="N980" s="120">
        <v>0</v>
      </c>
      <c r="O980" s="120">
        <v>0</v>
      </c>
      <c r="P980" s="185"/>
      <c r="Q980" s="181">
        <v>0</v>
      </c>
      <c r="R980" s="197"/>
      <c r="S980" s="179" t="str">
        <f>IFERROR(INDEX('ITC-3B'!$B$21:$B$1020,MATCH(F980,'ITC-3B'!$E$21:$E$1020,0)),"-")</f>
        <v>-</v>
      </c>
      <c r="T980" s="179" t="str">
        <f>IFERROR(INDEX('ITC-Books'!$B$21:$B$1020,MATCH(F980,'ITC-Books'!$E$21:$E$1020,0)),"-")</f>
        <v>-</v>
      </c>
      <c r="U980" s="186">
        <f t="shared" si="19"/>
        <v>0</v>
      </c>
      <c r="W980" s="179" t="str">
        <f>IFERROR(INDEX('ITC-3B'!$C$21:$C$1020,MATCH(F980,'ITC-3B'!$E$21:$E$1020,0)),"Unclaimed")</f>
        <v>Unclaimed</v>
      </c>
      <c r="X980" s="114">
        <f>IFERROR(VLOOKUP(F980,'ITC-3B'!$E$21:$P$1020,12,0)-H980,SUM(M980:O980))</f>
        <v>0</v>
      </c>
      <c r="Y980" s="179" t="str">
        <f>IFERROR(INDEX('ITC-Books'!$C$21:$C$1020,MATCH(F980,'ITC-Books'!$E$21:$E$1020,0)),"Unclaimed")</f>
        <v>Unclaimed</v>
      </c>
      <c r="Z980" s="114">
        <f>IFERROR(VLOOKUP(F980,'ITC-Books'!$E$21:$P$1020,12,0)-H980,SUM(M980:O980))</f>
        <v>0</v>
      </c>
    </row>
    <row r="981" spans="2:26">
      <c r="B981" s="176" t="s">
        <v>3360</v>
      </c>
      <c r="C981" s="121"/>
      <c r="D981" s="119"/>
      <c r="E981" s="118"/>
      <c r="F981" s="192"/>
      <c r="G981" s="117"/>
      <c r="H981" s="120">
        <v>0</v>
      </c>
      <c r="I981" s="119"/>
      <c r="J981" s="119"/>
      <c r="K981" s="120">
        <v>0</v>
      </c>
      <c r="L981" s="120">
        <v>0</v>
      </c>
      <c r="M981" s="120">
        <v>0</v>
      </c>
      <c r="N981" s="120">
        <v>0</v>
      </c>
      <c r="O981" s="120">
        <v>0</v>
      </c>
      <c r="P981" s="185"/>
      <c r="Q981" s="181">
        <v>0</v>
      </c>
      <c r="R981" s="197"/>
      <c r="S981" s="179" t="str">
        <f>IFERROR(INDEX('ITC-3B'!$B$21:$B$1020,MATCH(F981,'ITC-3B'!$E$21:$E$1020,0)),"-")</f>
        <v>-</v>
      </c>
      <c r="T981" s="179" t="str">
        <f>IFERROR(INDEX('ITC-Books'!$B$21:$B$1020,MATCH(F981,'ITC-Books'!$E$21:$E$1020,0)),"-")</f>
        <v>-</v>
      </c>
      <c r="U981" s="186">
        <f t="shared" si="19"/>
        <v>0</v>
      </c>
      <c r="W981" s="179" t="str">
        <f>IFERROR(INDEX('ITC-3B'!$C$21:$C$1020,MATCH(F981,'ITC-3B'!$E$21:$E$1020,0)),"Unclaimed")</f>
        <v>Unclaimed</v>
      </c>
      <c r="X981" s="114">
        <f>IFERROR(VLOOKUP(F981,'ITC-3B'!$E$21:$P$1020,12,0)-H981,SUM(M981:O981))</f>
        <v>0</v>
      </c>
      <c r="Y981" s="179" t="str">
        <f>IFERROR(INDEX('ITC-Books'!$C$21:$C$1020,MATCH(F981,'ITC-Books'!$E$21:$E$1020,0)),"Unclaimed")</f>
        <v>Unclaimed</v>
      </c>
      <c r="Z981" s="114">
        <f>IFERROR(VLOOKUP(F981,'ITC-Books'!$E$21:$P$1020,12,0)-H981,SUM(M981:O981))</f>
        <v>0</v>
      </c>
    </row>
    <row r="982" spans="2:26">
      <c r="B982" s="176" t="s">
        <v>3361</v>
      </c>
      <c r="C982" s="121"/>
      <c r="D982" s="119"/>
      <c r="E982" s="118"/>
      <c r="F982" s="192"/>
      <c r="G982" s="117"/>
      <c r="H982" s="120">
        <v>0</v>
      </c>
      <c r="I982" s="119"/>
      <c r="J982" s="119"/>
      <c r="K982" s="120">
        <v>0</v>
      </c>
      <c r="L982" s="120">
        <v>0</v>
      </c>
      <c r="M982" s="120">
        <v>0</v>
      </c>
      <c r="N982" s="120">
        <v>0</v>
      </c>
      <c r="O982" s="120">
        <v>0</v>
      </c>
      <c r="P982" s="185"/>
      <c r="Q982" s="181">
        <v>0</v>
      </c>
      <c r="R982" s="197"/>
      <c r="S982" s="179" t="str">
        <f>IFERROR(INDEX('ITC-3B'!$B$21:$B$1020,MATCH(F982,'ITC-3B'!$E$21:$E$1020,0)),"-")</f>
        <v>-</v>
      </c>
      <c r="T982" s="179" t="str">
        <f>IFERROR(INDEX('ITC-Books'!$B$21:$B$1020,MATCH(F982,'ITC-Books'!$E$21:$E$1020,0)),"-")</f>
        <v>-</v>
      </c>
      <c r="U982" s="186">
        <f t="shared" ref="U982:U1020" si="20">IF(((L982*K982/100)-SUM(M982:O982))&gt;0.51,0,((L982*K982/100)-SUM(M982:O982)))</f>
        <v>0</v>
      </c>
      <c r="W982" s="179" t="str">
        <f>IFERROR(INDEX('ITC-3B'!$C$21:$C$1020,MATCH(F982,'ITC-3B'!$E$21:$E$1020,0)),"Unclaimed")</f>
        <v>Unclaimed</v>
      </c>
      <c r="X982" s="114">
        <f>IFERROR(VLOOKUP(F982,'ITC-3B'!$E$21:$P$1020,12,0)-H982,SUM(M982:O982))</f>
        <v>0</v>
      </c>
      <c r="Y982" s="179" t="str">
        <f>IFERROR(INDEX('ITC-Books'!$C$21:$C$1020,MATCH(F982,'ITC-Books'!$E$21:$E$1020,0)),"Unclaimed")</f>
        <v>Unclaimed</v>
      </c>
      <c r="Z982" s="114">
        <f>IFERROR(VLOOKUP(F982,'ITC-Books'!$E$21:$P$1020,12,0)-H982,SUM(M982:O982))</f>
        <v>0</v>
      </c>
    </row>
    <row r="983" spans="2:26">
      <c r="B983" s="176" t="s">
        <v>3362</v>
      </c>
      <c r="C983" s="121"/>
      <c r="D983" s="119"/>
      <c r="E983" s="118"/>
      <c r="F983" s="192"/>
      <c r="G983" s="117"/>
      <c r="H983" s="120">
        <v>0</v>
      </c>
      <c r="I983" s="119"/>
      <c r="J983" s="119"/>
      <c r="K983" s="120">
        <v>0</v>
      </c>
      <c r="L983" s="120">
        <v>0</v>
      </c>
      <c r="M983" s="120">
        <v>0</v>
      </c>
      <c r="N983" s="120">
        <v>0</v>
      </c>
      <c r="O983" s="120">
        <v>0</v>
      </c>
      <c r="P983" s="185"/>
      <c r="Q983" s="181">
        <v>0</v>
      </c>
      <c r="R983" s="197"/>
      <c r="S983" s="179" t="str">
        <f>IFERROR(INDEX('ITC-3B'!$B$21:$B$1020,MATCH(F983,'ITC-3B'!$E$21:$E$1020,0)),"-")</f>
        <v>-</v>
      </c>
      <c r="T983" s="179" t="str">
        <f>IFERROR(INDEX('ITC-Books'!$B$21:$B$1020,MATCH(F983,'ITC-Books'!$E$21:$E$1020,0)),"-")</f>
        <v>-</v>
      </c>
      <c r="U983" s="186">
        <f t="shared" si="20"/>
        <v>0</v>
      </c>
      <c r="W983" s="179" t="str">
        <f>IFERROR(INDEX('ITC-3B'!$C$21:$C$1020,MATCH(F983,'ITC-3B'!$E$21:$E$1020,0)),"Unclaimed")</f>
        <v>Unclaimed</v>
      </c>
      <c r="X983" s="114">
        <f>IFERROR(VLOOKUP(F983,'ITC-3B'!$E$21:$P$1020,12,0)-H983,SUM(M983:O983))</f>
        <v>0</v>
      </c>
      <c r="Y983" s="179" t="str">
        <f>IFERROR(INDEX('ITC-Books'!$C$21:$C$1020,MATCH(F983,'ITC-Books'!$E$21:$E$1020,0)),"Unclaimed")</f>
        <v>Unclaimed</v>
      </c>
      <c r="Z983" s="114">
        <f>IFERROR(VLOOKUP(F983,'ITC-Books'!$E$21:$P$1020,12,0)-H983,SUM(M983:O983))</f>
        <v>0</v>
      </c>
    </row>
    <row r="984" spans="2:26">
      <c r="B984" s="176" t="s">
        <v>3363</v>
      </c>
      <c r="C984" s="121"/>
      <c r="D984" s="119"/>
      <c r="E984" s="118"/>
      <c r="F984" s="192"/>
      <c r="G984" s="117"/>
      <c r="H984" s="120">
        <v>0</v>
      </c>
      <c r="I984" s="119"/>
      <c r="J984" s="119"/>
      <c r="K984" s="120">
        <v>0</v>
      </c>
      <c r="L984" s="120">
        <v>0</v>
      </c>
      <c r="M984" s="120">
        <v>0</v>
      </c>
      <c r="N984" s="120">
        <v>0</v>
      </c>
      <c r="O984" s="120">
        <v>0</v>
      </c>
      <c r="P984" s="185"/>
      <c r="Q984" s="181">
        <v>0</v>
      </c>
      <c r="R984" s="197"/>
      <c r="S984" s="179" t="str">
        <f>IFERROR(INDEX('ITC-3B'!$B$21:$B$1020,MATCH(F984,'ITC-3B'!$E$21:$E$1020,0)),"-")</f>
        <v>-</v>
      </c>
      <c r="T984" s="179" t="str">
        <f>IFERROR(INDEX('ITC-Books'!$B$21:$B$1020,MATCH(F984,'ITC-Books'!$E$21:$E$1020,0)),"-")</f>
        <v>-</v>
      </c>
      <c r="U984" s="186">
        <f t="shared" si="20"/>
        <v>0</v>
      </c>
      <c r="W984" s="179" t="str">
        <f>IFERROR(INDEX('ITC-3B'!$C$21:$C$1020,MATCH(F984,'ITC-3B'!$E$21:$E$1020,0)),"Unclaimed")</f>
        <v>Unclaimed</v>
      </c>
      <c r="X984" s="114">
        <f>IFERROR(VLOOKUP(F984,'ITC-3B'!$E$21:$P$1020,12,0)-H984,SUM(M984:O984))</f>
        <v>0</v>
      </c>
      <c r="Y984" s="179" t="str">
        <f>IFERROR(INDEX('ITC-Books'!$C$21:$C$1020,MATCH(F984,'ITC-Books'!$E$21:$E$1020,0)),"Unclaimed")</f>
        <v>Unclaimed</v>
      </c>
      <c r="Z984" s="114">
        <f>IFERROR(VLOOKUP(F984,'ITC-Books'!$E$21:$P$1020,12,0)-H984,SUM(M984:O984))</f>
        <v>0</v>
      </c>
    </row>
    <row r="985" spans="2:26">
      <c r="B985" s="176" t="s">
        <v>3364</v>
      </c>
      <c r="C985" s="121"/>
      <c r="D985" s="119"/>
      <c r="E985" s="118"/>
      <c r="F985" s="192"/>
      <c r="G985" s="117"/>
      <c r="H985" s="120">
        <v>0</v>
      </c>
      <c r="I985" s="119"/>
      <c r="J985" s="119"/>
      <c r="K985" s="120">
        <v>0</v>
      </c>
      <c r="L985" s="120">
        <v>0</v>
      </c>
      <c r="M985" s="120">
        <v>0</v>
      </c>
      <c r="N985" s="120">
        <v>0</v>
      </c>
      <c r="O985" s="120">
        <v>0</v>
      </c>
      <c r="P985" s="185"/>
      <c r="Q985" s="181">
        <v>0</v>
      </c>
      <c r="R985" s="197"/>
      <c r="S985" s="179" t="str">
        <f>IFERROR(INDEX('ITC-3B'!$B$21:$B$1020,MATCH(F985,'ITC-3B'!$E$21:$E$1020,0)),"-")</f>
        <v>-</v>
      </c>
      <c r="T985" s="179" t="str">
        <f>IFERROR(INDEX('ITC-Books'!$B$21:$B$1020,MATCH(F985,'ITC-Books'!$E$21:$E$1020,0)),"-")</f>
        <v>-</v>
      </c>
      <c r="U985" s="186">
        <f t="shared" si="20"/>
        <v>0</v>
      </c>
      <c r="W985" s="179" t="str">
        <f>IFERROR(INDEX('ITC-3B'!$C$21:$C$1020,MATCH(F985,'ITC-3B'!$E$21:$E$1020,0)),"Unclaimed")</f>
        <v>Unclaimed</v>
      </c>
      <c r="X985" s="114">
        <f>IFERROR(VLOOKUP(F985,'ITC-3B'!$E$21:$P$1020,12,0)-H985,SUM(M985:O985))</f>
        <v>0</v>
      </c>
      <c r="Y985" s="179" t="str">
        <f>IFERROR(INDEX('ITC-Books'!$C$21:$C$1020,MATCH(F985,'ITC-Books'!$E$21:$E$1020,0)),"Unclaimed")</f>
        <v>Unclaimed</v>
      </c>
      <c r="Z985" s="114">
        <f>IFERROR(VLOOKUP(F985,'ITC-Books'!$E$21:$P$1020,12,0)-H985,SUM(M985:O985))</f>
        <v>0</v>
      </c>
    </row>
    <row r="986" spans="2:26">
      <c r="B986" s="176" t="s">
        <v>3365</v>
      </c>
      <c r="C986" s="121"/>
      <c r="D986" s="119"/>
      <c r="E986" s="118"/>
      <c r="F986" s="192"/>
      <c r="G986" s="117"/>
      <c r="H986" s="120">
        <v>0</v>
      </c>
      <c r="I986" s="119"/>
      <c r="J986" s="119"/>
      <c r="K986" s="120">
        <v>0</v>
      </c>
      <c r="L986" s="120">
        <v>0</v>
      </c>
      <c r="M986" s="120">
        <v>0</v>
      </c>
      <c r="N986" s="120">
        <v>0</v>
      </c>
      <c r="O986" s="120">
        <v>0</v>
      </c>
      <c r="P986" s="185"/>
      <c r="Q986" s="181">
        <v>0</v>
      </c>
      <c r="R986" s="197"/>
      <c r="S986" s="179" t="str">
        <f>IFERROR(INDEX('ITC-3B'!$B$21:$B$1020,MATCH(F986,'ITC-3B'!$E$21:$E$1020,0)),"-")</f>
        <v>-</v>
      </c>
      <c r="T986" s="179" t="str">
        <f>IFERROR(INDEX('ITC-Books'!$B$21:$B$1020,MATCH(F986,'ITC-Books'!$E$21:$E$1020,0)),"-")</f>
        <v>-</v>
      </c>
      <c r="U986" s="186">
        <f t="shared" si="20"/>
        <v>0</v>
      </c>
      <c r="W986" s="179" t="str">
        <f>IFERROR(INDEX('ITC-3B'!$C$21:$C$1020,MATCH(F986,'ITC-3B'!$E$21:$E$1020,0)),"Unclaimed")</f>
        <v>Unclaimed</v>
      </c>
      <c r="X986" s="114">
        <f>IFERROR(VLOOKUP(F986,'ITC-3B'!$E$21:$P$1020,12,0)-H986,SUM(M986:O986))</f>
        <v>0</v>
      </c>
      <c r="Y986" s="179" t="str">
        <f>IFERROR(INDEX('ITC-Books'!$C$21:$C$1020,MATCH(F986,'ITC-Books'!$E$21:$E$1020,0)),"Unclaimed")</f>
        <v>Unclaimed</v>
      </c>
      <c r="Z986" s="114">
        <f>IFERROR(VLOOKUP(F986,'ITC-Books'!$E$21:$P$1020,12,0)-H986,SUM(M986:O986))</f>
        <v>0</v>
      </c>
    </row>
    <row r="987" spans="2:26">
      <c r="B987" s="176" t="s">
        <v>3366</v>
      </c>
      <c r="C987" s="121"/>
      <c r="D987" s="119"/>
      <c r="E987" s="118"/>
      <c r="F987" s="192"/>
      <c r="G987" s="117"/>
      <c r="H987" s="120">
        <v>0</v>
      </c>
      <c r="I987" s="119"/>
      <c r="J987" s="119"/>
      <c r="K987" s="120">
        <v>0</v>
      </c>
      <c r="L987" s="120">
        <v>0</v>
      </c>
      <c r="M987" s="120">
        <v>0</v>
      </c>
      <c r="N987" s="120">
        <v>0</v>
      </c>
      <c r="O987" s="120">
        <v>0</v>
      </c>
      <c r="P987" s="185"/>
      <c r="Q987" s="181">
        <v>0</v>
      </c>
      <c r="R987" s="197"/>
      <c r="S987" s="179" t="str">
        <f>IFERROR(INDEX('ITC-3B'!$B$21:$B$1020,MATCH(F987,'ITC-3B'!$E$21:$E$1020,0)),"-")</f>
        <v>-</v>
      </c>
      <c r="T987" s="179" t="str">
        <f>IFERROR(INDEX('ITC-Books'!$B$21:$B$1020,MATCH(F987,'ITC-Books'!$E$21:$E$1020,0)),"-")</f>
        <v>-</v>
      </c>
      <c r="U987" s="186">
        <f t="shared" si="20"/>
        <v>0</v>
      </c>
      <c r="W987" s="179" t="str">
        <f>IFERROR(INDEX('ITC-3B'!$C$21:$C$1020,MATCH(F987,'ITC-3B'!$E$21:$E$1020,0)),"Unclaimed")</f>
        <v>Unclaimed</v>
      </c>
      <c r="X987" s="114">
        <f>IFERROR(VLOOKUP(F987,'ITC-3B'!$E$21:$P$1020,12,0)-H987,SUM(M987:O987))</f>
        <v>0</v>
      </c>
      <c r="Y987" s="179" t="str">
        <f>IFERROR(INDEX('ITC-Books'!$C$21:$C$1020,MATCH(F987,'ITC-Books'!$E$21:$E$1020,0)),"Unclaimed")</f>
        <v>Unclaimed</v>
      </c>
      <c r="Z987" s="114">
        <f>IFERROR(VLOOKUP(F987,'ITC-Books'!$E$21:$P$1020,12,0)-H987,SUM(M987:O987))</f>
        <v>0</v>
      </c>
    </row>
    <row r="988" spans="2:26">
      <c r="B988" s="176" t="s">
        <v>3367</v>
      </c>
      <c r="C988" s="121"/>
      <c r="D988" s="119"/>
      <c r="E988" s="118"/>
      <c r="F988" s="192"/>
      <c r="G988" s="117"/>
      <c r="H988" s="120">
        <v>0</v>
      </c>
      <c r="I988" s="119"/>
      <c r="J988" s="119"/>
      <c r="K988" s="120">
        <v>0</v>
      </c>
      <c r="L988" s="120">
        <v>0</v>
      </c>
      <c r="M988" s="120">
        <v>0</v>
      </c>
      <c r="N988" s="120">
        <v>0</v>
      </c>
      <c r="O988" s="120">
        <v>0</v>
      </c>
      <c r="P988" s="185"/>
      <c r="Q988" s="181">
        <v>0</v>
      </c>
      <c r="R988" s="197"/>
      <c r="S988" s="179" t="str">
        <f>IFERROR(INDEX('ITC-3B'!$B$21:$B$1020,MATCH(F988,'ITC-3B'!$E$21:$E$1020,0)),"-")</f>
        <v>-</v>
      </c>
      <c r="T988" s="179" t="str">
        <f>IFERROR(INDEX('ITC-Books'!$B$21:$B$1020,MATCH(F988,'ITC-Books'!$E$21:$E$1020,0)),"-")</f>
        <v>-</v>
      </c>
      <c r="U988" s="186">
        <f t="shared" si="20"/>
        <v>0</v>
      </c>
      <c r="W988" s="179" t="str">
        <f>IFERROR(INDEX('ITC-3B'!$C$21:$C$1020,MATCH(F988,'ITC-3B'!$E$21:$E$1020,0)),"Unclaimed")</f>
        <v>Unclaimed</v>
      </c>
      <c r="X988" s="114">
        <f>IFERROR(VLOOKUP(F988,'ITC-3B'!$E$21:$P$1020,12,0)-H988,SUM(M988:O988))</f>
        <v>0</v>
      </c>
      <c r="Y988" s="179" t="str">
        <f>IFERROR(INDEX('ITC-Books'!$C$21:$C$1020,MATCH(F988,'ITC-Books'!$E$21:$E$1020,0)),"Unclaimed")</f>
        <v>Unclaimed</v>
      </c>
      <c r="Z988" s="114">
        <f>IFERROR(VLOOKUP(F988,'ITC-Books'!$E$21:$P$1020,12,0)-H988,SUM(M988:O988))</f>
        <v>0</v>
      </c>
    </row>
    <row r="989" spans="2:26">
      <c r="B989" s="176" t="s">
        <v>3368</v>
      </c>
      <c r="C989" s="121"/>
      <c r="D989" s="119"/>
      <c r="E989" s="118"/>
      <c r="F989" s="192"/>
      <c r="G989" s="117"/>
      <c r="H989" s="120">
        <v>0</v>
      </c>
      <c r="I989" s="119"/>
      <c r="J989" s="119"/>
      <c r="K989" s="120">
        <v>0</v>
      </c>
      <c r="L989" s="120">
        <v>0</v>
      </c>
      <c r="M989" s="120">
        <v>0</v>
      </c>
      <c r="N989" s="120">
        <v>0</v>
      </c>
      <c r="O989" s="120">
        <v>0</v>
      </c>
      <c r="P989" s="185"/>
      <c r="Q989" s="181">
        <v>0</v>
      </c>
      <c r="R989" s="197"/>
      <c r="S989" s="179" t="str">
        <f>IFERROR(INDEX('ITC-3B'!$B$21:$B$1020,MATCH(F989,'ITC-3B'!$E$21:$E$1020,0)),"-")</f>
        <v>-</v>
      </c>
      <c r="T989" s="179" t="str">
        <f>IFERROR(INDEX('ITC-Books'!$B$21:$B$1020,MATCH(F989,'ITC-Books'!$E$21:$E$1020,0)),"-")</f>
        <v>-</v>
      </c>
      <c r="U989" s="186">
        <f t="shared" si="20"/>
        <v>0</v>
      </c>
      <c r="W989" s="179" t="str">
        <f>IFERROR(INDEX('ITC-3B'!$C$21:$C$1020,MATCH(F989,'ITC-3B'!$E$21:$E$1020,0)),"Unclaimed")</f>
        <v>Unclaimed</v>
      </c>
      <c r="X989" s="114">
        <f>IFERROR(VLOOKUP(F989,'ITC-3B'!$E$21:$P$1020,12,0)-H989,SUM(M989:O989))</f>
        <v>0</v>
      </c>
      <c r="Y989" s="179" t="str">
        <f>IFERROR(INDEX('ITC-Books'!$C$21:$C$1020,MATCH(F989,'ITC-Books'!$E$21:$E$1020,0)),"Unclaimed")</f>
        <v>Unclaimed</v>
      </c>
      <c r="Z989" s="114">
        <f>IFERROR(VLOOKUP(F989,'ITC-Books'!$E$21:$P$1020,12,0)-H989,SUM(M989:O989))</f>
        <v>0</v>
      </c>
    </row>
    <row r="990" spans="2:26">
      <c r="B990" s="176" t="s">
        <v>3369</v>
      </c>
      <c r="C990" s="121"/>
      <c r="D990" s="119"/>
      <c r="E990" s="118"/>
      <c r="F990" s="192"/>
      <c r="G990" s="117"/>
      <c r="H990" s="120">
        <v>0</v>
      </c>
      <c r="I990" s="119"/>
      <c r="J990" s="119"/>
      <c r="K990" s="120">
        <v>0</v>
      </c>
      <c r="L990" s="120">
        <v>0</v>
      </c>
      <c r="M990" s="120">
        <v>0</v>
      </c>
      <c r="N990" s="120">
        <v>0</v>
      </c>
      <c r="O990" s="120">
        <v>0</v>
      </c>
      <c r="P990" s="185"/>
      <c r="Q990" s="181">
        <v>0</v>
      </c>
      <c r="R990" s="197"/>
      <c r="S990" s="179" t="str">
        <f>IFERROR(INDEX('ITC-3B'!$B$21:$B$1020,MATCH(F990,'ITC-3B'!$E$21:$E$1020,0)),"-")</f>
        <v>-</v>
      </c>
      <c r="T990" s="179" t="str">
        <f>IFERROR(INDEX('ITC-Books'!$B$21:$B$1020,MATCH(F990,'ITC-Books'!$E$21:$E$1020,0)),"-")</f>
        <v>-</v>
      </c>
      <c r="U990" s="186">
        <f t="shared" si="20"/>
        <v>0</v>
      </c>
      <c r="W990" s="179" t="str">
        <f>IFERROR(INDEX('ITC-3B'!$C$21:$C$1020,MATCH(F990,'ITC-3B'!$E$21:$E$1020,0)),"Unclaimed")</f>
        <v>Unclaimed</v>
      </c>
      <c r="X990" s="114">
        <f>IFERROR(VLOOKUP(F990,'ITC-3B'!$E$21:$P$1020,12,0)-H990,SUM(M990:O990))</f>
        <v>0</v>
      </c>
      <c r="Y990" s="179" t="str">
        <f>IFERROR(INDEX('ITC-Books'!$C$21:$C$1020,MATCH(F990,'ITC-Books'!$E$21:$E$1020,0)),"Unclaimed")</f>
        <v>Unclaimed</v>
      </c>
      <c r="Z990" s="114">
        <f>IFERROR(VLOOKUP(F990,'ITC-Books'!$E$21:$P$1020,12,0)-H990,SUM(M990:O990))</f>
        <v>0</v>
      </c>
    </row>
    <row r="991" spans="2:26">
      <c r="B991" s="176" t="s">
        <v>3370</v>
      </c>
      <c r="C991" s="121"/>
      <c r="D991" s="119"/>
      <c r="E991" s="118"/>
      <c r="F991" s="192"/>
      <c r="G991" s="117"/>
      <c r="H991" s="120">
        <v>0</v>
      </c>
      <c r="I991" s="119"/>
      <c r="J991" s="119"/>
      <c r="K991" s="120">
        <v>0</v>
      </c>
      <c r="L991" s="120">
        <v>0</v>
      </c>
      <c r="M991" s="120">
        <v>0</v>
      </c>
      <c r="N991" s="120">
        <v>0</v>
      </c>
      <c r="O991" s="120">
        <v>0</v>
      </c>
      <c r="P991" s="185"/>
      <c r="Q991" s="181">
        <v>0</v>
      </c>
      <c r="R991" s="197"/>
      <c r="S991" s="179" t="str">
        <f>IFERROR(INDEX('ITC-3B'!$B$21:$B$1020,MATCH(F991,'ITC-3B'!$E$21:$E$1020,0)),"-")</f>
        <v>-</v>
      </c>
      <c r="T991" s="179" t="str">
        <f>IFERROR(INDEX('ITC-Books'!$B$21:$B$1020,MATCH(F991,'ITC-Books'!$E$21:$E$1020,0)),"-")</f>
        <v>-</v>
      </c>
      <c r="U991" s="186">
        <f t="shared" si="20"/>
        <v>0</v>
      </c>
      <c r="W991" s="179" t="str">
        <f>IFERROR(INDEX('ITC-3B'!$C$21:$C$1020,MATCH(F991,'ITC-3B'!$E$21:$E$1020,0)),"Unclaimed")</f>
        <v>Unclaimed</v>
      </c>
      <c r="X991" s="114">
        <f>IFERROR(VLOOKUP(F991,'ITC-3B'!$E$21:$P$1020,12,0)-H991,SUM(M991:O991))</f>
        <v>0</v>
      </c>
      <c r="Y991" s="179" t="str">
        <f>IFERROR(INDEX('ITC-Books'!$C$21:$C$1020,MATCH(F991,'ITC-Books'!$E$21:$E$1020,0)),"Unclaimed")</f>
        <v>Unclaimed</v>
      </c>
      <c r="Z991" s="114">
        <f>IFERROR(VLOOKUP(F991,'ITC-Books'!$E$21:$P$1020,12,0)-H991,SUM(M991:O991))</f>
        <v>0</v>
      </c>
    </row>
    <row r="992" spans="2:26">
      <c r="B992" s="176" t="s">
        <v>3371</v>
      </c>
      <c r="C992" s="121"/>
      <c r="D992" s="119"/>
      <c r="E992" s="118"/>
      <c r="F992" s="192"/>
      <c r="G992" s="117"/>
      <c r="H992" s="120">
        <v>0</v>
      </c>
      <c r="I992" s="119"/>
      <c r="J992" s="119"/>
      <c r="K992" s="120">
        <v>0</v>
      </c>
      <c r="L992" s="120">
        <v>0</v>
      </c>
      <c r="M992" s="120">
        <v>0</v>
      </c>
      <c r="N992" s="120">
        <v>0</v>
      </c>
      <c r="O992" s="120">
        <v>0</v>
      </c>
      <c r="P992" s="185"/>
      <c r="Q992" s="181">
        <v>0</v>
      </c>
      <c r="R992" s="197"/>
      <c r="S992" s="179" t="str">
        <f>IFERROR(INDEX('ITC-3B'!$B$21:$B$1020,MATCH(F992,'ITC-3B'!$E$21:$E$1020,0)),"-")</f>
        <v>-</v>
      </c>
      <c r="T992" s="179" t="str">
        <f>IFERROR(INDEX('ITC-Books'!$B$21:$B$1020,MATCH(F992,'ITC-Books'!$E$21:$E$1020,0)),"-")</f>
        <v>-</v>
      </c>
      <c r="U992" s="186">
        <f t="shared" si="20"/>
        <v>0</v>
      </c>
      <c r="W992" s="179" t="str">
        <f>IFERROR(INDEX('ITC-3B'!$C$21:$C$1020,MATCH(F992,'ITC-3B'!$E$21:$E$1020,0)),"Unclaimed")</f>
        <v>Unclaimed</v>
      </c>
      <c r="X992" s="114">
        <f>IFERROR(VLOOKUP(F992,'ITC-3B'!$E$21:$P$1020,12,0)-H992,SUM(M992:O992))</f>
        <v>0</v>
      </c>
      <c r="Y992" s="179" t="str">
        <f>IFERROR(INDEX('ITC-Books'!$C$21:$C$1020,MATCH(F992,'ITC-Books'!$E$21:$E$1020,0)),"Unclaimed")</f>
        <v>Unclaimed</v>
      </c>
      <c r="Z992" s="114">
        <f>IFERROR(VLOOKUP(F992,'ITC-Books'!$E$21:$P$1020,12,0)-H992,SUM(M992:O992))</f>
        <v>0</v>
      </c>
    </row>
    <row r="993" spans="2:26">
      <c r="B993" s="176" t="s">
        <v>3372</v>
      </c>
      <c r="C993" s="121"/>
      <c r="D993" s="119"/>
      <c r="E993" s="118"/>
      <c r="F993" s="192"/>
      <c r="G993" s="117"/>
      <c r="H993" s="120">
        <v>0</v>
      </c>
      <c r="I993" s="119"/>
      <c r="J993" s="119"/>
      <c r="K993" s="120">
        <v>0</v>
      </c>
      <c r="L993" s="120">
        <v>0</v>
      </c>
      <c r="M993" s="120">
        <v>0</v>
      </c>
      <c r="N993" s="120">
        <v>0</v>
      </c>
      <c r="O993" s="120">
        <v>0</v>
      </c>
      <c r="P993" s="185"/>
      <c r="Q993" s="181">
        <v>0</v>
      </c>
      <c r="R993" s="197"/>
      <c r="S993" s="179" t="str">
        <f>IFERROR(INDEX('ITC-3B'!$B$21:$B$1020,MATCH(F993,'ITC-3B'!$E$21:$E$1020,0)),"-")</f>
        <v>-</v>
      </c>
      <c r="T993" s="179" t="str">
        <f>IFERROR(INDEX('ITC-Books'!$B$21:$B$1020,MATCH(F993,'ITC-Books'!$E$21:$E$1020,0)),"-")</f>
        <v>-</v>
      </c>
      <c r="U993" s="186">
        <f t="shared" si="20"/>
        <v>0</v>
      </c>
      <c r="W993" s="179" t="str">
        <f>IFERROR(INDEX('ITC-3B'!$C$21:$C$1020,MATCH(F993,'ITC-3B'!$E$21:$E$1020,0)),"Unclaimed")</f>
        <v>Unclaimed</v>
      </c>
      <c r="X993" s="114">
        <f>IFERROR(VLOOKUP(F993,'ITC-3B'!$E$21:$P$1020,12,0)-H993,SUM(M993:O993))</f>
        <v>0</v>
      </c>
      <c r="Y993" s="179" t="str">
        <f>IFERROR(INDEX('ITC-Books'!$C$21:$C$1020,MATCH(F993,'ITC-Books'!$E$21:$E$1020,0)),"Unclaimed")</f>
        <v>Unclaimed</v>
      </c>
      <c r="Z993" s="114">
        <f>IFERROR(VLOOKUP(F993,'ITC-Books'!$E$21:$P$1020,12,0)-H993,SUM(M993:O993))</f>
        <v>0</v>
      </c>
    </row>
    <row r="994" spans="2:26">
      <c r="B994" s="176" t="s">
        <v>3373</v>
      </c>
      <c r="C994" s="121"/>
      <c r="D994" s="119"/>
      <c r="E994" s="118"/>
      <c r="F994" s="192"/>
      <c r="G994" s="117"/>
      <c r="H994" s="120">
        <v>0</v>
      </c>
      <c r="I994" s="119"/>
      <c r="J994" s="119"/>
      <c r="K994" s="120">
        <v>0</v>
      </c>
      <c r="L994" s="120">
        <v>0</v>
      </c>
      <c r="M994" s="120">
        <v>0</v>
      </c>
      <c r="N994" s="120">
        <v>0</v>
      </c>
      <c r="O994" s="120">
        <v>0</v>
      </c>
      <c r="P994" s="185"/>
      <c r="Q994" s="181">
        <v>0</v>
      </c>
      <c r="R994" s="197"/>
      <c r="S994" s="179" t="str">
        <f>IFERROR(INDEX('ITC-3B'!$B$21:$B$1020,MATCH(F994,'ITC-3B'!$E$21:$E$1020,0)),"-")</f>
        <v>-</v>
      </c>
      <c r="T994" s="179" t="str">
        <f>IFERROR(INDEX('ITC-Books'!$B$21:$B$1020,MATCH(F994,'ITC-Books'!$E$21:$E$1020,0)),"-")</f>
        <v>-</v>
      </c>
      <c r="U994" s="186">
        <f t="shared" si="20"/>
        <v>0</v>
      </c>
      <c r="W994" s="179" t="str">
        <f>IFERROR(INDEX('ITC-3B'!$C$21:$C$1020,MATCH(F994,'ITC-3B'!$E$21:$E$1020,0)),"Unclaimed")</f>
        <v>Unclaimed</v>
      </c>
      <c r="X994" s="114">
        <f>IFERROR(VLOOKUP(F994,'ITC-3B'!$E$21:$P$1020,12,0)-H994,SUM(M994:O994))</f>
        <v>0</v>
      </c>
      <c r="Y994" s="179" t="str">
        <f>IFERROR(INDEX('ITC-Books'!$C$21:$C$1020,MATCH(F994,'ITC-Books'!$E$21:$E$1020,0)),"Unclaimed")</f>
        <v>Unclaimed</v>
      </c>
      <c r="Z994" s="114">
        <f>IFERROR(VLOOKUP(F994,'ITC-Books'!$E$21:$P$1020,12,0)-H994,SUM(M994:O994))</f>
        <v>0</v>
      </c>
    </row>
    <row r="995" spans="2:26">
      <c r="B995" s="176" t="s">
        <v>3374</v>
      </c>
      <c r="C995" s="121"/>
      <c r="D995" s="119"/>
      <c r="E995" s="118"/>
      <c r="F995" s="192"/>
      <c r="G995" s="117"/>
      <c r="H995" s="120">
        <v>0</v>
      </c>
      <c r="I995" s="119"/>
      <c r="J995" s="119"/>
      <c r="K995" s="120">
        <v>0</v>
      </c>
      <c r="L995" s="120">
        <v>0</v>
      </c>
      <c r="M995" s="120">
        <v>0</v>
      </c>
      <c r="N995" s="120">
        <v>0</v>
      </c>
      <c r="O995" s="120">
        <v>0</v>
      </c>
      <c r="P995" s="185"/>
      <c r="Q995" s="181">
        <v>0</v>
      </c>
      <c r="R995" s="197"/>
      <c r="S995" s="179" t="str">
        <f>IFERROR(INDEX('ITC-3B'!$B$21:$B$1020,MATCH(F995,'ITC-3B'!$E$21:$E$1020,0)),"-")</f>
        <v>-</v>
      </c>
      <c r="T995" s="179" t="str">
        <f>IFERROR(INDEX('ITC-Books'!$B$21:$B$1020,MATCH(F995,'ITC-Books'!$E$21:$E$1020,0)),"-")</f>
        <v>-</v>
      </c>
      <c r="U995" s="186">
        <f t="shared" si="20"/>
        <v>0</v>
      </c>
      <c r="W995" s="179" t="str">
        <f>IFERROR(INDEX('ITC-3B'!$C$21:$C$1020,MATCH(F995,'ITC-3B'!$E$21:$E$1020,0)),"Unclaimed")</f>
        <v>Unclaimed</v>
      </c>
      <c r="X995" s="114">
        <f>IFERROR(VLOOKUP(F995,'ITC-3B'!$E$21:$P$1020,12,0)-H995,SUM(M995:O995))</f>
        <v>0</v>
      </c>
      <c r="Y995" s="179" t="str">
        <f>IFERROR(INDEX('ITC-Books'!$C$21:$C$1020,MATCH(F995,'ITC-Books'!$E$21:$E$1020,0)),"Unclaimed")</f>
        <v>Unclaimed</v>
      </c>
      <c r="Z995" s="114">
        <f>IFERROR(VLOOKUP(F995,'ITC-Books'!$E$21:$P$1020,12,0)-H995,SUM(M995:O995))</f>
        <v>0</v>
      </c>
    </row>
    <row r="996" spans="2:26">
      <c r="B996" s="176" t="s">
        <v>3375</v>
      </c>
      <c r="C996" s="121"/>
      <c r="D996" s="119"/>
      <c r="E996" s="118"/>
      <c r="F996" s="192"/>
      <c r="G996" s="117"/>
      <c r="H996" s="120">
        <v>0</v>
      </c>
      <c r="I996" s="119"/>
      <c r="J996" s="119"/>
      <c r="K996" s="120">
        <v>0</v>
      </c>
      <c r="L996" s="120">
        <v>0</v>
      </c>
      <c r="M996" s="120">
        <v>0</v>
      </c>
      <c r="N996" s="120">
        <v>0</v>
      </c>
      <c r="O996" s="120">
        <v>0</v>
      </c>
      <c r="P996" s="185"/>
      <c r="Q996" s="181">
        <v>0</v>
      </c>
      <c r="R996" s="197"/>
      <c r="S996" s="179" t="str">
        <f>IFERROR(INDEX('ITC-3B'!$B$21:$B$1020,MATCH(F996,'ITC-3B'!$E$21:$E$1020,0)),"-")</f>
        <v>-</v>
      </c>
      <c r="T996" s="179" t="str">
        <f>IFERROR(INDEX('ITC-Books'!$B$21:$B$1020,MATCH(F996,'ITC-Books'!$E$21:$E$1020,0)),"-")</f>
        <v>-</v>
      </c>
      <c r="U996" s="186">
        <f t="shared" si="20"/>
        <v>0</v>
      </c>
      <c r="W996" s="179" t="str">
        <f>IFERROR(INDEX('ITC-3B'!$C$21:$C$1020,MATCH(F996,'ITC-3B'!$E$21:$E$1020,0)),"Unclaimed")</f>
        <v>Unclaimed</v>
      </c>
      <c r="X996" s="114">
        <f>IFERROR(VLOOKUP(F996,'ITC-3B'!$E$21:$P$1020,12,0)-H996,SUM(M996:O996))</f>
        <v>0</v>
      </c>
      <c r="Y996" s="179" t="str">
        <f>IFERROR(INDEX('ITC-Books'!$C$21:$C$1020,MATCH(F996,'ITC-Books'!$E$21:$E$1020,0)),"Unclaimed")</f>
        <v>Unclaimed</v>
      </c>
      <c r="Z996" s="114">
        <f>IFERROR(VLOOKUP(F996,'ITC-Books'!$E$21:$P$1020,12,0)-H996,SUM(M996:O996))</f>
        <v>0</v>
      </c>
    </row>
    <row r="997" spans="2:26">
      <c r="B997" s="176" t="s">
        <v>3376</v>
      </c>
      <c r="C997" s="121"/>
      <c r="D997" s="119"/>
      <c r="E997" s="118"/>
      <c r="F997" s="192"/>
      <c r="G997" s="117"/>
      <c r="H997" s="120">
        <v>0</v>
      </c>
      <c r="I997" s="119"/>
      <c r="J997" s="119"/>
      <c r="K997" s="120">
        <v>0</v>
      </c>
      <c r="L997" s="120">
        <v>0</v>
      </c>
      <c r="M997" s="120">
        <v>0</v>
      </c>
      <c r="N997" s="120">
        <v>0</v>
      </c>
      <c r="O997" s="120">
        <v>0</v>
      </c>
      <c r="P997" s="185"/>
      <c r="Q997" s="181">
        <v>0</v>
      </c>
      <c r="R997" s="197"/>
      <c r="S997" s="179" t="str">
        <f>IFERROR(INDEX('ITC-3B'!$B$21:$B$1020,MATCH(F997,'ITC-3B'!$E$21:$E$1020,0)),"-")</f>
        <v>-</v>
      </c>
      <c r="T997" s="179" t="str">
        <f>IFERROR(INDEX('ITC-Books'!$B$21:$B$1020,MATCH(F997,'ITC-Books'!$E$21:$E$1020,0)),"-")</f>
        <v>-</v>
      </c>
      <c r="U997" s="186">
        <f t="shared" si="20"/>
        <v>0</v>
      </c>
      <c r="W997" s="179" t="str">
        <f>IFERROR(INDEX('ITC-3B'!$C$21:$C$1020,MATCH(F997,'ITC-3B'!$E$21:$E$1020,0)),"Unclaimed")</f>
        <v>Unclaimed</v>
      </c>
      <c r="X997" s="114">
        <f>IFERROR(VLOOKUP(F997,'ITC-3B'!$E$21:$P$1020,12,0)-H997,SUM(M997:O997))</f>
        <v>0</v>
      </c>
      <c r="Y997" s="179" t="str">
        <f>IFERROR(INDEX('ITC-Books'!$C$21:$C$1020,MATCH(F997,'ITC-Books'!$E$21:$E$1020,0)),"Unclaimed")</f>
        <v>Unclaimed</v>
      </c>
      <c r="Z997" s="114">
        <f>IFERROR(VLOOKUP(F997,'ITC-Books'!$E$21:$P$1020,12,0)-H997,SUM(M997:O997))</f>
        <v>0</v>
      </c>
    </row>
    <row r="998" spans="2:26">
      <c r="B998" s="176" t="s">
        <v>3377</v>
      </c>
      <c r="C998" s="121"/>
      <c r="D998" s="119"/>
      <c r="E998" s="118"/>
      <c r="F998" s="192"/>
      <c r="G998" s="117"/>
      <c r="H998" s="120">
        <v>0</v>
      </c>
      <c r="I998" s="119"/>
      <c r="J998" s="119"/>
      <c r="K998" s="120">
        <v>0</v>
      </c>
      <c r="L998" s="120">
        <v>0</v>
      </c>
      <c r="M998" s="120">
        <v>0</v>
      </c>
      <c r="N998" s="120">
        <v>0</v>
      </c>
      <c r="O998" s="120">
        <v>0</v>
      </c>
      <c r="P998" s="185"/>
      <c r="Q998" s="181">
        <v>0</v>
      </c>
      <c r="R998" s="197"/>
      <c r="S998" s="179" t="str">
        <f>IFERROR(INDEX('ITC-3B'!$B$21:$B$1020,MATCH(F998,'ITC-3B'!$E$21:$E$1020,0)),"-")</f>
        <v>-</v>
      </c>
      <c r="T998" s="179" t="str">
        <f>IFERROR(INDEX('ITC-Books'!$B$21:$B$1020,MATCH(F998,'ITC-Books'!$E$21:$E$1020,0)),"-")</f>
        <v>-</v>
      </c>
      <c r="U998" s="186">
        <f t="shared" si="20"/>
        <v>0</v>
      </c>
      <c r="W998" s="179" t="str">
        <f>IFERROR(INDEX('ITC-3B'!$C$21:$C$1020,MATCH(F998,'ITC-3B'!$E$21:$E$1020,0)),"Unclaimed")</f>
        <v>Unclaimed</v>
      </c>
      <c r="X998" s="114">
        <f>IFERROR(VLOOKUP(F998,'ITC-3B'!$E$21:$P$1020,12,0)-H998,SUM(M998:O998))</f>
        <v>0</v>
      </c>
      <c r="Y998" s="179" t="str">
        <f>IFERROR(INDEX('ITC-Books'!$C$21:$C$1020,MATCH(F998,'ITC-Books'!$E$21:$E$1020,0)),"Unclaimed")</f>
        <v>Unclaimed</v>
      </c>
      <c r="Z998" s="114">
        <f>IFERROR(VLOOKUP(F998,'ITC-Books'!$E$21:$P$1020,12,0)-H998,SUM(M998:O998))</f>
        <v>0</v>
      </c>
    </row>
    <row r="999" spans="2:26">
      <c r="B999" s="176" t="s">
        <v>3378</v>
      </c>
      <c r="C999" s="121"/>
      <c r="D999" s="119"/>
      <c r="E999" s="118"/>
      <c r="F999" s="192"/>
      <c r="G999" s="117"/>
      <c r="H999" s="120">
        <v>0</v>
      </c>
      <c r="I999" s="119"/>
      <c r="J999" s="119"/>
      <c r="K999" s="120">
        <v>0</v>
      </c>
      <c r="L999" s="120">
        <v>0</v>
      </c>
      <c r="M999" s="120">
        <v>0</v>
      </c>
      <c r="N999" s="120">
        <v>0</v>
      </c>
      <c r="O999" s="120">
        <v>0</v>
      </c>
      <c r="P999" s="185"/>
      <c r="Q999" s="181">
        <v>0</v>
      </c>
      <c r="R999" s="197"/>
      <c r="S999" s="179" t="str">
        <f>IFERROR(INDEX('ITC-3B'!$B$21:$B$1020,MATCH(F999,'ITC-3B'!$E$21:$E$1020,0)),"-")</f>
        <v>-</v>
      </c>
      <c r="T999" s="179" t="str">
        <f>IFERROR(INDEX('ITC-Books'!$B$21:$B$1020,MATCH(F999,'ITC-Books'!$E$21:$E$1020,0)),"-")</f>
        <v>-</v>
      </c>
      <c r="U999" s="186">
        <f t="shared" si="20"/>
        <v>0</v>
      </c>
      <c r="W999" s="179" t="str">
        <f>IFERROR(INDEX('ITC-3B'!$C$21:$C$1020,MATCH(F999,'ITC-3B'!$E$21:$E$1020,0)),"Unclaimed")</f>
        <v>Unclaimed</v>
      </c>
      <c r="X999" s="114">
        <f>IFERROR(VLOOKUP(F999,'ITC-3B'!$E$21:$P$1020,12,0)-H999,SUM(M999:O999))</f>
        <v>0</v>
      </c>
      <c r="Y999" s="179" t="str">
        <f>IFERROR(INDEX('ITC-Books'!$C$21:$C$1020,MATCH(F999,'ITC-Books'!$E$21:$E$1020,0)),"Unclaimed")</f>
        <v>Unclaimed</v>
      </c>
      <c r="Z999" s="114">
        <f>IFERROR(VLOOKUP(F999,'ITC-Books'!$E$21:$P$1020,12,0)-H999,SUM(M999:O999))</f>
        <v>0</v>
      </c>
    </row>
    <row r="1000" spans="2:26">
      <c r="B1000" s="176" t="s">
        <v>3379</v>
      </c>
      <c r="C1000" s="121"/>
      <c r="D1000" s="119"/>
      <c r="E1000" s="118"/>
      <c r="F1000" s="192"/>
      <c r="G1000" s="117"/>
      <c r="H1000" s="120">
        <v>0</v>
      </c>
      <c r="I1000" s="119"/>
      <c r="J1000" s="119"/>
      <c r="K1000" s="120">
        <v>0</v>
      </c>
      <c r="L1000" s="120">
        <v>0</v>
      </c>
      <c r="M1000" s="120">
        <v>0</v>
      </c>
      <c r="N1000" s="120">
        <v>0</v>
      </c>
      <c r="O1000" s="120">
        <v>0</v>
      </c>
      <c r="P1000" s="185"/>
      <c r="Q1000" s="181">
        <v>0</v>
      </c>
      <c r="R1000" s="197"/>
      <c r="S1000" s="179" t="str">
        <f>IFERROR(INDEX('ITC-3B'!$B$21:$B$1020,MATCH(F1000,'ITC-3B'!$E$21:$E$1020,0)),"-")</f>
        <v>-</v>
      </c>
      <c r="T1000" s="179" t="str">
        <f>IFERROR(INDEX('ITC-Books'!$B$21:$B$1020,MATCH(F1000,'ITC-Books'!$E$21:$E$1020,0)),"-")</f>
        <v>-</v>
      </c>
      <c r="U1000" s="186">
        <f t="shared" si="20"/>
        <v>0</v>
      </c>
      <c r="W1000" s="179" t="str">
        <f>IFERROR(INDEX('ITC-3B'!$C$21:$C$1020,MATCH(F1000,'ITC-3B'!$E$21:$E$1020,0)),"Unclaimed")</f>
        <v>Unclaimed</v>
      </c>
      <c r="X1000" s="114">
        <f>IFERROR(VLOOKUP(F1000,'ITC-3B'!$E$21:$P$1020,12,0)-H1000,SUM(M1000:O1000))</f>
        <v>0</v>
      </c>
      <c r="Y1000" s="179" t="str">
        <f>IFERROR(INDEX('ITC-Books'!$C$21:$C$1020,MATCH(F1000,'ITC-Books'!$E$21:$E$1020,0)),"Unclaimed")</f>
        <v>Unclaimed</v>
      </c>
      <c r="Z1000" s="114">
        <f>IFERROR(VLOOKUP(F1000,'ITC-Books'!$E$21:$P$1020,12,0)-H1000,SUM(M1000:O1000))</f>
        <v>0</v>
      </c>
    </row>
    <row r="1001" spans="2:26">
      <c r="B1001" s="176" t="s">
        <v>3380</v>
      </c>
      <c r="C1001" s="121"/>
      <c r="D1001" s="119"/>
      <c r="E1001" s="118"/>
      <c r="F1001" s="192"/>
      <c r="G1001" s="117"/>
      <c r="H1001" s="120">
        <v>0</v>
      </c>
      <c r="I1001" s="119"/>
      <c r="J1001" s="119"/>
      <c r="K1001" s="120">
        <v>0</v>
      </c>
      <c r="L1001" s="120">
        <v>0</v>
      </c>
      <c r="M1001" s="120">
        <v>0</v>
      </c>
      <c r="N1001" s="120">
        <v>0</v>
      </c>
      <c r="O1001" s="120">
        <v>0</v>
      </c>
      <c r="P1001" s="185"/>
      <c r="Q1001" s="181">
        <v>0</v>
      </c>
      <c r="R1001" s="197"/>
      <c r="S1001" s="179" t="str">
        <f>IFERROR(INDEX('ITC-3B'!$B$21:$B$1020,MATCH(F1001,'ITC-3B'!$E$21:$E$1020,0)),"-")</f>
        <v>-</v>
      </c>
      <c r="T1001" s="179" t="str">
        <f>IFERROR(INDEX('ITC-Books'!$B$21:$B$1020,MATCH(F1001,'ITC-Books'!$E$21:$E$1020,0)),"-")</f>
        <v>-</v>
      </c>
      <c r="U1001" s="186">
        <f t="shared" si="20"/>
        <v>0</v>
      </c>
      <c r="W1001" s="179" t="str">
        <f>IFERROR(INDEX('ITC-3B'!$C$21:$C$1020,MATCH(F1001,'ITC-3B'!$E$21:$E$1020,0)),"Unclaimed")</f>
        <v>Unclaimed</v>
      </c>
      <c r="X1001" s="114">
        <f>IFERROR(VLOOKUP(F1001,'ITC-3B'!$E$21:$P$1020,12,0)-H1001,SUM(M1001:O1001))</f>
        <v>0</v>
      </c>
      <c r="Y1001" s="179" t="str">
        <f>IFERROR(INDEX('ITC-Books'!$C$21:$C$1020,MATCH(F1001,'ITC-Books'!$E$21:$E$1020,0)),"Unclaimed")</f>
        <v>Unclaimed</v>
      </c>
      <c r="Z1001" s="114">
        <f>IFERROR(VLOOKUP(F1001,'ITC-Books'!$E$21:$P$1020,12,0)-H1001,SUM(M1001:O1001))</f>
        <v>0</v>
      </c>
    </row>
    <row r="1002" spans="2:26">
      <c r="B1002" s="176" t="s">
        <v>3381</v>
      </c>
      <c r="C1002" s="121"/>
      <c r="D1002" s="119"/>
      <c r="E1002" s="118"/>
      <c r="F1002" s="192"/>
      <c r="G1002" s="117"/>
      <c r="H1002" s="120">
        <v>0</v>
      </c>
      <c r="I1002" s="119"/>
      <c r="J1002" s="119"/>
      <c r="K1002" s="120">
        <v>0</v>
      </c>
      <c r="L1002" s="120">
        <v>0</v>
      </c>
      <c r="M1002" s="120">
        <v>0</v>
      </c>
      <c r="N1002" s="120">
        <v>0</v>
      </c>
      <c r="O1002" s="120">
        <v>0</v>
      </c>
      <c r="P1002" s="185"/>
      <c r="Q1002" s="181">
        <v>0</v>
      </c>
      <c r="R1002" s="197"/>
      <c r="S1002" s="179" t="str">
        <f>IFERROR(INDEX('ITC-3B'!$B$21:$B$1020,MATCH(F1002,'ITC-3B'!$E$21:$E$1020,0)),"-")</f>
        <v>-</v>
      </c>
      <c r="T1002" s="179" t="str">
        <f>IFERROR(INDEX('ITC-Books'!$B$21:$B$1020,MATCH(F1002,'ITC-Books'!$E$21:$E$1020,0)),"-")</f>
        <v>-</v>
      </c>
      <c r="U1002" s="186">
        <f t="shared" si="20"/>
        <v>0</v>
      </c>
      <c r="W1002" s="179" t="str">
        <f>IFERROR(INDEX('ITC-3B'!$C$21:$C$1020,MATCH(F1002,'ITC-3B'!$E$21:$E$1020,0)),"Unclaimed")</f>
        <v>Unclaimed</v>
      </c>
      <c r="X1002" s="114">
        <f>IFERROR(VLOOKUP(F1002,'ITC-3B'!$E$21:$P$1020,12,0)-H1002,SUM(M1002:O1002))</f>
        <v>0</v>
      </c>
      <c r="Y1002" s="179" t="str">
        <f>IFERROR(INDEX('ITC-Books'!$C$21:$C$1020,MATCH(F1002,'ITC-Books'!$E$21:$E$1020,0)),"Unclaimed")</f>
        <v>Unclaimed</v>
      </c>
      <c r="Z1002" s="114">
        <f>IFERROR(VLOOKUP(F1002,'ITC-Books'!$E$21:$P$1020,12,0)-H1002,SUM(M1002:O1002))</f>
        <v>0</v>
      </c>
    </row>
    <row r="1003" spans="2:26">
      <c r="B1003" s="176" t="s">
        <v>3382</v>
      </c>
      <c r="C1003" s="121"/>
      <c r="D1003" s="119"/>
      <c r="E1003" s="118"/>
      <c r="F1003" s="192"/>
      <c r="G1003" s="117"/>
      <c r="H1003" s="120">
        <v>0</v>
      </c>
      <c r="I1003" s="119"/>
      <c r="J1003" s="119"/>
      <c r="K1003" s="120">
        <v>0</v>
      </c>
      <c r="L1003" s="120">
        <v>0</v>
      </c>
      <c r="M1003" s="120">
        <v>0</v>
      </c>
      <c r="N1003" s="120">
        <v>0</v>
      </c>
      <c r="O1003" s="120">
        <v>0</v>
      </c>
      <c r="P1003" s="185"/>
      <c r="Q1003" s="181">
        <v>0</v>
      </c>
      <c r="R1003" s="197"/>
      <c r="S1003" s="179" t="str">
        <f>IFERROR(INDEX('ITC-3B'!$B$21:$B$1020,MATCH(F1003,'ITC-3B'!$E$21:$E$1020,0)),"-")</f>
        <v>-</v>
      </c>
      <c r="T1003" s="179" t="str">
        <f>IFERROR(INDEX('ITC-Books'!$B$21:$B$1020,MATCH(F1003,'ITC-Books'!$E$21:$E$1020,0)),"-")</f>
        <v>-</v>
      </c>
      <c r="U1003" s="186">
        <f t="shared" si="20"/>
        <v>0</v>
      </c>
      <c r="W1003" s="179" t="str">
        <f>IFERROR(INDEX('ITC-3B'!$C$21:$C$1020,MATCH(F1003,'ITC-3B'!$E$21:$E$1020,0)),"Unclaimed")</f>
        <v>Unclaimed</v>
      </c>
      <c r="X1003" s="114">
        <f>IFERROR(VLOOKUP(F1003,'ITC-3B'!$E$21:$P$1020,12,0)-H1003,SUM(M1003:O1003))</f>
        <v>0</v>
      </c>
      <c r="Y1003" s="179" t="str">
        <f>IFERROR(INDEX('ITC-Books'!$C$21:$C$1020,MATCH(F1003,'ITC-Books'!$E$21:$E$1020,0)),"Unclaimed")</f>
        <v>Unclaimed</v>
      </c>
      <c r="Z1003" s="114">
        <f>IFERROR(VLOOKUP(F1003,'ITC-Books'!$E$21:$P$1020,12,0)-H1003,SUM(M1003:O1003))</f>
        <v>0</v>
      </c>
    </row>
    <row r="1004" spans="2:26">
      <c r="B1004" s="176" t="s">
        <v>3383</v>
      </c>
      <c r="C1004" s="121"/>
      <c r="D1004" s="119"/>
      <c r="E1004" s="118"/>
      <c r="F1004" s="192"/>
      <c r="G1004" s="117"/>
      <c r="H1004" s="120">
        <v>0</v>
      </c>
      <c r="I1004" s="119"/>
      <c r="J1004" s="119"/>
      <c r="K1004" s="120">
        <v>0</v>
      </c>
      <c r="L1004" s="120">
        <v>0</v>
      </c>
      <c r="M1004" s="120">
        <v>0</v>
      </c>
      <c r="N1004" s="120">
        <v>0</v>
      </c>
      <c r="O1004" s="120">
        <v>0</v>
      </c>
      <c r="P1004" s="185"/>
      <c r="Q1004" s="181">
        <v>0</v>
      </c>
      <c r="R1004" s="197"/>
      <c r="S1004" s="179" t="str">
        <f>IFERROR(INDEX('ITC-3B'!$B$21:$B$1020,MATCH(F1004,'ITC-3B'!$E$21:$E$1020,0)),"-")</f>
        <v>-</v>
      </c>
      <c r="T1004" s="179" t="str">
        <f>IFERROR(INDEX('ITC-Books'!$B$21:$B$1020,MATCH(F1004,'ITC-Books'!$E$21:$E$1020,0)),"-")</f>
        <v>-</v>
      </c>
      <c r="U1004" s="186">
        <f t="shared" si="20"/>
        <v>0</v>
      </c>
      <c r="W1004" s="179" t="str">
        <f>IFERROR(INDEX('ITC-3B'!$C$21:$C$1020,MATCH(F1004,'ITC-3B'!$E$21:$E$1020,0)),"Unclaimed")</f>
        <v>Unclaimed</v>
      </c>
      <c r="X1004" s="114">
        <f>IFERROR(VLOOKUP(F1004,'ITC-3B'!$E$21:$P$1020,12,0)-H1004,SUM(M1004:O1004))</f>
        <v>0</v>
      </c>
      <c r="Y1004" s="179" t="str">
        <f>IFERROR(INDEX('ITC-Books'!$C$21:$C$1020,MATCH(F1004,'ITC-Books'!$E$21:$E$1020,0)),"Unclaimed")</f>
        <v>Unclaimed</v>
      </c>
      <c r="Z1004" s="114">
        <f>IFERROR(VLOOKUP(F1004,'ITC-Books'!$E$21:$P$1020,12,0)-H1004,SUM(M1004:O1004))</f>
        <v>0</v>
      </c>
    </row>
    <row r="1005" spans="2:26">
      <c r="B1005" s="176" t="s">
        <v>3384</v>
      </c>
      <c r="C1005" s="121"/>
      <c r="D1005" s="119"/>
      <c r="E1005" s="118"/>
      <c r="F1005" s="192"/>
      <c r="G1005" s="117"/>
      <c r="H1005" s="120">
        <v>0</v>
      </c>
      <c r="I1005" s="119"/>
      <c r="J1005" s="119"/>
      <c r="K1005" s="120">
        <v>0</v>
      </c>
      <c r="L1005" s="120">
        <v>0</v>
      </c>
      <c r="M1005" s="120">
        <v>0</v>
      </c>
      <c r="N1005" s="120">
        <v>0</v>
      </c>
      <c r="O1005" s="120">
        <v>0</v>
      </c>
      <c r="P1005" s="185"/>
      <c r="Q1005" s="181">
        <v>0</v>
      </c>
      <c r="R1005" s="197"/>
      <c r="S1005" s="179" t="str">
        <f>IFERROR(INDEX('ITC-3B'!$B$21:$B$1020,MATCH(F1005,'ITC-3B'!$E$21:$E$1020,0)),"-")</f>
        <v>-</v>
      </c>
      <c r="T1005" s="179" t="str">
        <f>IFERROR(INDEX('ITC-Books'!$B$21:$B$1020,MATCH(F1005,'ITC-Books'!$E$21:$E$1020,0)),"-")</f>
        <v>-</v>
      </c>
      <c r="U1005" s="186">
        <f t="shared" si="20"/>
        <v>0</v>
      </c>
      <c r="W1005" s="179" t="str">
        <f>IFERROR(INDEX('ITC-3B'!$C$21:$C$1020,MATCH(F1005,'ITC-3B'!$E$21:$E$1020,0)),"Unclaimed")</f>
        <v>Unclaimed</v>
      </c>
      <c r="X1005" s="114">
        <f>IFERROR(VLOOKUP(F1005,'ITC-3B'!$E$21:$P$1020,12,0)-H1005,SUM(M1005:O1005))</f>
        <v>0</v>
      </c>
      <c r="Y1005" s="179" t="str">
        <f>IFERROR(INDEX('ITC-Books'!$C$21:$C$1020,MATCH(F1005,'ITC-Books'!$E$21:$E$1020,0)),"Unclaimed")</f>
        <v>Unclaimed</v>
      </c>
      <c r="Z1005" s="114">
        <f>IFERROR(VLOOKUP(F1005,'ITC-Books'!$E$21:$P$1020,12,0)-H1005,SUM(M1005:O1005))</f>
        <v>0</v>
      </c>
    </row>
    <row r="1006" spans="2:26">
      <c r="B1006" s="176" t="s">
        <v>3385</v>
      </c>
      <c r="C1006" s="121"/>
      <c r="D1006" s="119"/>
      <c r="E1006" s="118"/>
      <c r="F1006" s="192"/>
      <c r="G1006" s="117"/>
      <c r="H1006" s="120">
        <v>0</v>
      </c>
      <c r="I1006" s="119"/>
      <c r="J1006" s="119"/>
      <c r="K1006" s="120">
        <v>0</v>
      </c>
      <c r="L1006" s="120">
        <v>0</v>
      </c>
      <c r="M1006" s="120">
        <v>0</v>
      </c>
      <c r="N1006" s="120">
        <v>0</v>
      </c>
      <c r="O1006" s="120">
        <v>0</v>
      </c>
      <c r="P1006" s="185"/>
      <c r="Q1006" s="181">
        <v>0</v>
      </c>
      <c r="R1006" s="197"/>
      <c r="S1006" s="179" t="str">
        <f>IFERROR(INDEX('ITC-3B'!$B$21:$B$1020,MATCH(F1006,'ITC-3B'!$E$21:$E$1020,0)),"-")</f>
        <v>-</v>
      </c>
      <c r="T1006" s="179" t="str">
        <f>IFERROR(INDEX('ITC-Books'!$B$21:$B$1020,MATCH(F1006,'ITC-Books'!$E$21:$E$1020,0)),"-")</f>
        <v>-</v>
      </c>
      <c r="U1006" s="186">
        <f t="shared" si="20"/>
        <v>0</v>
      </c>
      <c r="W1006" s="179" t="str">
        <f>IFERROR(INDEX('ITC-3B'!$C$21:$C$1020,MATCH(F1006,'ITC-3B'!$E$21:$E$1020,0)),"Unclaimed")</f>
        <v>Unclaimed</v>
      </c>
      <c r="X1006" s="114">
        <f>IFERROR(VLOOKUP(F1006,'ITC-3B'!$E$21:$P$1020,12,0)-H1006,SUM(M1006:O1006))</f>
        <v>0</v>
      </c>
      <c r="Y1006" s="179" t="str">
        <f>IFERROR(INDEX('ITC-Books'!$C$21:$C$1020,MATCH(F1006,'ITC-Books'!$E$21:$E$1020,0)),"Unclaimed")</f>
        <v>Unclaimed</v>
      </c>
      <c r="Z1006" s="114">
        <f>IFERROR(VLOOKUP(F1006,'ITC-Books'!$E$21:$P$1020,12,0)-H1006,SUM(M1006:O1006))</f>
        <v>0</v>
      </c>
    </row>
    <row r="1007" spans="2:26">
      <c r="B1007" s="176" t="s">
        <v>3386</v>
      </c>
      <c r="C1007" s="121"/>
      <c r="D1007" s="119"/>
      <c r="E1007" s="118"/>
      <c r="F1007" s="192"/>
      <c r="G1007" s="117"/>
      <c r="H1007" s="120">
        <v>0</v>
      </c>
      <c r="I1007" s="119"/>
      <c r="J1007" s="119"/>
      <c r="K1007" s="120">
        <v>0</v>
      </c>
      <c r="L1007" s="120">
        <v>0</v>
      </c>
      <c r="M1007" s="120">
        <v>0</v>
      </c>
      <c r="N1007" s="120">
        <v>0</v>
      </c>
      <c r="O1007" s="120">
        <v>0</v>
      </c>
      <c r="P1007" s="185"/>
      <c r="Q1007" s="181">
        <v>0</v>
      </c>
      <c r="R1007" s="197"/>
      <c r="S1007" s="179" t="str">
        <f>IFERROR(INDEX('ITC-3B'!$B$21:$B$1020,MATCH(F1007,'ITC-3B'!$E$21:$E$1020,0)),"-")</f>
        <v>-</v>
      </c>
      <c r="T1007" s="179" t="str">
        <f>IFERROR(INDEX('ITC-Books'!$B$21:$B$1020,MATCH(F1007,'ITC-Books'!$E$21:$E$1020,0)),"-")</f>
        <v>-</v>
      </c>
      <c r="U1007" s="186">
        <f t="shared" si="20"/>
        <v>0</v>
      </c>
      <c r="W1007" s="179" t="str">
        <f>IFERROR(INDEX('ITC-3B'!$C$21:$C$1020,MATCH(F1007,'ITC-3B'!$E$21:$E$1020,0)),"Unclaimed")</f>
        <v>Unclaimed</v>
      </c>
      <c r="X1007" s="114">
        <f>IFERROR(VLOOKUP(F1007,'ITC-3B'!$E$21:$P$1020,12,0)-H1007,SUM(M1007:O1007))</f>
        <v>0</v>
      </c>
      <c r="Y1007" s="179" t="str">
        <f>IFERROR(INDEX('ITC-Books'!$C$21:$C$1020,MATCH(F1007,'ITC-Books'!$E$21:$E$1020,0)),"Unclaimed")</f>
        <v>Unclaimed</v>
      </c>
      <c r="Z1007" s="114">
        <f>IFERROR(VLOOKUP(F1007,'ITC-Books'!$E$21:$P$1020,12,0)-H1007,SUM(M1007:O1007))</f>
        <v>0</v>
      </c>
    </row>
    <row r="1008" spans="2:26">
      <c r="B1008" s="176" t="s">
        <v>3387</v>
      </c>
      <c r="C1008" s="121"/>
      <c r="D1008" s="119"/>
      <c r="E1008" s="118"/>
      <c r="F1008" s="192"/>
      <c r="G1008" s="117"/>
      <c r="H1008" s="120">
        <v>0</v>
      </c>
      <c r="I1008" s="119"/>
      <c r="J1008" s="119"/>
      <c r="K1008" s="120">
        <v>0</v>
      </c>
      <c r="L1008" s="120">
        <v>0</v>
      </c>
      <c r="M1008" s="120">
        <v>0</v>
      </c>
      <c r="N1008" s="120">
        <v>0</v>
      </c>
      <c r="O1008" s="120">
        <v>0</v>
      </c>
      <c r="P1008" s="185"/>
      <c r="Q1008" s="181">
        <v>0</v>
      </c>
      <c r="R1008" s="197"/>
      <c r="S1008" s="179" t="str">
        <f>IFERROR(INDEX('ITC-3B'!$B$21:$B$1020,MATCH(F1008,'ITC-3B'!$E$21:$E$1020,0)),"-")</f>
        <v>-</v>
      </c>
      <c r="T1008" s="179" t="str">
        <f>IFERROR(INDEX('ITC-Books'!$B$21:$B$1020,MATCH(F1008,'ITC-Books'!$E$21:$E$1020,0)),"-")</f>
        <v>-</v>
      </c>
      <c r="U1008" s="186">
        <f t="shared" si="20"/>
        <v>0</v>
      </c>
      <c r="W1008" s="179" t="str">
        <f>IFERROR(INDEX('ITC-3B'!$C$21:$C$1020,MATCH(F1008,'ITC-3B'!$E$21:$E$1020,0)),"Unclaimed")</f>
        <v>Unclaimed</v>
      </c>
      <c r="X1008" s="114">
        <f>IFERROR(VLOOKUP(F1008,'ITC-3B'!$E$21:$P$1020,12,0)-H1008,SUM(M1008:O1008))</f>
        <v>0</v>
      </c>
      <c r="Y1008" s="179" t="str">
        <f>IFERROR(INDEX('ITC-Books'!$C$21:$C$1020,MATCH(F1008,'ITC-Books'!$E$21:$E$1020,0)),"Unclaimed")</f>
        <v>Unclaimed</v>
      </c>
      <c r="Z1008" s="114">
        <f>IFERROR(VLOOKUP(F1008,'ITC-Books'!$E$21:$P$1020,12,0)-H1008,SUM(M1008:O1008))</f>
        <v>0</v>
      </c>
    </row>
    <row r="1009" spans="1:26">
      <c r="B1009" s="176" t="s">
        <v>3388</v>
      </c>
      <c r="C1009" s="121"/>
      <c r="D1009" s="119"/>
      <c r="E1009" s="118"/>
      <c r="F1009" s="192"/>
      <c r="G1009" s="117"/>
      <c r="H1009" s="120">
        <v>0</v>
      </c>
      <c r="I1009" s="119"/>
      <c r="J1009" s="119"/>
      <c r="K1009" s="120">
        <v>0</v>
      </c>
      <c r="L1009" s="120">
        <v>0</v>
      </c>
      <c r="M1009" s="120">
        <v>0</v>
      </c>
      <c r="N1009" s="120">
        <v>0</v>
      </c>
      <c r="O1009" s="120">
        <v>0</v>
      </c>
      <c r="P1009" s="185"/>
      <c r="Q1009" s="181">
        <v>0</v>
      </c>
      <c r="R1009" s="197"/>
      <c r="S1009" s="179" t="str">
        <f>IFERROR(INDEX('ITC-3B'!$B$21:$B$1020,MATCH(F1009,'ITC-3B'!$E$21:$E$1020,0)),"-")</f>
        <v>-</v>
      </c>
      <c r="T1009" s="179" t="str">
        <f>IFERROR(INDEX('ITC-Books'!$B$21:$B$1020,MATCH(F1009,'ITC-Books'!$E$21:$E$1020,0)),"-")</f>
        <v>-</v>
      </c>
      <c r="U1009" s="186">
        <f t="shared" si="20"/>
        <v>0</v>
      </c>
      <c r="W1009" s="179" t="str">
        <f>IFERROR(INDEX('ITC-3B'!$C$21:$C$1020,MATCH(F1009,'ITC-3B'!$E$21:$E$1020,0)),"Unclaimed")</f>
        <v>Unclaimed</v>
      </c>
      <c r="X1009" s="114">
        <f>IFERROR(VLOOKUP(F1009,'ITC-3B'!$E$21:$P$1020,12,0)-H1009,SUM(M1009:O1009))</f>
        <v>0</v>
      </c>
      <c r="Y1009" s="179" t="str">
        <f>IFERROR(INDEX('ITC-Books'!$C$21:$C$1020,MATCH(F1009,'ITC-Books'!$E$21:$E$1020,0)),"Unclaimed")</f>
        <v>Unclaimed</v>
      </c>
      <c r="Z1009" s="114">
        <f>IFERROR(VLOOKUP(F1009,'ITC-Books'!$E$21:$P$1020,12,0)-H1009,SUM(M1009:O1009))</f>
        <v>0</v>
      </c>
    </row>
    <row r="1010" spans="1:26">
      <c r="B1010" s="176" t="s">
        <v>3389</v>
      </c>
      <c r="C1010" s="121"/>
      <c r="D1010" s="119"/>
      <c r="E1010" s="118"/>
      <c r="F1010" s="192"/>
      <c r="G1010" s="117"/>
      <c r="H1010" s="120">
        <v>0</v>
      </c>
      <c r="I1010" s="119"/>
      <c r="J1010" s="119"/>
      <c r="K1010" s="120">
        <v>0</v>
      </c>
      <c r="L1010" s="120">
        <v>0</v>
      </c>
      <c r="M1010" s="120">
        <v>0</v>
      </c>
      <c r="N1010" s="120">
        <v>0</v>
      </c>
      <c r="O1010" s="120">
        <v>0</v>
      </c>
      <c r="P1010" s="185"/>
      <c r="Q1010" s="181">
        <v>0</v>
      </c>
      <c r="R1010" s="197"/>
      <c r="S1010" s="179" t="str">
        <f>IFERROR(INDEX('ITC-3B'!$B$21:$B$1020,MATCH(F1010,'ITC-3B'!$E$21:$E$1020,0)),"-")</f>
        <v>-</v>
      </c>
      <c r="T1010" s="179" t="str">
        <f>IFERROR(INDEX('ITC-Books'!$B$21:$B$1020,MATCH(F1010,'ITC-Books'!$E$21:$E$1020,0)),"-")</f>
        <v>-</v>
      </c>
      <c r="U1010" s="186">
        <f t="shared" si="20"/>
        <v>0</v>
      </c>
      <c r="W1010" s="179" t="str">
        <f>IFERROR(INDEX('ITC-3B'!$C$21:$C$1020,MATCH(F1010,'ITC-3B'!$E$21:$E$1020,0)),"Unclaimed")</f>
        <v>Unclaimed</v>
      </c>
      <c r="X1010" s="114">
        <f>IFERROR(VLOOKUP(F1010,'ITC-3B'!$E$21:$P$1020,12,0)-H1010,SUM(M1010:O1010))</f>
        <v>0</v>
      </c>
      <c r="Y1010" s="179" t="str">
        <f>IFERROR(INDEX('ITC-Books'!$C$21:$C$1020,MATCH(F1010,'ITC-Books'!$E$21:$E$1020,0)),"Unclaimed")</f>
        <v>Unclaimed</v>
      </c>
      <c r="Z1010" s="114">
        <f>IFERROR(VLOOKUP(F1010,'ITC-Books'!$E$21:$P$1020,12,0)-H1010,SUM(M1010:O1010))</f>
        <v>0</v>
      </c>
    </row>
    <row r="1011" spans="1:26">
      <c r="B1011" s="176" t="s">
        <v>3390</v>
      </c>
      <c r="C1011" s="121"/>
      <c r="D1011" s="119"/>
      <c r="E1011" s="118"/>
      <c r="F1011" s="192"/>
      <c r="G1011" s="117"/>
      <c r="H1011" s="120">
        <v>0</v>
      </c>
      <c r="I1011" s="119"/>
      <c r="J1011" s="119"/>
      <c r="K1011" s="120">
        <v>0</v>
      </c>
      <c r="L1011" s="120">
        <v>0</v>
      </c>
      <c r="M1011" s="120">
        <v>0</v>
      </c>
      <c r="N1011" s="120">
        <v>0</v>
      </c>
      <c r="O1011" s="120">
        <v>0</v>
      </c>
      <c r="P1011" s="185"/>
      <c r="Q1011" s="181">
        <v>0</v>
      </c>
      <c r="R1011" s="197"/>
      <c r="S1011" s="179" t="str">
        <f>IFERROR(INDEX('ITC-3B'!$B$21:$B$1020,MATCH(F1011,'ITC-3B'!$E$21:$E$1020,0)),"-")</f>
        <v>-</v>
      </c>
      <c r="T1011" s="179" t="str">
        <f>IFERROR(INDEX('ITC-Books'!$B$21:$B$1020,MATCH(F1011,'ITC-Books'!$E$21:$E$1020,0)),"-")</f>
        <v>-</v>
      </c>
      <c r="U1011" s="186">
        <f t="shared" si="20"/>
        <v>0</v>
      </c>
      <c r="W1011" s="179" t="str">
        <f>IFERROR(INDEX('ITC-3B'!$C$21:$C$1020,MATCH(F1011,'ITC-3B'!$E$21:$E$1020,0)),"Unclaimed")</f>
        <v>Unclaimed</v>
      </c>
      <c r="X1011" s="114">
        <f>IFERROR(VLOOKUP(F1011,'ITC-3B'!$E$21:$P$1020,12,0)-H1011,SUM(M1011:O1011))</f>
        <v>0</v>
      </c>
      <c r="Y1011" s="179" t="str">
        <f>IFERROR(INDEX('ITC-Books'!$C$21:$C$1020,MATCH(F1011,'ITC-Books'!$E$21:$E$1020,0)),"Unclaimed")</f>
        <v>Unclaimed</v>
      </c>
      <c r="Z1011" s="114">
        <f>IFERROR(VLOOKUP(F1011,'ITC-Books'!$E$21:$P$1020,12,0)-H1011,SUM(M1011:O1011))</f>
        <v>0</v>
      </c>
    </row>
    <row r="1012" spans="1:26">
      <c r="B1012" s="176" t="s">
        <v>3391</v>
      </c>
      <c r="C1012" s="121"/>
      <c r="D1012" s="119"/>
      <c r="E1012" s="118"/>
      <c r="F1012" s="192"/>
      <c r="G1012" s="117"/>
      <c r="H1012" s="120">
        <v>0</v>
      </c>
      <c r="I1012" s="119"/>
      <c r="J1012" s="119"/>
      <c r="K1012" s="120">
        <v>0</v>
      </c>
      <c r="L1012" s="120">
        <v>0</v>
      </c>
      <c r="M1012" s="120">
        <v>0</v>
      </c>
      <c r="N1012" s="120">
        <v>0</v>
      </c>
      <c r="O1012" s="120">
        <v>0</v>
      </c>
      <c r="P1012" s="185"/>
      <c r="Q1012" s="181">
        <v>0</v>
      </c>
      <c r="R1012" s="197"/>
      <c r="S1012" s="179" t="str">
        <f>IFERROR(INDEX('ITC-3B'!$B$21:$B$1020,MATCH(F1012,'ITC-3B'!$E$21:$E$1020,0)),"-")</f>
        <v>-</v>
      </c>
      <c r="T1012" s="179" t="str">
        <f>IFERROR(INDEX('ITC-Books'!$B$21:$B$1020,MATCH(F1012,'ITC-Books'!$E$21:$E$1020,0)),"-")</f>
        <v>-</v>
      </c>
      <c r="U1012" s="186">
        <f t="shared" si="20"/>
        <v>0</v>
      </c>
      <c r="W1012" s="179" t="str">
        <f>IFERROR(INDEX('ITC-3B'!$C$21:$C$1020,MATCH(F1012,'ITC-3B'!$E$21:$E$1020,0)),"Unclaimed")</f>
        <v>Unclaimed</v>
      </c>
      <c r="X1012" s="114">
        <f>IFERROR(VLOOKUP(F1012,'ITC-3B'!$E$21:$P$1020,12,0)-H1012,SUM(M1012:O1012))</f>
        <v>0</v>
      </c>
      <c r="Y1012" s="179" t="str">
        <f>IFERROR(INDEX('ITC-Books'!$C$21:$C$1020,MATCH(F1012,'ITC-Books'!$E$21:$E$1020,0)),"Unclaimed")</f>
        <v>Unclaimed</v>
      </c>
      <c r="Z1012" s="114">
        <f>IFERROR(VLOOKUP(F1012,'ITC-Books'!$E$21:$P$1020,12,0)-H1012,SUM(M1012:O1012))</f>
        <v>0</v>
      </c>
    </row>
    <row r="1013" spans="1:26">
      <c r="B1013" s="176" t="s">
        <v>3392</v>
      </c>
      <c r="C1013" s="121"/>
      <c r="D1013" s="119"/>
      <c r="E1013" s="118"/>
      <c r="F1013" s="192"/>
      <c r="G1013" s="117"/>
      <c r="H1013" s="120">
        <v>0</v>
      </c>
      <c r="I1013" s="119"/>
      <c r="J1013" s="119"/>
      <c r="K1013" s="120">
        <v>0</v>
      </c>
      <c r="L1013" s="120">
        <v>0</v>
      </c>
      <c r="M1013" s="120">
        <v>0</v>
      </c>
      <c r="N1013" s="120">
        <v>0</v>
      </c>
      <c r="O1013" s="120">
        <v>0</v>
      </c>
      <c r="P1013" s="185"/>
      <c r="Q1013" s="181">
        <v>0</v>
      </c>
      <c r="R1013" s="197"/>
      <c r="S1013" s="179" t="str">
        <f>IFERROR(INDEX('ITC-3B'!$B$21:$B$1020,MATCH(F1013,'ITC-3B'!$E$21:$E$1020,0)),"-")</f>
        <v>-</v>
      </c>
      <c r="T1013" s="179" t="str">
        <f>IFERROR(INDEX('ITC-Books'!$B$21:$B$1020,MATCH(F1013,'ITC-Books'!$E$21:$E$1020,0)),"-")</f>
        <v>-</v>
      </c>
      <c r="U1013" s="186">
        <f t="shared" si="20"/>
        <v>0</v>
      </c>
      <c r="W1013" s="179" t="str">
        <f>IFERROR(INDEX('ITC-3B'!$C$21:$C$1020,MATCH(F1013,'ITC-3B'!$E$21:$E$1020,0)),"Unclaimed")</f>
        <v>Unclaimed</v>
      </c>
      <c r="X1013" s="114">
        <f>IFERROR(VLOOKUP(F1013,'ITC-3B'!$E$21:$P$1020,12,0)-H1013,SUM(M1013:O1013))</f>
        <v>0</v>
      </c>
      <c r="Y1013" s="179" t="str">
        <f>IFERROR(INDEX('ITC-Books'!$C$21:$C$1020,MATCH(F1013,'ITC-Books'!$E$21:$E$1020,0)),"Unclaimed")</f>
        <v>Unclaimed</v>
      </c>
      <c r="Z1013" s="114">
        <f>IFERROR(VLOOKUP(F1013,'ITC-Books'!$E$21:$P$1020,12,0)-H1013,SUM(M1013:O1013))</f>
        <v>0</v>
      </c>
    </row>
    <row r="1014" spans="1:26">
      <c r="B1014" s="176" t="s">
        <v>3393</v>
      </c>
      <c r="C1014" s="121"/>
      <c r="D1014" s="119"/>
      <c r="E1014" s="118"/>
      <c r="F1014" s="192"/>
      <c r="G1014" s="117"/>
      <c r="H1014" s="120">
        <v>0</v>
      </c>
      <c r="I1014" s="119"/>
      <c r="J1014" s="119"/>
      <c r="K1014" s="120">
        <v>0</v>
      </c>
      <c r="L1014" s="120">
        <v>0</v>
      </c>
      <c r="M1014" s="120">
        <v>0</v>
      </c>
      <c r="N1014" s="120">
        <v>0</v>
      </c>
      <c r="O1014" s="120">
        <v>0</v>
      </c>
      <c r="P1014" s="185"/>
      <c r="Q1014" s="181">
        <v>0</v>
      </c>
      <c r="R1014" s="197"/>
      <c r="S1014" s="179" t="str">
        <f>IFERROR(INDEX('ITC-3B'!$B$21:$B$1020,MATCH(F1014,'ITC-3B'!$E$21:$E$1020,0)),"-")</f>
        <v>-</v>
      </c>
      <c r="T1014" s="179" t="str">
        <f>IFERROR(INDEX('ITC-Books'!$B$21:$B$1020,MATCH(F1014,'ITC-Books'!$E$21:$E$1020,0)),"-")</f>
        <v>-</v>
      </c>
      <c r="U1014" s="186">
        <f t="shared" si="20"/>
        <v>0</v>
      </c>
      <c r="W1014" s="179" t="str">
        <f>IFERROR(INDEX('ITC-3B'!$C$21:$C$1020,MATCH(F1014,'ITC-3B'!$E$21:$E$1020,0)),"Unclaimed")</f>
        <v>Unclaimed</v>
      </c>
      <c r="X1014" s="114">
        <f>IFERROR(VLOOKUP(F1014,'ITC-3B'!$E$21:$P$1020,12,0)-H1014,SUM(M1014:O1014))</f>
        <v>0</v>
      </c>
      <c r="Y1014" s="179" t="str">
        <f>IFERROR(INDEX('ITC-Books'!$C$21:$C$1020,MATCH(F1014,'ITC-Books'!$E$21:$E$1020,0)),"Unclaimed")</f>
        <v>Unclaimed</v>
      </c>
      <c r="Z1014" s="114">
        <f>IFERROR(VLOOKUP(F1014,'ITC-Books'!$E$21:$P$1020,12,0)-H1014,SUM(M1014:O1014))</f>
        <v>0</v>
      </c>
    </row>
    <row r="1015" spans="1:26">
      <c r="B1015" s="176" t="s">
        <v>3394</v>
      </c>
      <c r="C1015" s="121"/>
      <c r="D1015" s="119"/>
      <c r="E1015" s="118"/>
      <c r="F1015" s="192"/>
      <c r="G1015" s="117"/>
      <c r="H1015" s="120">
        <v>0</v>
      </c>
      <c r="I1015" s="119"/>
      <c r="J1015" s="119"/>
      <c r="K1015" s="120">
        <v>0</v>
      </c>
      <c r="L1015" s="120">
        <v>0</v>
      </c>
      <c r="M1015" s="120">
        <v>0</v>
      </c>
      <c r="N1015" s="120">
        <v>0</v>
      </c>
      <c r="O1015" s="120">
        <v>0</v>
      </c>
      <c r="P1015" s="185"/>
      <c r="Q1015" s="181">
        <v>0</v>
      </c>
      <c r="R1015" s="197"/>
      <c r="S1015" s="179" t="str">
        <f>IFERROR(INDEX('ITC-3B'!$B$21:$B$1020,MATCH(F1015,'ITC-3B'!$E$21:$E$1020,0)),"-")</f>
        <v>-</v>
      </c>
      <c r="T1015" s="179" t="str">
        <f>IFERROR(INDEX('ITC-Books'!$B$21:$B$1020,MATCH(F1015,'ITC-Books'!$E$21:$E$1020,0)),"-")</f>
        <v>-</v>
      </c>
      <c r="U1015" s="186">
        <f t="shared" si="20"/>
        <v>0</v>
      </c>
      <c r="W1015" s="179" t="str">
        <f>IFERROR(INDEX('ITC-3B'!$C$21:$C$1020,MATCH(F1015,'ITC-3B'!$E$21:$E$1020,0)),"Unclaimed")</f>
        <v>Unclaimed</v>
      </c>
      <c r="X1015" s="114">
        <f>IFERROR(VLOOKUP(F1015,'ITC-3B'!$E$21:$P$1020,12,0)-H1015,SUM(M1015:O1015))</f>
        <v>0</v>
      </c>
      <c r="Y1015" s="179" t="str">
        <f>IFERROR(INDEX('ITC-Books'!$C$21:$C$1020,MATCH(F1015,'ITC-Books'!$E$21:$E$1020,0)),"Unclaimed")</f>
        <v>Unclaimed</v>
      </c>
      <c r="Z1015" s="114">
        <f>IFERROR(VLOOKUP(F1015,'ITC-Books'!$E$21:$P$1020,12,0)-H1015,SUM(M1015:O1015))</f>
        <v>0</v>
      </c>
    </row>
    <row r="1016" spans="1:26">
      <c r="B1016" s="176" t="s">
        <v>3395</v>
      </c>
      <c r="C1016" s="121"/>
      <c r="D1016" s="119"/>
      <c r="E1016" s="118"/>
      <c r="F1016" s="192"/>
      <c r="G1016" s="117"/>
      <c r="H1016" s="120">
        <v>0</v>
      </c>
      <c r="I1016" s="119"/>
      <c r="J1016" s="119"/>
      <c r="K1016" s="120">
        <v>0</v>
      </c>
      <c r="L1016" s="120">
        <v>0</v>
      </c>
      <c r="M1016" s="120">
        <v>0</v>
      </c>
      <c r="N1016" s="120">
        <v>0</v>
      </c>
      <c r="O1016" s="120">
        <v>0</v>
      </c>
      <c r="P1016" s="185"/>
      <c r="Q1016" s="181">
        <v>0</v>
      </c>
      <c r="R1016" s="197"/>
      <c r="S1016" s="179" t="str">
        <f>IFERROR(INDEX('ITC-3B'!$B$21:$B$1020,MATCH(F1016,'ITC-3B'!$E$21:$E$1020,0)),"-")</f>
        <v>-</v>
      </c>
      <c r="T1016" s="179" t="str">
        <f>IFERROR(INDEX('ITC-Books'!$B$21:$B$1020,MATCH(F1016,'ITC-Books'!$E$21:$E$1020,0)),"-")</f>
        <v>-</v>
      </c>
      <c r="U1016" s="186">
        <f t="shared" si="20"/>
        <v>0</v>
      </c>
      <c r="W1016" s="179" t="str">
        <f>IFERROR(INDEX('ITC-3B'!$C$21:$C$1020,MATCH(F1016,'ITC-3B'!$E$21:$E$1020,0)),"Unclaimed")</f>
        <v>Unclaimed</v>
      </c>
      <c r="X1016" s="114">
        <f>IFERROR(VLOOKUP(F1016,'ITC-3B'!$E$21:$P$1020,12,0)-H1016,SUM(M1016:O1016))</f>
        <v>0</v>
      </c>
      <c r="Y1016" s="179" t="str">
        <f>IFERROR(INDEX('ITC-Books'!$C$21:$C$1020,MATCH(F1016,'ITC-Books'!$E$21:$E$1020,0)),"Unclaimed")</f>
        <v>Unclaimed</v>
      </c>
      <c r="Z1016" s="114">
        <f>IFERROR(VLOOKUP(F1016,'ITC-Books'!$E$21:$P$1020,12,0)-H1016,SUM(M1016:O1016))</f>
        <v>0</v>
      </c>
    </row>
    <row r="1017" spans="1:26">
      <c r="B1017" s="176" t="s">
        <v>3396</v>
      </c>
      <c r="C1017" s="121"/>
      <c r="D1017" s="119"/>
      <c r="E1017" s="118"/>
      <c r="F1017" s="192"/>
      <c r="G1017" s="117"/>
      <c r="H1017" s="120">
        <v>0</v>
      </c>
      <c r="I1017" s="119"/>
      <c r="J1017" s="119"/>
      <c r="K1017" s="120">
        <v>0</v>
      </c>
      <c r="L1017" s="120">
        <v>0</v>
      </c>
      <c r="M1017" s="120">
        <v>0</v>
      </c>
      <c r="N1017" s="120">
        <v>0</v>
      </c>
      <c r="O1017" s="120">
        <v>0</v>
      </c>
      <c r="P1017" s="185"/>
      <c r="Q1017" s="181">
        <v>0</v>
      </c>
      <c r="R1017" s="197"/>
      <c r="S1017" s="179" t="str">
        <f>IFERROR(INDEX('ITC-3B'!$B$21:$B$1020,MATCH(F1017,'ITC-3B'!$E$21:$E$1020,0)),"-")</f>
        <v>-</v>
      </c>
      <c r="T1017" s="179" t="str">
        <f>IFERROR(INDEX('ITC-Books'!$B$21:$B$1020,MATCH(F1017,'ITC-Books'!$E$21:$E$1020,0)),"-")</f>
        <v>-</v>
      </c>
      <c r="U1017" s="186">
        <f t="shared" si="20"/>
        <v>0</v>
      </c>
      <c r="W1017" s="179" t="str">
        <f>IFERROR(INDEX('ITC-3B'!$C$21:$C$1020,MATCH(F1017,'ITC-3B'!$E$21:$E$1020,0)),"Unclaimed")</f>
        <v>Unclaimed</v>
      </c>
      <c r="X1017" s="114">
        <f>IFERROR(VLOOKUP(F1017,'ITC-3B'!$E$21:$P$1020,12,0)-H1017,SUM(M1017:O1017))</f>
        <v>0</v>
      </c>
      <c r="Y1017" s="179" t="str">
        <f>IFERROR(INDEX('ITC-Books'!$C$21:$C$1020,MATCH(F1017,'ITC-Books'!$E$21:$E$1020,0)),"Unclaimed")</f>
        <v>Unclaimed</v>
      </c>
      <c r="Z1017" s="114">
        <f>IFERROR(VLOOKUP(F1017,'ITC-Books'!$E$21:$P$1020,12,0)-H1017,SUM(M1017:O1017))</f>
        <v>0</v>
      </c>
    </row>
    <row r="1018" spans="1:26">
      <c r="B1018" s="176" t="s">
        <v>3397</v>
      </c>
      <c r="C1018" s="121"/>
      <c r="D1018" s="119"/>
      <c r="E1018" s="118"/>
      <c r="F1018" s="192"/>
      <c r="G1018" s="117"/>
      <c r="H1018" s="120">
        <v>0</v>
      </c>
      <c r="I1018" s="119"/>
      <c r="J1018" s="119"/>
      <c r="K1018" s="120">
        <v>0</v>
      </c>
      <c r="L1018" s="120">
        <v>0</v>
      </c>
      <c r="M1018" s="120">
        <v>0</v>
      </c>
      <c r="N1018" s="120">
        <v>0</v>
      </c>
      <c r="O1018" s="120">
        <v>0</v>
      </c>
      <c r="P1018" s="185"/>
      <c r="Q1018" s="181">
        <v>0</v>
      </c>
      <c r="R1018" s="197"/>
      <c r="S1018" s="179" t="str">
        <f>IFERROR(INDEX('ITC-3B'!$B$21:$B$1020,MATCH(F1018,'ITC-3B'!$E$21:$E$1020,0)),"-")</f>
        <v>-</v>
      </c>
      <c r="T1018" s="179" t="str">
        <f>IFERROR(INDEX('ITC-Books'!$B$21:$B$1020,MATCH(F1018,'ITC-Books'!$E$21:$E$1020,0)),"-")</f>
        <v>-</v>
      </c>
      <c r="U1018" s="186">
        <f t="shared" si="20"/>
        <v>0</v>
      </c>
      <c r="W1018" s="179" t="str">
        <f>IFERROR(INDEX('ITC-3B'!$C$21:$C$1020,MATCH(F1018,'ITC-3B'!$E$21:$E$1020,0)),"Unclaimed")</f>
        <v>Unclaimed</v>
      </c>
      <c r="X1018" s="114">
        <f>IFERROR(VLOOKUP(F1018,'ITC-3B'!$E$21:$P$1020,12,0)-H1018,SUM(M1018:O1018))</f>
        <v>0</v>
      </c>
      <c r="Y1018" s="179" t="str">
        <f>IFERROR(INDEX('ITC-Books'!$C$21:$C$1020,MATCH(F1018,'ITC-Books'!$E$21:$E$1020,0)),"Unclaimed")</f>
        <v>Unclaimed</v>
      </c>
      <c r="Z1018" s="114">
        <f>IFERROR(VLOOKUP(F1018,'ITC-Books'!$E$21:$P$1020,12,0)-H1018,SUM(M1018:O1018))</f>
        <v>0</v>
      </c>
    </row>
    <row r="1019" spans="1:26">
      <c r="B1019" s="176" t="s">
        <v>3398</v>
      </c>
      <c r="C1019" s="121"/>
      <c r="D1019" s="119"/>
      <c r="E1019" s="118"/>
      <c r="F1019" s="192"/>
      <c r="G1019" s="117"/>
      <c r="H1019" s="120">
        <v>0</v>
      </c>
      <c r="I1019" s="119"/>
      <c r="J1019" s="119"/>
      <c r="K1019" s="120">
        <v>0</v>
      </c>
      <c r="L1019" s="120">
        <v>0</v>
      </c>
      <c r="M1019" s="120">
        <v>0</v>
      </c>
      <c r="N1019" s="120">
        <v>0</v>
      </c>
      <c r="O1019" s="120">
        <v>0</v>
      </c>
      <c r="P1019" s="185"/>
      <c r="Q1019" s="181">
        <v>0</v>
      </c>
      <c r="R1019" s="197"/>
      <c r="S1019" s="179" t="str">
        <f>IFERROR(INDEX('ITC-3B'!$B$21:$B$1020,MATCH(F1019,'ITC-3B'!$E$21:$E$1020,0)),"-")</f>
        <v>-</v>
      </c>
      <c r="T1019" s="179" t="str">
        <f>IFERROR(INDEX('ITC-Books'!$B$21:$B$1020,MATCH(F1019,'ITC-Books'!$E$21:$E$1020,0)),"-")</f>
        <v>-</v>
      </c>
      <c r="U1019" s="186">
        <f t="shared" si="20"/>
        <v>0</v>
      </c>
      <c r="W1019" s="179" t="str">
        <f>IFERROR(INDEX('ITC-3B'!$C$21:$C$1020,MATCH(F1019,'ITC-3B'!$E$21:$E$1020,0)),"Unclaimed")</f>
        <v>Unclaimed</v>
      </c>
      <c r="X1019" s="114">
        <f>IFERROR(VLOOKUP(F1019,'ITC-3B'!$E$21:$P$1020,12,0)-H1019,SUM(M1019:O1019))</f>
        <v>0</v>
      </c>
      <c r="Y1019" s="179" t="str">
        <f>IFERROR(INDEX('ITC-Books'!$C$21:$C$1020,MATCH(F1019,'ITC-Books'!$E$21:$E$1020,0)),"Unclaimed")</f>
        <v>Unclaimed</v>
      </c>
      <c r="Z1019" s="114">
        <f>IFERROR(VLOOKUP(F1019,'ITC-Books'!$E$21:$P$1020,12,0)-H1019,SUM(M1019:O1019))</f>
        <v>0</v>
      </c>
    </row>
    <row r="1020" spans="1:26">
      <c r="B1020" s="176" t="s">
        <v>3399</v>
      </c>
      <c r="C1020" s="121"/>
      <c r="D1020" s="119"/>
      <c r="E1020" s="118"/>
      <c r="F1020" s="192"/>
      <c r="G1020" s="117"/>
      <c r="H1020" s="120">
        <v>0</v>
      </c>
      <c r="I1020" s="119"/>
      <c r="J1020" s="119"/>
      <c r="K1020" s="120">
        <v>0</v>
      </c>
      <c r="L1020" s="120">
        <v>0</v>
      </c>
      <c r="M1020" s="120">
        <v>0</v>
      </c>
      <c r="N1020" s="120">
        <v>0</v>
      </c>
      <c r="O1020" s="120">
        <v>0</v>
      </c>
      <c r="P1020" s="185"/>
      <c r="Q1020" s="181">
        <v>0</v>
      </c>
      <c r="R1020" s="197">
        <f>IFERROR(VLOOKUP(E1020,'ITC-3B'!$E$21:$P$1020,12,0)-P1020,SUM(M1020:O1020))</f>
        <v>0</v>
      </c>
      <c r="S1020" s="179" t="str">
        <f>IFERROR(INDEX('ITC-3B'!$B$21:$B$1020,MATCH(F1020,'ITC-3B'!$E$21:$E$1020,0)),"-")</f>
        <v>-</v>
      </c>
      <c r="T1020" s="179" t="str">
        <f>IFERROR(INDEX('ITC-Books'!$B$21:$B$1020,MATCH(F1020,'ITC-Books'!$E$21:$E$1020,0)),"-")</f>
        <v>-</v>
      </c>
      <c r="U1020" s="186">
        <f t="shared" si="20"/>
        <v>0</v>
      </c>
      <c r="W1020" s="179" t="str">
        <f>IFERROR(INDEX('ITC-3B'!$C$21:$C$1020,MATCH(F1020,'ITC-3B'!$E$21:$E$1020,0)),"Unclaimed")</f>
        <v>Unclaimed</v>
      </c>
      <c r="X1020" s="114">
        <f>IFERROR(VLOOKUP(F1020,'ITC-3B'!$E$21:$P$1020,12,0)-H1020,SUM(M1020:O1020))</f>
        <v>0</v>
      </c>
      <c r="Y1020" s="179" t="str">
        <f>IFERROR(INDEX('ITC-Books'!$C$21:$C$1020,MATCH(F1020,'ITC-Books'!$E$21:$E$1020,0)),"Unclaimed")</f>
        <v>Unclaimed</v>
      </c>
      <c r="Z1020" s="114">
        <f>IFERROR(VLOOKUP(F1020,'ITC-Books'!$E$21:$P$1020,12,0)-H1020,SUM(M1020:O1020))</f>
        <v>0</v>
      </c>
    </row>
    <row r="1021" spans="1:26">
      <c r="A1021" s="52">
        <v>0</v>
      </c>
      <c r="B1021" s="53">
        <v>0</v>
      </c>
      <c r="C1021" s="53">
        <v>0</v>
      </c>
      <c r="D1021" s="53">
        <v>0</v>
      </c>
      <c r="E1021" s="53">
        <v>0</v>
      </c>
      <c r="F1021" s="53">
        <v>0</v>
      </c>
      <c r="G1021" s="53">
        <v>0</v>
      </c>
      <c r="H1021" s="53">
        <v>0</v>
      </c>
      <c r="I1021" s="53">
        <v>0</v>
      </c>
      <c r="J1021" s="53">
        <v>0</v>
      </c>
      <c r="K1021" s="53">
        <v>0</v>
      </c>
      <c r="L1021" s="53">
        <v>0</v>
      </c>
      <c r="M1021" s="53">
        <v>0</v>
      </c>
      <c r="N1021" s="53">
        <v>0</v>
      </c>
      <c r="O1021" s="53">
        <v>0</v>
      </c>
      <c r="P1021" s="53">
        <v>0</v>
      </c>
      <c r="Q1021" s="53">
        <v>0</v>
      </c>
      <c r="R1021" s="53">
        <v>0</v>
      </c>
      <c r="S1021" s="53">
        <v>0</v>
      </c>
      <c r="T1021" s="53">
        <v>0</v>
      </c>
      <c r="U1021" s="52">
        <v>0</v>
      </c>
      <c r="W1021" s="52">
        <v>0</v>
      </c>
      <c r="X1021" s="52">
        <v>0</v>
      </c>
      <c r="Y1021" s="52">
        <v>0</v>
      </c>
      <c r="Z1021" s="52">
        <v>0</v>
      </c>
    </row>
  </sheetData>
  <sheetProtection sort="0" autoFilter="0"/>
  <protectedRanges>
    <protectedRange sqref="C21:E1020 G21:Q1020" name="Range2"/>
    <protectedRange sqref="I10" name="Range2_1"/>
    <protectedRange sqref="F21:F1020" name="Range1_1"/>
    <protectedRange sqref="R22:R1020" name="Range1_5_1"/>
    <protectedRange sqref="R21" name="Range1_2"/>
  </protectedRanges>
  <autoFilter ref="B20:U20">
    <filterColumn colId="15"/>
  </autoFilter>
  <mergeCells count="3">
    <mergeCell ref="B2:T2"/>
    <mergeCell ref="B3:T3"/>
    <mergeCell ref="B4:T4"/>
  </mergeCells>
  <conditionalFormatting sqref="V21 D18:J18 W18 W1021 Y18 Y1021 W20:Z20 U21:U1020 X21:X1020 Z21:Z1020 M18:T18 R5:R6 B20:T20 B1021:T1021 L6:P8">
    <cfRule type="cellIs" dxfId="51" priority="577" stopIfTrue="1" operator="equal">
      <formula>0</formula>
    </cfRule>
    <cfRule type="cellIs" dxfId="50" priority="578" stopIfTrue="1" operator="notEqual">
      <formula>0</formula>
    </cfRule>
  </conditionalFormatting>
  <conditionalFormatting sqref="V21 D18:J18 W18 W1021 Y18 Y1021 W20:Z20 U21:U1020 X21:X1020 Z21:Z1020 M18:T18 R5:R6 B20:T20 B1021:T1021 L6:P8">
    <cfRule type="cellIs" dxfId="49" priority="576" stopIfTrue="1" operator="greaterThan">
      <formula>0.1</formula>
    </cfRule>
  </conditionalFormatting>
  <conditionalFormatting sqref="F21:F1020">
    <cfRule type="duplicateValues" dxfId="48" priority="343"/>
    <cfRule type="duplicateValues" dxfId="47" priority="344"/>
  </conditionalFormatting>
  <conditionalFormatting sqref="F21">
    <cfRule type="duplicateValues" dxfId="46" priority="323"/>
  </conditionalFormatting>
  <conditionalFormatting sqref="F21:F1020">
    <cfRule type="duplicateValues" dxfId="45" priority="322"/>
  </conditionalFormatting>
  <conditionalFormatting sqref="F21:F1020">
    <cfRule type="duplicateValues" dxfId="44" priority="38"/>
    <cfRule type="duplicateValues" dxfId="43" priority="39"/>
  </conditionalFormatting>
  <conditionalFormatting sqref="F21">
    <cfRule type="duplicateValues" dxfId="42" priority="37"/>
  </conditionalFormatting>
  <conditionalFormatting sqref="F21:F1020">
    <cfRule type="duplicateValues" dxfId="41" priority="36"/>
  </conditionalFormatting>
  <conditionalFormatting sqref="F21:F1020">
    <cfRule type="duplicateValues" dxfId="40" priority="34"/>
    <cfRule type="duplicateValues" dxfId="39" priority="35"/>
  </conditionalFormatting>
  <conditionalFormatting sqref="F21">
    <cfRule type="duplicateValues" dxfId="38" priority="33"/>
  </conditionalFormatting>
  <conditionalFormatting sqref="F21:F1020">
    <cfRule type="duplicateValues" dxfId="37" priority="32"/>
  </conditionalFormatting>
  <conditionalFormatting sqref="F21:F1020">
    <cfRule type="duplicateValues" dxfId="36" priority="31"/>
  </conditionalFormatting>
  <conditionalFormatting sqref="F21:F1020">
    <cfRule type="duplicateValues" dxfId="35" priority="30"/>
  </conditionalFormatting>
  <conditionalFormatting sqref="F21:F1020">
    <cfRule type="duplicateValues" dxfId="34" priority="29"/>
  </conditionalFormatting>
  <conditionalFormatting sqref="F21:F1020">
    <cfRule type="duplicateValues" dxfId="33" priority="28"/>
  </conditionalFormatting>
  <conditionalFormatting sqref="L6:P8">
    <cfRule type="cellIs" dxfId="32" priority="26" stopIfTrue="1" operator="equal">
      <formula>0</formula>
    </cfRule>
    <cfRule type="cellIs" dxfId="31" priority="27" stopIfTrue="1" operator="notEqual">
      <formula>0</formula>
    </cfRule>
  </conditionalFormatting>
  <conditionalFormatting sqref="L6:P8">
    <cfRule type="cellIs" dxfId="30" priority="25" stopIfTrue="1" operator="greaterThan">
      <formula>0.1</formula>
    </cfRule>
  </conditionalFormatting>
  <conditionalFormatting sqref="L6:P8">
    <cfRule type="cellIs" dxfId="29" priority="22" stopIfTrue="1" operator="equal">
      <formula>0</formula>
    </cfRule>
    <cfRule type="cellIs" dxfId="28" priority="23" stopIfTrue="1" operator="equal">
      <formula>0</formula>
    </cfRule>
    <cfRule type="cellIs" dxfId="27" priority="24" stopIfTrue="1" operator="notEqual">
      <formula>0</formula>
    </cfRule>
  </conditionalFormatting>
  <conditionalFormatting sqref="L6:P8">
    <cfRule type="cellIs" dxfId="26" priority="21" stopIfTrue="1" operator="greaterThan">
      <formula>0.1</formula>
    </cfRule>
  </conditionalFormatting>
  <conditionalFormatting sqref="L6:P8">
    <cfRule type="cellIs" dxfId="25" priority="19" stopIfTrue="1" operator="equal">
      <formula>0</formula>
    </cfRule>
    <cfRule type="cellIs" dxfId="24" priority="20" stopIfTrue="1" operator="notEqual">
      <formula>0</formula>
    </cfRule>
  </conditionalFormatting>
  <conditionalFormatting sqref="L6:P8">
    <cfRule type="cellIs" dxfId="23" priority="18" stopIfTrue="1" operator="greaterThan">
      <formula>0.1</formula>
    </cfRule>
  </conditionalFormatting>
  <conditionalFormatting sqref="L6:P8">
    <cfRule type="cellIs" dxfId="22" priority="16" stopIfTrue="1" operator="equal">
      <formula>0</formula>
    </cfRule>
    <cfRule type="cellIs" dxfId="21" priority="17" stopIfTrue="1" operator="notEqual">
      <formula>0</formula>
    </cfRule>
  </conditionalFormatting>
  <conditionalFormatting sqref="L6:P8">
    <cfRule type="cellIs" dxfId="20" priority="15" stopIfTrue="1" operator="greaterThan">
      <formula>0.1</formula>
    </cfRule>
  </conditionalFormatting>
  <conditionalFormatting sqref="L6:P8">
    <cfRule type="cellIs" dxfId="19" priority="13" stopIfTrue="1" operator="equal">
      <formula>0</formula>
    </cfRule>
    <cfRule type="cellIs" dxfId="18" priority="14" stopIfTrue="1" operator="notEqual">
      <formula>0</formula>
    </cfRule>
  </conditionalFormatting>
  <conditionalFormatting sqref="L6:P8">
    <cfRule type="cellIs" dxfId="17" priority="12" stopIfTrue="1" operator="greaterThan">
      <formula>0.1</formula>
    </cfRule>
  </conditionalFormatting>
  <conditionalFormatting sqref="L6:P8">
    <cfRule type="cellIs" dxfId="16" priority="10" stopIfTrue="1" operator="equal">
      <formula>0</formula>
    </cfRule>
    <cfRule type="cellIs" dxfId="15" priority="11" stopIfTrue="1" operator="notEqual">
      <formula>0</formula>
    </cfRule>
  </conditionalFormatting>
  <conditionalFormatting sqref="L6:P8">
    <cfRule type="cellIs" dxfId="14" priority="9" stopIfTrue="1" operator="greaterThan">
      <formula>0.1</formula>
    </cfRule>
  </conditionalFormatting>
  <conditionalFormatting sqref="L6:P8">
    <cfRule type="cellIs" dxfId="13" priority="7" stopIfTrue="1" operator="equal">
      <formula>0</formula>
    </cfRule>
    <cfRule type="cellIs" dxfId="12" priority="8" stopIfTrue="1" operator="notEqual">
      <formula>0</formula>
    </cfRule>
  </conditionalFormatting>
  <conditionalFormatting sqref="L6:P8">
    <cfRule type="cellIs" dxfId="11" priority="6" stopIfTrue="1" operator="greaterThan">
      <formula>0.1</formula>
    </cfRule>
  </conditionalFormatting>
  <conditionalFormatting sqref="L6:P8">
    <cfRule type="cellIs" dxfId="10" priority="4" stopIfTrue="1" operator="equal">
      <formula>0</formula>
    </cfRule>
    <cfRule type="cellIs" dxfId="9" priority="5" stopIfTrue="1" operator="notEqual">
      <formula>0</formula>
    </cfRule>
  </conditionalFormatting>
  <conditionalFormatting sqref="L6:P8">
    <cfRule type="cellIs" dxfId="8" priority="3" stopIfTrue="1" operator="greaterThan">
      <formula>0.1</formula>
    </cfRule>
  </conditionalFormatting>
  <conditionalFormatting sqref="L6:P8">
    <cfRule type="cellIs" dxfId="7" priority="2" stopIfTrue="1" operator="notEqual">
      <formula>0</formula>
    </cfRule>
  </conditionalFormatting>
  <conditionalFormatting sqref="L6:P8">
    <cfRule type="cellIs" dxfId="6" priority="1" stopIfTrue="1" operator="greaterThan">
      <formula>0.1</formula>
    </cfRule>
  </conditionalFormatting>
  <dataValidations count="5">
    <dataValidation type="list" allowBlank="1" showInputMessage="1" showErrorMessage="1" sqref="I10">
      <formula1>Months_3B</formula1>
    </dataValidation>
    <dataValidation type="date" allowBlank="1" showInputMessage="1" showErrorMessage="1" sqref="G22:G1020">
      <formula1>43556</formula1>
      <formula2>43921</formula2>
    </dataValidation>
    <dataValidation type="list" allowBlank="1" showInputMessage="1" showErrorMessage="1" sqref="C21:C1020">
      <formula1>Months</formula1>
    </dataValidation>
    <dataValidation type="textLength" allowBlank="1" showInputMessage="1" showErrorMessage="1" sqref="F21:F1020">
      <formula1>0</formula1>
      <formula2>16</formula2>
    </dataValidation>
    <dataValidation type="list" allowBlank="1" showInputMessage="1" showErrorMessage="1" sqref="R21:R1020">
      <formula1>Remark</formula1>
    </dataValidation>
  </dataValidations>
  <pageMargins left="0" right="0" top="0" bottom="0" header="0" footer="0"/>
  <pageSetup paperSize="9" scale="55" orientation="landscape" r:id="rId1"/>
</worksheet>
</file>

<file path=xl/worksheets/sheet9.xml><?xml version="1.0" encoding="utf-8"?>
<worksheet xmlns="http://schemas.openxmlformats.org/spreadsheetml/2006/main" xmlns:r="http://schemas.openxmlformats.org/officeDocument/2006/relationships">
  <dimension ref="A1:R1021"/>
  <sheetViews>
    <sheetView view="pageBreakPreview" zoomScale="75" zoomScaleNormal="75" zoomScaleSheetLayoutView="75" workbookViewId="0">
      <pane ySplit="19" topLeftCell="A20" activePane="bottomLeft" state="frozen"/>
      <selection pane="bottomLeft" activeCell="B19" sqref="B19"/>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28515625" style="17" bestFit="1" customWidth="1"/>
    <col min="8" max="8" width="14.28515625" style="17" bestFit="1" customWidth="1"/>
    <col min="9" max="9" width="8.5703125" style="20" bestFit="1" customWidth="1"/>
    <col min="10" max="10" width="20" style="21" bestFit="1" customWidth="1"/>
    <col min="11" max="11" width="17.42578125" style="13" bestFit="1" customWidth="1"/>
    <col min="12" max="12" width="16.28515625" style="13" bestFit="1" customWidth="1"/>
    <col min="13" max="14" width="14.42578125" style="13" bestFit="1" customWidth="1"/>
    <col min="15" max="15" width="19.5703125" style="13" bestFit="1" customWidth="1"/>
    <col min="16" max="16" width="14.5703125" style="13" bestFit="1" customWidth="1"/>
    <col min="17" max="17" width="1.7109375" style="14" customWidth="1"/>
    <col min="18" max="18" width="11.5703125" style="14" bestFit="1" customWidth="1"/>
    <col min="19" max="16384" width="9.140625" style="14"/>
  </cols>
  <sheetData>
    <row r="1" spans="1:17" ht="11.1" customHeight="1">
      <c r="A1" s="58"/>
      <c r="B1" s="55"/>
      <c r="C1" s="56"/>
      <c r="D1" s="56"/>
      <c r="E1" s="57"/>
      <c r="F1" s="58"/>
      <c r="G1" s="56"/>
      <c r="H1" s="56"/>
      <c r="I1" s="59"/>
      <c r="J1" s="60"/>
      <c r="K1" s="52"/>
      <c r="L1" s="52"/>
      <c r="M1" s="52"/>
      <c r="N1" s="52"/>
      <c r="O1" s="52"/>
      <c r="P1" s="52"/>
    </row>
    <row r="2" spans="1:17">
      <c r="A2" s="58"/>
      <c r="B2" s="208">
        <f>Summary!C6</f>
        <v>0</v>
      </c>
      <c r="C2" s="208"/>
      <c r="D2" s="208"/>
      <c r="E2" s="208"/>
      <c r="F2" s="208"/>
      <c r="G2" s="208"/>
      <c r="H2" s="208"/>
      <c r="I2" s="208"/>
      <c r="J2" s="208"/>
      <c r="K2" s="208"/>
      <c r="L2" s="208"/>
      <c r="M2" s="208"/>
      <c r="N2" s="208"/>
      <c r="O2" s="208"/>
      <c r="P2" s="61"/>
    </row>
    <row r="3" spans="1:17">
      <c r="A3" s="58"/>
      <c r="B3" s="208">
        <f>Summary!C7</f>
        <v>0</v>
      </c>
      <c r="C3" s="208"/>
      <c r="D3" s="208"/>
      <c r="E3" s="208"/>
      <c r="F3" s="208"/>
      <c r="G3" s="208"/>
      <c r="H3" s="208"/>
      <c r="I3" s="208"/>
      <c r="J3" s="208"/>
      <c r="K3" s="208"/>
      <c r="L3" s="208"/>
      <c r="M3" s="208"/>
      <c r="N3" s="208"/>
      <c r="O3" s="208"/>
      <c r="P3" s="62"/>
      <c r="Q3" s="15"/>
    </row>
    <row r="4" spans="1:17">
      <c r="A4" s="58"/>
      <c r="B4" s="209" t="str">
        <f>"GST Input Credit Register Claimed in Next Year Relevant to  Financial Year - "&amp;Summary!C8</f>
        <v>GST Input Credit Register Claimed in Next Year Relevant to  Financial Year - 2021-2022</v>
      </c>
      <c r="C4" s="209"/>
      <c r="D4" s="209"/>
      <c r="E4" s="209"/>
      <c r="F4" s="209"/>
      <c r="G4" s="209"/>
      <c r="H4" s="209"/>
      <c r="I4" s="209"/>
      <c r="J4" s="209"/>
      <c r="K4" s="209"/>
      <c r="L4" s="209"/>
      <c r="M4" s="209"/>
      <c r="N4" s="209"/>
      <c r="O4" s="209"/>
      <c r="P4" s="63"/>
      <c r="Q4" s="16"/>
    </row>
    <row r="5" spans="1:17">
      <c r="A5" s="58"/>
      <c r="B5" s="101"/>
      <c r="C5" s="101"/>
      <c r="D5" s="101"/>
      <c r="E5" s="101"/>
      <c r="F5" s="101"/>
      <c r="G5" s="101"/>
      <c r="H5" s="189"/>
      <c r="I5" s="101"/>
      <c r="J5" s="101"/>
      <c r="K5" s="101"/>
      <c r="L5" s="101"/>
      <c r="M5" s="101"/>
      <c r="N5" s="101"/>
      <c r="O5" s="101"/>
      <c r="P5" s="65"/>
      <c r="Q5" s="16"/>
    </row>
    <row r="6" spans="1:17">
      <c r="A6" s="58"/>
      <c r="B6" s="66"/>
      <c r="C6" s="67" t="s">
        <v>210</v>
      </c>
      <c r="D6" s="56"/>
      <c r="E6" s="57"/>
      <c r="F6" s="58"/>
      <c r="H6" s="175" t="s">
        <v>164</v>
      </c>
      <c r="I6" s="59"/>
      <c r="J6" s="60"/>
      <c r="K6" s="68"/>
      <c r="L6" s="68"/>
      <c r="M6" s="68"/>
      <c r="N6" s="68"/>
      <c r="O6" s="68"/>
      <c r="P6" s="52"/>
    </row>
    <row r="7" spans="1:17">
      <c r="A7" s="58"/>
      <c r="B7" s="125"/>
      <c r="C7" s="67" t="s">
        <v>209</v>
      </c>
      <c r="D7" s="56"/>
      <c r="E7" s="57"/>
      <c r="F7" s="58"/>
      <c r="G7" s="56"/>
      <c r="H7" s="56"/>
      <c r="I7" s="59"/>
      <c r="J7" s="60"/>
      <c r="K7" s="68"/>
      <c r="L7" s="68"/>
      <c r="M7" s="68"/>
      <c r="N7" s="68"/>
      <c r="O7" s="68"/>
      <c r="P7" s="52"/>
    </row>
    <row r="8" spans="1:17">
      <c r="A8" s="58"/>
      <c r="B8" s="128"/>
      <c r="C8" s="67" t="s">
        <v>211</v>
      </c>
      <c r="D8" s="56"/>
      <c r="E8" s="57"/>
      <c r="F8" s="58"/>
      <c r="G8" s="56"/>
      <c r="H8" s="56"/>
      <c r="I8" s="59"/>
      <c r="J8" s="60" t="s">
        <v>79</v>
      </c>
      <c r="K8" s="68">
        <f t="shared" ref="K8:O15" si="0">ROUND(IF($H$6="Annual",SUMIF($J$21:$J$1020,$J8,K$21:K$1020),SUMIFS(K$21:K$1020,$J$21:$J$1020,$J8,$B$21:$B$1020,$H$6)),0)</f>
        <v>0</v>
      </c>
      <c r="L8" s="68">
        <f t="shared" si="0"/>
        <v>0</v>
      </c>
      <c r="M8" s="68">
        <f t="shared" si="0"/>
        <v>0</v>
      </c>
      <c r="N8" s="68">
        <f t="shared" si="0"/>
        <v>0</v>
      </c>
      <c r="O8" s="68">
        <f t="shared" si="0"/>
        <v>0</v>
      </c>
      <c r="P8" s="52"/>
    </row>
    <row r="9" spans="1:17">
      <c r="A9" s="58"/>
      <c r="B9" s="56"/>
      <c r="C9" s="56"/>
      <c r="D9" s="56"/>
      <c r="E9" s="57"/>
      <c r="F9" s="58"/>
      <c r="G9" s="56"/>
      <c r="H9" s="56"/>
      <c r="I9" s="59"/>
      <c r="J9" s="60" t="s">
        <v>80</v>
      </c>
      <c r="K9" s="68">
        <f t="shared" si="0"/>
        <v>0</v>
      </c>
      <c r="L9" s="68">
        <f t="shared" si="0"/>
        <v>0</v>
      </c>
      <c r="M9" s="68">
        <f t="shared" si="0"/>
        <v>0</v>
      </c>
      <c r="N9" s="68">
        <f t="shared" si="0"/>
        <v>0</v>
      </c>
      <c r="O9" s="68">
        <f t="shared" si="0"/>
        <v>0</v>
      </c>
      <c r="P9" s="52"/>
    </row>
    <row r="10" spans="1:17">
      <c r="A10" s="58"/>
      <c r="B10" s="55"/>
      <c r="C10" s="54" t="s">
        <v>9</v>
      </c>
      <c r="D10" s="54" t="s">
        <v>3</v>
      </c>
      <c r="E10" s="54" t="s">
        <v>10</v>
      </c>
      <c r="F10" s="54" t="s">
        <v>2</v>
      </c>
      <c r="G10" s="54" t="s">
        <v>167</v>
      </c>
      <c r="H10" s="54"/>
      <c r="I10" s="54" t="s">
        <v>168</v>
      </c>
      <c r="J10" s="60" t="s">
        <v>20</v>
      </c>
      <c r="K10" s="68">
        <f t="shared" si="0"/>
        <v>0</v>
      </c>
      <c r="L10" s="68">
        <f t="shared" si="0"/>
        <v>0</v>
      </c>
      <c r="M10" s="68">
        <f t="shared" si="0"/>
        <v>0</v>
      </c>
      <c r="N10" s="68">
        <f t="shared" si="0"/>
        <v>0</v>
      </c>
      <c r="O10" s="68">
        <f t="shared" si="0"/>
        <v>0</v>
      </c>
      <c r="P10" s="52"/>
    </row>
    <row r="11" spans="1:17">
      <c r="A11" s="58"/>
      <c r="B11" s="55"/>
      <c r="C11" s="56"/>
      <c r="D11" s="56"/>
      <c r="E11" s="57"/>
      <c r="F11" s="58"/>
      <c r="G11" s="56"/>
      <c r="H11" s="56"/>
      <c r="I11" s="59"/>
      <c r="J11" s="60" t="s">
        <v>223</v>
      </c>
      <c r="K11" s="68">
        <f t="shared" si="0"/>
        <v>0</v>
      </c>
      <c r="L11" s="68">
        <f t="shared" si="0"/>
        <v>0</v>
      </c>
      <c r="M11" s="68">
        <f t="shared" si="0"/>
        <v>0</v>
      </c>
      <c r="N11" s="68">
        <f t="shared" si="0"/>
        <v>0</v>
      </c>
      <c r="O11" s="68">
        <f t="shared" si="0"/>
        <v>0</v>
      </c>
      <c r="P11" s="52"/>
    </row>
    <row r="12" spans="1:17">
      <c r="A12" s="58"/>
      <c r="B12" s="55"/>
      <c r="C12" s="68">
        <f t="shared" ref="C12:G15" si="1">ROUND(IF($H$6="Annual",SUMIF($I$21:$I$1020,$I12,K$21:K$1020),SUMIFS(K$21:K$1020,$I$21:$I$1020,$I12,$B$21:$B$1020,$H$6)),0)</f>
        <v>0</v>
      </c>
      <c r="D12" s="68">
        <f t="shared" si="1"/>
        <v>0</v>
      </c>
      <c r="E12" s="68">
        <f t="shared" si="1"/>
        <v>0</v>
      </c>
      <c r="F12" s="68">
        <f t="shared" si="1"/>
        <v>0</v>
      </c>
      <c r="G12" s="68">
        <f t="shared" si="1"/>
        <v>0</v>
      </c>
      <c r="H12" s="68"/>
      <c r="I12" s="59">
        <v>0.05</v>
      </c>
      <c r="J12" s="60" t="s">
        <v>225</v>
      </c>
      <c r="K12" s="68">
        <f t="shared" si="0"/>
        <v>0</v>
      </c>
      <c r="L12" s="68">
        <f t="shared" si="0"/>
        <v>0</v>
      </c>
      <c r="M12" s="68">
        <f t="shared" si="0"/>
        <v>0</v>
      </c>
      <c r="N12" s="68">
        <f t="shared" si="0"/>
        <v>0</v>
      </c>
      <c r="O12" s="68">
        <f t="shared" si="0"/>
        <v>0</v>
      </c>
      <c r="P12" s="52"/>
    </row>
    <row r="13" spans="1:17">
      <c r="A13" s="58"/>
      <c r="B13" s="55"/>
      <c r="C13" s="68">
        <f t="shared" si="1"/>
        <v>0</v>
      </c>
      <c r="D13" s="68">
        <f t="shared" si="1"/>
        <v>0</v>
      </c>
      <c r="E13" s="68">
        <f t="shared" si="1"/>
        <v>0</v>
      </c>
      <c r="F13" s="68">
        <f t="shared" si="1"/>
        <v>0</v>
      </c>
      <c r="G13" s="68">
        <f t="shared" si="1"/>
        <v>0</v>
      </c>
      <c r="H13" s="68"/>
      <c r="I13" s="59">
        <v>0.12</v>
      </c>
      <c r="J13" s="60" t="s">
        <v>221</v>
      </c>
      <c r="K13" s="68">
        <f t="shared" si="0"/>
        <v>0</v>
      </c>
      <c r="L13" s="68">
        <f t="shared" si="0"/>
        <v>0</v>
      </c>
      <c r="M13" s="68">
        <f t="shared" si="0"/>
        <v>0</v>
      </c>
      <c r="N13" s="68">
        <f t="shared" si="0"/>
        <v>0</v>
      </c>
      <c r="O13" s="68">
        <f t="shared" si="0"/>
        <v>0</v>
      </c>
      <c r="P13" s="52"/>
    </row>
    <row r="14" spans="1:17">
      <c r="A14" s="58"/>
      <c r="B14" s="55"/>
      <c r="C14" s="68">
        <f t="shared" si="1"/>
        <v>0</v>
      </c>
      <c r="D14" s="68">
        <f t="shared" si="1"/>
        <v>0</v>
      </c>
      <c r="E14" s="68">
        <f t="shared" si="1"/>
        <v>0</v>
      </c>
      <c r="F14" s="68">
        <f t="shared" si="1"/>
        <v>0</v>
      </c>
      <c r="G14" s="68">
        <f t="shared" si="1"/>
        <v>0</v>
      </c>
      <c r="H14" s="68"/>
      <c r="I14" s="59">
        <v>0.18</v>
      </c>
      <c r="J14" s="60" t="s">
        <v>222</v>
      </c>
      <c r="K14" s="68">
        <f t="shared" si="0"/>
        <v>0</v>
      </c>
      <c r="L14" s="68">
        <f t="shared" si="0"/>
        <v>0</v>
      </c>
      <c r="M14" s="68">
        <f t="shared" si="0"/>
        <v>0</v>
      </c>
      <c r="N14" s="68">
        <f t="shared" si="0"/>
        <v>0</v>
      </c>
      <c r="O14" s="68">
        <f t="shared" si="0"/>
        <v>0</v>
      </c>
      <c r="P14" s="52"/>
    </row>
    <row r="15" spans="1:17">
      <c r="A15" s="58"/>
      <c r="B15" s="55"/>
      <c r="C15" s="68">
        <f t="shared" si="1"/>
        <v>0</v>
      </c>
      <c r="D15" s="68">
        <f t="shared" si="1"/>
        <v>0</v>
      </c>
      <c r="E15" s="68">
        <f t="shared" si="1"/>
        <v>0</v>
      </c>
      <c r="F15" s="68">
        <f t="shared" si="1"/>
        <v>0</v>
      </c>
      <c r="G15" s="68">
        <f t="shared" si="1"/>
        <v>0</v>
      </c>
      <c r="H15" s="68"/>
      <c r="I15" s="59">
        <v>0.28000000000000003</v>
      </c>
      <c r="J15" s="60" t="s">
        <v>224</v>
      </c>
      <c r="K15" s="68">
        <f t="shared" si="0"/>
        <v>0</v>
      </c>
      <c r="L15" s="68">
        <f t="shared" si="0"/>
        <v>0</v>
      </c>
      <c r="M15" s="68">
        <f t="shared" si="0"/>
        <v>0</v>
      </c>
      <c r="N15" s="68">
        <f t="shared" si="0"/>
        <v>0</v>
      </c>
      <c r="O15" s="68">
        <f t="shared" si="0"/>
        <v>0</v>
      </c>
      <c r="P15" s="52"/>
    </row>
    <row r="16" spans="1:17" ht="11.1" customHeight="1">
      <c r="A16" s="58"/>
      <c r="B16" s="55"/>
      <c r="C16" s="56"/>
      <c r="D16" s="56"/>
      <c r="E16" s="57"/>
      <c r="F16" s="58"/>
      <c r="G16" s="56"/>
      <c r="H16" s="56"/>
      <c r="I16" s="59"/>
      <c r="J16" s="60"/>
      <c r="K16" s="52"/>
      <c r="L16" s="52"/>
      <c r="M16" s="52"/>
      <c r="N16" s="52"/>
      <c r="O16" s="52"/>
      <c r="P16" s="52"/>
    </row>
    <row r="17" spans="1:18" ht="15.75" thickBot="1">
      <c r="A17" s="58"/>
      <c r="B17" s="55"/>
      <c r="C17" s="69">
        <f>ROUND(SUM(C12:C15),0)</f>
        <v>0</v>
      </c>
      <c r="D17" s="69">
        <f>ROUND(SUM(D12:D15),0)</f>
        <v>0</v>
      </c>
      <c r="E17" s="69">
        <f>ROUND(SUM(E12:E15),0)</f>
        <v>0</v>
      </c>
      <c r="F17" s="69">
        <f>ROUND(SUM(F12:F15),0)</f>
        <v>0</v>
      </c>
      <c r="G17" s="69">
        <f>ROUND(SUM(G12:G15),0)</f>
        <v>0</v>
      </c>
      <c r="H17" s="133"/>
      <c r="I17" s="59"/>
      <c r="J17" s="70" t="s">
        <v>18</v>
      </c>
      <c r="K17" s="69">
        <f>ROUND(SUM(K6:K15),0)</f>
        <v>0</v>
      </c>
      <c r="L17" s="69">
        <f t="shared" ref="L17:O17" si="2">ROUND(SUM(L6:L15),0)</f>
        <v>0</v>
      </c>
      <c r="M17" s="69">
        <f t="shared" si="2"/>
        <v>0</v>
      </c>
      <c r="N17" s="69">
        <f t="shared" si="2"/>
        <v>0</v>
      </c>
      <c r="O17" s="69">
        <f t="shared" si="2"/>
        <v>0</v>
      </c>
      <c r="P17" s="52"/>
    </row>
    <row r="18" spans="1:18" ht="11.1" customHeight="1" thickTop="1">
      <c r="A18" s="58"/>
      <c r="B18" s="55"/>
      <c r="C18" s="71"/>
      <c r="D18" s="71"/>
      <c r="E18" s="71"/>
      <c r="F18" s="71"/>
      <c r="G18" s="71"/>
      <c r="H18" s="71"/>
      <c r="I18" s="59"/>
      <c r="J18" s="60"/>
      <c r="K18" s="71"/>
      <c r="L18" s="71"/>
      <c r="M18" s="71"/>
      <c r="N18" s="71"/>
      <c r="O18" s="71"/>
      <c r="P18" s="52"/>
    </row>
    <row r="19" spans="1:18" s="17" customFormat="1">
      <c r="A19" s="56"/>
      <c r="B19" s="100" t="s">
        <v>4</v>
      </c>
      <c r="C19" s="73" t="s">
        <v>5</v>
      </c>
      <c r="D19" s="73" t="s">
        <v>6</v>
      </c>
      <c r="E19" s="74" t="s">
        <v>7</v>
      </c>
      <c r="F19" s="73" t="s">
        <v>0</v>
      </c>
      <c r="G19" s="73" t="s">
        <v>28</v>
      </c>
      <c r="H19" s="73" t="s">
        <v>378</v>
      </c>
      <c r="I19" s="75" t="s">
        <v>8</v>
      </c>
      <c r="J19" s="76" t="s">
        <v>13</v>
      </c>
      <c r="K19" s="54" t="s">
        <v>9</v>
      </c>
      <c r="L19" s="54" t="s">
        <v>3</v>
      </c>
      <c r="M19" s="54" t="s">
        <v>10</v>
      </c>
      <c r="N19" s="54" t="s">
        <v>2</v>
      </c>
      <c r="O19" s="54" t="s">
        <v>11</v>
      </c>
      <c r="P19" s="54" t="s">
        <v>226</v>
      </c>
    </row>
    <row r="20" spans="1:18" ht="11.1" customHeight="1">
      <c r="B20" s="53">
        <v>0</v>
      </c>
      <c r="C20" s="53">
        <v>0</v>
      </c>
      <c r="D20" s="53">
        <v>0</v>
      </c>
      <c r="E20" s="53">
        <v>0</v>
      </c>
      <c r="F20" s="53">
        <v>0</v>
      </c>
      <c r="G20" s="53">
        <v>0</v>
      </c>
      <c r="H20" s="53">
        <v>0</v>
      </c>
      <c r="I20" s="53">
        <v>0</v>
      </c>
      <c r="J20" s="53">
        <v>0</v>
      </c>
      <c r="K20" s="53">
        <v>0</v>
      </c>
      <c r="L20" s="53">
        <v>0</v>
      </c>
      <c r="M20" s="53">
        <v>0</v>
      </c>
      <c r="N20" s="53">
        <v>0</v>
      </c>
      <c r="O20" s="53">
        <v>0</v>
      </c>
      <c r="P20" s="53">
        <v>0</v>
      </c>
    </row>
    <row r="21" spans="1:18">
      <c r="B21" s="121"/>
      <c r="C21" s="116"/>
      <c r="D21" s="119"/>
      <c r="E21" s="117"/>
      <c r="F21" s="118"/>
      <c r="G21" s="119"/>
      <c r="H21" s="119"/>
      <c r="I21" s="123"/>
      <c r="J21" s="124"/>
      <c r="K21" s="120">
        <v>0</v>
      </c>
      <c r="L21" s="120">
        <v>0</v>
      </c>
      <c r="M21" s="120">
        <v>0</v>
      </c>
      <c r="N21" s="112">
        <f t="shared" ref="N21:N84" si="3">M21</f>
        <v>0</v>
      </c>
      <c r="O21" s="115">
        <f>SUM(K21:N21)</f>
        <v>0</v>
      </c>
      <c r="P21" s="196"/>
      <c r="Q21" s="104" t="e">
        <f>I21-(SUM(L21:N21)/K21)</f>
        <v>#DIV/0!</v>
      </c>
      <c r="R21" s="53"/>
    </row>
    <row r="22" spans="1:18">
      <c r="B22" s="121"/>
      <c r="C22" s="116"/>
      <c r="D22" s="119"/>
      <c r="E22" s="117"/>
      <c r="F22" s="118"/>
      <c r="G22" s="119"/>
      <c r="H22" s="119"/>
      <c r="I22" s="123"/>
      <c r="J22" s="124"/>
      <c r="K22" s="120">
        <v>0</v>
      </c>
      <c r="L22" s="120">
        <v>0</v>
      </c>
      <c r="M22" s="120">
        <v>0</v>
      </c>
      <c r="N22" s="112">
        <f t="shared" si="3"/>
        <v>0</v>
      </c>
      <c r="O22" s="115">
        <f t="shared" ref="O22:O85" si="4">SUM(K22:N22)</f>
        <v>0</v>
      </c>
      <c r="P22" s="196"/>
      <c r="Q22" s="104" t="e">
        <f t="shared" ref="Q22:Q85" si="5">I22-(SUM(L22:N22)/K22)</f>
        <v>#DIV/0!</v>
      </c>
    </row>
    <row r="23" spans="1:18">
      <c r="B23" s="121"/>
      <c r="C23" s="116"/>
      <c r="D23" s="119"/>
      <c r="E23" s="117"/>
      <c r="F23" s="118"/>
      <c r="G23" s="119"/>
      <c r="H23" s="119"/>
      <c r="I23" s="123"/>
      <c r="J23" s="124"/>
      <c r="K23" s="120">
        <v>0</v>
      </c>
      <c r="L23" s="120">
        <v>0</v>
      </c>
      <c r="M23" s="120">
        <v>0</v>
      </c>
      <c r="N23" s="112">
        <f t="shared" si="3"/>
        <v>0</v>
      </c>
      <c r="O23" s="115">
        <f t="shared" si="4"/>
        <v>0</v>
      </c>
      <c r="P23" s="196"/>
      <c r="Q23" s="104" t="e">
        <f t="shared" si="5"/>
        <v>#DIV/0!</v>
      </c>
    </row>
    <row r="24" spans="1:18">
      <c r="B24" s="121"/>
      <c r="C24" s="116"/>
      <c r="D24" s="119"/>
      <c r="E24" s="117"/>
      <c r="F24" s="118"/>
      <c r="G24" s="119"/>
      <c r="H24" s="119"/>
      <c r="I24" s="123"/>
      <c r="J24" s="124"/>
      <c r="K24" s="120">
        <v>0</v>
      </c>
      <c r="L24" s="120">
        <v>0</v>
      </c>
      <c r="M24" s="120">
        <v>0</v>
      </c>
      <c r="N24" s="112">
        <f t="shared" si="3"/>
        <v>0</v>
      </c>
      <c r="O24" s="115">
        <f t="shared" si="4"/>
        <v>0</v>
      </c>
      <c r="P24" s="196"/>
      <c r="Q24" s="104" t="e">
        <f t="shared" si="5"/>
        <v>#DIV/0!</v>
      </c>
    </row>
    <row r="25" spans="1:18">
      <c r="B25" s="121"/>
      <c r="C25" s="119"/>
      <c r="D25" s="119"/>
      <c r="E25" s="117"/>
      <c r="F25" s="118"/>
      <c r="G25" s="119"/>
      <c r="H25" s="119"/>
      <c r="I25" s="123"/>
      <c r="J25" s="124"/>
      <c r="K25" s="120">
        <v>0</v>
      </c>
      <c r="L25" s="120">
        <v>0</v>
      </c>
      <c r="M25" s="120">
        <v>0</v>
      </c>
      <c r="N25" s="112">
        <f t="shared" si="3"/>
        <v>0</v>
      </c>
      <c r="O25" s="115">
        <f t="shared" si="4"/>
        <v>0</v>
      </c>
      <c r="P25" s="196"/>
      <c r="Q25" s="104" t="e">
        <f t="shared" si="5"/>
        <v>#DIV/0!</v>
      </c>
    </row>
    <row r="26" spans="1:18">
      <c r="B26" s="121"/>
      <c r="C26" s="119"/>
      <c r="D26" s="119"/>
      <c r="E26" s="117"/>
      <c r="F26" s="118"/>
      <c r="G26" s="119"/>
      <c r="H26" s="119"/>
      <c r="I26" s="123"/>
      <c r="J26" s="124"/>
      <c r="K26" s="120">
        <v>0</v>
      </c>
      <c r="L26" s="120">
        <v>0</v>
      </c>
      <c r="M26" s="120">
        <v>0</v>
      </c>
      <c r="N26" s="112">
        <f t="shared" si="3"/>
        <v>0</v>
      </c>
      <c r="O26" s="115">
        <f t="shared" si="4"/>
        <v>0</v>
      </c>
      <c r="P26" s="196"/>
      <c r="Q26" s="104" t="e">
        <f t="shared" si="5"/>
        <v>#DIV/0!</v>
      </c>
    </row>
    <row r="27" spans="1:18">
      <c r="B27" s="121"/>
      <c r="C27" s="119"/>
      <c r="D27" s="119"/>
      <c r="E27" s="117"/>
      <c r="F27" s="118"/>
      <c r="G27" s="119"/>
      <c r="H27" s="119"/>
      <c r="I27" s="123"/>
      <c r="J27" s="124"/>
      <c r="K27" s="120">
        <v>0</v>
      </c>
      <c r="L27" s="120">
        <v>0</v>
      </c>
      <c r="M27" s="120">
        <v>0</v>
      </c>
      <c r="N27" s="112">
        <f t="shared" si="3"/>
        <v>0</v>
      </c>
      <c r="O27" s="115">
        <f t="shared" si="4"/>
        <v>0</v>
      </c>
      <c r="P27" s="196"/>
      <c r="Q27" s="104" t="e">
        <f t="shared" si="5"/>
        <v>#DIV/0!</v>
      </c>
    </row>
    <row r="28" spans="1:18">
      <c r="B28" s="121"/>
      <c r="C28" s="119"/>
      <c r="D28" s="119"/>
      <c r="E28" s="117"/>
      <c r="F28" s="118"/>
      <c r="G28" s="119"/>
      <c r="H28" s="119"/>
      <c r="I28" s="123"/>
      <c r="J28" s="124"/>
      <c r="K28" s="120">
        <v>0</v>
      </c>
      <c r="L28" s="120">
        <v>0</v>
      </c>
      <c r="M28" s="120">
        <v>0</v>
      </c>
      <c r="N28" s="112">
        <f t="shared" si="3"/>
        <v>0</v>
      </c>
      <c r="O28" s="115">
        <f t="shared" si="4"/>
        <v>0</v>
      </c>
      <c r="P28" s="196"/>
      <c r="Q28" s="104" t="e">
        <f t="shared" si="5"/>
        <v>#DIV/0!</v>
      </c>
    </row>
    <row r="29" spans="1:18">
      <c r="B29" s="121"/>
      <c r="C29" s="119"/>
      <c r="D29" s="119"/>
      <c r="E29" s="117"/>
      <c r="F29" s="118"/>
      <c r="G29" s="119"/>
      <c r="H29" s="119"/>
      <c r="I29" s="123"/>
      <c r="J29" s="124"/>
      <c r="K29" s="120">
        <v>0</v>
      </c>
      <c r="L29" s="120">
        <v>0</v>
      </c>
      <c r="M29" s="120">
        <v>0</v>
      </c>
      <c r="N29" s="112">
        <f t="shared" si="3"/>
        <v>0</v>
      </c>
      <c r="O29" s="115">
        <f t="shared" si="4"/>
        <v>0</v>
      </c>
      <c r="P29" s="196"/>
      <c r="Q29" s="104" t="e">
        <f t="shared" si="5"/>
        <v>#DIV/0!</v>
      </c>
    </row>
    <row r="30" spans="1:18">
      <c r="B30" s="121"/>
      <c r="C30" s="119"/>
      <c r="D30" s="119"/>
      <c r="E30" s="117"/>
      <c r="F30" s="118"/>
      <c r="G30" s="119"/>
      <c r="H30" s="119"/>
      <c r="I30" s="123"/>
      <c r="J30" s="124"/>
      <c r="K30" s="120">
        <v>0</v>
      </c>
      <c r="L30" s="120">
        <v>0</v>
      </c>
      <c r="M30" s="120">
        <v>0</v>
      </c>
      <c r="N30" s="112">
        <f t="shared" si="3"/>
        <v>0</v>
      </c>
      <c r="O30" s="115">
        <f t="shared" si="4"/>
        <v>0</v>
      </c>
      <c r="P30" s="196"/>
      <c r="Q30" s="104" t="e">
        <f t="shared" si="5"/>
        <v>#DIV/0!</v>
      </c>
    </row>
    <row r="31" spans="1:18">
      <c r="B31" s="121"/>
      <c r="C31" s="119"/>
      <c r="D31" s="119"/>
      <c r="E31" s="117"/>
      <c r="F31" s="118"/>
      <c r="G31" s="119"/>
      <c r="H31" s="119"/>
      <c r="I31" s="123"/>
      <c r="J31" s="124"/>
      <c r="K31" s="120">
        <v>0</v>
      </c>
      <c r="L31" s="120">
        <v>0</v>
      </c>
      <c r="M31" s="120">
        <v>0</v>
      </c>
      <c r="N31" s="112">
        <f t="shared" si="3"/>
        <v>0</v>
      </c>
      <c r="O31" s="115">
        <f t="shared" si="4"/>
        <v>0</v>
      </c>
      <c r="P31" s="196"/>
      <c r="Q31" s="104" t="e">
        <f t="shared" si="5"/>
        <v>#DIV/0!</v>
      </c>
    </row>
    <row r="32" spans="1:18">
      <c r="B32" s="121"/>
      <c r="C32" s="116"/>
      <c r="D32" s="119"/>
      <c r="E32" s="117"/>
      <c r="F32" s="118"/>
      <c r="G32" s="119"/>
      <c r="H32" s="119"/>
      <c r="I32" s="123"/>
      <c r="J32" s="124"/>
      <c r="K32" s="120">
        <v>0</v>
      </c>
      <c r="L32" s="120">
        <v>0</v>
      </c>
      <c r="M32" s="120">
        <v>0</v>
      </c>
      <c r="N32" s="112">
        <f t="shared" si="3"/>
        <v>0</v>
      </c>
      <c r="O32" s="115">
        <f t="shared" si="4"/>
        <v>0</v>
      </c>
      <c r="P32" s="196"/>
      <c r="Q32" s="104" t="e">
        <f t="shared" si="5"/>
        <v>#DIV/0!</v>
      </c>
    </row>
    <row r="33" spans="2:17">
      <c r="B33" s="121"/>
      <c r="C33" s="119"/>
      <c r="D33" s="119"/>
      <c r="E33" s="117"/>
      <c r="F33" s="118"/>
      <c r="G33" s="119"/>
      <c r="H33" s="119"/>
      <c r="I33" s="123"/>
      <c r="J33" s="124"/>
      <c r="K33" s="120">
        <v>0</v>
      </c>
      <c r="L33" s="120">
        <v>0</v>
      </c>
      <c r="M33" s="120">
        <v>0</v>
      </c>
      <c r="N33" s="112">
        <f t="shared" si="3"/>
        <v>0</v>
      </c>
      <c r="O33" s="115">
        <f t="shared" si="4"/>
        <v>0</v>
      </c>
      <c r="P33" s="196"/>
      <c r="Q33" s="104" t="e">
        <f t="shared" si="5"/>
        <v>#DIV/0!</v>
      </c>
    </row>
    <row r="34" spans="2:17">
      <c r="B34" s="121"/>
      <c r="C34" s="119"/>
      <c r="D34" s="119"/>
      <c r="E34" s="117"/>
      <c r="F34" s="118"/>
      <c r="G34" s="119"/>
      <c r="H34" s="119"/>
      <c r="I34" s="123"/>
      <c r="J34" s="124"/>
      <c r="K34" s="120">
        <v>0</v>
      </c>
      <c r="L34" s="120">
        <v>0</v>
      </c>
      <c r="M34" s="120">
        <v>0</v>
      </c>
      <c r="N34" s="112">
        <f t="shared" si="3"/>
        <v>0</v>
      </c>
      <c r="O34" s="115">
        <f t="shared" si="4"/>
        <v>0</v>
      </c>
      <c r="P34" s="196"/>
      <c r="Q34" s="104" t="e">
        <f t="shared" si="5"/>
        <v>#DIV/0!</v>
      </c>
    </row>
    <row r="35" spans="2:17">
      <c r="B35" s="121"/>
      <c r="C35" s="119"/>
      <c r="D35" s="119"/>
      <c r="E35" s="117"/>
      <c r="F35" s="118"/>
      <c r="G35" s="119"/>
      <c r="H35" s="119"/>
      <c r="I35" s="123"/>
      <c r="J35" s="124"/>
      <c r="K35" s="120">
        <v>0</v>
      </c>
      <c r="L35" s="120">
        <v>0</v>
      </c>
      <c r="M35" s="120">
        <v>0</v>
      </c>
      <c r="N35" s="112">
        <f t="shared" si="3"/>
        <v>0</v>
      </c>
      <c r="O35" s="115">
        <f t="shared" si="4"/>
        <v>0</v>
      </c>
      <c r="P35" s="196"/>
      <c r="Q35" s="104" t="e">
        <f t="shared" si="5"/>
        <v>#DIV/0!</v>
      </c>
    </row>
    <row r="36" spans="2:17">
      <c r="B36" s="121"/>
      <c r="C36" s="119"/>
      <c r="D36" s="119"/>
      <c r="E36" s="117"/>
      <c r="F36" s="118"/>
      <c r="G36" s="119"/>
      <c r="H36" s="119"/>
      <c r="I36" s="123"/>
      <c r="J36" s="124"/>
      <c r="K36" s="120">
        <v>0</v>
      </c>
      <c r="L36" s="120">
        <v>0</v>
      </c>
      <c r="M36" s="120">
        <v>0</v>
      </c>
      <c r="N36" s="112">
        <f t="shared" si="3"/>
        <v>0</v>
      </c>
      <c r="O36" s="115">
        <f t="shared" si="4"/>
        <v>0</v>
      </c>
      <c r="P36" s="196"/>
      <c r="Q36" s="104" t="e">
        <f t="shared" si="5"/>
        <v>#DIV/0!</v>
      </c>
    </row>
    <row r="37" spans="2:17">
      <c r="B37" s="121"/>
      <c r="C37" s="119"/>
      <c r="D37" s="119"/>
      <c r="E37" s="117"/>
      <c r="F37" s="118"/>
      <c r="G37" s="119"/>
      <c r="H37" s="119"/>
      <c r="I37" s="123"/>
      <c r="J37" s="124"/>
      <c r="K37" s="120">
        <v>0</v>
      </c>
      <c r="L37" s="120">
        <v>0</v>
      </c>
      <c r="M37" s="120">
        <v>0</v>
      </c>
      <c r="N37" s="112">
        <f t="shared" si="3"/>
        <v>0</v>
      </c>
      <c r="O37" s="115">
        <f t="shared" si="4"/>
        <v>0</v>
      </c>
      <c r="P37" s="196"/>
      <c r="Q37" s="104" t="e">
        <f t="shared" si="5"/>
        <v>#DIV/0!</v>
      </c>
    </row>
    <row r="38" spans="2:17">
      <c r="B38" s="121"/>
      <c r="C38" s="119"/>
      <c r="D38" s="119"/>
      <c r="E38" s="117"/>
      <c r="F38" s="118"/>
      <c r="G38" s="119"/>
      <c r="H38" s="119"/>
      <c r="I38" s="123"/>
      <c r="J38" s="124"/>
      <c r="K38" s="120">
        <v>0</v>
      </c>
      <c r="L38" s="120">
        <v>0</v>
      </c>
      <c r="M38" s="120">
        <v>0</v>
      </c>
      <c r="N38" s="112">
        <f t="shared" si="3"/>
        <v>0</v>
      </c>
      <c r="O38" s="115">
        <f t="shared" si="4"/>
        <v>0</v>
      </c>
      <c r="P38" s="196"/>
      <c r="Q38" s="104" t="e">
        <f t="shared" si="5"/>
        <v>#DIV/0!</v>
      </c>
    </row>
    <row r="39" spans="2:17">
      <c r="B39" s="121"/>
      <c r="C39" s="119"/>
      <c r="D39" s="119"/>
      <c r="E39" s="117"/>
      <c r="F39" s="118"/>
      <c r="G39" s="119"/>
      <c r="H39" s="119"/>
      <c r="I39" s="123"/>
      <c r="J39" s="124"/>
      <c r="K39" s="120">
        <v>0</v>
      </c>
      <c r="L39" s="120">
        <v>0</v>
      </c>
      <c r="M39" s="120">
        <v>0</v>
      </c>
      <c r="N39" s="112">
        <f t="shared" si="3"/>
        <v>0</v>
      </c>
      <c r="O39" s="115">
        <f t="shared" si="4"/>
        <v>0</v>
      </c>
      <c r="P39" s="196"/>
      <c r="Q39" s="104" t="e">
        <f t="shared" si="5"/>
        <v>#DIV/0!</v>
      </c>
    </row>
    <row r="40" spans="2:17">
      <c r="B40" s="121"/>
      <c r="C40" s="119"/>
      <c r="D40" s="119"/>
      <c r="E40" s="117"/>
      <c r="F40" s="118"/>
      <c r="G40" s="119"/>
      <c r="H40" s="119"/>
      <c r="I40" s="123"/>
      <c r="J40" s="124"/>
      <c r="K40" s="120">
        <v>0</v>
      </c>
      <c r="L40" s="120">
        <v>0</v>
      </c>
      <c r="M40" s="120">
        <v>0</v>
      </c>
      <c r="N40" s="112">
        <f t="shared" si="3"/>
        <v>0</v>
      </c>
      <c r="O40" s="115">
        <f t="shared" si="4"/>
        <v>0</v>
      </c>
      <c r="P40" s="196"/>
      <c r="Q40" s="104" t="e">
        <f t="shared" si="5"/>
        <v>#DIV/0!</v>
      </c>
    </row>
    <row r="41" spans="2:17">
      <c r="B41" s="121"/>
      <c r="C41" s="119"/>
      <c r="D41" s="119"/>
      <c r="E41" s="117"/>
      <c r="F41" s="118"/>
      <c r="G41" s="119"/>
      <c r="H41" s="119"/>
      <c r="I41" s="123"/>
      <c r="J41" s="124"/>
      <c r="K41" s="120">
        <v>0</v>
      </c>
      <c r="L41" s="120">
        <v>0</v>
      </c>
      <c r="M41" s="120">
        <v>0</v>
      </c>
      <c r="N41" s="112">
        <f t="shared" si="3"/>
        <v>0</v>
      </c>
      <c r="O41" s="115">
        <f t="shared" si="4"/>
        <v>0</v>
      </c>
      <c r="P41" s="196"/>
      <c r="Q41" s="104" t="e">
        <f t="shared" si="5"/>
        <v>#DIV/0!</v>
      </c>
    </row>
    <row r="42" spans="2:17">
      <c r="B42" s="121"/>
      <c r="C42" s="119"/>
      <c r="D42" s="119"/>
      <c r="E42" s="117"/>
      <c r="F42" s="118"/>
      <c r="G42" s="119"/>
      <c r="H42" s="119"/>
      <c r="I42" s="123"/>
      <c r="J42" s="124"/>
      <c r="K42" s="120">
        <v>0</v>
      </c>
      <c r="L42" s="120">
        <v>0</v>
      </c>
      <c r="M42" s="120">
        <v>0</v>
      </c>
      <c r="N42" s="112">
        <f t="shared" si="3"/>
        <v>0</v>
      </c>
      <c r="O42" s="115">
        <f t="shared" si="4"/>
        <v>0</v>
      </c>
      <c r="P42" s="196"/>
      <c r="Q42" s="104" t="e">
        <f t="shared" si="5"/>
        <v>#DIV/0!</v>
      </c>
    </row>
    <row r="43" spans="2:17">
      <c r="B43" s="121"/>
      <c r="C43" s="119"/>
      <c r="D43" s="119"/>
      <c r="E43" s="117"/>
      <c r="F43" s="118"/>
      <c r="G43" s="119"/>
      <c r="H43" s="119"/>
      <c r="I43" s="123"/>
      <c r="J43" s="124"/>
      <c r="K43" s="120">
        <v>0</v>
      </c>
      <c r="L43" s="120">
        <v>0</v>
      </c>
      <c r="M43" s="120">
        <v>0</v>
      </c>
      <c r="N43" s="112">
        <f t="shared" si="3"/>
        <v>0</v>
      </c>
      <c r="O43" s="115">
        <f t="shared" si="4"/>
        <v>0</v>
      </c>
      <c r="P43" s="196"/>
      <c r="Q43" s="104" t="e">
        <f t="shared" si="5"/>
        <v>#DIV/0!</v>
      </c>
    </row>
    <row r="44" spans="2:17">
      <c r="B44" s="121"/>
      <c r="C44" s="119"/>
      <c r="D44" s="119"/>
      <c r="E44" s="117"/>
      <c r="F44" s="118"/>
      <c r="G44" s="119"/>
      <c r="H44" s="119"/>
      <c r="I44" s="123"/>
      <c r="J44" s="124"/>
      <c r="K44" s="120">
        <v>0</v>
      </c>
      <c r="L44" s="120">
        <v>0</v>
      </c>
      <c r="M44" s="120">
        <v>0</v>
      </c>
      <c r="N44" s="112">
        <f t="shared" si="3"/>
        <v>0</v>
      </c>
      <c r="O44" s="115">
        <f t="shared" si="4"/>
        <v>0</v>
      </c>
      <c r="P44" s="196"/>
      <c r="Q44" s="104" t="e">
        <f t="shared" si="5"/>
        <v>#DIV/0!</v>
      </c>
    </row>
    <row r="45" spans="2:17">
      <c r="B45" s="121"/>
      <c r="C45" s="119"/>
      <c r="D45" s="119"/>
      <c r="E45" s="117"/>
      <c r="F45" s="118"/>
      <c r="G45" s="119"/>
      <c r="H45" s="119"/>
      <c r="I45" s="123"/>
      <c r="J45" s="124"/>
      <c r="K45" s="120">
        <v>0</v>
      </c>
      <c r="L45" s="120">
        <v>0</v>
      </c>
      <c r="M45" s="120">
        <v>0</v>
      </c>
      <c r="N45" s="112">
        <f t="shared" si="3"/>
        <v>0</v>
      </c>
      <c r="O45" s="115">
        <f t="shared" si="4"/>
        <v>0</v>
      </c>
      <c r="P45" s="196"/>
      <c r="Q45" s="104" t="e">
        <f t="shared" si="5"/>
        <v>#DIV/0!</v>
      </c>
    </row>
    <row r="46" spans="2:17">
      <c r="B46" s="121"/>
      <c r="C46" s="119"/>
      <c r="D46" s="119"/>
      <c r="E46" s="117"/>
      <c r="F46" s="118"/>
      <c r="G46" s="119"/>
      <c r="H46" s="119"/>
      <c r="I46" s="123"/>
      <c r="J46" s="124"/>
      <c r="K46" s="120">
        <v>0</v>
      </c>
      <c r="L46" s="120">
        <v>0</v>
      </c>
      <c r="M46" s="120">
        <v>0</v>
      </c>
      <c r="N46" s="112">
        <f t="shared" si="3"/>
        <v>0</v>
      </c>
      <c r="O46" s="115">
        <f t="shared" si="4"/>
        <v>0</v>
      </c>
      <c r="P46" s="196"/>
      <c r="Q46" s="104" t="e">
        <f t="shared" si="5"/>
        <v>#DIV/0!</v>
      </c>
    </row>
    <row r="47" spans="2:17">
      <c r="B47" s="121"/>
      <c r="C47" s="119"/>
      <c r="D47" s="119"/>
      <c r="E47" s="117"/>
      <c r="F47" s="118"/>
      <c r="G47" s="119"/>
      <c r="H47" s="119"/>
      <c r="I47" s="123"/>
      <c r="J47" s="124"/>
      <c r="K47" s="120">
        <v>0</v>
      </c>
      <c r="L47" s="120">
        <v>0</v>
      </c>
      <c r="M47" s="120">
        <v>0</v>
      </c>
      <c r="N47" s="112">
        <f t="shared" si="3"/>
        <v>0</v>
      </c>
      <c r="O47" s="115">
        <f t="shared" si="4"/>
        <v>0</v>
      </c>
      <c r="P47" s="196"/>
      <c r="Q47" s="104" t="e">
        <f t="shared" si="5"/>
        <v>#DIV/0!</v>
      </c>
    </row>
    <row r="48" spans="2:17">
      <c r="B48" s="121"/>
      <c r="C48" s="119"/>
      <c r="D48" s="119"/>
      <c r="E48" s="117"/>
      <c r="F48" s="118"/>
      <c r="G48" s="119"/>
      <c r="H48" s="119"/>
      <c r="I48" s="123"/>
      <c r="J48" s="124"/>
      <c r="K48" s="120">
        <v>0</v>
      </c>
      <c r="L48" s="120">
        <v>0</v>
      </c>
      <c r="M48" s="120">
        <v>0</v>
      </c>
      <c r="N48" s="112">
        <f t="shared" si="3"/>
        <v>0</v>
      </c>
      <c r="O48" s="115">
        <f t="shared" si="4"/>
        <v>0</v>
      </c>
      <c r="P48" s="196"/>
      <c r="Q48" s="104" t="e">
        <f t="shared" si="5"/>
        <v>#DIV/0!</v>
      </c>
    </row>
    <row r="49" spans="2:17">
      <c r="B49" s="121"/>
      <c r="C49" s="119"/>
      <c r="D49" s="119"/>
      <c r="E49" s="117"/>
      <c r="F49" s="118"/>
      <c r="G49" s="119"/>
      <c r="H49" s="119"/>
      <c r="I49" s="123"/>
      <c r="J49" s="124"/>
      <c r="K49" s="120">
        <v>0</v>
      </c>
      <c r="L49" s="120">
        <v>0</v>
      </c>
      <c r="M49" s="120">
        <v>0</v>
      </c>
      <c r="N49" s="112">
        <f t="shared" si="3"/>
        <v>0</v>
      </c>
      <c r="O49" s="115">
        <f t="shared" si="4"/>
        <v>0</v>
      </c>
      <c r="P49" s="196"/>
      <c r="Q49" s="104" t="e">
        <f t="shared" si="5"/>
        <v>#DIV/0!</v>
      </c>
    </row>
    <row r="50" spans="2:17">
      <c r="B50" s="121"/>
      <c r="C50" s="119"/>
      <c r="D50" s="119"/>
      <c r="E50" s="117"/>
      <c r="F50" s="118"/>
      <c r="G50" s="119"/>
      <c r="H50" s="119"/>
      <c r="I50" s="123"/>
      <c r="J50" s="124"/>
      <c r="K50" s="120">
        <v>0</v>
      </c>
      <c r="L50" s="120">
        <v>0</v>
      </c>
      <c r="M50" s="120">
        <v>0</v>
      </c>
      <c r="N50" s="112">
        <f t="shared" si="3"/>
        <v>0</v>
      </c>
      <c r="O50" s="115">
        <f t="shared" si="4"/>
        <v>0</v>
      </c>
      <c r="P50" s="196"/>
      <c r="Q50" s="104" t="e">
        <f t="shared" si="5"/>
        <v>#DIV/0!</v>
      </c>
    </row>
    <row r="51" spans="2:17">
      <c r="B51" s="121"/>
      <c r="C51" s="119"/>
      <c r="D51" s="119"/>
      <c r="E51" s="117"/>
      <c r="F51" s="118"/>
      <c r="G51" s="119"/>
      <c r="H51" s="119"/>
      <c r="I51" s="123"/>
      <c r="J51" s="124"/>
      <c r="K51" s="120">
        <v>0</v>
      </c>
      <c r="L51" s="120">
        <v>0</v>
      </c>
      <c r="M51" s="120">
        <v>0</v>
      </c>
      <c r="N51" s="112">
        <f t="shared" si="3"/>
        <v>0</v>
      </c>
      <c r="O51" s="115">
        <f t="shared" si="4"/>
        <v>0</v>
      </c>
      <c r="P51" s="196"/>
      <c r="Q51" s="104" t="e">
        <f t="shared" si="5"/>
        <v>#DIV/0!</v>
      </c>
    </row>
    <row r="52" spans="2:17">
      <c r="B52" s="121"/>
      <c r="C52" s="119"/>
      <c r="D52" s="119"/>
      <c r="E52" s="117"/>
      <c r="F52" s="118"/>
      <c r="G52" s="119"/>
      <c r="H52" s="119"/>
      <c r="I52" s="123"/>
      <c r="J52" s="124"/>
      <c r="K52" s="120">
        <v>0</v>
      </c>
      <c r="L52" s="120">
        <v>0</v>
      </c>
      <c r="M52" s="120">
        <v>0</v>
      </c>
      <c r="N52" s="112">
        <f t="shared" si="3"/>
        <v>0</v>
      </c>
      <c r="O52" s="115">
        <f t="shared" si="4"/>
        <v>0</v>
      </c>
      <c r="P52" s="196"/>
      <c r="Q52" s="104" t="e">
        <f t="shared" si="5"/>
        <v>#DIV/0!</v>
      </c>
    </row>
    <row r="53" spans="2:17">
      <c r="B53" s="121"/>
      <c r="C53" s="119"/>
      <c r="D53" s="119"/>
      <c r="E53" s="117"/>
      <c r="F53" s="118"/>
      <c r="G53" s="119"/>
      <c r="H53" s="119"/>
      <c r="I53" s="123"/>
      <c r="J53" s="124"/>
      <c r="K53" s="120">
        <v>0</v>
      </c>
      <c r="L53" s="120">
        <v>0</v>
      </c>
      <c r="M53" s="120">
        <v>0</v>
      </c>
      <c r="N53" s="112">
        <f t="shared" si="3"/>
        <v>0</v>
      </c>
      <c r="O53" s="115">
        <f t="shared" si="4"/>
        <v>0</v>
      </c>
      <c r="P53" s="196"/>
      <c r="Q53" s="104" t="e">
        <f t="shared" si="5"/>
        <v>#DIV/0!</v>
      </c>
    </row>
    <row r="54" spans="2:17">
      <c r="B54" s="121"/>
      <c r="C54" s="119"/>
      <c r="D54" s="119"/>
      <c r="E54" s="117"/>
      <c r="F54" s="118"/>
      <c r="G54" s="119"/>
      <c r="H54" s="119"/>
      <c r="I54" s="123"/>
      <c r="J54" s="124"/>
      <c r="K54" s="120">
        <v>0</v>
      </c>
      <c r="L54" s="120">
        <v>0</v>
      </c>
      <c r="M54" s="120">
        <v>0</v>
      </c>
      <c r="N54" s="112">
        <f t="shared" si="3"/>
        <v>0</v>
      </c>
      <c r="O54" s="115">
        <f t="shared" si="4"/>
        <v>0</v>
      </c>
      <c r="P54" s="196"/>
      <c r="Q54" s="104" t="e">
        <f t="shared" si="5"/>
        <v>#DIV/0!</v>
      </c>
    </row>
    <row r="55" spans="2:17">
      <c r="B55" s="121"/>
      <c r="C55" s="119"/>
      <c r="D55" s="119"/>
      <c r="E55" s="117"/>
      <c r="F55" s="118"/>
      <c r="G55" s="119"/>
      <c r="H55" s="119"/>
      <c r="I55" s="123"/>
      <c r="J55" s="124"/>
      <c r="K55" s="120">
        <v>0</v>
      </c>
      <c r="L55" s="120">
        <v>0</v>
      </c>
      <c r="M55" s="120">
        <v>0</v>
      </c>
      <c r="N55" s="112">
        <f t="shared" si="3"/>
        <v>0</v>
      </c>
      <c r="O55" s="115">
        <f t="shared" si="4"/>
        <v>0</v>
      </c>
      <c r="P55" s="196"/>
      <c r="Q55" s="104" t="e">
        <f t="shared" si="5"/>
        <v>#DIV/0!</v>
      </c>
    </row>
    <row r="56" spans="2:17">
      <c r="B56" s="121"/>
      <c r="C56" s="119"/>
      <c r="D56" s="119"/>
      <c r="E56" s="117"/>
      <c r="F56" s="118"/>
      <c r="G56" s="119"/>
      <c r="H56" s="119"/>
      <c r="I56" s="123"/>
      <c r="J56" s="124"/>
      <c r="K56" s="120">
        <v>0</v>
      </c>
      <c r="L56" s="120">
        <v>0</v>
      </c>
      <c r="M56" s="120">
        <v>0</v>
      </c>
      <c r="N56" s="112">
        <f t="shared" si="3"/>
        <v>0</v>
      </c>
      <c r="O56" s="115">
        <f t="shared" si="4"/>
        <v>0</v>
      </c>
      <c r="P56" s="196"/>
      <c r="Q56" s="104" t="e">
        <f t="shared" si="5"/>
        <v>#DIV/0!</v>
      </c>
    </row>
    <row r="57" spans="2:17">
      <c r="B57" s="121"/>
      <c r="C57" s="119"/>
      <c r="D57" s="119"/>
      <c r="E57" s="117"/>
      <c r="F57" s="118"/>
      <c r="G57" s="119"/>
      <c r="H57" s="119"/>
      <c r="I57" s="123"/>
      <c r="J57" s="124"/>
      <c r="K57" s="120">
        <v>0</v>
      </c>
      <c r="L57" s="120">
        <v>0</v>
      </c>
      <c r="M57" s="120">
        <v>0</v>
      </c>
      <c r="N57" s="112">
        <f t="shared" si="3"/>
        <v>0</v>
      </c>
      <c r="O57" s="115">
        <f t="shared" si="4"/>
        <v>0</v>
      </c>
      <c r="P57" s="196"/>
      <c r="Q57" s="104" t="e">
        <f t="shared" si="5"/>
        <v>#DIV/0!</v>
      </c>
    </row>
    <row r="58" spans="2:17">
      <c r="B58" s="121"/>
      <c r="C58" s="119"/>
      <c r="D58" s="119"/>
      <c r="E58" s="117"/>
      <c r="F58" s="118"/>
      <c r="G58" s="119"/>
      <c r="H58" s="119"/>
      <c r="I58" s="123"/>
      <c r="J58" s="124"/>
      <c r="K58" s="120">
        <v>0</v>
      </c>
      <c r="L58" s="120">
        <v>0</v>
      </c>
      <c r="M58" s="120">
        <v>0</v>
      </c>
      <c r="N58" s="112">
        <f t="shared" si="3"/>
        <v>0</v>
      </c>
      <c r="O58" s="115">
        <f t="shared" si="4"/>
        <v>0</v>
      </c>
      <c r="P58" s="196"/>
      <c r="Q58" s="104" t="e">
        <f t="shared" si="5"/>
        <v>#DIV/0!</v>
      </c>
    </row>
    <row r="59" spans="2:17">
      <c r="B59" s="121"/>
      <c r="C59" s="119"/>
      <c r="D59" s="119"/>
      <c r="E59" s="117"/>
      <c r="F59" s="118"/>
      <c r="G59" s="119"/>
      <c r="H59" s="119"/>
      <c r="I59" s="123"/>
      <c r="J59" s="124"/>
      <c r="K59" s="120">
        <v>0</v>
      </c>
      <c r="L59" s="120">
        <v>0</v>
      </c>
      <c r="M59" s="120">
        <v>0</v>
      </c>
      <c r="N59" s="112">
        <f t="shared" si="3"/>
        <v>0</v>
      </c>
      <c r="O59" s="115">
        <f t="shared" si="4"/>
        <v>0</v>
      </c>
      <c r="P59" s="196"/>
      <c r="Q59" s="104" t="e">
        <f t="shared" si="5"/>
        <v>#DIV/0!</v>
      </c>
    </row>
    <row r="60" spans="2:17">
      <c r="B60" s="121"/>
      <c r="C60" s="119"/>
      <c r="D60" s="119"/>
      <c r="E60" s="117"/>
      <c r="F60" s="118"/>
      <c r="G60" s="119"/>
      <c r="H60" s="119"/>
      <c r="I60" s="123"/>
      <c r="J60" s="124"/>
      <c r="K60" s="120">
        <v>0</v>
      </c>
      <c r="L60" s="120">
        <v>0</v>
      </c>
      <c r="M60" s="120">
        <v>0</v>
      </c>
      <c r="N60" s="112">
        <f t="shared" si="3"/>
        <v>0</v>
      </c>
      <c r="O60" s="115">
        <f t="shared" si="4"/>
        <v>0</v>
      </c>
      <c r="P60" s="196"/>
      <c r="Q60" s="104" t="e">
        <f t="shared" si="5"/>
        <v>#DIV/0!</v>
      </c>
    </row>
    <row r="61" spans="2:17">
      <c r="B61" s="121"/>
      <c r="C61" s="119"/>
      <c r="D61" s="119"/>
      <c r="E61" s="117"/>
      <c r="F61" s="118"/>
      <c r="G61" s="119"/>
      <c r="H61" s="119"/>
      <c r="I61" s="123"/>
      <c r="J61" s="124"/>
      <c r="K61" s="120">
        <v>0</v>
      </c>
      <c r="L61" s="120">
        <v>0</v>
      </c>
      <c r="M61" s="120">
        <v>0</v>
      </c>
      <c r="N61" s="112">
        <f t="shared" si="3"/>
        <v>0</v>
      </c>
      <c r="O61" s="115">
        <f t="shared" si="4"/>
        <v>0</v>
      </c>
      <c r="P61" s="196"/>
      <c r="Q61" s="104" t="e">
        <f t="shared" si="5"/>
        <v>#DIV/0!</v>
      </c>
    </row>
    <row r="62" spans="2:17">
      <c r="B62" s="121"/>
      <c r="C62" s="119"/>
      <c r="D62" s="119"/>
      <c r="E62" s="117"/>
      <c r="F62" s="118"/>
      <c r="G62" s="119"/>
      <c r="H62" s="119"/>
      <c r="I62" s="123"/>
      <c r="J62" s="124"/>
      <c r="K62" s="120">
        <v>0</v>
      </c>
      <c r="L62" s="120">
        <v>0</v>
      </c>
      <c r="M62" s="120">
        <v>0</v>
      </c>
      <c r="N62" s="112">
        <f t="shared" si="3"/>
        <v>0</v>
      </c>
      <c r="O62" s="115">
        <f t="shared" si="4"/>
        <v>0</v>
      </c>
      <c r="P62" s="196"/>
      <c r="Q62" s="104" t="e">
        <f t="shared" si="5"/>
        <v>#DIV/0!</v>
      </c>
    </row>
    <row r="63" spans="2:17">
      <c r="B63" s="121"/>
      <c r="C63" s="119"/>
      <c r="D63" s="119"/>
      <c r="E63" s="117"/>
      <c r="F63" s="118"/>
      <c r="G63" s="119"/>
      <c r="H63" s="119"/>
      <c r="I63" s="123"/>
      <c r="J63" s="124"/>
      <c r="K63" s="120">
        <v>0</v>
      </c>
      <c r="L63" s="120">
        <v>0</v>
      </c>
      <c r="M63" s="120">
        <v>0</v>
      </c>
      <c r="N63" s="112">
        <f t="shared" si="3"/>
        <v>0</v>
      </c>
      <c r="O63" s="115">
        <f t="shared" si="4"/>
        <v>0</v>
      </c>
      <c r="P63" s="196"/>
      <c r="Q63" s="104" t="e">
        <f t="shared" si="5"/>
        <v>#DIV/0!</v>
      </c>
    </row>
    <row r="64" spans="2:17">
      <c r="B64" s="121"/>
      <c r="C64" s="119"/>
      <c r="D64" s="119"/>
      <c r="E64" s="117"/>
      <c r="F64" s="118"/>
      <c r="G64" s="119"/>
      <c r="H64" s="119"/>
      <c r="I64" s="123"/>
      <c r="J64" s="124"/>
      <c r="K64" s="120">
        <v>0</v>
      </c>
      <c r="L64" s="120">
        <v>0</v>
      </c>
      <c r="M64" s="120">
        <v>0</v>
      </c>
      <c r="N64" s="112">
        <f t="shared" si="3"/>
        <v>0</v>
      </c>
      <c r="O64" s="115">
        <f t="shared" si="4"/>
        <v>0</v>
      </c>
      <c r="P64" s="196"/>
      <c r="Q64" s="104" t="e">
        <f t="shared" si="5"/>
        <v>#DIV/0!</v>
      </c>
    </row>
    <row r="65" spans="2:17">
      <c r="B65" s="121"/>
      <c r="C65" s="119"/>
      <c r="D65" s="119"/>
      <c r="E65" s="117"/>
      <c r="F65" s="118"/>
      <c r="G65" s="119"/>
      <c r="H65" s="119"/>
      <c r="I65" s="123"/>
      <c r="J65" s="124"/>
      <c r="K65" s="120">
        <v>0</v>
      </c>
      <c r="L65" s="120">
        <v>0</v>
      </c>
      <c r="M65" s="120">
        <v>0</v>
      </c>
      <c r="N65" s="112">
        <f t="shared" si="3"/>
        <v>0</v>
      </c>
      <c r="O65" s="115">
        <f t="shared" si="4"/>
        <v>0</v>
      </c>
      <c r="P65" s="196"/>
      <c r="Q65" s="104" t="e">
        <f t="shared" si="5"/>
        <v>#DIV/0!</v>
      </c>
    </row>
    <row r="66" spans="2:17">
      <c r="B66" s="121"/>
      <c r="C66" s="119"/>
      <c r="D66" s="119"/>
      <c r="E66" s="117"/>
      <c r="F66" s="118"/>
      <c r="G66" s="119"/>
      <c r="H66" s="119"/>
      <c r="I66" s="123"/>
      <c r="J66" s="124"/>
      <c r="K66" s="120">
        <v>0</v>
      </c>
      <c r="L66" s="120">
        <v>0</v>
      </c>
      <c r="M66" s="120">
        <v>0</v>
      </c>
      <c r="N66" s="112">
        <f t="shared" si="3"/>
        <v>0</v>
      </c>
      <c r="O66" s="115">
        <f t="shared" si="4"/>
        <v>0</v>
      </c>
      <c r="P66" s="196"/>
      <c r="Q66" s="104" t="e">
        <f t="shared" si="5"/>
        <v>#DIV/0!</v>
      </c>
    </row>
    <row r="67" spans="2:17">
      <c r="B67" s="121"/>
      <c r="C67" s="119"/>
      <c r="D67" s="119"/>
      <c r="E67" s="117"/>
      <c r="F67" s="118"/>
      <c r="G67" s="119"/>
      <c r="H67" s="119"/>
      <c r="I67" s="123"/>
      <c r="J67" s="124"/>
      <c r="K67" s="120">
        <v>0</v>
      </c>
      <c r="L67" s="120">
        <v>0</v>
      </c>
      <c r="M67" s="120">
        <v>0</v>
      </c>
      <c r="N67" s="112">
        <f t="shared" si="3"/>
        <v>0</v>
      </c>
      <c r="O67" s="115">
        <f t="shared" si="4"/>
        <v>0</v>
      </c>
      <c r="P67" s="196"/>
      <c r="Q67" s="104" t="e">
        <f t="shared" si="5"/>
        <v>#DIV/0!</v>
      </c>
    </row>
    <row r="68" spans="2:17">
      <c r="B68" s="121"/>
      <c r="C68" s="119"/>
      <c r="D68" s="119"/>
      <c r="E68" s="117"/>
      <c r="F68" s="118"/>
      <c r="G68" s="119"/>
      <c r="H68" s="119"/>
      <c r="I68" s="123"/>
      <c r="J68" s="124"/>
      <c r="K68" s="120">
        <v>0</v>
      </c>
      <c r="L68" s="120">
        <v>0</v>
      </c>
      <c r="M68" s="120">
        <v>0</v>
      </c>
      <c r="N68" s="112">
        <f t="shared" si="3"/>
        <v>0</v>
      </c>
      <c r="O68" s="115">
        <f t="shared" si="4"/>
        <v>0</v>
      </c>
      <c r="P68" s="196"/>
      <c r="Q68" s="104" t="e">
        <f t="shared" si="5"/>
        <v>#DIV/0!</v>
      </c>
    </row>
    <row r="69" spans="2:17">
      <c r="B69" s="121"/>
      <c r="C69" s="119"/>
      <c r="D69" s="119"/>
      <c r="E69" s="117"/>
      <c r="F69" s="118"/>
      <c r="G69" s="119"/>
      <c r="H69" s="119"/>
      <c r="I69" s="123"/>
      <c r="J69" s="124"/>
      <c r="K69" s="120">
        <v>0</v>
      </c>
      <c r="L69" s="120">
        <v>0</v>
      </c>
      <c r="M69" s="120">
        <v>0</v>
      </c>
      <c r="N69" s="112">
        <f t="shared" si="3"/>
        <v>0</v>
      </c>
      <c r="O69" s="115">
        <f t="shared" si="4"/>
        <v>0</v>
      </c>
      <c r="P69" s="196"/>
      <c r="Q69" s="104" t="e">
        <f t="shared" si="5"/>
        <v>#DIV/0!</v>
      </c>
    </row>
    <row r="70" spans="2:17">
      <c r="B70" s="121"/>
      <c r="C70" s="119"/>
      <c r="D70" s="119"/>
      <c r="E70" s="117"/>
      <c r="F70" s="118"/>
      <c r="G70" s="119"/>
      <c r="H70" s="119"/>
      <c r="I70" s="123"/>
      <c r="J70" s="124"/>
      <c r="K70" s="120">
        <v>0</v>
      </c>
      <c r="L70" s="120">
        <v>0</v>
      </c>
      <c r="M70" s="120">
        <v>0</v>
      </c>
      <c r="N70" s="112">
        <f t="shared" si="3"/>
        <v>0</v>
      </c>
      <c r="O70" s="115">
        <f t="shared" si="4"/>
        <v>0</v>
      </c>
      <c r="P70" s="196"/>
      <c r="Q70" s="104" t="e">
        <f t="shared" si="5"/>
        <v>#DIV/0!</v>
      </c>
    </row>
    <row r="71" spans="2:17">
      <c r="B71" s="121"/>
      <c r="C71" s="119"/>
      <c r="D71" s="119"/>
      <c r="E71" s="117"/>
      <c r="F71" s="118"/>
      <c r="G71" s="119"/>
      <c r="H71" s="119"/>
      <c r="I71" s="123"/>
      <c r="J71" s="124"/>
      <c r="K71" s="120">
        <v>0</v>
      </c>
      <c r="L71" s="120">
        <v>0</v>
      </c>
      <c r="M71" s="120">
        <v>0</v>
      </c>
      <c r="N71" s="112">
        <f t="shared" si="3"/>
        <v>0</v>
      </c>
      <c r="O71" s="115">
        <f t="shared" si="4"/>
        <v>0</v>
      </c>
      <c r="P71" s="196"/>
      <c r="Q71" s="104" t="e">
        <f t="shared" si="5"/>
        <v>#DIV/0!</v>
      </c>
    </row>
    <row r="72" spans="2:17">
      <c r="B72" s="121"/>
      <c r="C72" s="119"/>
      <c r="D72" s="119"/>
      <c r="E72" s="117"/>
      <c r="F72" s="118"/>
      <c r="G72" s="119"/>
      <c r="H72" s="119"/>
      <c r="I72" s="123"/>
      <c r="J72" s="124"/>
      <c r="K72" s="120">
        <v>0</v>
      </c>
      <c r="L72" s="120">
        <v>0</v>
      </c>
      <c r="M72" s="120">
        <v>0</v>
      </c>
      <c r="N72" s="112">
        <f t="shared" si="3"/>
        <v>0</v>
      </c>
      <c r="O72" s="115">
        <f t="shared" si="4"/>
        <v>0</v>
      </c>
      <c r="P72" s="196"/>
      <c r="Q72" s="104" t="e">
        <f t="shared" si="5"/>
        <v>#DIV/0!</v>
      </c>
    </row>
    <row r="73" spans="2:17">
      <c r="B73" s="121"/>
      <c r="C73" s="119"/>
      <c r="D73" s="119"/>
      <c r="E73" s="117"/>
      <c r="F73" s="118"/>
      <c r="G73" s="119"/>
      <c r="H73" s="119"/>
      <c r="I73" s="123"/>
      <c r="J73" s="124"/>
      <c r="K73" s="120">
        <v>0</v>
      </c>
      <c r="L73" s="120">
        <v>0</v>
      </c>
      <c r="M73" s="120">
        <v>0</v>
      </c>
      <c r="N73" s="112">
        <f t="shared" si="3"/>
        <v>0</v>
      </c>
      <c r="O73" s="115">
        <f t="shared" si="4"/>
        <v>0</v>
      </c>
      <c r="P73" s="196"/>
      <c r="Q73" s="104" t="e">
        <f t="shared" si="5"/>
        <v>#DIV/0!</v>
      </c>
    </row>
    <row r="74" spans="2:17">
      <c r="B74" s="121"/>
      <c r="C74" s="119"/>
      <c r="D74" s="119"/>
      <c r="E74" s="117"/>
      <c r="F74" s="118"/>
      <c r="G74" s="119"/>
      <c r="H74" s="119"/>
      <c r="I74" s="123"/>
      <c r="J74" s="124"/>
      <c r="K74" s="120">
        <v>0</v>
      </c>
      <c r="L74" s="120">
        <v>0</v>
      </c>
      <c r="M74" s="120">
        <v>0</v>
      </c>
      <c r="N74" s="112">
        <f t="shared" si="3"/>
        <v>0</v>
      </c>
      <c r="O74" s="115">
        <f t="shared" si="4"/>
        <v>0</v>
      </c>
      <c r="P74" s="196"/>
      <c r="Q74" s="104" t="e">
        <f t="shared" si="5"/>
        <v>#DIV/0!</v>
      </c>
    </row>
    <row r="75" spans="2:17">
      <c r="B75" s="121"/>
      <c r="C75" s="119"/>
      <c r="D75" s="119"/>
      <c r="E75" s="117"/>
      <c r="F75" s="118"/>
      <c r="G75" s="119"/>
      <c r="H75" s="119"/>
      <c r="I75" s="123"/>
      <c r="J75" s="124"/>
      <c r="K75" s="120">
        <v>0</v>
      </c>
      <c r="L75" s="120">
        <v>0</v>
      </c>
      <c r="M75" s="120">
        <v>0</v>
      </c>
      <c r="N75" s="112">
        <f t="shared" si="3"/>
        <v>0</v>
      </c>
      <c r="O75" s="115">
        <f t="shared" si="4"/>
        <v>0</v>
      </c>
      <c r="P75" s="196"/>
      <c r="Q75" s="104" t="e">
        <f t="shared" si="5"/>
        <v>#DIV/0!</v>
      </c>
    </row>
    <row r="76" spans="2:17">
      <c r="B76" s="121"/>
      <c r="C76" s="119"/>
      <c r="D76" s="119"/>
      <c r="E76" s="117"/>
      <c r="F76" s="118"/>
      <c r="G76" s="119"/>
      <c r="H76" s="119"/>
      <c r="I76" s="123"/>
      <c r="J76" s="124"/>
      <c r="K76" s="120">
        <v>0</v>
      </c>
      <c r="L76" s="120">
        <v>0</v>
      </c>
      <c r="M76" s="120">
        <v>0</v>
      </c>
      <c r="N76" s="112">
        <f t="shared" si="3"/>
        <v>0</v>
      </c>
      <c r="O76" s="115">
        <f t="shared" si="4"/>
        <v>0</v>
      </c>
      <c r="P76" s="196"/>
      <c r="Q76" s="104" t="e">
        <f t="shared" si="5"/>
        <v>#DIV/0!</v>
      </c>
    </row>
    <row r="77" spans="2:17">
      <c r="B77" s="121"/>
      <c r="C77" s="119"/>
      <c r="D77" s="119"/>
      <c r="E77" s="117"/>
      <c r="F77" s="118"/>
      <c r="G77" s="119"/>
      <c r="H77" s="119"/>
      <c r="I77" s="123"/>
      <c r="J77" s="124"/>
      <c r="K77" s="120">
        <v>0</v>
      </c>
      <c r="L77" s="120">
        <v>0</v>
      </c>
      <c r="M77" s="120">
        <v>0</v>
      </c>
      <c r="N77" s="112">
        <f t="shared" si="3"/>
        <v>0</v>
      </c>
      <c r="O77" s="115">
        <f t="shared" si="4"/>
        <v>0</v>
      </c>
      <c r="P77" s="196"/>
      <c r="Q77" s="104" t="e">
        <f t="shared" si="5"/>
        <v>#DIV/0!</v>
      </c>
    </row>
    <row r="78" spans="2:17">
      <c r="B78" s="121"/>
      <c r="C78" s="119"/>
      <c r="D78" s="119"/>
      <c r="E78" s="117"/>
      <c r="F78" s="118"/>
      <c r="G78" s="119"/>
      <c r="H78" s="119"/>
      <c r="I78" s="123"/>
      <c r="J78" s="124"/>
      <c r="K78" s="120">
        <v>0</v>
      </c>
      <c r="L78" s="120">
        <v>0</v>
      </c>
      <c r="M78" s="120">
        <v>0</v>
      </c>
      <c r="N78" s="112">
        <f t="shared" si="3"/>
        <v>0</v>
      </c>
      <c r="O78" s="115">
        <f t="shared" si="4"/>
        <v>0</v>
      </c>
      <c r="P78" s="196"/>
      <c r="Q78" s="104" t="e">
        <f t="shared" si="5"/>
        <v>#DIV/0!</v>
      </c>
    </row>
    <row r="79" spans="2:17">
      <c r="B79" s="121"/>
      <c r="C79" s="119"/>
      <c r="D79" s="119"/>
      <c r="E79" s="117"/>
      <c r="F79" s="118"/>
      <c r="G79" s="119"/>
      <c r="H79" s="119"/>
      <c r="I79" s="123"/>
      <c r="J79" s="124"/>
      <c r="K79" s="120">
        <v>0</v>
      </c>
      <c r="L79" s="120">
        <v>0</v>
      </c>
      <c r="M79" s="120">
        <v>0</v>
      </c>
      <c r="N79" s="112">
        <f t="shared" si="3"/>
        <v>0</v>
      </c>
      <c r="O79" s="115">
        <f t="shared" si="4"/>
        <v>0</v>
      </c>
      <c r="P79" s="196"/>
      <c r="Q79" s="104" t="e">
        <f t="shared" si="5"/>
        <v>#DIV/0!</v>
      </c>
    </row>
    <row r="80" spans="2:17">
      <c r="B80" s="121"/>
      <c r="C80" s="119"/>
      <c r="D80" s="119"/>
      <c r="E80" s="117"/>
      <c r="F80" s="118"/>
      <c r="G80" s="119"/>
      <c r="H80" s="119"/>
      <c r="I80" s="123"/>
      <c r="J80" s="124"/>
      <c r="K80" s="120">
        <v>0</v>
      </c>
      <c r="L80" s="120">
        <v>0</v>
      </c>
      <c r="M80" s="120">
        <v>0</v>
      </c>
      <c r="N80" s="112">
        <f t="shared" si="3"/>
        <v>0</v>
      </c>
      <c r="O80" s="115">
        <f t="shared" si="4"/>
        <v>0</v>
      </c>
      <c r="P80" s="196"/>
      <c r="Q80" s="104" t="e">
        <f t="shared" si="5"/>
        <v>#DIV/0!</v>
      </c>
    </row>
    <row r="81" spans="2:17">
      <c r="B81" s="121"/>
      <c r="C81" s="119"/>
      <c r="D81" s="119"/>
      <c r="E81" s="117"/>
      <c r="F81" s="118"/>
      <c r="G81" s="119"/>
      <c r="H81" s="119"/>
      <c r="I81" s="123"/>
      <c r="J81" s="124"/>
      <c r="K81" s="120">
        <v>0</v>
      </c>
      <c r="L81" s="120">
        <v>0</v>
      </c>
      <c r="M81" s="120">
        <v>0</v>
      </c>
      <c r="N81" s="112">
        <f t="shared" si="3"/>
        <v>0</v>
      </c>
      <c r="O81" s="115">
        <f t="shared" si="4"/>
        <v>0</v>
      </c>
      <c r="P81" s="196"/>
      <c r="Q81" s="104" t="e">
        <f t="shared" si="5"/>
        <v>#DIV/0!</v>
      </c>
    </row>
    <row r="82" spans="2:17">
      <c r="B82" s="121"/>
      <c r="C82" s="119"/>
      <c r="D82" s="119"/>
      <c r="E82" s="117"/>
      <c r="F82" s="118"/>
      <c r="G82" s="119"/>
      <c r="H82" s="119"/>
      <c r="I82" s="123"/>
      <c r="J82" s="124"/>
      <c r="K82" s="120">
        <v>0</v>
      </c>
      <c r="L82" s="120">
        <v>0</v>
      </c>
      <c r="M82" s="120">
        <v>0</v>
      </c>
      <c r="N82" s="112">
        <f t="shared" si="3"/>
        <v>0</v>
      </c>
      <c r="O82" s="115">
        <f t="shared" si="4"/>
        <v>0</v>
      </c>
      <c r="P82" s="196"/>
      <c r="Q82" s="104" t="e">
        <f t="shared" si="5"/>
        <v>#DIV/0!</v>
      </c>
    </row>
    <row r="83" spans="2:17">
      <c r="B83" s="121"/>
      <c r="C83" s="119"/>
      <c r="D83" s="119"/>
      <c r="E83" s="117"/>
      <c r="F83" s="118"/>
      <c r="G83" s="119"/>
      <c r="H83" s="119"/>
      <c r="I83" s="123"/>
      <c r="J83" s="124"/>
      <c r="K83" s="120">
        <v>0</v>
      </c>
      <c r="L83" s="120">
        <v>0</v>
      </c>
      <c r="M83" s="120">
        <v>0</v>
      </c>
      <c r="N83" s="112">
        <f t="shared" si="3"/>
        <v>0</v>
      </c>
      <c r="O83" s="115">
        <f t="shared" si="4"/>
        <v>0</v>
      </c>
      <c r="P83" s="196"/>
      <c r="Q83" s="104" t="e">
        <f t="shared" si="5"/>
        <v>#DIV/0!</v>
      </c>
    </row>
    <row r="84" spans="2:17">
      <c r="B84" s="121"/>
      <c r="C84" s="119"/>
      <c r="D84" s="119"/>
      <c r="E84" s="117"/>
      <c r="F84" s="118"/>
      <c r="G84" s="119"/>
      <c r="H84" s="119"/>
      <c r="I84" s="123"/>
      <c r="J84" s="124"/>
      <c r="K84" s="120">
        <v>0</v>
      </c>
      <c r="L84" s="120">
        <v>0</v>
      </c>
      <c r="M84" s="120">
        <v>0</v>
      </c>
      <c r="N84" s="112">
        <f t="shared" si="3"/>
        <v>0</v>
      </c>
      <c r="O84" s="115">
        <f t="shared" si="4"/>
        <v>0</v>
      </c>
      <c r="P84" s="196"/>
      <c r="Q84" s="104" t="e">
        <f t="shared" si="5"/>
        <v>#DIV/0!</v>
      </c>
    </row>
    <row r="85" spans="2:17">
      <c r="B85" s="121"/>
      <c r="C85" s="119"/>
      <c r="D85" s="119"/>
      <c r="E85" s="117"/>
      <c r="F85" s="118"/>
      <c r="G85" s="119"/>
      <c r="H85" s="119"/>
      <c r="I85" s="123"/>
      <c r="J85" s="124"/>
      <c r="K85" s="120">
        <v>0</v>
      </c>
      <c r="L85" s="120">
        <v>0</v>
      </c>
      <c r="M85" s="120">
        <v>0</v>
      </c>
      <c r="N85" s="112">
        <f t="shared" ref="N85:N148" si="6">M85</f>
        <v>0</v>
      </c>
      <c r="O85" s="115">
        <f t="shared" si="4"/>
        <v>0</v>
      </c>
      <c r="P85" s="196"/>
      <c r="Q85" s="104" t="e">
        <f t="shared" si="5"/>
        <v>#DIV/0!</v>
      </c>
    </row>
    <row r="86" spans="2:17">
      <c r="B86" s="121"/>
      <c r="C86" s="119"/>
      <c r="D86" s="119"/>
      <c r="E86" s="117"/>
      <c r="F86" s="118"/>
      <c r="G86" s="119"/>
      <c r="H86" s="119"/>
      <c r="I86" s="123"/>
      <c r="J86" s="124"/>
      <c r="K86" s="120">
        <v>0</v>
      </c>
      <c r="L86" s="120">
        <v>0</v>
      </c>
      <c r="M86" s="120">
        <v>0</v>
      </c>
      <c r="N86" s="112">
        <f t="shared" si="6"/>
        <v>0</v>
      </c>
      <c r="O86" s="115">
        <f t="shared" ref="O86:O149" si="7">SUM(K86:N86)</f>
        <v>0</v>
      </c>
      <c r="P86" s="196"/>
      <c r="Q86" s="104" t="e">
        <f t="shared" ref="Q86:Q149" si="8">I86-(SUM(L86:N86)/K86)</f>
        <v>#DIV/0!</v>
      </c>
    </row>
    <row r="87" spans="2:17">
      <c r="B87" s="121"/>
      <c r="C87" s="119"/>
      <c r="D87" s="119"/>
      <c r="E87" s="117"/>
      <c r="F87" s="118"/>
      <c r="G87" s="119"/>
      <c r="H87" s="119"/>
      <c r="I87" s="123"/>
      <c r="J87" s="124"/>
      <c r="K87" s="120">
        <v>0</v>
      </c>
      <c r="L87" s="120">
        <v>0</v>
      </c>
      <c r="M87" s="120">
        <v>0</v>
      </c>
      <c r="N87" s="112">
        <f t="shared" si="6"/>
        <v>0</v>
      </c>
      <c r="O87" s="115">
        <f t="shared" si="7"/>
        <v>0</v>
      </c>
      <c r="P87" s="196"/>
      <c r="Q87" s="104" t="e">
        <f t="shared" si="8"/>
        <v>#DIV/0!</v>
      </c>
    </row>
    <row r="88" spans="2:17">
      <c r="B88" s="121"/>
      <c r="C88" s="119"/>
      <c r="D88" s="119"/>
      <c r="E88" s="117"/>
      <c r="F88" s="118"/>
      <c r="G88" s="119"/>
      <c r="H88" s="119"/>
      <c r="I88" s="123"/>
      <c r="J88" s="124"/>
      <c r="K88" s="120">
        <v>0</v>
      </c>
      <c r="L88" s="120">
        <v>0</v>
      </c>
      <c r="M88" s="120">
        <v>0</v>
      </c>
      <c r="N88" s="112">
        <f t="shared" si="6"/>
        <v>0</v>
      </c>
      <c r="O88" s="115">
        <f t="shared" si="7"/>
        <v>0</v>
      </c>
      <c r="P88" s="196"/>
      <c r="Q88" s="104" t="e">
        <f t="shared" si="8"/>
        <v>#DIV/0!</v>
      </c>
    </row>
    <row r="89" spans="2:17">
      <c r="B89" s="121"/>
      <c r="C89" s="119"/>
      <c r="D89" s="119"/>
      <c r="E89" s="117"/>
      <c r="F89" s="118"/>
      <c r="G89" s="119"/>
      <c r="H89" s="119"/>
      <c r="I89" s="123"/>
      <c r="J89" s="124"/>
      <c r="K89" s="120">
        <v>0</v>
      </c>
      <c r="L89" s="120">
        <v>0</v>
      </c>
      <c r="M89" s="120">
        <v>0</v>
      </c>
      <c r="N89" s="112">
        <f t="shared" si="6"/>
        <v>0</v>
      </c>
      <c r="O89" s="115">
        <f t="shared" si="7"/>
        <v>0</v>
      </c>
      <c r="P89" s="196"/>
      <c r="Q89" s="104" t="e">
        <f t="shared" si="8"/>
        <v>#DIV/0!</v>
      </c>
    </row>
    <row r="90" spans="2:17">
      <c r="B90" s="121"/>
      <c r="C90" s="119"/>
      <c r="D90" s="119"/>
      <c r="E90" s="117"/>
      <c r="F90" s="118"/>
      <c r="G90" s="119"/>
      <c r="H90" s="119"/>
      <c r="I90" s="123"/>
      <c r="J90" s="124"/>
      <c r="K90" s="120">
        <v>0</v>
      </c>
      <c r="L90" s="120">
        <v>0</v>
      </c>
      <c r="M90" s="120">
        <v>0</v>
      </c>
      <c r="N90" s="112">
        <f t="shared" si="6"/>
        <v>0</v>
      </c>
      <c r="O90" s="115">
        <f t="shared" si="7"/>
        <v>0</v>
      </c>
      <c r="P90" s="196"/>
      <c r="Q90" s="104" t="e">
        <f t="shared" si="8"/>
        <v>#DIV/0!</v>
      </c>
    </row>
    <row r="91" spans="2:17">
      <c r="B91" s="121"/>
      <c r="C91" s="119"/>
      <c r="D91" s="119"/>
      <c r="E91" s="117"/>
      <c r="F91" s="118"/>
      <c r="G91" s="119"/>
      <c r="H91" s="119"/>
      <c r="I91" s="123"/>
      <c r="J91" s="124"/>
      <c r="K91" s="120">
        <v>0</v>
      </c>
      <c r="L91" s="120">
        <v>0</v>
      </c>
      <c r="M91" s="120">
        <v>0</v>
      </c>
      <c r="N91" s="112">
        <f t="shared" si="6"/>
        <v>0</v>
      </c>
      <c r="O91" s="115">
        <f t="shared" si="7"/>
        <v>0</v>
      </c>
      <c r="P91" s="196"/>
      <c r="Q91" s="104" t="e">
        <f t="shared" si="8"/>
        <v>#DIV/0!</v>
      </c>
    </row>
    <row r="92" spans="2:17">
      <c r="B92" s="121"/>
      <c r="C92" s="119"/>
      <c r="D92" s="119"/>
      <c r="E92" s="117"/>
      <c r="F92" s="118"/>
      <c r="G92" s="119"/>
      <c r="H92" s="119"/>
      <c r="I92" s="123"/>
      <c r="J92" s="124"/>
      <c r="K92" s="120">
        <v>0</v>
      </c>
      <c r="L92" s="120">
        <v>0</v>
      </c>
      <c r="M92" s="120">
        <v>0</v>
      </c>
      <c r="N92" s="112">
        <f t="shared" si="6"/>
        <v>0</v>
      </c>
      <c r="O92" s="115">
        <f t="shared" si="7"/>
        <v>0</v>
      </c>
      <c r="P92" s="196"/>
      <c r="Q92" s="104" t="e">
        <f t="shared" si="8"/>
        <v>#DIV/0!</v>
      </c>
    </row>
    <row r="93" spans="2:17">
      <c r="B93" s="121"/>
      <c r="C93" s="119"/>
      <c r="D93" s="119"/>
      <c r="E93" s="117"/>
      <c r="F93" s="118"/>
      <c r="G93" s="119"/>
      <c r="H93" s="119"/>
      <c r="I93" s="123"/>
      <c r="J93" s="124"/>
      <c r="K93" s="120">
        <v>0</v>
      </c>
      <c r="L93" s="120">
        <v>0</v>
      </c>
      <c r="M93" s="120">
        <v>0</v>
      </c>
      <c r="N93" s="112">
        <f t="shared" si="6"/>
        <v>0</v>
      </c>
      <c r="O93" s="115">
        <f t="shared" si="7"/>
        <v>0</v>
      </c>
      <c r="P93" s="196"/>
      <c r="Q93" s="104" t="e">
        <f t="shared" si="8"/>
        <v>#DIV/0!</v>
      </c>
    </row>
    <row r="94" spans="2:17">
      <c r="B94" s="121"/>
      <c r="C94" s="119"/>
      <c r="D94" s="119"/>
      <c r="E94" s="117"/>
      <c r="F94" s="118"/>
      <c r="G94" s="119"/>
      <c r="H94" s="119"/>
      <c r="I94" s="123"/>
      <c r="J94" s="124"/>
      <c r="K94" s="120">
        <v>0</v>
      </c>
      <c r="L94" s="120">
        <v>0</v>
      </c>
      <c r="M94" s="120">
        <v>0</v>
      </c>
      <c r="N94" s="112">
        <f t="shared" si="6"/>
        <v>0</v>
      </c>
      <c r="O94" s="115">
        <f t="shared" si="7"/>
        <v>0</v>
      </c>
      <c r="P94" s="196"/>
      <c r="Q94" s="104" t="e">
        <f t="shared" si="8"/>
        <v>#DIV/0!</v>
      </c>
    </row>
    <row r="95" spans="2:17">
      <c r="B95" s="121"/>
      <c r="C95" s="119"/>
      <c r="D95" s="119"/>
      <c r="E95" s="117"/>
      <c r="F95" s="118"/>
      <c r="G95" s="119"/>
      <c r="H95" s="119"/>
      <c r="I95" s="123"/>
      <c r="J95" s="124"/>
      <c r="K95" s="120">
        <v>0</v>
      </c>
      <c r="L95" s="120">
        <v>0</v>
      </c>
      <c r="M95" s="120">
        <v>0</v>
      </c>
      <c r="N95" s="112">
        <f t="shared" si="6"/>
        <v>0</v>
      </c>
      <c r="O95" s="115">
        <f t="shared" si="7"/>
        <v>0</v>
      </c>
      <c r="P95" s="196"/>
      <c r="Q95" s="104" t="e">
        <f t="shared" si="8"/>
        <v>#DIV/0!</v>
      </c>
    </row>
    <row r="96" spans="2:17">
      <c r="B96" s="121"/>
      <c r="C96" s="119"/>
      <c r="D96" s="119"/>
      <c r="E96" s="117"/>
      <c r="F96" s="118"/>
      <c r="G96" s="119"/>
      <c r="H96" s="119"/>
      <c r="I96" s="123"/>
      <c r="J96" s="124"/>
      <c r="K96" s="120">
        <v>0</v>
      </c>
      <c r="L96" s="120">
        <v>0</v>
      </c>
      <c r="M96" s="120">
        <v>0</v>
      </c>
      <c r="N96" s="112">
        <f t="shared" si="6"/>
        <v>0</v>
      </c>
      <c r="O96" s="115">
        <f t="shared" si="7"/>
        <v>0</v>
      </c>
      <c r="P96" s="196"/>
      <c r="Q96" s="104" t="e">
        <f t="shared" si="8"/>
        <v>#DIV/0!</v>
      </c>
    </row>
    <row r="97" spans="2:17">
      <c r="B97" s="121"/>
      <c r="C97" s="119"/>
      <c r="D97" s="119"/>
      <c r="E97" s="117"/>
      <c r="F97" s="118"/>
      <c r="G97" s="119"/>
      <c r="H97" s="119"/>
      <c r="I97" s="123"/>
      <c r="J97" s="124"/>
      <c r="K97" s="120">
        <v>0</v>
      </c>
      <c r="L97" s="120">
        <v>0</v>
      </c>
      <c r="M97" s="120">
        <v>0</v>
      </c>
      <c r="N97" s="112">
        <f t="shared" si="6"/>
        <v>0</v>
      </c>
      <c r="O97" s="115">
        <f t="shared" si="7"/>
        <v>0</v>
      </c>
      <c r="P97" s="196"/>
      <c r="Q97" s="104" t="e">
        <f t="shared" si="8"/>
        <v>#DIV/0!</v>
      </c>
    </row>
    <row r="98" spans="2:17">
      <c r="B98" s="121"/>
      <c r="C98" s="119"/>
      <c r="D98" s="119"/>
      <c r="E98" s="117"/>
      <c r="F98" s="118"/>
      <c r="G98" s="119"/>
      <c r="H98" s="119"/>
      <c r="I98" s="123"/>
      <c r="J98" s="124"/>
      <c r="K98" s="120">
        <v>0</v>
      </c>
      <c r="L98" s="120">
        <v>0</v>
      </c>
      <c r="M98" s="120">
        <v>0</v>
      </c>
      <c r="N98" s="112">
        <f t="shared" si="6"/>
        <v>0</v>
      </c>
      <c r="O98" s="115">
        <f t="shared" si="7"/>
        <v>0</v>
      </c>
      <c r="P98" s="196"/>
      <c r="Q98" s="104" t="e">
        <f t="shared" si="8"/>
        <v>#DIV/0!</v>
      </c>
    </row>
    <row r="99" spans="2:17">
      <c r="B99" s="121"/>
      <c r="C99" s="119"/>
      <c r="D99" s="119"/>
      <c r="E99" s="117"/>
      <c r="F99" s="118"/>
      <c r="G99" s="119"/>
      <c r="H99" s="119"/>
      <c r="I99" s="123"/>
      <c r="J99" s="124"/>
      <c r="K99" s="120">
        <v>0</v>
      </c>
      <c r="L99" s="120">
        <v>0</v>
      </c>
      <c r="M99" s="120">
        <v>0</v>
      </c>
      <c r="N99" s="112">
        <f t="shared" si="6"/>
        <v>0</v>
      </c>
      <c r="O99" s="115">
        <f t="shared" si="7"/>
        <v>0</v>
      </c>
      <c r="P99" s="196"/>
      <c r="Q99" s="104" t="e">
        <f t="shared" si="8"/>
        <v>#DIV/0!</v>
      </c>
    </row>
    <row r="100" spans="2:17">
      <c r="B100" s="121"/>
      <c r="C100" s="119"/>
      <c r="D100" s="119"/>
      <c r="E100" s="117"/>
      <c r="F100" s="118"/>
      <c r="G100" s="119"/>
      <c r="H100" s="119"/>
      <c r="I100" s="123"/>
      <c r="J100" s="124"/>
      <c r="K100" s="120">
        <v>0</v>
      </c>
      <c r="L100" s="120">
        <v>0</v>
      </c>
      <c r="M100" s="120">
        <v>0</v>
      </c>
      <c r="N100" s="112">
        <f t="shared" si="6"/>
        <v>0</v>
      </c>
      <c r="O100" s="115">
        <f t="shared" si="7"/>
        <v>0</v>
      </c>
      <c r="P100" s="196"/>
      <c r="Q100" s="104" t="e">
        <f t="shared" si="8"/>
        <v>#DIV/0!</v>
      </c>
    </row>
    <row r="101" spans="2:17">
      <c r="B101" s="121"/>
      <c r="C101" s="119"/>
      <c r="D101" s="119"/>
      <c r="E101" s="117"/>
      <c r="F101" s="118"/>
      <c r="G101" s="119"/>
      <c r="H101" s="119"/>
      <c r="I101" s="123"/>
      <c r="J101" s="124"/>
      <c r="K101" s="120">
        <v>0</v>
      </c>
      <c r="L101" s="120">
        <v>0</v>
      </c>
      <c r="M101" s="120">
        <v>0</v>
      </c>
      <c r="N101" s="112">
        <f t="shared" si="6"/>
        <v>0</v>
      </c>
      <c r="O101" s="115">
        <f t="shared" si="7"/>
        <v>0</v>
      </c>
      <c r="P101" s="196"/>
      <c r="Q101" s="104" t="e">
        <f t="shared" si="8"/>
        <v>#DIV/0!</v>
      </c>
    </row>
    <row r="102" spans="2:17">
      <c r="B102" s="121"/>
      <c r="C102" s="119"/>
      <c r="D102" s="119"/>
      <c r="E102" s="117"/>
      <c r="F102" s="118"/>
      <c r="G102" s="119"/>
      <c r="H102" s="119"/>
      <c r="I102" s="123"/>
      <c r="J102" s="124"/>
      <c r="K102" s="120">
        <v>0</v>
      </c>
      <c r="L102" s="120">
        <v>0</v>
      </c>
      <c r="M102" s="120">
        <v>0</v>
      </c>
      <c r="N102" s="112">
        <f t="shared" si="6"/>
        <v>0</v>
      </c>
      <c r="O102" s="115">
        <f t="shared" si="7"/>
        <v>0</v>
      </c>
      <c r="P102" s="196"/>
      <c r="Q102" s="104" t="e">
        <f t="shared" si="8"/>
        <v>#DIV/0!</v>
      </c>
    </row>
    <row r="103" spans="2:17">
      <c r="B103" s="121"/>
      <c r="C103" s="119"/>
      <c r="D103" s="119"/>
      <c r="E103" s="117"/>
      <c r="F103" s="118"/>
      <c r="G103" s="119"/>
      <c r="H103" s="119"/>
      <c r="I103" s="123"/>
      <c r="J103" s="124"/>
      <c r="K103" s="120">
        <v>0</v>
      </c>
      <c r="L103" s="120">
        <v>0</v>
      </c>
      <c r="M103" s="120">
        <v>0</v>
      </c>
      <c r="N103" s="112">
        <f t="shared" si="6"/>
        <v>0</v>
      </c>
      <c r="O103" s="115">
        <f t="shared" si="7"/>
        <v>0</v>
      </c>
      <c r="P103" s="196"/>
      <c r="Q103" s="104" t="e">
        <f t="shared" si="8"/>
        <v>#DIV/0!</v>
      </c>
    </row>
    <row r="104" spans="2:17">
      <c r="B104" s="121"/>
      <c r="C104" s="119"/>
      <c r="D104" s="119"/>
      <c r="E104" s="117"/>
      <c r="F104" s="118"/>
      <c r="G104" s="119"/>
      <c r="H104" s="119"/>
      <c r="I104" s="123"/>
      <c r="J104" s="124"/>
      <c r="K104" s="120">
        <v>0</v>
      </c>
      <c r="L104" s="120">
        <v>0</v>
      </c>
      <c r="M104" s="120">
        <v>0</v>
      </c>
      <c r="N104" s="112">
        <f t="shared" si="6"/>
        <v>0</v>
      </c>
      <c r="O104" s="115">
        <f t="shared" si="7"/>
        <v>0</v>
      </c>
      <c r="P104" s="196"/>
      <c r="Q104" s="104" t="e">
        <f t="shared" si="8"/>
        <v>#DIV/0!</v>
      </c>
    </row>
    <row r="105" spans="2:17">
      <c r="B105" s="121"/>
      <c r="C105" s="119"/>
      <c r="D105" s="119"/>
      <c r="E105" s="117"/>
      <c r="F105" s="118"/>
      <c r="G105" s="119"/>
      <c r="H105" s="119"/>
      <c r="I105" s="123"/>
      <c r="J105" s="124"/>
      <c r="K105" s="120">
        <v>0</v>
      </c>
      <c r="L105" s="120">
        <v>0</v>
      </c>
      <c r="M105" s="120">
        <v>0</v>
      </c>
      <c r="N105" s="112">
        <f t="shared" si="6"/>
        <v>0</v>
      </c>
      <c r="O105" s="115">
        <f t="shared" si="7"/>
        <v>0</v>
      </c>
      <c r="P105" s="196"/>
      <c r="Q105" s="104" t="e">
        <f t="shared" si="8"/>
        <v>#DIV/0!</v>
      </c>
    </row>
    <row r="106" spans="2:17">
      <c r="B106" s="121"/>
      <c r="C106" s="119"/>
      <c r="D106" s="119"/>
      <c r="E106" s="117"/>
      <c r="F106" s="118"/>
      <c r="G106" s="119"/>
      <c r="H106" s="119"/>
      <c r="I106" s="123"/>
      <c r="J106" s="124"/>
      <c r="K106" s="120">
        <v>0</v>
      </c>
      <c r="L106" s="120">
        <v>0</v>
      </c>
      <c r="M106" s="120">
        <v>0</v>
      </c>
      <c r="N106" s="112">
        <f t="shared" si="6"/>
        <v>0</v>
      </c>
      <c r="O106" s="115">
        <f t="shared" si="7"/>
        <v>0</v>
      </c>
      <c r="P106" s="196"/>
      <c r="Q106" s="104" t="e">
        <f t="shared" si="8"/>
        <v>#DIV/0!</v>
      </c>
    </row>
    <row r="107" spans="2:17">
      <c r="B107" s="121"/>
      <c r="C107" s="119"/>
      <c r="D107" s="119"/>
      <c r="E107" s="117"/>
      <c r="F107" s="118"/>
      <c r="G107" s="119"/>
      <c r="H107" s="119"/>
      <c r="I107" s="123"/>
      <c r="J107" s="124"/>
      <c r="K107" s="120">
        <v>0</v>
      </c>
      <c r="L107" s="120">
        <v>0</v>
      </c>
      <c r="M107" s="120">
        <v>0</v>
      </c>
      <c r="N107" s="112">
        <f t="shared" si="6"/>
        <v>0</v>
      </c>
      <c r="O107" s="115">
        <f t="shared" si="7"/>
        <v>0</v>
      </c>
      <c r="P107" s="196"/>
      <c r="Q107" s="104" t="e">
        <f t="shared" si="8"/>
        <v>#DIV/0!</v>
      </c>
    </row>
    <row r="108" spans="2:17">
      <c r="B108" s="121"/>
      <c r="C108" s="119"/>
      <c r="D108" s="119"/>
      <c r="E108" s="117"/>
      <c r="F108" s="118"/>
      <c r="G108" s="119"/>
      <c r="H108" s="119"/>
      <c r="I108" s="123"/>
      <c r="J108" s="124"/>
      <c r="K108" s="120">
        <v>0</v>
      </c>
      <c r="L108" s="120">
        <v>0</v>
      </c>
      <c r="M108" s="120">
        <v>0</v>
      </c>
      <c r="N108" s="112">
        <f t="shared" si="6"/>
        <v>0</v>
      </c>
      <c r="O108" s="115">
        <f t="shared" si="7"/>
        <v>0</v>
      </c>
      <c r="P108" s="196"/>
      <c r="Q108" s="104" t="e">
        <f t="shared" si="8"/>
        <v>#DIV/0!</v>
      </c>
    </row>
    <row r="109" spans="2:17">
      <c r="B109" s="121"/>
      <c r="C109" s="119"/>
      <c r="D109" s="119"/>
      <c r="E109" s="117"/>
      <c r="F109" s="118"/>
      <c r="G109" s="119"/>
      <c r="H109" s="119"/>
      <c r="I109" s="123"/>
      <c r="J109" s="124"/>
      <c r="K109" s="120">
        <v>0</v>
      </c>
      <c r="L109" s="120">
        <v>0</v>
      </c>
      <c r="M109" s="120">
        <v>0</v>
      </c>
      <c r="N109" s="112">
        <f t="shared" si="6"/>
        <v>0</v>
      </c>
      <c r="O109" s="115">
        <f t="shared" si="7"/>
        <v>0</v>
      </c>
      <c r="P109" s="196"/>
      <c r="Q109" s="104" t="e">
        <f t="shared" si="8"/>
        <v>#DIV/0!</v>
      </c>
    </row>
    <row r="110" spans="2:17">
      <c r="B110" s="121"/>
      <c r="C110" s="119"/>
      <c r="D110" s="119"/>
      <c r="E110" s="117"/>
      <c r="F110" s="118"/>
      <c r="G110" s="119"/>
      <c r="H110" s="119"/>
      <c r="I110" s="123"/>
      <c r="J110" s="124"/>
      <c r="K110" s="120">
        <v>0</v>
      </c>
      <c r="L110" s="120">
        <v>0</v>
      </c>
      <c r="M110" s="120">
        <v>0</v>
      </c>
      <c r="N110" s="112">
        <f t="shared" si="6"/>
        <v>0</v>
      </c>
      <c r="O110" s="115">
        <f t="shared" si="7"/>
        <v>0</v>
      </c>
      <c r="P110" s="196"/>
      <c r="Q110" s="104" t="e">
        <f t="shared" si="8"/>
        <v>#DIV/0!</v>
      </c>
    </row>
    <row r="111" spans="2:17">
      <c r="B111" s="121"/>
      <c r="C111" s="119"/>
      <c r="D111" s="119"/>
      <c r="E111" s="117"/>
      <c r="F111" s="118"/>
      <c r="G111" s="119"/>
      <c r="H111" s="119"/>
      <c r="I111" s="123"/>
      <c r="J111" s="124"/>
      <c r="K111" s="120">
        <v>0</v>
      </c>
      <c r="L111" s="120">
        <v>0</v>
      </c>
      <c r="M111" s="120">
        <v>0</v>
      </c>
      <c r="N111" s="112">
        <f t="shared" si="6"/>
        <v>0</v>
      </c>
      <c r="O111" s="115">
        <f t="shared" si="7"/>
        <v>0</v>
      </c>
      <c r="P111" s="196"/>
      <c r="Q111" s="104" t="e">
        <f t="shared" si="8"/>
        <v>#DIV/0!</v>
      </c>
    </row>
    <row r="112" spans="2:17">
      <c r="B112" s="121"/>
      <c r="C112" s="119"/>
      <c r="D112" s="119"/>
      <c r="E112" s="117"/>
      <c r="F112" s="118"/>
      <c r="G112" s="119"/>
      <c r="H112" s="119"/>
      <c r="I112" s="123"/>
      <c r="J112" s="124"/>
      <c r="K112" s="120">
        <v>0</v>
      </c>
      <c r="L112" s="120">
        <v>0</v>
      </c>
      <c r="M112" s="120">
        <v>0</v>
      </c>
      <c r="N112" s="112">
        <f t="shared" si="6"/>
        <v>0</v>
      </c>
      <c r="O112" s="115">
        <f t="shared" si="7"/>
        <v>0</v>
      </c>
      <c r="P112" s="196"/>
      <c r="Q112" s="104" t="e">
        <f t="shared" si="8"/>
        <v>#DIV/0!</v>
      </c>
    </row>
    <row r="113" spans="2:17">
      <c r="B113" s="121"/>
      <c r="C113" s="119"/>
      <c r="D113" s="119"/>
      <c r="E113" s="117"/>
      <c r="F113" s="118"/>
      <c r="G113" s="119"/>
      <c r="H113" s="119"/>
      <c r="I113" s="123"/>
      <c r="J113" s="124"/>
      <c r="K113" s="120">
        <v>0</v>
      </c>
      <c r="L113" s="120">
        <v>0</v>
      </c>
      <c r="M113" s="120">
        <v>0</v>
      </c>
      <c r="N113" s="112">
        <f t="shared" si="6"/>
        <v>0</v>
      </c>
      <c r="O113" s="115">
        <f t="shared" si="7"/>
        <v>0</v>
      </c>
      <c r="P113" s="196"/>
      <c r="Q113" s="104" t="e">
        <f t="shared" si="8"/>
        <v>#DIV/0!</v>
      </c>
    </row>
    <row r="114" spans="2:17">
      <c r="B114" s="121"/>
      <c r="C114" s="119"/>
      <c r="D114" s="119"/>
      <c r="E114" s="117"/>
      <c r="F114" s="118"/>
      <c r="G114" s="119"/>
      <c r="H114" s="119"/>
      <c r="I114" s="123"/>
      <c r="J114" s="124"/>
      <c r="K114" s="120">
        <v>0</v>
      </c>
      <c r="L114" s="120">
        <v>0</v>
      </c>
      <c r="M114" s="120">
        <v>0</v>
      </c>
      <c r="N114" s="112">
        <f t="shared" si="6"/>
        <v>0</v>
      </c>
      <c r="O114" s="115">
        <f t="shared" si="7"/>
        <v>0</v>
      </c>
      <c r="P114" s="196"/>
      <c r="Q114" s="104" t="e">
        <f t="shared" si="8"/>
        <v>#DIV/0!</v>
      </c>
    </row>
    <row r="115" spans="2:17">
      <c r="B115" s="121"/>
      <c r="C115" s="119"/>
      <c r="D115" s="119"/>
      <c r="E115" s="117"/>
      <c r="F115" s="118"/>
      <c r="G115" s="119"/>
      <c r="H115" s="119"/>
      <c r="I115" s="123"/>
      <c r="J115" s="124"/>
      <c r="K115" s="120">
        <v>0</v>
      </c>
      <c r="L115" s="120">
        <v>0</v>
      </c>
      <c r="M115" s="120">
        <v>0</v>
      </c>
      <c r="N115" s="112">
        <f t="shared" si="6"/>
        <v>0</v>
      </c>
      <c r="O115" s="115">
        <f t="shared" si="7"/>
        <v>0</v>
      </c>
      <c r="P115" s="196"/>
      <c r="Q115" s="104" t="e">
        <f t="shared" si="8"/>
        <v>#DIV/0!</v>
      </c>
    </row>
    <row r="116" spans="2:17">
      <c r="B116" s="121"/>
      <c r="C116" s="119"/>
      <c r="D116" s="119"/>
      <c r="E116" s="117"/>
      <c r="F116" s="118"/>
      <c r="G116" s="119"/>
      <c r="H116" s="119"/>
      <c r="I116" s="123"/>
      <c r="J116" s="124"/>
      <c r="K116" s="120">
        <v>0</v>
      </c>
      <c r="L116" s="120">
        <v>0</v>
      </c>
      <c r="M116" s="120">
        <v>0</v>
      </c>
      <c r="N116" s="112">
        <f t="shared" si="6"/>
        <v>0</v>
      </c>
      <c r="O116" s="115">
        <f t="shared" si="7"/>
        <v>0</v>
      </c>
      <c r="P116" s="196"/>
      <c r="Q116" s="104" t="e">
        <f t="shared" si="8"/>
        <v>#DIV/0!</v>
      </c>
    </row>
    <row r="117" spans="2:17">
      <c r="B117" s="121"/>
      <c r="C117" s="119"/>
      <c r="D117" s="119"/>
      <c r="E117" s="117"/>
      <c r="F117" s="118"/>
      <c r="G117" s="119"/>
      <c r="H117" s="119"/>
      <c r="I117" s="123"/>
      <c r="J117" s="124"/>
      <c r="K117" s="120">
        <v>0</v>
      </c>
      <c r="L117" s="120">
        <v>0</v>
      </c>
      <c r="M117" s="120">
        <v>0</v>
      </c>
      <c r="N117" s="112">
        <f t="shared" si="6"/>
        <v>0</v>
      </c>
      <c r="O117" s="115">
        <f t="shared" si="7"/>
        <v>0</v>
      </c>
      <c r="P117" s="196"/>
      <c r="Q117" s="104" t="e">
        <f t="shared" si="8"/>
        <v>#DIV/0!</v>
      </c>
    </row>
    <row r="118" spans="2:17">
      <c r="B118" s="121"/>
      <c r="C118" s="119"/>
      <c r="D118" s="119"/>
      <c r="E118" s="117"/>
      <c r="F118" s="118"/>
      <c r="G118" s="119"/>
      <c r="H118" s="119"/>
      <c r="I118" s="123"/>
      <c r="J118" s="124"/>
      <c r="K118" s="120">
        <v>0</v>
      </c>
      <c r="L118" s="120">
        <v>0</v>
      </c>
      <c r="M118" s="120">
        <v>0</v>
      </c>
      <c r="N118" s="112">
        <f t="shared" si="6"/>
        <v>0</v>
      </c>
      <c r="O118" s="115">
        <f t="shared" si="7"/>
        <v>0</v>
      </c>
      <c r="P118" s="196"/>
      <c r="Q118" s="104" t="e">
        <f t="shared" si="8"/>
        <v>#DIV/0!</v>
      </c>
    </row>
    <row r="119" spans="2:17">
      <c r="B119" s="121"/>
      <c r="C119" s="119"/>
      <c r="D119" s="119"/>
      <c r="E119" s="117"/>
      <c r="F119" s="118"/>
      <c r="G119" s="119"/>
      <c r="H119" s="119"/>
      <c r="I119" s="123"/>
      <c r="J119" s="124"/>
      <c r="K119" s="120">
        <v>0</v>
      </c>
      <c r="L119" s="120">
        <v>0</v>
      </c>
      <c r="M119" s="120">
        <v>0</v>
      </c>
      <c r="N119" s="112">
        <f t="shared" si="6"/>
        <v>0</v>
      </c>
      <c r="O119" s="115">
        <f t="shared" si="7"/>
        <v>0</v>
      </c>
      <c r="P119" s="196"/>
      <c r="Q119" s="104" t="e">
        <f t="shared" si="8"/>
        <v>#DIV/0!</v>
      </c>
    </row>
    <row r="120" spans="2:17">
      <c r="B120" s="121"/>
      <c r="C120" s="119"/>
      <c r="D120" s="119"/>
      <c r="E120" s="117"/>
      <c r="F120" s="118"/>
      <c r="G120" s="119"/>
      <c r="H120" s="119"/>
      <c r="I120" s="123"/>
      <c r="J120" s="124"/>
      <c r="K120" s="120">
        <v>0</v>
      </c>
      <c r="L120" s="120">
        <v>0</v>
      </c>
      <c r="M120" s="120">
        <v>0</v>
      </c>
      <c r="N120" s="112">
        <f t="shared" si="6"/>
        <v>0</v>
      </c>
      <c r="O120" s="115">
        <f t="shared" si="7"/>
        <v>0</v>
      </c>
      <c r="P120" s="196"/>
      <c r="Q120" s="104" t="e">
        <f t="shared" si="8"/>
        <v>#DIV/0!</v>
      </c>
    </row>
    <row r="121" spans="2:17">
      <c r="B121" s="121"/>
      <c r="C121" s="119"/>
      <c r="D121" s="119"/>
      <c r="E121" s="117"/>
      <c r="F121" s="118"/>
      <c r="G121" s="119"/>
      <c r="H121" s="119"/>
      <c r="I121" s="123"/>
      <c r="J121" s="124"/>
      <c r="K121" s="120">
        <v>0</v>
      </c>
      <c r="L121" s="120">
        <v>0</v>
      </c>
      <c r="M121" s="120">
        <v>0</v>
      </c>
      <c r="N121" s="112">
        <f t="shared" si="6"/>
        <v>0</v>
      </c>
      <c r="O121" s="115">
        <f t="shared" si="7"/>
        <v>0</v>
      </c>
      <c r="P121" s="196"/>
      <c r="Q121" s="104" t="e">
        <f t="shared" si="8"/>
        <v>#DIV/0!</v>
      </c>
    </row>
    <row r="122" spans="2:17">
      <c r="B122" s="121"/>
      <c r="C122" s="119"/>
      <c r="D122" s="119"/>
      <c r="E122" s="117"/>
      <c r="F122" s="118"/>
      <c r="G122" s="119"/>
      <c r="H122" s="119"/>
      <c r="I122" s="123"/>
      <c r="J122" s="124"/>
      <c r="K122" s="120">
        <v>0</v>
      </c>
      <c r="L122" s="120">
        <v>0</v>
      </c>
      <c r="M122" s="120">
        <v>0</v>
      </c>
      <c r="N122" s="112">
        <f t="shared" si="6"/>
        <v>0</v>
      </c>
      <c r="O122" s="115">
        <f t="shared" si="7"/>
        <v>0</v>
      </c>
      <c r="P122" s="196"/>
      <c r="Q122" s="104" t="e">
        <f t="shared" si="8"/>
        <v>#DIV/0!</v>
      </c>
    </row>
    <row r="123" spans="2:17">
      <c r="B123" s="121"/>
      <c r="C123" s="119"/>
      <c r="D123" s="119"/>
      <c r="E123" s="117"/>
      <c r="F123" s="118"/>
      <c r="G123" s="119"/>
      <c r="H123" s="119"/>
      <c r="I123" s="123"/>
      <c r="J123" s="124"/>
      <c r="K123" s="120">
        <v>0</v>
      </c>
      <c r="L123" s="120">
        <v>0</v>
      </c>
      <c r="M123" s="120">
        <v>0</v>
      </c>
      <c r="N123" s="112">
        <f t="shared" si="6"/>
        <v>0</v>
      </c>
      <c r="O123" s="115">
        <f t="shared" si="7"/>
        <v>0</v>
      </c>
      <c r="P123" s="196"/>
      <c r="Q123" s="104" t="e">
        <f t="shared" si="8"/>
        <v>#DIV/0!</v>
      </c>
    </row>
    <row r="124" spans="2:17">
      <c r="B124" s="121"/>
      <c r="C124" s="119"/>
      <c r="D124" s="119"/>
      <c r="E124" s="117"/>
      <c r="F124" s="118"/>
      <c r="G124" s="119"/>
      <c r="H124" s="119"/>
      <c r="I124" s="123"/>
      <c r="J124" s="124"/>
      <c r="K124" s="120">
        <v>0</v>
      </c>
      <c r="L124" s="120">
        <v>0</v>
      </c>
      <c r="M124" s="120">
        <v>0</v>
      </c>
      <c r="N124" s="112">
        <f t="shared" si="6"/>
        <v>0</v>
      </c>
      <c r="O124" s="115">
        <f t="shared" si="7"/>
        <v>0</v>
      </c>
      <c r="P124" s="196"/>
      <c r="Q124" s="104" t="e">
        <f t="shared" si="8"/>
        <v>#DIV/0!</v>
      </c>
    </row>
    <row r="125" spans="2:17">
      <c r="B125" s="121"/>
      <c r="C125" s="119"/>
      <c r="D125" s="119"/>
      <c r="E125" s="117"/>
      <c r="F125" s="118"/>
      <c r="G125" s="119"/>
      <c r="H125" s="119"/>
      <c r="I125" s="123"/>
      <c r="J125" s="124"/>
      <c r="K125" s="120">
        <v>0</v>
      </c>
      <c r="L125" s="120">
        <v>0</v>
      </c>
      <c r="M125" s="120">
        <v>0</v>
      </c>
      <c r="N125" s="112">
        <f t="shared" si="6"/>
        <v>0</v>
      </c>
      <c r="O125" s="115">
        <f t="shared" si="7"/>
        <v>0</v>
      </c>
      <c r="P125" s="196"/>
      <c r="Q125" s="104" t="e">
        <f t="shared" si="8"/>
        <v>#DIV/0!</v>
      </c>
    </row>
    <row r="126" spans="2:17">
      <c r="B126" s="121"/>
      <c r="C126" s="119"/>
      <c r="D126" s="119"/>
      <c r="E126" s="117"/>
      <c r="F126" s="118"/>
      <c r="G126" s="119"/>
      <c r="H126" s="119"/>
      <c r="I126" s="123"/>
      <c r="J126" s="124"/>
      <c r="K126" s="120">
        <v>0</v>
      </c>
      <c r="L126" s="120">
        <v>0</v>
      </c>
      <c r="M126" s="120">
        <v>0</v>
      </c>
      <c r="N126" s="112">
        <f t="shared" si="6"/>
        <v>0</v>
      </c>
      <c r="O126" s="115">
        <f t="shared" si="7"/>
        <v>0</v>
      </c>
      <c r="P126" s="196"/>
      <c r="Q126" s="104" t="e">
        <f t="shared" si="8"/>
        <v>#DIV/0!</v>
      </c>
    </row>
    <row r="127" spans="2:17">
      <c r="B127" s="121"/>
      <c r="C127" s="119"/>
      <c r="D127" s="119"/>
      <c r="E127" s="117"/>
      <c r="F127" s="118"/>
      <c r="G127" s="119"/>
      <c r="H127" s="119"/>
      <c r="I127" s="123"/>
      <c r="J127" s="124"/>
      <c r="K127" s="120">
        <v>0</v>
      </c>
      <c r="L127" s="120">
        <v>0</v>
      </c>
      <c r="M127" s="120">
        <v>0</v>
      </c>
      <c r="N127" s="112">
        <f t="shared" si="6"/>
        <v>0</v>
      </c>
      <c r="O127" s="115">
        <f t="shared" si="7"/>
        <v>0</v>
      </c>
      <c r="P127" s="196"/>
      <c r="Q127" s="104" t="e">
        <f t="shared" si="8"/>
        <v>#DIV/0!</v>
      </c>
    </row>
    <row r="128" spans="2:17">
      <c r="B128" s="121"/>
      <c r="C128" s="119"/>
      <c r="D128" s="119"/>
      <c r="E128" s="117"/>
      <c r="F128" s="118"/>
      <c r="G128" s="119"/>
      <c r="H128" s="119"/>
      <c r="I128" s="123"/>
      <c r="J128" s="124"/>
      <c r="K128" s="120">
        <v>0</v>
      </c>
      <c r="L128" s="120">
        <v>0</v>
      </c>
      <c r="M128" s="120">
        <v>0</v>
      </c>
      <c r="N128" s="112">
        <f t="shared" si="6"/>
        <v>0</v>
      </c>
      <c r="O128" s="115">
        <f t="shared" si="7"/>
        <v>0</v>
      </c>
      <c r="P128" s="196"/>
      <c r="Q128" s="104" t="e">
        <f t="shared" si="8"/>
        <v>#DIV/0!</v>
      </c>
    </row>
    <row r="129" spans="2:17">
      <c r="B129" s="121"/>
      <c r="C129" s="119"/>
      <c r="D129" s="119"/>
      <c r="E129" s="117"/>
      <c r="F129" s="118"/>
      <c r="G129" s="119"/>
      <c r="H129" s="119"/>
      <c r="I129" s="123"/>
      <c r="J129" s="124"/>
      <c r="K129" s="120">
        <v>0</v>
      </c>
      <c r="L129" s="120">
        <v>0</v>
      </c>
      <c r="M129" s="120">
        <v>0</v>
      </c>
      <c r="N129" s="112">
        <f t="shared" si="6"/>
        <v>0</v>
      </c>
      <c r="O129" s="115">
        <f t="shared" si="7"/>
        <v>0</v>
      </c>
      <c r="P129" s="196"/>
      <c r="Q129" s="104" t="e">
        <f t="shared" si="8"/>
        <v>#DIV/0!</v>
      </c>
    </row>
    <row r="130" spans="2:17">
      <c r="B130" s="121"/>
      <c r="C130" s="119"/>
      <c r="D130" s="119"/>
      <c r="E130" s="117"/>
      <c r="F130" s="118"/>
      <c r="G130" s="119"/>
      <c r="H130" s="119"/>
      <c r="I130" s="123"/>
      <c r="J130" s="124"/>
      <c r="K130" s="120">
        <v>0</v>
      </c>
      <c r="L130" s="120">
        <v>0</v>
      </c>
      <c r="M130" s="120">
        <v>0</v>
      </c>
      <c r="N130" s="112">
        <f t="shared" si="6"/>
        <v>0</v>
      </c>
      <c r="O130" s="115">
        <f t="shared" si="7"/>
        <v>0</v>
      </c>
      <c r="P130" s="196"/>
      <c r="Q130" s="104" t="e">
        <f t="shared" si="8"/>
        <v>#DIV/0!</v>
      </c>
    </row>
    <row r="131" spans="2:17">
      <c r="B131" s="121"/>
      <c r="C131" s="119"/>
      <c r="D131" s="119"/>
      <c r="E131" s="117"/>
      <c r="F131" s="118"/>
      <c r="G131" s="119"/>
      <c r="H131" s="119"/>
      <c r="I131" s="123"/>
      <c r="J131" s="124"/>
      <c r="K131" s="120">
        <v>0</v>
      </c>
      <c r="L131" s="120">
        <v>0</v>
      </c>
      <c r="M131" s="120">
        <v>0</v>
      </c>
      <c r="N131" s="112">
        <f t="shared" si="6"/>
        <v>0</v>
      </c>
      <c r="O131" s="115">
        <f t="shared" si="7"/>
        <v>0</v>
      </c>
      <c r="P131" s="196"/>
      <c r="Q131" s="104" t="e">
        <f t="shared" si="8"/>
        <v>#DIV/0!</v>
      </c>
    </row>
    <row r="132" spans="2:17">
      <c r="B132" s="121"/>
      <c r="C132" s="119"/>
      <c r="D132" s="119"/>
      <c r="E132" s="117"/>
      <c r="F132" s="118"/>
      <c r="G132" s="119"/>
      <c r="H132" s="119"/>
      <c r="I132" s="123"/>
      <c r="J132" s="124"/>
      <c r="K132" s="120">
        <v>0</v>
      </c>
      <c r="L132" s="120">
        <v>0</v>
      </c>
      <c r="M132" s="120">
        <v>0</v>
      </c>
      <c r="N132" s="112">
        <f t="shared" si="6"/>
        <v>0</v>
      </c>
      <c r="O132" s="115">
        <f t="shared" si="7"/>
        <v>0</v>
      </c>
      <c r="P132" s="196"/>
      <c r="Q132" s="104" t="e">
        <f t="shared" si="8"/>
        <v>#DIV/0!</v>
      </c>
    </row>
    <row r="133" spans="2:17">
      <c r="B133" s="121"/>
      <c r="C133" s="119"/>
      <c r="D133" s="119"/>
      <c r="E133" s="117"/>
      <c r="F133" s="118"/>
      <c r="G133" s="119"/>
      <c r="H133" s="119"/>
      <c r="I133" s="123"/>
      <c r="J133" s="124"/>
      <c r="K133" s="120">
        <v>0</v>
      </c>
      <c r="L133" s="120">
        <v>0</v>
      </c>
      <c r="M133" s="120">
        <v>0</v>
      </c>
      <c r="N133" s="112">
        <f t="shared" si="6"/>
        <v>0</v>
      </c>
      <c r="O133" s="115">
        <f t="shared" si="7"/>
        <v>0</v>
      </c>
      <c r="P133" s="196"/>
      <c r="Q133" s="104" t="e">
        <f t="shared" si="8"/>
        <v>#DIV/0!</v>
      </c>
    </row>
    <row r="134" spans="2:17">
      <c r="B134" s="121"/>
      <c r="C134" s="119"/>
      <c r="D134" s="119"/>
      <c r="E134" s="117"/>
      <c r="F134" s="118"/>
      <c r="G134" s="119"/>
      <c r="H134" s="119"/>
      <c r="I134" s="123"/>
      <c r="J134" s="124"/>
      <c r="K134" s="120">
        <v>0</v>
      </c>
      <c r="L134" s="120">
        <v>0</v>
      </c>
      <c r="M134" s="120">
        <v>0</v>
      </c>
      <c r="N134" s="112">
        <f t="shared" si="6"/>
        <v>0</v>
      </c>
      <c r="O134" s="115">
        <f t="shared" si="7"/>
        <v>0</v>
      </c>
      <c r="P134" s="196"/>
      <c r="Q134" s="104" t="e">
        <f t="shared" si="8"/>
        <v>#DIV/0!</v>
      </c>
    </row>
    <row r="135" spans="2:17">
      <c r="B135" s="121"/>
      <c r="C135" s="119"/>
      <c r="D135" s="119"/>
      <c r="E135" s="117"/>
      <c r="F135" s="118"/>
      <c r="G135" s="119"/>
      <c r="H135" s="119"/>
      <c r="I135" s="123"/>
      <c r="J135" s="124"/>
      <c r="K135" s="120">
        <v>0</v>
      </c>
      <c r="L135" s="120">
        <v>0</v>
      </c>
      <c r="M135" s="120">
        <v>0</v>
      </c>
      <c r="N135" s="112">
        <f t="shared" si="6"/>
        <v>0</v>
      </c>
      <c r="O135" s="115">
        <f t="shared" si="7"/>
        <v>0</v>
      </c>
      <c r="P135" s="196"/>
      <c r="Q135" s="104" t="e">
        <f t="shared" si="8"/>
        <v>#DIV/0!</v>
      </c>
    </row>
    <row r="136" spans="2:17">
      <c r="B136" s="121"/>
      <c r="C136" s="119"/>
      <c r="D136" s="119"/>
      <c r="E136" s="117"/>
      <c r="F136" s="118"/>
      <c r="G136" s="119"/>
      <c r="H136" s="119"/>
      <c r="I136" s="123"/>
      <c r="J136" s="124"/>
      <c r="K136" s="120">
        <v>0</v>
      </c>
      <c r="L136" s="120">
        <v>0</v>
      </c>
      <c r="M136" s="120">
        <v>0</v>
      </c>
      <c r="N136" s="112">
        <f t="shared" si="6"/>
        <v>0</v>
      </c>
      <c r="O136" s="115">
        <f t="shared" si="7"/>
        <v>0</v>
      </c>
      <c r="P136" s="196"/>
      <c r="Q136" s="104" t="e">
        <f t="shared" si="8"/>
        <v>#DIV/0!</v>
      </c>
    </row>
    <row r="137" spans="2:17">
      <c r="B137" s="121"/>
      <c r="C137" s="119"/>
      <c r="D137" s="119"/>
      <c r="E137" s="117"/>
      <c r="F137" s="118"/>
      <c r="G137" s="119"/>
      <c r="H137" s="119"/>
      <c r="I137" s="123"/>
      <c r="J137" s="124"/>
      <c r="K137" s="120">
        <v>0</v>
      </c>
      <c r="L137" s="120">
        <v>0</v>
      </c>
      <c r="M137" s="120">
        <v>0</v>
      </c>
      <c r="N137" s="112">
        <f t="shared" si="6"/>
        <v>0</v>
      </c>
      <c r="O137" s="115">
        <f t="shared" si="7"/>
        <v>0</v>
      </c>
      <c r="P137" s="196"/>
      <c r="Q137" s="104" t="e">
        <f t="shared" si="8"/>
        <v>#DIV/0!</v>
      </c>
    </row>
    <row r="138" spans="2:17">
      <c r="B138" s="121"/>
      <c r="C138" s="119"/>
      <c r="D138" s="119"/>
      <c r="E138" s="117"/>
      <c r="F138" s="118"/>
      <c r="G138" s="119"/>
      <c r="H138" s="119"/>
      <c r="I138" s="123"/>
      <c r="J138" s="124"/>
      <c r="K138" s="120">
        <v>0</v>
      </c>
      <c r="L138" s="120">
        <v>0</v>
      </c>
      <c r="M138" s="120">
        <v>0</v>
      </c>
      <c r="N138" s="112">
        <f t="shared" si="6"/>
        <v>0</v>
      </c>
      <c r="O138" s="115">
        <f t="shared" si="7"/>
        <v>0</v>
      </c>
      <c r="P138" s="196"/>
      <c r="Q138" s="104" t="e">
        <f t="shared" si="8"/>
        <v>#DIV/0!</v>
      </c>
    </row>
    <row r="139" spans="2:17">
      <c r="B139" s="121"/>
      <c r="C139" s="119"/>
      <c r="D139" s="119"/>
      <c r="E139" s="117"/>
      <c r="F139" s="118"/>
      <c r="G139" s="119"/>
      <c r="H139" s="119"/>
      <c r="I139" s="123"/>
      <c r="J139" s="124"/>
      <c r="K139" s="120">
        <v>0</v>
      </c>
      <c r="L139" s="120">
        <v>0</v>
      </c>
      <c r="M139" s="120">
        <v>0</v>
      </c>
      <c r="N139" s="112">
        <f t="shared" si="6"/>
        <v>0</v>
      </c>
      <c r="O139" s="115">
        <f t="shared" si="7"/>
        <v>0</v>
      </c>
      <c r="P139" s="196"/>
      <c r="Q139" s="104" t="e">
        <f t="shared" si="8"/>
        <v>#DIV/0!</v>
      </c>
    </row>
    <row r="140" spans="2:17">
      <c r="B140" s="121"/>
      <c r="C140" s="119"/>
      <c r="D140" s="119"/>
      <c r="E140" s="117"/>
      <c r="F140" s="118"/>
      <c r="G140" s="119"/>
      <c r="H140" s="119"/>
      <c r="I140" s="123"/>
      <c r="J140" s="124"/>
      <c r="K140" s="120">
        <v>0</v>
      </c>
      <c r="L140" s="120">
        <v>0</v>
      </c>
      <c r="M140" s="120">
        <v>0</v>
      </c>
      <c r="N140" s="112">
        <f t="shared" si="6"/>
        <v>0</v>
      </c>
      <c r="O140" s="115">
        <f t="shared" si="7"/>
        <v>0</v>
      </c>
      <c r="P140" s="196"/>
      <c r="Q140" s="104" t="e">
        <f t="shared" si="8"/>
        <v>#DIV/0!</v>
      </c>
    </row>
    <row r="141" spans="2:17">
      <c r="B141" s="121"/>
      <c r="C141" s="119"/>
      <c r="D141" s="119"/>
      <c r="E141" s="117"/>
      <c r="F141" s="118"/>
      <c r="G141" s="119"/>
      <c r="H141" s="119"/>
      <c r="I141" s="123"/>
      <c r="J141" s="124"/>
      <c r="K141" s="120">
        <v>0</v>
      </c>
      <c r="L141" s="120">
        <v>0</v>
      </c>
      <c r="M141" s="120">
        <v>0</v>
      </c>
      <c r="N141" s="112">
        <f t="shared" si="6"/>
        <v>0</v>
      </c>
      <c r="O141" s="115">
        <f t="shared" si="7"/>
        <v>0</v>
      </c>
      <c r="P141" s="196"/>
      <c r="Q141" s="104" t="e">
        <f t="shared" si="8"/>
        <v>#DIV/0!</v>
      </c>
    </row>
    <row r="142" spans="2:17">
      <c r="B142" s="121"/>
      <c r="C142" s="119"/>
      <c r="D142" s="119"/>
      <c r="E142" s="117"/>
      <c r="F142" s="118"/>
      <c r="G142" s="119"/>
      <c r="H142" s="119"/>
      <c r="I142" s="123"/>
      <c r="J142" s="124"/>
      <c r="K142" s="120">
        <v>0</v>
      </c>
      <c r="L142" s="120">
        <v>0</v>
      </c>
      <c r="M142" s="120">
        <v>0</v>
      </c>
      <c r="N142" s="112">
        <f t="shared" si="6"/>
        <v>0</v>
      </c>
      <c r="O142" s="115">
        <f t="shared" si="7"/>
        <v>0</v>
      </c>
      <c r="P142" s="196"/>
      <c r="Q142" s="104" t="e">
        <f t="shared" si="8"/>
        <v>#DIV/0!</v>
      </c>
    </row>
    <row r="143" spans="2:17">
      <c r="B143" s="121"/>
      <c r="C143" s="119"/>
      <c r="D143" s="119"/>
      <c r="E143" s="117"/>
      <c r="F143" s="118"/>
      <c r="G143" s="119"/>
      <c r="H143" s="119"/>
      <c r="I143" s="123"/>
      <c r="J143" s="124"/>
      <c r="K143" s="120">
        <v>0</v>
      </c>
      <c r="L143" s="120">
        <v>0</v>
      </c>
      <c r="M143" s="120">
        <v>0</v>
      </c>
      <c r="N143" s="112">
        <f t="shared" si="6"/>
        <v>0</v>
      </c>
      <c r="O143" s="115">
        <f t="shared" si="7"/>
        <v>0</v>
      </c>
      <c r="P143" s="196"/>
      <c r="Q143" s="104" t="e">
        <f t="shared" si="8"/>
        <v>#DIV/0!</v>
      </c>
    </row>
    <row r="144" spans="2:17">
      <c r="B144" s="121"/>
      <c r="C144" s="119"/>
      <c r="D144" s="119"/>
      <c r="E144" s="117"/>
      <c r="F144" s="118"/>
      <c r="G144" s="119"/>
      <c r="H144" s="119"/>
      <c r="I144" s="123"/>
      <c r="J144" s="124"/>
      <c r="K144" s="120">
        <v>0</v>
      </c>
      <c r="L144" s="120">
        <v>0</v>
      </c>
      <c r="M144" s="120">
        <v>0</v>
      </c>
      <c r="N144" s="112">
        <f t="shared" si="6"/>
        <v>0</v>
      </c>
      <c r="O144" s="115">
        <f t="shared" si="7"/>
        <v>0</v>
      </c>
      <c r="P144" s="196"/>
      <c r="Q144" s="104" t="e">
        <f t="shared" si="8"/>
        <v>#DIV/0!</v>
      </c>
    </row>
    <row r="145" spans="2:17">
      <c r="B145" s="121"/>
      <c r="C145" s="119"/>
      <c r="D145" s="119"/>
      <c r="E145" s="117"/>
      <c r="F145" s="118"/>
      <c r="G145" s="119"/>
      <c r="H145" s="119"/>
      <c r="I145" s="123"/>
      <c r="J145" s="124"/>
      <c r="K145" s="120">
        <v>0</v>
      </c>
      <c r="L145" s="120">
        <v>0</v>
      </c>
      <c r="M145" s="120">
        <v>0</v>
      </c>
      <c r="N145" s="112">
        <f t="shared" si="6"/>
        <v>0</v>
      </c>
      <c r="O145" s="115">
        <f t="shared" si="7"/>
        <v>0</v>
      </c>
      <c r="P145" s="196"/>
      <c r="Q145" s="104" t="e">
        <f t="shared" si="8"/>
        <v>#DIV/0!</v>
      </c>
    </row>
    <row r="146" spans="2:17">
      <c r="B146" s="121"/>
      <c r="C146" s="119"/>
      <c r="D146" s="119"/>
      <c r="E146" s="117"/>
      <c r="F146" s="118"/>
      <c r="G146" s="119"/>
      <c r="H146" s="119"/>
      <c r="I146" s="123"/>
      <c r="J146" s="124"/>
      <c r="K146" s="120">
        <v>0</v>
      </c>
      <c r="L146" s="120">
        <v>0</v>
      </c>
      <c r="M146" s="120">
        <v>0</v>
      </c>
      <c r="N146" s="112">
        <f t="shared" si="6"/>
        <v>0</v>
      </c>
      <c r="O146" s="115">
        <f t="shared" si="7"/>
        <v>0</v>
      </c>
      <c r="P146" s="196"/>
      <c r="Q146" s="104" t="e">
        <f t="shared" si="8"/>
        <v>#DIV/0!</v>
      </c>
    </row>
    <row r="147" spans="2:17">
      <c r="B147" s="121"/>
      <c r="C147" s="119"/>
      <c r="D147" s="119"/>
      <c r="E147" s="117"/>
      <c r="F147" s="118"/>
      <c r="G147" s="119"/>
      <c r="H147" s="119"/>
      <c r="I147" s="123"/>
      <c r="J147" s="124"/>
      <c r="K147" s="120">
        <v>0</v>
      </c>
      <c r="L147" s="120">
        <v>0</v>
      </c>
      <c r="M147" s="120">
        <v>0</v>
      </c>
      <c r="N147" s="112">
        <f t="shared" si="6"/>
        <v>0</v>
      </c>
      <c r="O147" s="115">
        <f t="shared" si="7"/>
        <v>0</v>
      </c>
      <c r="P147" s="196"/>
      <c r="Q147" s="104" t="e">
        <f t="shared" si="8"/>
        <v>#DIV/0!</v>
      </c>
    </row>
    <row r="148" spans="2:17">
      <c r="B148" s="121"/>
      <c r="C148" s="119"/>
      <c r="D148" s="119"/>
      <c r="E148" s="117"/>
      <c r="F148" s="118"/>
      <c r="G148" s="119"/>
      <c r="H148" s="119"/>
      <c r="I148" s="123"/>
      <c r="J148" s="124"/>
      <c r="K148" s="120">
        <v>0</v>
      </c>
      <c r="L148" s="120">
        <v>0</v>
      </c>
      <c r="M148" s="120">
        <v>0</v>
      </c>
      <c r="N148" s="112">
        <f t="shared" si="6"/>
        <v>0</v>
      </c>
      <c r="O148" s="115">
        <f t="shared" si="7"/>
        <v>0</v>
      </c>
      <c r="P148" s="196"/>
      <c r="Q148" s="104" t="e">
        <f t="shared" si="8"/>
        <v>#DIV/0!</v>
      </c>
    </row>
    <row r="149" spans="2:17">
      <c r="B149" s="121"/>
      <c r="C149" s="119"/>
      <c r="D149" s="119"/>
      <c r="E149" s="117"/>
      <c r="F149" s="118"/>
      <c r="G149" s="119"/>
      <c r="H149" s="119"/>
      <c r="I149" s="123"/>
      <c r="J149" s="124"/>
      <c r="K149" s="120">
        <v>0</v>
      </c>
      <c r="L149" s="120">
        <v>0</v>
      </c>
      <c r="M149" s="120">
        <v>0</v>
      </c>
      <c r="N149" s="112">
        <f t="shared" ref="N149:N212" si="9">M149</f>
        <v>0</v>
      </c>
      <c r="O149" s="115">
        <f t="shared" si="7"/>
        <v>0</v>
      </c>
      <c r="P149" s="196"/>
      <c r="Q149" s="104" t="e">
        <f t="shared" si="8"/>
        <v>#DIV/0!</v>
      </c>
    </row>
    <row r="150" spans="2:17">
      <c r="B150" s="121"/>
      <c r="C150" s="119"/>
      <c r="D150" s="119"/>
      <c r="E150" s="117"/>
      <c r="F150" s="118"/>
      <c r="G150" s="119"/>
      <c r="H150" s="119"/>
      <c r="I150" s="123"/>
      <c r="J150" s="124"/>
      <c r="K150" s="120">
        <v>0</v>
      </c>
      <c r="L150" s="120">
        <v>0</v>
      </c>
      <c r="M150" s="120">
        <v>0</v>
      </c>
      <c r="N150" s="112">
        <f t="shared" si="9"/>
        <v>0</v>
      </c>
      <c r="O150" s="115">
        <f t="shared" ref="O150:O213" si="10">SUM(K150:N150)</f>
        <v>0</v>
      </c>
      <c r="P150" s="196"/>
      <c r="Q150" s="104" t="e">
        <f t="shared" ref="Q150:Q213" si="11">I150-(SUM(L150:N150)/K150)</f>
        <v>#DIV/0!</v>
      </c>
    </row>
    <row r="151" spans="2:17">
      <c r="B151" s="121"/>
      <c r="C151" s="119"/>
      <c r="D151" s="119"/>
      <c r="E151" s="117"/>
      <c r="F151" s="118"/>
      <c r="G151" s="119"/>
      <c r="H151" s="119"/>
      <c r="I151" s="123"/>
      <c r="J151" s="124"/>
      <c r="K151" s="120">
        <v>0</v>
      </c>
      <c r="L151" s="120">
        <v>0</v>
      </c>
      <c r="M151" s="120">
        <v>0</v>
      </c>
      <c r="N151" s="112">
        <f t="shared" si="9"/>
        <v>0</v>
      </c>
      <c r="O151" s="115">
        <f t="shared" si="10"/>
        <v>0</v>
      </c>
      <c r="P151" s="196"/>
      <c r="Q151" s="104" t="e">
        <f t="shared" si="11"/>
        <v>#DIV/0!</v>
      </c>
    </row>
    <row r="152" spans="2:17">
      <c r="B152" s="121"/>
      <c r="C152" s="119"/>
      <c r="D152" s="119"/>
      <c r="E152" s="117"/>
      <c r="F152" s="118"/>
      <c r="G152" s="119"/>
      <c r="H152" s="119"/>
      <c r="I152" s="123"/>
      <c r="J152" s="124"/>
      <c r="K152" s="120">
        <v>0</v>
      </c>
      <c r="L152" s="120">
        <v>0</v>
      </c>
      <c r="M152" s="120">
        <v>0</v>
      </c>
      <c r="N152" s="112">
        <f t="shared" si="9"/>
        <v>0</v>
      </c>
      <c r="O152" s="115">
        <f t="shared" si="10"/>
        <v>0</v>
      </c>
      <c r="P152" s="196"/>
      <c r="Q152" s="104" t="e">
        <f t="shared" si="11"/>
        <v>#DIV/0!</v>
      </c>
    </row>
    <row r="153" spans="2:17">
      <c r="B153" s="121"/>
      <c r="C153" s="119"/>
      <c r="D153" s="119"/>
      <c r="E153" s="117"/>
      <c r="F153" s="118"/>
      <c r="G153" s="119"/>
      <c r="H153" s="119"/>
      <c r="I153" s="123"/>
      <c r="J153" s="124"/>
      <c r="K153" s="120">
        <v>0</v>
      </c>
      <c r="L153" s="120">
        <v>0</v>
      </c>
      <c r="M153" s="120">
        <v>0</v>
      </c>
      <c r="N153" s="112">
        <f t="shared" si="9"/>
        <v>0</v>
      </c>
      <c r="O153" s="115">
        <f t="shared" si="10"/>
        <v>0</v>
      </c>
      <c r="P153" s="196"/>
      <c r="Q153" s="104" t="e">
        <f t="shared" si="11"/>
        <v>#DIV/0!</v>
      </c>
    </row>
    <row r="154" spans="2:17">
      <c r="B154" s="121"/>
      <c r="C154" s="119"/>
      <c r="D154" s="119"/>
      <c r="E154" s="117"/>
      <c r="F154" s="118"/>
      <c r="G154" s="119"/>
      <c r="H154" s="119"/>
      <c r="I154" s="123"/>
      <c r="J154" s="124"/>
      <c r="K154" s="120">
        <v>0</v>
      </c>
      <c r="L154" s="120">
        <v>0</v>
      </c>
      <c r="M154" s="120">
        <v>0</v>
      </c>
      <c r="N154" s="112">
        <f t="shared" si="9"/>
        <v>0</v>
      </c>
      <c r="O154" s="115">
        <f t="shared" si="10"/>
        <v>0</v>
      </c>
      <c r="P154" s="196"/>
      <c r="Q154" s="104" t="e">
        <f t="shared" si="11"/>
        <v>#DIV/0!</v>
      </c>
    </row>
    <row r="155" spans="2:17">
      <c r="B155" s="121"/>
      <c r="C155" s="119"/>
      <c r="D155" s="119"/>
      <c r="E155" s="117"/>
      <c r="F155" s="118"/>
      <c r="G155" s="119"/>
      <c r="H155" s="119"/>
      <c r="I155" s="123"/>
      <c r="J155" s="124"/>
      <c r="K155" s="120">
        <v>0</v>
      </c>
      <c r="L155" s="120">
        <v>0</v>
      </c>
      <c r="M155" s="120">
        <v>0</v>
      </c>
      <c r="N155" s="112">
        <f t="shared" si="9"/>
        <v>0</v>
      </c>
      <c r="O155" s="115">
        <f t="shared" si="10"/>
        <v>0</v>
      </c>
      <c r="P155" s="196"/>
      <c r="Q155" s="104" t="e">
        <f t="shared" si="11"/>
        <v>#DIV/0!</v>
      </c>
    </row>
    <row r="156" spans="2:17">
      <c r="B156" s="121"/>
      <c r="C156" s="119"/>
      <c r="D156" s="119"/>
      <c r="E156" s="117"/>
      <c r="F156" s="118"/>
      <c r="G156" s="119"/>
      <c r="H156" s="119"/>
      <c r="I156" s="123"/>
      <c r="J156" s="124"/>
      <c r="K156" s="120">
        <v>0</v>
      </c>
      <c r="L156" s="120">
        <v>0</v>
      </c>
      <c r="M156" s="120">
        <v>0</v>
      </c>
      <c r="N156" s="112">
        <f t="shared" si="9"/>
        <v>0</v>
      </c>
      <c r="O156" s="115">
        <f t="shared" si="10"/>
        <v>0</v>
      </c>
      <c r="P156" s="196"/>
      <c r="Q156" s="104" t="e">
        <f t="shared" si="11"/>
        <v>#DIV/0!</v>
      </c>
    </row>
    <row r="157" spans="2:17">
      <c r="B157" s="121"/>
      <c r="C157" s="119"/>
      <c r="D157" s="119"/>
      <c r="E157" s="117"/>
      <c r="F157" s="118"/>
      <c r="G157" s="119"/>
      <c r="H157" s="119"/>
      <c r="I157" s="123"/>
      <c r="J157" s="124"/>
      <c r="K157" s="120">
        <v>0</v>
      </c>
      <c r="L157" s="120">
        <v>0</v>
      </c>
      <c r="M157" s="120">
        <v>0</v>
      </c>
      <c r="N157" s="112">
        <f t="shared" si="9"/>
        <v>0</v>
      </c>
      <c r="O157" s="115">
        <f t="shared" si="10"/>
        <v>0</v>
      </c>
      <c r="P157" s="196"/>
      <c r="Q157" s="104" t="e">
        <f t="shared" si="11"/>
        <v>#DIV/0!</v>
      </c>
    </row>
    <row r="158" spans="2:17">
      <c r="B158" s="121"/>
      <c r="C158" s="119"/>
      <c r="D158" s="119"/>
      <c r="E158" s="117"/>
      <c r="F158" s="118"/>
      <c r="G158" s="119"/>
      <c r="H158" s="119"/>
      <c r="I158" s="123"/>
      <c r="J158" s="124"/>
      <c r="K158" s="120">
        <v>0</v>
      </c>
      <c r="L158" s="120">
        <v>0</v>
      </c>
      <c r="M158" s="120">
        <v>0</v>
      </c>
      <c r="N158" s="112">
        <f t="shared" si="9"/>
        <v>0</v>
      </c>
      <c r="O158" s="115">
        <f t="shared" si="10"/>
        <v>0</v>
      </c>
      <c r="P158" s="196"/>
      <c r="Q158" s="104" t="e">
        <f t="shared" si="11"/>
        <v>#DIV/0!</v>
      </c>
    </row>
    <row r="159" spans="2:17">
      <c r="B159" s="121"/>
      <c r="C159" s="119"/>
      <c r="D159" s="119"/>
      <c r="E159" s="117"/>
      <c r="F159" s="118"/>
      <c r="G159" s="119"/>
      <c r="H159" s="119"/>
      <c r="I159" s="123"/>
      <c r="J159" s="124"/>
      <c r="K159" s="120">
        <v>0</v>
      </c>
      <c r="L159" s="120">
        <v>0</v>
      </c>
      <c r="M159" s="120">
        <v>0</v>
      </c>
      <c r="N159" s="112">
        <f t="shared" si="9"/>
        <v>0</v>
      </c>
      <c r="O159" s="115">
        <f t="shared" si="10"/>
        <v>0</v>
      </c>
      <c r="P159" s="196"/>
      <c r="Q159" s="104" t="e">
        <f t="shared" si="11"/>
        <v>#DIV/0!</v>
      </c>
    </row>
    <row r="160" spans="2:17">
      <c r="B160" s="121"/>
      <c r="C160" s="119"/>
      <c r="D160" s="119"/>
      <c r="E160" s="117"/>
      <c r="F160" s="118"/>
      <c r="G160" s="119"/>
      <c r="H160" s="119"/>
      <c r="I160" s="123"/>
      <c r="J160" s="124"/>
      <c r="K160" s="120">
        <v>0</v>
      </c>
      <c r="L160" s="120">
        <v>0</v>
      </c>
      <c r="M160" s="120">
        <v>0</v>
      </c>
      <c r="N160" s="112">
        <f t="shared" si="9"/>
        <v>0</v>
      </c>
      <c r="O160" s="115">
        <f t="shared" si="10"/>
        <v>0</v>
      </c>
      <c r="P160" s="196"/>
      <c r="Q160" s="104" t="e">
        <f t="shared" si="11"/>
        <v>#DIV/0!</v>
      </c>
    </row>
    <row r="161" spans="2:17">
      <c r="B161" s="121"/>
      <c r="C161" s="119"/>
      <c r="D161" s="119"/>
      <c r="E161" s="117"/>
      <c r="F161" s="118"/>
      <c r="G161" s="119"/>
      <c r="H161" s="119"/>
      <c r="I161" s="123"/>
      <c r="J161" s="124"/>
      <c r="K161" s="120">
        <v>0</v>
      </c>
      <c r="L161" s="120">
        <v>0</v>
      </c>
      <c r="M161" s="120">
        <v>0</v>
      </c>
      <c r="N161" s="112">
        <f t="shared" si="9"/>
        <v>0</v>
      </c>
      <c r="O161" s="115">
        <f t="shared" si="10"/>
        <v>0</v>
      </c>
      <c r="P161" s="196"/>
      <c r="Q161" s="104" t="e">
        <f t="shared" si="11"/>
        <v>#DIV/0!</v>
      </c>
    </row>
    <row r="162" spans="2:17">
      <c r="B162" s="121"/>
      <c r="C162" s="119"/>
      <c r="D162" s="119"/>
      <c r="E162" s="117"/>
      <c r="F162" s="118"/>
      <c r="G162" s="119"/>
      <c r="H162" s="119"/>
      <c r="I162" s="123"/>
      <c r="J162" s="124"/>
      <c r="K162" s="120">
        <v>0</v>
      </c>
      <c r="L162" s="120">
        <v>0</v>
      </c>
      <c r="M162" s="120">
        <v>0</v>
      </c>
      <c r="N162" s="112">
        <f t="shared" si="9"/>
        <v>0</v>
      </c>
      <c r="O162" s="115">
        <f t="shared" si="10"/>
        <v>0</v>
      </c>
      <c r="P162" s="196"/>
      <c r="Q162" s="104" t="e">
        <f t="shared" si="11"/>
        <v>#DIV/0!</v>
      </c>
    </row>
    <row r="163" spans="2:17">
      <c r="B163" s="121"/>
      <c r="C163" s="119"/>
      <c r="D163" s="119"/>
      <c r="E163" s="117"/>
      <c r="F163" s="118"/>
      <c r="G163" s="119"/>
      <c r="H163" s="119"/>
      <c r="I163" s="123"/>
      <c r="J163" s="124"/>
      <c r="K163" s="120">
        <v>0</v>
      </c>
      <c r="L163" s="120">
        <v>0</v>
      </c>
      <c r="M163" s="120">
        <v>0</v>
      </c>
      <c r="N163" s="112">
        <f t="shared" si="9"/>
        <v>0</v>
      </c>
      <c r="O163" s="115">
        <f t="shared" si="10"/>
        <v>0</v>
      </c>
      <c r="P163" s="196"/>
      <c r="Q163" s="104" t="e">
        <f t="shared" si="11"/>
        <v>#DIV/0!</v>
      </c>
    </row>
    <row r="164" spans="2:17">
      <c r="B164" s="121"/>
      <c r="C164" s="119"/>
      <c r="D164" s="119"/>
      <c r="E164" s="117"/>
      <c r="F164" s="118"/>
      <c r="G164" s="119"/>
      <c r="H164" s="119"/>
      <c r="I164" s="123"/>
      <c r="J164" s="124"/>
      <c r="K164" s="120">
        <v>0</v>
      </c>
      <c r="L164" s="120">
        <v>0</v>
      </c>
      <c r="M164" s="120">
        <v>0</v>
      </c>
      <c r="N164" s="112">
        <f t="shared" si="9"/>
        <v>0</v>
      </c>
      <c r="O164" s="115">
        <f t="shared" si="10"/>
        <v>0</v>
      </c>
      <c r="P164" s="196"/>
      <c r="Q164" s="104" t="e">
        <f t="shared" si="11"/>
        <v>#DIV/0!</v>
      </c>
    </row>
    <row r="165" spans="2:17">
      <c r="B165" s="121"/>
      <c r="C165" s="119"/>
      <c r="D165" s="119"/>
      <c r="E165" s="117"/>
      <c r="F165" s="118"/>
      <c r="G165" s="119"/>
      <c r="H165" s="119"/>
      <c r="I165" s="123"/>
      <c r="J165" s="124"/>
      <c r="K165" s="120">
        <v>0</v>
      </c>
      <c r="L165" s="120">
        <v>0</v>
      </c>
      <c r="M165" s="120">
        <v>0</v>
      </c>
      <c r="N165" s="112">
        <f t="shared" si="9"/>
        <v>0</v>
      </c>
      <c r="O165" s="115">
        <f t="shared" si="10"/>
        <v>0</v>
      </c>
      <c r="P165" s="196"/>
      <c r="Q165" s="104" t="e">
        <f t="shared" si="11"/>
        <v>#DIV/0!</v>
      </c>
    </row>
    <row r="166" spans="2:17">
      <c r="B166" s="121"/>
      <c r="C166" s="119"/>
      <c r="D166" s="119"/>
      <c r="E166" s="117"/>
      <c r="F166" s="118"/>
      <c r="G166" s="119"/>
      <c r="H166" s="119"/>
      <c r="I166" s="123"/>
      <c r="J166" s="124"/>
      <c r="K166" s="120">
        <v>0</v>
      </c>
      <c r="L166" s="120">
        <v>0</v>
      </c>
      <c r="M166" s="120">
        <v>0</v>
      </c>
      <c r="N166" s="112">
        <f t="shared" si="9"/>
        <v>0</v>
      </c>
      <c r="O166" s="115">
        <f t="shared" si="10"/>
        <v>0</v>
      </c>
      <c r="P166" s="196"/>
      <c r="Q166" s="104" t="e">
        <f t="shared" si="11"/>
        <v>#DIV/0!</v>
      </c>
    </row>
    <row r="167" spans="2:17">
      <c r="B167" s="121"/>
      <c r="C167" s="119"/>
      <c r="D167" s="119"/>
      <c r="E167" s="117"/>
      <c r="F167" s="118"/>
      <c r="G167" s="119"/>
      <c r="H167" s="119"/>
      <c r="I167" s="123"/>
      <c r="J167" s="124"/>
      <c r="K167" s="120">
        <v>0</v>
      </c>
      <c r="L167" s="120">
        <v>0</v>
      </c>
      <c r="M167" s="120">
        <v>0</v>
      </c>
      <c r="N167" s="112">
        <f t="shared" si="9"/>
        <v>0</v>
      </c>
      <c r="O167" s="115">
        <f t="shared" si="10"/>
        <v>0</v>
      </c>
      <c r="P167" s="196"/>
      <c r="Q167" s="104" t="e">
        <f t="shared" si="11"/>
        <v>#DIV/0!</v>
      </c>
    </row>
    <row r="168" spans="2:17">
      <c r="B168" s="121"/>
      <c r="C168" s="119"/>
      <c r="D168" s="119"/>
      <c r="E168" s="117"/>
      <c r="F168" s="118"/>
      <c r="G168" s="119"/>
      <c r="H168" s="119"/>
      <c r="I168" s="123"/>
      <c r="J168" s="124"/>
      <c r="K168" s="120">
        <v>0</v>
      </c>
      <c r="L168" s="120">
        <v>0</v>
      </c>
      <c r="M168" s="120">
        <v>0</v>
      </c>
      <c r="N168" s="112">
        <f t="shared" si="9"/>
        <v>0</v>
      </c>
      <c r="O168" s="115">
        <f t="shared" si="10"/>
        <v>0</v>
      </c>
      <c r="P168" s="196"/>
      <c r="Q168" s="104" t="e">
        <f t="shared" si="11"/>
        <v>#DIV/0!</v>
      </c>
    </row>
    <row r="169" spans="2:17">
      <c r="B169" s="121"/>
      <c r="C169" s="119"/>
      <c r="D169" s="119"/>
      <c r="E169" s="117"/>
      <c r="F169" s="118"/>
      <c r="G169" s="119"/>
      <c r="H169" s="119"/>
      <c r="I169" s="123"/>
      <c r="J169" s="124"/>
      <c r="K169" s="120">
        <v>0</v>
      </c>
      <c r="L169" s="120">
        <v>0</v>
      </c>
      <c r="M169" s="120">
        <v>0</v>
      </c>
      <c r="N169" s="112">
        <f t="shared" si="9"/>
        <v>0</v>
      </c>
      <c r="O169" s="115">
        <f t="shared" si="10"/>
        <v>0</v>
      </c>
      <c r="P169" s="196"/>
      <c r="Q169" s="104" t="e">
        <f t="shared" si="11"/>
        <v>#DIV/0!</v>
      </c>
    </row>
    <row r="170" spans="2:17">
      <c r="B170" s="121"/>
      <c r="C170" s="119"/>
      <c r="D170" s="119"/>
      <c r="E170" s="117"/>
      <c r="F170" s="118"/>
      <c r="G170" s="119"/>
      <c r="H170" s="119"/>
      <c r="I170" s="123"/>
      <c r="J170" s="124"/>
      <c r="K170" s="120">
        <v>0</v>
      </c>
      <c r="L170" s="120">
        <v>0</v>
      </c>
      <c r="M170" s="120">
        <v>0</v>
      </c>
      <c r="N170" s="112">
        <f t="shared" si="9"/>
        <v>0</v>
      </c>
      <c r="O170" s="115">
        <f t="shared" si="10"/>
        <v>0</v>
      </c>
      <c r="P170" s="196"/>
      <c r="Q170" s="104" t="e">
        <f t="shared" si="11"/>
        <v>#DIV/0!</v>
      </c>
    </row>
    <row r="171" spans="2:17">
      <c r="B171" s="121"/>
      <c r="C171" s="119"/>
      <c r="D171" s="119"/>
      <c r="E171" s="117"/>
      <c r="F171" s="118"/>
      <c r="G171" s="119"/>
      <c r="H171" s="119"/>
      <c r="I171" s="123"/>
      <c r="J171" s="124"/>
      <c r="K171" s="120">
        <v>0</v>
      </c>
      <c r="L171" s="120">
        <v>0</v>
      </c>
      <c r="M171" s="120">
        <v>0</v>
      </c>
      <c r="N171" s="112">
        <f t="shared" si="9"/>
        <v>0</v>
      </c>
      <c r="O171" s="115">
        <f t="shared" si="10"/>
        <v>0</v>
      </c>
      <c r="P171" s="196"/>
      <c r="Q171" s="104" t="e">
        <f t="shared" si="11"/>
        <v>#DIV/0!</v>
      </c>
    </row>
    <row r="172" spans="2:17">
      <c r="B172" s="121"/>
      <c r="C172" s="119"/>
      <c r="D172" s="119"/>
      <c r="E172" s="117"/>
      <c r="F172" s="118"/>
      <c r="G172" s="119"/>
      <c r="H172" s="119"/>
      <c r="I172" s="123"/>
      <c r="J172" s="124"/>
      <c r="K172" s="120">
        <v>0</v>
      </c>
      <c r="L172" s="120">
        <v>0</v>
      </c>
      <c r="M172" s="120">
        <v>0</v>
      </c>
      <c r="N172" s="112">
        <f t="shared" si="9"/>
        <v>0</v>
      </c>
      <c r="O172" s="115">
        <f t="shared" si="10"/>
        <v>0</v>
      </c>
      <c r="P172" s="196"/>
      <c r="Q172" s="104" t="e">
        <f t="shared" si="11"/>
        <v>#DIV/0!</v>
      </c>
    </row>
    <row r="173" spans="2:17">
      <c r="B173" s="121"/>
      <c r="C173" s="119"/>
      <c r="D173" s="119"/>
      <c r="E173" s="117"/>
      <c r="F173" s="118"/>
      <c r="G173" s="119"/>
      <c r="H173" s="119"/>
      <c r="I173" s="123"/>
      <c r="J173" s="124"/>
      <c r="K173" s="120">
        <v>0</v>
      </c>
      <c r="L173" s="120">
        <v>0</v>
      </c>
      <c r="M173" s="120">
        <v>0</v>
      </c>
      <c r="N173" s="112">
        <f t="shared" si="9"/>
        <v>0</v>
      </c>
      <c r="O173" s="115">
        <f t="shared" si="10"/>
        <v>0</v>
      </c>
      <c r="P173" s="196"/>
      <c r="Q173" s="104" t="e">
        <f t="shared" si="11"/>
        <v>#DIV/0!</v>
      </c>
    </row>
    <row r="174" spans="2:17">
      <c r="B174" s="121"/>
      <c r="C174" s="119"/>
      <c r="D174" s="119"/>
      <c r="E174" s="117"/>
      <c r="F174" s="118"/>
      <c r="G174" s="119"/>
      <c r="H174" s="119"/>
      <c r="I174" s="123"/>
      <c r="J174" s="124"/>
      <c r="K174" s="120">
        <v>0</v>
      </c>
      <c r="L174" s="120">
        <v>0</v>
      </c>
      <c r="M174" s="120">
        <v>0</v>
      </c>
      <c r="N174" s="112">
        <f t="shared" si="9"/>
        <v>0</v>
      </c>
      <c r="O174" s="115">
        <f t="shared" si="10"/>
        <v>0</v>
      </c>
      <c r="P174" s="196"/>
      <c r="Q174" s="104" t="e">
        <f t="shared" si="11"/>
        <v>#DIV/0!</v>
      </c>
    </row>
    <row r="175" spans="2:17">
      <c r="B175" s="121"/>
      <c r="C175" s="119"/>
      <c r="D175" s="119"/>
      <c r="E175" s="117"/>
      <c r="F175" s="118"/>
      <c r="G175" s="119"/>
      <c r="H175" s="119"/>
      <c r="I175" s="123"/>
      <c r="J175" s="124"/>
      <c r="K175" s="120">
        <v>0</v>
      </c>
      <c r="L175" s="120">
        <v>0</v>
      </c>
      <c r="M175" s="120">
        <v>0</v>
      </c>
      <c r="N175" s="112">
        <f t="shared" si="9"/>
        <v>0</v>
      </c>
      <c r="O175" s="115">
        <f t="shared" si="10"/>
        <v>0</v>
      </c>
      <c r="P175" s="196"/>
      <c r="Q175" s="104" t="e">
        <f t="shared" si="11"/>
        <v>#DIV/0!</v>
      </c>
    </row>
    <row r="176" spans="2:17">
      <c r="B176" s="121"/>
      <c r="C176" s="119"/>
      <c r="D176" s="119"/>
      <c r="E176" s="117"/>
      <c r="F176" s="118"/>
      <c r="G176" s="119"/>
      <c r="H176" s="119"/>
      <c r="I176" s="123"/>
      <c r="J176" s="124"/>
      <c r="K176" s="120">
        <v>0</v>
      </c>
      <c r="L176" s="120">
        <v>0</v>
      </c>
      <c r="M176" s="120">
        <v>0</v>
      </c>
      <c r="N176" s="112">
        <f t="shared" si="9"/>
        <v>0</v>
      </c>
      <c r="O176" s="115">
        <f t="shared" si="10"/>
        <v>0</v>
      </c>
      <c r="P176" s="196"/>
      <c r="Q176" s="104" t="e">
        <f t="shared" si="11"/>
        <v>#DIV/0!</v>
      </c>
    </row>
    <row r="177" spans="2:17">
      <c r="B177" s="121"/>
      <c r="C177" s="119"/>
      <c r="D177" s="119"/>
      <c r="E177" s="117"/>
      <c r="F177" s="118"/>
      <c r="G177" s="119"/>
      <c r="H177" s="119"/>
      <c r="I177" s="123"/>
      <c r="J177" s="124"/>
      <c r="K177" s="120">
        <v>0</v>
      </c>
      <c r="L177" s="120">
        <v>0</v>
      </c>
      <c r="M177" s="120">
        <v>0</v>
      </c>
      <c r="N177" s="112">
        <f t="shared" si="9"/>
        <v>0</v>
      </c>
      <c r="O177" s="115">
        <f t="shared" si="10"/>
        <v>0</v>
      </c>
      <c r="P177" s="196"/>
      <c r="Q177" s="104" t="e">
        <f t="shared" si="11"/>
        <v>#DIV/0!</v>
      </c>
    </row>
    <row r="178" spans="2:17">
      <c r="B178" s="121"/>
      <c r="C178" s="119"/>
      <c r="D178" s="119"/>
      <c r="E178" s="117"/>
      <c r="F178" s="118"/>
      <c r="G178" s="119"/>
      <c r="H178" s="119"/>
      <c r="I178" s="123"/>
      <c r="J178" s="124"/>
      <c r="K178" s="120">
        <v>0</v>
      </c>
      <c r="L178" s="120">
        <v>0</v>
      </c>
      <c r="M178" s="120">
        <v>0</v>
      </c>
      <c r="N178" s="112">
        <f t="shared" si="9"/>
        <v>0</v>
      </c>
      <c r="O178" s="115">
        <f t="shared" si="10"/>
        <v>0</v>
      </c>
      <c r="P178" s="196"/>
      <c r="Q178" s="104" t="e">
        <f t="shared" si="11"/>
        <v>#DIV/0!</v>
      </c>
    </row>
    <row r="179" spans="2:17">
      <c r="B179" s="121"/>
      <c r="C179" s="119"/>
      <c r="D179" s="119"/>
      <c r="E179" s="117"/>
      <c r="F179" s="118"/>
      <c r="G179" s="119"/>
      <c r="H179" s="119"/>
      <c r="I179" s="123"/>
      <c r="J179" s="124"/>
      <c r="K179" s="120">
        <v>0</v>
      </c>
      <c r="L179" s="120">
        <v>0</v>
      </c>
      <c r="M179" s="120">
        <v>0</v>
      </c>
      <c r="N179" s="112">
        <f t="shared" si="9"/>
        <v>0</v>
      </c>
      <c r="O179" s="115">
        <f t="shared" si="10"/>
        <v>0</v>
      </c>
      <c r="P179" s="196"/>
      <c r="Q179" s="104" t="e">
        <f t="shared" si="11"/>
        <v>#DIV/0!</v>
      </c>
    </row>
    <row r="180" spans="2:17">
      <c r="B180" s="121"/>
      <c r="C180" s="119"/>
      <c r="D180" s="119"/>
      <c r="E180" s="117"/>
      <c r="F180" s="118"/>
      <c r="G180" s="119"/>
      <c r="H180" s="119"/>
      <c r="I180" s="123"/>
      <c r="J180" s="124"/>
      <c r="K180" s="120">
        <v>0</v>
      </c>
      <c r="L180" s="120">
        <v>0</v>
      </c>
      <c r="M180" s="120">
        <v>0</v>
      </c>
      <c r="N180" s="112">
        <f t="shared" si="9"/>
        <v>0</v>
      </c>
      <c r="O180" s="115">
        <f t="shared" si="10"/>
        <v>0</v>
      </c>
      <c r="P180" s="196"/>
      <c r="Q180" s="104" t="e">
        <f t="shared" si="11"/>
        <v>#DIV/0!</v>
      </c>
    </row>
    <row r="181" spans="2:17">
      <c r="B181" s="121"/>
      <c r="C181" s="119"/>
      <c r="D181" s="119"/>
      <c r="E181" s="117"/>
      <c r="F181" s="118"/>
      <c r="G181" s="119"/>
      <c r="H181" s="119"/>
      <c r="I181" s="123"/>
      <c r="J181" s="124"/>
      <c r="K181" s="120">
        <v>0</v>
      </c>
      <c r="L181" s="120">
        <v>0</v>
      </c>
      <c r="M181" s="120">
        <v>0</v>
      </c>
      <c r="N181" s="112">
        <f t="shared" si="9"/>
        <v>0</v>
      </c>
      <c r="O181" s="115">
        <f t="shared" si="10"/>
        <v>0</v>
      </c>
      <c r="P181" s="196"/>
      <c r="Q181" s="104" t="e">
        <f t="shared" si="11"/>
        <v>#DIV/0!</v>
      </c>
    </row>
    <row r="182" spans="2:17">
      <c r="B182" s="121"/>
      <c r="C182" s="119"/>
      <c r="D182" s="119"/>
      <c r="E182" s="117"/>
      <c r="F182" s="118"/>
      <c r="G182" s="119"/>
      <c r="H182" s="119"/>
      <c r="I182" s="123"/>
      <c r="J182" s="124"/>
      <c r="K182" s="120">
        <v>0</v>
      </c>
      <c r="L182" s="120">
        <v>0</v>
      </c>
      <c r="M182" s="120">
        <v>0</v>
      </c>
      <c r="N182" s="112">
        <f t="shared" si="9"/>
        <v>0</v>
      </c>
      <c r="O182" s="115">
        <f t="shared" si="10"/>
        <v>0</v>
      </c>
      <c r="P182" s="196"/>
      <c r="Q182" s="104" t="e">
        <f t="shared" si="11"/>
        <v>#DIV/0!</v>
      </c>
    </row>
    <row r="183" spans="2:17">
      <c r="B183" s="121"/>
      <c r="C183" s="119"/>
      <c r="D183" s="119"/>
      <c r="E183" s="117"/>
      <c r="F183" s="118"/>
      <c r="G183" s="119"/>
      <c r="H183" s="119"/>
      <c r="I183" s="123"/>
      <c r="J183" s="124"/>
      <c r="K183" s="120">
        <v>0</v>
      </c>
      <c r="L183" s="120">
        <v>0</v>
      </c>
      <c r="M183" s="120">
        <v>0</v>
      </c>
      <c r="N183" s="112">
        <f t="shared" si="9"/>
        <v>0</v>
      </c>
      <c r="O183" s="115">
        <f t="shared" si="10"/>
        <v>0</v>
      </c>
      <c r="P183" s="196"/>
      <c r="Q183" s="104" t="e">
        <f t="shared" si="11"/>
        <v>#DIV/0!</v>
      </c>
    </row>
    <row r="184" spans="2:17">
      <c r="B184" s="121"/>
      <c r="C184" s="119"/>
      <c r="D184" s="119"/>
      <c r="E184" s="117"/>
      <c r="F184" s="118"/>
      <c r="G184" s="119"/>
      <c r="H184" s="119"/>
      <c r="I184" s="123"/>
      <c r="J184" s="124"/>
      <c r="K184" s="120">
        <v>0</v>
      </c>
      <c r="L184" s="120">
        <v>0</v>
      </c>
      <c r="M184" s="120">
        <v>0</v>
      </c>
      <c r="N184" s="112">
        <f t="shared" si="9"/>
        <v>0</v>
      </c>
      <c r="O184" s="115">
        <f t="shared" si="10"/>
        <v>0</v>
      </c>
      <c r="P184" s="196"/>
      <c r="Q184" s="104" t="e">
        <f t="shared" si="11"/>
        <v>#DIV/0!</v>
      </c>
    </row>
    <row r="185" spans="2:17">
      <c r="B185" s="121"/>
      <c r="C185" s="119"/>
      <c r="D185" s="119"/>
      <c r="E185" s="117"/>
      <c r="F185" s="118"/>
      <c r="G185" s="119"/>
      <c r="H185" s="119"/>
      <c r="I185" s="123"/>
      <c r="J185" s="124"/>
      <c r="K185" s="120">
        <v>0</v>
      </c>
      <c r="L185" s="120">
        <v>0</v>
      </c>
      <c r="M185" s="120">
        <v>0</v>
      </c>
      <c r="N185" s="112">
        <f t="shared" si="9"/>
        <v>0</v>
      </c>
      <c r="O185" s="115">
        <f t="shared" si="10"/>
        <v>0</v>
      </c>
      <c r="P185" s="196"/>
      <c r="Q185" s="104" t="e">
        <f t="shared" si="11"/>
        <v>#DIV/0!</v>
      </c>
    </row>
    <row r="186" spans="2:17">
      <c r="B186" s="121"/>
      <c r="C186" s="119"/>
      <c r="D186" s="119"/>
      <c r="E186" s="117"/>
      <c r="F186" s="118"/>
      <c r="G186" s="119"/>
      <c r="H186" s="119"/>
      <c r="I186" s="123"/>
      <c r="J186" s="124"/>
      <c r="K186" s="120">
        <v>0</v>
      </c>
      <c r="L186" s="120">
        <v>0</v>
      </c>
      <c r="M186" s="120">
        <v>0</v>
      </c>
      <c r="N186" s="112">
        <f t="shared" si="9"/>
        <v>0</v>
      </c>
      <c r="O186" s="115">
        <f t="shared" si="10"/>
        <v>0</v>
      </c>
      <c r="P186" s="196"/>
      <c r="Q186" s="104" t="e">
        <f t="shared" si="11"/>
        <v>#DIV/0!</v>
      </c>
    </row>
    <row r="187" spans="2:17">
      <c r="B187" s="121"/>
      <c r="C187" s="119"/>
      <c r="D187" s="119"/>
      <c r="E187" s="117"/>
      <c r="F187" s="118"/>
      <c r="G187" s="119"/>
      <c r="H187" s="119"/>
      <c r="I187" s="123"/>
      <c r="J187" s="124"/>
      <c r="K187" s="120">
        <v>0</v>
      </c>
      <c r="L187" s="120">
        <v>0</v>
      </c>
      <c r="M187" s="120">
        <v>0</v>
      </c>
      <c r="N187" s="112">
        <f t="shared" si="9"/>
        <v>0</v>
      </c>
      <c r="O187" s="115">
        <f t="shared" si="10"/>
        <v>0</v>
      </c>
      <c r="P187" s="196"/>
      <c r="Q187" s="104" t="e">
        <f t="shared" si="11"/>
        <v>#DIV/0!</v>
      </c>
    </row>
    <row r="188" spans="2:17">
      <c r="B188" s="121"/>
      <c r="C188" s="119"/>
      <c r="D188" s="119"/>
      <c r="E188" s="117"/>
      <c r="F188" s="118"/>
      <c r="G188" s="119"/>
      <c r="H188" s="119"/>
      <c r="I188" s="123"/>
      <c r="J188" s="124"/>
      <c r="K188" s="120">
        <v>0</v>
      </c>
      <c r="L188" s="120">
        <v>0</v>
      </c>
      <c r="M188" s="120">
        <v>0</v>
      </c>
      <c r="N188" s="112">
        <f t="shared" si="9"/>
        <v>0</v>
      </c>
      <c r="O188" s="115">
        <f t="shared" si="10"/>
        <v>0</v>
      </c>
      <c r="P188" s="196"/>
      <c r="Q188" s="104" t="e">
        <f t="shared" si="11"/>
        <v>#DIV/0!</v>
      </c>
    </row>
    <row r="189" spans="2:17">
      <c r="B189" s="121"/>
      <c r="C189" s="119"/>
      <c r="D189" s="119"/>
      <c r="E189" s="117"/>
      <c r="F189" s="118"/>
      <c r="G189" s="119"/>
      <c r="H189" s="119"/>
      <c r="I189" s="123"/>
      <c r="J189" s="124"/>
      <c r="K189" s="120">
        <v>0</v>
      </c>
      <c r="L189" s="120">
        <v>0</v>
      </c>
      <c r="M189" s="120">
        <v>0</v>
      </c>
      <c r="N189" s="112">
        <f t="shared" si="9"/>
        <v>0</v>
      </c>
      <c r="O189" s="115">
        <f t="shared" si="10"/>
        <v>0</v>
      </c>
      <c r="P189" s="196"/>
      <c r="Q189" s="104" t="e">
        <f t="shared" si="11"/>
        <v>#DIV/0!</v>
      </c>
    </row>
    <row r="190" spans="2:17">
      <c r="B190" s="121"/>
      <c r="C190" s="119"/>
      <c r="D190" s="119"/>
      <c r="E190" s="117"/>
      <c r="F190" s="118"/>
      <c r="G190" s="119"/>
      <c r="H190" s="119"/>
      <c r="I190" s="123"/>
      <c r="J190" s="124"/>
      <c r="K190" s="120">
        <v>0</v>
      </c>
      <c r="L190" s="120">
        <v>0</v>
      </c>
      <c r="M190" s="120">
        <v>0</v>
      </c>
      <c r="N190" s="112">
        <f t="shared" si="9"/>
        <v>0</v>
      </c>
      <c r="O190" s="115">
        <f t="shared" si="10"/>
        <v>0</v>
      </c>
      <c r="P190" s="196"/>
      <c r="Q190" s="104" t="e">
        <f t="shared" si="11"/>
        <v>#DIV/0!</v>
      </c>
    </row>
    <row r="191" spans="2:17">
      <c r="B191" s="121"/>
      <c r="C191" s="119"/>
      <c r="D191" s="119"/>
      <c r="E191" s="117"/>
      <c r="F191" s="118"/>
      <c r="G191" s="119"/>
      <c r="H191" s="119"/>
      <c r="I191" s="123"/>
      <c r="J191" s="124"/>
      <c r="K191" s="120">
        <v>0</v>
      </c>
      <c r="L191" s="120">
        <v>0</v>
      </c>
      <c r="M191" s="120">
        <v>0</v>
      </c>
      <c r="N191" s="112">
        <f t="shared" si="9"/>
        <v>0</v>
      </c>
      <c r="O191" s="115">
        <f t="shared" si="10"/>
        <v>0</v>
      </c>
      <c r="P191" s="196"/>
      <c r="Q191" s="104" t="e">
        <f t="shared" si="11"/>
        <v>#DIV/0!</v>
      </c>
    </row>
    <row r="192" spans="2:17">
      <c r="B192" s="121"/>
      <c r="C192" s="119"/>
      <c r="D192" s="119"/>
      <c r="E192" s="117"/>
      <c r="F192" s="118"/>
      <c r="G192" s="119"/>
      <c r="H192" s="119"/>
      <c r="I192" s="123"/>
      <c r="J192" s="124"/>
      <c r="K192" s="120">
        <v>0</v>
      </c>
      <c r="L192" s="120">
        <v>0</v>
      </c>
      <c r="M192" s="120">
        <v>0</v>
      </c>
      <c r="N192" s="112">
        <f t="shared" si="9"/>
        <v>0</v>
      </c>
      <c r="O192" s="115">
        <f t="shared" si="10"/>
        <v>0</v>
      </c>
      <c r="P192" s="196"/>
      <c r="Q192" s="104" t="e">
        <f t="shared" si="11"/>
        <v>#DIV/0!</v>
      </c>
    </row>
    <row r="193" spans="2:17">
      <c r="B193" s="121"/>
      <c r="C193" s="119"/>
      <c r="D193" s="119"/>
      <c r="E193" s="117"/>
      <c r="F193" s="118"/>
      <c r="G193" s="119"/>
      <c r="H193" s="119"/>
      <c r="I193" s="123"/>
      <c r="J193" s="124"/>
      <c r="K193" s="120">
        <v>0</v>
      </c>
      <c r="L193" s="120">
        <v>0</v>
      </c>
      <c r="M193" s="120">
        <v>0</v>
      </c>
      <c r="N193" s="112">
        <f t="shared" si="9"/>
        <v>0</v>
      </c>
      <c r="O193" s="115">
        <f t="shared" si="10"/>
        <v>0</v>
      </c>
      <c r="P193" s="196"/>
      <c r="Q193" s="104" t="e">
        <f t="shared" si="11"/>
        <v>#DIV/0!</v>
      </c>
    </row>
    <row r="194" spans="2:17">
      <c r="B194" s="121"/>
      <c r="C194" s="119"/>
      <c r="D194" s="119"/>
      <c r="E194" s="117"/>
      <c r="F194" s="118"/>
      <c r="G194" s="119"/>
      <c r="H194" s="119"/>
      <c r="I194" s="123"/>
      <c r="J194" s="124"/>
      <c r="K194" s="120">
        <v>0</v>
      </c>
      <c r="L194" s="120">
        <v>0</v>
      </c>
      <c r="M194" s="120">
        <v>0</v>
      </c>
      <c r="N194" s="112">
        <f t="shared" si="9"/>
        <v>0</v>
      </c>
      <c r="O194" s="115">
        <f t="shared" si="10"/>
        <v>0</v>
      </c>
      <c r="P194" s="196"/>
      <c r="Q194" s="104" t="e">
        <f t="shared" si="11"/>
        <v>#DIV/0!</v>
      </c>
    </row>
    <row r="195" spans="2:17">
      <c r="B195" s="121"/>
      <c r="C195" s="119"/>
      <c r="D195" s="119"/>
      <c r="E195" s="117"/>
      <c r="F195" s="118"/>
      <c r="G195" s="119"/>
      <c r="H195" s="119"/>
      <c r="I195" s="123"/>
      <c r="J195" s="124"/>
      <c r="K195" s="120">
        <v>0</v>
      </c>
      <c r="L195" s="120">
        <v>0</v>
      </c>
      <c r="M195" s="120">
        <v>0</v>
      </c>
      <c r="N195" s="112">
        <f t="shared" si="9"/>
        <v>0</v>
      </c>
      <c r="O195" s="115">
        <f t="shared" si="10"/>
        <v>0</v>
      </c>
      <c r="P195" s="196"/>
      <c r="Q195" s="104" t="e">
        <f t="shared" si="11"/>
        <v>#DIV/0!</v>
      </c>
    </row>
    <row r="196" spans="2:17">
      <c r="B196" s="121"/>
      <c r="C196" s="119"/>
      <c r="D196" s="119"/>
      <c r="E196" s="117"/>
      <c r="F196" s="118"/>
      <c r="G196" s="119"/>
      <c r="H196" s="119"/>
      <c r="I196" s="123"/>
      <c r="J196" s="124"/>
      <c r="K196" s="120">
        <v>0</v>
      </c>
      <c r="L196" s="120">
        <v>0</v>
      </c>
      <c r="M196" s="120">
        <v>0</v>
      </c>
      <c r="N196" s="112">
        <f t="shared" si="9"/>
        <v>0</v>
      </c>
      <c r="O196" s="115">
        <f t="shared" si="10"/>
        <v>0</v>
      </c>
      <c r="P196" s="196"/>
      <c r="Q196" s="104" t="e">
        <f t="shared" si="11"/>
        <v>#DIV/0!</v>
      </c>
    </row>
    <row r="197" spans="2:17">
      <c r="B197" s="121"/>
      <c r="C197" s="119"/>
      <c r="D197" s="119"/>
      <c r="E197" s="117"/>
      <c r="F197" s="118"/>
      <c r="G197" s="119"/>
      <c r="H197" s="119"/>
      <c r="I197" s="123"/>
      <c r="J197" s="124"/>
      <c r="K197" s="120">
        <v>0</v>
      </c>
      <c r="L197" s="120">
        <v>0</v>
      </c>
      <c r="M197" s="120">
        <v>0</v>
      </c>
      <c r="N197" s="112">
        <f t="shared" si="9"/>
        <v>0</v>
      </c>
      <c r="O197" s="115">
        <f t="shared" si="10"/>
        <v>0</v>
      </c>
      <c r="P197" s="196"/>
      <c r="Q197" s="104" t="e">
        <f t="shared" si="11"/>
        <v>#DIV/0!</v>
      </c>
    </row>
    <row r="198" spans="2:17">
      <c r="B198" s="121"/>
      <c r="C198" s="119"/>
      <c r="D198" s="119"/>
      <c r="E198" s="117"/>
      <c r="F198" s="118"/>
      <c r="G198" s="119"/>
      <c r="H198" s="119"/>
      <c r="I198" s="123"/>
      <c r="J198" s="124"/>
      <c r="K198" s="120">
        <v>0</v>
      </c>
      <c r="L198" s="120">
        <v>0</v>
      </c>
      <c r="M198" s="120">
        <v>0</v>
      </c>
      <c r="N198" s="112">
        <f t="shared" si="9"/>
        <v>0</v>
      </c>
      <c r="O198" s="115">
        <f t="shared" si="10"/>
        <v>0</v>
      </c>
      <c r="P198" s="196"/>
      <c r="Q198" s="104" t="e">
        <f t="shared" si="11"/>
        <v>#DIV/0!</v>
      </c>
    </row>
    <row r="199" spans="2:17">
      <c r="B199" s="121"/>
      <c r="C199" s="119"/>
      <c r="D199" s="119"/>
      <c r="E199" s="117"/>
      <c r="F199" s="118"/>
      <c r="G199" s="119"/>
      <c r="H199" s="119"/>
      <c r="I199" s="123"/>
      <c r="J199" s="124"/>
      <c r="K199" s="120">
        <v>0</v>
      </c>
      <c r="L199" s="120">
        <v>0</v>
      </c>
      <c r="M199" s="120">
        <v>0</v>
      </c>
      <c r="N199" s="112">
        <f t="shared" si="9"/>
        <v>0</v>
      </c>
      <c r="O199" s="115">
        <f t="shared" si="10"/>
        <v>0</v>
      </c>
      <c r="P199" s="196"/>
      <c r="Q199" s="104" t="e">
        <f t="shared" si="11"/>
        <v>#DIV/0!</v>
      </c>
    </row>
    <row r="200" spans="2:17">
      <c r="B200" s="121"/>
      <c r="C200" s="119"/>
      <c r="D200" s="119"/>
      <c r="E200" s="117"/>
      <c r="F200" s="118"/>
      <c r="G200" s="119"/>
      <c r="H200" s="119"/>
      <c r="I200" s="123"/>
      <c r="J200" s="124"/>
      <c r="K200" s="120">
        <v>0</v>
      </c>
      <c r="L200" s="120">
        <v>0</v>
      </c>
      <c r="M200" s="120">
        <v>0</v>
      </c>
      <c r="N200" s="112">
        <f t="shared" si="9"/>
        <v>0</v>
      </c>
      <c r="O200" s="115">
        <f t="shared" si="10"/>
        <v>0</v>
      </c>
      <c r="P200" s="196"/>
      <c r="Q200" s="104" t="e">
        <f t="shared" si="11"/>
        <v>#DIV/0!</v>
      </c>
    </row>
    <row r="201" spans="2:17">
      <c r="B201" s="121"/>
      <c r="C201" s="119"/>
      <c r="D201" s="119"/>
      <c r="E201" s="117"/>
      <c r="F201" s="118"/>
      <c r="G201" s="119"/>
      <c r="H201" s="119"/>
      <c r="I201" s="123"/>
      <c r="J201" s="124"/>
      <c r="K201" s="120">
        <v>0</v>
      </c>
      <c r="L201" s="120">
        <v>0</v>
      </c>
      <c r="M201" s="120">
        <v>0</v>
      </c>
      <c r="N201" s="112">
        <f t="shared" si="9"/>
        <v>0</v>
      </c>
      <c r="O201" s="115">
        <f t="shared" si="10"/>
        <v>0</v>
      </c>
      <c r="P201" s="196"/>
      <c r="Q201" s="104" t="e">
        <f t="shared" si="11"/>
        <v>#DIV/0!</v>
      </c>
    </row>
    <row r="202" spans="2:17">
      <c r="B202" s="121"/>
      <c r="C202" s="119"/>
      <c r="D202" s="119"/>
      <c r="E202" s="117"/>
      <c r="F202" s="118"/>
      <c r="G202" s="119"/>
      <c r="H202" s="119"/>
      <c r="I202" s="123"/>
      <c r="J202" s="124"/>
      <c r="K202" s="120">
        <v>0</v>
      </c>
      <c r="L202" s="120">
        <v>0</v>
      </c>
      <c r="M202" s="120">
        <v>0</v>
      </c>
      <c r="N202" s="112">
        <f t="shared" si="9"/>
        <v>0</v>
      </c>
      <c r="O202" s="115">
        <f t="shared" si="10"/>
        <v>0</v>
      </c>
      <c r="P202" s="196"/>
      <c r="Q202" s="104" t="e">
        <f t="shared" si="11"/>
        <v>#DIV/0!</v>
      </c>
    </row>
    <row r="203" spans="2:17">
      <c r="B203" s="121"/>
      <c r="C203" s="119"/>
      <c r="D203" s="119"/>
      <c r="E203" s="117"/>
      <c r="F203" s="118"/>
      <c r="G203" s="119"/>
      <c r="H203" s="119"/>
      <c r="I203" s="123"/>
      <c r="J203" s="124"/>
      <c r="K203" s="120">
        <v>0</v>
      </c>
      <c r="L203" s="120">
        <v>0</v>
      </c>
      <c r="M203" s="120">
        <v>0</v>
      </c>
      <c r="N203" s="112">
        <f t="shared" si="9"/>
        <v>0</v>
      </c>
      <c r="O203" s="115">
        <f t="shared" si="10"/>
        <v>0</v>
      </c>
      <c r="P203" s="196"/>
      <c r="Q203" s="104" t="e">
        <f t="shared" si="11"/>
        <v>#DIV/0!</v>
      </c>
    </row>
    <row r="204" spans="2:17">
      <c r="B204" s="121"/>
      <c r="C204" s="119"/>
      <c r="D204" s="119"/>
      <c r="E204" s="117"/>
      <c r="F204" s="118"/>
      <c r="G204" s="119"/>
      <c r="H204" s="119"/>
      <c r="I204" s="123"/>
      <c r="J204" s="124"/>
      <c r="K204" s="120">
        <v>0</v>
      </c>
      <c r="L204" s="120">
        <v>0</v>
      </c>
      <c r="M204" s="120">
        <v>0</v>
      </c>
      <c r="N204" s="112">
        <f t="shared" si="9"/>
        <v>0</v>
      </c>
      <c r="O204" s="115">
        <f t="shared" si="10"/>
        <v>0</v>
      </c>
      <c r="P204" s="196"/>
      <c r="Q204" s="104" t="e">
        <f t="shared" si="11"/>
        <v>#DIV/0!</v>
      </c>
    </row>
    <row r="205" spans="2:17">
      <c r="B205" s="121"/>
      <c r="C205" s="119"/>
      <c r="D205" s="119"/>
      <c r="E205" s="117"/>
      <c r="F205" s="118"/>
      <c r="G205" s="119"/>
      <c r="H205" s="119"/>
      <c r="I205" s="123"/>
      <c r="J205" s="124"/>
      <c r="K205" s="120">
        <v>0</v>
      </c>
      <c r="L205" s="120">
        <v>0</v>
      </c>
      <c r="M205" s="120">
        <v>0</v>
      </c>
      <c r="N205" s="112">
        <f t="shared" si="9"/>
        <v>0</v>
      </c>
      <c r="O205" s="115">
        <f t="shared" si="10"/>
        <v>0</v>
      </c>
      <c r="P205" s="196"/>
      <c r="Q205" s="104" t="e">
        <f t="shared" si="11"/>
        <v>#DIV/0!</v>
      </c>
    </row>
    <row r="206" spans="2:17">
      <c r="B206" s="121"/>
      <c r="C206" s="119"/>
      <c r="D206" s="119"/>
      <c r="E206" s="117"/>
      <c r="F206" s="118"/>
      <c r="G206" s="119"/>
      <c r="H206" s="119"/>
      <c r="I206" s="123"/>
      <c r="J206" s="124"/>
      <c r="K206" s="120">
        <v>0</v>
      </c>
      <c r="L206" s="120">
        <v>0</v>
      </c>
      <c r="M206" s="120">
        <v>0</v>
      </c>
      <c r="N206" s="112">
        <f t="shared" si="9"/>
        <v>0</v>
      </c>
      <c r="O206" s="115">
        <f t="shared" si="10"/>
        <v>0</v>
      </c>
      <c r="P206" s="196"/>
      <c r="Q206" s="104" t="e">
        <f t="shared" si="11"/>
        <v>#DIV/0!</v>
      </c>
    </row>
    <row r="207" spans="2:17">
      <c r="B207" s="121"/>
      <c r="C207" s="119"/>
      <c r="D207" s="119"/>
      <c r="E207" s="117"/>
      <c r="F207" s="118"/>
      <c r="G207" s="119"/>
      <c r="H207" s="119"/>
      <c r="I207" s="123"/>
      <c r="J207" s="124"/>
      <c r="K207" s="120">
        <v>0</v>
      </c>
      <c r="L207" s="120">
        <v>0</v>
      </c>
      <c r="M207" s="120">
        <v>0</v>
      </c>
      <c r="N207" s="112">
        <f t="shared" si="9"/>
        <v>0</v>
      </c>
      <c r="O207" s="115">
        <f t="shared" si="10"/>
        <v>0</v>
      </c>
      <c r="P207" s="196"/>
      <c r="Q207" s="104" t="e">
        <f t="shared" si="11"/>
        <v>#DIV/0!</v>
      </c>
    </row>
    <row r="208" spans="2:17">
      <c r="B208" s="121"/>
      <c r="C208" s="119"/>
      <c r="D208" s="119"/>
      <c r="E208" s="117"/>
      <c r="F208" s="118"/>
      <c r="G208" s="119"/>
      <c r="H208" s="119"/>
      <c r="I208" s="123"/>
      <c r="J208" s="124"/>
      <c r="K208" s="120">
        <v>0</v>
      </c>
      <c r="L208" s="120">
        <v>0</v>
      </c>
      <c r="M208" s="120">
        <v>0</v>
      </c>
      <c r="N208" s="112">
        <f t="shared" si="9"/>
        <v>0</v>
      </c>
      <c r="O208" s="115">
        <f t="shared" si="10"/>
        <v>0</v>
      </c>
      <c r="P208" s="196"/>
      <c r="Q208" s="104" t="e">
        <f t="shared" si="11"/>
        <v>#DIV/0!</v>
      </c>
    </row>
    <row r="209" spans="2:17">
      <c r="B209" s="121"/>
      <c r="C209" s="119"/>
      <c r="D209" s="119"/>
      <c r="E209" s="117"/>
      <c r="F209" s="118"/>
      <c r="G209" s="119"/>
      <c r="H209" s="119"/>
      <c r="I209" s="123"/>
      <c r="J209" s="124"/>
      <c r="K209" s="120">
        <v>0</v>
      </c>
      <c r="L209" s="120">
        <v>0</v>
      </c>
      <c r="M209" s="120">
        <v>0</v>
      </c>
      <c r="N209" s="112">
        <f t="shared" si="9"/>
        <v>0</v>
      </c>
      <c r="O209" s="115">
        <f t="shared" si="10"/>
        <v>0</v>
      </c>
      <c r="P209" s="196"/>
      <c r="Q209" s="104" t="e">
        <f t="shared" si="11"/>
        <v>#DIV/0!</v>
      </c>
    </row>
    <row r="210" spans="2:17">
      <c r="B210" s="121"/>
      <c r="C210" s="119"/>
      <c r="D210" s="119"/>
      <c r="E210" s="117"/>
      <c r="F210" s="118"/>
      <c r="G210" s="119"/>
      <c r="H210" s="119"/>
      <c r="I210" s="123"/>
      <c r="J210" s="124"/>
      <c r="K210" s="120">
        <v>0</v>
      </c>
      <c r="L210" s="120">
        <v>0</v>
      </c>
      <c r="M210" s="120">
        <v>0</v>
      </c>
      <c r="N210" s="112">
        <f t="shared" si="9"/>
        <v>0</v>
      </c>
      <c r="O210" s="115">
        <f t="shared" si="10"/>
        <v>0</v>
      </c>
      <c r="P210" s="196"/>
      <c r="Q210" s="104" t="e">
        <f t="shared" si="11"/>
        <v>#DIV/0!</v>
      </c>
    </row>
    <row r="211" spans="2:17">
      <c r="B211" s="121"/>
      <c r="C211" s="119"/>
      <c r="D211" s="119"/>
      <c r="E211" s="117"/>
      <c r="F211" s="118"/>
      <c r="G211" s="119"/>
      <c r="H211" s="119"/>
      <c r="I211" s="123"/>
      <c r="J211" s="124"/>
      <c r="K211" s="120">
        <v>0</v>
      </c>
      <c r="L211" s="120">
        <v>0</v>
      </c>
      <c r="M211" s="120">
        <v>0</v>
      </c>
      <c r="N211" s="112">
        <f t="shared" si="9"/>
        <v>0</v>
      </c>
      <c r="O211" s="115">
        <f t="shared" si="10"/>
        <v>0</v>
      </c>
      <c r="P211" s="196"/>
      <c r="Q211" s="104" t="e">
        <f t="shared" si="11"/>
        <v>#DIV/0!</v>
      </c>
    </row>
    <row r="212" spans="2:17">
      <c r="B212" s="121"/>
      <c r="C212" s="119"/>
      <c r="D212" s="119"/>
      <c r="E212" s="117"/>
      <c r="F212" s="118"/>
      <c r="G212" s="119"/>
      <c r="H212" s="119"/>
      <c r="I212" s="123"/>
      <c r="J212" s="124"/>
      <c r="K212" s="120">
        <v>0</v>
      </c>
      <c r="L212" s="120">
        <v>0</v>
      </c>
      <c r="M212" s="120">
        <v>0</v>
      </c>
      <c r="N212" s="112">
        <f t="shared" si="9"/>
        <v>0</v>
      </c>
      <c r="O212" s="115">
        <f t="shared" si="10"/>
        <v>0</v>
      </c>
      <c r="P212" s="196"/>
      <c r="Q212" s="104" t="e">
        <f t="shared" si="11"/>
        <v>#DIV/0!</v>
      </c>
    </row>
    <row r="213" spans="2:17">
      <c r="B213" s="121"/>
      <c r="C213" s="119"/>
      <c r="D213" s="119"/>
      <c r="E213" s="117"/>
      <c r="F213" s="118"/>
      <c r="G213" s="119"/>
      <c r="H213" s="119"/>
      <c r="I213" s="123"/>
      <c r="J213" s="124"/>
      <c r="K213" s="120">
        <v>0</v>
      </c>
      <c r="L213" s="120">
        <v>0</v>
      </c>
      <c r="M213" s="120">
        <v>0</v>
      </c>
      <c r="N213" s="112">
        <f t="shared" ref="N213:N276" si="12">M213</f>
        <v>0</v>
      </c>
      <c r="O213" s="115">
        <f t="shared" si="10"/>
        <v>0</v>
      </c>
      <c r="P213" s="196"/>
      <c r="Q213" s="104" t="e">
        <f t="shared" si="11"/>
        <v>#DIV/0!</v>
      </c>
    </row>
    <row r="214" spans="2:17">
      <c r="B214" s="121"/>
      <c r="C214" s="119"/>
      <c r="D214" s="119"/>
      <c r="E214" s="117"/>
      <c r="F214" s="118"/>
      <c r="G214" s="119"/>
      <c r="H214" s="119"/>
      <c r="I214" s="123"/>
      <c r="J214" s="124"/>
      <c r="K214" s="120">
        <v>0</v>
      </c>
      <c r="L214" s="120">
        <v>0</v>
      </c>
      <c r="M214" s="120">
        <v>0</v>
      </c>
      <c r="N214" s="112">
        <f t="shared" si="12"/>
        <v>0</v>
      </c>
      <c r="O214" s="115">
        <f t="shared" ref="O214:O277" si="13">SUM(K214:N214)</f>
        <v>0</v>
      </c>
      <c r="P214" s="196"/>
      <c r="Q214" s="104" t="e">
        <f t="shared" ref="Q214:Q277" si="14">I214-(SUM(L214:N214)/K214)</f>
        <v>#DIV/0!</v>
      </c>
    </row>
    <row r="215" spans="2:17">
      <c r="B215" s="121"/>
      <c r="C215" s="119"/>
      <c r="D215" s="119"/>
      <c r="E215" s="117"/>
      <c r="F215" s="118"/>
      <c r="G215" s="119"/>
      <c r="H215" s="119"/>
      <c r="I215" s="123"/>
      <c r="J215" s="124"/>
      <c r="K215" s="120">
        <v>0</v>
      </c>
      <c r="L215" s="120">
        <v>0</v>
      </c>
      <c r="M215" s="120">
        <v>0</v>
      </c>
      <c r="N215" s="112">
        <f t="shared" si="12"/>
        <v>0</v>
      </c>
      <c r="O215" s="115">
        <f t="shared" si="13"/>
        <v>0</v>
      </c>
      <c r="P215" s="196"/>
      <c r="Q215" s="104" t="e">
        <f t="shared" si="14"/>
        <v>#DIV/0!</v>
      </c>
    </row>
    <row r="216" spans="2:17">
      <c r="B216" s="121"/>
      <c r="C216" s="119"/>
      <c r="D216" s="119"/>
      <c r="E216" s="117"/>
      <c r="F216" s="118"/>
      <c r="G216" s="119"/>
      <c r="H216" s="119"/>
      <c r="I216" s="123"/>
      <c r="J216" s="124"/>
      <c r="K216" s="120">
        <v>0</v>
      </c>
      <c r="L216" s="120">
        <v>0</v>
      </c>
      <c r="M216" s="120">
        <v>0</v>
      </c>
      <c r="N216" s="112">
        <f t="shared" si="12"/>
        <v>0</v>
      </c>
      <c r="O216" s="115">
        <f t="shared" si="13"/>
        <v>0</v>
      </c>
      <c r="P216" s="196"/>
      <c r="Q216" s="104" t="e">
        <f t="shared" si="14"/>
        <v>#DIV/0!</v>
      </c>
    </row>
    <row r="217" spans="2:17">
      <c r="B217" s="121"/>
      <c r="C217" s="119"/>
      <c r="D217" s="119"/>
      <c r="E217" s="117"/>
      <c r="F217" s="118"/>
      <c r="G217" s="119"/>
      <c r="H217" s="119"/>
      <c r="I217" s="123"/>
      <c r="J217" s="124"/>
      <c r="K217" s="120">
        <v>0</v>
      </c>
      <c r="L217" s="120">
        <v>0</v>
      </c>
      <c r="M217" s="120">
        <v>0</v>
      </c>
      <c r="N217" s="112">
        <f t="shared" si="12"/>
        <v>0</v>
      </c>
      <c r="O217" s="115">
        <f t="shared" si="13"/>
        <v>0</v>
      </c>
      <c r="P217" s="196"/>
      <c r="Q217" s="104" t="e">
        <f t="shared" si="14"/>
        <v>#DIV/0!</v>
      </c>
    </row>
    <row r="218" spans="2:17">
      <c r="B218" s="121"/>
      <c r="C218" s="119"/>
      <c r="D218" s="119"/>
      <c r="E218" s="117"/>
      <c r="F218" s="118"/>
      <c r="G218" s="119"/>
      <c r="H218" s="119"/>
      <c r="I218" s="123"/>
      <c r="J218" s="124"/>
      <c r="K218" s="120">
        <v>0</v>
      </c>
      <c r="L218" s="120">
        <v>0</v>
      </c>
      <c r="M218" s="120">
        <v>0</v>
      </c>
      <c r="N218" s="112">
        <f t="shared" si="12"/>
        <v>0</v>
      </c>
      <c r="O218" s="115">
        <f t="shared" si="13"/>
        <v>0</v>
      </c>
      <c r="P218" s="196"/>
      <c r="Q218" s="104" t="e">
        <f t="shared" si="14"/>
        <v>#DIV/0!</v>
      </c>
    </row>
    <row r="219" spans="2:17">
      <c r="B219" s="121"/>
      <c r="C219" s="119"/>
      <c r="D219" s="119"/>
      <c r="E219" s="117"/>
      <c r="F219" s="118"/>
      <c r="G219" s="119"/>
      <c r="H219" s="119"/>
      <c r="I219" s="123"/>
      <c r="J219" s="124"/>
      <c r="K219" s="120">
        <v>0</v>
      </c>
      <c r="L219" s="120">
        <v>0</v>
      </c>
      <c r="M219" s="120">
        <v>0</v>
      </c>
      <c r="N219" s="112">
        <f t="shared" si="12"/>
        <v>0</v>
      </c>
      <c r="O219" s="115">
        <f t="shared" si="13"/>
        <v>0</v>
      </c>
      <c r="P219" s="196"/>
      <c r="Q219" s="104" t="e">
        <f t="shared" si="14"/>
        <v>#DIV/0!</v>
      </c>
    </row>
    <row r="220" spans="2:17">
      <c r="B220" s="121"/>
      <c r="C220" s="119"/>
      <c r="D220" s="119"/>
      <c r="E220" s="117"/>
      <c r="F220" s="118"/>
      <c r="G220" s="119"/>
      <c r="H220" s="119"/>
      <c r="I220" s="123"/>
      <c r="J220" s="124"/>
      <c r="K220" s="120">
        <v>0</v>
      </c>
      <c r="L220" s="120">
        <v>0</v>
      </c>
      <c r="M220" s="120">
        <v>0</v>
      </c>
      <c r="N220" s="112">
        <f t="shared" si="12"/>
        <v>0</v>
      </c>
      <c r="O220" s="115">
        <f t="shared" si="13"/>
        <v>0</v>
      </c>
      <c r="P220" s="196"/>
      <c r="Q220" s="104" t="e">
        <f t="shared" si="14"/>
        <v>#DIV/0!</v>
      </c>
    </row>
    <row r="221" spans="2:17">
      <c r="B221" s="121"/>
      <c r="C221" s="119"/>
      <c r="D221" s="119"/>
      <c r="E221" s="117"/>
      <c r="F221" s="118"/>
      <c r="G221" s="119"/>
      <c r="H221" s="119"/>
      <c r="I221" s="123"/>
      <c r="J221" s="124"/>
      <c r="K221" s="120">
        <v>0</v>
      </c>
      <c r="L221" s="120">
        <v>0</v>
      </c>
      <c r="M221" s="120">
        <v>0</v>
      </c>
      <c r="N221" s="112">
        <f t="shared" si="12"/>
        <v>0</v>
      </c>
      <c r="O221" s="115">
        <f t="shared" si="13"/>
        <v>0</v>
      </c>
      <c r="P221" s="196"/>
      <c r="Q221" s="104" t="e">
        <f t="shared" si="14"/>
        <v>#DIV/0!</v>
      </c>
    </row>
    <row r="222" spans="2:17">
      <c r="B222" s="121"/>
      <c r="C222" s="119"/>
      <c r="D222" s="119"/>
      <c r="E222" s="117"/>
      <c r="F222" s="118"/>
      <c r="G222" s="119"/>
      <c r="H222" s="119"/>
      <c r="I222" s="123"/>
      <c r="J222" s="124"/>
      <c r="K222" s="120">
        <v>0</v>
      </c>
      <c r="L222" s="120">
        <v>0</v>
      </c>
      <c r="M222" s="120">
        <v>0</v>
      </c>
      <c r="N222" s="112">
        <f t="shared" si="12"/>
        <v>0</v>
      </c>
      <c r="O222" s="115">
        <f t="shared" si="13"/>
        <v>0</v>
      </c>
      <c r="P222" s="196"/>
      <c r="Q222" s="104" t="e">
        <f t="shared" si="14"/>
        <v>#DIV/0!</v>
      </c>
    </row>
    <row r="223" spans="2:17">
      <c r="B223" s="121"/>
      <c r="C223" s="119"/>
      <c r="D223" s="119"/>
      <c r="E223" s="117"/>
      <c r="F223" s="118"/>
      <c r="G223" s="119"/>
      <c r="H223" s="119"/>
      <c r="I223" s="123"/>
      <c r="J223" s="124"/>
      <c r="K223" s="120">
        <v>0</v>
      </c>
      <c r="L223" s="120">
        <v>0</v>
      </c>
      <c r="M223" s="120">
        <v>0</v>
      </c>
      <c r="N223" s="112">
        <f t="shared" si="12"/>
        <v>0</v>
      </c>
      <c r="O223" s="115">
        <f t="shared" si="13"/>
        <v>0</v>
      </c>
      <c r="P223" s="196"/>
      <c r="Q223" s="104" t="e">
        <f t="shared" si="14"/>
        <v>#DIV/0!</v>
      </c>
    </row>
    <row r="224" spans="2:17">
      <c r="B224" s="121"/>
      <c r="C224" s="119"/>
      <c r="D224" s="119"/>
      <c r="E224" s="117"/>
      <c r="F224" s="118"/>
      <c r="G224" s="119"/>
      <c r="H224" s="119"/>
      <c r="I224" s="123"/>
      <c r="J224" s="124"/>
      <c r="K224" s="120">
        <v>0</v>
      </c>
      <c r="L224" s="120">
        <v>0</v>
      </c>
      <c r="M224" s="120">
        <v>0</v>
      </c>
      <c r="N224" s="112">
        <f t="shared" si="12"/>
        <v>0</v>
      </c>
      <c r="O224" s="115">
        <f t="shared" si="13"/>
        <v>0</v>
      </c>
      <c r="P224" s="196"/>
      <c r="Q224" s="104" t="e">
        <f t="shared" si="14"/>
        <v>#DIV/0!</v>
      </c>
    </row>
    <row r="225" spans="2:17">
      <c r="B225" s="121"/>
      <c r="C225" s="119"/>
      <c r="D225" s="119"/>
      <c r="E225" s="117"/>
      <c r="F225" s="118"/>
      <c r="G225" s="119"/>
      <c r="H225" s="119"/>
      <c r="I225" s="123"/>
      <c r="J225" s="124"/>
      <c r="K225" s="120">
        <v>0</v>
      </c>
      <c r="L225" s="120">
        <v>0</v>
      </c>
      <c r="M225" s="120">
        <v>0</v>
      </c>
      <c r="N225" s="112">
        <f t="shared" si="12"/>
        <v>0</v>
      </c>
      <c r="O225" s="115">
        <f t="shared" si="13"/>
        <v>0</v>
      </c>
      <c r="P225" s="196"/>
      <c r="Q225" s="104" t="e">
        <f t="shared" si="14"/>
        <v>#DIV/0!</v>
      </c>
    </row>
    <row r="226" spans="2:17">
      <c r="B226" s="121"/>
      <c r="C226" s="119"/>
      <c r="D226" s="119"/>
      <c r="E226" s="117"/>
      <c r="F226" s="118"/>
      <c r="G226" s="119"/>
      <c r="H226" s="119"/>
      <c r="I226" s="123"/>
      <c r="J226" s="124"/>
      <c r="K226" s="120">
        <v>0</v>
      </c>
      <c r="L226" s="120">
        <v>0</v>
      </c>
      <c r="M226" s="120">
        <v>0</v>
      </c>
      <c r="N226" s="112">
        <f t="shared" si="12"/>
        <v>0</v>
      </c>
      <c r="O226" s="115">
        <f t="shared" si="13"/>
        <v>0</v>
      </c>
      <c r="P226" s="196"/>
      <c r="Q226" s="104" t="e">
        <f t="shared" si="14"/>
        <v>#DIV/0!</v>
      </c>
    </row>
    <row r="227" spans="2:17">
      <c r="B227" s="121"/>
      <c r="C227" s="119"/>
      <c r="D227" s="119"/>
      <c r="E227" s="117"/>
      <c r="F227" s="118"/>
      <c r="G227" s="119"/>
      <c r="H227" s="119"/>
      <c r="I227" s="123"/>
      <c r="J227" s="124"/>
      <c r="K227" s="120">
        <v>0</v>
      </c>
      <c r="L227" s="120">
        <v>0</v>
      </c>
      <c r="M227" s="120">
        <v>0</v>
      </c>
      <c r="N227" s="112">
        <f t="shared" si="12"/>
        <v>0</v>
      </c>
      <c r="O227" s="115">
        <f t="shared" si="13"/>
        <v>0</v>
      </c>
      <c r="P227" s="196"/>
      <c r="Q227" s="104" t="e">
        <f t="shared" si="14"/>
        <v>#DIV/0!</v>
      </c>
    </row>
    <row r="228" spans="2:17">
      <c r="B228" s="121"/>
      <c r="C228" s="119"/>
      <c r="D228" s="119"/>
      <c r="E228" s="117"/>
      <c r="F228" s="118"/>
      <c r="G228" s="119"/>
      <c r="H228" s="119"/>
      <c r="I228" s="123"/>
      <c r="J228" s="124"/>
      <c r="K228" s="120">
        <v>0</v>
      </c>
      <c r="L228" s="120">
        <v>0</v>
      </c>
      <c r="M228" s="120">
        <v>0</v>
      </c>
      <c r="N228" s="112">
        <f t="shared" si="12"/>
        <v>0</v>
      </c>
      <c r="O228" s="115">
        <f t="shared" si="13"/>
        <v>0</v>
      </c>
      <c r="P228" s="196"/>
      <c r="Q228" s="104" t="e">
        <f t="shared" si="14"/>
        <v>#DIV/0!</v>
      </c>
    </row>
    <row r="229" spans="2:17">
      <c r="B229" s="121"/>
      <c r="C229" s="119"/>
      <c r="D229" s="119"/>
      <c r="E229" s="117"/>
      <c r="F229" s="118"/>
      <c r="G229" s="119"/>
      <c r="H229" s="119"/>
      <c r="I229" s="123"/>
      <c r="J229" s="124"/>
      <c r="K229" s="120">
        <v>0</v>
      </c>
      <c r="L229" s="120">
        <v>0</v>
      </c>
      <c r="M229" s="120">
        <v>0</v>
      </c>
      <c r="N229" s="112">
        <f t="shared" si="12"/>
        <v>0</v>
      </c>
      <c r="O229" s="115">
        <f t="shared" si="13"/>
        <v>0</v>
      </c>
      <c r="P229" s="196"/>
      <c r="Q229" s="104" t="e">
        <f t="shared" si="14"/>
        <v>#DIV/0!</v>
      </c>
    </row>
    <row r="230" spans="2:17">
      <c r="B230" s="121"/>
      <c r="C230" s="119"/>
      <c r="D230" s="119"/>
      <c r="E230" s="117"/>
      <c r="F230" s="118"/>
      <c r="G230" s="119"/>
      <c r="H230" s="119"/>
      <c r="I230" s="123"/>
      <c r="J230" s="124"/>
      <c r="K230" s="120">
        <v>0</v>
      </c>
      <c r="L230" s="120">
        <v>0</v>
      </c>
      <c r="M230" s="120">
        <v>0</v>
      </c>
      <c r="N230" s="112">
        <f t="shared" si="12"/>
        <v>0</v>
      </c>
      <c r="O230" s="115">
        <f t="shared" si="13"/>
        <v>0</v>
      </c>
      <c r="P230" s="196"/>
      <c r="Q230" s="104" t="e">
        <f t="shared" si="14"/>
        <v>#DIV/0!</v>
      </c>
    </row>
    <row r="231" spans="2:17">
      <c r="B231" s="121"/>
      <c r="C231" s="119"/>
      <c r="D231" s="119"/>
      <c r="E231" s="117"/>
      <c r="F231" s="118"/>
      <c r="G231" s="119"/>
      <c r="H231" s="119"/>
      <c r="I231" s="123"/>
      <c r="J231" s="124"/>
      <c r="K231" s="120">
        <v>0</v>
      </c>
      <c r="L231" s="120">
        <v>0</v>
      </c>
      <c r="M231" s="120">
        <v>0</v>
      </c>
      <c r="N231" s="112">
        <f t="shared" si="12"/>
        <v>0</v>
      </c>
      <c r="O231" s="115">
        <f t="shared" si="13"/>
        <v>0</v>
      </c>
      <c r="P231" s="196"/>
      <c r="Q231" s="104" t="e">
        <f t="shared" si="14"/>
        <v>#DIV/0!</v>
      </c>
    </row>
    <row r="232" spans="2:17">
      <c r="B232" s="121"/>
      <c r="C232" s="119"/>
      <c r="D232" s="119"/>
      <c r="E232" s="117"/>
      <c r="F232" s="118"/>
      <c r="G232" s="119"/>
      <c r="H232" s="119"/>
      <c r="I232" s="123"/>
      <c r="J232" s="124"/>
      <c r="K232" s="120">
        <v>0</v>
      </c>
      <c r="L232" s="120">
        <v>0</v>
      </c>
      <c r="M232" s="120">
        <v>0</v>
      </c>
      <c r="N232" s="112">
        <f t="shared" si="12"/>
        <v>0</v>
      </c>
      <c r="O232" s="115">
        <f t="shared" si="13"/>
        <v>0</v>
      </c>
      <c r="P232" s="196"/>
      <c r="Q232" s="104" t="e">
        <f t="shared" si="14"/>
        <v>#DIV/0!</v>
      </c>
    </row>
    <row r="233" spans="2:17">
      <c r="B233" s="121"/>
      <c r="C233" s="119"/>
      <c r="D233" s="119"/>
      <c r="E233" s="117"/>
      <c r="F233" s="118"/>
      <c r="G233" s="119"/>
      <c r="H233" s="119"/>
      <c r="I233" s="123"/>
      <c r="J233" s="124"/>
      <c r="K233" s="120">
        <v>0</v>
      </c>
      <c r="L233" s="120">
        <v>0</v>
      </c>
      <c r="M233" s="120">
        <v>0</v>
      </c>
      <c r="N233" s="112">
        <f t="shared" si="12"/>
        <v>0</v>
      </c>
      <c r="O233" s="115">
        <f t="shared" si="13"/>
        <v>0</v>
      </c>
      <c r="P233" s="196"/>
      <c r="Q233" s="104" t="e">
        <f t="shared" si="14"/>
        <v>#DIV/0!</v>
      </c>
    </row>
    <row r="234" spans="2:17">
      <c r="B234" s="121"/>
      <c r="C234" s="119"/>
      <c r="D234" s="119"/>
      <c r="E234" s="117"/>
      <c r="F234" s="118"/>
      <c r="G234" s="119"/>
      <c r="H234" s="119"/>
      <c r="I234" s="123"/>
      <c r="J234" s="124"/>
      <c r="K234" s="120">
        <v>0</v>
      </c>
      <c r="L234" s="120">
        <v>0</v>
      </c>
      <c r="M234" s="120">
        <v>0</v>
      </c>
      <c r="N234" s="112">
        <f t="shared" si="12"/>
        <v>0</v>
      </c>
      <c r="O234" s="115">
        <f t="shared" si="13"/>
        <v>0</v>
      </c>
      <c r="P234" s="196"/>
      <c r="Q234" s="104" t="e">
        <f t="shared" si="14"/>
        <v>#DIV/0!</v>
      </c>
    </row>
    <row r="235" spans="2:17">
      <c r="B235" s="121"/>
      <c r="C235" s="119"/>
      <c r="D235" s="119"/>
      <c r="E235" s="117"/>
      <c r="F235" s="118"/>
      <c r="G235" s="119"/>
      <c r="H235" s="119"/>
      <c r="I235" s="123"/>
      <c r="J235" s="124"/>
      <c r="K235" s="120">
        <v>0</v>
      </c>
      <c r="L235" s="120">
        <v>0</v>
      </c>
      <c r="M235" s="120">
        <v>0</v>
      </c>
      <c r="N235" s="112">
        <f t="shared" si="12"/>
        <v>0</v>
      </c>
      <c r="O235" s="115">
        <f t="shared" si="13"/>
        <v>0</v>
      </c>
      <c r="P235" s="196"/>
      <c r="Q235" s="104" t="e">
        <f t="shared" si="14"/>
        <v>#DIV/0!</v>
      </c>
    </row>
    <row r="236" spans="2:17">
      <c r="B236" s="121"/>
      <c r="C236" s="119"/>
      <c r="D236" s="119"/>
      <c r="E236" s="117"/>
      <c r="F236" s="118"/>
      <c r="G236" s="119"/>
      <c r="H236" s="119"/>
      <c r="I236" s="123"/>
      <c r="J236" s="124"/>
      <c r="K236" s="120">
        <v>0</v>
      </c>
      <c r="L236" s="120">
        <v>0</v>
      </c>
      <c r="M236" s="120">
        <v>0</v>
      </c>
      <c r="N236" s="112">
        <f t="shared" si="12"/>
        <v>0</v>
      </c>
      <c r="O236" s="115">
        <f t="shared" si="13"/>
        <v>0</v>
      </c>
      <c r="P236" s="196"/>
      <c r="Q236" s="104" t="e">
        <f t="shared" si="14"/>
        <v>#DIV/0!</v>
      </c>
    </row>
    <row r="237" spans="2:17">
      <c r="B237" s="121"/>
      <c r="C237" s="119"/>
      <c r="D237" s="119"/>
      <c r="E237" s="117"/>
      <c r="F237" s="118"/>
      <c r="G237" s="119"/>
      <c r="H237" s="119"/>
      <c r="I237" s="123"/>
      <c r="J237" s="124"/>
      <c r="K237" s="120">
        <v>0</v>
      </c>
      <c r="L237" s="120">
        <v>0</v>
      </c>
      <c r="M237" s="120">
        <v>0</v>
      </c>
      <c r="N237" s="112">
        <f t="shared" si="12"/>
        <v>0</v>
      </c>
      <c r="O237" s="115">
        <f t="shared" si="13"/>
        <v>0</v>
      </c>
      <c r="P237" s="196"/>
      <c r="Q237" s="104" t="e">
        <f t="shared" si="14"/>
        <v>#DIV/0!</v>
      </c>
    </row>
    <row r="238" spans="2:17">
      <c r="B238" s="121"/>
      <c r="C238" s="119"/>
      <c r="D238" s="119"/>
      <c r="E238" s="117"/>
      <c r="F238" s="118"/>
      <c r="G238" s="119"/>
      <c r="H238" s="119"/>
      <c r="I238" s="123"/>
      <c r="J238" s="124"/>
      <c r="K238" s="120">
        <v>0</v>
      </c>
      <c r="L238" s="120">
        <v>0</v>
      </c>
      <c r="M238" s="120">
        <v>0</v>
      </c>
      <c r="N238" s="112">
        <f t="shared" si="12"/>
        <v>0</v>
      </c>
      <c r="O238" s="115">
        <f t="shared" si="13"/>
        <v>0</v>
      </c>
      <c r="P238" s="196"/>
      <c r="Q238" s="104" t="e">
        <f t="shared" si="14"/>
        <v>#DIV/0!</v>
      </c>
    </row>
    <row r="239" spans="2:17">
      <c r="B239" s="121"/>
      <c r="C239" s="119"/>
      <c r="D239" s="119"/>
      <c r="E239" s="117"/>
      <c r="F239" s="118"/>
      <c r="G239" s="119"/>
      <c r="H239" s="119"/>
      <c r="I239" s="123"/>
      <c r="J239" s="124"/>
      <c r="K239" s="120">
        <v>0</v>
      </c>
      <c r="L239" s="120">
        <v>0</v>
      </c>
      <c r="M239" s="120">
        <v>0</v>
      </c>
      <c r="N239" s="112">
        <f t="shared" si="12"/>
        <v>0</v>
      </c>
      <c r="O239" s="115">
        <f t="shared" si="13"/>
        <v>0</v>
      </c>
      <c r="P239" s="196"/>
      <c r="Q239" s="104" t="e">
        <f t="shared" si="14"/>
        <v>#DIV/0!</v>
      </c>
    </row>
    <row r="240" spans="2:17">
      <c r="B240" s="121"/>
      <c r="C240" s="119"/>
      <c r="D240" s="119"/>
      <c r="E240" s="117"/>
      <c r="F240" s="118"/>
      <c r="G240" s="119"/>
      <c r="H240" s="119"/>
      <c r="I240" s="123"/>
      <c r="J240" s="124"/>
      <c r="K240" s="120">
        <v>0</v>
      </c>
      <c r="L240" s="120">
        <v>0</v>
      </c>
      <c r="M240" s="120">
        <v>0</v>
      </c>
      <c r="N240" s="112">
        <f t="shared" si="12"/>
        <v>0</v>
      </c>
      <c r="O240" s="115">
        <f t="shared" si="13"/>
        <v>0</v>
      </c>
      <c r="P240" s="196"/>
      <c r="Q240" s="104" t="e">
        <f t="shared" si="14"/>
        <v>#DIV/0!</v>
      </c>
    </row>
    <row r="241" spans="2:17">
      <c r="B241" s="121"/>
      <c r="C241" s="119"/>
      <c r="D241" s="119"/>
      <c r="E241" s="117"/>
      <c r="F241" s="118"/>
      <c r="G241" s="119"/>
      <c r="H241" s="119"/>
      <c r="I241" s="123"/>
      <c r="J241" s="124"/>
      <c r="K241" s="120">
        <v>0</v>
      </c>
      <c r="L241" s="120">
        <v>0</v>
      </c>
      <c r="M241" s="120">
        <v>0</v>
      </c>
      <c r="N241" s="112">
        <f t="shared" si="12"/>
        <v>0</v>
      </c>
      <c r="O241" s="115">
        <f t="shared" si="13"/>
        <v>0</v>
      </c>
      <c r="P241" s="196"/>
      <c r="Q241" s="104" t="e">
        <f t="shared" si="14"/>
        <v>#DIV/0!</v>
      </c>
    </row>
    <row r="242" spans="2:17">
      <c r="B242" s="121"/>
      <c r="C242" s="119"/>
      <c r="D242" s="119"/>
      <c r="E242" s="117"/>
      <c r="F242" s="118"/>
      <c r="G242" s="119"/>
      <c r="H242" s="119"/>
      <c r="I242" s="123"/>
      <c r="J242" s="124"/>
      <c r="K242" s="120">
        <v>0</v>
      </c>
      <c r="L242" s="120">
        <v>0</v>
      </c>
      <c r="M242" s="120">
        <v>0</v>
      </c>
      <c r="N242" s="112">
        <f t="shared" si="12"/>
        <v>0</v>
      </c>
      <c r="O242" s="115">
        <f t="shared" si="13"/>
        <v>0</v>
      </c>
      <c r="P242" s="196"/>
      <c r="Q242" s="104" t="e">
        <f t="shared" si="14"/>
        <v>#DIV/0!</v>
      </c>
    </row>
    <row r="243" spans="2:17">
      <c r="B243" s="121"/>
      <c r="C243" s="119"/>
      <c r="D243" s="119"/>
      <c r="E243" s="117"/>
      <c r="F243" s="118"/>
      <c r="G243" s="119"/>
      <c r="H243" s="119"/>
      <c r="I243" s="123"/>
      <c r="J243" s="124"/>
      <c r="K243" s="120">
        <v>0</v>
      </c>
      <c r="L243" s="120">
        <v>0</v>
      </c>
      <c r="M243" s="120">
        <v>0</v>
      </c>
      <c r="N243" s="112">
        <f t="shared" si="12"/>
        <v>0</v>
      </c>
      <c r="O243" s="115">
        <f t="shared" si="13"/>
        <v>0</v>
      </c>
      <c r="P243" s="196"/>
      <c r="Q243" s="104" t="e">
        <f t="shared" si="14"/>
        <v>#DIV/0!</v>
      </c>
    </row>
    <row r="244" spans="2:17">
      <c r="B244" s="121"/>
      <c r="C244" s="119"/>
      <c r="D244" s="119"/>
      <c r="E244" s="117"/>
      <c r="F244" s="118"/>
      <c r="G244" s="119"/>
      <c r="H244" s="119"/>
      <c r="I244" s="123"/>
      <c r="J244" s="124"/>
      <c r="K244" s="120">
        <v>0</v>
      </c>
      <c r="L244" s="120">
        <v>0</v>
      </c>
      <c r="M244" s="120">
        <v>0</v>
      </c>
      <c r="N244" s="112">
        <f t="shared" si="12"/>
        <v>0</v>
      </c>
      <c r="O244" s="115">
        <f t="shared" si="13"/>
        <v>0</v>
      </c>
      <c r="P244" s="196"/>
      <c r="Q244" s="104" t="e">
        <f t="shared" si="14"/>
        <v>#DIV/0!</v>
      </c>
    </row>
    <row r="245" spans="2:17">
      <c r="B245" s="121"/>
      <c r="C245" s="119"/>
      <c r="D245" s="119"/>
      <c r="E245" s="117"/>
      <c r="F245" s="118"/>
      <c r="G245" s="119"/>
      <c r="H245" s="119"/>
      <c r="I245" s="123"/>
      <c r="J245" s="124"/>
      <c r="K245" s="120">
        <v>0</v>
      </c>
      <c r="L245" s="120">
        <v>0</v>
      </c>
      <c r="M245" s="120">
        <v>0</v>
      </c>
      <c r="N245" s="112">
        <f t="shared" si="12"/>
        <v>0</v>
      </c>
      <c r="O245" s="115">
        <f t="shared" si="13"/>
        <v>0</v>
      </c>
      <c r="P245" s="196"/>
      <c r="Q245" s="104" t="e">
        <f t="shared" si="14"/>
        <v>#DIV/0!</v>
      </c>
    </row>
    <row r="246" spans="2:17">
      <c r="B246" s="121"/>
      <c r="C246" s="119"/>
      <c r="D246" s="119"/>
      <c r="E246" s="117"/>
      <c r="F246" s="118"/>
      <c r="G246" s="119"/>
      <c r="H246" s="119"/>
      <c r="I246" s="123"/>
      <c r="J246" s="124"/>
      <c r="K246" s="120">
        <v>0</v>
      </c>
      <c r="L246" s="120">
        <v>0</v>
      </c>
      <c r="M246" s="120">
        <v>0</v>
      </c>
      <c r="N246" s="112">
        <f t="shared" si="12"/>
        <v>0</v>
      </c>
      <c r="O246" s="115">
        <f t="shared" si="13"/>
        <v>0</v>
      </c>
      <c r="P246" s="196"/>
      <c r="Q246" s="104" t="e">
        <f t="shared" si="14"/>
        <v>#DIV/0!</v>
      </c>
    </row>
    <row r="247" spans="2:17">
      <c r="B247" s="121"/>
      <c r="C247" s="119"/>
      <c r="D247" s="119"/>
      <c r="E247" s="117"/>
      <c r="F247" s="118"/>
      <c r="G247" s="119"/>
      <c r="H247" s="119"/>
      <c r="I247" s="123"/>
      <c r="J247" s="124"/>
      <c r="K247" s="120">
        <v>0</v>
      </c>
      <c r="L247" s="120">
        <v>0</v>
      </c>
      <c r="M247" s="120">
        <v>0</v>
      </c>
      <c r="N247" s="112">
        <f t="shared" si="12"/>
        <v>0</v>
      </c>
      <c r="O247" s="115">
        <f t="shared" si="13"/>
        <v>0</v>
      </c>
      <c r="P247" s="196"/>
      <c r="Q247" s="104" t="e">
        <f t="shared" si="14"/>
        <v>#DIV/0!</v>
      </c>
    </row>
    <row r="248" spans="2:17">
      <c r="B248" s="121"/>
      <c r="C248" s="119"/>
      <c r="D248" s="119"/>
      <c r="E248" s="117"/>
      <c r="F248" s="118"/>
      <c r="G248" s="119"/>
      <c r="H248" s="119"/>
      <c r="I248" s="123"/>
      <c r="J248" s="124"/>
      <c r="K248" s="120">
        <v>0</v>
      </c>
      <c r="L248" s="120">
        <v>0</v>
      </c>
      <c r="M248" s="120">
        <v>0</v>
      </c>
      <c r="N248" s="112">
        <f t="shared" si="12"/>
        <v>0</v>
      </c>
      <c r="O248" s="115">
        <f t="shared" si="13"/>
        <v>0</v>
      </c>
      <c r="P248" s="196"/>
      <c r="Q248" s="104" t="e">
        <f t="shared" si="14"/>
        <v>#DIV/0!</v>
      </c>
    </row>
    <row r="249" spans="2:17">
      <c r="B249" s="121"/>
      <c r="C249" s="119"/>
      <c r="D249" s="119"/>
      <c r="E249" s="117"/>
      <c r="F249" s="118"/>
      <c r="G249" s="119"/>
      <c r="H249" s="119"/>
      <c r="I249" s="123"/>
      <c r="J249" s="124"/>
      <c r="K249" s="120">
        <v>0</v>
      </c>
      <c r="L249" s="120">
        <v>0</v>
      </c>
      <c r="M249" s="120">
        <v>0</v>
      </c>
      <c r="N249" s="112">
        <f t="shared" si="12"/>
        <v>0</v>
      </c>
      <c r="O249" s="115">
        <f t="shared" si="13"/>
        <v>0</v>
      </c>
      <c r="P249" s="196"/>
      <c r="Q249" s="104" t="e">
        <f t="shared" si="14"/>
        <v>#DIV/0!</v>
      </c>
    </row>
    <row r="250" spans="2:17">
      <c r="B250" s="121"/>
      <c r="C250" s="119"/>
      <c r="D250" s="119"/>
      <c r="E250" s="117"/>
      <c r="F250" s="118"/>
      <c r="G250" s="119"/>
      <c r="H250" s="119"/>
      <c r="I250" s="123"/>
      <c r="J250" s="124"/>
      <c r="K250" s="120">
        <v>0</v>
      </c>
      <c r="L250" s="120">
        <v>0</v>
      </c>
      <c r="M250" s="120">
        <v>0</v>
      </c>
      <c r="N250" s="112">
        <f t="shared" si="12"/>
        <v>0</v>
      </c>
      <c r="O250" s="115">
        <f t="shared" si="13"/>
        <v>0</v>
      </c>
      <c r="P250" s="196"/>
      <c r="Q250" s="104" t="e">
        <f t="shared" si="14"/>
        <v>#DIV/0!</v>
      </c>
    </row>
    <row r="251" spans="2:17">
      <c r="B251" s="121"/>
      <c r="C251" s="119"/>
      <c r="D251" s="119"/>
      <c r="E251" s="117"/>
      <c r="F251" s="118"/>
      <c r="G251" s="119"/>
      <c r="H251" s="119"/>
      <c r="I251" s="123"/>
      <c r="J251" s="124"/>
      <c r="K251" s="120">
        <v>0</v>
      </c>
      <c r="L251" s="120">
        <v>0</v>
      </c>
      <c r="M251" s="120">
        <v>0</v>
      </c>
      <c r="N251" s="112">
        <f t="shared" si="12"/>
        <v>0</v>
      </c>
      <c r="O251" s="115">
        <f t="shared" si="13"/>
        <v>0</v>
      </c>
      <c r="P251" s="196"/>
      <c r="Q251" s="104" t="e">
        <f t="shared" si="14"/>
        <v>#DIV/0!</v>
      </c>
    </row>
    <row r="252" spans="2:17">
      <c r="B252" s="121"/>
      <c r="C252" s="119"/>
      <c r="D252" s="119"/>
      <c r="E252" s="117"/>
      <c r="F252" s="118"/>
      <c r="G252" s="119"/>
      <c r="H252" s="119"/>
      <c r="I252" s="123"/>
      <c r="J252" s="124"/>
      <c r="K252" s="120">
        <v>0</v>
      </c>
      <c r="L252" s="120">
        <v>0</v>
      </c>
      <c r="M252" s="120">
        <v>0</v>
      </c>
      <c r="N252" s="112">
        <f t="shared" si="12"/>
        <v>0</v>
      </c>
      <c r="O252" s="115">
        <f t="shared" si="13"/>
        <v>0</v>
      </c>
      <c r="P252" s="196"/>
      <c r="Q252" s="104" t="e">
        <f t="shared" si="14"/>
        <v>#DIV/0!</v>
      </c>
    </row>
    <row r="253" spans="2:17">
      <c r="B253" s="121"/>
      <c r="C253" s="119"/>
      <c r="D253" s="119"/>
      <c r="E253" s="117"/>
      <c r="F253" s="118"/>
      <c r="G253" s="119"/>
      <c r="H253" s="119"/>
      <c r="I253" s="123"/>
      <c r="J253" s="124"/>
      <c r="K253" s="120">
        <v>0</v>
      </c>
      <c r="L253" s="120">
        <v>0</v>
      </c>
      <c r="M253" s="120">
        <v>0</v>
      </c>
      <c r="N253" s="112">
        <f t="shared" si="12"/>
        <v>0</v>
      </c>
      <c r="O253" s="115">
        <f t="shared" si="13"/>
        <v>0</v>
      </c>
      <c r="P253" s="196"/>
      <c r="Q253" s="104" t="e">
        <f t="shared" si="14"/>
        <v>#DIV/0!</v>
      </c>
    </row>
    <row r="254" spans="2:17">
      <c r="B254" s="121"/>
      <c r="C254" s="119"/>
      <c r="D254" s="119"/>
      <c r="E254" s="117"/>
      <c r="F254" s="118"/>
      <c r="G254" s="119"/>
      <c r="H254" s="119"/>
      <c r="I254" s="123"/>
      <c r="J254" s="124"/>
      <c r="K254" s="120">
        <v>0</v>
      </c>
      <c r="L254" s="120">
        <v>0</v>
      </c>
      <c r="M254" s="120">
        <v>0</v>
      </c>
      <c r="N254" s="112">
        <f t="shared" si="12"/>
        <v>0</v>
      </c>
      <c r="O254" s="115">
        <f t="shared" si="13"/>
        <v>0</v>
      </c>
      <c r="P254" s="196"/>
      <c r="Q254" s="104" t="e">
        <f t="shared" si="14"/>
        <v>#DIV/0!</v>
      </c>
    </row>
    <row r="255" spans="2:17">
      <c r="B255" s="121"/>
      <c r="C255" s="119"/>
      <c r="D255" s="119"/>
      <c r="E255" s="117"/>
      <c r="F255" s="118"/>
      <c r="G255" s="119"/>
      <c r="H255" s="119"/>
      <c r="I255" s="123"/>
      <c r="J255" s="124"/>
      <c r="K255" s="120">
        <v>0</v>
      </c>
      <c r="L255" s="120">
        <v>0</v>
      </c>
      <c r="M255" s="120">
        <v>0</v>
      </c>
      <c r="N255" s="112">
        <f t="shared" si="12"/>
        <v>0</v>
      </c>
      <c r="O255" s="115">
        <f t="shared" si="13"/>
        <v>0</v>
      </c>
      <c r="P255" s="196"/>
      <c r="Q255" s="104" t="e">
        <f t="shared" si="14"/>
        <v>#DIV/0!</v>
      </c>
    </row>
    <row r="256" spans="2:17">
      <c r="B256" s="121"/>
      <c r="C256" s="119"/>
      <c r="D256" s="119"/>
      <c r="E256" s="117"/>
      <c r="F256" s="118"/>
      <c r="G256" s="119"/>
      <c r="H256" s="119"/>
      <c r="I256" s="123"/>
      <c r="J256" s="124"/>
      <c r="K256" s="120">
        <v>0</v>
      </c>
      <c r="L256" s="120">
        <v>0</v>
      </c>
      <c r="M256" s="120">
        <v>0</v>
      </c>
      <c r="N256" s="112">
        <f t="shared" si="12"/>
        <v>0</v>
      </c>
      <c r="O256" s="115">
        <f t="shared" si="13"/>
        <v>0</v>
      </c>
      <c r="P256" s="196"/>
      <c r="Q256" s="104" t="e">
        <f t="shared" si="14"/>
        <v>#DIV/0!</v>
      </c>
    </row>
    <row r="257" spans="2:17">
      <c r="B257" s="121"/>
      <c r="C257" s="119"/>
      <c r="D257" s="119"/>
      <c r="E257" s="117"/>
      <c r="F257" s="118"/>
      <c r="G257" s="119"/>
      <c r="H257" s="119"/>
      <c r="I257" s="123"/>
      <c r="J257" s="124"/>
      <c r="K257" s="120">
        <v>0</v>
      </c>
      <c r="L257" s="120">
        <v>0</v>
      </c>
      <c r="M257" s="120">
        <v>0</v>
      </c>
      <c r="N257" s="112">
        <f t="shared" si="12"/>
        <v>0</v>
      </c>
      <c r="O257" s="115">
        <f t="shared" si="13"/>
        <v>0</v>
      </c>
      <c r="P257" s="196"/>
      <c r="Q257" s="104" t="e">
        <f t="shared" si="14"/>
        <v>#DIV/0!</v>
      </c>
    </row>
    <row r="258" spans="2:17">
      <c r="B258" s="121"/>
      <c r="C258" s="119"/>
      <c r="D258" s="119"/>
      <c r="E258" s="117"/>
      <c r="F258" s="118"/>
      <c r="G258" s="119"/>
      <c r="H258" s="119"/>
      <c r="I258" s="123"/>
      <c r="J258" s="124"/>
      <c r="K258" s="120">
        <v>0</v>
      </c>
      <c r="L258" s="120">
        <v>0</v>
      </c>
      <c r="M258" s="120">
        <v>0</v>
      </c>
      <c r="N258" s="112">
        <f t="shared" si="12"/>
        <v>0</v>
      </c>
      <c r="O258" s="115">
        <f t="shared" si="13"/>
        <v>0</v>
      </c>
      <c r="P258" s="196"/>
      <c r="Q258" s="104" t="e">
        <f t="shared" si="14"/>
        <v>#DIV/0!</v>
      </c>
    </row>
    <row r="259" spans="2:17">
      <c r="B259" s="121"/>
      <c r="C259" s="119"/>
      <c r="D259" s="119"/>
      <c r="E259" s="117"/>
      <c r="F259" s="118"/>
      <c r="G259" s="119"/>
      <c r="H259" s="119"/>
      <c r="I259" s="123"/>
      <c r="J259" s="124"/>
      <c r="K259" s="120">
        <v>0</v>
      </c>
      <c r="L259" s="120">
        <v>0</v>
      </c>
      <c r="M259" s="120">
        <v>0</v>
      </c>
      <c r="N259" s="112">
        <f t="shared" si="12"/>
        <v>0</v>
      </c>
      <c r="O259" s="115">
        <f t="shared" si="13"/>
        <v>0</v>
      </c>
      <c r="P259" s="196"/>
      <c r="Q259" s="104" t="e">
        <f t="shared" si="14"/>
        <v>#DIV/0!</v>
      </c>
    </row>
    <row r="260" spans="2:17">
      <c r="B260" s="121"/>
      <c r="C260" s="119"/>
      <c r="D260" s="119"/>
      <c r="E260" s="117"/>
      <c r="F260" s="118"/>
      <c r="G260" s="119"/>
      <c r="H260" s="119"/>
      <c r="I260" s="123"/>
      <c r="J260" s="124"/>
      <c r="K260" s="120">
        <v>0</v>
      </c>
      <c r="L260" s="120">
        <v>0</v>
      </c>
      <c r="M260" s="120">
        <v>0</v>
      </c>
      <c r="N260" s="112">
        <f t="shared" si="12"/>
        <v>0</v>
      </c>
      <c r="O260" s="115">
        <f t="shared" si="13"/>
        <v>0</v>
      </c>
      <c r="P260" s="196"/>
      <c r="Q260" s="104" t="e">
        <f t="shared" si="14"/>
        <v>#DIV/0!</v>
      </c>
    </row>
    <row r="261" spans="2:17">
      <c r="B261" s="121"/>
      <c r="C261" s="119"/>
      <c r="D261" s="119"/>
      <c r="E261" s="117"/>
      <c r="F261" s="118"/>
      <c r="G261" s="119"/>
      <c r="H261" s="119"/>
      <c r="I261" s="123"/>
      <c r="J261" s="124"/>
      <c r="K261" s="120">
        <v>0</v>
      </c>
      <c r="L261" s="120">
        <v>0</v>
      </c>
      <c r="M261" s="120">
        <v>0</v>
      </c>
      <c r="N261" s="112">
        <f t="shared" si="12"/>
        <v>0</v>
      </c>
      <c r="O261" s="115">
        <f t="shared" si="13"/>
        <v>0</v>
      </c>
      <c r="P261" s="196"/>
      <c r="Q261" s="104" t="e">
        <f t="shared" si="14"/>
        <v>#DIV/0!</v>
      </c>
    </row>
    <row r="262" spans="2:17">
      <c r="B262" s="121"/>
      <c r="C262" s="119"/>
      <c r="D262" s="119"/>
      <c r="E262" s="117"/>
      <c r="F262" s="118"/>
      <c r="G262" s="119"/>
      <c r="H262" s="119"/>
      <c r="I262" s="123"/>
      <c r="J262" s="124"/>
      <c r="K262" s="120">
        <v>0</v>
      </c>
      <c r="L262" s="120">
        <v>0</v>
      </c>
      <c r="M262" s="120">
        <v>0</v>
      </c>
      <c r="N262" s="112">
        <f t="shared" si="12"/>
        <v>0</v>
      </c>
      <c r="O262" s="115">
        <f t="shared" si="13"/>
        <v>0</v>
      </c>
      <c r="P262" s="196"/>
      <c r="Q262" s="104" t="e">
        <f t="shared" si="14"/>
        <v>#DIV/0!</v>
      </c>
    </row>
    <row r="263" spans="2:17">
      <c r="B263" s="121"/>
      <c r="C263" s="119"/>
      <c r="D263" s="119"/>
      <c r="E263" s="117"/>
      <c r="F263" s="118"/>
      <c r="G263" s="119"/>
      <c r="H263" s="119"/>
      <c r="I263" s="123"/>
      <c r="J263" s="124"/>
      <c r="K263" s="120">
        <v>0</v>
      </c>
      <c r="L263" s="120">
        <v>0</v>
      </c>
      <c r="M263" s="120">
        <v>0</v>
      </c>
      <c r="N263" s="112">
        <f t="shared" si="12"/>
        <v>0</v>
      </c>
      <c r="O263" s="115">
        <f t="shared" si="13"/>
        <v>0</v>
      </c>
      <c r="P263" s="196"/>
      <c r="Q263" s="104" t="e">
        <f t="shared" si="14"/>
        <v>#DIV/0!</v>
      </c>
    </row>
    <row r="264" spans="2:17">
      <c r="B264" s="121"/>
      <c r="C264" s="119"/>
      <c r="D264" s="119"/>
      <c r="E264" s="117"/>
      <c r="F264" s="118"/>
      <c r="G264" s="119"/>
      <c r="H264" s="119"/>
      <c r="I264" s="123"/>
      <c r="J264" s="124"/>
      <c r="K264" s="120">
        <v>0</v>
      </c>
      <c r="L264" s="120">
        <v>0</v>
      </c>
      <c r="M264" s="120">
        <v>0</v>
      </c>
      <c r="N264" s="112">
        <f t="shared" si="12"/>
        <v>0</v>
      </c>
      <c r="O264" s="115">
        <f t="shared" si="13"/>
        <v>0</v>
      </c>
      <c r="P264" s="196"/>
      <c r="Q264" s="104" t="e">
        <f t="shared" si="14"/>
        <v>#DIV/0!</v>
      </c>
    </row>
    <row r="265" spans="2:17">
      <c r="B265" s="121"/>
      <c r="C265" s="119"/>
      <c r="D265" s="119"/>
      <c r="E265" s="117"/>
      <c r="F265" s="118"/>
      <c r="G265" s="119"/>
      <c r="H265" s="119"/>
      <c r="I265" s="123"/>
      <c r="J265" s="124"/>
      <c r="K265" s="120">
        <v>0</v>
      </c>
      <c r="L265" s="120">
        <v>0</v>
      </c>
      <c r="M265" s="120">
        <v>0</v>
      </c>
      <c r="N265" s="112">
        <f t="shared" si="12"/>
        <v>0</v>
      </c>
      <c r="O265" s="115">
        <f t="shared" si="13"/>
        <v>0</v>
      </c>
      <c r="P265" s="196"/>
      <c r="Q265" s="104" t="e">
        <f t="shared" si="14"/>
        <v>#DIV/0!</v>
      </c>
    </row>
    <row r="266" spans="2:17">
      <c r="B266" s="121"/>
      <c r="C266" s="119"/>
      <c r="D266" s="119"/>
      <c r="E266" s="117"/>
      <c r="F266" s="118"/>
      <c r="G266" s="119"/>
      <c r="H266" s="119"/>
      <c r="I266" s="123"/>
      <c r="J266" s="124"/>
      <c r="K266" s="120">
        <v>0</v>
      </c>
      <c r="L266" s="120">
        <v>0</v>
      </c>
      <c r="M266" s="120">
        <v>0</v>
      </c>
      <c r="N266" s="112">
        <f t="shared" si="12"/>
        <v>0</v>
      </c>
      <c r="O266" s="115">
        <f t="shared" si="13"/>
        <v>0</v>
      </c>
      <c r="P266" s="196"/>
      <c r="Q266" s="104" t="e">
        <f t="shared" si="14"/>
        <v>#DIV/0!</v>
      </c>
    </row>
    <row r="267" spans="2:17">
      <c r="B267" s="121"/>
      <c r="C267" s="119"/>
      <c r="D267" s="119"/>
      <c r="E267" s="117"/>
      <c r="F267" s="118"/>
      <c r="G267" s="119"/>
      <c r="H267" s="119"/>
      <c r="I267" s="123"/>
      <c r="J267" s="124"/>
      <c r="K267" s="120">
        <v>0</v>
      </c>
      <c r="L267" s="120">
        <v>0</v>
      </c>
      <c r="M267" s="120">
        <v>0</v>
      </c>
      <c r="N267" s="112">
        <f t="shared" si="12"/>
        <v>0</v>
      </c>
      <c r="O267" s="115">
        <f t="shared" si="13"/>
        <v>0</v>
      </c>
      <c r="P267" s="196"/>
      <c r="Q267" s="104" t="e">
        <f t="shared" si="14"/>
        <v>#DIV/0!</v>
      </c>
    </row>
    <row r="268" spans="2:17">
      <c r="B268" s="121"/>
      <c r="C268" s="119"/>
      <c r="D268" s="119"/>
      <c r="E268" s="117"/>
      <c r="F268" s="118"/>
      <c r="G268" s="119"/>
      <c r="H268" s="119"/>
      <c r="I268" s="123"/>
      <c r="J268" s="124"/>
      <c r="K268" s="120">
        <v>0</v>
      </c>
      <c r="L268" s="120">
        <v>0</v>
      </c>
      <c r="M268" s="120">
        <v>0</v>
      </c>
      <c r="N268" s="112">
        <f t="shared" si="12"/>
        <v>0</v>
      </c>
      <c r="O268" s="115">
        <f t="shared" si="13"/>
        <v>0</v>
      </c>
      <c r="P268" s="196"/>
      <c r="Q268" s="104" t="e">
        <f t="shared" si="14"/>
        <v>#DIV/0!</v>
      </c>
    </row>
    <row r="269" spans="2:17">
      <c r="B269" s="121"/>
      <c r="C269" s="119"/>
      <c r="D269" s="119"/>
      <c r="E269" s="117"/>
      <c r="F269" s="118"/>
      <c r="G269" s="119"/>
      <c r="H269" s="119"/>
      <c r="I269" s="123"/>
      <c r="J269" s="124"/>
      <c r="K269" s="120">
        <v>0</v>
      </c>
      <c r="L269" s="120">
        <v>0</v>
      </c>
      <c r="M269" s="120">
        <v>0</v>
      </c>
      <c r="N269" s="112">
        <f t="shared" si="12"/>
        <v>0</v>
      </c>
      <c r="O269" s="115">
        <f t="shared" si="13"/>
        <v>0</v>
      </c>
      <c r="P269" s="196"/>
      <c r="Q269" s="104" t="e">
        <f t="shared" si="14"/>
        <v>#DIV/0!</v>
      </c>
    </row>
    <row r="270" spans="2:17">
      <c r="B270" s="121"/>
      <c r="C270" s="119"/>
      <c r="D270" s="119"/>
      <c r="E270" s="117"/>
      <c r="F270" s="118"/>
      <c r="G270" s="119"/>
      <c r="H270" s="119"/>
      <c r="I270" s="123"/>
      <c r="J270" s="124"/>
      <c r="K270" s="120">
        <v>0</v>
      </c>
      <c r="L270" s="120">
        <v>0</v>
      </c>
      <c r="M270" s="120">
        <v>0</v>
      </c>
      <c r="N270" s="112">
        <f t="shared" si="12"/>
        <v>0</v>
      </c>
      <c r="O270" s="115">
        <f t="shared" si="13"/>
        <v>0</v>
      </c>
      <c r="P270" s="196"/>
      <c r="Q270" s="104" t="e">
        <f t="shared" si="14"/>
        <v>#DIV/0!</v>
      </c>
    </row>
    <row r="271" spans="2:17">
      <c r="B271" s="121"/>
      <c r="C271" s="119"/>
      <c r="D271" s="119"/>
      <c r="E271" s="117"/>
      <c r="F271" s="118"/>
      <c r="G271" s="119"/>
      <c r="H271" s="119"/>
      <c r="I271" s="123"/>
      <c r="J271" s="124"/>
      <c r="K271" s="120">
        <v>0</v>
      </c>
      <c r="L271" s="120">
        <v>0</v>
      </c>
      <c r="M271" s="120">
        <v>0</v>
      </c>
      <c r="N271" s="112">
        <f t="shared" si="12"/>
        <v>0</v>
      </c>
      <c r="O271" s="115">
        <f t="shared" si="13"/>
        <v>0</v>
      </c>
      <c r="P271" s="196"/>
      <c r="Q271" s="104" t="e">
        <f t="shared" si="14"/>
        <v>#DIV/0!</v>
      </c>
    </row>
    <row r="272" spans="2:17">
      <c r="B272" s="121"/>
      <c r="C272" s="119"/>
      <c r="D272" s="119"/>
      <c r="E272" s="117"/>
      <c r="F272" s="118"/>
      <c r="G272" s="119"/>
      <c r="H272" s="119"/>
      <c r="I272" s="123"/>
      <c r="J272" s="124"/>
      <c r="K272" s="120">
        <v>0</v>
      </c>
      <c r="L272" s="120">
        <v>0</v>
      </c>
      <c r="M272" s="120">
        <v>0</v>
      </c>
      <c r="N272" s="112">
        <f t="shared" si="12"/>
        <v>0</v>
      </c>
      <c r="O272" s="115">
        <f t="shared" si="13"/>
        <v>0</v>
      </c>
      <c r="P272" s="196"/>
      <c r="Q272" s="104" t="e">
        <f t="shared" si="14"/>
        <v>#DIV/0!</v>
      </c>
    </row>
    <row r="273" spans="2:17">
      <c r="B273" s="121"/>
      <c r="C273" s="119"/>
      <c r="D273" s="119"/>
      <c r="E273" s="117"/>
      <c r="F273" s="118"/>
      <c r="G273" s="119"/>
      <c r="H273" s="119"/>
      <c r="I273" s="123"/>
      <c r="J273" s="124"/>
      <c r="K273" s="120">
        <v>0</v>
      </c>
      <c r="L273" s="120">
        <v>0</v>
      </c>
      <c r="M273" s="120">
        <v>0</v>
      </c>
      <c r="N273" s="112">
        <f t="shared" si="12"/>
        <v>0</v>
      </c>
      <c r="O273" s="115">
        <f t="shared" si="13"/>
        <v>0</v>
      </c>
      <c r="P273" s="196"/>
      <c r="Q273" s="104" t="e">
        <f t="shared" si="14"/>
        <v>#DIV/0!</v>
      </c>
    </row>
    <row r="274" spans="2:17">
      <c r="B274" s="121"/>
      <c r="C274" s="119"/>
      <c r="D274" s="119"/>
      <c r="E274" s="117"/>
      <c r="F274" s="118"/>
      <c r="G274" s="119"/>
      <c r="H274" s="119"/>
      <c r="I274" s="123"/>
      <c r="J274" s="124"/>
      <c r="K274" s="120">
        <v>0</v>
      </c>
      <c r="L274" s="120">
        <v>0</v>
      </c>
      <c r="M274" s="120">
        <v>0</v>
      </c>
      <c r="N274" s="112">
        <f t="shared" si="12"/>
        <v>0</v>
      </c>
      <c r="O274" s="115">
        <f t="shared" si="13"/>
        <v>0</v>
      </c>
      <c r="P274" s="196"/>
      <c r="Q274" s="104" t="e">
        <f t="shared" si="14"/>
        <v>#DIV/0!</v>
      </c>
    </row>
    <row r="275" spans="2:17">
      <c r="B275" s="121"/>
      <c r="C275" s="119"/>
      <c r="D275" s="119"/>
      <c r="E275" s="117"/>
      <c r="F275" s="118"/>
      <c r="G275" s="119"/>
      <c r="H275" s="119"/>
      <c r="I275" s="123"/>
      <c r="J275" s="124"/>
      <c r="K275" s="120">
        <v>0</v>
      </c>
      <c r="L275" s="120">
        <v>0</v>
      </c>
      <c r="M275" s="120">
        <v>0</v>
      </c>
      <c r="N275" s="112">
        <f t="shared" si="12"/>
        <v>0</v>
      </c>
      <c r="O275" s="115">
        <f t="shared" si="13"/>
        <v>0</v>
      </c>
      <c r="P275" s="196"/>
      <c r="Q275" s="104" t="e">
        <f t="shared" si="14"/>
        <v>#DIV/0!</v>
      </c>
    </row>
    <row r="276" spans="2:17">
      <c r="B276" s="121"/>
      <c r="C276" s="119"/>
      <c r="D276" s="119"/>
      <c r="E276" s="117"/>
      <c r="F276" s="118"/>
      <c r="G276" s="119"/>
      <c r="H276" s="119"/>
      <c r="I276" s="123"/>
      <c r="J276" s="124"/>
      <c r="K276" s="120">
        <v>0</v>
      </c>
      <c r="L276" s="120">
        <v>0</v>
      </c>
      <c r="M276" s="120">
        <v>0</v>
      </c>
      <c r="N276" s="112">
        <f t="shared" si="12"/>
        <v>0</v>
      </c>
      <c r="O276" s="115">
        <f t="shared" si="13"/>
        <v>0</v>
      </c>
      <c r="P276" s="196"/>
      <c r="Q276" s="104" t="e">
        <f t="shared" si="14"/>
        <v>#DIV/0!</v>
      </c>
    </row>
    <row r="277" spans="2:17">
      <c r="B277" s="121"/>
      <c r="C277" s="119"/>
      <c r="D277" s="119"/>
      <c r="E277" s="117"/>
      <c r="F277" s="118"/>
      <c r="G277" s="119"/>
      <c r="H277" s="119"/>
      <c r="I277" s="123"/>
      <c r="J277" s="124"/>
      <c r="K277" s="120">
        <v>0</v>
      </c>
      <c r="L277" s="120">
        <v>0</v>
      </c>
      <c r="M277" s="120">
        <v>0</v>
      </c>
      <c r="N277" s="112">
        <f t="shared" ref="N277:N340" si="15">M277</f>
        <v>0</v>
      </c>
      <c r="O277" s="115">
        <f t="shared" si="13"/>
        <v>0</v>
      </c>
      <c r="P277" s="196"/>
      <c r="Q277" s="104" t="e">
        <f t="shared" si="14"/>
        <v>#DIV/0!</v>
      </c>
    </row>
    <row r="278" spans="2:17">
      <c r="B278" s="121"/>
      <c r="C278" s="119"/>
      <c r="D278" s="119"/>
      <c r="E278" s="117"/>
      <c r="F278" s="118"/>
      <c r="G278" s="119"/>
      <c r="H278" s="119"/>
      <c r="I278" s="123"/>
      <c r="J278" s="124"/>
      <c r="K278" s="120">
        <v>0</v>
      </c>
      <c r="L278" s="120">
        <v>0</v>
      </c>
      <c r="M278" s="120">
        <v>0</v>
      </c>
      <c r="N278" s="112">
        <f t="shared" si="15"/>
        <v>0</v>
      </c>
      <c r="O278" s="115">
        <f t="shared" ref="O278:O341" si="16">SUM(K278:N278)</f>
        <v>0</v>
      </c>
      <c r="P278" s="196"/>
      <c r="Q278" s="104" t="e">
        <f t="shared" ref="Q278:Q341" si="17">I278-(SUM(L278:N278)/K278)</f>
        <v>#DIV/0!</v>
      </c>
    </row>
    <row r="279" spans="2:17">
      <c r="B279" s="121"/>
      <c r="C279" s="119"/>
      <c r="D279" s="119"/>
      <c r="E279" s="117"/>
      <c r="F279" s="118"/>
      <c r="G279" s="119"/>
      <c r="H279" s="119"/>
      <c r="I279" s="123"/>
      <c r="J279" s="124"/>
      <c r="K279" s="120">
        <v>0</v>
      </c>
      <c r="L279" s="120">
        <v>0</v>
      </c>
      <c r="M279" s="120">
        <v>0</v>
      </c>
      <c r="N279" s="112">
        <f t="shared" si="15"/>
        <v>0</v>
      </c>
      <c r="O279" s="115">
        <f t="shared" si="16"/>
        <v>0</v>
      </c>
      <c r="P279" s="196"/>
      <c r="Q279" s="104" t="e">
        <f t="shared" si="17"/>
        <v>#DIV/0!</v>
      </c>
    </row>
    <row r="280" spans="2:17">
      <c r="B280" s="121"/>
      <c r="C280" s="119"/>
      <c r="D280" s="119"/>
      <c r="E280" s="117"/>
      <c r="F280" s="118"/>
      <c r="G280" s="119"/>
      <c r="H280" s="119"/>
      <c r="I280" s="123"/>
      <c r="J280" s="124"/>
      <c r="K280" s="120">
        <v>0</v>
      </c>
      <c r="L280" s="120">
        <v>0</v>
      </c>
      <c r="M280" s="120">
        <v>0</v>
      </c>
      <c r="N280" s="112">
        <f t="shared" si="15"/>
        <v>0</v>
      </c>
      <c r="O280" s="115">
        <f t="shared" si="16"/>
        <v>0</v>
      </c>
      <c r="P280" s="196"/>
      <c r="Q280" s="104" t="e">
        <f t="shared" si="17"/>
        <v>#DIV/0!</v>
      </c>
    </row>
    <row r="281" spans="2:17">
      <c r="B281" s="121"/>
      <c r="C281" s="119"/>
      <c r="D281" s="119"/>
      <c r="E281" s="117"/>
      <c r="F281" s="118"/>
      <c r="G281" s="119"/>
      <c r="H281" s="119"/>
      <c r="I281" s="123"/>
      <c r="J281" s="124"/>
      <c r="K281" s="120">
        <v>0</v>
      </c>
      <c r="L281" s="120">
        <v>0</v>
      </c>
      <c r="M281" s="120">
        <v>0</v>
      </c>
      <c r="N281" s="112">
        <f t="shared" si="15"/>
        <v>0</v>
      </c>
      <c r="O281" s="115">
        <f t="shared" si="16"/>
        <v>0</v>
      </c>
      <c r="P281" s="196"/>
      <c r="Q281" s="104" t="e">
        <f t="shared" si="17"/>
        <v>#DIV/0!</v>
      </c>
    </row>
    <row r="282" spans="2:17">
      <c r="B282" s="121"/>
      <c r="C282" s="119"/>
      <c r="D282" s="119"/>
      <c r="E282" s="117"/>
      <c r="F282" s="118"/>
      <c r="G282" s="119"/>
      <c r="H282" s="119"/>
      <c r="I282" s="123"/>
      <c r="J282" s="124"/>
      <c r="K282" s="120">
        <v>0</v>
      </c>
      <c r="L282" s="120">
        <v>0</v>
      </c>
      <c r="M282" s="120">
        <v>0</v>
      </c>
      <c r="N282" s="112">
        <f t="shared" si="15"/>
        <v>0</v>
      </c>
      <c r="O282" s="115">
        <f t="shared" si="16"/>
        <v>0</v>
      </c>
      <c r="P282" s="196"/>
      <c r="Q282" s="104" t="e">
        <f t="shared" si="17"/>
        <v>#DIV/0!</v>
      </c>
    </row>
    <row r="283" spans="2:17">
      <c r="B283" s="121"/>
      <c r="C283" s="119"/>
      <c r="D283" s="119"/>
      <c r="E283" s="117"/>
      <c r="F283" s="118"/>
      <c r="G283" s="119"/>
      <c r="H283" s="119"/>
      <c r="I283" s="123"/>
      <c r="J283" s="124"/>
      <c r="K283" s="120">
        <v>0</v>
      </c>
      <c r="L283" s="120">
        <v>0</v>
      </c>
      <c r="M283" s="120">
        <v>0</v>
      </c>
      <c r="N283" s="112">
        <f t="shared" si="15"/>
        <v>0</v>
      </c>
      <c r="O283" s="115">
        <f t="shared" si="16"/>
        <v>0</v>
      </c>
      <c r="P283" s="196"/>
      <c r="Q283" s="104" t="e">
        <f t="shared" si="17"/>
        <v>#DIV/0!</v>
      </c>
    </row>
    <row r="284" spans="2:17">
      <c r="B284" s="121"/>
      <c r="C284" s="119"/>
      <c r="D284" s="119"/>
      <c r="E284" s="117"/>
      <c r="F284" s="118"/>
      <c r="G284" s="119"/>
      <c r="H284" s="119"/>
      <c r="I284" s="123"/>
      <c r="J284" s="124"/>
      <c r="K284" s="120">
        <v>0</v>
      </c>
      <c r="L284" s="120">
        <v>0</v>
      </c>
      <c r="M284" s="120">
        <v>0</v>
      </c>
      <c r="N284" s="112">
        <f t="shared" si="15"/>
        <v>0</v>
      </c>
      <c r="O284" s="115">
        <f t="shared" si="16"/>
        <v>0</v>
      </c>
      <c r="P284" s="196"/>
      <c r="Q284" s="104" t="e">
        <f t="shared" si="17"/>
        <v>#DIV/0!</v>
      </c>
    </row>
    <row r="285" spans="2:17">
      <c r="B285" s="121"/>
      <c r="C285" s="119"/>
      <c r="D285" s="119"/>
      <c r="E285" s="117"/>
      <c r="F285" s="118"/>
      <c r="G285" s="119"/>
      <c r="H285" s="119"/>
      <c r="I285" s="123"/>
      <c r="J285" s="124"/>
      <c r="K285" s="120">
        <v>0</v>
      </c>
      <c r="L285" s="120">
        <v>0</v>
      </c>
      <c r="M285" s="120">
        <v>0</v>
      </c>
      <c r="N285" s="112">
        <f t="shared" si="15"/>
        <v>0</v>
      </c>
      <c r="O285" s="115">
        <f t="shared" si="16"/>
        <v>0</v>
      </c>
      <c r="P285" s="196"/>
      <c r="Q285" s="104" t="e">
        <f t="shared" si="17"/>
        <v>#DIV/0!</v>
      </c>
    </row>
    <row r="286" spans="2:17">
      <c r="B286" s="121"/>
      <c r="C286" s="119"/>
      <c r="D286" s="119"/>
      <c r="E286" s="117"/>
      <c r="F286" s="118"/>
      <c r="G286" s="119"/>
      <c r="H286" s="119"/>
      <c r="I286" s="123"/>
      <c r="J286" s="124"/>
      <c r="K286" s="120">
        <v>0</v>
      </c>
      <c r="L286" s="120">
        <v>0</v>
      </c>
      <c r="M286" s="120">
        <v>0</v>
      </c>
      <c r="N286" s="112">
        <f t="shared" si="15"/>
        <v>0</v>
      </c>
      <c r="O286" s="115">
        <f t="shared" si="16"/>
        <v>0</v>
      </c>
      <c r="P286" s="196"/>
      <c r="Q286" s="104" t="e">
        <f t="shared" si="17"/>
        <v>#DIV/0!</v>
      </c>
    </row>
    <row r="287" spans="2:17">
      <c r="B287" s="121"/>
      <c r="C287" s="119"/>
      <c r="D287" s="119"/>
      <c r="E287" s="117"/>
      <c r="F287" s="118"/>
      <c r="G287" s="119"/>
      <c r="H287" s="119"/>
      <c r="I287" s="123"/>
      <c r="J287" s="124"/>
      <c r="K287" s="120">
        <v>0</v>
      </c>
      <c r="L287" s="120">
        <v>0</v>
      </c>
      <c r="M287" s="120">
        <v>0</v>
      </c>
      <c r="N287" s="112">
        <f t="shared" si="15"/>
        <v>0</v>
      </c>
      <c r="O287" s="115">
        <f t="shared" si="16"/>
        <v>0</v>
      </c>
      <c r="P287" s="196"/>
      <c r="Q287" s="104" t="e">
        <f t="shared" si="17"/>
        <v>#DIV/0!</v>
      </c>
    </row>
    <row r="288" spans="2:17">
      <c r="B288" s="121"/>
      <c r="C288" s="119"/>
      <c r="D288" s="119"/>
      <c r="E288" s="117"/>
      <c r="F288" s="118"/>
      <c r="G288" s="119"/>
      <c r="H288" s="119"/>
      <c r="I288" s="123"/>
      <c r="J288" s="124"/>
      <c r="K288" s="120">
        <v>0</v>
      </c>
      <c r="L288" s="120">
        <v>0</v>
      </c>
      <c r="M288" s="120">
        <v>0</v>
      </c>
      <c r="N288" s="112">
        <f t="shared" si="15"/>
        <v>0</v>
      </c>
      <c r="O288" s="115">
        <f t="shared" si="16"/>
        <v>0</v>
      </c>
      <c r="P288" s="196"/>
      <c r="Q288" s="104" t="e">
        <f t="shared" si="17"/>
        <v>#DIV/0!</v>
      </c>
    </row>
    <row r="289" spans="2:17">
      <c r="B289" s="121"/>
      <c r="C289" s="119"/>
      <c r="D289" s="119"/>
      <c r="E289" s="117"/>
      <c r="F289" s="118"/>
      <c r="G289" s="119"/>
      <c r="H289" s="119"/>
      <c r="I289" s="123"/>
      <c r="J289" s="124"/>
      <c r="K289" s="120">
        <v>0</v>
      </c>
      <c r="L289" s="120">
        <v>0</v>
      </c>
      <c r="M289" s="120">
        <v>0</v>
      </c>
      <c r="N289" s="112">
        <f t="shared" si="15"/>
        <v>0</v>
      </c>
      <c r="O289" s="115">
        <f t="shared" si="16"/>
        <v>0</v>
      </c>
      <c r="P289" s="196"/>
      <c r="Q289" s="104" t="e">
        <f t="shared" si="17"/>
        <v>#DIV/0!</v>
      </c>
    </row>
    <row r="290" spans="2:17">
      <c r="B290" s="121"/>
      <c r="C290" s="119"/>
      <c r="D290" s="119"/>
      <c r="E290" s="117"/>
      <c r="F290" s="118"/>
      <c r="G290" s="119"/>
      <c r="H290" s="119"/>
      <c r="I290" s="123"/>
      <c r="J290" s="124"/>
      <c r="K290" s="120">
        <v>0</v>
      </c>
      <c r="L290" s="120">
        <v>0</v>
      </c>
      <c r="M290" s="120">
        <v>0</v>
      </c>
      <c r="N290" s="112">
        <f t="shared" si="15"/>
        <v>0</v>
      </c>
      <c r="O290" s="115">
        <f t="shared" si="16"/>
        <v>0</v>
      </c>
      <c r="P290" s="196"/>
      <c r="Q290" s="104" t="e">
        <f t="shared" si="17"/>
        <v>#DIV/0!</v>
      </c>
    </row>
    <row r="291" spans="2:17">
      <c r="B291" s="121"/>
      <c r="C291" s="119"/>
      <c r="D291" s="119"/>
      <c r="E291" s="117"/>
      <c r="F291" s="118"/>
      <c r="G291" s="119"/>
      <c r="H291" s="119"/>
      <c r="I291" s="123"/>
      <c r="J291" s="124"/>
      <c r="K291" s="120">
        <v>0</v>
      </c>
      <c r="L291" s="120">
        <v>0</v>
      </c>
      <c r="M291" s="120">
        <v>0</v>
      </c>
      <c r="N291" s="112">
        <f t="shared" si="15"/>
        <v>0</v>
      </c>
      <c r="O291" s="115">
        <f t="shared" si="16"/>
        <v>0</v>
      </c>
      <c r="P291" s="196"/>
      <c r="Q291" s="104" t="e">
        <f t="shared" si="17"/>
        <v>#DIV/0!</v>
      </c>
    </row>
    <row r="292" spans="2:17">
      <c r="B292" s="121"/>
      <c r="C292" s="119"/>
      <c r="D292" s="119"/>
      <c r="E292" s="117"/>
      <c r="F292" s="118"/>
      <c r="G292" s="119"/>
      <c r="H292" s="119"/>
      <c r="I292" s="123"/>
      <c r="J292" s="124"/>
      <c r="K292" s="120">
        <v>0</v>
      </c>
      <c r="L292" s="120">
        <v>0</v>
      </c>
      <c r="M292" s="120">
        <v>0</v>
      </c>
      <c r="N292" s="112">
        <f t="shared" si="15"/>
        <v>0</v>
      </c>
      <c r="O292" s="115">
        <f t="shared" si="16"/>
        <v>0</v>
      </c>
      <c r="P292" s="196"/>
      <c r="Q292" s="104" t="e">
        <f t="shared" si="17"/>
        <v>#DIV/0!</v>
      </c>
    </row>
    <row r="293" spans="2:17">
      <c r="B293" s="121"/>
      <c r="C293" s="119"/>
      <c r="D293" s="119"/>
      <c r="E293" s="117"/>
      <c r="F293" s="118"/>
      <c r="G293" s="119"/>
      <c r="H293" s="119"/>
      <c r="I293" s="123"/>
      <c r="J293" s="124"/>
      <c r="K293" s="120">
        <v>0</v>
      </c>
      <c r="L293" s="120">
        <v>0</v>
      </c>
      <c r="M293" s="120">
        <v>0</v>
      </c>
      <c r="N293" s="112">
        <f t="shared" si="15"/>
        <v>0</v>
      </c>
      <c r="O293" s="115">
        <f t="shared" si="16"/>
        <v>0</v>
      </c>
      <c r="P293" s="196"/>
      <c r="Q293" s="104" t="e">
        <f t="shared" si="17"/>
        <v>#DIV/0!</v>
      </c>
    </row>
    <row r="294" spans="2:17">
      <c r="B294" s="121"/>
      <c r="C294" s="119"/>
      <c r="D294" s="119"/>
      <c r="E294" s="117"/>
      <c r="F294" s="118"/>
      <c r="G294" s="119"/>
      <c r="H294" s="119"/>
      <c r="I294" s="123"/>
      <c r="J294" s="124"/>
      <c r="K294" s="120">
        <v>0</v>
      </c>
      <c r="L294" s="120">
        <v>0</v>
      </c>
      <c r="M294" s="120">
        <v>0</v>
      </c>
      <c r="N294" s="112">
        <f t="shared" si="15"/>
        <v>0</v>
      </c>
      <c r="O294" s="115">
        <f t="shared" si="16"/>
        <v>0</v>
      </c>
      <c r="P294" s="196"/>
      <c r="Q294" s="104" t="e">
        <f t="shared" si="17"/>
        <v>#DIV/0!</v>
      </c>
    </row>
    <row r="295" spans="2:17">
      <c r="B295" s="121"/>
      <c r="C295" s="119"/>
      <c r="D295" s="119"/>
      <c r="E295" s="117"/>
      <c r="F295" s="118"/>
      <c r="G295" s="119"/>
      <c r="H295" s="119"/>
      <c r="I295" s="123"/>
      <c r="J295" s="124"/>
      <c r="K295" s="120">
        <v>0</v>
      </c>
      <c r="L295" s="120">
        <v>0</v>
      </c>
      <c r="M295" s="120">
        <v>0</v>
      </c>
      <c r="N295" s="112">
        <f t="shared" si="15"/>
        <v>0</v>
      </c>
      <c r="O295" s="115">
        <f t="shared" si="16"/>
        <v>0</v>
      </c>
      <c r="P295" s="196"/>
      <c r="Q295" s="104" t="e">
        <f t="shared" si="17"/>
        <v>#DIV/0!</v>
      </c>
    </row>
    <row r="296" spans="2:17">
      <c r="B296" s="121"/>
      <c r="C296" s="119"/>
      <c r="D296" s="119"/>
      <c r="E296" s="117"/>
      <c r="F296" s="118"/>
      <c r="G296" s="119"/>
      <c r="H296" s="119"/>
      <c r="I296" s="123"/>
      <c r="J296" s="124"/>
      <c r="K296" s="120">
        <v>0</v>
      </c>
      <c r="L296" s="120">
        <v>0</v>
      </c>
      <c r="M296" s="120">
        <v>0</v>
      </c>
      <c r="N296" s="112">
        <f t="shared" si="15"/>
        <v>0</v>
      </c>
      <c r="O296" s="115">
        <f t="shared" si="16"/>
        <v>0</v>
      </c>
      <c r="P296" s="196"/>
      <c r="Q296" s="104" t="e">
        <f t="shared" si="17"/>
        <v>#DIV/0!</v>
      </c>
    </row>
    <row r="297" spans="2:17">
      <c r="B297" s="121"/>
      <c r="C297" s="119"/>
      <c r="D297" s="119"/>
      <c r="E297" s="117"/>
      <c r="F297" s="118"/>
      <c r="G297" s="119"/>
      <c r="H297" s="119"/>
      <c r="I297" s="123"/>
      <c r="J297" s="124"/>
      <c r="K297" s="120">
        <v>0</v>
      </c>
      <c r="L297" s="120">
        <v>0</v>
      </c>
      <c r="M297" s="120">
        <v>0</v>
      </c>
      <c r="N297" s="112">
        <f t="shared" si="15"/>
        <v>0</v>
      </c>
      <c r="O297" s="115">
        <f t="shared" si="16"/>
        <v>0</v>
      </c>
      <c r="P297" s="196"/>
      <c r="Q297" s="104" t="e">
        <f t="shared" si="17"/>
        <v>#DIV/0!</v>
      </c>
    </row>
    <row r="298" spans="2:17">
      <c r="B298" s="121"/>
      <c r="C298" s="119"/>
      <c r="D298" s="119"/>
      <c r="E298" s="117"/>
      <c r="F298" s="118"/>
      <c r="G298" s="119"/>
      <c r="H298" s="119"/>
      <c r="I298" s="123"/>
      <c r="J298" s="124"/>
      <c r="K298" s="120">
        <v>0</v>
      </c>
      <c r="L298" s="120">
        <v>0</v>
      </c>
      <c r="M298" s="120">
        <v>0</v>
      </c>
      <c r="N298" s="112">
        <f t="shared" si="15"/>
        <v>0</v>
      </c>
      <c r="O298" s="115">
        <f t="shared" si="16"/>
        <v>0</v>
      </c>
      <c r="P298" s="196"/>
      <c r="Q298" s="104" t="e">
        <f t="shared" si="17"/>
        <v>#DIV/0!</v>
      </c>
    </row>
    <row r="299" spans="2:17">
      <c r="B299" s="121"/>
      <c r="C299" s="119"/>
      <c r="D299" s="119"/>
      <c r="E299" s="117"/>
      <c r="F299" s="118"/>
      <c r="G299" s="119"/>
      <c r="H299" s="119"/>
      <c r="I299" s="123"/>
      <c r="J299" s="124"/>
      <c r="K299" s="120">
        <v>0</v>
      </c>
      <c r="L299" s="120">
        <v>0</v>
      </c>
      <c r="M299" s="120">
        <v>0</v>
      </c>
      <c r="N299" s="112">
        <f t="shared" si="15"/>
        <v>0</v>
      </c>
      <c r="O299" s="115">
        <f t="shared" si="16"/>
        <v>0</v>
      </c>
      <c r="P299" s="196"/>
      <c r="Q299" s="104" t="e">
        <f t="shared" si="17"/>
        <v>#DIV/0!</v>
      </c>
    </row>
    <row r="300" spans="2:17">
      <c r="B300" s="121"/>
      <c r="C300" s="119"/>
      <c r="D300" s="119"/>
      <c r="E300" s="117"/>
      <c r="F300" s="118"/>
      <c r="G300" s="119"/>
      <c r="H300" s="119"/>
      <c r="I300" s="123"/>
      <c r="J300" s="124"/>
      <c r="K300" s="120">
        <v>0</v>
      </c>
      <c r="L300" s="120">
        <v>0</v>
      </c>
      <c r="M300" s="120">
        <v>0</v>
      </c>
      <c r="N300" s="112">
        <f t="shared" si="15"/>
        <v>0</v>
      </c>
      <c r="O300" s="115">
        <f t="shared" si="16"/>
        <v>0</v>
      </c>
      <c r="P300" s="196"/>
      <c r="Q300" s="104" t="e">
        <f t="shared" si="17"/>
        <v>#DIV/0!</v>
      </c>
    </row>
    <row r="301" spans="2:17">
      <c r="B301" s="121"/>
      <c r="C301" s="119"/>
      <c r="D301" s="119"/>
      <c r="E301" s="117"/>
      <c r="F301" s="118"/>
      <c r="G301" s="119"/>
      <c r="H301" s="119"/>
      <c r="I301" s="123"/>
      <c r="J301" s="124"/>
      <c r="K301" s="120">
        <v>0</v>
      </c>
      <c r="L301" s="120">
        <v>0</v>
      </c>
      <c r="M301" s="120">
        <v>0</v>
      </c>
      <c r="N301" s="112">
        <f t="shared" si="15"/>
        <v>0</v>
      </c>
      <c r="O301" s="115">
        <f t="shared" si="16"/>
        <v>0</v>
      </c>
      <c r="P301" s="196"/>
      <c r="Q301" s="104" t="e">
        <f t="shared" si="17"/>
        <v>#DIV/0!</v>
      </c>
    </row>
    <row r="302" spans="2:17">
      <c r="B302" s="121"/>
      <c r="C302" s="119"/>
      <c r="D302" s="119"/>
      <c r="E302" s="117"/>
      <c r="F302" s="118"/>
      <c r="G302" s="119"/>
      <c r="H302" s="119"/>
      <c r="I302" s="123"/>
      <c r="J302" s="124"/>
      <c r="K302" s="120">
        <v>0</v>
      </c>
      <c r="L302" s="120">
        <v>0</v>
      </c>
      <c r="M302" s="120">
        <v>0</v>
      </c>
      <c r="N302" s="112">
        <f t="shared" si="15"/>
        <v>0</v>
      </c>
      <c r="O302" s="115">
        <f t="shared" si="16"/>
        <v>0</v>
      </c>
      <c r="P302" s="196"/>
      <c r="Q302" s="104" t="e">
        <f t="shared" si="17"/>
        <v>#DIV/0!</v>
      </c>
    </row>
    <row r="303" spans="2:17">
      <c r="B303" s="121"/>
      <c r="C303" s="119"/>
      <c r="D303" s="119"/>
      <c r="E303" s="117"/>
      <c r="F303" s="118"/>
      <c r="G303" s="119"/>
      <c r="H303" s="119"/>
      <c r="I303" s="123"/>
      <c r="J303" s="124"/>
      <c r="K303" s="120">
        <v>0</v>
      </c>
      <c r="L303" s="120">
        <v>0</v>
      </c>
      <c r="M303" s="120">
        <v>0</v>
      </c>
      <c r="N303" s="112">
        <f t="shared" si="15"/>
        <v>0</v>
      </c>
      <c r="O303" s="115">
        <f t="shared" si="16"/>
        <v>0</v>
      </c>
      <c r="P303" s="196"/>
      <c r="Q303" s="104" t="e">
        <f t="shared" si="17"/>
        <v>#DIV/0!</v>
      </c>
    </row>
    <row r="304" spans="2:17">
      <c r="B304" s="121"/>
      <c r="C304" s="119"/>
      <c r="D304" s="119"/>
      <c r="E304" s="117"/>
      <c r="F304" s="118"/>
      <c r="G304" s="119"/>
      <c r="H304" s="119"/>
      <c r="I304" s="123"/>
      <c r="J304" s="124"/>
      <c r="K304" s="120">
        <v>0</v>
      </c>
      <c r="L304" s="120">
        <v>0</v>
      </c>
      <c r="M304" s="120">
        <v>0</v>
      </c>
      <c r="N304" s="112">
        <f t="shared" si="15"/>
        <v>0</v>
      </c>
      <c r="O304" s="115">
        <f t="shared" si="16"/>
        <v>0</v>
      </c>
      <c r="P304" s="196"/>
      <c r="Q304" s="104" t="e">
        <f t="shared" si="17"/>
        <v>#DIV/0!</v>
      </c>
    </row>
    <row r="305" spans="2:17">
      <c r="B305" s="121"/>
      <c r="C305" s="119"/>
      <c r="D305" s="119"/>
      <c r="E305" s="117"/>
      <c r="F305" s="118"/>
      <c r="G305" s="119"/>
      <c r="H305" s="119"/>
      <c r="I305" s="123"/>
      <c r="J305" s="124"/>
      <c r="K305" s="120">
        <v>0</v>
      </c>
      <c r="L305" s="120">
        <v>0</v>
      </c>
      <c r="M305" s="120">
        <v>0</v>
      </c>
      <c r="N305" s="112">
        <f t="shared" si="15"/>
        <v>0</v>
      </c>
      <c r="O305" s="115">
        <f t="shared" si="16"/>
        <v>0</v>
      </c>
      <c r="P305" s="196"/>
      <c r="Q305" s="104" t="e">
        <f t="shared" si="17"/>
        <v>#DIV/0!</v>
      </c>
    </row>
    <row r="306" spans="2:17">
      <c r="B306" s="121"/>
      <c r="C306" s="119"/>
      <c r="D306" s="119"/>
      <c r="E306" s="117"/>
      <c r="F306" s="118"/>
      <c r="G306" s="119"/>
      <c r="H306" s="119"/>
      <c r="I306" s="123"/>
      <c r="J306" s="124"/>
      <c r="K306" s="120">
        <v>0</v>
      </c>
      <c r="L306" s="120">
        <v>0</v>
      </c>
      <c r="M306" s="120">
        <v>0</v>
      </c>
      <c r="N306" s="112">
        <f t="shared" si="15"/>
        <v>0</v>
      </c>
      <c r="O306" s="115">
        <f t="shared" si="16"/>
        <v>0</v>
      </c>
      <c r="P306" s="196"/>
      <c r="Q306" s="104" t="e">
        <f t="shared" si="17"/>
        <v>#DIV/0!</v>
      </c>
    </row>
    <row r="307" spans="2:17">
      <c r="B307" s="121"/>
      <c r="C307" s="119"/>
      <c r="D307" s="119"/>
      <c r="E307" s="117"/>
      <c r="F307" s="118"/>
      <c r="G307" s="119"/>
      <c r="H307" s="119"/>
      <c r="I307" s="123"/>
      <c r="J307" s="124"/>
      <c r="K307" s="120">
        <v>0</v>
      </c>
      <c r="L307" s="120">
        <v>0</v>
      </c>
      <c r="M307" s="120">
        <v>0</v>
      </c>
      <c r="N307" s="112">
        <f t="shared" si="15"/>
        <v>0</v>
      </c>
      <c r="O307" s="115">
        <f t="shared" si="16"/>
        <v>0</v>
      </c>
      <c r="P307" s="196"/>
      <c r="Q307" s="104" t="e">
        <f t="shared" si="17"/>
        <v>#DIV/0!</v>
      </c>
    </row>
    <row r="308" spans="2:17">
      <c r="B308" s="121"/>
      <c r="C308" s="119"/>
      <c r="D308" s="119"/>
      <c r="E308" s="117"/>
      <c r="F308" s="118"/>
      <c r="G308" s="119"/>
      <c r="H308" s="119"/>
      <c r="I308" s="123"/>
      <c r="J308" s="124"/>
      <c r="K308" s="120">
        <v>0</v>
      </c>
      <c r="L308" s="120">
        <v>0</v>
      </c>
      <c r="M308" s="120">
        <v>0</v>
      </c>
      <c r="N308" s="112">
        <f t="shared" si="15"/>
        <v>0</v>
      </c>
      <c r="O308" s="115">
        <f t="shared" si="16"/>
        <v>0</v>
      </c>
      <c r="P308" s="196"/>
      <c r="Q308" s="104" t="e">
        <f t="shared" si="17"/>
        <v>#DIV/0!</v>
      </c>
    </row>
    <row r="309" spans="2:17">
      <c r="B309" s="121"/>
      <c r="C309" s="119"/>
      <c r="D309" s="119"/>
      <c r="E309" s="117"/>
      <c r="F309" s="118"/>
      <c r="G309" s="119"/>
      <c r="H309" s="119"/>
      <c r="I309" s="123"/>
      <c r="J309" s="124"/>
      <c r="K309" s="120">
        <v>0</v>
      </c>
      <c r="L309" s="120">
        <v>0</v>
      </c>
      <c r="M309" s="120">
        <v>0</v>
      </c>
      <c r="N309" s="112">
        <f t="shared" si="15"/>
        <v>0</v>
      </c>
      <c r="O309" s="115">
        <f t="shared" si="16"/>
        <v>0</v>
      </c>
      <c r="P309" s="196"/>
      <c r="Q309" s="104" t="e">
        <f t="shared" si="17"/>
        <v>#DIV/0!</v>
      </c>
    </row>
    <row r="310" spans="2:17">
      <c r="B310" s="121"/>
      <c r="C310" s="119"/>
      <c r="D310" s="119"/>
      <c r="E310" s="117"/>
      <c r="F310" s="118"/>
      <c r="G310" s="119"/>
      <c r="H310" s="119"/>
      <c r="I310" s="123"/>
      <c r="J310" s="124"/>
      <c r="K310" s="120">
        <v>0</v>
      </c>
      <c r="L310" s="120">
        <v>0</v>
      </c>
      <c r="M310" s="120">
        <v>0</v>
      </c>
      <c r="N310" s="112">
        <f t="shared" si="15"/>
        <v>0</v>
      </c>
      <c r="O310" s="115">
        <f t="shared" si="16"/>
        <v>0</v>
      </c>
      <c r="P310" s="196"/>
      <c r="Q310" s="104" t="e">
        <f t="shared" si="17"/>
        <v>#DIV/0!</v>
      </c>
    </row>
    <row r="311" spans="2:17">
      <c r="B311" s="121"/>
      <c r="C311" s="119"/>
      <c r="D311" s="119"/>
      <c r="E311" s="117"/>
      <c r="F311" s="118"/>
      <c r="G311" s="119"/>
      <c r="H311" s="119"/>
      <c r="I311" s="123"/>
      <c r="J311" s="124"/>
      <c r="K311" s="120">
        <v>0</v>
      </c>
      <c r="L311" s="120">
        <v>0</v>
      </c>
      <c r="M311" s="120">
        <v>0</v>
      </c>
      <c r="N311" s="112">
        <f t="shared" si="15"/>
        <v>0</v>
      </c>
      <c r="O311" s="115">
        <f t="shared" si="16"/>
        <v>0</v>
      </c>
      <c r="P311" s="196"/>
      <c r="Q311" s="104" t="e">
        <f t="shared" si="17"/>
        <v>#DIV/0!</v>
      </c>
    </row>
    <row r="312" spans="2:17">
      <c r="B312" s="121"/>
      <c r="C312" s="119"/>
      <c r="D312" s="119"/>
      <c r="E312" s="117"/>
      <c r="F312" s="118"/>
      <c r="G312" s="119"/>
      <c r="H312" s="119"/>
      <c r="I312" s="123"/>
      <c r="J312" s="124"/>
      <c r="K312" s="120">
        <v>0</v>
      </c>
      <c r="L312" s="120">
        <v>0</v>
      </c>
      <c r="M312" s="120">
        <v>0</v>
      </c>
      <c r="N312" s="112">
        <f t="shared" si="15"/>
        <v>0</v>
      </c>
      <c r="O312" s="115">
        <f t="shared" si="16"/>
        <v>0</v>
      </c>
      <c r="P312" s="196"/>
      <c r="Q312" s="104" t="e">
        <f t="shared" si="17"/>
        <v>#DIV/0!</v>
      </c>
    </row>
    <row r="313" spans="2:17">
      <c r="B313" s="121"/>
      <c r="C313" s="119"/>
      <c r="D313" s="119"/>
      <c r="E313" s="117"/>
      <c r="F313" s="118"/>
      <c r="G313" s="119"/>
      <c r="H313" s="119"/>
      <c r="I313" s="123"/>
      <c r="J313" s="124"/>
      <c r="K313" s="120">
        <v>0</v>
      </c>
      <c r="L313" s="120">
        <v>0</v>
      </c>
      <c r="M313" s="120">
        <v>0</v>
      </c>
      <c r="N313" s="112">
        <f t="shared" si="15"/>
        <v>0</v>
      </c>
      <c r="O313" s="115">
        <f t="shared" si="16"/>
        <v>0</v>
      </c>
      <c r="P313" s="196"/>
      <c r="Q313" s="104" t="e">
        <f t="shared" si="17"/>
        <v>#DIV/0!</v>
      </c>
    </row>
    <row r="314" spans="2:17">
      <c r="B314" s="121"/>
      <c r="C314" s="119"/>
      <c r="D314" s="119"/>
      <c r="E314" s="117"/>
      <c r="F314" s="118"/>
      <c r="G314" s="119"/>
      <c r="H314" s="119"/>
      <c r="I314" s="123"/>
      <c r="J314" s="124"/>
      <c r="K314" s="120">
        <v>0</v>
      </c>
      <c r="L314" s="120">
        <v>0</v>
      </c>
      <c r="M314" s="120">
        <v>0</v>
      </c>
      <c r="N314" s="112">
        <f t="shared" si="15"/>
        <v>0</v>
      </c>
      <c r="O314" s="115">
        <f t="shared" si="16"/>
        <v>0</v>
      </c>
      <c r="P314" s="196"/>
      <c r="Q314" s="104" t="e">
        <f t="shared" si="17"/>
        <v>#DIV/0!</v>
      </c>
    </row>
    <row r="315" spans="2:17">
      <c r="B315" s="121"/>
      <c r="C315" s="119"/>
      <c r="D315" s="119"/>
      <c r="E315" s="117"/>
      <c r="F315" s="118"/>
      <c r="G315" s="119"/>
      <c r="H315" s="119"/>
      <c r="I315" s="123"/>
      <c r="J315" s="124"/>
      <c r="K315" s="120">
        <v>0</v>
      </c>
      <c r="L315" s="120">
        <v>0</v>
      </c>
      <c r="M315" s="120">
        <v>0</v>
      </c>
      <c r="N315" s="112">
        <f t="shared" si="15"/>
        <v>0</v>
      </c>
      <c r="O315" s="115">
        <f t="shared" si="16"/>
        <v>0</v>
      </c>
      <c r="P315" s="196"/>
      <c r="Q315" s="104" t="e">
        <f t="shared" si="17"/>
        <v>#DIV/0!</v>
      </c>
    </row>
    <row r="316" spans="2:17">
      <c r="B316" s="121"/>
      <c r="C316" s="119"/>
      <c r="D316" s="119"/>
      <c r="E316" s="117"/>
      <c r="F316" s="118"/>
      <c r="G316" s="119"/>
      <c r="H316" s="119"/>
      <c r="I316" s="123"/>
      <c r="J316" s="124"/>
      <c r="K316" s="120">
        <v>0</v>
      </c>
      <c r="L316" s="120">
        <v>0</v>
      </c>
      <c r="M316" s="120">
        <v>0</v>
      </c>
      <c r="N316" s="112">
        <f t="shared" si="15"/>
        <v>0</v>
      </c>
      <c r="O316" s="115">
        <f t="shared" si="16"/>
        <v>0</v>
      </c>
      <c r="P316" s="196"/>
      <c r="Q316" s="104" t="e">
        <f t="shared" si="17"/>
        <v>#DIV/0!</v>
      </c>
    </row>
    <row r="317" spans="2:17">
      <c r="B317" s="121"/>
      <c r="C317" s="119"/>
      <c r="D317" s="119"/>
      <c r="E317" s="117"/>
      <c r="F317" s="118"/>
      <c r="G317" s="119"/>
      <c r="H317" s="119"/>
      <c r="I317" s="123"/>
      <c r="J317" s="124"/>
      <c r="K317" s="120">
        <v>0</v>
      </c>
      <c r="L317" s="120">
        <v>0</v>
      </c>
      <c r="M317" s="120">
        <v>0</v>
      </c>
      <c r="N317" s="112">
        <f t="shared" si="15"/>
        <v>0</v>
      </c>
      <c r="O317" s="115">
        <f t="shared" si="16"/>
        <v>0</v>
      </c>
      <c r="P317" s="196"/>
      <c r="Q317" s="104" t="e">
        <f t="shared" si="17"/>
        <v>#DIV/0!</v>
      </c>
    </row>
    <row r="318" spans="2:17">
      <c r="B318" s="121"/>
      <c r="C318" s="119"/>
      <c r="D318" s="119"/>
      <c r="E318" s="117"/>
      <c r="F318" s="118"/>
      <c r="G318" s="119"/>
      <c r="H318" s="119"/>
      <c r="I318" s="123"/>
      <c r="J318" s="124"/>
      <c r="K318" s="120">
        <v>0</v>
      </c>
      <c r="L318" s="120">
        <v>0</v>
      </c>
      <c r="M318" s="120">
        <v>0</v>
      </c>
      <c r="N318" s="112">
        <f t="shared" si="15"/>
        <v>0</v>
      </c>
      <c r="O318" s="115">
        <f t="shared" si="16"/>
        <v>0</v>
      </c>
      <c r="P318" s="196"/>
      <c r="Q318" s="104" t="e">
        <f t="shared" si="17"/>
        <v>#DIV/0!</v>
      </c>
    </row>
    <row r="319" spans="2:17">
      <c r="B319" s="121"/>
      <c r="C319" s="119"/>
      <c r="D319" s="119"/>
      <c r="E319" s="117"/>
      <c r="F319" s="118"/>
      <c r="G319" s="119"/>
      <c r="H319" s="119"/>
      <c r="I319" s="123"/>
      <c r="J319" s="124"/>
      <c r="K319" s="120">
        <v>0</v>
      </c>
      <c r="L319" s="120">
        <v>0</v>
      </c>
      <c r="M319" s="120">
        <v>0</v>
      </c>
      <c r="N319" s="112">
        <f t="shared" si="15"/>
        <v>0</v>
      </c>
      <c r="O319" s="115">
        <f t="shared" si="16"/>
        <v>0</v>
      </c>
      <c r="P319" s="196"/>
      <c r="Q319" s="104" t="e">
        <f t="shared" si="17"/>
        <v>#DIV/0!</v>
      </c>
    </row>
    <row r="320" spans="2:17">
      <c r="B320" s="121"/>
      <c r="C320" s="119"/>
      <c r="D320" s="119"/>
      <c r="E320" s="117"/>
      <c r="F320" s="118"/>
      <c r="G320" s="119"/>
      <c r="H320" s="119"/>
      <c r="I320" s="123"/>
      <c r="J320" s="124"/>
      <c r="K320" s="120">
        <v>0</v>
      </c>
      <c r="L320" s="120">
        <v>0</v>
      </c>
      <c r="M320" s="120">
        <v>0</v>
      </c>
      <c r="N320" s="112">
        <f t="shared" si="15"/>
        <v>0</v>
      </c>
      <c r="O320" s="115">
        <f t="shared" si="16"/>
        <v>0</v>
      </c>
      <c r="P320" s="196"/>
      <c r="Q320" s="104" t="e">
        <f t="shared" si="17"/>
        <v>#DIV/0!</v>
      </c>
    </row>
    <row r="321" spans="2:17">
      <c r="B321" s="121"/>
      <c r="C321" s="119"/>
      <c r="D321" s="119"/>
      <c r="E321" s="117"/>
      <c r="F321" s="118"/>
      <c r="G321" s="119"/>
      <c r="H321" s="119"/>
      <c r="I321" s="123"/>
      <c r="J321" s="124"/>
      <c r="K321" s="120">
        <v>0</v>
      </c>
      <c r="L321" s="120">
        <v>0</v>
      </c>
      <c r="M321" s="120">
        <v>0</v>
      </c>
      <c r="N321" s="112">
        <f t="shared" si="15"/>
        <v>0</v>
      </c>
      <c r="O321" s="115">
        <f t="shared" si="16"/>
        <v>0</v>
      </c>
      <c r="P321" s="196"/>
      <c r="Q321" s="104" t="e">
        <f t="shared" si="17"/>
        <v>#DIV/0!</v>
      </c>
    </row>
    <row r="322" spans="2:17">
      <c r="B322" s="121"/>
      <c r="C322" s="119"/>
      <c r="D322" s="119"/>
      <c r="E322" s="117"/>
      <c r="F322" s="118"/>
      <c r="G322" s="119"/>
      <c r="H322" s="119"/>
      <c r="I322" s="123"/>
      <c r="J322" s="124"/>
      <c r="K322" s="120">
        <v>0</v>
      </c>
      <c r="L322" s="120">
        <v>0</v>
      </c>
      <c r="M322" s="120">
        <v>0</v>
      </c>
      <c r="N322" s="112">
        <f t="shared" si="15"/>
        <v>0</v>
      </c>
      <c r="O322" s="115">
        <f t="shared" si="16"/>
        <v>0</v>
      </c>
      <c r="P322" s="196"/>
      <c r="Q322" s="104" t="e">
        <f t="shared" si="17"/>
        <v>#DIV/0!</v>
      </c>
    </row>
    <row r="323" spans="2:17">
      <c r="B323" s="121"/>
      <c r="C323" s="119"/>
      <c r="D323" s="119"/>
      <c r="E323" s="117"/>
      <c r="F323" s="118"/>
      <c r="G323" s="119"/>
      <c r="H323" s="119"/>
      <c r="I323" s="123"/>
      <c r="J323" s="124"/>
      <c r="K323" s="120">
        <v>0</v>
      </c>
      <c r="L323" s="120">
        <v>0</v>
      </c>
      <c r="M323" s="120">
        <v>0</v>
      </c>
      <c r="N323" s="112">
        <f t="shared" si="15"/>
        <v>0</v>
      </c>
      <c r="O323" s="115">
        <f t="shared" si="16"/>
        <v>0</v>
      </c>
      <c r="P323" s="196"/>
      <c r="Q323" s="104" t="e">
        <f t="shared" si="17"/>
        <v>#DIV/0!</v>
      </c>
    </row>
    <row r="324" spans="2:17">
      <c r="B324" s="121"/>
      <c r="C324" s="119"/>
      <c r="D324" s="119"/>
      <c r="E324" s="117"/>
      <c r="F324" s="118"/>
      <c r="G324" s="119"/>
      <c r="H324" s="119"/>
      <c r="I324" s="123"/>
      <c r="J324" s="124"/>
      <c r="K324" s="120">
        <v>0</v>
      </c>
      <c r="L324" s="120">
        <v>0</v>
      </c>
      <c r="M324" s="120">
        <v>0</v>
      </c>
      <c r="N324" s="112">
        <f t="shared" si="15"/>
        <v>0</v>
      </c>
      <c r="O324" s="115">
        <f t="shared" si="16"/>
        <v>0</v>
      </c>
      <c r="P324" s="196"/>
      <c r="Q324" s="104" t="e">
        <f t="shared" si="17"/>
        <v>#DIV/0!</v>
      </c>
    </row>
    <row r="325" spans="2:17">
      <c r="B325" s="121"/>
      <c r="C325" s="119"/>
      <c r="D325" s="119"/>
      <c r="E325" s="117"/>
      <c r="F325" s="118"/>
      <c r="G325" s="119"/>
      <c r="H325" s="119"/>
      <c r="I325" s="123"/>
      <c r="J325" s="124"/>
      <c r="K325" s="120">
        <v>0</v>
      </c>
      <c r="L325" s="120">
        <v>0</v>
      </c>
      <c r="M325" s="120">
        <v>0</v>
      </c>
      <c r="N325" s="112">
        <f t="shared" si="15"/>
        <v>0</v>
      </c>
      <c r="O325" s="115">
        <f t="shared" si="16"/>
        <v>0</v>
      </c>
      <c r="P325" s="196"/>
      <c r="Q325" s="104" t="e">
        <f t="shared" si="17"/>
        <v>#DIV/0!</v>
      </c>
    </row>
    <row r="326" spans="2:17">
      <c r="B326" s="121"/>
      <c r="C326" s="119"/>
      <c r="D326" s="119"/>
      <c r="E326" s="117"/>
      <c r="F326" s="118"/>
      <c r="G326" s="119"/>
      <c r="H326" s="119"/>
      <c r="I326" s="123"/>
      <c r="J326" s="124"/>
      <c r="K326" s="120">
        <v>0</v>
      </c>
      <c r="L326" s="120">
        <v>0</v>
      </c>
      <c r="M326" s="120">
        <v>0</v>
      </c>
      <c r="N326" s="112">
        <f t="shared" si="15"/>
        <v>0</v>
      </c>
      <c r="O326" s="115">
        <f t="shared" si="16"/>
        <v>0</v>
      </c>
      <c r="P326" s="196"/>
      <c r="Q326" s="104" t="e">
        <f t="shared" si="17"/>
        <v>#DIV/0!</v>
      </c>
    </row>
    <row r="327" spans="2:17">
      <c r="B327" s="121"/>
      <c r="C327" s="119"/>
      <c r="D327" s="119"/>
      <c r="E327" s="117"/>
      <c r="F327" s="118"/>
      <c r="G327" s="119"/>
      <c r="H327" s="119"/>
      <c r="I327" s="123"/>
      <c r="J327" s="124"/>
      <c r="K327" s="120">
        <v>0</v>
      </c>
      <c r="L327" s="120">
        <v>0</v>
      </c>
      <c r="M327" s="120">
        <v>0</v>
      </c>
      <c r="N327" s="112">
        <f t="shared" si="15"/>
        <v>0</v>
      </c>
      <c r="O327" s="115">
        <f t="shared" si="16"/>
        <v>0</v>
      </c>
      <c r="P327" s="196"/>
      <c r="Q327" s="104" t="e">
        <f t="shared" si="17"/>
        <v>#DIV/0!</v>
      </c>
    </row>
    <row r="328" spans="2:17">
      <c r="B328" s="121"/>
      <c r="C328" s="119"/>
      <c r="D328" s="119"/>
      <c r="E328" s="117"/>
      <c r="F328" s="118"/>
      <c r="G328" s="119"/>
      <c r="H328" s="119"/>
      <c r="I328" s="123"/>
      <c r="J328" s="124"/>
      <c r="K328" s="120">
        <v>0</v>
      </c>
      <c r="L328" s="120">
        <v>0</v>
      </c>
      <c r="M328" s="120">
        <v>0</v>
      </c>
      <c r="N328" s="112">
        <f t="shared" si="15"/>
        <v>0</v>
      </c>
      <c r="O328" s="115">
        <f t="shared" si="16"/>
        <v>0</v>
      </c>
      <c r="P328" s="196"/>
      <c r="Q328" s="104" t="e">
        <f t="shared" si="17"/>
        <v>#DIV/0!</v>
      </c>
    </row>
    <row r="329" spans="2:17">
      <c r="B329" s="121"/>
      <c r="C329" s="119"/>
      <c r="D329" s="119"/>
      <c r="E329" s="117"/>
      <c r="F329" s="118"/>
      <c r="G329" s="119"/>
      <c r="H329" s="119"/>
      <c r="I329" s="123"/>
      <c r="J329" s="124"/>
      <c r="K329" s="120">
        <v>0</v>
      </c>
      <c r="L329" s="120">
        <v>0</v>
      </c>
      <c r="M329" s="120">
        <v>0</v>
      </c>
      <c r="N329" s="112">
        <f t="shared" si="15"/>
        <v>0</v>
      </c>
      <c r="O329" s="115">
        <f t="shared" si="16"/>
        <v>0</v>
      </c>
      <c r="P329" s="196"/>
      <c r="Q329" s="104" t="e">
        <f t="shared" si="17"/>
        <v>#DIV/0!</v>
      </c>
    </row>
    <row r="330" spans="2:17">
      <c r="B330" s="121"/>
      <c r="C330" s="119"/>
      <c r="D330" s="119"/>
      <c r="E330" s="117"/>
      <c r="F330" s="118"/>
      <c r="G330" s="119"/>
      <c r="H330" s="119"/>
      <c r="I330" s="123"/>
      <c r="J330" s="124"/>
      <c r="K330" s="120">
        <v>0</v>
      </c>
      <c r="L330" s="120">
        <v>0</v>
      </c>
      <c r="M330" s="120">
        <v>0</v>
      </c>
      <c r="N330" s="112">
        <f t="shared" si="15"/>
        <v>0</v>
      </c>
      <c r="O330" s="115">
        <f t="shared" si="16"/>
        <v>0</v>
      </c>
      <c r="P330" s="196"/>
      <c r="Q330" s="104" t="e">
        <f t="shared" si="17"/>
        <v>#DIV/0!</v>
      </c>
    </row>
    <row r="331" spans="2:17">
      <c r="B331" s="121"/>
      <c r="C331" s="119"/>
      <c r="D331" s="119"/>
      <c r="E331" s="117"/>
      <c r="F331" s="118"/>
      <c r="G331" s="119"/>
      <c r="H331" s="119"/>
      <c r="I331" s="123"/>
      <c r="J331" s="124"/>
      <c r="K331" s="120">
        <v>0</v>
      </c>
      <c r="L331" s="120">
        <v>0</v>
      </c>
      <c r="M331" s="120">
        <v>0</v>
      </c>
      <c r="N331" s="112">
        <f t="shared" si="15"/>
        <v>0</v>
      </c>
      <c r="O331" s="115">
        <f t="shared" si="16"/>
        <v>0</v>
      </c>
      <c r="P331" s="196"/>
      <c r="Q331" s="104" t="e">
        <f t="shared" si="17"/>
        <v>#DIV/0!</v>
      </c>
    </row>
    <row r="332" spans="2:17">
      <c r="B332" s="121"/>
      <c r="C332" s="119"/>
      <c r="D332" s="119"/>
      <c r="E332" s="117"/>
      <c r="F332" s="118"/>
      <c r="G332" s="119"/>
      <c r="H332" s="119"/>
      <c r="I332" s="123"/>
      <c r="J332" s="124"/>
      <c r="K332" s="120">
        <v>0</v>
      </c>
      <c r="L332" s="120">
        <v>0</v>
      </c>
      <c r="M332" s="120">
        <v>0</v>
      </c>
      <c r="N332" s="112">
        <f t="shared" si="15"/>
        <v>0</v>
      </c>
      <c r="O332" s="115">
        <f t="shared" si="16"/>
        <v>0</v>
      </c>
      <c r="P332" s="196"/>
      <c r="Q332" s="104" t="e">
        <f t="shared" si="17"/>
        <v>#DIV/0!</v>
      </c>
    </row>
    <row r="333" spans="2:17">
      <c r="B333" s="121"/>
      <c r="C333" s="119"/>
      <c r="D333" s="119"/>
      <c r="E333" s="117"/>
      <c r="F333" s="118"/>
      <c r="G333" s="119"/>
      <c r="H333" s="119"/>
      <c r="I333" s="123"/>
      <c r="J333" s="124"/>
      <c r="K333" s="120">
        <v>0</v>
      </c>
      <c r="L333" s="120">
        <v>0</v>
      </c>
      <c r="M333" s="120">
        <v>0</v>
      </c>
      <c r="N333" s="112">
        <f t="shared" si="15"/>
        <v>0</v>
      </c>
      <c r="O333" s="115">
        <f t="shared" si="16"/>
        <v>0</v>
      </c>
      <c r="P333" s="196"/>
      <c r="Q333" s="104" t="e">
        <f t="shared" si="17"/>
        <v>#DIV/0!</v>
      </c>
    </row>
    <row r="334" spans="2:17">
      <c r="B334" s="121"/>
      <c r="C334" s="119"/>
      <c r="D334" s="119"/>
      <c r="E334" s="117"/>
      <c r="F334" s="118"/>
      <c r="G334" s="119"/>
      <c r="H334" s="119"/>
      <c r="I334" s="123"/>
      <c r="J334" s="124"/>
      <c r="K334" s="120">
        <v>0</v>
      </c>
      <c r="L334" s="120">
        <v>0</v>
      </c>
      <c r="M334" s="120">
        <v>0</v>
      </c>
      <c r="N334" s="112">
        <f t="shared" si="15"/>
        <v>0</v>
      </c>
      <c r="O334" s="115">
        <f t="shared" si="16"/>
        <v>0</v>
      </c>
      <c r="P334" s="196"/>
      <c r="Q334" s="104" t="e">
        <f t="shared" si="17"/>
        <v>#DIV/0!</v>
      </c>
    </row>
    <row r="335" spans="2:17">
      <c r="B335" s="121"/>
      <c r="C335" s="119"/>
      <c r="D335" s="119"/>
      <c r="E335" s="117"/>
      <c r="F335" s="118"/>
      <c r="G335" s="119"/>
      <c r="H335" s="119"/>
      <c r="I335" s="123"/>
      <c r="J335" s="124"/>
      <c r="K335" s="120">
        <v>0</v>
      </c>
      <c r="L335" s="120">
        <v>0</v>
      </c>
      <c r="M335" s="120">
        <v>0</v>
      </c>
      <c r="N335" s="112">
        <f t="shared" si="15"/>
        <v>0</v>
      </c>
      <c r="O335" s="115">
        <f t="shared" si="16"/>
        <v>0</v>
      </c>
      <c r="P335" s="196"/>
      <c r="Q335" s="104" t="e">
        <f t="shared" si="17"/>
        <v>#DIV/0!</v>
      </c>
    </row>
    <row r="336" spans="2:17">
      <c r="B336" s="121"/>
      <c r="C336" s="119"/>
      <c r="D336" s="119"/>
      <c r="E336" s="117"/>
      <c r="F336" s="118"/>
      <c r="G336" s="119"/>
      <c r="H336" s="119"/>
      <c r="I336" s="123"/>
      <c r="J336" s="124"/>
      <c r="K336" s="120">
        <v>0</v>
      </c>
      <c r="L336" s="120">
        <v>0</v>
      </c>
      <c r="M336" s="120">
        <v>0</v>
      </c>
      <c r="N336" s="112">
        <f t="shared" si="15"/>
        <v>0</v>
      </c>
      <c r="O336" s="115">
        <f t="shared" si="16"/>
        <v>0</v>
      </c>
      <c r="P336" s="196"/>
      <c r="Q336" s="104" t="e">
        <f t="shared" si="17"/>
        <v>#DIV/0!</v>
      </c>
    </row>
    <row r="337" spans="2:17">
      <c r="B337" s="121"/>
      <c r="C337" s="119"/>
      <c r="D337" s="119"/>
      <c r="E337" s="117"/>
      <c r="F337" s="118"/>
      <c r="G337" s="119"/>
      <c r="H337" s="119"/>
      <c r="I337" s="123"/>
      <c r="J337" s="124"/>
      <c r="K337" s="120">
        <v>0</v>
      </c>
      <c r="L337" s="120">
        <v>0</v>
      </c>
      <c r="M337" s="120">
        <v>0</v>
      </c>
      <c r="N337" s="112">
        <f t="shared" si="15"/>
        <v>0</v>
      </c>
      <c r="O337" s="115">
        <f t="shared" si="16"/>
        <v>0</v>
      </c>
      <c r="P337" s="196"/>
      <c r="Q337" s="104" t="e">
        <f t="shared" si="17"/>
        <v>#DIV/0!</v>
      </c>
    </row>
    <row r="338" spans="2:17">
      <c r="B338" s="121"/>
      <c r="C338" s="119"/>
      <c r="D338" s="119"/>
      <c r="E338" s="117"/>
      <c r="F338" s="118"/>
      <c r="G338" s="119"/>
      <c r="H338" s="119"/>
      <c r="I338" s="123"/>
      <c r="J338" s="124"/>
      <c r="K338" s="120">
        <v>0</v>
      </c>
      <c r="L338" s="120">
        <v>0</v>
      </c>
      <c r="M338" s="120">
        <v>0</v>
      </c>
      <c r="N338" s="112">
        <f t="shared" si="15"/>
        <v>0</v>
      </c>
      <c r="O338" s="115">
        <f t="shared" si="16"/>
        <v>0</v>
      </c>
      <c r="P338" s="196"/>
      <c r="Q338" s="104" t="e">
        <f t="shared" si="17"/>
        <v>#DIV/0!</v>
      </c>
    </row>
    <row r="339" spans="2:17">
      <c r="B339" s="121"/>
      <c r="C339" s="119"/>
      <c r="D339" s="119"/>
      <c r="E339" s="117"/>
      <c r="F339" s="118"/>
      <c r="G339" s="119"/>
      <c r="H339" s="119"/>
      <c r="I339" s="123"/>
      <c r="J339" s="124"/>
      <c r="K339" s="120">
        <v>0</v>
      </c>
      <c r="L339" s="120">
        <v>0</v>
      </c>
      <c r="M339" s="120">
        <v>0</v>
      </c>
      <c r="N339" s="112">
        <f t="shared" si="15"/>
        <v>0</v>
      </c>
      <c r="O339" s="115">
        <f t="shared" si="16"/>
        <v>0</v>
      </c>
      <c r="P339" s="196"/>
      <c r="Q339" s="104" t="e">
        <f t="shared" si="17"/>
        <v>#DIV/0!</v>
      </c>
    </row>
    <row r="340" spans="2:17">
      <c r="B340" s="121"/>
      <c r="C340" s="119"/>
      <c r="D340" s="119"/>
      <c r="E340" s="117"/>
      <c r="F340" s="118"/>
      <c r="G340" s="119"/>
      <c r="H340" s="119"/>
      <c r="I340" s="123"/>
      <c r="J340" s="124"/>
      <c r="K340" s="120">
        <v>0</v>
      </c>
      <c r="L340" s="120">
        <v>0</v>
      </c>
      <c r="M340" s="120">
        <v>0</v>
      </c>
      <c r="N340" s="112">
        <f t="shared" si="15"/>
        <v>0</v>
      </c>
      <c r="O340" s="115">
        <f t="shared" si="16"/>
        <v>0</v>
      </c>
      <c r="P340" s="196"/>
      <c r="Q340" s="104" t="e">
        <f t="shared" si="17"/>
        <v>#DIV/0!</v>
      </c>
    </row>
    <row r="341" spans="2:17">
      <c r="B341" s="121"/>
      <c r="C341" s="119"/>
      <c r="D341" s="119"/>
      <c r="E341" s="117"/>
      <c r="F341" s="118"/>
      <c r="G341" s="119"/>
      <c r="H341" s="119"/>
      <c r="I341" s="123"/>
      <c r="J341" s="124"/>
      <c r="K341" s="120">
        <v>0</v>
      </c>
      <c r="L341" s="120">
        <v>0</v>
      </c>
      <c r="M341" s="120">
        <v>0</v>
      </c>
      <c r="N341" s="112">
        <f t="shared" ref="N341:N404" si="18">M341</f>
        <v>0</v>
      </c>
      <c r="O341" s="115">
        <f t="shared" si="16"/>
        <v>0</v>
      </c>
      <c r="P341" s="196"/>
      <c r="Q341" s="104" t="e">
        <f t="shared" si="17"/>
        <v>#DIV/0!</v>
      </c>
    </row>
    <row r="342" spans="2:17">
      <c r="B342" s="121"/>
      <c r="C342" s="119"/>
      <c r="D342" s="119"/>
      <c r="E342" s="117"/>
      <c r="F342" s="118"/>
      <c r="G342" s="119"/>
      <c r="H342" s="119"/>
      <c r="I342" s="123"/>
      <c r="J342" s="124"/>
      <c r="K342" s="120">
        <v>0</v>
      </c>
      <c r="L342" s="120">
        <v>0</v>
      </c>
      <c r="M342" s="120">
        <v>0</v>
      </c>
      <c r="N342" s="112">
        <f t="shared" si="18"/>
        <v>0</v>
      </c>
      <c r="O342" s="115">
        <f t="shared" ref="O342:O405" si="19">SUM(K342:N342)</f>
        <v>0</v>
      </c>
      <c r="P342" s="196"/>
      <c r="Q342" s="104" t="e">
        <f t="shared" ref="Q342:Q405" si="20">I342-(SUM(L342:N342)/K342)</f>
        <v>#DIV/0!</v>
      </c>
    </row>
    <row r="343" spans="2:17">
      <c r="B343" s="121"/>
      <c r="C343" s="119"/>
      <c r="D343" s="119"/>
      <c r="E343" s="117"/>
      <c r="F343" s="118"/>
      <c r="G343" s="119"/>
      <c r="H343" s="119"/>
      <c r="I343" s="123"/>
      <c r="J343" s="124"/>
      <c r="K343" s="120">
        <v>0</v>
      </c>
      <c r="L343" s="120">
        <v>0</v>
      </c>
      <c r="M343" s="120">
        <v>0</v>
      </c>
      <c r="N343" s="112">
        <f t="shared" si="18"/>
        <v>0</v>
      </c>
      <c r="O343" s="115">
        <f t="shared" si="19"/>
        <v>0</v>
      </c>
      <c r="P343" s="196"/>
      <c r="Q343" s="104" t="e">
        <f t="shared" si="20"/>
        <v>#DIV/0!</v>
      </c>
    </row>
    <row r="344" spans="2:17">
      <c r="B344" s="121"/>
      <c r="C344" s="119"/>
      <c r="D344" s="119"/>
      <c r="E344" s="117"/>
      <c r="F344" s="118"/>
      <c r="G344" s="119"/>
      <c r="H344" s="119"/>
      <c r="I344" s="123"/>
      <c r="J344" s="124"/>
      <c r="K344" s="120">
        <v>0</v>
      </c>
      <c r="L344" s="120">
        <v>0</v>
      </c>
      <c r="M344" s="120">
        <v>0</v>
      </c>
      <c r="N344" s="112">
        <f t="shared" si="18"/>
        <v>0</v>
      </c>
      <c r="O344" s="115">
        <f t="shared" si="19"/>
        <v>0</v>
      </c>
      <c r="P344" s="196"/>
      <c r="Q344" s="104" t="e">
        <f t="shared" si="20"/>
        <v>#DIV/0!</v>
      </c>
    </row>
    <row r="345" spans="2:17">
      <c r="B345" s="121"/>
      <c r="C345" s="119"/>
      <c r="D345" s="119"/>
      <c r="E345" s="117"/>
      <c r="F345" s="118"/>
      <c r="G345" s="119"/>
      <c r="H345" s="119"/>
      <c r="I345" s="123"/>
      <c r="J345" s="124"/>
      <c r="K345" s="120">
        <v>0</v>
      </c>
      <c r="L345" s="120">
        <v>0</v>
      </c>
      <c r="M345" s="120">
        <v>0</v>
      </c>
      <c r="N345" s="112">
        <f t="shared" si="18"/>
        <v>0</v>
      </c>
      <c r="O345" s="115">
        <f t="shared" si="19"/>
        <v>0</v>
      </c>
      <c r="P345" s="196"/>
      <c r="Q345" s="104" t="e">
        <f t="shared" si="20"/>
        <v>#DIV/0!</v>
      </c>
    </row>
    <row r="346" spans="2:17">
      <c r="B346" s="121"/>
      <c r="C346" s="119"/>
      <c r="D346" s="119"/>
      <c r="E346" s="117"/>
      <c r="F346" s="118"/>
      <c r="G346" s="119"/>
      <c r="H346" s="119"/>
      <c r="I346" s="123"/>
      <c r="J346" s="124"/>
      <c r="K346" s="120">
        <v>0</v>
      </c>
      <c r="L346" s="120">
        <v>0</v>
      </c>
      <c r="M346" s="120">
        <v>0</v>
      </c>
      <c r="N346" s="112">
        <f t="shared" si="18"/>
        <v>0</v>
      </c>
      <c r="O346" s="115">
        <f t="shared" si="19"/>
        <v>0</v>
      </c>
      <c r="P346" s="196"/>
      <c r="Q346" s="104" t="e">
        <f t="shared" si="20"/>
        <v>#DIV/0!</v>
      </c>
    </row>
    <row r="347" spans="2:17">
      <c r="B347" s="121"/>
      <c r="C347" s="119"/>
      <c r="D347" s="119"/>
      <c r="E347" s="117"/>
      <c r="F347" s="118"/>
      <c r="G347" s="119"/>
      <c r="H347" s="119"/>
      <c r="I347" s="123"/>
      <c r="J347" s="124"/>
      <c r="K347" s="120">
        <v>0</v>
      </c>
      <c r="L347" s="120">
        <v>0</v>
      </c>
      <c r="M347" s="120">
        <v>0</v>
      </c>
      <c r="N347" s="112">
        <f t="shared" si="18"/>
        <v>0</v>
      </c>
      <c r="O347" s="115">
        <f t="shared" si="19"/>
        <v>0</v>
      </c>
      <c r="P347" s="196"/>
      <c r="Q347" s="104" t="e">
        <f t="shared" si="20"/>
        <v>#DIV/0!</v>
      </c>
    </row>
    <row r="348" spans="2:17">
      <c r="B348" s="121"/>
      <c r="C348" s="119"/>
      <c r="D348" s="119"/>
      <c r="E348" s="117"/>
      <c r="F348" s="118"/>
      <c r="G348" s="119"/>
      <c r="H348" s="119"/>
      <c r="I348" s="123"/>
      <c r="J348" s="124"/>
      <c r="K348" s="120">
        <v>0</v>
      </c>
      <c r="L348" s="120">
        <v>0</v>
      </c>
      <c r="M348" s="120">
        <v>0</v>
      </c>
      <c r="N348" s="112">
        <f t="shared" si="18"/>
        <v>0</v>
      </c>
      <c r="O348" s="115">
        <f t="shared" si="19"/>
        <v>0</v>
      </c>
      <c r="P348" s="196"/>
      <c r="Q348" s="104" t="e">
        <f t="shared" si="20"/>
        <v>#DIV/0!</v>
      </c>
    </row>
    <row r="349" spans="2:17">
      <c r="B349" s="121"/>
      <c r="C349" s="119"/>
      <c r="D349" s="119"/>
      <c r="E349" s="117"/>
      <c r="F349" s="118"/>
      <c r="G349" s="119"/>
      <c r="H349" s="119"/>
      <c r="I349" s="123"/>
      <c r="J349" s="124"/>
      <c r="K349" s="120">
        <v>0</v>
      </c>
      <c r="L349" s="120">
        <v>0</v>
      </c>
      <c r="M349" s="120">
        <v>0</v>
      </c>
      <c r="N349" s="112">
        <f t="shared" si="18"/>
        <v>0</v>
      </c>
      <c r="O349" s="115">
        <f t="shared" si="19"/>
        <v>0</v>
      </c>
      <c r="P349" s="196"/>
      <c r="Q349" s="104" t="e">
        <f t="shared" si="20"/>
        <v>#DIV/0!</v>
      </c>
    </row>
    <row r="350" spans="2:17">
      <c r="B350" s="121"/>
      <c r="C350" s="119"/>
      <c r="D350" s="119"/>
      <c r="E350" s="117"/>
      <c r="F350" s="118"/>
      <c r="G350" s="119"/>
      <c r="H350" s="119"/>
      <c r="I350" s="123"/>
      <c r="J350" s="124"/>
      <c r="K350" s="120">
        <v>0</v>
      </c>
      <c r="L350" s="120">
        <v>0</v>
      </c>
      <c r="M350" s="120">
        <v>0</v>
      </c>
      <c r="N350" s="112">
        <f t="shared" si="18"/>
        <v>0</v>
      </c>
      <c r="O350" s="115">
        <f t="shared" si="19"/>
        <v>0</v>
      </c>
      <c r="P350" s="196"/>
      <c r="Q350" s="104" t="e">
        <f t="shared" si="20"/>
        <v>#DIV/0!</v>
      </c>
    </row>
    <row r="351" spans="2:17">
      <c r="B351" s="121"/>
      <c r="C351" s="119"/>
      <c r="D351" s="119"/>
      <c r="E351" s="117"/>
      <c r="F351" s="118"/>
      <c r="G351" s="119"/>
      <c r="H351" s="119"/>
      <c r="I351" s="123"/>
      <c r="J351" s="124"/>
      <c r="K351" s="120">
        <v>0</v>
      </c>
      <c r="L351" s="120">
        <v>0</v>
      </c>
      <c r="M351" s="120">
        <v>0</v>
      </c>
      <c r="N351" s="112">
        <f t="shared" si="18"/>
        <v>0</v>
      </c>
      <c r="O351" s="115">
        <f t="shared" si="19"/>
        <v>0</v>
      </c>
      <c r="P351" s="196"/>
      <c r="Q351" s="104" t="e">
        <f t="shared" si="20"/>
        <v>#DIV/0!</v>
      </c>
    </row>
    <row r="352" spans="2:17">
      <c r="B352" s="121"/>
      <c r="C352" s="119"/>
      <c r="D352" s="119"/>
      <c r="E352" s="117"/>
      <c r="F352" s="118"/>
      <c r="G352" s="119"/>
      <c r="H352" s="119"/>
      <c r="I352" s="123"/>
      <c r="J352" s="124"/>
      <c r="K352" s="120">
        <v>0</v>
      </c>
      <c r="L352" s="120">
        <v>0</v>
      </c>
      <c r="M352" s="120">
        <v>0</v>
      </c>
      <c r="N352" s="112">
        <f t="shared" si="18"/>
        <v>0</v>
      </c>
      <c r="O352" s="115">
        <f t="shared" si="19"/>
        <v>0</v>
      </c>
      <c r="P352" s="196"/>
      <c r="Q352" s="104" t="e">
        <f t="shared" si="20"/>
        <v>#DIV/0!</v>
      </c>
    </row>
    <row r="353" spans="2:17">
      <c r="B353" s="121"/>
      <c r="C353" s="119"/>
      <c r="D353" s="119"/>
      <c r="E353" s="117"/>
      <c r="F353" s="118"/>
      <c r="G353" s="119"/>
      <c r="H353" s="119"/>
      <c r="I353" s="123"/>
      <c r="J353" s="124"/>
      <c r="K353" s="120">
        <v>0</v>
      </c>
      <c r="L353" s="120">
        <v>0</v>
      </c>
      <c r="M353" s="120">
        <v>0</v>
      </c>
      <c r="N353" s="112">
        <f t="shared" si="18"/>
        <v>0</v>
      </c>
      <c r="O353" s="115">
        <f t="shared" si="19"/>
        <v>0</v>
      </c>
      <c r="P353" s="196"/>
      <c r="Q353" s="104" t="e">
        <f t="shared" si="20"/>
        <v>#DIV/0!</v>
      </c>
    </row>
    <row r="354" spans="2:17">
      <c r="B354" s="121"/>
      <c r="C354" s="119"/>
      <c r="D354" s="119"/>
      <c r="E354" s="117"/>
      <c r="F354" s="118"/>
      <c r="G354" s="119"/>
      <c r="H354" s="119"/>
      <c r="I354" s="123"/>
      <c r="J354" s="124"/>
      <c r="K354" s="120">
        <v>0</v>
      </c>
      <c r="L354" s="120">
        <v>0</v>
      </c>
      <c r="M354" s="120">
        <v>0</v>
      </c>
      <c r="N354" s="112">
        <f t="shared" si="18"/>
        <v>0</v>
      </c>
      <c r="O354" s="115">
        <f t="shared" si="19"/>
        <v>0</v>
      </c>
      <c r="P354" s="196"/>
      <c r="Q354" s="104" t="e">
        <f t="shared" si="20"/>
        <v>#DIV/0!</v>
      </c>
    </row>
    <row r="355" spans="2:17">
      <c r="B355" s="121"/>
      <c r="C355" s="119"/>
      <c r="D355" s="119"/>
      <c r="E355" s="117"/>
      <c r="F355" s="118"/>
      <c r="G355" s="119"/>
      <c r="H355" s="119"/>
      <c r="I355" s="123"/>
      <c r="J355" s="124"/>
      <c r="K355" s="120">
        <v>0</v>
      </c>
      <c r="L355" s="120">
        <v>0</v>
      </c>
      <c r="M355" s="120">
        <v>0</v>
      </c>
      <c r="N355" s="112">
        <f t="shared" si="18"/>
        <v>0</v>
      </c>
      <c r="O355" s="115">
        <f t="shared" si="19"/>
        <v>0</v>
      </c>
      <c r="P355" s="196"/>
      <c r="Q355" s="104" t="e">
        <f t="shared" si="20"/>
        <v>#DIV/0!</v>
      </c>
    </row>
    <row r="356" spans="2:17">
      <c r="B356" s="121"/>
      <c r="C356" s="119"/>
      <c r="D356" s="119"/>
      <c r="E356" s="117"/>
      <c r="F356" s="118"/>
      <c r="G356" s="119"/>
      <c r="H356" s="119"/>
      <c r="I356" s="123"/>
      <c r="J356" s="124"/>
      <c r="K356" s="120">
        <v>0</v>
      </c>
      <c r="L356" s="120">
        <v>0</v>
      </c>
      <c r="M356" s="120">
        <v>0</v>
      </c>
      <c r="N356" s="112">
        <f t="shared" si="18"/>
        <v>0</v>
      </c>
      <c r="O356" s="115">
        <f t="shared" si="19"/>
        <v>0</v>
      </c>
      <c r="P356" s="196"/>
      <c r="Q356" s="104" t="e">
        <f t="shared" si="20"/>
        <v>#DIV/0!</v>
      </c>
    </row>
    <row r="357" spans="2:17">
      <c r="B357" s="121"/>
      <c r="C357" s="119"/>
      <c r="D357" s="119"/>
      <c r="E357" s="117"/>
      <c r="F357" s="118"/>
      <c r="G357" s="119"/>
      <c r="H357" s="119"/>
      <c r="I357" s="123"/>
      <c r="J357" s="124"/>
      <c r="K357" s="120">
        <v>0</v>
      </c>
      <c r="L357" s="120">
        <v>0</v>
      </c>
      <c r="M357" s="120">
        <v>0</v>
      </c>
      <c r="N357" s="112">
        <f t="shared" si="18"/>
        <v>0</v>
      </c>
      <c r="O357" s="115">
        <f t="shared" si="19"/>
        <v>0</v>
      </c>
      <c r="P357" s="196"/>
      <c r="Q357" s="104" t="e">
        <f t="shared" si="20"/>
        <v>#DIV/0!</v>
      </c>
    </row>
    <row r="358" spans="2:17">
      <c r="B358" s="121"/>
      <c r="C358" s="119"/>
      <c r="D358" s="119"/>
      <c r="E358" s="117"/>
      <c r="F358" s="118"/>
      <c r="G358" s="119"/>
      <c r="H358" s="119"/>
      <c r="I358" s="123"/>
      <c r="J358" s="124"/>
      <c r="K358" s="120">
        <v>0</v>
      </c>
      <c r="L358" s="120">
        <v>0</v>
      </c>
      <c r="M358" s="120">
        <v>0</v>
      </c>
      <c r="N358" s="112">
        <f t="shared" si="18"/>
        <v>0</v>
      </c>
      <c r="O358" s="115">
        <f t="shared" si="19"/>
        <v>0</v>
      </c>
      <c r="P358" s="196"/>
      <c r="Q358" s="104" t="e">
        <f t="shared" si="20"/>
        <v>#DIV/0!</v>
      </c>
    </row>
    <row r="359" spans="2:17">
      <c r="B359" s="121"/>
      <c r="C359" s="119"/>
      <c r="D359" s="119"/>
      <c r="E359" s="117"/>
      <c r="F359" s="118"/>
      <c r="G359" s="119"/>
      <c r="H359" s="119"/>
      <c r="I359" s="123"/>
      <c r="J359" s="124"/>
      <c r="K359" s="120">
        <v>0</v>
      </c>
      <c r="L359" s="120">
        <v>0</v>
      </c>
      <c r="M359" s="120">
        <v>0</v>
      </c>
      <c r="N359" s="112">
        <f t="shared" si="18"/>
        <v>0</v>
      </c>
      <c r="O359" s="115">
        <f t="shared" si="19"/>
        <v>0</v>
      </c>
      <c r="P359" s="196"/>
      <c r="Q359" s="104" t="e">
        <f t="shared" si="20"/>
        <v>#DIV/0!</v>
      </c>
    </row>
    <row r="360" spans="2:17">
      <c r="B360" s="121"/>
      <c r="C360" s="119"/>
      <c r="D360" s="119"/>
      <c r="E360" s="117"/>
      <c r="F360" s="118"/>
      <c r="G360" s="119"/>
      <c r="H360" s="119"/>
      <c r="I360" s="123"/>
      <c r="J360" s="124"/>
      <c r="K360" s="120">
        <v>0</v>
      </c>
      <c r="L360" s="120">
        <v>0</v>
      </c>
      <c r="M360" s="120">
        <v>0</v>
      </c>
      <c r="N360" s="112">
        <f t="shared" si="18"/>
        <v>0</v>
      </c>
      <c r="O360" s="115">
        <f t="shared" si="19"/>
        <v>0</v>
      </c>
      <c r="P360" s="196"/>
      <c r="Q360" s="104" t="e">
        <f t="shared" si="20"/>
        <v>#DIV/0!</v>
      </c>
    </row>
    <row r="361" spans="2:17">
      <c r="B361" s="121"/>
      <c r="C361" s="119"/>
      <c r="D361" s="119"/>
      <c r="E361" s="117"/>
      <c r="F361" s="118"/>
      <c r="G361" s="119"/>
      <c r="H361" s="119"/>
      <c r="I361" s="123"/>
      <c r="J361" s="124"/>
      <c r="K361" s="120">
        <v>0</v>
      </c>
      <c r="L361" s="120">
        <v>0</v>
      </c>
      <c r="M361" s="120">
        <v>0</v>
      </c>
      <c r="N361" s="112">
        <f t="shared" si="18"/>
        <v>0</v>
      </c>
      <c r="O361" s="115">
        <f t="shared" si="19"/>
        <v>0</v>
      </c>
      <c r="P361" s="196"/>
      <c r="Q361" s="104" t="e">
        <f t="shared" si="20"/>
        <v>#DIV/0!</v>
      </c>
    </row>
    <row r="362" spans="2:17">
      <c r="B362" s="121"/>
      <c r="C362" s="119"/>
      <c r="D362" s="119"/>
      <c r="E362" s="117"/>
      <c r="F362" s="118"/>
      <c r="G362" s="119"/>
      <c r="H362" s="119"/>
      <c r="I362" s="123"/>
      <c r="J362" s="124"/>
      <c r="K362" s="120">
        <v>0</v>
      </c>
      <c r="L362" s="120">
        <v>0</v>
      </c>
      <c r="M362" s="120">
        <v>0</v>
      </c>
      <c r="N362" s="112">
        <f t="shared" si="18"/>
        <v>0</v>
      </c>
      <c r="O362" s="115">
        <f t="shared" si="19"/>
        <v>0</v>
      </c>
      <c r="P362" s="196"/>
      <c r="Q362" s="104" t="e">
        <f t="shared" si="20"/>
        <v>#DIV/0!</v>
      </c>
    </row>
    <row r="363" spans="2:17">
      <c r="B363" s="121"/>
      <c r="C363" s="119"/>
      <c r="D363" s="119"/>
      <c r="E363" s="117"/>
      <c r="F363" s="118"/>
      <c r="G363" s="119"/>
      <c r="H363" s="119"/>
      <c r="I363" s="123"/>
      <c r="J363" s="124"/>
      <c r="K363" s="120">
        <v>0</v>
      </c>
      <c r="L363" s="120">
        <v>0</v>
      </c>
      <c r="M363" s="120">
        <v>0</v>
      </c>
      <c r="N363" s="112">
        <f t="shared" si="18"/>
        <v>0</v>
      </c>
      <c r="O363" s="115">
        <f t="shared" si="19"/>
        <v>0</v>
      </c>
      <c r="P363" s="196"/>
      <c r="Q363" s="104" t="e">
        <f t="shared" si="20"/>
        <v>#DIV/0!</v>
      </c>
    </row>
    <row r="364" spans="2:17">
      <c r="B364" s="121"/>
      <c r="C364" s="119"/>
      <c r="D364" s="119"/>
      <c r="E364" s="117"/>
      <c r="F364" s="118"/>
      <c r="G364" s="119"/>
      <c r="H364" s="119"/>
      <c r="I364" s="123"/>
      <c r="J364" s="124"/>
      <c r="K364" s="120">
        <v>0</v>
      </c>
      <c r="L364" s="120">
        <v>0</v>
      </c>
      <c r="M364" s="120">
        <v>0</v>
      </c>
      <c r="N364" s="112">
        <f t="shared" si="18"/>
        <v>0</v>
      </c>
      <c r="O364" s="115">
        <f t="shared" si="19"/>
        <v>0</v>
      </c>
      <c r="P364" s="196"/>
      <c r="Q364" s="104" t="e">
        <f t="shared" si="20"/>
        <v>#DIV/0!</v>
      </c>
    </row>
    <row r="365" spans="2:17">
      <c r="B365" s="121"/>
      <c r="C365" s="119"/>
      <c r="D365" s="119"/>
      <c r="E365" s="117"/>
      <c r="F365" s="118"/>
      <c r="G365" s="119"/>
      <c r="H365" s="119"/>
      <c r="I365" s="123"/>
      <c r="J365" s="124"/>
      <c r="K365" s="120">
        <v>0</v>
      </c>
      <c r="L365" s="120">
        <v>0</v>
      </c>
      <c r="M365" s="120">
        <v>0</v>
      </c>
      <c r="N365" s="112">
        <f t="shared" si="18"/>
        <v>0</v>
      </c>
      <c r="O365" s="115">
        <f t="shared" si="19"/>
        <v>0</v>
      </c>
      <c r="P365" s="196"/>
      <c r="Q365" s="104" t="e">
        <f t="shared" si="20"/>
        <v>#DIV/0!</v>
      </c>
    </row>
    <row r="366" spans="2:17">
      <c r="B366" s="121"/>
      <c r="C366" s="119"/>
      <c r="D366" s="119"/>
      <c r="E366" s="117"/>
      <c r="F366" s="118"/>
      <c r="G366" s="119"/>
      <c r="H366" s="119"/>
      <c r="I366" s="123"/>
      <c r="J366" s="124"/>
      <c r="K366" s="120">
        <v>0</v>
      </c>
      <c r="L366" s="120">
        <v>0</v>
      </c>
      <c r="M366" s="120">
        <v>0</v>
      </c>
      <c r="N366" s="112">
        <f t="shared" si="18"/>
        <v>0</v>
      </c>
      <c r="O366" s="115">
        <f t="shared" si="19"/>
        <v>0</v>
      </c>
      <c r="P366" s="196"/>
      <c r="Q366" s="104" t="e">
        <f t="shared" si="20"/>
        <v>#DIV/0!</v>
      </c>
    </row>
    <row r="367" spans="2:17">
      <c r="B367" s="121"/>
      <c r="C367" s="119"/>
      <c r="D367" s="119"/>
      <c r="E367" s="117"/>
      <c r="F367" s="118"/>
      <c r="G367" s="119"/>
      <c r="H367" s="119"/>
      <c r="I367" s="123"/>
      <c r="J367" s="124"/>
      <c r="K367" s="120">
        <v>0</v>
      </c>
      <c r="L367" s="120">
        <v>0</v>
      </c>
      <c r="M367" s="120">
        <v>0</v>
      </c>
      <c r="N367" s="112">
        <f t="shared" si="18"/>
        <v>0</v>
      </c>
      <c r="O367" s="115">
        <f t="shared" si="19"/>
        <v>0</v>
      </c>
      <c r="P367" s="196"/>
      <c r="Q367" s="104" t="e">
        <f t="shared" si="20"/>
        <v>#DIV/0!</v>
      </c>
    </row>
    <row r="368" spans="2:17">
      <c r="B368" s="121"/>
      <c r="C368" s="119"/>
      <c r="D368" s="119"/>
      <c r="E368" s="117"/>
      <c r="F368" s="118"/>
      <c r="G368" s="119"/>
      <c r="H368" s="119"/>
      <c r="I368" s="123"/>
      <c r="J368" s="124"/>
      <c r="K368" s="120">
        <v>0</v>
      </c>
      <c r="L368" s="120">
        <v>0</v>
      </c>
      <c r="M368" s="120">
        <v>0</v>
      </c>
      <c r="N368" s="112">
        <f t="shared" si="18"/>
        <v>0</v>
      </c>
      <c r="O368" s="115">
        <f t="shared" si="19"/>
        <v>0</v>
      </c>
      <c r="P368" s="196"/>
      <c r="Q368" s="104" t="e">
        <f t="shared" si="20"/>
        <v>#DIV/0!</v>
      </c>
    </row>
    <row r="369" spans="2:17">
      <c r="B369" s="121"/>
      <c r="C369" s="119"/>
      <c r="D369" s="119"/>
      <c r="E369" s="117"/>
      <c r="F369" s="118"/>
      <c r="G369" s="119"/>
      <c r="H369" s="119"/>
      <c r="I369" s="123"/>
      <c r="J369" s="124"/>
      <c r="K369" s="120">
        <v>0</v>
      </c>
      <c r="L369" s="120">
        <v>0</v>
      </c>
      <c r="M369" s="120">
        <v>0</v>
      </c>
      <c r="N369" s="112">
        <f t="shared" si="18"/>
        <v>0</v>
      </c>
      <c r="O369" s="115">
        <f t="shared" si="19"/>
        <v>0</v>
      </c>
      <c r="P369" s="196"/>
      <c r="Q369" s="104" t="e">
        <f t="shared" si="20"/>
        <v>#DIV/0!</v>
      </c>
    </row>
    <row r="370" spans="2:17">
      <c r="B370" s="121"/>
      <c r="C370" s="119"/>
      <c r="D370" s="119"/>
      <c r="E370" s="117"/>
      <c r="F370" s="118"/>
      <c r="G370" s="119"/>
      <c r="H370" s="119"/>
      <c r="I370" s="123"/>
      <c r="J370" s="124"/>
      <c r="K370" s="120">
        <v>0</v>
      </c>
      <c r="L370" s="120">
        <v>0</v>
      </c>
      <c r="M370" s="120">
        <v>0</v>
      </c>
      <c r="N370" s="112">
        <f t="shared" si="18"/>
        <v>0</v>
      </c>
      <c r="O370" s="115">
        <f t="shared" si="19"/>
        <v>0</v>
      </c>
      <c r="P370" s="196"/>
      <c r="Q370" s="104" t="e">
        <f t="shared" si="20"/>
        <v>#DIV/0!</v>
      </c>
    </row>
    <row r="371" spans="2:17">
      <c r="B371" s="121"/>
      <c r="C371" s="119"/>
      <c r="D371" s="119"/>
      <c r="E371" s="117"/>
      <c r="F371" s="118"/>
      <c r="G371" s="119"/>
      <c r="H371" s="119"/>
      <c r="I371" s="123"/>
      <c r="J371" s="124"/>
      <c r="K371" s="120">
        <v>0</v>
      </c>
      <c r="L371" s="120">
        <v>0</v>
      </c>
      <c r="M371" s="120">
        <v>0</v>
      </c>
      <c r="N371" s="112">
        <f t="shared" si="18"/>
        <v>0</v>
      </c>
      <c r="O371" s="115">
        <f t="shared" si="19"/>
        <v>0</v>
      </c>
      <c r="P371" s="196"/>
      <c r="Q371" s="104" t="e">
        <f t="shared" si="20"/>
        <v>#DIV/0!</v>
      </c>
    </row>
    <row r="372" spans="2:17">
      <c r="B372" s="121"/>
      <c r="C372" s="119"/>
      <c r="D372" s="119"/>
      <c r="E372" s="117"/>
      <c r="F372" s="118"/>
      <c r="G372" s="119"/>
      <c r="H372" s="119"/>
      <c r="I372" s="123"/>
      <c r="J372" s="124"/>
      <c r="K372" s="120">
        <v>0</v>
      </c>
      <c r="L372" s="120">
        <v>0</v>
      </c>
      <c r="M372" s="120">
        <v>0</v>
      </c>
      <c r="N372" s="112">
        <f t="shared" si="18"/>
        <v>0</v>
      </c>
      <c r="O372" s="115">
        <f t="shared" si="19"/>
        <v>0</v>
      </c>
      <c r="P372" s="196"/>
      <c r="Q372" s="104" t="e">
        <f t="shared" si="20"/>
        <v>#DIV/0!</v>
      </c>
    </row>
    <row r="373" spans="2:17">
      <c r="B373" s="121"/>
      <c r="C373" s="119"/>
      <c r="D373" s="119"/>
      <c r="E373" s="117"/>
      <c r="F373" s="118"/>
      <c r="G373" s="119"/>
      <c r="H373" s="119"/>
      <c r="I373" s="123"/>
      <c r="J373" s="124"/>
      <c r="K373" s="120">
        <v>0</v>
      </c>
      <c r="L373" s="120">
        <v>0</v>
      </c>
      <c r="M373" s="120">
        <v>0</v>
      </c>
      <c r="N373" s="112">
        <f t="shared" si="18"/>
        <v>0</v>
      </c>
      <c r="O373" s="115">
        <f t="shared" si="19"/>
        <v>0</v>
      </c>
      <c r="P373" s="196"/>
      <c r="Q373" s="104" t="e">
        <f t="shared" si="20"/>
        <v>#DIV/0!</v>
      </c>
    </row>
    <row r="374" spans="2:17">
      <c r="B374" s="121"/>
      <c r="C374" s="119"/>
      <c r="D374" s="119"/>
      <c r="E374" s="117"/>
      <c r="F374" s="118"/>
      <c r="G374" s="119"/>
      <c r="H374" s="119"/>
      <c r="I374" s="123"/>
      <c r="J374" s="124"/>
      <c r="K374" s="120">
        <v>0</v>
      </c>
      <c r="L374" s="120">
        <v>0</v>
      </c>
      <c r="M374" s="120">
        <v>0</v>
      </c>
      <c r="N374" s="112">
        <f t="shared" si="18"/>
        <v>0</v>
      </c>
      <c r="O374" s="115">
        <f t="shared" si="19"/>
        <v>0</v>
      </c>
      <c r="P374" s="196"/>
      <c r="Q374" s="104" t="e">
        <f t="shared" si="20"/>
        <v>#DIV/0!</v>
      </c>
    </row>
    <row r="375" spans="2:17">
      <c r="B375" s="121"/>
      <c r="C375" s="119"/>
      <c r="D375" s="119"/>
      <c r="E375" s="117"/>
      <c r="F375" s="118"/>
      <c r="G375" s="119"/>
      <c r="H375" s="119"/>
      <c r="I375" s="123"/>
      <c r="J375" s="124"/>
      <c r="K375" s="120">
        <v>0</v>
      </c>
      <c r="L375" s="120">
        <v>0</v>
      </c>
      <c r="M375" s="120">
        <v>0</v>
      </c>
      <c r="N375" s="112">
        <f t="shared" si="18"/>
        <v>0</v>
      </c>
      <c r="O375" s="115">
        <f t="shared" si="19"/>
        <v>0</v>
      </c>
      <c r="P375" s="196"/>
      <c r="Q375" s="104" t="e">
        <f t="shared" si="20"/>
        <v>#DIV/0!</v>
      </c>
    </row>
    <row r="376" spans="2:17">
      <c r="B376" s="121"/>
      <c r="C376" s="119"/>
      <c r="D376" s="119"/>
      <c r="E376" s="117"/>
      <c r="F376" s="118"/>
      <c r="G376" s="119"/>
      <c r="H376" s="119"/>
      <c r="I376" s="123"/>
      <c r="J376" s="124"/>
      <c r="K376" s="120">
        <v>0</v>
      </c>
      <c r="L376" s="120">
        <v>0</v>
      </c>
      <c r="M376" s="120">
        <v>0</v>
      </c>
      <c r="N376" s="112">
        <f t="shared" si="18"/>
        <v>0</v>
      </c>
      <c r="O376" s="115">
        <f t="shared" si="19"/>
        <v>0</v>
      </c>
      <c r="P376" s="196"/>
      <c r="Q376" s="104" t="e">
        <f t="shared" si="20"/>
        <v>#DIV/0!</v>
      </c>
    </row>
    <row r="377" spans="2:17">
      <c r="B377" s="121"/>
      <c r="C377" s="119"/>
      <c r="D377" s="119"/>
      <c r="E377" s="117"/>
      <c r="F377" s="118"/>
      <c r="G377" s="119"/>
      <c r="H377" s="119"/>
      <c r="I377" s="123"/>
      <c r="J377" s="124"/>
      <c r="K377" s="120">
        <v>0</v>
      </c>
      <c r="L377" s="120">
        <v>0</v>
      </c>
      <c r="M377" s="120">
        <v>0</v>
      </c>
      <c r="N377" s="112">
        <f t="shared" si="18"/>
        <v>0</v>
      </c>
      <c r="O377" s="115">
        <f t="shared" si="19"/>
        <v>0</v>
      </c>
      <c r="P377" s="196"/>
      <c r="Q377" s="104" t="e">
        <f t="shared" si="20"/>
        <v>#DIV/0!</v>
      </c>
    </row>
    <row r="378" spans="2:17">
      <c r="B378" s="121"/>
      <c r="C378" s="119"/>
      <c r="D378" s="119"/>
      <c r="E378" s="117"/>
      <c r="F378" s="118"/>
      <c r="G378" s="119"/>
      <c r="H378" s="119"/>
      <c r="I378" s="123"/>
      <c r="J378" s="124"/>
      <c r="K378" s="120">
        <v>0</v>
      </c>
      <c r="L378" s="120">
        <v>0</v>
      </c>
      <c r="M378" s="120">
        <v>0</v>
      </c>
      <c r="N378" s="112">
        <f t="shared" si="18"/>
        <v>0</v>
      </c>
      <c r="O378" s="115">
        <f t="shared" si="19"/>
        <v>0</v>
      </c>
      <c r="P378" s="196"/>
      <c r="Q378" s="104" t="e">
        <f t="shared" si="20"/>
        <v>#DIV/0!</v>
      </c>
    </row>
    <row r="379" spans="2:17">
      <c r="B379" s="121"/>
      <c r="C379" s="119"/>
      <c r="D379" s="119"/>
      <c r="E379" s="117"/>
      <c r="F379" s="118"/>
      <c r="G379" s="119"/>
      <c r="H379" s="119"/>
      <c r="I379" s="123"/>
      <c r="J379" s="124"/>
      <c r="K379" s="120">
        <v>0</v>
      </c>
      <c r="L379" s="120">
        <v>0</v>
      </c>
      <c r="M379" s="120">
        <v>0</v>
      </c>
      <c r="N379" s="112">
        <f t="shared" si="18"/>
        <v>0</v>
      </c>
      <c r="O379" s="115">
        <f t="shared" si="19"/>
        <v>0</v>
      </c>
      <c r="P379" s="196"/>
      <c r="Q379" s="104" t="e">
        <f t="shared" si="20"/>
        <v>#DIV/0!</v>
      </c>
    </row>
    <row r="380" spans="2:17">
      <c r="B380" s="121"/>
      <c r="C380" s="119"/>
      <c r="D380" s="119"/>
      <c r="E380" s="117"/>
      <c r="F380" s="118"/>
      <c r="G380" s="119"/>
      <c r="H380" s="119"/>
      <c r="I380" s="123"/>
      <c r="J380" s="124"/>
      <c r="K380" s="120">
        <v>0</v>
      </c>
      <c r="L380" s="120">
        <v>0</v>
      </c>
      <c r="M380" s="120">
        <v>0</v>
      </c>
      <c r="N380" s="112">
        <f t="shared" si="18"/>
        <v>0</v>
      </c>
      <c r="O380" s="115">
        <f t="shared" si="19"/>
        <v>0</v>
      </c>
      <c r="P380" s="196"/>
      <c r="Q380" s="104" t="e">
        <f t="shared" si="20"/>
        <v>#DIV/0!</v>
      </c>
    </row>
    <row r="381" spans="2:17">
      <c r="B381" s="121"/>
      <c r="C381" s="119"/>
      <c r="D381" s="119"/>
      <c r="E381" s="117"/>
      <c r="F381" s="118"/>
      <c r="G381" s="119"/>
      <c r="H381" s="119"/>
      <c r="I381" s="123"/>
      <c r="J381" s="124"/>
      <c r="K381" s="120">
        <v>0</v>
      </c>
      <c r="L381" s="120">
        <v>0</v>
      </c>
      <c r="M381" s="120">
        <v>0</v>
      </c>
      <c r="N381" s="112">
        <f t="shared" si="18"/>
        <v>0</v>
      </c>
      <c r="O381" s="115">
        <f t="shared" si="19"/>
        <v>0</v>
      </c>
      <c r="P381" s="196"/>
      <c r="Q381" s="104" t="e">
        <f t="shared" si="20"/>
        <v>#DIV/0!</v>
      </c>
    </row>
    <row r="382" spans="2:17">
      <c r="B382" s="121"/>
      <c r="C382" s="119"/>
      <c r="D382" s="119"/>
      <c r="E382" s="117"/>
      <c r="F382" s="118"/>
      <c r="G382" s="119"/>
      <c r="H382" s="119"/>
      <c r="I382" s="123"/>
      <c r="J382" s="124"/>
      <c r="K382" s="120">
        <v>0</v>
      </c>
      <c r="L382" s="120">
        <v>0</v>
      </c>
      <c r="M382" s="120">
        <v>0</v>
      </c>
      <c r="N382" s="112">
        <f t="shared" si="18"/>
        <v>0</v>
      </c>
      <c r="O382" s="115">
        <f t="shared" si="19"/>
        <v>0</v>
      </c>
      <c r="P382" s="196"/>
      <c r="Q382" s="104" t="e">
        <f t="shared" si="20"/>
        <v>#DIV/0!</v>
      </c>
    </row>
    <row r="383" spans="2:17">
      <c r="B383" s="121"/>
      <c r="C383" s="119"/>
      <c r="D383" s="119"/>
      <c r="E383" s="117"/>
      <c r="F383" s="118"/>
      <c r="G383" s="119"/>
      <c r="H383" s="119"/>
      <c r="I383" s="123"/>
      <c r="J383" s="124"/>
      <c r="K383" s="120">
        <v>0</v>
      </c>
      <c r="L383" s="120">
        <v>0</v>
      </c>
      <c r="M383" s="120">
        <v>0</v>
      </c>
      <c r="N383" s="112">
        <f t="shared" si="18"/>
        <v>0</v>
      </c>
      <c r="O383" s="115">
        <f t="shared" si="19"/>
        <v>0</v>
      </c>
      <c r="P383" s="196"/>
      <c r="Q383" s="104" t="e">
        <f t="shared" si="20"/>
        <v>#DIV/0!</v>
      </c>
    </row>
    <row r="384" spans="2:17">
      <c r="B384" s="121"/>
      <c r="C384" s="119"/>
      <c r="D384" s="119"/>
      <c r="E384" s="117"/>
      <c r="F384" s="118"/>
      <c r="G384" s="119"/>
      <c r="H384" s="119"/>
      <c r="I384" s="123"/>
      <c r="J384" s="124"/>
      <c r="K384" s="120">
        <v>0</v>
      </c>
      <c r="L384" s="120">
        <v>0</v>
      </c>
      <c r="M384" s="120">
        <v>0</v>
      </c>
      <c r="N384" s="112">
        <f t="shared" si="18"/>
        <v>0</v>
      </c>
      <c r="O384" s="115">
        <f t="shared" si="19"/>
        <v>0</v>
      </c>
      <c r="P384" s="196"/>
      <c r="Q384" s="104" t="e">
        <f t="shared" si="20"/>
        <v>#DIV/0!</v>
      </c>
    </row>
    <row r="385" spans="2:17">
      <c r="B385" s="121"/>
      <c r="C385" s="119"/>
      <c r="D385" s="119"/>
      <c r="E385" s="117"/>
      <c r="F385" s="118"/>
      <c r="G385" s="119"/>
      <c r="H385" s="119"/>
      <c r="I385" s="123"/>
      <c r="J385" s="124"/>
      <c r="K385" s="120">
        <v>0</v>
      </c>
      <c r="L385" s="120">
        <v>0</v>
      </c>
      <c r="M385" s="120">
        <v>0</v>
      </c>
      <c r="N385" s="112">
        <f t="shared" si="18"/>
        <v>0</v>
      </c>
      <c r="O385" s="115">
        <f t="shared" si="19"/>
        <v>0</v>
      </c>
      <c r="P385" s="196"/>
      <c r="Q385" s="104" t="e">
        <f t="shared" si="20"/>
        <v>#DIV/0!</v>
      </c>
    </row>
    <row r="386" spans="2:17">
      <c r="B386" s="121"/>
      <c r="C386" s="119"/>
      <c r="D386" s="119"/>
      <c r="E386" s="117"/>
      <c r="F386" s="118"/>
      <c r="G386" s="119"/>
      <c r="H386" s="119"/>
      <c r="I386" s="123"/>
      <c r="J386" s="124"/>
      <c r="K386" s="120">
        <v>0</v>
      </c>
      <c r="L386" s="120">
        <v>0</v>
      </c>
      <c r="M386" s="120">
        <v>0</v>
      </c>
      <c r="N386" s="112">
        <f t="shared" si="18"/>
        <v>0</v>
      </c>
      <c r="O386" s="115">
        <f t="shared" si="19"/>
        <v>0</v>
      </c>
      <c r="P386" s="196"/>
      <c r="Q386" s="104" t="e">
        <f t="shared" si="20"/>
        <v>#DIV/0!</v>
      </c>
    </row>
    <row r="387" spans="2:17">
      <c r="B387" s="121"/>
      <c r="C387" s="119"/>
      <c r="D387" s="119"/>
      <c r="E387" s="117"/>
      <c r="F387" s="118"/>
      <c r="G387" s="119"/>
      <c r="H387" s="119"/>
      <c r="I387" s="123"/>
      <c r="J387" s="124"/>
      <c r="K387" s="120">
        <v>0</v>
      </c>
      <c r="L387" s="120">
        <v>0</v>
      </c>
      <c r="M387" s="120">
        <v>0</v>
      </c>
      <c r="N387" s="112">
        <f t="shared" si="18"/>
        <v>0</v>
      </c>
      <c r="O387" s="115">
        <f t="shared" si="19"/>
        <v>0</v>
      </c>
      <c r="P387" s="196"/>
      <c r="Q387" s="104" t="e">
        <f t="shared" si="20"/>
        <v>#DIV/0!</v>
      </c>
    </row>
    <row r="388" spans="2:17">
      <c r="B388" s="121"/>
      <c r="C388" s="119"/>
      <c r="D388" s="119"/>
      <c r="E388" s="117"/>
      <c r="F388" s="118"/>
      <c r="G388" s="119"/>
      <c r="H388" s="119"/>
      <c r="I388" s="123"/>
      <c r="J388" s="124"/>
      <c r="K388" s="120">
        <v>0</v>
      </c>
      <c r="L388" s="120">
        <v>0</v>
      </c>
      <c r="M388" s="120">
        <v>0</v>
      </c>
      <c r="N388" s="112">
        <f t="shared" si="18"/>
        <v>0</v>
      </c>
      <c r="O388" s="115">
        <f t="shared" si="19"/>
        <v>0</v>
      </c>
      <c r="P388" s="196"/>
      <c r="Q388" s="104" t="e">
        <f t="shared" si="20"/>
        <v>#DIV/0!</v>
      </c>
    </row>
    <row r="389" spans="2:17">
      <c r="B389" s="121"/>
      <c r="C389" s="119"/>
      <c r="D389" s="119"/>
      <c r="E389" s="117"/>
      <c r="F389" s="118"/>
      <c r="G389" s="119"/>
      <c r="H389" s="119"/>
      <c r="I389" s="123"/>
      <c r="J389" s="124"/>
      <c r="K389" s="120">
        <v>0</v>
      </c>
      <c r="L389" s="120">
        <v>0</v>
      </c>
      <c r="M389" s="120">
        <v>0</v>
      </c>
      <c r="N389" s="112">
        <f t="shared" si="18"/>
        <v>0</v>
      </c>
      <c r="O389" s="115">
        <f t="shared" si="19"/>
        <v>0</v>
      </c>
      <c r="P389" s="196"/>
      <c r="Q389" s="104" t="e">
        <f t="shared" si="20"/>
        <v>#DIV/0!</v>
      </c>
    </row>
    <row r="390" spans="2:17">
      <c r="B390" s="121"/>
      <c r="C390" s="119"/>
      <c r="D390" s="119"/>
      <c r="E390" s="117"/>
      <c r="F390" s="118"/>
      <c r="G390" s="119"/>
      <c r="H390" s="119"/>
      <c r="I390" s="123"/>
      <c r="J390" s="124"/>
      <c r="K390" s="120">
        <v>0</v>
      </c>
      <c r="L390" s="120">
        <v>0</v>
      </c>
      <c r="M390" s="120">
        <v>0</v>
      </c>
      <c r="N390" s="112">
        <f t="shared" si="18"/>
        <v>0</v>
      </c>
      <c r="O390" s="115">
        <f t="shared" si="19"/>
        <v>0</v>
      </c>
      <c r="P390" s="196"/>
      <c r="Q390" s="104" t="e">
        <f t="shared" si="20"/>
        <v>#DIV/0!</v>
      </c>
    </row>
    <row r="391" spans="2:17">
      <c r="B391" s="121"/>
      <c r="C391" s="119"/>
      <c r="D391" s="119"/>
      <c r="E391" s="117"/>
      <c r="F391" s="118"/>
      <c r="G391" s="119"/>
      <c r="H391" s="119"/>
      <c r="I391" s="123"/>
      <c r="J391" s="124"/>
      <c r="K391" s="120">
        <v>0</v>
      </c>
      <c r="L391" s="120">
        <v>0</v>
      </c>
      <c r="M391" s="120">
        <v>0</v>
      </c>
      <c r="N391" s="112">
        <f t="shared" si="18"/>
        <v>0</v>
      </c>
      <c r="O391" s="115">
        <f t="shared" si="19"/>
        <v>0</v>
      </c>
      <c r="P391" s="196"/>
      <c r="Q391" s="104" t="e">
        <f t="shared" si="20"/>
        <v>#DIV/0!</v>
      </c>
    </row>
    <row r="392" spans="2:17">
      <c r="B392" s="121"/>
      <c r="C392" s="119"/>
      <c r="D392" s="119"/>
      <c r="E392" s="117"/>
      <c r="F392" s="118"/>
      <c r="G392" s="119"/>
      <c r="H392" s="119"/>
      <c r="I392" s="123"/>
      <c r="J392" s="124"/>
      <c r="K392" s="120">
        <v>0</v>
      </c>
      <c r="L392" s="120">
        <v>0</v>
      </c>
      <c r="M392" s="120">
        <v>0</v>
      </c>
      <c r="N392" s="112">
        <f t="shared" si="18"/>
        <v>0</v>
      </c>
      <c r="O392" s="115">
        <f t="shared" si="19"/>
        <v>0</v>
      </c>
      <c r="P392" s="196"/>
      <c r="Q392" s="104" t="e">
        <f t="shared" si="20"/>
        <v>#DIV/0!</v>
      </c>
    </row>
    <row r="393" spans="2:17">
      <c r="B393" s="121"/>
      <c r="C393" s="119"/>
      <c r="D393" s="119"/>
      <c r="E393" s="117"/>
      <c r="F393" s="118"/>
      <c r="G393" s="119"/>
      <c r="H393" s="119"/>
      <c r="I393" s="123"/>
      <c r="J393" s="124"/>
      <c r="K393" s="120">
        <v>0</v>
      </c>
      <c r="L393" s="120">
        <v>0</v>
      </c>
      <c r="M393" s="120">
        <v>0</v>
      </c>
      <c r="N393" s="112">
        <f t="shared" si="18"/>
        <v>0</v>
      </c>
      <c r="O393" s="115">
        <f t="shared" si="19"/>
        <v>0</v>
      </c>
      <c r="P393" s="196"/>
      <c r="Q393" s="104" t="e">
        <f t="shared" si="20"/>
        <v>#DIV/0!</v>
      </c>
    </row>
    <row r="394" spans="2:17">
      <c r="B394" s="121"/>
      <c r="C394" s="119"/>
      <c r="D394" s="119"/>
      <c r="E394" s="117"/>
      <c r="F394" s="118"/>
      <c r="G394" s="119"/>
      <c r="H394" s="119"/>
      <c r="I394" s="123"/>
      <c r="J394" s="124"/>
      <c r="K394" s="120">
        <v>0</v>
      </c>
      <c r="L394" s="120">
        <v>0</v>
      </c>
      <c r="M394" s="120">
        <v>0</v>
      </c>
      <c r="N394" s="112">
        <f t="shared" si="18"/>
        <v>0</v>
      </c>
      <c r="O394" s="115">
        <f t="shared" si="19"/>
        <v>0</v>
      </c>
      <c r="P394" s="196"/>
      <c r="Q394" s="104" t="e">
        <f t="shared" si="20"/>
        <v>#DIV/0!</v>
      </c>
    </row>
    <row r="395" spans="2:17">
      <c r="B395" s="121"/>
      <c r="C395" s="119"/>
      <c r="D395" s="119"/>
      <c r="E395" s="117"/>
      <c r="F395" s="118"/>
      <c r="G395" s="119"/>
      <c r="H395" s="119"/>
      <c r="I395" s="123"/>
      <c r="J395" s="124"/>
      <c r="K395" s="120">
        <v>0</v>
      </c>
      <c r="L395" s="120">
        <v>0</v>
      </c>
      <c r="M395" s="120">
        <v>0</v>
      </c>
      <c r="N395" s="112">
        <f t="shared" si="18"/>
        <v>0</v>
      </c>
      <c r="O395" s="115">
        <f t="shared" si="19"/>
        <v>0</v>
      </c>
      <c r="P395" s="196"/>
      <c r="Q395" s="104" t="e">
        <f t="shared" si="20"/>
        <v>#DIV/0!</v>
      </c>
    </row>
    <row r="396" spans="2:17">
      <c r="B396" s="121"/>
      <c r="C396" s="119"/>
      <c r="D396" s="119"/>
      <c r="E396" s="117"/>
      <c r="F396" s="118"/>
      <c r="G396" s="119"/>
      <c r="H396" s="119"/>
      <c r="I396" s="123"/>
      <c r="J396" s="124"/>
      <c r="K396" s="120">
        <v>0</v>
      </c>
      <c r="L396" s="120">
        <v>0</v>
      </c>
      <c r="M396" s="120">
        <v>0</v>
      </c>
      <c r="N396" s="112">
        <f t="shared" si="18"/>
        <v>0</v>
      </c>
      <c r="O396" s="115">
        <f t="shared" si="19"/>
        <v>0</v>
      </c>
      <c r="P396" s="196"/>
      <c r="Q396" s="104" t="e">
        <f t="shared" si="20"/>
        <v>#DIV/0!</v>
      </c>
    </row>
    <row r="397" spans="2:17">
      <c r="B397" s="121"/>
      <c r="C397" s="119"/>
      <c r="D397" s="119"/>
      <c r="E397" s="117"/>
      <c r="F397" s="118"/>
      <c r="G397" s="119"/>
      <c r="H397" s="119"/>
      <c r="I397" s="123"/>
      <c r="J397" s="124"/>
      <c r="K397" s="120">
        <v>0</v>
      </c>
      <c r="L397" s="120">
        <v>0</v>
      </c>
      <c r="M397" s="120">
        <v>0</v>
      </c>
      <c r="N397" s="112">
        <f t="shared" si="18"/>
        <v>0</v>
      </c>
      <c r="O397" s="115">
        <f t="shared" si="19"/>
        <v>0</v>
      </c>
      <c r="P397" s="196"/>
      <c r="Q397" s="104" t="e">
        <f t="shared" si="20"/>
        <v>#DIV/0!</v>
      </c>
    </row>
    <row r="398" spans="2:17">
      <c r="B398" s="121"/>
      <c r="C398" s="119"/>
      <c r="D398" s="119"/>
      <c r="E398" s="117"/>
      <c r="F398" s="118"/>
      <c r="G398" s="119"/>
      <c r="H398" s="119"/>
      <c r="I398" s="123"/>
      <c r="J398" s="124"/>
      <c r="K398" s="120">
        <v>0</v>
      </c>
      <c r="L398" s="120">
        <v>0</v>
      </c>
      <c r="M398" s="120">
        <v>0</v>
      </c>
      <c r="N398" s="112">
        <f t="shared" si="18"/>
        <v>0</v>
      </c>
      <c r="O398" s="115">
        <f t="shared" si="19"/>
        <v>0</v>
      </c>
      <c r="P398" s="196"/>
      <c r="Q398" s="104" t="e">
        <f t="shared" si="20"/>
        <v>#DIV/0!</v>
      </c>
    </row>
    <row r="399" spans="2:17">
      <c r="B399" s="121"/>
      <c r="C399" s="119"/>
      <c r="D399" s="119"/>
      <c r="E399" s="117"/>
      <c r="F399" s="118"/>
      <c r="G399" s="119"/>
      <c r="H399" s="119"/>
      <c r="I399" s="123"/>
      <c r="J399" s="124"/>
      <c r="K399" s="120">
        <v>0</v>
      </c>
      <c r="L399" s="120">
        <v>0</v>
      </c>
      <c r="M399" s="120">
        <v>0</v>
      </c>
      <c r="N399" s="112">
        <f t="shared" si="18"/>
        <v>0</v>
      </c>
      <c r="O399" s="115">
        <f t="shared" si="19"/>
        <v>0</v>
      </c>
      <c r="P399" s="196"/>
      <c r="Q399" s="104" t="e">
        <f t="shared" si="20"/>
        <v>#DIV/0!</v>
      </c>
    </row>
    <row r="400" spans="2:17">
      <c r="B400" s="121"/>
      <c r="C400" s="119"/>
      <c r="D400" s="119"/>
      <c r="E400" s="117"/>
      <c r="F400" s="118"/>
      <c r="G400" s="119"/>
      <c r="H400" s="119"/>
      <c r="I400" s="123"/>
      <c r="J400" s="124"/>
      <c r="K400" s="120">
        <v>0</v>
      </c>
      <c r="L400" s="120">
        <v>0</v>
      </c>
      <c r="M400" s="120">
        <v>0</v>
      </c>
      <c r="N400" s="112">
        <f t="shared" si="18"/>
        <v>0</v>
      </c>
      <c r="O400" s="115">
        <f t="shared" si="19"/>
        <v>0</v>
      </c>
      <c r="P400" s="196"/>
      <c r="Q400" s="104" t="e">
        <f t="shared" si="20"/>
        <v>#DIV/0!</v>
      </c>
    </row>
    <row r="401" spans="2:17">
      <c r="B401" s="121"/>
      <c r="C401" s="119"/>
      <c r="D401" s="119"/>
      <c r="E401" s="117"/>
      <c r="F401" s="118"/>
      <c r="G401" s="119"/>
      <c r="H401" s="119"/>
      <c r="I401" s="123"/>
      <c r="J401" s="124"/>
      <c r="K401" s="120">
        <v>0</v>
      </c>
      <c r="L401" s="120">
        <v>0</v>
      </c>
      <c r="M401" s="120">
        <v>0</v>
      </c>
      <c r="N401" s="112">
        <f t="shared" si="18"/>
        <v>0</v>
      </c>
      <c r="O401" s="115">
        <f t="shared" si="19"/>
        <v>0</v>
      </c>
      <c r="P401" s="196"/>
      <c r="Q401" s="104" t="e">
        <f t="shared" si="20"/>
        <v>#DIV/0!</v>
      </c>
    </row>
    <row r="402" spans="2:17">
      <c r="B402" s="121"/>
      <c r="C402" s="119"/>
      <c r="D402" s="119"/>
      <c r="E402" s="117"/>
      <c r="F402" s="118"/>
      <c r="G402" s="119"/>
      <c r="H402" s="119"/>
      <c r="I402" s="123"/>
      <c r="J402" s="124"/>
      <c r="K402" s="120">
        <v>0</v>
      </c>
      <c r="L402" s="120">
        <v>0</v>
      </c>
      <c r="M402" s="120">
        <v>0</v>
      </c>
      <c r="N402" s="112">
        <f t="shared" si="18"/>
        <v>0</v>
      </c>
      <c r="O402" s="115">
        <f t="shared" si="19"/>
        <v>0</v>
      </c>
      <c r="P402" s="196"/>
      <c r="Q402" s="104" t="e">
        <f t="shared" si="20"/>
        <v>#DIV/0!</v>
      </c>
    </row>
    <row r="403" spans="2:17">
      <c r="B403" s="121"/>
      <c r="C403" s="119"/>
      <c r="D403" s="119"/>
      <c r="E403" s="117"/>
      <c r="F403" s="118"/>
      <c r="G403" s="119"/>
      <c r="H403" s="119"/>
      <c r="I403" s="123"/>
      <c r="J403" s="124"/>
      <c r="K403" s="120">
        <v>0</v>
      </c>
      <c r="L403" s="120">
        <v>0</v>
      </c>
      <c r="M403" s="120">
        <v>0</v>
      </c>
      <c r="N403" s="112">
        <f t="shared" si="18"/>
        <v>0</v>
      </c>
      <c r="O403" s="115">
        <f t="shared" si="19"/>
        <v>0</v>
      </c>
      <c r="P403" s="196"/>
      <c r="Q403" s="104" t="e">
        <f t="shared" si="20"/>
        <v>#DIV/0!</v>
      </c>
    </row>
    <row r="404" spans="2:17">
      <c r="B404" s="121"/>
      <c r="C404" s="119"/>
      <c r="D404" s="119"/>
      <c r="E404" s="117"/>
      <c r="F404" s="118"/>
      <c r="G404" s="119"/>
      <c r="H404" s="119"/>
      <c r="I404" s="123"/>
      <c r="J404" s="124"/>
      <c r="K404" s="120">
        <v>0</v>
      </c>
      <c r="L404" s="120">
        <v>0</v>
      </c>
      <c r="M404" s="120">
        <v>0</v>
      </c>
      <c r="N404" s="112">
        <f t="shared" si="18"/>
        <v>0</v>
      </c>
      <c r="O404" s="115">
        <f t="shared" si="19"/>
        <v>0</v>
      </c>
      <c r="P404" s="196"/>
      <c r="Q404" s="104" t="e">
        <f t="shared" si="20"/>
        <v>#DIV/0!</v>
      </c>
    </row>
    <row r="405" spans="2:17">
      <c r="B405" s="121"/>
      <c r="C405" s="119"/>
      <c r="D405" s="119"/>
      <c r="E405" s="117"/>
      <c r="F405" s="118"/>
      <c r="G405" s="119"/>
      <c r="H405" s="119"/>
      <c r="I405" s="123"/>
      <c r="J405" s="124"/>
      <c r="K405" s="120">
        <v>0</v>
      </c>
      <c r="L405" s="120">
        <v>0</v>
      </c>
      <c r="M405" s="120">
        <v>0</v>
      </c>
      <c r="N405" s="112">
        <f t="shared" ref="N405:N468" si="21">M405</f>
        <v>0</v>
      </c>
      <c r="O405" s="115">
        <f t="shared" si="19"/>
        <v>0</v>
      </c>
      <c r="P405" s="196"/>
      <c r="Q405" s="104" t="e">
        <f t="shared" si="20"/>
        <v>#DIV/0!</v>
      </c>
    </row>
    <row r="406" spans="2:17">
      <c r="B406" s="121"/>
      <c r="C406" s="119"/>
      <c r="D406" s="119"/>
      <c r="E406" s="117"/>
      <c r="F406" s="118"/>
      <c r="G406" s="119"/>
      <c r="H406" s="119"/>
      <c r="I406" s="123"/>
      <c r="J406" s="124"/>
      <c r="K406" s="120">
        <v>0</v>
      </c>
      <c r="L406" s="120">
        <v>0</v>
      </c>
      <c r="M406" s="120">
        <v>0</v>
      </c>
      <c r="N406" s="112">
        <f t="shared" si="21"/>
        <v>0</v>
      </c>
      <c r="O406" s="115">
        <f t="shared" ref="O406:O469" si="22">SUM(K406:N406)</f>
        <v>0</v>
      </c>
      <c r="P406" s="196"/>
      <c r="Q406" s="104" t="e">
        <f t="shared" ref="Q406:Q469" si="23">I406-(SUM(L406:N406)/K406)</f>
        <v>#DIV/0!</v>
      </c>
    </row>
    <row r="407" spans="2:17">
      <c r="B407" s="121"/>
      <c r="C407" s="119"/>
      <c r="D407" s="119"/>
      <c r="E407" s="117"/>
      <c r="F407" s="118"/>
      <c r="G407" s="119"/>
      <c r="H407" s="119"/>
      <c r="I407" s="123"/>
      <c r="J407" s="124"/>
      <c r="K407" s="120">
        <v>0</v>
      </c>
      <c r="L407" s="120">
        <v>0</v>
      </c>
      <c r="M407" s="120">
        <v>0</v>
      </c>
      <c r="N407" s="112">
        <f t="shared" si="21"/>
        <v>0</v>
      </c>
      <c r="O407" s="115">
        <f t="shared" si="22"/>
        <v>0</v>
      </c>
      <c r="P407" s="196"/>
      <c r="Q407" s="104" t="e">
        <f t="shared" si="23"/>
        <v>#DIV/0!</v>
      </c>
    </row>
    <row r="408" spans="2:17">
      <c r="B408" s="121"/>
      <c r="C408" s="119"/>
      <c r="D408" s="119"/>
      <c r="E408" s="117"/>
      <c r="F408" s="118"/>
      <c r="G408" s="119"/>
      <c r="H408" s="119"/>
      <c r="I408" s="123"/>
      <c r="J408" s="124"/>
      <c r="K408" s="120">
        <v>0</v>
      </c>
      <c r="L408" s="120">
        <v>0</v>
      </c>
      <c r="M408" s="120">
        <v>0</v>
      </c>
      <c r="N408" s="112">
        <f t="shared" si="21"/>
        <v>0</v>
      </c>
      <c r="O408" s="115">
        <f t="shared" si="22"/>
        <v>0</v>
      </c>
      <c r="P408" s="196"/>
      <c r="Q408" s="104" t="e">
        <f t="shared" si="23"/>
        <v>#DIV/0!</v>
      </c>
    </row>
    <row r="409" spans="2:17">
      <c r="B409" s="121"/>
      <c r="C409" s="119"/>
      <c r="D409" s="119"/>
      <c r="E409" s="117"/>
      <c r="F409" s="118"/>
      <c r="G409" s="119"/>
      <c r="H409" s="119"/>
      <c r="I409" s="123"/>
      <c r="J409" s="124"/>
      <c r="K409" s="120">
        <v>0</v>
      </c>
      <c r="L409" s="120">
        <v>0</v>
      </c>
      <c r="M409" s="120">
        <v>0</v>
      </c>
      <c r="N409" s="112">
        <f t="shared" si="21"/>
        <v>0</v>
      </c>
      <c r="O409" s="115">
        <f t="shared" si="22"/>
        <v>0</v>
      </c>
      <c r="P409" s="196"/>
      <c r="Q409" s="104" t="e">
        <f t="shared" si="23"/>
        <v>#DIV/0!</v>
      </c>
    </row>
    <row r="410" spans="2:17">
      <c r="B410" s="121"/>
      <c r="C410" s="119"/>
      <c r="D410" s="119"/>
      <c r="E410" s="117"/>
      <c r="F410" s="118"/>
      <c r="G410" s="119"/>
      <c r="H410" s="119"/>
      <c r="I410" s="123"/>
      <c r="J410" s="124"/>
      <c r="K410" s="120">
        <v>0</v>
      </c>
      <c r="L410" s="120">
        <v>0</v>
      </c>
      <c r="M410" s="120">
        <v>0</v>
      </c>
      <c r="N410" s="112">
        <f t="shared" si="21"/>
        <v>0</v>
      </c>
      <c r="O410" s="115">
        <f t="shared" si="22"/>
        <v>0</v>
      </c>
      <c r="P410" s="196"/>
      <c r="Q410" s="104" t="e">
        <f t="shared" si="23"/>
        <v>#DIV/0!</v>
      </c>
    </row>
    <row r="411" spans="2:17">
      <c r="B411" s="121"/>
      <c r="C411" s="119"/>
      <c r="D411" s="119"/>
      <c r="E411" s="117"/>
      <c r="F411" s="118"/>
      <c r="G411" s="119"/>
      <c r="H411" s="119"/>
      <c r="I411" s="123"/>
      <c r="J411" s="124"/>
      <c r="K411" s="120">
        <v>0</v>
      </c>
      <c r="L411" s="120">
        <v>0</v>
      </c>
      <c r="M411" s="120">
        <v>0</v>
      </c>
      <c r="N411" s="112">
        <f t="shared" si="21"/>
        <v>0</v>
      </c>
      <c r="O411" s="115">
        <f t="shared" si="22"/>
        <v>0</v>
      </c>
      <c r="P411" s="196"/>
      <c r="Q411" s="104" t="e">
        <f t="shared" si="23"/>
        <v>#DIV/0!</v>
      </c>
    </row>
    <row r="412" spans="2:17">
      <c r="B412" s="121"/>
      <c r="C412" s="119"/>
      <c r="D412" s="119"/>
      <c r="E412" s="117"/>
      <c r="F412" s="118"/>
      <c r="G412" s="119"/>
      <c r="H412" s="119"/>
      <c r="I412" s="123"/>
      <c r="J412" s="124"/>
      <c r="K412" s="120">
        <v>0</v>
      </c>
      <c r="L412" s="120">
        <v>0</v>
      </c>
      <c r="M412" s="120">
        <v>0</v>
      </c>
      <c r="N412" s="112">
        <f t="shared" si="21"/>
        <v>0</v>
      </c>
      <c r="O412" s="115">
        <f t="shared" si="22"/>
        <v>0</v>
      </c>
      <c r="P412" s="196"/>
      <c r="Q412" s="104" t="e">
        <f t="shared" si="23"/>
        <v>#DIV/0!</v>
      </c>
    </row>
    <row r="413" spans="2:17">
      <c r="B413" s="121"/>
      <c r="C413" s="119"/>
      <c r="D413" s="119"/>
      <c r="E413" s="117"/>
      <c r="F413" s="118"/>
      <c r="G413" s="119"/>
      <c r="H413" s="119"/>
      <c r="I413" s="123"/>
      <c r="J413" s="124"/>
      <c r="K413" s="120">
        <v>0</v>
      </c>
      <c r="L413" s="120">
        <v>0</v>
      </c>
      <c r="M413" s="120">
        <v>0</v>
      </c>
      <c r="N413" s="112">
        <f t="shared" si="21"/>
        <v>0</v>
      </c>
      <c r="O413" s="115">
        <f t="shared" si="22"/>
        <v>0</v>
      </c>
      <c r="P413" s="196"/>
      <c r="Q413" s="104" t="e">
        <f t="shared" si="23"/>
        <v>#DIV/0!</v>
      </c>
    </row>
    <row r="414" spans="2:17">
      <c r="B414" s="121"/>
      <c r="C414" s="119"/>
      <c r="D414" s="119"/>
      <c r="E414" s="117"/>
      <c r="F414" s="118"/>
      <c r="G414" s="119"/>
      <c r="H414" s="119"/>
      <c r="I414" s="123"/>
      <c r="J414" s="124"/>
      <c r="K414" s="120">
        <v>0</v>
      </c>
      <c r="L414" s="120">
        <v>0</v>
      </c>
      <c r="M414" s="120">
        <v>0</v>
      </c>
      <c r="N414" s="112">
        <f t="shared" si="21"/>
        <v>0</v>
      </c>
      <c r="O414" s="115">
        <f t="shared" si="22"/>
        <v>0</v>
      </c>
      <c r="P414" s="196"/>
      <c r="Q414" s="104" t="e">
        <f t="shared" si="23"/>
        <v>#DIV/0!</v>
      </c>
    </row>
    <row r="415" spans="2:17">
      <c r="B415" s="121"/>
      <c r="C415" s="119"/>
      <c r="D415" s="119"/>
      <c r="E415" s="117"/>
      <c r="F415" s="118"/>
      <c r="G415" s="119"/>
      <c r="H415" s="119"/>
      <c r="I415" s="123"/>
      <c r="J415" s="124"/>
      <c r="K415" s="120">
        <v>0</v>
      </c>
      <c r="L415" s="120">
        <v>0</v>
      </c>
      <c r="M415" s="120">
        <v>0</v>
      </c>
      <c r="N415" s="112">
        <f t="shared" si="21"/>
        <v>0</v>
      </c>
      <c r="O415" s="115">
        <f t="shared" si="22"/>
        <v>0</v>
      </c>
      <c r="P415" s="196"/>
      <c r="Q415" s="104" t="e">
        <f t="shared" si="23"/>
        <v>#DIV/0!</v>
      </c>
    </row>
    <row r="416" spans="2:17">
      <c r="B416" s="121"/>
      <c r="C416" s="119"/>
      <c r="D416" s="119"/>
      <c r="E416" s="117"/>
      <c r="F416" s="118"/>
      <c r="G416" s="119"/>
      <c r="H416" s="119"/>
      <c r="I416" s="123"/>
      <c r="J416" s="124"/>
      <c r="K416" s="120">
        <v>0</v>
      </c>
      <c r="L416" s="120">
        <v>0</v>
      </c>
      <c r="M416" s="120">
        <v>0</v>
      </c>
      <c r="N416" s="112">
        <f t="shared" si="21"/>
        <v>0</v>
      </c>
      <c r="O416" s="115">
        <f t="shared" si="22"/>
        <v>0</v>
      </c>
      <c r="P416" s="196"/>
      <c r="Q416" s="104" t="e">
        <f t="shared" si="23"/>
        <v>#DIV/0!</v>
      </c>
    </row>
    <row r="417" spans="2:17">
      <c r="B417" s="121"/>
      <c r="C417" s="119"/>
      <c r="D417" s="119"/>
      <c r="E417" s="117"/>
      <c r="F417" s="118"/>
      <c r="G417" s="119"/>
      <c r="H417" s="119"/>
      <c r="I417" s="123"/>
      <c r="J417" s="124"/>
      <c r="K417" s="120">
        <v>0</v>
      </c>
      <c r="L417" s="120">
        <v>0</v>
      </c>
      <c r="M417" s="120">
        <v>0</v>
      </c>
      <c r="N417" s="112">
        <f t="shared" si="21"/>
        <v>0</v>
      </c>
      <c r="O417" s="115">
        <f t="shared" si="22"/>
        <v>0</v>
      </c>
      <c r="P417" s="196"/>
      <c r="Q417" s="104" t="e">
        <f t="shared" si="23"/>
        <v>#DIV/0!</v>
      </c>
    </row>
    <row r="418" spans="2:17">
      <c r="B418" s="121"/>
      <c r="C418" s="119"/>
      <c r="D418" s="119"/>
      <c r="E418" s="117"/>
      <c r="F418" s="118"/>
      <c r="G418" s="119"/>
      <c r="H418" s="119"/>
      <c r="I418" s="123"/>
      <c r="J418" s="124"/>
      <c r="K418" s="120">
        <v>0</v>
      </c>
      <c r="L418" s="120">
        <v>0</v>
      </c>
      <c r="M418" s="120">
        <v>0</v>
      </c>
      <c r="N418" s="112">
        <f t="shared" si="21"/>
        <v>0</v>
      </c>
      <c r="O418" s="115">
        <f t="shared" si="22"/>
        <v>0</v>
      </c>
      <c r="P418" s="196"/>
      <c r="Q418" s="104" t="e">
        <f t="shared" si="23"/>
        <v>#DIV/0!</v>
      </c>
    </row>
    <row r="419" spans="2:17">
      <c r="B419" s="121"/>
      <c r="C419" s="119"/>
      <c r="D419" s="119"/>
      <c r="E419" s="117"/>
      <c r="F419" s="118"/>
      <c r="G419" s="119"/>
      <c r="H419" s="119"/>
      <c r="I419" s="123"/>
      <c r="J419" s="124"/>
      <c r="K419" s="120">
        <v>0</v>
      </c>
      <c r="L419" s="120">
        <v>0</v>
      </c>
      <c r="M419" s="120">
        <v>0</v>
      </c>
      <c r="N419" s="112">
        <f t="shared" si="21"/>
        <v>0</v>
      </c>
      <c r="O419" s="115">
        <f t="shared" si="22"/>
        <v>0</v>
      </c>
      <c r="P419" s="196"/>
      <c r="Q419" s="104" t="e">
        <f t="shared" si="23"/>
        <v>#DIV/0!</v>
      </c>
    </row>
    <row r="420" spans="2:17">
      <c r="B420" s="121"/>
      <c r="C420" s="119"/>
      <c r="D420" s="119"/>
      <c r="E420" s="117"/>
      <c r="F420" s="118"/>
      <c r="G420" s="119"/>
      <c r="H420" s="119"/>
      <c r="I420" s="123"/>
      <c r="J420" s="124"/>
      <c r="K420" s="120">
        <v>0</v>
      </c>
      <c r="L420" s="120">
        <v>0</v>
      </c>
      <c r="M420" s="120">
        <v>0</v>
      </c>
      <c r="N420" s="112">
        <f t="shared" si="21"/>
        <v>0</v>
      </c>
      <c r="O420" s="115">
        <f t="shared" si="22"/>
        <v>0</v>
      </c>
      <c r="P420" s="196"/>
      <c r="Q420" s="104" t="e">
        <f t="shared" si="23"/>
        <v>#DIV/0!</v>
      </c>
    </row>
    <row r="421" spans="2:17">
      <c r="B421" s="121"/>
      <c r="C421" s="119"/>
      <c r="D421" s="119"/>
      <c r="E421" s="117"/>
      <c r="F421" s="118"/>
      <c r="G421" s="119"/>
      <c r="H421" s="119"/>
      <c r="I421" s="123"/>
      <c r="J421" s="124"/>
      <c r="K421" s="120">
        <v>0</v>
      </c>
      <c r="L421" s="120">
        <v>0</v>
      </c>
      <c r="M421" s="120">
        <v>0</v>
      </c>
      <c r="N421" s="112">
        <f t="shared" si="21"/>
        <v>0</v>
      </c>
      <c r="O421" s="115">
        <f t="shared" si="22"/>
        <v>0</v>
      </c>
      <c r="P421" s="196"/>
      <c r="Q421" s="104" t="e">
        <f t="shared" si="23"/>
        <v>#DIV/0!</v>
      </c>
    </row>
    <row r="422" spans="2:17">
      <c r="B422" s="121"/>
      <c r="C422" s="119"/>
      <c r="D422" s="119"/>
      <c r="E422" s="117"/>
      <c r="F422" s="118"/>
      <c r="G422" s="119"/>
      <c r="H422" s="119"/>
      <c r="I422" s="123"/>
      <c r="J422" s="124"/>
      <c r="K422" s="120">
        <v>0</v>
      </c>
      <c r="L422" s="120">
        <v>0</v>
      </c>
      <c r="M422" s="120">
        <v>0</v>
      </c>
      <c r="N422" s="112">
        <f t="shared" si="21"/>
        <v>0</v>
      </c>
      <c r="O422" s="115">
        <f t="shared" si="22"/>
        <v>0</v>
      </c>
      <c r="P422" s="196"/>
      <c r="Q422" s="104" t="e">
        <f t="shared" si="23"/>
        <v>#DIV/0!</v>
      </c>
    </row>
    <row r="423" spans="2:17">
      <c r="B423" s="121"/>
      <c r="C423" s="119"/>
      <c r="D423" s="119"/>
      <c r="E423" s="117"/>
      <c r="F423" s="118"/>
      <c r="G423" s="119"/>
      <c r="H423" s="119"/>
      <c r="I423" s="123"/>
      <c r="J423" s="124"/>
      <c r="K423" s="120">
        <v>0</v>
      </c>
      <c r="L423" s="120">
        <v>0</v>
      </c>
      <c r="M423" s="120">
        <v>0</v>
      </c>
      <c r="N423" s="112">
        <f t="shared" si="21"/>
        <v>0</v>
      </c>
      <c r="O423" s="115">
        <f t="shared" si="22"/>
        <v>0</v>
      </c>
      <c r="P423" s="196"/>
      <c r="Q423" s="104" t="e">
        <f t="shared" si="23"/>
        <v>#DIV/0!</v>
      </c>
    </row>
    <row r="424" spans="2:17">
      <c r="B424" s="121"/>
      <c r="C424" s="119"/>
      <c r="D424" s="119"/>
      <c r="E424" s="117"/>
      <c r="F424" s="118"/>
      <c r="G424" s="119"/>
      <c r="H424" s="119"/>
      <c r="I424" s="123"/>
      <c r="J424" s="124"/>
      <c r="K424" s="120">
        <v>0</v>
      </c>
      <c r="L424" s="120">
        <v>0</v>
      </c>
      <c r="M424" s="120">
        <v>0</v>
      </c>
      <c r="N424" s="112">
        <f t="shared" si="21"/>
        <v>0</v>
      </c>
      <c r="O424" s="115">
        <f t="shared" si="22"/>
        <v>0</v>
      </c>
      <c r="P424" s="196"/>
      <c r="Q424" s="104" t="e">
        <f t="shared" si="23"/>
        <v>#DIV/0!</v>
      </c>
    </row>
    <row r="425" spans="2:17">
      <c r="B425" s="121"/>
      <c r="C425" s="119"/>
      <c r="D425" s="119"/>
      <c r="E425" s="117"/>
      <c r="F425" s="118"/>
      <c r="G425" s="119"/>
      <c r="H425" s="119"/>
      <c r="I425" s="123"/>
      <c r="J425" s="124"/>
      <c r="K425" s="120">
        <v>0</v>
      </c>
      <c r="L425" s="120">
        <v>0</v>
      </c>
      <c r="M425" s="120">
        <v>0</v>
      </c>
      <c r="N425" s="112">
        <f t="shared" si="21"/>
        <v>0</v>
      </c>
      <c r="O425" s="115">
        <f t="shared" si="22"/>
        <v>0</v>
      </c>
      <c r="P425" s="196"/>
      <c r="Q425" s="104" t="e">
        <f t="shared" si="23"/>
        <v>#DIV/0!</v>
      </c>
    </row>
    <row r="426" spans="2:17">
      <c r="B426" s="121"/>
      <c r="C426" s="119"/>
      <c r="D426" s="119"/>
      <c r="E426" s="117"/>
      <c r="F426" s="118"/>
      <c r="G426" s="119"/>
      <c r="H426" s="119"/>
      <c r="I426" s="123"/>
      <c r="J426" s="124"/>
      <c r="K426" s="120">
        <v>0</v>
      </c>
      <c r="L426" s="120">
        <v>0</v>
      </c>
      <c r="M426" s="120">
        <v>0</v>
      </c>
      <c r="N426" s="112">
        <f t="shared" si="21"/>
        <v>0</v>
      </c>
      <c r="O426" s="115">
        <f t="shared" si="22"/>
        <v>0</v>
      </c>
      <c r="P426" s="196"/>
      <c r="Q426" s="104" t="e">
        <f t="shared" si="23"/>
        <v>#DIV/0!</v>
      </c>
    </row>
    <row r="427" spans="2:17">
      <c r="B427" s="121"/>
      <c r="C427" s="119"/>
      <c r="D427" s="119"/>
      <c r="E427" s="117"/>
      <c r="F427" s="118"/>
      <c r="G427" s="119"/>
      <c r="H427" s="119"/>
      <c r="I427" s="123"/>
      <c r="J427" s="124"/>
      <c r="K427" s="120">
        <v>0</v>
      </c>
      <c r="L427" s="120">
        <v>0</v>
      </c>
      <c r="M427" s="120">
        <v>0</v>
      </c>
      <c r="N427" s="112">
        <f t="shared" si="21"/>
        <v>0</v>
      </c>
      <c r="O427" s="115">
        <f t="shared" si="22"/>
        <v>0</v>
      </c>
      <c r="P427" s="196"/>
      <c r="Q427" s="104" t="e">
        <f t="shared" si="23"/>
        <v>#DIV/0!</v>
      </c>
    </row>
    <row r="428" spans="2:17">
      <c r="B428" s="121"/>
      <c r="C428" s="119"/>
      <c r="D428" s="119"/>
      <c r="E428" s="117"/>
      <c r="F428" s="118"/>
      <c r="G428" s="119"/>
      <c r="H428" s="119"/>
      <c r="I428" s="123"/>
      <c r="J428" s="124"/>
      <c r="K428" s="120">
        <v>0</v>
      </c>
      <c r="L428" s="120">
        <v>0</v>
      </c>
      <c r="M428" s="120">
        <v>0</v>
      </c>
      <c r="N428" s="112">
        <f t="shared" si="21"/>
        <v>0</v>
      </c>
      <c r="O428" s="115">
        <f t="shared" si="22"/>
        <v>0</v>
      </c>
      <c r="P428" s="196"/>
      <c r="Q428" s="104" t="e">
        <f t="shared" si="23"/>
        <v>#DIV/0!</v>
      </c>
    </row>
    <row r="429" spans="2:17">
      <c r="B429" s="121"/>
      <c r="C429" s="119"/>
      <c r="D429" s="119"/>
      <c r="E429" s="117"/>
      <c r="F429" s="118"/>
      <c r="G429" s="119"/>
      <c r="H429" s="119"/>
      <c r="I429" s="123"/>
      <c r="J429" s="124"/>
      <c r="K429" s="120">
        <v>0</v>
      </c>
      <c r="L429" s="120">
        <v>0</v>
      </c>
      <c r="M429" s="120">
        <v>0</v>
      </c>
      <c r="N429" s="112">
        <f t="shared" si="21"/>
        <v>0</v>
      </c>
      <c r="O429" s="115">
        <f t="shared" si="22"/>
        <v>0</v>
      </c>
      <c r="P429" s="196"/>
      <c r="Q429" s="104" t="e">
        <f t="shared" si="23"/>
        <v>#DIV/0!</v>
      </c>
    </row>
    <row r="430" spans="2:17">
      <c r="B430" s="121"/>
      <c r="C430" s="119"/>
      <c r="D430" s="119"/>
      <c r="E430" s="117"/>
      <c r="F430" s="118"/>
      <c r="G430" s="119"/>
      <c r="H430" s="119"/>
      <c r="I430" s="123"/>
      <c r="J430" s="124"/>
      <c r="K430" s="120">
        <v>0</v>
      </c>
      <c r="L430" s="120">
        <v>0</v>
      </c>
      <c r="M430" s="120">
        <v>0</v>
      </c>
      <c r="N430" s="112">
        <f t="shared" si="21"/>
        <v>0</v>
      </c>
      <c r="O430" s="115">
        <f t="shared" si="22"/>
        <v>0</v>
      </c>
      <c r="P430" s="196"/>
      <c r="Q430" s="104" t="e">
        <f t="shared" si="23"/>
        <v>#DIV/0!</v>
      </c>
    </row>
    <row r="431" spans="2:17">
      <c r="B431" s="121"/>
      <c r="C431" s="119"/>
      <c r="D431" s="119"/>
      <c r="E431" s="117"/>
      <c r="F431" s="118"/>
      <c r="G431" s="119"/>
      <c r="H431" s="119"/>
      <c r="I431" s="123"/>
      <c r="J431" s="124"/>
      <c r="K431" s="120">
        <v>0</v>
      </c>
      <c r="L431" s="120">
        <v>0</v>
      </c>
      <c r="M431" s="120">
        <v>0</v>
      </c>
      <c r="N431" s="112">
        <f t="shared" si="21"/>
        <v>0</v>
      </c>
      <c r="O431" s="115">
        <f t="shared" si="22"/>
        <v>0</v>
      </c>
      <c r="P431" s="196"/>
      <c r="Q431" s="104" t="e">
        <f t="shared" si="23"/>
        <v>#DIV/0!</v>
      </c>
    </row>
    <row r="432" spans="2:17">
      <c r="B432" s="121"/>
      <c r="C432" s="119"/>
      <c r="D432" s="119"/>
      <c r="E432" s="117"/>
      <c r="F432" s="118"/>
      <c r="G432" s="119"/>
      <c r="H432" s="119"/>
      <c r="I432" s="123"/>
      <c r="J432" s="124"/>
      <c r="K432" s="120">
        <v>0</v>
      </c>
      <c r="L432" s="120">
        <v>0</v>
      </c>
      <c r="M432" s="120">
        <v>0</v>
      </c>
      <c r="N432" s="112">
        <f t="shared" si="21"/>
        <v>0</v>
      </c>
      <c r="O432" s="115">
        <f t="shared" si="22"/>
        <v>0</v>
      </c>
      <c r="P432" s="196"/>
      <c r="Q432" s="104" t="e">
        <f t="shared" si="23"/>
        <v>#DIV/0!</v>
      </c>
    </row>
    <row r="433" spans="2:17">
      <c r="B433" s="121"/>
      <c r="C433" s="119"/>
      <c r="D433" s="119"/>
      <c r="E433" s="117"/>
      <c r="F433" s="118"/>
      <c r="G433" s="119"/>
      <c r="H433" s="119"/>
      <c r="I433" s="123"/>
      <c r="J433" s="124"/>
      <c r="K433" s="120">
        <v>0</v>
      </c>
      <c r="L433" s="120">
        <v>0</v>
      </c>
      <c r="M433" s="120">
        <v>0</v>
      </c>
      <c r="N433" s="112">
        <f t="shared" si="21"/>
        <v>0</v>
      </c>
      <c r="O433" s="115">
        <f t="shared" si="22"/>
        <v>0</v>
      </c>
      <c r="P433" s="196"/>
      <c r="Q433" s="104" t="e">
        <f t="shared" si="23"/>
        <v>#DIV/0!</v>
      </c>
    </row>
    <row r="434" spans="2:17">
      <c r="B434" s="121"/>
      <c r="C434" s="119"/>
      <c r="D434" s="119"/>
      <c r="E434" s="117"/>
      <c r="F434" s="118"/>
      <c r="G434" s="119"/>
      <c r="H434" s="119"/>
      <c r="I434" s="123"/>
      <c r="J434" s="124"/>
      <c r="K434" s="120">
        <v>0</v>
      </c>
      <c r="L434" s="120">
        <v>0</v>
      </c>
      <c r="M434" s="120">
        <v>0</v>
      </c>
      <c r="N434" s="112">
        <f t="shared" si="21"/>
        <v>0</v>
      </c>
      <c r="O434" s="115">
        <f t="shared" si="22"/>
        <v>0</v>
      </c>
      <c r="P434" s="196"/>
      <c r="Q434" s="104" t="e">
        <f t="shared" si="23"/>
        <v>#DIV/0!</v>
      </c>
    </row>
    <row r="435" spans="2:17">
      <c r="B435" s="121"/>
      <c r="C435" s="119"/>
      <c r="D435" s="119"/>
      <c r="E435" s="117"/>
      <c r="F435" s="118"/>
      <c r="G435" s="119"/>
      <c r="H435" s="119"/>
      <c r="I435" s="123"/>
      <c r="J435" s="124"/>
      <c r="K435" s="120">
        <v>0</v>
      </c>
      <c r="L435" s="120">
        <v>0</v>
      </c>
      <c r="M435" s="120">
        <v>0</v>
      </c>
      <c r="N435" s="112">
        <f t="shared" si="21"/>
        <v>0</v>
      </c>
      <c r="O435" s="115">
        <f t="shared" si="22"/>
        <v>0</v>
      </c>
      <c r="P435" s="196"/>
      <c r="Q435" s="104" t="e">
        <f t="shared" si="23"/>
        <v>#DIV/0!</v>
      </c>
    </row>
    <row r="436" spans="2:17">
      <c r="B436" s="121"/>
      <c r="C436" s="119"/>
      <c r="D436" s="119"/>
      <c r="E436" s="117"/>
      <c r="F436" s="118"/>
      <c r="G436" s="119"/>
      <c r="H436" s="119"/>
      <c r="I436" s="123"/>
      <c r="J436" s="124"/>
      <c r="K436" s="120">
        <v>0</v>
      </c>
      <c r="L436" s="120">
        <v>0</v>
      </c>
      <c r="M436" s="120">
        <v>0</v>
      </c>
      <c r="N436" s="112">
        <f t="shared" si="21"/>
        <v>0</v>
      </c>
      <c r="O436" s="115">
        <f t="shared" si="22"/>
        <v>0</v>
      </c>
      <c r="P436" s="196"/>
      <c r="Q436" s="104" t="e">
        <f t="shared" si="23"/>
        <v>#DIV/0!</v>
      </c>
    </row>
    <row r="437" spans="2:17">
      <c r="B437" s="121"/>
      <c r="C437" s="119"/>
      <c r="D437" s="119"/>
      <c r="E437" s="117"/>
      <c r="F437" s="118"/>
      <c r="G437" s="119"/>
      <c r="H437" s="119"/>
      <c r="I437" s="123"/>
      <c r="J437" s="124"/>
      <c r="K437" s="120">
        <v>0</v>
      </c>
      <c r="L437" s="120">
        <v>0</v>
      </c>
      <c r="M437" s="120">
        <v>0</v>
      </c>
      <c r="N437" s="112">
        <f t="shared" si="21"/>
        <v>0</v>
      </c>
      <c r="O437" s="115">
        <f t="shared" si="22"/>
        <v>0</v>
      </c>
      <c r="P437" s="196"/>
      <c r="Q437" s="104" t="e">
        <f t="shared" si="23"/>
        <v>#DIV/0!</v>
      </c>
    </row>
    <row r="438" spans="2:17">
      <c r="B438" s="121"/>
      <c r="C438" s="119"/>
      <c r="D438" s="119"/>
      <c r="E438" s="117"/>
      <c r="F438" s="118"/>
      <c r="G438" s="119"/>
      <c r="H438" s="119"/>
      <c r="I438" s="123"/>
      <c r="J438" s="124"/>
      <c r="K438" s="120">
        <v>0</v>
      </c>
      <c r="L438" s="120">
        <v>0</v>
      </c>
      <c r="M438" s="120">
        <v>0</v>
      </c>
      <c r="N438" s="112">
        <f t="shared" si="21"/>
        <v>0</v>
      </c>
      <c r="O438" s="115">
        <f t="shared" si="22"/>
        <v>0</v>
      </c>
      <c r="P438" s="196"/>
      <c r="Q438" s="104" t="e">
        <f t="shared" si="23"/>
        <v>#DIV/0!</v>
      </c>
    </row>
    <row r="439" spans="2:17">
      <c r="B439" s="121"/>
      <c r="C439" s="119"/>
      <c r="D439" s="119"/>
      <c r="E439" s="117"/>
      <c r="F439" s="118"/>
      <c r="G439" s="119"/>
      <c r="H439" s="119"/>
      <c r="I439" s="123"/>
      <c r="J439" s="124"/>
      <c r="K439" s="120">
        <v>0</v>
      </c>
      <c r="L439" s="120">
        <v>0</v>
      </c>
      <c r="M439" s="120">
        <v>0</v>
      </c>
      <c r="N439" s="112">
        <f t="shared" si="21"/>
        <v>0</v>
      </c>
      <c r="O439" s="115">
        <f t="shared" si="22"/>
        <v>0</v>
      </c>
      <c r="P439" s="196"/>
      <c r="Q439" s="104" t="e">
        <f t="shared" si="23"/>
        <v>#DIV/0!</v>
      </c>
    </row>
    <row r="440" spans="2:17">
      <c r="B440" s="121"/>
      <c r="C440" s="119"/>
      <c r="D440" s="119"/>
      <c r="E440" s="117"/>
      <c r="F440" s="118"/>
      <c r="G440" s="119"/>
      <c r="H440" s="119"/>
      <c r="I440" s="123"/>
      <c r="J440" s="124"/>
      <c r="K440" s="120">
        <v>0</v>
      </c>
      <c r="L440" s="120">
        <v>0</v>
      </c>
      <c r="M440" s="120">
        <v>0</v>
      </c>
      <c r="N440" s="112">
        <f t="shared" si="21"/>
        <v>0</v>
      </c>
      <c r="O440" s="115">
        <f t="shared" si="22"/>
        <v>0</v>
      </c>
      <c r="P440" s="196"/>
      <c r="Q440" s="104" t="e">
        <f t="shared" si="23"/>
        <v>#DIV/0!</v>
      </c>
    </row>
    <row r="441" spans="2:17">
      <c r="B441" s="121"/>
      <c r="C441" s="119"/>
      <c r="D441" s="119"/>
      <c r="E441" s="117"/>
      <c r="F441" s="118"/>
      <c r="G441" s="119"/>
      <c r="H441" s="119"/>
      <c r="I441" s="123"/>
      <c r="J441" s="124"/>
      <c r="K441" s="120">
        <v>0</v>
      </c>
      <c r="L441" s="120">
        <v>0</v>
      </c>
      <c r="M441" s="120">
        <v>0</v>
      </c>
      <c r="N441" s="112">
        <f t="shared" si="21"/>
        <v>0</v>
      </c>
      <c r="O441" s="115">
        <f t="shared" si="22"/>
        <v>0</v>
      </c>
      <c r="P441" s="196"/>
      <c r="Q441" s="104" t="e">
        <f t="shared" si="23"/>
        <v>#DIV/0!</v>
      </c>
    </row>
    <row r="442" spans="2:17">
      <c r="B442" s="121"/>
      <c r="C442" s="119"/>
      <c r="D442" s="119"/>
      <c r="E442" s="117"/>
      <c r="F442" s="118"/>
      <c r="G442" s="119"/>
      <c r="H442" s="119"/>
      <c r="I442" s="123"/>
      <c r="J442" s="124"/>
      <c r="K442" s="120">
        <v>0</v>
      </c>
      <c r="L442" s="120">
        <v>0</v>
      </c>
      <c r="M442" s="120">
        <v>0</v>
      </c>
      <c r="N442" s="112">
        <f t="shared" si="21"/>
        <v>0</v>
      </c>
      <c r="O442" s="115">
        <f t="shared" si="22"/>
        <v>0</v>
      </c>
      <c r="P442" s="196"/>
      <c r="Q442" s="104" t="e">
        <f t="shared" si="23"/>
        <v>#DIV/0!</v>
      </c>
    </row>
    <row r="443" spans="2:17">
      <c r="B443" s="121"/>
      <c r="C443" s="119"/>
      <c r="D443" s="119"/>
      <c r="E443" s="117"/>
      <c r="F443" s="118"/>
      <c r="G443" s="119"/>
      <c r="H443" s="119"/>
      <c r="I443" s="123"/>
      <c r="J443" s="124"/>
      <c r="K443" s="120">
        <v>0</v>
      </c>
      <c r="L443" s="120">
        <v>0</v>
      </c>
      <c r="M443" s="120">
        <v>0</v>
      </c>
      <c r="N443" s="112">
        <f t="shared" si="21"/>
        <v>0</v>
      </c>
      <c r="O443" s="115">
        <f t="shared" si="22"/>
        <v>0</v>
      </c>
      <c r="P443" s="196"/>
      <c r="Q443" s="104" t="e">
        <f t="shared" si="23"/>
        <v>#DIV/0!</v>
      </c>
    </row>
    <row r="444" spans="2:17">
      <c r="B444" s="121"/>
      <c r="C444" s="119"/>
      <c r="D444" s="119"/>
      <c r="E444" s="117"/>
      <c r="F444" s="118"/>
      <c r="G444" s="119"/>
      <c r="H444" s="119"/>
      <c r="I444" s="123"/>
      <c r="J444" s="124"/>
      <c r="K444" s="120">
        <v>0</v>
      </c>
      <c r="L444" s="120">
        <v>0</v>
      </c>
      <c r="M444" s="120">
        <v>0</v>
      </c>
      <c r="N444" s="112">
        <f t="shared" si="21"/>
        <v>0</v>
      </c>
      <c r="O444" s="115">
        <f t="shared" si="22"/>
        <v>0</v>
      </c>
      <c r="P444" s="196"/>
      <c r="Q444" s="104" t="e">
        <f t="shared" si="23"/>
        <v>#DIV/0!</v>
      </c>
    </row>
    <row r="445" spans="2:17">
      <c r="B445" s="121"/>
      <c r="C445" s="119"/>
      <c r="D445" s="119"/>
      <c r="E445" s="117"/>
      <c r="F445" s="118"/>
      <c r="G445" s="119"/>
      <c r="H445" s="119"/>
      <c r="I445" s="123"/>
      <c r="J445" s="124"/>
      <c r="K445" s="120">
        <v>0</v>
      </c>
      <c r="L445" s="120">
        <v>0</v>
      </c>
      <c r="M445" s="120">
        <v>0</v>
      </c>
      <c r="N445" s="112">
        <f t="shared" si="21"/>
        <v>0</v>
      </c>
      <c r="O445" s="115">
        <f t="shared" si="22"/>
        <v>0</v>
      </c>
      <c r="P445" s="196"/>
      <c r="Q445" s="104" t="e">
        <f t="shared" si="23"/>
        <v>#DIV/0!</v>
      </c>
    </row>
    <row r="446" spans="2:17">
      <c r="B446" s="121"/>
      <c r="C446" s="119"/>
      <c r="D446" s="119"/>
      <c r="E446" s="117"/>
      <c r="F446" s="118"/>
      <c r="G446" s="119"/>
      <c r="H446" s="119"/>
      <c r="I446" s="123"/>
      <c r="J446" s="124"/>
      <c r="K446" s="120">
        <v>0</v>
      </c>
      <c r="L446" s="120">
        <v>0</v>
      </c>
      <c r="M446" s="120">
        <v>0</v>
      </c>
      <c r="N446" s="112">
        <f t="shared" si="21"/>
        <v>0</v>
      </c>
      <c r="O446" s="115">
        <f t="shared" si="22"/>
        <v>0</v>
      </c>
      <c r="P446" s="196"/>
      <c r="Q446" s="104" t="e">
        <f t="shared" si="23"/>
        <v>#DIV/0!</v>
      </c>
    </row>
    <row r="447" spans="2:17">
      <c r="B447" s="121"/>
      <c r="C447" s="119"/>
      <c r="D447" s="119"/>
      <c r="E447" s="117"/>
      <c r="F447" s="118"/>
      <c r="G447" s="119"/>
      <c r="H447" s="119"/>
      <c r="I447" s="123"/>
      <c r="J447" s="124"/>
      <c r="K447" s="120">
        <v>0</v>
      </c>
      <c r="L447" s="120">
        <v>0</v>
      </c>
      <c r="M447" s="120">
        <v>0</v>
      </c>
      <c r="N447" s="112">
        <f t="shared" si="21"/>
        <v>0</v>
      </c>
      <c r="O447" s="115">
        <f t="shared" si="22"/>
        <v>0</v>
      </c>
      <c r="P447" s="196"/>
      <c r="Q447" s="104" t="e">
        <f t="shared" si="23"/>
        <v>#DIV/0!</v>
      </c>
    </row>
    <row r="448" spans="2:17">
      <c r="B448" s="121"/>
      <c r="C448" s="119"/>
      <c r="D448" s="119"/>
      <c r="E448" s="117"/>
      <c r="F448" s="118"/>
      <c r="G448" s="119"/>
      <c r="H448" s="119"/>
      <c r="I448" s="123"/>
      <c r="J448" s="124"/>
      <c r="K448" s="120">
        <v>0</v>
      </c>
      <c r="L448" s="120">
        <v>0</v>
      </c>
      <c r="M448" s="120">
        <v>0</v>
      </c>
      <c r="N448" s="112">
        <f t="shared" si="21"/>
        <v>0</v>
      </c>
      <c r="O448" s="115">
        <f t="shared" si="22"/>
        <v>0</v>
      </c>
      <c r="P448" s="196"/>
      <c r="Q448" s="104" t="e">
        <f t="shared" si="23"/>
        <v>#DIV/0!</v>
      </c>
    </row>
    <row r="449" spans="2:17">
      <c r="B449" s="121"/>
      <c r="C449" s="119"/>
      <c r="D449" s="119"/>
      <c r="E449" s="117"/>
      <c r="F449" s="118"/>
      <c r="G449" s="119"/>
      <c r="H449" s="119"/>
      <c r="I449" s="123"/>
      <c r="J449" s="124"/>
      <c r="K449" s="120">
        <v>0</v>
      </c>
      <c r="L449" s="120">
        <v>0</v>
      </c>
      <c r="M449" s="120">
        <v>0</v>
      </c>
      <c r="N449" s="112">
        <f t="shared" si="21"/>
        <v>0</v>
      </c>
      <c r="O449" s="115">
        <f t="shared" si="22"/>
        <v>0</v>
      </c>
      <c r="P449" s="196"/>
      <c r="Q449" s="104" t="e">
        <f t="shared" si="23"/>
        <v>#DIV/0!</v>
      </c>
    </row>
    <row r="450" spans="2:17">
      <c r="B450" s="121"/>
      <c r="C450" s="119"/>
      <c r="D450" s="119"/>
      <c r="E450" s="117"/>
      <c r="F450" s="118"/>
      <c r="G450" s="119"/>
      <c r="H450" s="119"/>
      <c r="I450" s="123"/>
      <c r="J450" s="124"/>
      <c r="K450" s="120">
        <v>0</v>
      </c>
      <c r="L450" s="120">
        <v>0</v>
      </c>
      <c r="M450" s="120">
        <v>0</v>
      </c>
      <c r="N450" s="112">
        <f t="shared" si="21"/>
        <v>0</v>
      </c>
      <c r="O450" s="115">
        <f t="shared" si="22"/>
        <v>0</v>
      </c>
      <c r="P450" s="196"/>
      <c r="Q450" s="104" t="e">
        <f t="shared" si="23"/>
        <v>#DIV/0!</v>
      </c>
    </row>
    <row r="451" spans="2:17">
      <c r="B451" s="121"/>
      <c r="C451" s="119"/>
      <c r="D451" s="119"/>
      <c r="E451" s="117"/>
      <c r="F451" s="118"/>
      <c r="G451" s="119"/>
      <c r="H451" s="119"/>
      <c r="I451" s="123"/>
      <c r="J451" s="124"/>
      <c r="K451" s="120">
        <v>0</v>
      </c>
      <c r="L451" s="120">
        <v>0</v>
      </c>
      <c r="M451" s="120">
        <v>0</v>
      </c>
      <c r="N451" s="112">
        <f t="shared" si="21"/>
        <v>0</v>
      </c>
      <c r="O451" s="115">
        <f t="shared" si="22"/>
        <v>0</v>
      </c>
      <c r="P451" s="196"/>
      <c r="Q451" s="104" t="e">
        <f t="shared" si="23"/>
        <v>#DIV/0!</v>
      </c>
    </row>
    <row r="452" spans="2:17">
      <c r="B452" s="121"/>
      <c r="C452" s="119"/>
      <c r="D452" s="119"/>
      <c r="E452" s="117"/>
      <c r="F452" s="118"/>
      <c r="G452" s="119"/>
      <c r="H452" s="119"/>
      <c r="I452" s="123"/>
      <c r="J452" s="124"/>
      <c r="K452" s="120">
        <v>0</v>
      </c>
      <c r="L452" s="120">
        <v>0</v>
      </c>
      <c r="M452" s="120">
        <v>0</v>
      </c>
      <c r="N452" s="112">
        <f t="shared" si="21"/>
        <v>0</v>
      </c>
      <c r="O452" s="115">
        <f t="shared" si="22"/>
        <v>0</v>
      </c>
      <c r="P452" s="196"/>
      <c r="Q452" s="104" t="e">
        <f t="shared" si="23"/>
        <v>#DIV/0!</v>
      </c>
    </row>
    <row r="453" spans="2:17">
      <c r="B453" s="121"/>
      <c r="C453" s="119"/>
      <c r="D453" s="119"/>
      <c r="E453" s="117"/>
      <c r="F453" s="118"/>
      <c r="G453" s="119"/>
      <c r="H453" s="119"/>
      <c r="I453" s="123"/>
      <c r="J453" s="124"/>
      <c r="K453" s="120">
        <v>0</v>
      </c>
      <c r="L453" s="120">
        <v>0</v>
      </c>
      <c r="M453" s="120">
        <v>0</v>
      </c>
      <c r="N453" s="112">
        <f t="shared" si="21"/>
        <v>0</v>
      </c>
      <c r="O453" s="115">
        <f t="shared" si="22"/>
        <v>0</v>
      </c>
      <c r="P453" s="196"/>
      <c r="Q453" s="104" t="e">
        <f t="shared" si="23"/>
        <v>#DIV/0!</v>
      </c>
    </row>
    <row r="454" spans="2:17">
      <c r="B454" s="121"/>
      <c r="C454" s="119"/>
      <c r="D454" s="119"/>
      <c r="E454" s="117"/>
      <c r="F454" s="118"/>
      <c r="G454" s="119"/>
      <c r="H454" s="119"/>
      <c r="I454" s="123"/>
      <c r="J454" s="124"/>
      <c r="K454" s="120">
        <v>0</v>
      </c>
      <c r="L454" s="120">
        <v>0</v>
      </c>
      <c r="M454" s="120">
        <v>0</v>
      </c>
      <c r="N454" s="112">
        <f t="shared" si="21"/>
        <v>0</v>
      </c>
      <c r="O454" s="115">
        <f t="shared" si="22"/>
        <v>0</v>
      </c>
      <c r="P454" s="196"/>
      <c r="Q454" s="104" t="e">
        <f t="shared" si="23"/>
        <v>#DIV/0!</v>
      </c>
    </row>
    <row r="455" spans="2:17">
      <c r="B455" s="121"/>
      <c r="C455" s="119"/>
      <c r="D455" s="119"/>
      <c r="E455" s="117"/>
      <c r="F455" s="118"/>
      <c r="G455" s="119"/>
      <c r="H455" s="119"/>
      <c r="I455" s="123"/>
      <c r="J455" s="124"/>
      <c r="K455" s="120">
        <v>0</v>
      </c>
      <c r="L455" s="120">
        <v>0</v>
      </c>
      <c r="M455" s="120">
        <v>0</v>
      </c>
      <c r="N455" s="112">
        <f t="shared" si="21"/>
        <v>0</v>
      </c>
      <c r="O455" s="115">
        <f t="shared" si="22"/>
        <v>0</v>
      </c>
      <c r="P455" s="196"/>
      <c r="Q455" s="104" t="e">
        <f t="shared" si="23"/>
        <v>#DIV/0!</v>
      </c>
    </row>
    <row r="456" spans="2:17">
      <c r="B456" s="121"/>
      <c r="C456" s="119"/>
      <c r="D456" s="119"/>
      <c r="E456" s="117"/>
      <c r="F456" s="118"/>
      <c r="G456" s="119"/>
      <c r="H456" s="119"/>
      <c r="I456" s="123"/>
      <c r="J456" s="124"/>
      <c r="K456" s="120">
        <v>0</v>
      </c>
      <c r="L456" s="120">
        <v>0</v>
      </c>
      <c r="M456" s="120">
        <v>0</v>
      </c>
      <c r="N456" s="112">
        <f t="shared" si="21"/>
        <v>0</v>
      </c>
      <c r="O456" s="115">
        <f t="shared" si="22"/>
        <v>0</v>
      </c>
      <c r="P456" s="196"/>
      <c r="Q456" s="104" t="e">
        <f t="shared" si="23"/>
        <v>#DIV/0!</v>
      </c>
    </row>
    <row r="457" spans="2:17">
      <c r="B457" s="121"/>
      <c r="C457" s="119"/>
      <c r="D457" s="119"/>
      <c r="E457" s="117"/>
      <c r="F457" s="118"/>
      <c r="G457" s="119"/>
      <c r="H457" s="119"/>
      <c r="I457" s="123"/>
      <c r="J457" s="124"/>
      <c r="K457" s="120">
        <v>0</v>
      </c>
      <c r="L457" s="120">
        <v>0</v>
      </c>
      <c r="M457" s="120">
        <v>0</v>
      </c>
      <c r="N457" s="112">
        <f t="shared" si="21"/>
        <v>0</v>
      </c>
      <c r="O457" s="115">
        <f t="shared" si="22"/>
        <v>0</v>
      </c>
      <c r="P457" s="196"/>
      <c r="Q457" s="104" t="e">
        <f t="shared" si="23"/>
        <v>#DIV/0!</v>
      </c>
    </row>
    <row r="458" spans="2:17">
      <c r="B458" s="121"/>
      <c r="C458" s="119"/>
      <c r="D458" s="119"/>
      <c r="E458" s="117"/>
      <c r="F458" s="118"/>
      <c r="G458" s="119"/>
      <c r="H458" s="119"/>
      <c r="I458" s="123"/>
      <c r="J458" s="124"/>
      <c r="K458" s="120">
        <v>0</v>
      </c>
      <c r="L458" s="120">
        <v>0</v>
      </c>
      <c r="M458" s="120">
        <v>0</v>
      </c>
      <c r="N458" s="112">
        <f t="shared" si="21"/>
        <v>0</v>
      </c>
      <c r="O458" s="115">
        <f t="shared" si="22"/>
        <v>0</v>
      </c>
      <c r="P458" s="196"/>
      <c r="Q458" s="104" t="e">
        <f t="shared" si="23"/>
        <v>#DIV/0!</v>
      </c>
    </row>
    <row r="459" spans="2:17">
      <c r="B459" s="121"/>
      <c r="C459" s="119"/>
      <c r="D459" s="119"/>
      <c r="E459" s="117"/>
      <c r="F459" s="118"/>
      <c r="G459" s="119"/>
      <c r="H459" s="119"/>
      <c r="I459" s="123"/>
      <c r="J459" s="124"/>
      <c r="K459" s="120">
        <v>0</v>
      </c>
      <c r="L459" s="120">
        <v>0</v>
      </c>
      <c r="M459" s="120">
        <v>0</v>
      </c>
      <c r="N459" s="112">
        <f t="shared" si="21"/>
        <v>0</v>
      </c>
      <c r="O459" s="115">
        <f t="shared" si="22"/>
        <v>0</v>
      </c>
      <c r="P459" s="196"/>
      <c r="Q459" s="104" t="e">
        <f t="shared" si="23"/>
        <v>#DIV/0!</v>
      </c>
    </row>
    <row r="460" spans="2:17">
      <c r="B460" s="121"/>
      <c r="C460" s="119"/>
      <c r="D460" s="119"/>
      <c r="E460" s="117"/>
      <c r="F460" s="118"/>
      <c r="G460" s="119"/>
      <c r="H460" s="119"/>
      <c r="I460" s="123"/>
      <c r="J460" s="124"/>
      <c r="K460" s="120">
        <v>0</v>
      </c>
      <c r="L460" s="120">
        <v>0</v>
      </c>
      <c r="M460" s="120">
        <v>0</v>
      </c>
      <c r="N460" s="112">
        <f t="shared" si="21"/>
        <v>0</v>
      </c>
      <c r="O460" s="115">
        <f t="shared" si="22"/>
        <v>0</v>
      </c>
      <c r="P460" s="196"/>
      <c r="Q460" s="104" t="e">
        <f t="shared" si="23"/>
        <v>#DIV/0!</v>
      </c>
    </row>
    <row r="461" spans="2:17">
      <c r="B461" s="121"/>
      <c r="C461" s="119"/>
      <c r="D461" s="119"/>
      <c r="E461" s="117"/>
      <c r="F461" s="118"/>
      <c r="G461" s="119"/>
      <c r="H461" s="119"/>
      <c r="I461" s="123"/>
      <c r="J461" s="124"/>
      <c r="K461" s="120">
        <v>0</v>
      </c>
      <c r="L461" s="120">
        <v>0</v>
      </c>
      <c r="M461" s="120">
        <v>0</v>
      </c>
      <c r="N461" s="112">
        <f t="shared" si="21"/>
        <v>0</v>
      </c>
      <c r="O461" s="115">
        <f t="shared" si="22"/>
        <v>0</v>
      </c>
      <c r="P461" s="196"/>
      <c r="Q461" s="104" t="e">
        <f t="shared" si="23"/>
        <v>#DIV/0!</v>
      </c>
    </row>
    <row r="462" spans="2:17">
      <c r="B462" s="121"/>
      <c r="C462" s="119"/>
      <c r="D462" s="119"/>
      <c r="E462" s="117"/>
      <c r="F462" s="118"/>
      <c r="G462" s="119"/>
      <c r="H462" s="119"/>
      <c r="I462" s="123"/>
      <c r="J462" s="124"/>
      <c r="K462" s="120">
        <v>0</v>
      </c>
      <c r="L462" s="120">
        <v>0</v>
      </c>
      <c r="M462" s="120">
        <v>0</v>
      </c>
      <c r="N462" s="112">
        <f t="shared" si="21"/>
        <v>0</v>
      </c>
      <c r="O462" s="115">
        <f t="shared" si="22"/>
        <v>0</v>
      </c>
      <c r="P462" s="196"/>
      <c r="Q462" s="104" t="e">
        <f t="shared" si="23"/>
        <v>#DIV/0!</v>
      </c>
    </row>
    <row r="463" spans="2:17">
      <c r="B463" s="121"/>
      <c r="C463" s="119"/>
      <c r="D463" s="119"/>
      <c r="E463" s="117"/>
      <c r="F463" s="118"/>
      <c r="G463" s="119"/>
      <c r="H463" s="119"/>
      <c r="I463" s="123"/>
      <c r="J463" s="124"/>
      <c r="K463" s="120">
        <v>0</v>
      </c>
      <c r="L463" s="120">
        <v>0</v>
      </c>
      <c r="M463" s="120">
        <v>0</v>
      </c>
      <c r="N463" s="112">
        <f t="shared" si="21"/>
        <v>0</v>
      </c>
      <c r="O463" s="115">
        <f t="shared" si="22"/>
        <v>0</v>
      </c>
      <c r="P463" s="196"/>
      <c r="Q463" s="104" t="e">
        <f t="shared" si="23"/>
        <v>#DIV/0!</v>
      </c>
    </row>
    <row r="464" spans="2:17">
      <c r="B464" s="121"/>
      <c r="C464" s="119"/>
      <c r="D464" s="119"/>
      <c r="E464" s="117"/>
      <c r="F464" s="118"/>
      <c r="G464" s="119"/>
      <c r="H464" s="119"/>
      <c r="I464" s="123"/>
      <c r="J464" s="124"/>
      <c r="K464" s="120">
        <v>0</v>
      </c>
      <c r="L464" s="120">
        <v>0</v>
      </c>
      <c r="M464" s="120">
        <v>0</v>
      </c>
      <c r="N464" s="112">
        <f t="shared" si="21"/>
        <v>0</v>
      </c>
      <c r="O464" s="115">
        <f t="shared" si="22"/>
        <v>0</v>
      </c>
      <c r="P464" s="196"/>
      <c r="Q464" s="104" t="e">
        <f t="shared" si="23"/>
        <v>#DIV/0!</v>
      </c>
    </row>
    <row r="465" spans="2:17">
      <c r="B465" s="121"/>
      <c r="C465" s="119"/>
      <c r="D465" s="119"/>
      <c r="E465" s="117"/>
      <c r="F465" s="118"/>
      <c r="G465" s="119"/>
      <c r="H465" s="119"/>
      <c r="I465" s="123"/>
      <c r="J465" s="124"/>
      <c r="K465" s="120">
        <v>0</v>
      </c>
      <c r="L465" s="120">
        <v>0</v>
      </c>
      <c r="M465" s="120">
        <v>0</v>
      </c>
      <c r="N465" s="112">
        <f t="shared" si="21"/>
        <v>0</v>
      </c>
      <c r="O465" s="115">
        <f t="shared" si="22"/>
        <v>0</v>
      </c>
      <c r="P465" s="196"/>
      <c r="Q465" s="104" t="e">
        <f t="shared" si="23"/>
        <v>#DIV/0!</v>
      </c>
    </row>
    <row r="466" spans="2:17">
      <c r="B466" s="121"/>
      <c r="C466" s="119"/>
      <c r="D466" s="119"/>
      <c r="E466" s="117"/>
      <c r="F466" s="118"/>
      <c r="G466" s="119"/>
      <c r="H466" s="119"/>
      <c r="I466" s="123"/>
      <c r="J466" s="124"/>
      <c r="K466" s="120">
        <v>0</v>
      </c>
      <c r="L466" s="120">
        <v>0</v>
      </c>
      <c r="M466" s="120">
        <v>0</v>
      </c>
      <c r="N466" s="112">
        <f t="shared" si="21"/>
        <v>0</v>
      </c>
      <c r="O466" s="115">
        <f t="shared" si="22"/>
        <v>0</v>
      </c>
      <c r="P466" s="196"/>
      <c r="Q466" s="104" t="e">
        <f t="shared" si="23"/>
        <v>#DIV/0!</v>
      </c>
    </row>
    <row r="467" spans="2:17">
      <c r="B467" s="121"/>
      <c r="C467" s="119"/>
      <c r="D467" s="119"/>
      <c r="E467" s="117"/>
      <c r="F467" s="118"/>
      <c r="G467" s="119"/>
      <c r="H467" s="119"/>
      <c r="I467" s="123"/>
      <c r="J467" s="124"/>
      <c r="K467" s="120">
        <v>0</v>
      </c>
      <c r="L467" s="120">
        <v>0</v>
      </c>
      <c r="M467" s="120">
        <v>0</v>
      </c>
      <c r="N467" s="112">
        <f t="shared" si="21"/>
        <v>0</v>
      </c>
      <c r="O467" s="115">
        <f t="shared" si="22"/>
        <v>0</v>
      </c>
      <c r="P467" s="196"/>
      <c r="Q467" s="104" t="e">
        <f t="shared" si="23"/>
        <v>#DIV/0!</v>
      </c>
    </row>
    <row r="468" spans="2:17">
      <c r="B468" s="121"/>
      <c r="C468" s="119"/>
      <c r="D468" s="119"/>
      <c r="E468" s="117"/>
      <c r="F468" s="118"/>
      <c r="G468" s="119"/>
      <c r="H468" s="119"/>
      <c r="I468" s="123"/>
      <c r="J468" s="124"/>
      <c r="K468" s="120">
        <v>0</v>
      </c>
      <c r="L468" s="120">
        <v>0</v>
      </c>
      <c r="M468" s="120">
        <v>0</v>
      </c>
      <c r="N468" s="112">
        <f t="shared" si="21"/>
        <v>0</v>
      </c>
      <c r="O468" s="115">
        <f t="shared" si="22"/>
        <v>0</v>
      </c>
      <c r="P468" s="196"/>
      <c r="Q468" s="104" t="e">
        <f t="shared" si="23"/>
        <v>#DIV/0!</v>
      </c>
    </row>
    <row r="469" spans="2:17">
      <c r="B469" s="121"/>
      <c r="C469" s="119"/>
      <c r="D469" s="119"/>
      <c r="E469" s="117"/>
      <c r="F469" s="118"/>
      <c r="G469" s="119"/>
      <c r="H469" s="119"/>
      <c r="I469" s="123"/>
      <c r="J469" s="124"/>
      <c r="K469" s="120">
        <v>0</v>
      </c>
      <c r="L469" s="120">
        <v>0</v>
      </c>
      <c r="M469" s="120">
        <v>0</v>
      </c>
      <c r="N469" s="112">
        <f t="shared" ref="N469:N532" si="24">M469</f>
        <v>0</v>
      </c>
      <c r="O469" s="115">
        <f t="shared" si="22"/>
        <v>0</v>
      </c>
      <c r="P469" s="196"/>
      <c r="Q469" s="104" t="e">
        <f t="shared" si="23"/>
        <v>#DIV/0!</v>
      </c>
    </row>
    <row r="470" spans="2:17">
      <c r="B470" s="121"/>
      <c r="C470" s="119"/>
      <c r="D470" s="119"/>
      <c r="E470" s="117"/>
      <c r="F470" s="118"/>
      <c r="G470" s="119"/>
      <c r="H470" s="119"/>
      <c r="I470" s="123"/>
      <c r="J470" s="124"/>
      <c r="K470" s="120">
        <v>0</v>
      </c>
      <c r="L470" s="120">
        <v>0</v>
      </c>
      <c r="M470" s="120">
        <v>0</v>
      </c>
      <c r="N470" s="112">
        <f t="shared" si="24"/>
        <v>0</v>
      </c>
      <c r="O470" s="115">
        <f t="shared" ref="O470:O533" si="25">SUM(K470:N470)</f>
        <v>0</v>
      </c>
      <c r="P470" s="196"/>
      <c r="Q470" s="104" t="e">
        <f t="shared" ref="Q470:Q533" si="26">I470-(SUM(L470:N470)/K470)</f>
        <v>#DIV/0!</v>
      </c>
    </row>
    <row r="471" spans="2:17">
      <c r="B471" s="121"/>
      <c r="C471" s="119"/>
      <c r="D471" s="119"/>
      <c r="E471" s="117"/>
      <c r="F471" s="118"/>
      <c r="G471" s="119"/>
      <c r="H471" s="119"/>
      <c r="I471" s="123"/>
      <c r="J471" s="124"/>
      <c r="K471" s="120">
        <v>0</v>
      </c>
      <c r="L471" s="120">
        <v>0</v>
      </c>
      <c r="M471" s="120">
        <v>0</v>
      </c>
      <c r="N471" s="112">
        <f t="shared" si="24"/>
        <v>0</v>
      </c>
      <c r="O471" s="115">
        <f t="shared" si="25"/>
        <v>0</v>
      </c>
      <c r="P471" s="196"/>
      <c r="Q471" s="104" t="e">
        <f t="shared" si="26"/>
        <v>#DIV/0!</v>
      </c>
    </row>
    <row r="472" spans="2:17">
      <c r="B472" s="121"/>
      <c r="C472" s="119"/>
      <c r="D472" s="119"/>
      <c r="E472" s="117"/>
      <c r="F472" s="118"/>
      <c r="G472" s="119"/>
      <c r="H472" s="119"/>
      <c r="I472" s="123"/>
      <c r="J472" s="124"/>
      <c r="K472" s="120">
        <v>0</v>
      </c>
      <c r="L472" s="120">
        <v>0</v>
      </c>
      <c r="M472" s="120">
        <v>0</v>
      </c>
      <c r="N472" s="112">
        <f t="shared" si="24"/>
        <v>0</v>
      </c>
      <c r="O472" s="115">
        <f t="shared" si="25"/>
        <v>0</v>
      </c>
      <c r="P472" s="196"/>
      <c r="Q472" s="104" t="e">
        <f t="shared" si="26"/>
        <v>#DIV/0!</v>
      </c>
    </row>
    <row r="473" spans="2:17">
      <c r="B473" s="121"/>
      <c r="C473" s="119"/>
      <c r="D473" s="119"/>
      <c r="E473" s="117"/>
      <c r="F473" s="118"/>
      <c r="G473" s="119"/>
      <c r="H473" s="119"/>
      <c r="I473" s="123"/>
      <c r="J473" s="124"/>
      <c r="K473" s="120">
        <v>0</v>
      </c>
      <c r="L473" s="120">
        <v>0</v>
      </c>
      <c r="M473" s="120">
        <v>0</v>
      </c>
      <c r="N473" s="112">
        <f t="shared" si="24"/>
        <v>0</v>
      </c>
      <c r="O473" s="115">
        <f t="shared" si="25"/>
        <v>0</v>
      </c>
      <c r="P473" s="196"/>
      <c r="Q473" s="104" t="e">
        <f t="shared" si="26"/>
        <v>#DIV/0!</v>
      </c>
    </row>
    <row r="474" spans="2:17">
      <c r="B474" s="121"/>
      <c r="C474" s="119"/>
      <c r="D474" s="119"/>
      <c r="E474" s="117"/>
      <c r="F474" s="118"/>
      <c r="G474" s="119"/>
      <c r="H474" s="119"/>
      <c r="I474" s="123"/>
      <c r="J474" s="124"/>
      <c r="K474" s="120">
        <v>0</v>
      </c>
      <c r="L474" s="120">
        <v>0</v>
      </c>
      <c r="M474" s="120">
        <v>0</v>
      </c>
      <c r="N474" s="112">
        <f t="shared" si="24"/>
        <v>0</v>
      </c>
      <c r="O474" s="115">
        <f t="shared" si="25"/>
        <v>0</v>
      </c>
      <c r="P474" s="196"/>
      <c r="Q474" s="104" t="e">
        <f t="shared" si="26"/>
        <v>#DIV/0!</v>
      </c>
    </row>
    <row r="475" spans="2:17">
      <c r="B475" s="121"/>
      <c r="C475" s="119"/>
      <c r="D475" s="119"/>
      <c r="E475" s="117"/>
      <c r="F475" s="118"/>
      <c r="G475" s="119"/>
      <c r="H475" s="119"/>
      <c r="I475" s="123"/>
      <c r="J475" s="124"/>
      <c r="K475" s="120">
        <v>0</v>
      </c>
      <c r="L475" s="120">
        <v>0</v>
      </c>
      <c r="M475" s="120">
        <v>0</v>
      </c>
      <c r="N475" s="112">
        <f t="shared" si="24"/>
        <v>0</v>
      </c>
      <c r="O475" s="115">
        <f t="shared" si="25"/>
        <v>0</v>
      </c>
      <c r="P475" s="196"/>
      <c r="Q475" s="104" t="e">
        <f t="shared" si="26"/>
        <v>#DIV/0!</v>
      </c>
    </row>
    <row r="476" spans="2:17">
      <c r="B476" s="121"/>
      <c r="C476" s="119"/>
      <c r="D476" s="119"/>
      <c r="E476" s="117"/>
      <c r="F476" s="118"/>
      <c r="G476" s="119"/>
      <c r="H476" s="119"/>
      <c r="I476" s="123"/>
      <c r="J476" s="124"/>
      <c r="K476" s="120">
        <v>0</v>
      </c>
      <c r="L476" s="120">
        <v>0</v>
      </c>
      <c r="M476" s="120">
        <v>0</v>
      </c>
      <c r="N476" s="112">
        <f t="shared" si="24"/>
        <v>0</v>
      </c>
      <c r="O476" s="115">
        <f t="shared" si="25"/>
        <v>0</v>
      </c>
      <c r="P476" s="196"/>
      <c r="Q476" s="104" t="e">
        <f t="shared" si="26"/>
        <v>#DIV/0!</v>
      </c>
    </row>
    <row r="477" spans="2:17">
      <c r="B477" s="121"/>
      <c r="C477" s="119"/>
      <c r="D477" s="119"/>
      <c r="E477" s="117"/>
      <c r="F477" s="118"/>
      <c r="G477" s="119"/>
      <c r="H477" s="119"/>
      <c r="I477" s="123"/>
      <c r="J477" s="124"/>
      <c r="K477" s="120">
        <v>0</v>
      </c>
      <c r="L477" s="120">
        <v>0</v>
      </c>
      <c r="M477" s="120">
        <v>0</v>
      </c>
      <c r="N477" s="112">
        <f t="shared" si="24"/>
        <v>0</v>
      </c>
      <c r="O477" s="115">
        <f t="shared" si="25"/>
        <v>0</v>
      </c>
      <c r="P477" s="196"/>
      <c r="Q477" s="104" t="e">
        <f t="shared" si="26"/>
        <v>#DIV/0!</v>
      </c>
    </row>
    <row r="478" spans="2:17">
      <c r="B478" s="121"/>
      <c r="C478" s="119"/>
      <c r="D478" s="119"/>
      <c r="E478" s="117"/>
      <c r="F478" s="118"/>
      <c r="G478" s="119"/>
      <c r="H478" s="119"/>
      <c r="I478" s="123"/>
      <c r="J478" s="124"/>
      <c r="K478" s="120">
        <v>0</v>
      </c>
      <c r="L478" s="120">
        <v>0</v>
      </c>
      <c r="M478" s="120">
        <v>0</v>
      </c>
      <c r="N478" s="112">
        <f t="shared" si="24"/>
        <v>0</v>
      </c>
      <c r="O478" s="115">
        <f t="shared" si="25"/>
        <v>0</v>
      </c>
      <c r="P478" s="196"/>
      <c r="Q478" s="104" t="e">
        <f t="shared" si="26"/>
        <v>#DIV/0!</v>
      </c>
    </row>
    <row r="479" spans="2:17">
      <c r="B479" s="121"/>
      <c r="C479" s="119"/>
      <c r="D479" s="119"/>
      <c r="E479" s="117"/>
      <c r="F479" s="118"/>
      <c r="G479" s="119"/>
      <c r="H479" s="119"/>
      <c r="I479" s="123"/>
      <c r="J479" s="124"/>
      <c r="K479" s="120">
        <v>0</v>
      </c>
      <c r="L479" s="120">
        <v>0</v>
      </c>
      <c r="M479" s="120">
        <v>0</v>
      </c>
      <c r="N479" s="112">
        <f t="shared" si="24"/>
        <v>0</v>
      </c>
      <c r="O479" s="115">
        <f t="shared" si="25"/>
        <v>0</v>
      </c>
      <c r="P479" s="196"/>
      <c r="Q479" s="104" t="e">
        <f t="shared" si="26"/>
        <v>#DIV/0!</v>
      </c>
    </row>
    <row r="480" spans="2:17">
      <c r="B480" s="121"/>
      <c r="C480" s="119"/>
      <c r="D480" s="119"/>
      <c r="E480" s="117"/>
      <c r="F480" s="118"/>
      <c r="G480" s="119"/>
      <c r="H480" s="119"/>
      <c r="I480" s="123"/>
      <c r="J480" s="124"/>
      <c r="K480" s="120">
        <v>0</v>
      </c>
      <c r="L480" s="120">
        <v>0</v>
      </c>
      <c r="M480" s="120">
        <v>0</v>
      </c>
      <c r="N480" s="112">
        <f t="shared" si="24"/>
        <v>0</v>
      </c>
      <c r="O480" s="115">
        <f t="shared" si="25"/>
        <v>0</v>
      </c>
      <c r="P480" s="196"/>
      <c r="Q480" s="104" t="e">
        <f t="shared" si="26"/>
        <v>#DIV/0!</v>
      </c>
    </row>
    <row r="481" spans="2:17">
      <c r="B481" s="121"/>
      <c r="C481" s="119"/>
      <c r="D481" s="119"/>
      <c r="E481" s="117"/>
      <c r="F481" s="118"/>
      <c r="G481" s="119"/>
      <c r="H481" s="119"/>
      <c r="I481" s="123"/>
      <c r="J481" s="124"/>
      <c r="K481" s="120">
        <v>0</v>
      </c>
      <c r="L481" s="120">
        <v>0</v>
      </c>
      <c r="M481" s="120">
        <v>0</v>
      </c>
      <c r="N481" s="112">
        <f t="shared" si="24"/>
        <v>0</v>
      </c>
      <c r="O481" s="115">
        <f t="shared" si="25"/>
        <v>0</v>
      </c>
      <c r="P481" s="196"/>
      <c r="Q481" s="104" t="e">
        <f t="shared" si="26"/>
        <v>#DIV/0!</v>
      </c>
    </row>
    <row r="482" spans="2:17">
      <c r="B482" s="121"/>
      <c r="C482" s="119"/>
      <c r="D482" s="119"/>
      <c r="E482" s="117"/>
      <c r="F482" s="118"/>
      <c r="G482" s="119"/>
      <c r="H482" s="119"/>
      <c r="I482" s="123"/>
      <c r="J482" s="124"/>
      <c r="K482" s="120">
        <v>0</v>
      </c>
      <c r="L482" s="120">
        <v>0</v>
      </c>
      <c r="M482" s="120">
        <v>0</v>
      </c>
      <c r="N482" s="112">
        <f t="shared" si="24"/>
        <v>0</v>
      </c>
      <c r="O482" s="115">
        <f t="shared" si="25"/>
        <v>0</v>
      </c>
      <c r="P482" s="196"/>
      <c r="Q482" s="104" t="e">
        <f t="shared" si="26"/>
        <v>#DIV/0!</v>
      </c>
    </row>
    <row r="483" spans="2:17">
      <c r="B483" s="121"/>
      <c r="C483" s="119"/>
      <c r="D483" s="119"/>
      <c r="E483" s="117"/>
      <c r="F483" s="118"/>
      <c r="G483" s="119"/>
      <c r="H483" s="119"/>
      <c r="I483" s="123"/>
      <c r="J483" s="124"/>
      <c r="K483" s="120">
        <v>0</v>
      </c>
      <c r="L483" s="120">
        <v>0</v>
      </c>
      <c r="M483" s="120">
        <v>0</v>
      </c>
      <c r="N483" s="112">
        <f t="shared" si="24"/>
        <v>0</v>
      </c>
      <c r="O483" s="115">
        <f t="shared" si="25"/>
        <v>0</v>
      </c>
      <c r="P483" s="196"/>
      <c r="Q483" s="104" t="e">
        <f t="shared" si="26"/>
        <v>#DIV/0!</v>
      </c>
    </row>
    <row r="484" spans="2:17">
      <c r="B484" s="121"/>
      <c r="C484" s="119"/>
      <c r="D484" s="119"/>
      <c r="E484" s="117"/>
      <c r="F484" s="118"/>
      <c r="G484" s="119"/>
      <c r="H484" s="119"/>
      <c r="I484" s="123"/>
      <c r="J484" s="124"/>
      <c r="K484" s="120">
        <v>0</v>
      </c>
      <c r="L484" s="120">
        <v>0</v>
      </c>
      <c r="M484" s="120">
        <v>0</v>
      </c>
      <c r="N484" s="112">
        <f t="shared" si="24"/>
        <v>0</v>
      </c>
      <c r="O484" s="115">
        <f t="shared" si="25"/>
        <v>0</v>
      </c>
      <c r="P484" s="196"/>
      <c r="Q484" s="104" t="e">
        <f t="shared" si="26"/>
        <v>#DIV/0!</v>
      </c>
    </row>
    <row r="485" spans="2:17">
      <c r="B485" s="121"/>
      <c r="C485" s="119"/>
      <c r="D485" s="119"/>
      <c r="E485" s="117"/>
      <c r="F485" s="118"/>
      <c r="G485" s="119"/>
      <c r="H485" s="119"/>
      <c r="I485" s="123"/>
      <c r="J485" s="124"/>
      <c r="K485" s="120">
        <v>0</v>
      </c>
      <c r="L485" s="120">
        <v>0</v>
      </c>
      <c r="M485" s="120">
        <v>0</v>
      </c>
      <c r="N485" s="112">
        <f t="shared" si="24"/>
        <v>0</v>
      </c>
      <c r="O485" s="115">
        <f t="shared" si="25"/>
        <v>0</v>
      </c>
      <c r="P485" s="196"/>
      <c r="Q485" s="104" t="e">
        <f t="shared" si="26"/>
        <v>#DIV/0!</v>
      </c>
    </row>
    <row r="486" spans="2:17">
      <c r="B486" s="121"/>
      <c r="C486" s="119"/>
      <c r="D486" s="119"/>
      <c r="E486" s="117"/>
      <c r="F486" s="118"/>
      <c r="G486" s="119"/>
      <c r="H486" s="119"/>
      <c r="I486" s="123"/>
      <c r="J486" s="124"/>
      <c r="K486" s="120">
        <v>0</v>
      </c>
      <c r="L486" s="120">
        <v>0</v>
      </c>
      <c r="M486" s="120">
        <v>0</v>
      </c>
      <c r="N486" s="112">
        <f t="shared" si="24"/>
        <v>0</v>
      </c>
      <c r="O486" s="115">
        <f t="shared" si="25"/>
        <v>0</v>
      </c>
      <c r="P486" s="196"/>
      <c r="Q486" s="104" t="e">
        <f t="shared" si="26"/>
        <v>#DIV/0!</v>
      </c>
    </row>
    <row r="487" spans="2:17">
      <c r="B487" s="121"/>
      <c r="C487" s="119"/>
      <c r="D487" s="119"/>
      <c r="E487" s="117"/>
      <c r="F487" s="118"/>
      <c r="G487" s="119"/>
      <c r="H487" s="119"/>
      <c r="I487" s="123"/>
      <c r="J487" s="124"/>
      <c r="K487" s="120">
        <v>0</v>
      </c>
      <c r="L487" s="120">
        <v>0</v>
      </c>
      <c r="M487" s="120">
        <v>0</v>
      </c>
      <c r="N487" s="112">
        <f t="shared" si="24"/>
        <v>0</v>
      </c>
      <c r="O487" s="115">
        <f t="shared" si="25"/>
        <v>0</v>
      </c>
      <c r="P487" s="196"/>
      <c r="Q487" s="104" t="e">
        <f t="shared" si="26"/>
        <v>#DIV/0!</v>
      </c>
    </row>
    <row r="488" spans="2:17">
      <c r="B488" s="121"/>
      <c r="C488" s="119"/>
      <c r="D488" s="119"/>
      <c r="E488" s="117"/>
      <c r="F488" s="118"/>
      <c r="G488" s="119"/>
      <c r="H488" s="119"/>
      <c r="I488" s="123"/>
      <c r="J488" s="124"/>
      <c r="K488" s="120">
        <v>0</v>
      </c>
      <c r="L488" s="120">
        <v>0</v>
      </c>
      <c r="M488" s="120">
        <v>0</v>
      </c>
      <c r="N488" s="112">
        <f t="shared" si="24"/>
        <v>0</v>
      </c>
      <c r="O488" s="115">
        <f t="shared" si="25"/>
        <v>0</v>
      </c>
      <c r="P488" s="196"/>
      <c r="Q488" s="104" t="e">
        <f t="shared" si="26"/>
        <v>#DIV/0!</v>
      </c>
    </row>
    <row r="489" spans="2:17">
      <c r="B489" s="121"/>
      <c r="C489" s="119"/>
      <c r="D489" s="119"/>
      <c r="E489" s="117"/>
      <c r="F489" s="118"/>
      <c r="G489" s="119"/>
      <c r="H489" s="119"/>
      <c r="I489" s="123"/>
      <c r="J489" s="124"/>
      <c r="K489" s="120">
        <v>0</v>
      </c>
      <c r="L489" s="120">
        <v>0</v>
      </c>
      <c r="M489" s="120">
        <v>0</v>
      </c>
      <c r="N489" s="112">
        <f t="shared" si="24"/>
        <v>0</v>
      </c>
      <c r="O489" s="115">
        <f t="shared" si="25"/>
        <v>0</v>
      </c>
      <c r="P489" s="196"/>
      <c r="Q489" s="104" t="e">
        <f t="shared" si="26"/>
        <v>#DIV/0!</v>
      </c>
    </row>
    <row r="490" spans="2:17">
      <c r="B490" s="121"/>
      <c r="C490" s="119"/>
      <c r="D490" s="119"/>
      <c r="E490" s="117"/>
      <c r="F490" s="118"/>
      <c r="G490" s="119"/>
      <c r="H490" s="119"/>
      <c r="I490" s="123"/>
      <c r="J490" s="124"/>
      <c r="K490" s="120">
        <v>0</v>
      </c>
      <c r="L490" s="120">
        <v>0</v>
      </c>
      <c r="M490" s="120">
        <v>0</v>
      </c>
      <c r="N490" s="112">
        <f t="shared" si="24"/>
        <v>0</v>
      </c>
      <c r="O490" s="115">
        <f t="shared" si="25"/>
        <v>0</v>
      </c>
      <c r="P490" s="196"/>
      <c r="Q490" s="104" t="e">
        <f t="shared" si="26"/>
        <v>#DIV/0!</v>
      </c>
    </row>
    <row r="491" spans="2:17">
      <c r="B491" s="121"/>
      <c r="C491" s="119"/>
      <c r="D491" s="119"/>
      <c r="E491" s="117"/>
      <c r="F491" s="118"/>
      <c r="G491" s="119"/>
      <c r="H491" s="119"/>
      <c r="I491" s="123"/>
      <c r="J491" s="124"/>
      <c r="K491" s="120">
        <v>0</v>
      </c>
      <c r="L491" s="120">
        <v>0</v>
      </c>
      <c r="M491" s="120">
        <v>0</v>
      </c>
      <c r="N491" s="112">
        <f t="shared" si="24"/>
        <v>0</v>
      </c>
      <c r="O491" s="115">
        <f t="shared" si="25"/>
        <v>0</v>
      </c>
      <c r="P491" s="196"/>
      <c r="Q491" s="104" t="e">
        <f t="shared" si="26"/>
        <v>#DIV/0!</v>
      </c>
    </row>
    <row r="492" spans="2:17">
      <c r="B492" s="121"/>
      <c r="C492" s="119"/>
      <c r="D492" s="119"/>
      <c r="E492" s="117"/>
      <c r="F492" s="118"/>
      <c r="G492" s="119"/>
      <c r="H492" s="119"/>
      <c r="I492" s="123"/>
      <c r="J492" s="124"/>
      <c r="K492" s="120">
        <v>0</v>
      </c>
      <c r="L492" s="120">
        <v>0</v>
      </c>
      <c r="M492" s="120">
        <v>0</v>
      </c>
      <c r="N492" s="112">
        <f t="shared" si="24"/>
        <v>0</v>
      </c>
      <c r="O492" s="115">
        <f t="shared" si="25"/>
        <v>0</v>
      </c>
      <c r="P492" s="196"/>
      <c r="Q492" s="104" t="e">
        <f t="shared" si="26"/>
        <v>#DIV/0!</v>
      </c>
    </row>
    <row r="493" spans="2:17">
      <c r="B493" s="121"/>
      <c r="C493" s="119"/>
      <c r="D493" s="119"/>
      <c r="E493" s="117"/>
      <c r="F493" s="118"/>
      <c r="G493" s="119"/>
      <c r="H493" s="119"/>
      <c r="I493" s="123"/>
      <c r="J493" s="124"/>
      <c r="K493" s="120">
        <v>0</v>
      </c>
      <c r="L493" s="120">
        <v>0</v>
      </c>
      <c r="M493" s="120">
        <v>0</v>
      </c>
      <c r="N493" s="112">
        <f t="shared" si="24"/>
        <v>0</v>
      </c>
      <c r="O493" s="115">
        <f t="shared" si="25"/>
        <v>0</v>
      </c>
      <c r="P493" s="196"/>
      <c r="Q493" s="104" t="e">
        <f t="shared" si="26"/>
        <v>#DIV/0!</v>
      </c>
    </row>
    <row r="494" spans="2:17">
      <c r="B494" s="121"/>
      <c r="C494" s="119"/>
      <c r="D494" s="119"/>
      <c r="E494" s="117"/>
      <c r="F494" s="118"/>
      <c r="G494" s="119"/>
      <c r="H494" s="119"/>
      <c r="I494" s="123"/>
      <c r="J494" s="124"/>
      <c r="K494" s="120">
        <v>0</v>
      </c>
      <c r="L494" s="120">
        <v>0</v>
      </c>
      <c r="M494" s="120">
        <v>0</v>
      </c>
      <c r="N494" s="112">
        <f t="shared" si="24"/>
        <v>0</v>
      </c>
      <c r="O494" s="115">
        <f t="shared" si="25"/>
        <v>0</v>
      </c>
      <c r="P494" s="196"/>
      <c r="Q494" s="104" t="e">
        <f t="shared" si="26"/>
        <v>#DIV/0!</v>
      </c>
    </row>
    <row r="495" spans="2:17">
      <c r="B495" s="121"/>
      <c r="C495" s="119"/>
      <c r="D495" s="119"/>
      <c r="E495" s="117"/>
      <c r="F495" s="118"/>
      <c r="G495" s="119"/>
      <c r="H495" s="119"/>
      <c r="I495" s="123"/>
      <c r="J495" s="124"/>
      <c r="K495" s="120">
        <v>0</v>
      </c>
      <c r="L495" s="120">
        <v>0</v>
      </c>
      <c r="M495" s="120">
        <v>0</v>
      </c>
      <c r="N495" s="112">
        <f t="shared" si="24"/>
        <v>0</v>
      </c>
      <c r="O495" s="115">
        <f t="shared" si="25"/>
        <v>0</v>
      </c>
      <c r="P495" s="196"/>
      <c r="Q495" s="104" t="e">
        <f t="shared" si="26"/>
        <v>#DIV/0!</v>
      </c>
    </row>
    <row r="496" spans="2:17">
      <c r="B496" s="121"/>
      <c r="C496" s="119"/>
      <c r="D496" s="119"/>
      <c r="E496" s="117"/>
      <c r="F496" s="118"/>
      <c r="G496" s="119"/>
      <c r="H496" s="119"/>
      <c r="I496" s="123"/>
      <c r="J496" s="124"/>
      <c r="K496" s="120">
        <v>0</v>
      </c>
      <c r="L496" s="120">
        <v>0</v>
      </c>
      <c r="M496" s="120">
        <v>0</v>
      </c>
      <c r="N496" s="112">
        <f t="shared" si="24"/>
        <v>0</v>
      </c>
      <c r="O496" s="115">
        <f t="shared" si="25"/>
        <v>0</v>
      </c>
      <c r="P496" s="196"/>
      <c r="Q496" s="104" t="e">
        <f t="shared" si="26"/>
        <v>#DIV/0!</v>
      </c>
    </row>
    <row r="497" spans="2:17">
      <c r="B497" s="121"/>
      <c r="C497" s="119"/>
      <c r="D497" s="119"/>
      <c r="E497" s="117"/>
      <c r="F497" s="118"/>
      <c r="G497" s="119"/>
      <c r="H497" s="119"/>
      <c r="I497" s="123"/>
      <c r="J497" s="124"/>
      <c r="K497" s="120">
        <v>0</v>
      </c>
      <c r="L497" s="120">
        <v>0</v>
      </c>
      <c r="M497" s="120">
        <v>0</v>
      </c>
      <c r="N497" s="112">
        <f t="shared" si="24"/>
        <v>0</v>
      </c>
      <c r="O497" s="115">
        <f t="shared" si="25"/>
        <v>0</v>
      </c>
      <c r="P497" s="196"/>
      <c r="Q497" s="104" t="e">
        <f t="shared" si="26"/>
        <v>#DIV/0!</v>
      </c>
    </row>
    <row r="498" spans="2:17">
      <c r="B498" s="121"/>
      <c r="C498" s="119"/>
      <c r="D498" s="119"/>
      <c r="E498" s="117"/>
      <c r="F498" s="118"/>
      <c r="G498" s="119"/>
      <c r="H498" s="119"/>
      <c r="I498" s="123"/>
      <c r="J498" s="124"/>
      <c r="K498" s="120">
        <v>0</v>
      </c>
      <c r="L498" s="120">
        <v>0</v>
      </c>
      <c r="M498" s="120">
        <v>0</v>
      </c>
      <c r="N498" s="112">
        <f t="shared" si="24"/>
        <v>0</v>
      </c>
      <c r="O498" s="115">
        <f t="shared" si="25"/>
        <v>0</v>
      </c>
      <c r="P498" s="196"/>
      <c r="Q498" s="104" t="e">
        <f t="shared" si="26"/>
        <v>#DIV/0!</v>
      </c>
    </row>
    <row r="499" spans="2:17">
      <c r="B499" s="121"/>
      <c r="C499" s="119"/>
      <c r="D499" s="119"/>
      <c r="E499" s="117"/>
      <c r="F499" s="118"/>
      <c r="G499" s="119"/>
      <c r="H499" s="119"/>
      <c r="I499" s="123"/>
      <c r="J499" s="124"/>
      <c r="K499" s="120">
        <v>0</v>
      </c>
      <c r="L499" s="120">
        <v>0</v>
      </c>
      <c r="M499" s="120">
        <v>0</v>
      </c>
      <c r="N499" s="112">
        <f t="shared" si="24"/>
        <v>0</v>
      </c>
      <c r="O499" s="115">
        <f t="shared" si="25"/>
        <v>0</v>
      </c>
      <c r="P499" s="196"/>
      <c r="Q499" s="104" t="e">
        <f t="shared" si="26"/>
        <v>#DIV/0!</v>
      </c>
    </row>
    <row r="500" spans="2:17">
      <c r="B500" s="121"/>
      <c r="C500" s="119"/>
      <c r="D500" s="119"/>
      <c r="E500" s="117"/>
      <c r="F500" s="118"/>
      <c r="G500" s="119"/>
      <c r="H500" s="119"/>
      <c r="I500" s="123"/>
      <c r="J500" s="124"/>
      <c r="K500" s="120">
        <v>0</v>
      </c>
      <c r="L500" s="120">
        <v>0</v>
      </c>
      <c r="M500" s="120">
        <v>0</v>
      </c>
      <c r="N500" s="112">
        <f t="shared" si="24"/>
        <v>0</v>
      </c>
      <c r="O500" s="115">
        <f t="shared" si="25"/>
        <v>0</v>
      </c>
      <c r="P500" s="196"/>
      <c r="Q500" s="104" t="e">
        <f t="shared" si="26"/>
        <v>#DIV/0!</v>
      </c>
    </row>
    <row r="501" spans="2:17">
      <c r="B501" s="121"/>
      <c r="C501" s="119"/>
      <c r="D501" s="119"/>
      <c r="E501" s="117"/>
      <c r="F501" s="118"/>
      <c r="G501" s="119"/>
      <c r="H501" s="119"/>
      <c r="I501" s="123"/>
      <c r="J501" s="124"/>
      <c r="K501" s="120">
        <v>0</v>
      </c>
      <c r="L501" s="120">
        <v>0</v>
      </c>
      <c r="M501" s="120">
        <v>0</v>
      </c>
      <c r="N501" s="112">
        <f t="shared" si="24"/>
        <v>0</v>
      </c>
      <c r="O501" s="115">
        <f t="shared" si="25"/>
        <v>0</v>
      </c>
      <c r="P501" s="196"/>
      <c r="Q501" s="104" t="e">
        <f t="shared" si="26"/>
        <v>#DIV/0!</v>
      </c>
    </row>
    <row r="502" spans="2:17">
      <c r="B502" s="121"/>
      <c r="C502" s="119"/>
      <c r="D502" s="119"/>
      <c r="E502" s="117"/>
      <c r="F502" s="118"/>
      <c r="G502" s="119"/>
      <c r="H502" s="119"/>
      <c r="I502" s="123"/>
      <c r="J502" s="124"/>
      <c r="K502" s="120">
        <v>0</v>
      </c>
      <c r="L502" s="120">
        <v>0</v>
      </c>
      <c r="M502" s="120">
        <v>0</v>
      </c>
      <c r="N502" s="112">
        <f t="shared" si="24"/>
        <v>0</v>
      </c>
      <c r="O502" s="115">
        <f t="shared" si="25"/>
        <v>0</v>
      </c>
      <c r="P502" s="196"/>
      <c r="Q502" s="104" t="e">
        <f t="shared" si="26"/>
        <v>#DIV/0!</v>
      </c>
    </row>
    <row r="503" spans="2:17">
      <c r="B503" s="121"/>
      <c r="C503" s="119"/>
      <c r="D503" s="119"/>
      <c r="E503" s="117"/>
      <c r="F503" s="118"/>
      <c r="G503" s="119"/>
      <c r="H503" s="119"/>
      <c r="I503" s="123"/>
      <c r="J503" s="124"/>
      <c r="K503" s="120">
        <v>0</v>
      </c>
      <c r="L503" s="120">
        <v>0</v>
      </c>
      <c r="M503" s="120">
        <v>0</v>
      </c>
      <c r="N503" s="112">
        <f t="shared" si="24"/>
        <v>0</v>
      </c>
      <c r="O503" s="115">
        <f t="shared" si="25"/>
        <v>0</v>
      </c>
      <c r="P503" s="196"/>
      <c r="Q503" s="104" t="e">
        <f t="shared" si="26"/>
        <v>#DIV/0!</v>
      </c>
    </row>
    <row r="504" spans="2:17">
      <c r="B504" s="121"/>
      <c r="C504" s="119"/>
      <c r="D504" s="119"/>
      <c r="E504" s="117"/>
      <c r="F504" s="118"/>
      <c r="G504" s="119"/>
      <c r="H504" s="119"/>
      <c r="I504" s="123"/>
      <c r="J504" s="124"/>
      <c r="K504" s="120">
        <v>0</v>
      </c>
      <c r="L504" s="120">
        <v>0</v>
      </c>
      <c r="M504" s="120">
        <v>0</v>
      </c>
      <c r="N504" s="112">
        <f t="shared" si="24"/>
        <v>0</v>
      </c>
      <c r="O504" s="115">
        <f t="shared" si="25"/>
        <v>0</v>
      </c>
      <c r="P504" s="196"/>
      <c r="Q504" s="104" t="e">
        <f t="shared" si="26"/>
        <v>#DIV/0!</v>
      </c>
    </row>
    <row r="505" spans="2:17">
      <c r="B505" s="121"/>
      <c r="C505" s="119"/>
      <c r="D505" s="119"/>
      <c r="E505" s="117"/>
      <c r="F505" s="118"/>
      <c r="G505" s="119"/>
      <c r="H505" s="119"/>
      <c r="I505" s="123"/>
      <c r="J505" s="124"/>
      <c r="K505" s="120">
        <v>0</v>
      </c>
      <c r="L505" s="120">
        <v>0</v>
      </c>
      <c r="M505" s="120">
        <v>0</v>
      </c>
      <c r="N505" s="112">
        <f t="shared" si="24"/>
        <v>0</v>
      </c>
      <c r="O505" s="115">
        <f t="shared" si="25"/>
        <v>0</v>
      </c>
      <c r="P505" s="196"/>
      <c r="Q505" s="104" t="e">
        <f t="shared" si="26"/>
        <v>#DIV/0!</v>
      </c>
    </row>
    <row r="506" spans="2:17">
      <c r="B506" s="121"/>
      <c r="C506" s="119"/>
      <c r="D506" s="119"/>
      <c r="E506" s="117"/>
      <c r="F506" s="118"/>
      <c r="G506" s="119"/>
      <c r="H506" s="119"/>
      <c r="I506" s="123"/>
      <c r="J506" s="124"/>
      <c r="K506" s="120">
        <v>0</v>
      </c>
      <c r="L506" s="120">
        <v>0</v>
      </c>
      <c r="M506" s="120">
        <v>0</v>
      </c>
      <c r="N506" s="112">
        <f t="shared" si="24"/>
        <v>0</v>
      </c>
      <c r="O506" s="115">
        <f t="shared" si="25"/>
        <v>0</v>
      </c>
      <c r="P506" s="196"/>
      <c r="Q506" s="104" t="e">
        <f t="shared" si="26"/>
        <v>#DIV/0!</v>
      </c>
    </row>
    <row r="507" spans="2:17">
      <c r="B507" s="121"/>
      <c r="C507" s="119"/>
      <c r="D507" s="119"/>
      <c r="E507" s="117"/>
      <c r="F507" s="118"/>
      <c r="G507" s="119"/>
      <c r="H507" s="119"/>
      <c r="I507" s="123"/>
      <c r="J507" s="124"/>
      <c r="K507" s="120">
        <v>0</v>
      </c>
      <c r="L507" s="120">
        <v>0</v>
      </c>
      <c r="M507" s="120">
        <v>0</v>
      </c>
      <c r="N507" s="112">
        <f t="shared" si="24"/>
        <v>0</v>
      </c>
      <c r="O507" s="115">
        <f t="shared" si="25"/>
        <v>0</v>
      </c>
      <c r="P507" s="196"/>
      <c r="Q507" s="104" t="e">
        <f t="shared" si="26"/>
        <v>#DIV/0!</v>
      </c>
    </row>
    <row r="508" spans="2:17">
      <c r="B508" s="121"/>
      <c r="C508" s="119"/>
      <c r="D508" s="119"/>
      <c r="E508" s="117"/>
      <c r="F508" s="118"/>
      <c r="G508" s="119"/>
      <c r="H508" s="119"/>
      <c r="I508" s="123"/>
      <c r="J508" s="124"/>
      <c r="K508" s="120">
        <v>0</v>
      </c>
      <c r="L508" s="120">
        <v>0</v>
      </c>
      <c r="M508" s="120">
        <v>0</v>
      </c>
      <c r="N508" s="112">
        <f t="shared" si="24"/>
        <v>0</v>
      </c>
      <c r="O508" s="115">
        <f t="shared" si="25"/>
        <v>0</v>
      </c>
      <c r="P508" s="196"/>
      <c r="Q508" s="104" t="e">
        <f t="shared" si="26"/>
        <v>#DIV/0!</v>
      </c>
    </row>
    <row r="509" spans="2:17">
      <c r="B509" s="121"/>
      <c r="C509" s="119"/>
      <c r="D509" s="119"/>
      <c r="E509" s="117"/>
      <c r="F509" s="118"/>
      <c r="G509" s="119"/>
      <c r="H509" s="119"/>
      <c r="I509" s="123"/>
      <c r="J509" s="124"/>
      <c r="K509" s="120">
        <v>0</v>
      </c>
      <c r="L509" s="120">
        <v>0</v>
      </c>
      <c r="M509" s="120">
        <v>0</v>
      </c>
      <c r="N509" s="112">
        <f t="shared" si="24"/>
        <v>0</v>
      </c>
      <c r="O509" s="115">
        <f t="shared" si="25"/>
        <v>0</v>
      </c>
      <c r="P509" s="196"/>
      <c r="Q509" s="104" t="e">
        <f t="shared" si="26"/>
        <v>#DIV/0!</v>
      </c>
    </row>
    <row r="510" spans="2:17">
      <c r="B510" s="121"/>
      <c r="C510" s="119"/>
      <c r="D510" s="119"/>
      <c r="E510" s="117"/>
      <c r="F510" s="118"/>
      <c r="G510" s="119"/>
      <c r="H510" s="119"/>
      <c r="I510" s="123"/>
      <c r="J510" s="124"/>
      <c r="K510" s="120">
        <v>0</v>
      </c>
      <c r="L510" s="120">
        <v>0</v>
      </c>
      <c r="M510" s="120">
        <v>0</v>
      </c>
      <c r="N510" s="112">
        <f t="shared" si="24"/>
        <v>0</v>
      </c>
      <c r="O510" s="115">
        <f t="shared" si="25"/>
        <v>0</v>
      </c>
      <c r="P510" s="196"/>
      <c r="Q510" s="104" t="e">
        <f t="shared" si="26"/>
        <v>#DIV/0!</v>
      </c>
    </row>
    <row r="511" spans="2:17">
      <c r="B511" s="121"/>
      <c r="C511" s="119"/>
      <c r="D511" s="119"/>
      <c r="E511" s="117"/>
      <c r="F511" s="118"/>
      <c r="G511" s="119"/>
      <c r="H511" s="119"/>
      <c r="I511" s="123"/>
      <c r="J511" s="124"/>
      <c r="K511" s="120">
        <v>0</v>
      </c>
      <c r="L511" s="120">
        <v>0</v>
      </c>
      <c r="M511" s="120">
        <v>0</v>
      </c>
      <c r="N511" s="112">
        <f t="shared" si="24"/>
        <v>0</v>
      </c>
      <c r="O511" s="115">
        <f t="shared" si="25"/>
        <v>0</v>
      </c>
      <c r="P511" s="196"/>
      <c r="Q511" s="104" t="e">
        <f t="shared" si="26"/>
        <v>#DIV/0!</v>
      </c>
    </row>
    <row r="512" spans="2:17">
      <c r="B512" s="121"/>
      <c r="C512" s="119"/>
      <c r="D512" s="119"/>
      <c r="E512" s="117"/>
      <c r="F512" s="118"/>
      <c r="G512" s="119"/>
      <c r="H512" s="119"/>
      <c r="I512" s="123"/>
      <c r="J512" s="124"/>
      <c r="K512" s="120">
        <v>0</v>
      </c>
      <c r="L512" s="120">
        <v>0</v>
      </c>
      <c r="M512" s="120">
        <v>0</v>
      </c>
      <c r="N512" s="112">
        <f t="shared" si="24"/>
        <v>0</v>
      </c>
      <c r="O512" s="115">
        <f t="shared" si="25"/>
        <v>0</v>
      </c>
      <c r="P512" s="196"/>
      <c r="Q512" s="104" t="e">
        <f t="shared" si="26"/>
        <v>#DIV/0!</v>
      </c>
    </row>
    <row r="513" spans="2:17">
      <c r="B513" s="121"/>
      <c r="C513" s="119"/>
      <c r="D513" s="119"/>
      <c r="E513" s="117"/>
      <c r="F513" s="118"/>
      <c r="G513" s="119"/>
      <c r="H513" s="119"/>
      <c r="I513" s="123"/>
      <c r="J513" s="124"/>
      <c r="K513" s="120">
        <v>0</v>
      </c>
      <c r="L513" s="120">
        <v>0</v>
      </c>
      <c r="M513" s="120">
        <v>0</v>
      </c>
      <c r="N513" s="112">
        <f t="shared" si="24"/>
        <v>0</v>
      </c>
      <c r="O513" s="115">
        <f t="shared" si="25"/>
        <v>0</v>
      </c>
      <c r="P513" s="196"/>
      <c r="Q513" s="104" t="e">
        <f t="shared" si="26"/>
        <v>#DIV/0!</v>
      </c>
    </row>
    <row r="514" spans="2:17">
      <c r="B514" s="121"/>
      <c r="C514" s="119"/>
      <c r="D514" s="119"/>
      <c r="E514" s="117"/>
      <c r="F514" s="118"/>
      <c r="G514" s="119"/>
      <c r="H514" s="119"/>
      <c r="I514" s="123"/>
      <c r="J514" s="124"/>
      <c r="K514" s="120">
        <v>0</v>
      </c>
      <c r="L514" s="120">
        <v>0</v>
      </c>
      <c r="M514" s="120">
        <v>0</v>
      </c>
      <c r="N514" s="112">
        <f t="shared" si="24"/>
        <v>0</v>
      </c>
      <c r="O514" s="115">
        <f t="shared" si="25"/>
        <v>0</v>
      </c>
      <c r="P514" s="196"/>
      <c r="Q514" s="104" t="e">
        <f t="shared" si="26"/>
        <v>#DIV/0!</v>
      </c>
    </row>
    <row r="515" spans="2:17">
      <c r="B515" s="121"/>
      <c r="C515" s="119"/>
      <c r="D515" s="119"/>
      <c r="E515" s="117"/>
      <c r="F515" s="118"/>
      <c r="G515" s="119"/>
      <c r="H515" s="119"/>
      <c r="I515" s="123"/>
      <c r="J515" s="124"/>
      <c r="K515" s="120">
        <v>0</v>
      </c>
      <c r="L515" s="120">
        <v>0</v>
      </c>
      <c r="M515" s="120">
        <v>0</v>
      </c>
      <c r="N515" s="112">
        <f t="shared" si="24"/>
        <v>0</v>
      </c>
      <c r="O515" s="115">
        <f t="shared" si="25"/>
        <v>0</v>
      </c>
      <c r="P515" s="196"/>
      <c r="Q515" s="104" t="e">
        <f t="shared" si="26"/>
        <v>#DIV/0!</v>
      </c>
    </row>
    <row r="516" spans="2:17">
      <c r="B516" s="121"/>
      <c r="C516" s="119"/>
      <c r="D516" s="119"/>
      <c r="E516" s="117"/>
      <c r="F516" s="118"/>
      <c r="G516" s="119"/>
      <c r="H516" s="119"/>
      <c r="I516" s="123"/>
      <c r="J516" s="124"/>
      <c r="K516" s="120">
        <v>0</v>
      </c>
      <c r="L516" s="120">
        <v>0</v>
      </c>
      <c r="M516" s="120">
        <v>0</v>
      </c>
      <c r="N516" s="112">
        <f t="shared" si="24"/>
        <v>0</v>
      </c>
      <c r="O516" s="115">
        <f t="shared" si="25"/>
        <v>0</v>
      </c>
      <c r="P516" s="196"/>
      <c r="Q516" s="104" t="e">
        <f t="shared" si="26"/>
        <v>#DIV/0!</v>
      </c>
    </row>
    <row r="517" spans="2:17">
      <c r="B517" s="121"/>
      <c r="C517" s="119"/>
      <c r="D517" s="119"/>
      <c r="E517" s="117"/>
      <c r="F517" s="118"/>
      <c r="G517" s="119"/>
      <c r="H517" s="119"/>
      <c r="I517" s="123"/>
      <c r="J517" s="124"/>
      <c r="K517" s="120">
        <v>0</v>
      </c>
      <c r="L517" s="120">
        <v>0</v>
      </c>
      <c r="M517" s="120">
        <v>0</v>
      </c>
      <c r="N517" s="112">
        <f t="shared" si="24"/>
        <v>0</v>
      </c>
      <c r="O517" s="115">
        <f t="shared" si="25"/>
        <v>0</v>
      </c>
      <c r="P517" s="196"/>
      <c r="Q517" s="104" t="e">
        <f t="shared" si="26"/>
        <v>#DIV/0!</v>
      </c>
    </row>
    <row r="518" spans="2:17">
      <c r="B518" s="121"/>
      <c r="C518" s="119"/>
      <c r="D518" s="119"/>
      <c r="E518" s="117"/>
      <c r="F518" s="118"/>
      <c r="G518" s="119"/>
      <c r="H518" s="119"/>
      <c r="I518" s="123"/>
      <c r="J518" s="124"/>
      <c r="K518" s="120">
        <v>0</v>
      </c>
      <c r="L518" s="120">
        <v>0</v>
      </c>
      <c r="M518" s="120">
        <v>0</v>
      </c>
      <c r="N518" s="112">
        <f t="shared" si="24"/>
        <v>0</v>
      </c>
      <c r="O518" s="115">
        <f t="shared" si="25"/>
        <v>0</v>
      </c>
      <c r="P518" s="196"/>
      <c r="Q518" s="104" t="e">
        <f t="shared" si="26"/>
        <v>#DIV/0!</v>
      </c>
    </row>
    <row r="519" spans="2:17">
      <c r="B519" s="121"/>
      <c r="C519" s="119"/>
      <c r="D519" s="119"/>
      <c r="E519" s="117"/>
      <c r="F519" s="118"/>
      <c r="G519" s="119"/>
      <c r="H519" s="119"/>
      <c r="I519" s="123"/>
      <c r="J519" s="124"/>
      <c r="K519" s="120">
        <v>0</v>
      </c>
      <c r="L519" s="120">
        <v>0</v>
      </c>
      <c r="M519" s="120">
        <v>0</v>
      </c>
      <c r="N519" s="112">
        <f t="shared" si="24"/>
        <v>0</v>
      </c>
      <c r="O519" s="115">
        <f t="shared" si="25"/>
        <v>0</v>
      </c>
      <c r="P519" s="196"/>
      <c r="Q519" s="104" t="e">
        <f t="shared" si="26"/>
        <v>#DIV/0!</v>
      </c>
    </row>
    <row r="520" spans="2:17">
      <c r="B520" s="121"/>
      <c r="C520" s="119"/>
      <c r="D520" s="119"/>
      <c r="E520" s="117"/>
      <c r="F520" s="118"/>
      <c r="G520" s="119"/>
      <c r="H520" s="119"/>
      <c r="I520" s="123"/>
      <c r="J520" s="124"/>
      <c r="K520" s="120">
        <v>0</v>
      </c>
      <c r="L520" s="120">
        <v>0</v>
      </c>
      <c r="M520" s="120">
        <v>0</v>
      </c>
      <c r="N520" s="112">
        <f t="shared" si="24"/>
        <v>0</v>
      </c>
      <c r="O520" s="115">
        <f t="shared" si="25"/>
        <v>0</v>
      </c>
      <c r="P520" s="196"/>
      <c r="Q520" s="104" t="e">
        <f t="shared" si="26"/>
        <v>#DIV/0!</v>
      </c>
    </row>
    <row r="521" spans="2:17">
      <c r="B521" s="121"/>
      <c r="C521" s="119"/>
      <c r="D521" s="119"/>
      <c r="E521" s="117"/>
      <c r="F521" s="118"/>
      <c r="G521" s="119"/>
      <c r="H521" s="119"/>
      <c r="I521" s="123"/>
      <c r="J521" s="124"/>
      <c r="K521" s="120">
        <v>0</v>
      </c>
      <c r="L521" s="120">
        <v>0</v>
      </c>
      <c r="M521" s="120">
        <v>0</v>
      </c>
      <c r="N521" s="112">
        <f t="shared" si="24"/>
        <v>0</v>
      </c>
      <c r="O521" s="115">
        <f t="shared" si="25"/>
        <v>0</v>
      </c>
      <c r="P521" s="196"/>
      <c r="Q521" s="104" t="e">
        <f t="shared" si="26"/>
        <v>#DIV/0!</v>
      </c>
    </row>
    <row r="522" spans="2:17">
      <c r="B522" s="121"/>
      <c r="C522" s="119"/>
      <c r="D522" s="119"/>
      <c r="E522" s="117"/>
      <c r="F522" s="118"/>
      <c r="G522" s="119"/>
      <c r="H522" s="119"/>
      <c r="I522" s="123"/>
      <c r="J522" s="124"/>
      <c r="K522" s="120">
        <v>0</v>
      </c>
      <c r="L522" s="120">
        <v>0</v>
      </c>
      <c r="M522" s="120">
        <v>0</v>
      </c>
      <c r="N522" s="112">
        <f t="shared" si="24"/>
        <v>0</v>
      </c>
      <c r="O522" s="115">
        <f t="shared" si="25"/>
        <v>0</v>
      </c>
      <c r="P522" s="196"/>
      <c r="Q522" s="104" t="e">
        <f t="shared" si="26"/>
        <v>#DIV/0!</v>
      </c>
    </row>
    <row r="523" spans="2:17">
      <c r="B523" s="121"/>
      <c r="C523" s="119"/>
      <c r="D523" s="119"/>
      <c r="E523" s="117"/>
      <c r="F523" s="118"/>
      <c r="G523" s="119"/>
      <c r="H523" s="119"/>
      <c r="I523" s="123"/>
      <c r="J523" s="124"/>
      <c r="K523" s="120">
        <v>0</v>
      </c>
      <c r="L523" s="120">
        <v>0</v>
      </c>
      <c r="M523" s="120">
        <v>0</v>
      </c>
      <c r="N523" s="112">
        <f t="shared" si="24"/>
        <v>0</v>
      </c>
      <c r="O523" s="115">
        <f t="shared" si="25"/>
        <v>0</v>
      </c>
      <c r="P523" s="196"/>
      <c r="Q523" s="104" t="e">
        <f t="shared" si="26"/>
        <v>#DIV/0!</v>
      </c>
    </row>
    <row r="524" spans="2:17">
      <c r="B524" s="121"/>
      <c r="C524" s="119"/>
      <c r="D524" s="119"/>
      <c r="E524" s="117"/>
      <c r="F524" s="118"/>
      <c r="G524" s="119"/>
      <c r="H524" s="119"/>
      <c r="I524" s="123"/>
      <c r="J524" s="124"/>
      <c r="K524" s="120">
        <v>0</v>
      </c>
      <c r="L524" s="120">
        <v>0</v>
      </c>
      <c r="M524" s="120">
        <v>0</v>
      </c>
      <c r="N524" s="112">
        <f t="shared" si="24"/>
        <v>0</v>
      </c>
      <c r="O524" s="115">
        <f t="shared" si="25"/>
        <v>0</v>
      </c>
      <c r="P524" s="196"/>
      <c r="Q524" s="104" t="e">
        <f t="shared" si="26"/>
        <v>#DIV/0!</v>
      </c>
    </row>
    <row r="525" spans="2:17">
      <c r="B525" s="121"/>
      <c r="C525" s="119"/>
      <c r="D525" s="119"/>
      <c r="E525" s="117"/>
      <c r="F525" s="118"/>
      <c r="G525" s="119"/>
      <c r="H525" s="119"/>
      <c r="I525" s="123"/>
      <c r="J525" s="124"/>
      <c r="K525" s="120">
        <v>0</v>
      </c>
      <c r="L525" s="120">
        <v>0</v>
      </c>
      <c r="M525" s="120">
        <v>0</v>
      </c>
      <c r="N525" s="112">
        <f t="shared" si="24"/>
        <v>0</v>
      </c>
      <c r="O525" s="115">
        <f t="shared" si="25"/>
        <v>0</v>
      </c>
      <c r="P525" s="196"/>
      <c r="Q525" s="104" t="e">
        <f t="shared" si="26"/>
        <v>#DIV/0!</v>
      </c>
    </row>
    <row r="526" spans="2:17">
      <c r="B526" s="121"/>
      <c r="C526" s="119"/>
      <c r="D526" s="119"/>
      <c r="E526" s="117"/>
      <c r="F526" s="118"/>
      <c r="G526" s="119"/>
      <c r="H526" s="119"/>
      <c r="I526" s="123"/>
      <c r="J526" s="124"/>
      <c r="K526" s="120">
        <v>0</v>
      </c>
      <c r="L526" s="120">
        <v>0</v>
      </c>
      <c r="M526" s="120">
        <v>0</v>
      </c>
      <c r="N526" s="112">
        <f t="shared" si="24"/>
        <v>0</v>
      </c>
      <c r="O526" s="115">
        <f t="shared" si="25"/>
        <v>0</v>
      </c>
      <c r="P526" s="196"/>
      <c r="Q526" s="104" t="e">
        <f t="shared" si="26"/>
        <v>#DIV/0!</v>
      </c>
    </row>
    <row r="527" spans="2:17">
      <c r="B527" s="121"/>
      <c r="C527" s="119"/>
      <c r="D527" s="119"/>
      <c r="E527" s="117"/>
      <c r="F527" s="118"/>
      <c r="G527" s="119"/>
      <c r="H527" s="119"/>
      <c r="I527" s="123"/>
      <c r="J527" s="124"/>
      <c r="K527" s="120">
        <v>0</v>
      </c>
      <c r="L527" s="120">
        <v>0</v>
      </c>
      <c r="M527" s="120">
        <v>0</v>
      </c>
      <c r="N527" s="112">
        <f t="shared" si="24"/>
        <v>0</v>
      </c>
      <c r="O527" s="115">
        <f t="shared" si="25"/>
        <v>0</v>
      </c>
      <c r="P527" s="196"/>
      <c r="Q527" s="104" t="e">
        <f t="shared" si="26"/>
        <v>#DIV/0!</v>
      </c>
    </row>
    <row r="528" spans="2:17">
      <c r="B528" s="121"/>
      <c r="C528" s="119"/>
      <c r="D528" s="119"/>
      <c r="E528" s="117"/>
      <c r="F528" s="118"/>
      <c r="G528" s="119"/>
      <c r="H528" s="119"/>
      <c r="I528" s="123"/>
      <c r="J528" s="124"/>
      <c r="K528" s="120">
        <v>0</v>
      </c>
      <c r="L528" s="120">
        <v>0</v>
      </c>
      <c r="M528" s="120">
        <v>0</v>
      </c>
      <c r="N528" s="112">
        <f t="shared" si="24"/>
        <v>0</v>
      </c>
      <c r="O528" s="115">
        <f t="shared" si="25"/>
        <v>0</v>
      </c>
      <c r="P528" s="196"/>
      <c r="Q528" s="104" t="e">
        <f t="shared" si="26"/>
        <v>#DIV/0!</v>
      </c>
    </row>
    <row r="529" spans="2:17">
      <c r="B529" s="121"/>
      <c r="C529" s="119"/>
      <c r="D529" s="119"/>
      <c r="E529" s="117"/>
      <c r="F529" s="118"/>
      <c r="G529" s="119"/>
      <c r="H529" s="119"/>
      <c r="I529" s="123"/>
      <c r="J529" s="124"/>
      <c r="K529" s="120">
        <v>0</v>
      </c>
      <c r="L529" s="120">
        <v>0</v>
      </c>
      <c r="M529" s="120">
        <v>0</v>
      </c>
      <c r="N529" s="112">
        <f t="shared" si="24"/>
        <v>0</v>
      </c>
      <c r="O529" s="115">
        <f t="shared" si="25"/>
        <v>0</v>
      </c>
      <c r="P529" s="196"/>
      <c r="Q529" s="104" t="e">
        <f t="shared" si="26"/>
        <v>#DIV/0!</v>
      </c>
    </row>
    <row r="530" spans="2:17">
      <c r="B530" s="121"/>
      <c r="C530" s="119"/>
      <c r="D530" s="119"/>
      <c r="E530" s="117"/>
      <c r="F530" s="118"/>
      <c r="G530" s="119"/>
      <c r="H530" s="119"/>
      <c r="I530" s="123"/>
      <c r="J530" s="124"/>
      <c r="K530" s="120">
        <v>0</v>
      </c>
      <c r="L530" s="120">
        <v>0</v>
      </c>
      <c r="M530" s="120">
        <v>0</v>
      </c>
      <c r="N530" s="112">
        <f t="shared" si="24"/>
        <v>0</v>
      </c>
      <c r="O530" s="115">
        <f t="shared" si="25"/>
        <v>0</v>
      </c>
      <c r="P530" s="196"/>
      <c r="Q530" s="104" t="e">
        <f t="shared" si="26"/>
        <v>#DIV/0!</v>
      </c>
    </row>
    <row r="531" spans="2:17">
      <c r="B531" s="121"/>
      <c r="C531" s="119"/>
      <c r="D531" s="119"/>
      <c r="E531" s="117"/>
      <c r="F531" s="118"/>
      <c r="G531" s="119"/>
      <c r="H531" s="119"/>
      <c r="I531" s="123"/>
      <c r="J531" s="124"/>
      <c r="K531" s="120">
        <v>0</v>
      </c>
      <c r="L531" s="120">
        <v>0</v>
      </c>
      <c r="M531" s="120">
        <v>0</v>
      </c>
      <c r="N531" s="112">
        <f t="shared" si="24"/>
        <v>0</v>
      </c>
      <c r="O531" s="115">
        <f t="shared" si="25"/>
        <v>0</v>
      </c>
      <c r="P531" s="196"/>
      <c r="Q531" s="104" t="e">
        <f t="shared" si="26"/>
        <v>#DIV/0!</v>
      </c>
    </row>
    <row r="532" spans="2:17">
      <c r="B532" s="121"/>
      <c r="C532" s="119"/>
      <c r="D532" s="119"/>
      <c r="E532" s="117"/>
      <c r="F532" s="118"/>
      <c r="G532" s="119"/>
      <c r="H532" s="119"/>
      <c r="I532" s="123"/>
      <c r="J532" s="124"/>
      <c r="K532" s="120">
        <v>0</v>
      </c>
      <c r="L532" s="120">
        <v>0</v>
      </c>
      <c r="M532" s="120">
        <v>0</v>
      </c>
      <c r="N532" s="112">
        <f t="shared" si="24"/>
        <v>0</v>
      </c>
      <c r="O532" s="115">
        <f t="shared" si="25"/>
        <v>0</v>
      </c>
      <c r="P532" s="196"/>
      <c r="Q532" s="104" t="e">
        <f t="shared" si="26"/>
        <v>#DIV/0!</v>
      </c>
    </row>
    <row r="533" spans="2:17">
      <c r="B533" s="121"/>
      <c r="C533" s="119"/>
      <c r="D533" s="119"/>
      <c r="E533" s="117"/>
      <c r="F533" s="118"/>
      <c r="G533" s="119"/>
      <c r="H533" s="119"/>
      <c r="I533" s="123"/>
      <c r="J533" s="124"/>
      <c r="K533" s="120">
        <v>0</v>
      </c>
      <c r="L533" s="120">
        <v>0</v>
      </c>
      <c r="M533" s="120">
        <v>0</v>
      </c>
      <c r="N533" s="112">
        <f t="shared" ref="N533:N596" si="27">M533</f>
        <v>0</v>
      </c>
      <c r="O533" s="115">
        <f t="shared" si="25"/>
        <v>0</v>
      </c>
      <c r="P533" s="196"/>
      <c r="Q533" s="104" t="e">
        <f t="shared" si="26"/>
        <v>#DIV/0!</v>
      </c>
    </row>
    <row r="534" spans="2:17">
      <c r="B534" s="121"/>
      <c r="C534" s="119"/>
      <c r="D534" s="119"/>
      <c r="E534" s="117"/>
      <c r="F534" s="118"/>
      <c r="G534" s="119"/>
      <c r="H534" s="119"/>
      <c r="I534" s="123"/>
      <c r="J534" s="124"/>
      <c r="K534" s="120">
        <v>0</v>
      </c>
      <c r="L534" s="120">
        <v>0</v>
      </c>
      <c r="M534" s="120">
        <v>0</v>
      </c>
      <c r="N534" s="112">
        <f t="shared" si="27"/>
        <v>0</v>
      </c>
      <c r="O534" s="115">
        <f t="shared" ref="O534:O597" si="28">SUM(K534:N534)</f>
        <v>0</v>
      </c>
      <c r="P534" s="196"/>
      <c r="Q534" s="104" t="e">
        <f t="shared" ref="Q534:Q597" si="29">I534-(SUM(L534:N534)/K534)</f>
        <v>#DIV/0!</v>
      </c>
    </row>
    <row r="535" spans="2:17">
      <c r="B535" s="121"/>
      <c r="C535" s="119"/>
      <c r="D535" s="119"/>
      <c r="E535" s="117"/>
      <c r="F535" s="118"/>
      <c r="G535" s="119"/>
      <c r="H535" s="119"/>
      <c r="I535" s="123"/>
      <c r="J535" s="124"/>
      <c r="K535" s="120">
        <v>0</v>
      </c>
      <c r="L535" s="120">
        <v>0</v>
      </c>
      <c r="M535" s="120">
        <v>0</v>
      </c>
      <c r="N535" s="112">
        <f t="shared" si="27"/>
        <v>0</v>
      </c>
      <c r="O535" s="115">
        <f t="shared" si="28"/>
        <v>0</v>
      </c>
      <c r="P535" s="196"/>
      <c r="Q535" s="104" t="e">
        <f t="shared" si="29"/>
        <v>#DIV/0!</v>
      </c>
    </row>
    <row r="536" spans="2:17">
      <c r="B536" s="121"/>
      <c r="C536" s="119"/>
      <c r="D536" s="119"/>
      <c r="E536" s="117"/>
      <c r="F536" s="118"/>
      <c r="G536" s="119"/>
      <c r="H536" s="119"/>
      <c r="I536" s="123"/>
      <c r="J536" s="124"/>
      <c r="K536" s="120">
        <v>0</v>
      </c>
      <c r="L536" s="120">
        <v>0</v>
      </c>
      <c r="M536" s="120">
        <v>0</v>
      </c>
      <c r="N536" s="112">
        <f t="shared" si="27"/>
        <v>0</v>
      </c>
      <c r="O536" s="115">
        <f t="shared" si="28"/>
        <v>0</v>
      </c>
      <c r="P536" s="196"/>
      <c r="Q536" s="104" t="e">
        <f t="shared" si="29"/>
        <v>#DIV/0!</v>
      </c>
    </row>
    <row r="537" spans="2:17">
      <c r="B537" s="121"/>
      <c r="C537" s="119"/>
      <c r="D537" s="119"/>
      <c r="E537" s="117"/>
      <c r="F537" s="118"/>
      <c r="G537" s="119"/>
      <c r="H537" s="119"/>
      <c r="I537" s="123"/>
      <c r="J537" s="124"/>
      <c r="K537" s="120">
        <v>0</v>
      </c>
      <c r="L537" s="120">
        <v>0</v>
      </c>
      <c r="M537" s="120">
        <v>0</v>
      </c>
      <c r="N537" s="112">
        <f t="shared" si="27"/>
        <v>0</v>
      </c>
      <c r="O537" s="115">
        <f t="shared" si="28"/>
        <v>0</v>
      </c>
      <c r="P537" s="196"/>
      <c r="Q537" s="104" t="e">
        <f t="shared" si="29"/>
        <v>#DIV/0!</v>
      </c>
    </row>
    <row r="538" spans="2:17">
      <c r="B538" s="121"/>
      <c r="C538" s="119"/>
      <c r="D538" s="119"/>
      <c r="E538" s="117"/>
      <c r="F538" s="118"/>
      <c r="G538" s="119"/>
      <c r="H538" s="119"/>
      <c r="I538" s="123"/>
      <c r="J538" s="124"/>
      <c r="K538" s="120">
        <v>0</v>
      </c>
      <c r="L538" s="120">
        <v>0</v>
      </c>
      <c r="M538" s="120">
        <v>0</v>
      </c>
      <c r="N538" s="112">
        <f t="shared" si="27"/>
        <v>0</v>
      </c>
      <c r="O538" s="115">
        <f t="shared" si="28"/>
        <v>0</v>
      </c>
      <c r="P538" s="196"/>
      <c r="Q538" s="104" t="e">
        <f t="shared" si="29"/>
        <v>#DIV/0!</v>
      </c>
    </row>
    <row r="539" spans="2:17">
      <c r="B539" s="121"/>
      <c r="C539" s="119"/>
      <c r="D539" s="119"/>
      <c r="E539" s="117"/>
      <c r="F539" s="118"/>
      <c r="G539" s="119"/>
      <c r="H539" s="119"/>
      <c r="I539" s="123"/>
      <c r="J539" s="124"/>
      <c r="K539" s="120">
        <v>0</v>
      </c>
      <c r="L539" s="120">
        <v>0</v>
      </c>
      <c r="M539" s="120">
        <v>0</v>
      </c>
      <c r="N539" s="112">
        <f t="shared" si="27"/>
        <v>0</v>
      </c>
      <c r="O539" s="115">
        <f t="shared" si="28"/>
        <v>0</v>
      </c>
      <c r="P539" s="196"/>
      <c r="Q539" s="104" t="e">
        <f t="shared" si="29"/>
        <v>#DIV/0!</v>
      </c>
    </row>
    <row r="540" spans="2:17">
      <c r="B540" s="121"/>
      <c r="C540" s="119"/>
      <c r="D540" s="119"/>
      <c r="E540" s="117"/>
      <c r="F540" s="118"/>
      <c r="G540" s="119"/>
      <c r="H540" s="119"/>
      <c r="I540" s="123"/>
      <c r="J540" s="124"/>
      <c r="K540" s="120">
        <v>0</v>
      </c>
      <c r="L540" s="120">
        <v>0</v>
      </c>
      <c r="M540" s="120">
        <v>0</v>
      </c>
      <c r="N540" s="112">
        <f t="shared" si="27"/>
        <v>0</v>
      </c>
      <c r="O540" s="115">
        <f t="shared" si="28"/>
        <v>0</v>
      </c>
      <c r="P540" s="196"/>
      <c r="Q540" s="104" t="e">
        <f t="shared" si="29"/>
        <v>#DIV/0!</v>
      </c>
    </row>
    <row r="541" spans="2:17">
      <c r="B541" s="121"/>
      <c r="C541" s="119"/>
      <c r="D541" s="119"/>
      <c r="E541" s="117"/>
      <c r="F541" s="118"/>
      <c r="G541" s="119"/>
      <c r="H541" s="119"/>
      <c r="I541" s="123"/>
      <c r="J541" s="124"/>
      <c r="K541" s="120">
        <v>0</v>
      </c>
      <c r="L541" s="120">
        <v>0</v>
      </c>
      <c r="M541" s="120">
        <v>0</v>
      </c>
      <c r="N541" s="112">
        <f t="shared" si="27"/>
        <v>0</v>
      </c>
      <c r="O541" s="115">
        <f t="shared" si="28"/>
        <v>0</v>
      </c>
      <c r="P541" s="196"/>
      <c r="Q541" s="104" t="e">
        <f t="shared" si="29"/>
        <v>#DIV/0!</v>
      </c>
    </row>
    <row r="542" spans="2:17">
      <c r="B542" s="121"/>
      <c r="C542" s="119"/>
      <c r="D542" s="119"/>
      <c r="E542" s="117"/>
      <c r="F542" s="118"/>
      <c r="G542" s="119"/>
      <c r="H542" s="119"/>
      <c r="I542" s="123"/>
      <c r="J542" s="124"/>
      <c r="K542" s="120">
        <v>0</v>
      </c>
      <c r="L542" s="120">
        <v>0</v>
      </c>
      <c r="M542" s="120">
        <v>0</v>
      </c>
      <c r="N542" s="112">
        <f t="shared" si="27"/>
        <v>0</v>
      </c>
      <c r="O542" s="115">
        <f t="shared" si="28"/>
        <v>0</v>
      </c>
      <c r="P542" s="196"/>
      <c r="Q542" s="104" t="e">
        <f t="shared" si="29"/>
        <v>#DIV/0!</v>
      </c>
    </row>
    <row r="543" spans="2:17">
      <c r="B543" s="121"/>
      <c r="C543" s="119"/>
      <c r="D543" s="119"/>
      <c r="E543" s="117"/>
      <c r="F543" s="118"/>
      <c r="G543" s="119"/>
      <c r="H543" s="119"/>
      <c r="I543" s="123"/>
      <c r="J543" s="124"/>
      <c r="K543" s="120">
        <v>0</v>
      </c>
      <c r="L543" s="120">
        <v>0</v>
      </c>
      <c r="M543" s="120">
        <v>0</v>
      </c>
      <c r="N543" s="112">
        <f t="shared" si="27"/>
        <v>0</v>
      </c>
      <c r="O543" s="115">
        <f t="shared" si="28"/>
        <v>0</v>
      </c>
      <c r="P543" s="196"/>
      <c r="Q543" s="104" t="e">
        <f t="shared" si="29"/>
        <v>#DIV/0!</v>
      </c>
    </row>
    <row r="544" spans="2:17">
      <c r="B544" s="121"/>
      <c r="C544" s="119"/>
      <c r="D544" s="119"/>
      <c r="E544" s="117"/>
      <c r="F544" s="118"/>
      <c r="G544" s="119"/>
      <c r="H544" s="119"/>
      <c r="I544" s="123"/>
      <c r="J544" s="124"/>
      <c r="K544" s="120">
        <v>0</v>
      </c>
      <c r="L544" s="120">
        <v>0</v>
      </c>
      <c r="M544" s="120">
        <v>0</v>
      </c>
      <c r="N544" s="112">
        <f t="shared" si="27"/>
        <v>0</v>
      </c>
      <c r="O544" s="115">
        <f t="shared" si="28"/>
        <v>0</v>
      </c>
      <c r="P544" s="196"/>
      <c r="Q544" s="104" t="e">
        <f t="shared" si="29"/>
        <v>#DIV/0!</v>
      </c>
    </row>
    <row r="545" spans="2:17">
      <c r="B545" s="121"/>
      <c r="C545" s="119"/>
      <c r="D545" s="119"/>
      <c r="E545" s="117"/>
      <c r="F545" s="118"/>
      <c r="G545" s="119"/>
      <c r="H545" s="119"/>
      <c r="I545" s="123"/>
      <c r="J545" s="124"/>
      <c r="K545" s="120">
        <v>0</v>
      </c>
      <c r="L545" s="120">
        <v>0</v>
      </c>
      <c r="M545" s="120">
        <v>0</v>
      </c>
      <c r="N545" s="112">
        <f t="shared" si="27"/>
        <v>0</v>
      </c>
      <c r="O545" s="115">
        <f t="shared" si="28"/>
        <v>0</v>
      </c>
      <c r="P545" s="196"/>
      <c r="Q545" s="104" t="e">
        <f t="shared" si="29"/>
        <v>#DIV/0!</v>
      </c>
    </row>
    <row r="546" spans="2:17">
      <c r="B546" s="121"/>
      <c r="C546" s="119"/>
      <c r="D546" s="119"/>
      <c r="E546" s="117"/>
      <c r="F546" s="118"/>
      <c r="G546" s="119"/>
      <c r="H546" s="119"/>
      <c r="I546" s="123"/>
      <c r="J546" s="124"/>
      <c r="K546" s="120">
        <v>0</v>
      </c>
      <c r="L546" s="120">
        <v>0</v>
      </c>
      <c r="M546" s="120">
        <v>0</v>
      </c>
      <c r="N546" s="112">
        <f t="shared" si="27"/>
        <v>0</v>
      </c>
      <c r="O546" s="115">
        <f t="shared" si="28"/>
        <v>0</v>
      </c>
      <c r="P546" s="196"/>
      <c r="Q546" s="104" t="e">
        <f t="shared" si="29"/>
        <v>#DIV/0!</v>
      </c>
    </row>
    <row r="547" spans="2:17">
      <c r="B547" s="121"/>
      <c r="C547" s="119"/>
      <c r="D547" s="119"/>
      <c r="E547" s="117"/>
      <c r="F547" s="118"/>
      <c r="G547" s="119"/>
      <c r="H547" s="119"/>
      <c r="I547" s="123"/>
      <c r="J547" s="124"/>
      <c r="K547" s="120">
        <v>0</v>
      </c>
      <c r="L547" s="120">
        <v>0</v>
      </c>
      <c r="M547" s="120">
        <v>0</v>
      </c>
      <c r="N547" s="112">
        <f t="shared" si="27"/>
        <v>0</v>
      </c>
      <c r="O547" s="115">
        <f t="shared" si="28"/>
        <v>0</v>
      </c>
      <c r="P547" s="196"/>
      <c r="Q547" s="104" t="e">
        <f t="shared" si="29"/>
        <v>#DIV/0!</v>
      </c>
    </row>
    <row r="548" spans="2:17">
      <c r="B548" s="121"/>
      <c r="C548" s="119"/>
      <c r="D548" s="119"/>
      <c r="E548" s="117"/>
      <c r="F548" s="118"/>
      <c r="G548" s="119"/>
      <c r="H548" s="119"/>
      <c r="I548" s="123"/>
      <c r="J548" s="124"/>
      <c r="K548" s="120">
        <v>0</v>
      </c>
      <c r="L548" s="120">
        <v>0</v>
      </c>
      <c r="M548" s="120">
        <v>0</v>
      </c>
      <c r="N548" s="112">
        <f t="shared" si="27"/>
        <v>0</v>
      </c>
      <c r="O548" s="115">
        <f t="shared" si="28"/>
        <v>0</v>
      </c>
      <c r="P548" s="196"/>
      <c r="Q548" s="104" t="e">
        <f t="shared" si="29"/>
        <v>#DIV/0!</v>
      </c>
    </row>
    <row r="549" spans="2:17">
      <c r="B549" s="121"/>
      <c r="C549" s="119"/>
      <c r="D549" s="119"/>
      <c r="E549" s="117"/>
      <c r="F549" s="118"/>
      <c r="G549" s="119"/>
      <c r="H549" s="119"/>
      <c r="I549" s="123"/>
      <c r="J549" s="124"/>
      <c r="K549" s="120">
        <v>0</v>
      </c>
      <c r="L549" s="120">
        <v>0</v>
      </c>
      <c r="M549" s="120">
        <v>0</v>
      </c>
      <c r="N549" s="112">
        <f t="shared" si="27"/>
        <v>0</v>
      </c>
      <c r="O549" s="115">
        <f t="shared" si="28"/>
        <v>0</v>
      </c>
      <c r="P549" s="196"/>
      <c r="Q549" s="104" t="e">
        <f t="shared" si="29"/>
        <v>#DIV/0!</v>
      </c>
    </row>
    <row r="550" spans="2:17">
      <c r="B550" s="121"/>
      <c r="C550" s="119"/>
      <c r="D550" s="119"/>
      <c r="E550" s="117"/>
      <c r="F550" s="118"/>
      <c r="G550" s="119"/>
      <c r="H550" s="119"/>
      <c r="I550" s="123"/>
      <c r="J550" s="124"/>
      <c r="K550" s="120">
        <v>0</v>
      </c>
      <c r="L550" s="120">
        <v>0</v>
      </c>
      <c r="M550" s="120">
        <v>0</v>
      </c>
      <c r="N550" s="112">
        <f t="shared" si="27"/>
        <v>0</v>
      </c>
      <c r="O550" s="115">
        <f t="shared" si="28"/>
        <v>0</v>
      </c>
      <c r="P550" s="196"/>
      <c r="Q550" s="104" t="e">
        <f t="shared" si="29"/>
        <v>#DIV/0!</v>
      </c>
    </row>
    <row r="551" spans="2:17">
      <c r="B551" s="121"/>
      <c r="C551" s="119"/>
      <c r="D551" s="119"/>
      <c r="E551" s="117"/>
      <c r="F551" s="118"/>
      <c r="G551" s="119"/>
      <c r="H551" s="119"/>
      <c r="I551" s="123"/>
      <c r="J551" s="124"/>
      <c r="K551" s="120">
        <v>0</v>
      </c>
      <c r="L551" s="120">
        <v>0</v>
      </c>
      <c r="M551" s="120">
        <v>0</v>
      </c>
      <c r="N551" s="112">
        <f t="shared" si="27"/>
        <v>0</v>
      </c>
      <c r="O551" s="115">
        <f t="shared" si="28"/>
        <v>0</v>
      </c>
      <c r="P551" s="196"/>
      <c r="Q551" s="104" t="e">
        <f t="shared" si="29"/>
        <v>#DIV/0!</v>
      </c>
    </row>
    <row r="552" spans="2:17">
      <c r="B552" s="121"/>
      <c r="C552" s="119"/>
      <c r="D552" s="119"/>
      <c r="E552" s="117"/>
      <c r="F552" s="118"/>
      <c r="G552" s="119"/>
      <c r="H552" s="119"/>
      <c r="I552" s="123"/>
      <c r="J552" s="124"/>
      <c r="K552" s="120">
        <v>0</v>
      </c>
      <c r="L552" s="120">
        <v>0</v>
      </c>
      <c r="M552" s="120">
        <v>0</v>
      </c>
      <c r="N552" s="112">
        <f t="shared" si="27"/>
        <v>0</v>
      </c>
      <c r="O552" s="115">
        <f t="shared" si="28"/>
        <v>0</v>
      </c>
      <c r="P552" s="196"/>
      <c r="Q552" s="104" t="e">
        <f t="shared" si="29"/>
        <v>#DIV/0!</v>
      </c>
    </row>
    <row r="553" spans="2:17">
      <c r="B553" s="121"/>
      <c r="C553" s="119"/>
      <c r="D553" s="119"/>
      <c r="E553" s="117"/>
      <c r="F553" s="118"/>
      <c r="G553" s="119"/>
      <c r="H553" s="119"/>
      <c r="I553" s="123"/>
      <c r="J553" s="124"/>
      <c r="K553" s="120">
        <v>0</v>
      </c>
      <c r="L553" s="120">
        <v>0</v>
      </c>
      <c r="M553" s="120">
        <v>0</v>
      </c>
      <c r="N553" s="112">
        <f t="shared" si="27"/>
        <v>0</v>
      </c>
      <c r="O553" s="115">
        <f t="shared" si="28"/>
        <v>0</v>
      </c>
      <c r="P553" s="196"/>
      <c r="Q553" s="104" t="e">
        <f t="shared" si="29"/>
        <v>#DIV/0!</v>
      </c>
    </row>
    <row r="554" spans="2:17">
      <c r="B554" s="121"/>
      <c r="C554" s="119"/>
      <c r="D554" s="119"/>
      <c r="E554" s="117"/>
      <c r="F554" s="118"/>
      <c r="G554" s="119"/>
      <c r="H554" s="119"/>
      <c r="I554" s="123"/>
      <c r="J554" s="124"/>
      <c r="K554" s="120">
        <v>0</v>
      </c>
      <c r="L554" s="120">
        <v>0</v>
      </c>
      <c r="M554" s="120">
        <v>0</v>
      </c>
      <c r="N554" s="112">
        <f t="shared" si="27"/>
        <v>0</v>
      </c>
      <c r="O554" s="115">
        <f t="shared" si="28"/>
        <v>0</v>
      </c>
      <c r="P554" s="196"/>
      <c r="Q554" s="104" t="e">
        <f t="shared" si="29"/>
        <v>#DIV/0!</v>
      </c>
    </row>
    <row r="555" spans="2:17">
      <c r="B555" s="121"/>
      <c r="C555" s="119"/>
      <c r="D555" s="119"/>
      <c r="E555" s="117"/>
      <c r="F555" s="118"/>
      <c r="G555" s="119"/>
      <c r="H555" s="119"/>
      <c r="I555" s="123"/>
      <c r="J555" s="124"/>
      <c r="K555" s="120">
        <v>0</v>
      </c>
      <c r="L555" s="120">
        <v>0</v>
      </c>
      <c r="M555" s="120">
        <v>0</v>
      </c>
      <c r="N555" s="112">
        <f t="shared" si="27"/>
        <v>0</v>
      </c>
      <c r="O555" s="115">
        <f t="shared" si="28"/>
        <v>0</v>
      </c>
      <c r="P555" s="196"/>
      <c r="Q555" s="104" t="e">
        <f t="shared" si="29"/>
        <v>#DIV/0!</v>
      </c>
    </row>
    <row r="556" spans="2:17">
      <c r="B556" s="121"/>
      <c r="C556" s="119"/>
      <c r="D556" s="119"/>
      <c r="E556" s="117"/>
      <c r="F556" s="118"/>
      <c r="G556" s="119"/>
      <c r="H556" s="119"/>
      <c r="I556" s="123"/>
      <c r="J556" s="124"/>
      <c r="K556" s="120">
        <v>0</v>
      </c>
      <c r="L556" s="120">
        <v>0</v>
      </c>
      <c r="M556" s="120">
        <v>0</v>
      </c>
      <c r="N556" s="112">
        <f t="shared" si="27"/>
        <v>0</v>
      </c>
      <c r="O556" s="115">
        <f t="shared" si="28"/>
        <v>0</v>
      </c>
      <c r="P556" s="196"/>
      <c r="Q556" s="104" t="e">
        <f t="shared" si="29"/>
        <v>#DIV/0!</v>
      </c>
    </row>
    <row r="557" spans="2:17">
      <c r="B557" s="121"/>
      <c r="C557" s="119"/>
      <c r="D557" s="119"/>
      <c r="E557" s="117"/>
      <c r="F557" s="118"/>
      <c r="G557" s="119"/>
      <c r="H557" s="119"/>
      <c r="I557" s="123"/>
      <c r="J557" s="124"/>
      <c r="K557" s="120">
        <v>0</v>
      </c>
      <c r="L557" s="120">
        <v>0</v>
      </c>
      <c r="M557" s="120">
        <v>0</v>
      </c>
      <c r="N557" s="112">
        <f t="shared" si="27"/>
        <v>0</v>
      </c>
      <c r="O557" s="115">
        <f t="shared" si="28"/>
        <v>0</v>
      </c>
      <c r="P557" s="196"/>
      <c r="Q557" s="104" t="e">
        <f t="shared" si="29"/>
        <v>#DIV/0!</v>
      </c>
    </row>
    <row r="558" spans="2:17">
      <c r="B558" s="121"/>
      <c r="C558" s="119"/>
      <c r="D558" s="119"/>
      <c r="E558" s="117"/>
      <c r="F558" s="118"/>
      <c r="G558" s="119"/>
      <c r="H558" s="119"/>
      <c r="I558" s="123"/>
      <c r="J558" s="124"/>
      <c r="K558" s="120">
        <v>0</v>
      </c>
      <c r="L558" s="120">
        <v>0</v>
      </c>
      <c r="M558" s="120">
        <v>0</v>
      </c>
      <c r="N558" s="112">
        <f t="shared" si="27"/>
        <v>0</v>
      </c>
      <c r="O558" s="115">
        <f t="shared" si="28"/>
        <v>0</v>
      </c>
      <c r="P558" s="196"/>
      <c r="Q558" s="104" t="e">
        <f t="shared" si="29"/>
        <v>#DIV/0!</v>
      </c>
    </row>
    <row r="559" spans="2:17">
      <c r="B559" s="121"/>
      <c r="C559" s="119"/>
      <c r="D559" s="119"/>
      <c r="E559" s="117"/>
      <c r="F559" s="118"/>
      <c r="G559" s="119"/>
      <c r="H559" s="119"/>
      <c r="I559" s="123"/>
      <c r="J559" s="124"/>
      <c r="K559" s="120">
        <v>0</v>
      </c>
      <c r="L559" s="120">
        <v>0</v>
      </c>
      <c r="M559" s="120">
        <v>0</v>
      </c>
      <c r="N559" s="112">
        <f t="shared" si="27"/>
        <v>0</v>
      </c>
      <c r="O559" s="115">
        <f t="shared" si="28"/>
        <v>0</v>
      </c>
      <c r="P559" s="196"/>
      <c r="Q559" s="104" t="e">
        <f t="shared" si="29"/>
        <v>#DIV/0!</v>
      </c>
    </row>
    <row r="560" spans="2:17">
      <c r="B560" s="121"/>
      <c r="C560" s="119"/>
      <c r="D560" s="119"/>
      <c r="E560" s="117"/>
      <c r="F560" s="118"/>
      <c r="G560" s="119"/>
      <c r="H560" s="119"/>
      <c r="I560" s="123"/>
      <c r="J560" s="124"/>
      <c r="K560" s="120">
        <v>0</v>
      </c>
      <c r="L560" s="120">
        <v>0</v>
      </c>
      <c r="M560" s="120">
        <v>0</v>
      </c>
      <c r="N560" s="112">
        <f t="shared" si="27"/>
        <v>0</v>
      </c>
      <c r="O560" s="115">
        <f t="shared" si="28"/>
        <v>0</v>
      </c>
      <c r="P560" s="196"/>
      <c r="Q560" s="104" t="e">
        <f t="shared" si="29"/>
        <v>#DIV/0!</v>
      </c>
    </row>
    <row r="561" spans="2:17">
      <c r="B561" s="121"/>
      <c r="C561" s="119"/>
      <c r="D561" s="119"/>
      <c r="E561" s="117"/>
      <c r="F561" s="118"/>
      <c r="G561" s="119"/>
      <c r="H561" s="119"/>
      <c r="I561" s="123"/>
      <c r="J561" s="124"/>
      <c r="K561" s="120">
        <v>0</v>
      </c>
      <c r="L561" s="120">
        <v>0</v>
      </c>
      <c r="M561" s="120">
        <v>0</v>
      </c>
      <c r="N561" s="112">
        <f t="shared" si="27"/>
        <v>0</v>
      </c>
      <c r="O561" s="115">
        <f t="shared" si="28"/>
        <v>0</v>
      </c>
      <c r="P561" s="196"/>
      <c r="Q561" s="104" t="e">
        <f t="shared" si="29"/>
        <v>#DIV/0!</v>
      </c>
    </row>
    <row r="562" spans="2:17">
      <c r="B562" s="121"/>
      <c r="C562" s="119"/>
      <c r="D562" s="119"/>
      <c r="E562" s="117"/>
      <c r="F562" s="118"/>
      <c r="G562" s="119"/>
      <c r="H562" s="119"/>
      <c r="I562" s="123"/>
      <c r="J562" s="124"/>
      <c r="K562" s="120">
        <v>0</v>
      </c>
      <c r="L562" s="120">
        <v>0</v>
      </c>
      <c r="M562" s="120">
        <v>0</v>
      </c>
      <c r="N562" s="112">
        <f t="shared" si="27"/>
        <v>0</v>
      </c>
      <c r="O562" s="115">
        <f t="shared" si="28"/>
        <v>0</v>
      </c>
      <c r="P562" s="196"/>
      <c r="Q562" s="104" t="e">
        <f t="shared" si="29"/>
        <v>#DIV/0!</v>
      </c>
    </row>
    <row r="563" spans="2:17">
      <c r="B563" s="121"/>
      <c r="C563" s="119"/>
      <c r="D563" s="119"/>
      <c r="E563" s="117"/>
      <c r="F563" s="118"/>
      <c r="G563" s="119"/>
      <c r="H563" s="119"/>
      <c r="I563" s="123"/>
      <c r="J563" s="124"/>
      <c r="K563" s="120">
        <v>0</v>
      </c>
      <c r="L563" s="120">
        <v>0</v>
      </c>
      <c r="M563" s="120">
        <v>0</v>
      </c>
      <c r="N563" s="112">
        <f t="shared" si="27"/>
        <v>0</v>
      </c>
      <c r="O563" s="115">
        <f t="shared" si="28"/>
        <v>0</v>
      </c>
      <c r="P563" s="196"/>
      <c r="Q563" s="104" t="e">
        <f t="shared" si="29"/>
        <v>#DIV/0!</v>
      </c>
    </row>
    <row r="564" spans="2:17">
      <c r="B564" s="121"/>
      <c r="C564" s="119"/>
      <c r="D564" s="119"/>
      <c r="E564" s="117"/>
      <c r="F564" s="118"/>
      <c r="G564" s="119"/>
      <c r="H564" s="119"/>
      <c r="I564" s="123"/>
      <c r="J564" s="124"/>
      <c r="K564" s="120">
        <v>0</v>
      </c>
      <c r="L564" s="120">
        <v>0</v>
      </c>
      <c r="M564" s="120">
        <v>0</v>
      </c>
      <c r="N564" s="112">
        <f t="shared" si="27"/>
        <v>0</v>
      </c>
      <c r="O564" s="115">
        <f t="shared" si="28"/>
        <v>0</v>
      </c>
      <c r="P564" s="196"/>
      <c r="Q564" s="104" t="e">
        <f t="shared" si="29"/>
        <v>#DIV/0!</v>
      </c>
    </row>
    <row r="565" spans="2:17">
      <c r="B565" s="121"/>
      <c r="C565" s="119"/>
      <c r="D565" s="119"/>
      <c r="E565" s="117"/>
      <c r="F565" s="118"/>
      <c r="G565" s="119"/>
      <c r="H565" s="119"/>
      <c r="I565" s="123"/>
      <c r="J565" s="124"/>
      <c r="K565" s="120">
        <v>0</v>
      </c>
      <c r="L565" s="120">
        <v>0</v>
      </c>
      <c r="M565" s="120">
        <v>0</v>
      </c>
      <c r="N565" s="112">
        <f t="shared" si="27"/>
        <v>0</v>
      </c>
      <c r="O565" s="115">
        <f t="shared" si="28"/>
        <v>0</v>
      </c>
      <c r="P565" s="196"/>
      <c r="Q565" s="104" t="e">
        <f t="shared" si="29"/>
        <v>#DIV/0!</v>
      </c>
    </row>
    <row r="566" spans="2:17">
      <c r="B566" s="121"/>
      <c r="C566" s="119"/>
      <c r="D566" s="119"/>
      <c r="E566" s="117"/>
      <c r="F566" s="118"/>
      <c r="G566" s="119"/>
      <c r="H566" s="119"/>
      <c r="I566" s="123"/>
      <c r="J566" s="124"/>
      <c r="K566" s="120">
        <v>0</v>
      </c>
      <c r="L566" s="120">
        <v>0</v>
      </c>
      <c r="M566" s="120">
        <v>0</v>
      </c>
      <c r="N566" s="112">
        <f t="shared" si="27"/>
        <v>0</v>
      </c>
      <c r="O566" s="115">
        <f t="shared" si="28"/>
        <v>0</v>
      </c>
      <c r="P566" s="196"/>
      <c r="Q566" s="104" t="e">
        <f t="shared" si="29"/>
        <v>#DIV/0!</v>
      </c>
    </row>
    <row r="567" spans="2:17">
      <c r="B567" s="121"/>
      <c r="C567" s="119"/>
      <c r="D567" s="119"/>
      <c r="E567" s="117"/>
      <c r="F567" s="118"/>
      <c r="G567" s="119"/>
      <c r="H567" s="119"/>
      <c r="I567" s="123"/>
      <c r="J567" s="124"/>
      <c r="K567" s="120">
        <v>0</v>
      </c>
      <c r="L567" s="120">
        <v>0</v>
      </c>
      <c r="M567" s="120">
        <v>0</v>
      </c>
      <c r="N567" s="112">
        <f t="shared" si="27"/>
        <v>0</v>
      </c>
      <c r="O567" s="115">
        <f t="shared" si="28"/>
        <v>0</v>
      </c>
      <c r="P567" s="196"/>
      <c r="Q567" s="104" t="e">
        <f t="shared" si="29"/>
        <v>#DIV/0!</v>
      </c>
    </row>
    <row r="568" spans="2:17">
      <c r="B568" s="121"/>
      <c r="C568" s="119"/>
      <c r="D568" s="119"/>
      <c r="E568" s="117"/>
      <c r="F568" s="118"/>
      <c r="G568" s="119"/>
      <c r="H568" s="119"/>
      <c r="I568" s="123"/>
      <c r="J568" s="124"/>
      <c r="K568" s="120">
        <v>0</v>
      </c>
      <c r="L568" s="120">
        <v>0</v>
      </c>
      <c r="M568" s="120">
        <v>0</v>
      </c>
      <c r="N568" s="112">
        <f t="shared" si="27"/>
        <v>0</v>
      </c>
      <c r="O568" s="115">
        <f t="shared" si="28"/>
        <v>0</v>
      </c>
      <c r="P568" s="196"/>
      <c r="Q568" s="104" t="e">
        <f t="shared" si="29"/>
        <v>#DIV/0!</v>
      </c>
    </row>
    <row r="569" spans="2:17">
      <c r="B569" s="121"/>
      <c r="C569" s="119"/>
      <c r="D569" s="119"/>
      <c r="E569" s="117"/>
      <c r="F569" s="118"/>
      <c r="G569" s="119"/>
      <c r="H569" s="119"/>
      <c r="I569" s="123"/>
      <c r="J569" s="124"/>
      <c r="K569" s="120">
        <v>0</v>
      </c>
      <c r="L569" s="120">
        <v>0</v>
      </c>
      <c r="M569" s="120">
        <v>0</v>
      </c>
      <c r="N569" s="112">
        <f t="shared" si="27"/>
        <v>0</v>
      </c>
      <c r="O569" s="115">
        <f t="shared" si="28"/>
        <v>0</v>
      </c>
      <c r="P569" s="196"/>
      <c r="Q569" s="104" t="e">
        <f t="shared" si="29"/>
        <v>#DIV/0!</v>
      </c>
    </row>
    <row r="570" spans="2:17">
      <c r="B570" s="121"/>
      <c r="C570" s="119"/>
      <c r="D570" s="119"/>
      <c r="E570" s="117"/>
      <c r="F570" s="118"/>
      <c r="G570" s="119"/>
      <c r="H570" s="119"/>
      <c r="I570" s="123"/>
      <c r="J570" s="124"/>
      <c r="K570" s="120">
        <v>0</v>
      </c>
      <c r="L570" s="120">
        <v>0</v>
      </c>
      <c r="M570" s="120">
        <v>0</v>
      </c>
      <c r="N570" s="112">
        <f t="shared" si="27"/>
        <v>0</v>
      </c>
      <c r="O570" s="115">
        <f t="shared" si="28"/>
        <v>0</v>
      </c>
      <c r="P570" s="196"/>
      <c r="Q570" s="104" t="e">
        <f t="shared" si="29"/>
        <v>#DIV/0!</v>
      </c>
    </row>
    <row r="571" spans="2:17">
      <c r="B571" s="121"/>
      <c r="C571" s="119"/>
      <c r="D571" s="119"/>
      <c r="E571" s="117"/>
      <c r="F571" s="118"/>
      <c r="G571" s="119"/>
      <c r="H571" s="119"/>
      <c r="I571" s="123"/>
      <c r="J571" s="124"/>
      <c r="K571" s="120">
        <v>0</v>
      </c>
      <c r="L571" s="120">
        <v>0</v>
      </c>
      <c r="M571" s="120">
        <v>0</v>
      </c>
      <c r="N571" s="112">
        <f t="shared" si="27"/>
        <v>0</v>
      </c>
      <c r="O571" s="115">
        <f t="shared" si="28"/>
        <v>0</v>
      </c>
      <c r="P571" s="196"/>
      <c r="Q571" s="104" t="e">
        <f t="shared" si="29"/>
        <v>#DIV/0!</v>
      </c>
    </row>
    <row r="572" spans="2:17">
      <c r="B572" s="121"/>
      <c r="C572" s="119"/>
      <c r="D572" s="119"/>
      <c r="E572" s="117"/>
      <c r="F572" s="118"/>
      <c r="G572" s="119"/>
      <c r="H572" s="119"/>
      <c r="I572" s="123"/>
      <c r="J572" s="124"/>
      <c r="K572" s="120">
        <v>0</v>
      </c>
      <c r="L572" s="120">
        <v>0</v>
      </c>
      <c r="M572" s="120">
        <v>0</v>
      </c>
      <c r="N572" s="112">
        <f t="shared" si="27"/>
        <v>0</v>
      </c>
      <c r="O572" s="115">
        <f t="shared" si="28"/>
        <v>0</v>
      </c>
      <c r="P572" s="196"/>
      <c r="Q572" s="104" t="e">
        <f t="shared" si="29"/>
        <v>#DIV/0!</v>
      </c>
    </row>
    <row r="573" spans="2:17">
      <c r="B573" s="121"/>
      <c r="C573" s="119"/>
      <c r="D573" s="119"/>
      <c r="E573" s="117"/>
      <c r="F573" s="118"/>
      <c r="G573" s="119"/>
      <c r="H573" s="119"/>
      <c r="I573" s="123"/>
      <c r="J573" s="124"/>
      <c r="K573" s="120">
        <v>0</v>
      </c>
      <c r="L573" s="120">
        <v>0</v>
      </c>
      <c r="M573" s="120">
        <v>0</v>
      </c>
      <c r="N573" s="112">
        <f t="shared" si="27"/>
        <v>0</v>
      </c>
      <c r="O573" s="115">
        <f t="shared" si="28"/>
        <v>0</v>
      </c>
      <c r="P573" s="196"/>
      <c r="Q573" s="104" t="e">
        <f t="shared" si="29"/>
        <v>#DIV/0!</v>
      </c>
    </row>
    <row r="574" spans="2:17">
      <c r="B574" s="121"/>
      <c r="C574" s="119"/>
      <c r="D574" s="119"/>
      <c r="E574" s="117"/>
      <c r="F574" s="118"/>
      <c r="G574" s="119"/>
      <c r="H574" s="119"/>
      <c r="I574" s="123"/>
      <c r="J574" s="124"/>
      <c r="K574" s="120">
        <v>0</v>
      </c>
      <c r="L574" s="120">
        <v>0</v>
      </c>
      <c r="M574" s="120">
        <v>0</v>
      </c>
      <c r="N574" s="112">
        <f t="shared" si="27"/>
        <v>0</v>
      </c>
      <c r="O574" s="115">
        <f t="shared" si="28"/>
        <v>0</v>
      </c>
      <c r="P574" s="196"/>
      <c r="Q574" s="104" t="e">
        <f t="shared" si="29"/>
        <v>#DIV/0!</v>
      </c>
    </row>
    <row r="575" spans="2:17">
      <c r="B575" s="121"/>
      <c r="C575" s="119"/>
      <c r="D575" s="119"/>
      <c r="E575" s="117"/>
      <c r="F575" s="118"/>
      <c r="G575" s="119"/>
      <c r="H575" s="119"/>
      <c r="I575" s="123"/>
      <c r="J575" s="124"/>
      <c r="K575" s="120">
        <v>0</v>
      </c>
      <c r="L575" s="120">
        <v>0</v>
      </c>
      <c r="M575" s="120">
        <v>0</v>
      </c>
      <c r="N575" s="112">
        <f t="shared" si="27"/>
        <v>0</v>
      </c>
      <c r="O575" s="115">
        <f t="shared" si="28"/>
        <v>0</v>
      </c>
      <c r="P575" s="196"/>
      <c r="Q575" s="104" t="e">
        <f t="shared" si="29"/>
        <v>#DIV/0!</v>
      </c>
    </row>
    <row r="576" spans="2:17">
      <c r="B576" s="121"/>
      <c r="C576" s="119"/>
      <c r="D576" s="119"/>
      <c r="E576" s="117"/>
      <c r="F576" s="118"/>
      <c r="G576" s="119"/>
      <c r="H576" s="119"/>
      <c r="I576" s="123"/>
      <c r="J576" s="124"/>
      <c r="K576" s="120">
        <v>0</v>
      </c>
      <c r="L576" s="120">
        <v>0</v>
      </c>
      <c r="M576" s="120">
        <v>0</v>
      </c>
      <c r="N576" s="112">
        <f t="shared" si="27"/>
        <v>0</v>
      </c>
      <c r="O576" s="115">
        <f t="shared" si="28"/>
        <v>0</v>
      </c>
      <c r="P576" s="196"/>
      <c r="Q576" s="104" t="e">
        <f t="shared" si="29"/>
        <v>#DIV/0!</v>
      </c>
    </row>
    <row r="577" spans="2:17">
      <c r="B577" s="121"/>
      <c r="C577" s="119"/>
      <c r="D577" s="119"/>
      <c r="E577" s="117"/>
      <c r="F577" s="118"/>
      <c r="G577" s="119"/>
      <c r="H577" s="119"/>
      <c r="I577" s="123"/>
      <c r="J577" s="124"/>
      <c r="K577" s="120">
        <v>0</v>
      </c>
      <c r="L577" s="120">
        <v>0</v>
      </c>
      <c r="M577" s="120">
        <v>0</v>
      </c>
      <c r="N577" s="112">
        <f t="shared" si="27"/>
        <v>0</v>
      </c>
      <c r="O577" s="115">
        <f t="shared" si="28"/>
        <v>0</v>
      </c>
      <c r="P577" s="196"/>
      <c r="Q577" s="104" t="e">
        <f t="shared" si="29"/>
        <v>#DIV/0!</v>
      </c>
    </row>
    <row r="578" spans="2:17">
      <c r="B578" s="121"/>
      <c r="C578" s="119"/>
      <c r="D578" s="119"/>
      <c r="E578" s="117"/>
      <c r="F578" s="118"/>
      <c r="G578" s="119"/>
      <c r="H578" s="119"/>
      <c r="I578" s="123"/>
      <c r="J578" s="124"/>
      <c r="K578" s="120">
        <v>0</v>
      </c>
      <c r="L578" s="120">
        <v>0</v>
      </c>
      <c r="M578" s="120">
        <v>0</v>
      </c>
      <c r="N578" s="112">
        <f t="shared" si="27"/>
        <v>0</v>
      </c>
      <c r="O578" s="115">
        <f t="shared" si="28"/>
        <v>0</v>
      </c>
      <c r="P578" s="196"/>
      <c r="Q578" s="104" t="e">
        <f t="shared" si="29"/>
        <v>#DIV/0!</v>
      </c>
    </row>
    <row r="579" spans="2:17">
      <c r="B579" s="121"/>
      <c r="C579" s="119"/>
      <c r="D579" s="119"/>
      <c r="E579" s="117"/>
      <c r="F579" s="118"/>
      <c r="G579" s="119"/>
      <c r="H579" s="119"/>
      <c r="I579" s="123"/>
      <c r="J579" s="124"/>
      <c r="K579" s="120">
        <v>0</v>
      </c>
      <c r="L579" s="120">
        <v>0</v>
      </c>
      <c r="M579" s="120">
        <v>0</v>
      </c>
      <c r="N579" s="112">
        <f t="shared" si="27"/>
        <v>0</v>
      </c>
      <c r="O579" s="115">
        <f t="shared" si="28"/>
        <v>0</v>
      </c>
      <c r="P579" s="196"/>
      <c r="Q579" s="104" t="e">
        <f t="shared" si="29"/>
        <v>#DIV/0!</v>
      </c>
    </row>
    <row r="580" spans="2:17">
      <c r="B580" s="121"/>
      <c r="C580" s="119"/>
      <c r="D580" s="119"/>
      <c r="E580" s="117"/>
      <c r="F580" s="118"/>
      <c r="G580" s="119"/>
      <c r="H580" s="119"/>
      <c r="I580" s="123"/>
      <c r="J580" s="124"/>
      <c r="K580" s="120">
        <v>0</v>
      </c>
      <c r="L580" s="120">
        <v>0</v>
      </c>
      <c r="M580" s="120">
        <v>0</v>
      </c>
      <c r="N580" s="112">
        <f t="shared" si="27"/>
        <v>0</v>
      </c>
      <c r="O580" s="115">
        <f t="shared" si="28"/>
        <v>0</v>
      </c>
      <c r="P580" s="196"/>
      <c r="Q580" s="104" t="e">
        <f t="shared" si="29"/>
        <v>#DIV/0!</v>
      </c>
    </row>
    <row r="581" spans="2:17">
      <c r="B581" s="121"/>
      <c r="C581" s="119"/>
      <c r="D581" s="119"/>
      <c r="E581" s="117"/>
      <c r="F581" s="118"/>
      <c r="G581" s="119"/>
      <c r="H581" s="119"/>
      <c r="I581" s="123"/>
      <c r="J581" s="124"/>
      <c r="K581" s="120">
        <v>0</v>
      </c>
      <c r="L581" s="120">
        <v>0</v>
      </c>
      <c r="M581" s="120">
        <v>0</v>
      </c>
      <c r="N581" s="112">
        <f t="shared" si="27"/>
        <v>0</v>
      </c>
      <c r="O581" s="115">
        <f t="shared" si="28"/>
        <v>0</v>
      </c>
      <c r="P581" s="196"/>
      <c r="Q581" s="104" t="e">
        <f t="shared" si="29"/>
        <v>#DIV/0!</v>
      </c>
    </row>
    <row r="582" spans="2:17">
      <c r="B582" s="121"/>
      <c r="C582" s="119"/>
      <c r="D582" s="119"/>
      <c r="E582" s="117"/>
      <c r="F582" s="118"/>
      <c r="G582" s="119"/>
      <c r="H582" s="119"/>
      <c r="I582" s="123"/>
      <c r="J582" s="124"/>
      <c r="K582" s="120">
        <v>0</v>
      </c>
      <c r="L582" s="120">
        <v>0</v>
      </c>
      <c r="M582" s="120">
        <v>0</v>
      </c>
      <c r="N582" s="112">
        <f t="shared" si="27"/>
        <v>0</v>
      </c>
      <c r="O582" s="115">
        <f t="shared" si="28"/>
        <v>0</v>
      </c>
      <c r="P582" s="196"/>
      <c r="Q582" s="104" t="e">
        <f t="shared" si="29"/>
        <v>#DIV/0!</v>
      </c>
    </row>
    <row r="583" spans="2:17">
      <c r="B583" s="121"/>
      <c r="C583" s="119"/>
      <c r="D583" s="119"/>
      <c r="E583" s="117"/>
      <c r="F583" s="118"/>
      <c r="G583" s="119"/>
      <c r="H583" s="119"/>
      <c r="I583" s="123"/>
      <c r="J583" s="124"/>
      <c r="K583" s="120">
        <v>0</v>
      </c>
      <c r="L583" s="120">
        <v>0</v>
      </c>
      <c r="M583" s="120">
        <v>0</v>
      </c>
      <c r="N583" s="112">
        <f t="shared" si="27"/>
        <v>0</v>
      </c>
      <c r="O583" s="115">
        <f t="shared" si="28"/>
        <v>0</v>
      </c>
      <c r="P583" s="196"/>
      <c r="Q583" s="104" t="e">
        <f t="shared" si="29"/>
        <v>#DIV/0!</v>
      </c>
    </row>
    <row r="584" spans="2:17">
      <c r="B584" s="121"/>
      <c r="C584" s="119"/>
      <c r="D584" s="119"/>
      <c r="E584" s="117"/>
      <c r="F584" s="118"/>
      <c r="G584" s="119"/>
      <c r="H584" s="119"/>
      <c r="I584" s="123"/>
      <c r="J584" s="124"/>
      <c r="K584" s="120">
        <v>0</v>
      </c>
      <c r="L584" s="120">
        <v>0</v>
      </c>
      <c r="M584" s="120">
        <v>0</v>
      </c>
      <c r="N584" s="112">
        <f t="shared" si="27"/>
        <v>0</v>
      </c>
      <c r="O584" s="115">
        <f t="shared" si="28"/>
        <v>0</v>
      </c>
      <c r="P584" s="196"/>
      <c r="Q584" s="104" t="e">
        <f t="shared" si="29"/>
        <v>#DIV/0!</v>
      </c>
    </row>
    <row r="585" spans="2:17">
      <c r="B585" s="121"/>
      <c r="C585" s="119"/>
      <c r="D585" s="119"/>
      <c r="E585" s="117"/>
      <c r="F585" s="118"/>
      <c r="G585" s="119"/>
      <c r="H585" s="119"/>
      <c r="I585" s="123"/>
      <c r="J585" s="124"/>
      <c r="K585" s="120">
        <v>0</v>
      </c>
      <c r="L585" s="120">
        <v>0</v>
      </c>
      <c r="M585" s="120">
        <v>0</v>
      </c>
      <c r="N585" s="112">
        <f t="shared" si="27"/>
        <v>0</v>
      </c>
      <c r="O585" s="115">
        <f t="shared" si="28"/>
        <v>0</v>
      </c>
      <c r="P585" s="196"/>
      <c r="Q585" s="104" t="e">
        <f t="shared" si="29"/>
        <v>#DIV/0!</v>
      </c>
    </row>
    <row r="586" spans="2:17">
      <c r="B586" s="121"/>
      <c r="C586" s="119"/>
      <c r="D586" s="119"/>
      <c r="E586" s="117"/>
      <c r="F586" s="118"/>
      <c r="G586" s="119"/>
      <c r="H586" s="119"/>
      <c r="I586" s="123"/>
      <c r="J586" s="124"/>
      <c r="K586" s="120">
        <v>0</v>
      </c>
      <c r="L586" s="120">
        <v>0</v>
      </c>
      <c r="M586" s="120">
        <v>0</v>
      </c>
      <c r="N586" s="112">
        <f t="shared" si="27"/>
        <v>0</v>
      </c>
      <c r="O586" s="115">
        <f t="shared" si="28"/>
        <v>0</v>
      </c>
      <c r="P586" s="196"/>
      <c r="Q586" s="104" t="e">
        <f t="shared" si="29"/>
        <v>#DIV/0!</v>
      </c>
    </row>
    <row r="587" spans="2:17">
      <c r="B587" s="121"/>
      <c r="C587" s="119"/>
      <c r="D587" s="119"/>
      <c r="E587" s="117"/>
      <c r="F587" s="118"/>
      <c r="G587" s="119"/>
      <c r="H587" s="119"/>
      <c r="I587" s="123"/>
      <c r="J587" s="124"/>
      <c r="K587" s="120">
        <v>0</v>
      </c>
      <c r="L587" s="120">
        <v>0</v>
      </c>
      <c r="M587" s="120">
        <v>0</v>
      </c>
      <c r="N587" s="112">
        <f t="shared" si="27"/>
        <v>0</v>
      </c>
      <c r="O587" s="115">
        <f t="shared" si="28"/>
        <v>0</v>
      </c>
      <c r="P587" s="196"/>
      <c r="Q587" s="104" t="e">
        <f t="shared" si="29"/>
        <v>#DIV/0!</v>
      </c>
    </row>
    <row r="588" spans="2:17">
      <c r="B588" s="121"/>
      <c r="C588" s="119"/>
      <c r="D588" s="119"/>
      <c r="E588" s="117"/>
      <c r="F588" s="118"/>
      <c r="G588" s="119"/>
      <c r="H588" s="119"/>
      <c r="I588" s="123"/>
      <c r="J588" s="124"/>
      <c r="K588" s="120">
        <v>0</v>
      </c>
      <c r="L588" s="120">
        <v>0</v>
      </c>
      <c r="M588" s="120">
        <v>0</v>
      </c>
      <c r="N588" s="112">
        <f t="shared" si="27"/>
        <v>0</v>
      </c>
      <c r="O588" s="115">
        <f t="shared" si="28"/>
        <v>0</v>
      </c>
      <c r="P588" s="196"/>
      <c r="Q588" s="104" t="e">
        <f t="shared" si="29"/>
        <v>#DIV/0!</v>
      </c>
    </row>
    <row r="589" spans="2:17">
      <c r="B589" s="121"/>
      <c r="C589" s="119"/>
      <c r="D589" s="119"/>
      <c r="E589" s="117"/>
      <c r="F589" s="118"/>
      <c r="G589" s="119"/>
      <c r="H589" s="119"/>
      <c r="I589" s="123"/>
      <c r="J589" s="124"/>
      <c r="K589" s="120">
        <v>0</v>
      </c>
      <c r="L589" s="120">
        <v>0</v>
      </c>
      <c r="M589" s="120">
        <v>0</v>
      </c>
      <c r="N589" s="112">
        <f t="shared" si="27"/>
        <v>0</v>
      </c>
      <c r="O589" s="115">
        <f t="shared" si="28"/>
        <v>0</v>
      </c>
      <c r="P589" s="196"/>
      <c r="Q589" s="104" t="e">
        <f t="shared" si="29"/>
        <v>#DIV/0!</v>
      </c>
    </row>
    <row r="590" spans="2:17">
      <c r="B590" s="121"/>
      <c r="C590" s="119"/>
      <c r="D590" s="119"/>
      <c r="E590" s="117"/>
      <c r="F590" s="118"/>
      <c r="G590" s="119"/>
      <c r="H590" s="119"/>
      <c r="I590" s="123"/>
      <c r="J590" s="124"/>
      <c r="K590" s="120">
        <v>0</v>
      </c>
      <c r="L590" s="120">
        <v>0</v>
      </c>
      <c r="M590" s="120">
        <v>0</v>
      </c>
      <c r="N590" s="112">
        <f t="shared" si="27"/>
        <v>0</v>
      </c>
      <c r="O590" s="115">
        <f t="shared" si="28"/>
        <v>0</v>
      </c>
      <c r="P590" s="196"/>
      <c r="Q590" s="104" t="e">
        <f t="shared" si="29"/>
        <v>#DIV/0!</v>
      </c>
    </row>
    <row r="591" spans="2:17">
      <c r="B591" s="121"/>
      <c r="C591" s="119"/>
      <c r="D591" s="119"/>
      <c r="E591" s="117"/>
      <c r="F591" s="118"/>
      <c r="G591" s="119"/>
      <c r="H591" s="119"/>
      <c r="I591" s="123"/>
      <c r="J591" s="124"/>
      <c r="K591" s="120">
        <v>0</v>
      </c>
      <c r="L591" s="120">
        <v>0</v>
      </c>
      <c r="M591" s="120">
        <v>0</v>
      </c>
      <c r="N591" s="112">
        <f t="shared" si="27"/>
        <v>0</v>
      </c>
      <c r="O591" s="115">
        <f t="shared" si="28"/>
        <v>0</v>
      </c>
      <c r="P591" s="196"/>
      <c r="Q591" s="104" t="e">
        <f t="shared" si="29"/>
        <v>#DIV/0!</v>
      </c>
    </row>
    <row r="592" spans="2:17">
      <c r="B592" s="121"/>
      <c r="C592" s="119"/>
      <c r="D592" s="119"/>
      <c r="E592" s="117"/>
      <c r="F592" s="118"/>
      <c r="G592" s="119"/>
      <c r="H592" s="119"/>
      <c r="I592" s="123"/>
      <c r="J592" s="124"/>
      <c r="K592" s="120">
        <v>0</v>
      </c>
      <c r="L592" s="120">
        <v>0</v>
      </c>
      <c r="M592" s="120">
        <v>0</v>
      </c>
      <c r="N592" s="112">
        <f t="shared" si="27"/>
        <v>0</v>
      </c>
      <c r="O592" s="115">
        <f t="shared" si="28"/>
        <v>0</v>
      </c>
      <c r="P592" s="196"/>
      <c r="Q592" s="104" t="e">
        <f t="shared" si="29"/>
        <v>#DIV/0!</v>
      </c>
    </row>
    <row r="593" spans="2:17">
      <c r="B593" s="121"/>
      <c r="C593" s="119"/>
      <c r="D593" s="119"/>
      <c r="E593" s="117"/>
      <c r="F593" s="118"/>
      <c r="G593" s="119"/>
      <c r="H593" s="119"/>
      <c r="I593" s="123"/>
      <c r="J593" s="124"/>
      <c r="K593" s="120">
        <v>0</v>
      </c>
      <c r="L593" s="120">
        <v>0</v>
      </c>
      <c r="M593" s="120">
        <v>0</v>
      </c>
      <c r="N593" s="112">
        <f t="shared" si="27"/>
        <v>0</v>
      </c>
      <c r="O593" s="115">
        <f t="shared" si="28"/>
        <v>0</v>
      </c>
      <c r="P593" s="196"/>
      <c r="Q593" s="104" t="e">
        <f t="shared" si="29"/>
        <v>#DIV/0!</v>
      </c>
    </row>
    <row r="594" spans="2:17">
      <c r="B594" s="121"/>
      <c r="C594" s="119"/>
      <c r="D594" s="119"/>
      <c r="E594" s="117"/>
      <c r="F594" s="118"/>
      <c r="G594" s="119"/>
      <c r="H594" s="119"/>
      <c r="I594" s="123"/>
      <c r="J594" s="124"/>
      <c r="K594" s="120">
        <v>0</v>
      </c>
      <c r="L594" s="120">
        <v>0</v>
      </c>
      <c r="M594" s="120">
        <v>0</v>
      </c>
      <c r="N594" s="112">
        <f t="shared" si="27"/>
        <v>0</v>
      </c>
      <c r="O594" s="115">
        <f t="shared" si="28"/>
        <v>0</v>
      </c>
      <c r="P594" s="196"/>
      <c r="Q594" s="104" t="e">
        <f t="shared" si="29"/>
        <v>#DIV/0!</v>
      </c>
    </row>
    <row r="595" spans="2:17">
      <c r="B595" s="121"/>
      <c r="C595" s="119"/>
      <c r="D595" s="119"/>
      <c r="E595" s="117"/>
      <c r="F595" s="118"/>
      <c r="G595" s="119"/>
      <c r="H595" s="119"/>
      <c r="I595" s="123"/>
      <c r="J595" s="124"/>
      <c r="K595" s="120">
        <v>0</v>
      </c>
      <c r="L595" s="120">
        <v>0</v>
      </c>
      <c r="M595" s="120">
        <v>0</v>
      </c>
      <c r="N595" s="112">
        <f t="shared" si="27"/>
        <v>0</v>
      </c>
      <c r="O595" s="115">
        <f t="shared" si="28"/>
        <v>0</v>
      </c>
      <c r="P595" s="196"/>
      <c r="Q595" s="104" t="e">
        <f t="shared" si="29"/>
        <v>#DIV/0!</v>
      </c>
    </row>
    <row r="596" spans="2:17">
      <c r="B596" s="121"/>
      <c r="C596" s="119"/>
      <c r="D596" s="119"/>
      <c r="E596" s="117"/>
      <c r="F596" s="118"/>
      <c r="G596" s="119"/>
      <c r="H596" s="119"/>
      <c r="I596" s="123"/>
      <c r="J596" s="124"/>
      <c r="K596" s="120">
        <v>0</v>
      </c>
      <c r="L596" s="120">
        <v>0</v>
      </c>
      <c r="M596" s="120">
        <v>0</v>
      </c>
      <c r="N596" s="112">
        <f t="shared" si="27"/>
        <v>0</v>
      </c>
      <c r="O596" s="115">
        <f t="shared" si="28"/>
        <v>0</v>
      </c>
      <c r="P596" s="196"/>
      <c r="Q596" s="104" t="e">
        <f t="shared" si="29"/>
        <v>#DIV/0!</v>
      </c>
    </row>
    <row r="597" spans="2:17">
      <c r="B597" s="121"/>
      <c r="C597" s="119"/>
      <c r="D597" s="119"/>
      <c r="E597" s="117"/>
      <c r="F597" s="118"/>
      <c r="G597" s="119"/>
      <c r="H597" s="119"/>
      <c r="I597" s="123"/>
      <c r="J597" s="124"/>
      <c r="K597" s="120">
        <v>0</v>
      </c>
      <c r="L597" s="120">
        <v>0</v>
      </c>
      <c r="M597" s="120">
        <v>0</v>
      </c>
      <c r="N597" s="112">
        <f t="shared" ref="N597:N660" si="30">M597</f>
        <v>0</v>
      </c>
      <c r="O597" s="115">
        <f t="shared" si="28"/>
        <v>0</v>
      </c>
      <c r="P597" s="196"/>
      <c r="Q597" s="104" t="e">
        <f t="shared" si="29"/>
        <v>#DIV/0!</v>
      </c>
    </row>
    <row r="598" spans="2:17">
      <c r="B598" s="121"/>
      <c r="C598" s="119"/>
      <c r="D598" s="119"/>
      <c r="E598" s="117"/>
      <c r="F598" s="118"/>
      <c r="G598" s="119"/>
      <c r="H598" s="119"/>
      <c r="I598" s="123"/>
      <c r="J598" s="124"/>
      <c r="K598" s="120">
        <v>0</v>
      </c>
      <c r="L598" s="120">
        <v>0</v>
      </c>
      <c r="M598" s="120">
        <v>0</v>
      </c>
      <c r="N598" s="112">
        <f t="shared" si="30"/>
        <v>0</v>
      </c>
      <c r="O598" s="115">
        <f t="shared" ref="O598:O661" si="31">SUM(K598:N598)</f>
        <v>0</v>
      </c>
      <c r="P598" s="196"/>
      <c r="Q598" s="104" t="e">
        <f t="shared" ref="Q598:Q661" si="32">I598-(SUM(L598:N598)/K598)</f>
        <v>#DIV/0!</v>
      </c>
    </row>
    <row r="599" spans="2:17">
      <c r="B599" s="121"/>
      <c r="C599" s="119"/>
      <c r="D599" s="119"/>
      <c r="E599" s="117"/>
      <c r="F599" s="118"/>
      <c r="G599" s="119"/>
      <c r="H599" s="119"/>
      <c r="I599" s="123"/>
      <c r="J599" s="124"/>
      <c r="K599" s="120">
        <v>0</v>
      </c>
      <c r="L599" s="120">
        <v>0</v>
      </c>
      <c r="M599" s="120">
        <v>0</v>
      </c>
      <c r="N599" s="112">
        <f t="shared" si="30"/>
        <v>0</v>
      </c>
      <c r="O599" s="115">
        <f t="shared" si="31"/>
        <v>0</v>
      </c>
      <c r="P599" s="196"/>
      <c r="Q599" s="104" t="e">
        <f t="shared" si="32"/>
        <v>#DIV/0!</v>
      </c>
    </row>
    <row r="600" spans="2:17">
      <c r="B600" s="121"/>
      <c r="C600" s="119"/>
      <c r="D600" s="119"/>
      <c r="E600" s="117"/>
      <c r="F600" s="118"/>
      <c r="G600" s="119"/>
      <c r="H600" s="119"/>
      <c r="I600" s="123"/>
      <c r="J600" s="124"/>
      <c r="K600" s="120">
        <v>0</v>
      </c>
      <c r="L600" s="120">
        <v>0</v>
      </c>
      <c r="M600" s="120">
        <v>0</v>
      </c>
      <c r="N600" s="112">
        <f t="shared" si="30"/>
        <v>0</v>
      </c>
      <c r="O600" s="115">
        <f t="shared" si="31"/>
        <v>0</v>
      </c>
      <c r="P600" s="196"/>
      <c r="Q600" s="104" t="e">
        <f t="shared" si="32"/>
        <v>#DIV/0!</v>
      </c>
    </row>
    <row r="601" spans="2:17">
      <c r="B601" s="121"/>
      <c r="C601" s="119"/>
      <c r="D601" s="119"/>
      <c r="E601" s="117"/>
      <c r="F601" s="118"/>
      <c r="G601" s="119"/>
      <c r="H601" s="119"/>
      <c r="I601" s="123"/>
      <c r="J601" s="124"/>
      <c r="K601" s="120">
        <v>0</v>
      </c>
      <c r="L601" s="120">
        <v>0</v>
      </c>
      <c r="M601" s="120">
        <v>0</v>
      </c>
      <c r="N601" s="112">
        <f t="shared" si="30"/>
        <v>0</v>
      </c>
      <c r="O601" s="115">
        <f t="shared" si="31"/>
        <v>0</v>
      </c>
      <c r="P601" s="196"/>
      <c r="Q601" s="104" t="e">
        <f t="shared" si="32"/>
        <v>#DIV/0!</v>
      </c>
    </row>
    <row r="602" spans="2:17">
      <c r="B602" s="121"/>
      <c r="C602" s="119"/>
      <c r="D602" s="119"/>
      <c r="E602" s="117"/>
      <c r="F602" s="118"/>
      <c r="G602" s="119"/>
      <c r="H602" s="119"/>
      <c r="I602" s="123"/>
      <c r="J602" s="124"/>
      <c r="K602" s="120">
        <v>0</v>
      </c>
      <c r="L602" s="120">
        <v>0</v>
      </c>
      <c r="M602" s="120">
        <v>0</v>
      </c>
      <c r="N602" s="112">
        <f t="shared" si="30"/>
        <v>0</v>
      </c>
      <c r="O602" s="115">
        <f t="shared" si="31"/>
        <v>0</v>
      </c>
      <c r="P602" s="196"/>
      <c r="Q602" s="104" t="e">
        <f t="shared" si="32"/>
        <v>#DIV/0!</v>
      </c>
    </row>
    <row r="603" spans="2:17">
      <c r="B603" s="121"/>
      <c r="C603" s="119"/>
      <c r="D603" s="119"/>
      <c r="E603" s="117"/>
      <c r="F603" s="118"/>
      <c r="G603" s="119"/>
      <c r="H603" s="119"/>
      <c r="I603" s="123"/>
      <c r="J603" s="124"/>
      <c r="K603" s="120">
        <v>0</v>
      </c>
      <c r="L603" s="120">
        <v>0</v>
      </c>
      <c r="M603" s="120">
        <v>0</v>
      </c>
      <c r="N603" s="112">
        <f t="shared" si="30"/>
        <v>0</v>
      </c>
      <c r="O603" s="115">
        <f t="shared" si="31"/>
        <v>0</v>
      </c>
      <c r="P603" s="196"/>
      <c r="Q603" s="104" t="e">
        <f t="shared" si="32"/>
        <v>#DIV/0!</v>
      </c>
    </row>
    <row r="604" spans="2:17">
      <c r="B604" s="121"/>
      <c r="C604" s="119"/>
      <c r="D604" s="119"/>
      <c r="E604" s="117"/>
      <c r="F604" s="118"/>
      <c r="G604" s="119"/>
      <c r="H604" s="119"/>
      <c r="I604" s="123"/>
      <c r="J604" s="124"/>
      <c r="K604" s="120">
        <v>0</v>
      </c>
      <c r="L604" s="120">
        <v>0</v>
      </c>
      <c r="M604" s="120">
        <v>0</v>
      </c>
      <c r="N604" s="112">
        <f t="shared" si="30"/>
        <v>0</v>
      </c>
      <c r="O604" s="115">
        <f t="shared" si="31"/>
        <v>0</v>
      </c>
      <c r="P604" s="196"/>
      <c r="Q604" s="104" t="e">
        <f t="shared" si="32"/>
        <v>#DIV/0!</v>
      </c>
    </row>
    <row r="605" spans="2:17">
      <c r="B605" s="121"/>
      <c r="C605" s="119"/>
      <c r="D605" s="119"/>
      <c r="E605" s="117"/>
      <c r="F605" s="118"/>
      <c r="G605" s="119"/>
      <c r="H605" s="119"/>
      <c r="I605" s="123"/>
      <c r="J605" s="124"/>
      <c r="K605" s="120">
        <v>0</v>
      </c>
      <c r="L605" s="120">
        <v>0</v>
      </c>
      <c r="M605" s="120">
        <v>0</v>
      </c>
      <c r="N605" s="112">
        <f t="shared" si="30"/>
        <v>0</v>
      </c>
      <c r="O605" s="115">
        <f t="shared" si="31"/>
        <v>0</v>
      </c>
      <c r="P605" s="196"/>
      <c r="Q605" s="104" t="e">
        <f t="shared" si="32"/>
        <v>#DIV/0!</v>
      </c>
    </row>
    <row r="606" spans="2:17">
      <c r="B606" s="121"/>
      <c r="C606" s="119"/>
      <c r="D606" s="119"/>
      <c r="E606" s="117"/>
      <c r="F606" s="118"/>
      <c r="G606" s="119"/>
      <c r="H606" s="119"/>
      <c r="I606" s="123"/>
      <c r="J606" s="124"/>
      <c r="K606" s="120">
        <v>0</v>
      </c>
      <c r="L606" s="120">
        <v>0</v>
      </c>
      <c r="M606" s="120">
        <v>0</v>
      </c>
      <c r="N606" s="112">
        <f t="shared" si="30"/>
        <v>0</v>
      </c>
      <c r="O606" s="115">
        <f t="shared" si="31"/>
        <v>0</v>
      </c>
      <c r="P606" s="196"/>
      <c r="Q606" s="104" t="e">
        <f t="shared" si="32"/>
        <v>#DIV/0!</v>
      </c>
    </row>
    <row r="607" spans="2:17">
      <c r="B607" s="121"/>
      <c r="C607" s="119"/>
      <c r="D607" s="119"/>
      <c r="E607" s="117"/>
      <c r="F607" s="118"/>
      <c r="G607" s="119"/>
      <c r="H607" s="119"/>
      <c r="I607" s="123"/>
      <c r="J607" s="124"/>
      <c r="K607" s="120">
        <v>0</v>
      </c>
      <c r="L607" s="120">
        <v>0</v>
      </c>
      <c r="M607" s="120">
        <v>0</v>
      </c>
      <c r="N607" s="112">
        <f t="shared" si="30"/>
        <v>0</v>
      </c>
      <c r="O607" s="115">
        <f t="shared" si="31"/>
        <v>0</v>
      </c>
      <c r="P607" s="196"/>
      <c r="Q607" s="104" t="e">
        <f t="shared" si="32"/>
        <v>#DIV/0!</v>
      </c>
    </row>
    <row r="608" spans="2:17">
      <c r="B608" s="121"/>
      <c r="C608" s="119"/>
      <c r="D608" s="119"/>
      <c r="E608" s="117"/>
      <c r="F608" s="118"/>
      <c r="G608" s="119"/>
      <c r="H608" s="119"/>
      <c r="I608" s="123"/>
      <c r="J608" s="124"/>
      <c r="K608" s="120">
        <v>0</v>
      </c>
      <c r="L608" s="120">
        <v>0</v>
      </c>
      <c r="M608" s="120">
        <v>0</v>
      </c>
      <c r="N608" s="112">
        <f t="shared" si="30"/>
        <v>0</v>
      </c>
      <c r="O608" s="115">
        <f t="shared" si="31"/>
        <v>0</v>
      </c>
      <c r="P608" s="196"/>
      <c r="Q608" s="104" t="e">
        <f t="shared" si="32"/>
        <v>#DIV/0!</v>
      </c>
    </row>
    <row r="609" spans="2:17">
      <c r="B609" s="121"/>
      <c r="C609" s="119"/>
      <c r="D609" s="119"/>
      <c r="E609" s="117"/>
      <c r="F609" s="118"/>
      <c r="G609" s="119"/>
      <c r="H609" s="119"/>
      <c r="I609" s="123"/>
      <c r="J609" s="124"/>
      <c r="K609" s="120">
        <v>0</v>
      </c>
      <c r="L609" s="120">
        <v>0</v>
      </c>
      <c r="M609" s="120">
        <v>0</v>
      </c>
      <c r="N609" s="112">
        <f t="shared" si="30"/>
        <v>0</v>
      </c>
      <c r="O609" s="115">
        <f t="shared" si="31"/>
        <v>0</v>
      </c>
      <c r="P609" s="196"/>
      <c r="Q609" s="104" t="e">
        <f t="shared" si="32"/>
        <v>#DIV/0!</v>
      </c>
    </row>
    <row r="610" spans="2:17">
      <c r="B610" s="121"/>
      <c r="C610" s="119"/>
      <c r="D610" s="119"/>
      <c r="E610" s="117"/>
      <c r="F610" s="118"/>
      <c r="G610" s="119"/>
      <c r="H610" s="119"/>
      <c r="I610" s="123"/>
      <c r="J610" s="124"/>
      <c r="K610" s="120">
        <v>0</v>
      </c>
      <c r="L610" s="120">
        <v>0</v>
      </c>
      <c r="M610" s="120">
        <v>0</v>
      </c>
      <c r="N610" s="112">
        <f t="shared" si="30"/>
        <v>0</v>
      </c>
      <c r="O610" s="115">
        <f t="shared" si="31"/>
        <v>0</v>
      </c>
      <c r="P610" s="196"/>
      <c r="Q610" s="104" t="e">
        <f t="shared" si="32"/>
        <v>#DIV/0!</v>
      </c>
    </row>
    <row r="611" spans="2:17">
      <c r="B611" s="121"/>
      <c r="C611" s="119"/>
      <c r="D611" s="119"/>
      <c r="E611" s="117"/>
      <c r="F611" s="118"/>
      <c r="G611" s="119"/>
      <c r="H611" s="119"/>
      <c r="I611" s="123"/>
      <c r="J611" s="124"/>
      <c r="K611" s="120">
        <v>0</v>
      </c>
      <c r="L611" s="120">
        <v>0</v>
      </c>
      <c r="M611" s="120">
        <v>0</v>
      </c>
      <c r="N611" s="112">
        <f t="shared" si="30"/>
        <v>0</v>
      </c>
      <c r="O611" s="115">
        <f t="shared" si="31"/>
        <v>0</v>
      </c>
      <c r="P611" s="196"/>
      <c r="Q611" s="104" t="e">
        <f t="shared" si="32"/>
        <v>#DIV/0!</v>
      </c>
    </row>
    <row r="612" spans="2:17">
      <c r="B612" s="121"/>
      <c r="C612" s="119"/>
      <c r="D612" s="119"/>
      <c r="E612" s="117"/>
      <c r="F612" s="118"/>
      <c r="G612" s="119"/>
      <c r="H612" s="119"/>
      <c r="I612" s="123"/>
      <c r="J612" s="124"/>
      <c r="K612" s="120">
        <v>0</v>
      </c>
      <c r="L612" s="120">
        <v>0</v>
      </c>
      <c r="M612" s="120">
        <v>0</v>
      </c>
      <c r="N612" s="112">
        <f t="shared" si="30"/>
        <v>0</v>
      </c>
      <c r="O612" s="115">
        <f t="shared" si="31"/>
        <v>0</v>
      </c>
      <c r="P612" s="196"/>
      <c r="Q612" s="104" t="e">
        <f t="shared" si="32"/>
        <v>#DIV/0!</v>
      </c>
    </row>
    <row r="613" spans="2:17">
      <c r="B613" s="121"/>
      <c r="C613" s="119"/>
      <c r="D613" s="119"/>
      <c r="E613" s="117"/>
      <c r="F613" s="118"/>
      <c r="G613" s="119"/>
      <c r="H613" s="119"/>
      <c r="I613" s="123"/>
      <c r="J613" s="124"/>
      <c r="K613" s="120">
        <v>0</v>
      </c>
      <c r="L613" s="120">
        <v>0</v>
      </c>
      <c r="M613" s="120">
        <v>0</v>
      </c>
      <c r="N613" s="112">
        <f t="shared" si="30"/>
        <v>0</v>
      </c>
      <c r="O613" s="115">
        <f t="shared" si="31"/>
        <v>0</v>
      </c>
      <c r="P613" s="196"/>
      <c r="Q613" s="104" t="e">
        <f t="shared" si="32"/>
        <v>#DIV/0!</v>
      </c>
    </row>
    <row r="614" spans="2:17">
      <c r="B614" s="121"/>
      <c r="C614" s="119"/>
      <c r="D614" s="119"/>
      <c r="E614" s="117"/>
      <c r="F614" s="118"/>
      <c r="G614" s="119"/>
      <c r="H614" s="119"/>
      <c r="I614" s="123"/>
      <c r="J614" s="124"/>
      <c r="K614" s="120">
        <v>0</v>
      </c>
      <c r="L614" s="120">
        <v>0</v>
      </c>
      <c r="M614" s="120">
        <v>0</v>
      </c>
      <c r="N614" s="112">
        <f t="shared" si="30"/>
        <v>0</v>
      </c>
      <c r="O614" s="115">
        <f t="shared" si="31"/>
        <v>0</v>
      </c>
      <c r="P614" s="196"/>
      <c r="Q614" s="104" t="e">
        <f t="shared" si="32"/>
        <v>#DIV/0!</v>
      </c>
    </row>
    <row r="615" spans="2:17">
      <c r="B615" s="121"/>
      <c r="C615" s="119"/>
      <c r="D615" s="119"/>
      <c r="E615" s="117"/>
      <c r="F615" s="118"/>
      <c r="G615" s="119"/>
      <c r="H615" s="119"/>
      <c r="I615" s="123"/>
      <c r="J615" s="124"/>
      <c r="K615" s="120">
        <v>0</v>
      </c>
      <c r="L615" s="120">
        <v>0</v>
      </c>
      <c r="M615" s="120">
        <v>0</v>
      </c>
      <c r="N615" s="112">
        <f t="shared" si="30"/>
        <v>0</v>
      </c>
      <c r="O615" s="115">
        <f t="shared" si="31"/>
        <v>0</v>
      </c>
      <c r="P615" s="196"/>
      <c r="Q615" s="104" t="e">
        <f t="shared" si="32"/>
        <v>#DIV/0!</v>
      </c>
    </row>
    <row r="616" spans="2:17">
      <c r="B616" s="121"/>
      <c r="C616" s="119"/>
      <c r="D616" s="119"/>
      <c r="E616" s="117"/>
      <c r="F616" s="118"/>
      <c r="G616" s="119"/>
      <c r="H616" s="119"/>
      <c r="I616" s="123"/>
      <c r="J616" s="124"/>
      <c r="K616" s="120">
        <v>0</v>
      </c>
      <c r="L616" s="120">
        <v>0</v>
      </c>
      <c r="M616" s="120">
        <v>0</v>
      </c>
      <c r="N616" s="112">
        <f t="shared" si="30"/>
        <v>0</v>
      </c>
      <c r="O616" s="115">
        <f t="shared" si="31"/>
        <v>0</v>
      </c>
      <c r="P616" s="196"/>
      <c r="Q616" s="104" t="e">
        <f t="shared" si="32"/>
        <v>#DIV/0!</v>
      </c>
    </row>
    <row r="617" spans="2:17">
      <c r="B617" s="121"/>
      <c r="C617" s="119"/>
      <c r="D617" s="119"/>
      <c r="E617" s="117"/>
      <c r="F617" s="118"/>
      <c r="G617" s="119"/>
      <c r="H617" s="119"/>
      <c r="I617" s="123"/>
      <c r="J617" s="124"/>
      <c r="K617" s="120">
        <v>0</v>
      </c>
      <c r="L617" s="120">
        <v>0</v>
      </c>
      <c r="M617" s="120">
        <v>0</v>
      </c>
      <c r="N617" s="112">
        <f t="shared" si="30"/>
        <v>0</v>
      </c>
      <c r="O617" s="115">
        <f t="shared" si="31"/>
        <v>0</v>
      </c>
      <c r="P617" s="196"/>
      <c r="Q617" s="104" t="e">
        <f t="shared" si="32"/>
        <v>#DIV/0!</v>
      </c>
    </row>
    <row r="618" spans="2:17">
      <c r="B618" s="121"/>
      <c r="C618" s="119"/>
      <c r="D618" s="119"/>
      <c r="E618" s="117"/>
      <c r="F618" s="118"/>
      <c r="G618" s="119"/>
      <c r="H618" s="119"/>
      <c r="I618" s="123"/>
      <c r="J618" s="124"/>
      <c r="K618" s="120">
        <v>0</v>
      </c>
      <c r="L618" s="120">
        <v>0</v>
      </c>
      <c r="M618" s="120">
        <v>0</v>
      </c>
      <c r="N618" s="112">
        <f t="shared" si="30"/>
        <v>0</v>
      </c>
      <c r="O618" s="115">
        <f t="shared" si="31"/>
        <v>0</v>
      </c>
      <c r="P618" s="196"/>
      <c r="Q618" s="104" t="e">
        <f t="shared" si="32"/>
        <v>#DIV/0!</v>
      </c>
    </row>
    <row r="619" spans="2:17">
      <c r="B619" s="121"/>
      <c r="C619" s="119"/>
      <c r="D619" s="119"/>
      <c r="E619" s="117"/>
      <c r="F619" s="118"/>
      <c r="G619" s="119"/>
      <c r="H619" s="119"/>
      <c r="I619" s="123"/>
      <c r="J619" s="124"/>
      <c r="K619" s="120">
        <v>0</v>
      </c>
      <c r="L619" s="120">
        <v>0</v>
      </c>
      <c r="M619" s="120">
        <v>0</v>
      </c>
      <c r="N619" s="112">
        <f t="shared" si="30"/>
        <v>0</v>
      </c>
      <c r="O619" s="115">
        <f t="shared" si="31"/>
        <v>0</v>
      </c>
      <c r="P619" s="196"/>
      <c r="Q619" s="104" t="e">
        <f t="shared" si="32"/>
        <v>#DIV/0!</v>
      </c>
    </row>
    <row r="620" spans="2:17">
      <c r="B620" s="121"/>
      <c r="C620" s="119"/>
      <c r="D620" s="119"/>
      <c r="E620" s="117"/>
      <c r="F620" s="118"/>
      <c r="G620" s="119"/>
      <c r="H620" s="119"/>
      <c r="I620" s="123"/>
      <c r="J620" s="124"/>
      <c r="K620" s="120">
        <v>0</v>
      </c>
      <c r="L620" s="120">
        <v>0</v>
      </c>
      <c r="M620" s="120">
        <v>0</v>
      </c>
      <c r="N620" s="112">
        <f t="shared" si="30"/>
        <v>0</v>
      </c>
      <c r="O620" s="115">
        <f t="shared" si="31"/>
        <v>0</v>
      </c>
      <c r="P620" s="196"/>
      <c r="Q620" s="104" t="e">
        <f t="shared" si="32"/>
        <v>#DIV/0!</v>
      </c>
    </row>
    <row r="621" spans="2:17">
      <c r="B621" s="121"/>
      <c r="C621" s="119"/>
      <c r="D621" s="119"/>
      <c r="E621" s="117"/>
      <c r="F621" s="118"/>
      <c r="G621" s="119"/>
      <c r="H621" s="119"/>
      <c r="I621" s="123"/>
      <c r="J621" s="124"/>
      <c r="K621" s="120">
        <v>0</v>
      </c>
      <c r="L621" s="120">
        <v>0</v>
      </c>
      <c r="M621" s="120">
        <v>0</v>
      </c>
      <c r="N621" s="112">
        <f t="shared" si="30"/>
        <v>0</v>
      </c>
      <c r="O621" s="115">
        <f t="shared" si="31"/>
        <v>0</v>
      </c>
      <c r="P621" s="196"/>
      <c r="Q621" s="104" t="e">
        <f t="shared" si="32"/>
        <v>#DIV/0!</v>
      </c>
    </row>
    <row r="622" spans="2:17">
      <c r="B622" s="121"/>
      <c r="C622" s="119"/>
      <c r="D622" s="119"/>
      <c r="E622" s="117"/>
      <c r="F622" s="118"/>
      <c r="G622" s="119"/>
      <c r="H622" s="119"/>
      <c r="I622" s="123"/>
      <c r="J622" s="124"/>
      <c r="K622" s="120">
        <v>0</v>
      </c>
      <c r="L622" s="120">
        <v>0</v>
      </c>
      <c r="M622" s="120">
        <v>0</v>
      </c>
      <c r="N622" s="112">
        <f t="shared" si="30"/>
        <v>0</v>
      </c>
      <c r="O622" s="115">
        <f t="shared" si="31"/>
        <v>0</v>
      </c>
      <c r="P622" s="196"/>
      <c r="Q622" s="104" t="e">
        <f t="shared" si="32"/>
        <v>#DIV/0!</v>
      </c>
    </row>
    <row r="623" spans="2:17">
      <c r="B623" s="121"/>
      <c r="C623" s="119"/>
      <c r="D623" s="119"/>
      <c r="E623" s="117"/>
      <c r="F623" s="118"/>
      <c r="G623" s="119"/>
      <c r="H623" s="119"/>
      <c r="I623" s="123"/>
      <c r="J623" s="124"/>
      <c r="K623" s="120">
        <v>0</v>
      </c>
      <c r="L623" s="120">
        <v>0</v>
      </c>
      <c r="M623" s="120">
        <v>0</v>
      </c>
      <c r="N623" s="112">
        <f t="shared" si="30"/>
        <v>0</v>
      </c>
      <c r="O623" s="115">
        <f t="shared" si="31"/>
        <v>0</v>
      </c>
      <c r="P623" s="196"/>
      <c r="Q623" s="104" t="e">
        <f t="shared" si="32"/>
        <v>#DIV/0!</v>
      </c>
    </row>
    <row r="624" spans="2:17">
      <c r="B624" s="121"/>
      <c r="C624" s="119"/>
      <c r="D624" s="119"/>
      <c r="E624" s="117"/>
      <c r="F624" s="118"/>
      <c r="G624" s="119"/>
      <c r="H624" s="119"/>
      <c r="I624" s="123"/>
      <c r="J624" s="124"/>
      <c r="K624" s="120">
        <v>0</v>
      </c>
      <c r="L624" s="120">
        <v>0</v>
      </c>
      <c r="M624" s="120">
        <v>0</v>
      </c>
      <c r="N624" s="112">
        <f t="shared" si="30"/>
        <v>0</v>
      </c>
      <c r="O624" s="115">
        <f t="shared" si="31"/>
        <v>0</v>
      </c>
      <c r="P624" s="196"/>
      <c r="Q624" s="104" t="e">
        <f t="shared" si="32"/>
        <v>#DIV/0!</v>
      </c>
    </row>
    <row r="625" spans="2:17">
      <c r="B625" s="121"/>
      <c r="C625" s="119"/>
      <c r="D625" s="119"/>
      <c r="E625" s="117"/>
      <c r="F625" s="118"/>
      <c r="G625" s="119"/>
      <c r="H625" s="119"/>
      <c r="I625" s="123"/>
      <c r="J625" s="124"/>
      <c r="K625" s="120">
        <v>0</v>
      </c>
      <c r="L625" s="120">
        <v>0</v>
      </c>
      <c r="M625" s="120">
        <v>0</v>
      </c>
      <c r="N625" s="112">
        <f t="shared" si="30"/>
        <v>0</v>
      </c>
      <c r="O625" s="115">
        <f t="shared" si="31"/>
        <v>0</v>
      </c>
      <c r="P625" s="196"/>
      <c r="Q625" s="104" t="e">
        <f t="shared" si="32"/>
        <v>#DIV/0!</v>
      </c>
    </row>
    <row r="626" spans="2:17">
      <c r="B626" s="121"/>
      <c r="C626" s="119"/>
      <c r="D626" s="119"/>
      <c r="E626" s="117"/>
      <c r="F626" s="118"/>
      <c r="G626" s="119"/>
      <c r="H626" s="119"/>
      <c r="I626" s="123"/>
      <c r="J626" s="124"/>
      <c r="K626" s="120">
        <v>0</v>
      </c>
      <c r="L626" s="120">
        <v>0</v>
      </c>
      <c r="M626" s="120">
        <v>0</v>
      </c>
      <c r="N626" s="112">
        <f t="shared" si="30"/>
        <v>0</v>
      </c>
      <c r="O626" s="115">
        <f t="shared" si="31"/>
        <v>0</v>
      </c>
      <c r="P626" s="196"/>
      <c r="Q626" s="104" t="e">
        <f t="shared" si="32"/>
        <v>#DIV/0!</v>
      </c>
    </row>
    <row r="627" spans="2:17">
      <c r="B627" s="121"/>
      <c r="C627" s="119"/>
      <c r="D627" s="119"/>
      <c r="E627" s="117"/>
      <c r="F627" s="118"/>
      <c r="G627" s="119"/>
      <c r="H627" s="119"/>
      <c r="I627" s="123"/>
      <c r="J627" s="124"/>
      <c r="K627" s="120">
        <v>0</v>
      </c>
      <c r="L627" s="120">
        <v>0</v>
      </c>
      <c r="M627" s="120">
        <v>0</v>
      </c>
      <c r="N627" s="112">
        <f t="shared" si="30"/>
        <v>0</v>
      </c>
      <c r="O627" s="115">
        <f t="shared" si="31"/>
        <v>0</v>
      </c>
      <c r="P627" s="196"/>
      <c r="Q627" s="104" t="e">
        <f t="shared" si="32"/>
        <v>#DIV/0!</v>
      </c>
    </row>
    <row r="628" spans="2:17">
      <c r="B628" s="121"/>
      <c r="C628" s="119"/>
      <c r="D628" s="119"/>
      <c r="E628" s="117"/>
      <c r="F628" s="118"/>
      <c r="G628" s="119"/>
      <c r="H628" s="119"/>
      <c r="I628" s="123"/>
      <c r="J628" s="124"/>
      <c r="K628" s="120">
        <v>0</v>
      </c>
      <c r="L628" s="120">
        <v>0</v>
      </c>
      <c r="M628" s="120">
        <v>0</v>
      </c>
      <c r="N628" s="112">
        <f t="shared" si="30"/>
        <v>0</v>
      </c>
      <c r="O628" s="115">
        <f t="shared" si="31"/>
        <v>0</v>
      </c>
      <c r="P628" s="196"/>
      <c r="Q628" s="104" t="e">
        <f t="shared" si="32"/>
        <v>#DIV/0!</v>
      </c>
    </row>
    <row r="629" spans="2:17">
      <c r="B629" s="121"/>
      <c r="C629" s="119"/>
      <c r="D629" s="119"/>
      <c r="E629" s="117"/>
      <c r="F629" s="118"/>
      <c r="G629" s="119"/>
      <c r="H629" s="119"/>
      <c r="I629" s="123"/>
      <c r="J629" s="124"/>
      <c r="K629" s="120">
        <v>0</v>
      </c>
      <c r="L629" s="120">
        <v>0</v>
      </c>
      <c r="M629" s="120">
        <v>0</v>
      </c>
      <c r="N629" s="112">
        <f t="shared" si="30"/>
        <v>0</v>
      </c>
      <c r="O629" s="115">
        <f t="shared" si="31"/>
        <v>0</v>
      </c>
      <c r="P629" s="196"/>
      <c r="Q629" s="104" t="e">
        <f t="shared" si="32"/>
        <v>#DIV/0!</v>
      </c>
    </row>
    <row r="630" spans="2:17">
      <c r="B630" s="121"/>
      <c r="C630" s="119"/>
      <c r="D630" s="119"/>
      <c r="E630" s="117"/>
      <c r="F630" s="118"/>
      <c r="G630" s="119"/>
      <c r="H630" s="119"/>
      <c r="I630" s="123"/>
      <c r="J630" s="124"/>
      <c r="K630" s="120">
        <v>0</v>
      </c>
      <c r="L630" s="120">
        <v>0</v>
      </c>
      <c r="M630" s="120">
        <v>0</v>
      </c>
      <c r="N630" s="112">
        <f t="shared" si="30"/>
        <v>0</v>
      </c>
      <c r="O630" s="115">
        <f t="shared" si="31"/>
        <v>0</v>
      </c>
      <c r="P630" s="196"/>
      <c r="Q630" s="104" t="e">
        <f t="shared" si="32"/>
        <v>#DIV/0!</v>
      </c>
    </row>
    <row r="631" spans="2:17">
      <c r="B631" s="121"/>
      <c r="C631" s="119"/>
      <c r="D631" s="119"/>
      <c r="E631" s="117"/>
      <c r="F631" s="118"/>
      <c r="G631" s="119"/>
      <c r="H631" s="119"/>
      <c r="I631" s="123"/>
      <c r="J631" s="124"/>
      <c r="K631" s="120">
        <v>0</v>
      </c>
      <c r="L631" s="120">
        <v>0</v>
      </c>
      <c r="M631" s="120">
        <v>0</v>
      </c>
      <c r="N631" s="112">
        <f t="shared" si="30"/>
        <v>0</v>
      </c>
      <c r="O631" s="115">
        <f t="shared" si="31"/>
        <v>0</v>
      </c>
      <c r="P631" s="196"/>
      <c r="Q631" s="104" t="e">
        <f t="shared" si="32"/>
        <v>#DIV/0!</v>
      </c>
    </row>
    <row r="632" spans="2:17">
      <c r="B632" s="121"/>
      <c r="C632" s="119"/>
      <c r="D632" s="119"/>
      <c r="E632" s="117"/>
      <c r="F632" s="118"/>
      <c r="G632" s="119"/>
      <c r="H632" s="119"/>
      <c r="I632" s="123"/>
      <c r="J632" s="124"/>
      <c r="K632" s="120">
        <v>0</v>
      </c>
      <c r="L632" s="120">
        <v>0</v>
      </c>
      <c r="M632" s="120">
        <v>0</v>
      </c>
      <c r="N632" s="112">
        <f t="shared" si="30"/>
        <v>0</v>
      </c>
      <c r="O632" s="115">
        <f t="shared" si="31"/>
        <v>0</v>
      </c>
      <c r="P632" s="196"/>
      <c r="Q632" s="104" t="e">
        <f t="shared" si="32"/>
        <v>#DIV/0!</v>
      </c>
    </row>
    <row r="633" spans="2:17">
      <c r="B633" s="121"/>
      <c r="C633" s="119"/>
      <c r="D633" s="119"/>
      <c r="E633" s="117"/>
      <c r="F633" s="118"/>
      <c r="G633" s="119"/>
      <c r="H633" s="119"/>
      <c r="I633" s="123"/>
      <c r="J633" s="124"/>
      <c r="K633" s="120">
        <v>0</v>
      </c>
      <c r="L633" s="120">
        <v>0</v>
      </c>
      <c r="M633" s="120">
        <v>0</v>
      </c>
      <c r="N633" s="112">
        <f t="shared" si="30"/>
        <v>0</v>
      </c>
      <c r="O633" s="115">
        <f t="shared" si="31"/>
        <v>0</v>
      </c>
      <c r="P633" s="196"/>
      <c r="Q633" s="104" t="e">
        <f t="shared" si="32"/>
        <v>#DIV/0!</v>
      </c>
    </row>
    <row r="634" spans="2:17">
      <c r="B634" s="121"/>
      <c r="C634" s="119"/>
      <c r="D634" s="119"/>
      <c r="E634" s="117"/>
      <c r="F634" s="118"/>
      <c r="G634" s="119"/>
      <c r="H634" s="119"/>
      <c r="I634" s="123"/>
      <c r="J634" s="124"/>
      <c r="K634" s="120">
        <v>0</v>
      </c>
      <c r="L634" s="120">
        <v>0</v>
      </c>
      <c r="M634" s="120">
        <v>0</v>
      </c>
      <c r="N634" s="112">
        <f t="shared" si="30"/>
        <v>0</v>
      </c>
      <c r="O634" s="115">
        <f t="shared" si="31"/>
        <v>0</v>
      </c>
      <c r="P634" s="196"/>
      <c r="Q634" s="104" t="e">
        <f t="shared" si="32"/>
        <v>#DIV/0!</v>
      </c>
    </row>
    <row r="635" spans="2:17">
      <c r="B635" s="121"/>
      <c r="C635" s="119"/>
      <c r="D635" s="119"/>
      <c r="E635" s="117"/>
      <c r="F635" s="118"/>
      <c r="G635" s="119"/>
      <c r="H635" s="119"/>
      <c r="I635" s="123"/>
      <c r="J635" s="124"/>
      <c r="K635" s="120">
        <v>0</v>
      </c>
      <c r="L635" s="120">
        <v>0</v>
      </c>
      <c r="M635" s="120">
        <v>0</v>
      </c>
      <c r="N635" s="112">
        <f t="shared" si="30"/>
        <v>0</v>
      </c>
      <c r="O635" s="115">
        <f t="shared" si="31"/>
        <v>0</v>
      </c>
      <c r="P635" s="196"/>
      <c r="Q635" s="104" t="e">
        <f t="shared" si="32"/>
        <v>#DIV/0!</v>
      </c>
    </row>
    <row r="636" spans="2:17">
      <c r="B636" s="121"/>
      <c r="C636" s="119"/>
      <c r="D636" s="119"/>
      <c r="E636" s="117"/>
      <c r="F636" s="118"/>
      <c r="G636" s="119"/>
      <c r="H636" s="119"/>
      <c r="I636" s="123"/>
      <c r="J636" s="124"/>
      <c r="K636" s="120">
        <v>0</v>
      </c>
      <c r="L636" s="120">
        <v>0</v>
      </c>
      <c r="M636" s="120">
        <v>0</v>
      </c>
      <c r="N636" s="112">
        <f t="shared" si="30"/>
        <v>0</v>
      </c>
      <c r="O636" s="115">
        <f t="shared" si="31"/>
        <v>0</v>
      </c>
      <c r="P636" s="196"/>
      <c r="Q636" s="104" t="e">
        <f t="shared" si="32"/>
        <v>#DIV/0!</v>
      </c>
    </row>
    <row r="637" spans="2:17">
      <c r="B637" s="121"/>
      <c r="C637" s="119"/>
      <c r="D637" s="119"/>
      <c r="E637" s="117"/>
      <c r="F637" s="118"/>
      <c r="G637" s="119"/>
      <c r="H637" s="119"/>
      <c r="I637" s="123"/>
      <c r="J637" s="124"/>
      <c r="K637" s="120">
        <v>0</v>
      </c>
      <c r="L637" s="120">
        <v>0</v>
      </c>
      <c r="M637" s="120">
        <v>0</v>
      </c>
      <c r="N637" s="112">
        <f t="shared" si="30"/>
        <v>0</v>
      </c>
      <c r="O637" s="115">
        <f t="shared" si="31"/>
        <v>0</v>
      </c>
      <c r="P637" s="196"/>
      <c r="Q637" s="104" t="e">
        <f t="shared" si="32"/>
        <v>#DIV/0!</v>
      </c>
    </row>
    <row r="638" spans="2:17">
      <c r="B638" s="121"/>
      <c r="C638" s="119"/>
      <c r="D638" s="119"/>
      <c r="E638" s="117"/>
      <c r="F638" s="118"/>
      <c r="G638" s="119"/>
      <c r="H638" s="119"/>
      <c r="I638" s="123"/>
      <c r="J638" s="124"/>
      <c r="K638" s="120">
        <v>0</v>
      </c>
      <c r="L638" s="120">
        <v>0</v>
      </c>
      <c r="M638" s="120">
        <v>0</v>
      </c>
      <c r="N638" s="112">
        <f t="shared" si="30"/>
        <v>0</v>
      </c>
      <c r="O638" s="115">
        <f t="shared" si="31"/>
        <v>0</v>
      </c>
      <c r="P638" s="196"/>
      <c r="Q638" s="104" t="e">
        <f t="shared" si="32"/>
        <v>#DIV/0!</v>
      </c>
    </row>
    <row r="639" spans="2:17">
      <c r="B639" s="121"/>
      <c r="C639" s="119"/>
      <c r="D639" s="119"/>
      <c r="E639" s="117"/>
      <c r="F639" s="118"/>
      <c r="G639" s="119"/>
      <c r="H639" s="119"/>
      <c r="I639" s="123"/>
      <c r="J639" s="124"/>
      <c r="K639" s="120">
        <v>0</v>
      </c>
      <c r="L639" s="120">
        <v>0</v>
      </c>
      <c r="M639" s="120">
        <v>0</v>
      </c>
      <c r="N639" s="112">
        <f t="shared" si="30"/>
        <v>0</v>
      </c>
      <c r="O639" s="115">
        <f t="shared" si="31"/>
        <v>0</v>
      </c>
      <c r="P639" s="196"/>
      <c r="Q639" s="104" t="e">
        <f t="shared" si="32"/>
        <v>#DIV/0!</v>
      </c>
    </row>
    <row r="640" spans="2:17">
      <c r="B640" s="121"/>
      <c r="C640" s="119"/>
      <c r="D640" s="119"/>
      <c r="E640" s="117"/>
      <c r="F640" s="118"/>
      <c r="G640" s="119"/>
      <c r="H640" s="119"/>
      <c r="I640" s="123"/>
      <c r="J640" s="124"/>
      <c r="K640" s="120">
        <v>0</v>
      </c>
      <c r="L640" s="120">
        <v>0</v>
      </c>
      <c r="M640" s="120">
        <v>0</v>
      </c>
      <c r="N640" s="112">
        <f t="shared" si="30"/>
        <v>0</v>
      </c>
      <c r="O640" s="115">
        <f t="shared" si="31"/>
        <v>0</v>
      </c>
      <c r="P640" s="196"/>
      <c r="Q640" s="104" t="e">
        <f t="shared" si="32"/>
        <v>#DIV/0!</v>
      </c>
    </row>
    <row r="641" spans="2:17">
      <c r="B641" s="121"/>
      <c r="C641" s="119"/>
      <c r="D641" s="119"/>
      <c r="E641" s="117"/>
      <c r="F641" s="118"/>
      <c r="G641" s="119"/>
      <c r="H641" s="119"/>
      <c r="I641" s="123"/>
      <c r="J641" s="124"/>
      <c r="K641" s="120">
        <v>0</v>
      </c>
      <c r="L641" s="120">
        <v>0</v>
      </c>
      <c r="M641" s="120">
        <v>0</v>
      </c>
      <c r="N641" s="112">
        <f t="shared" si="30"/>
        <v>0</v>
      </c>
      <c r="O641" s="115">
        <f t="shared" si="31"/>
        <v>0</v>
      </c>
      <c r="P641" s="196"/>
      <c r="Q641" s="104" t="e">
        <f t="shared" si="32"/>
        <v>#DIV/0!</v>
      </c>
    </row>
    <row r="642" spans="2:17">
      <c r="B642" s="121"/>
      <c r="C642" s="119"/>
      <c r="D642" s="119"/>
      <c r="E642" s="117"/>
      <c r="F642" s="118"/>
      <c r="G642" s="119"/>
      <c r="H642" s="119"/>
      <c r="I642" s="123"/>
      <c r="J642" s="124"/>
      <c r="K642" s="120">
        <v>0</v>
      </c>
      <c r="L642" s="120">
        <v>0</v>
      </c>
      <c r="M642" s="120">
        <v>0</v>
      </c>
      <c r="N642" s="112">
        <f t="shared" si="30"/>
        <v>0</v>
      </c>
      <c r="O642" s="115">
        <f t="shared" si="31"/>
        <v>0</v>
      </c>
      <c r="P642" s="196"/>
      <c r="Q642" s="104" t="e">
        <f t="shared" si="32"/>
        <v>#DIV/0!</v>
      </c>
    </row>
    <row r="643" spans="2:17">
      <c r="B643" s="121"/>
      <c r="C643" s="119"/>
      <c r="D643" s="119"/>
      <c r="E643" s="117"/>
      <c r="F643" s="118"/>
      <c r="G643" s="119"/>
      <c r="H643" s="119"/>
      <c r="I643" s="123"/>
      <c r="J643" s="124"/>
      <c r="K643" s="120">
        <v>0</v>
      </c>
      <c r="L643" s="120">
        <v>0</v>
      </c>
      <c r="M643" s="120">
        <v>0</v>
      </c>
      <c r="N643" s="112">
        <f t="shared" si="30"/>
        <v>0</v>
      </c>
      <c r="O643" s="115">
        <f t="shared" si="31"/>
        <v>0</v>
      </c>
      <c r="P643" s="196"/>
      <c r="Q643" s="104" t="e">
        <f t="shared" si="32"/>
        <v>#DIV/0!</v>
      </c>
    </row>
    <row r="644" spans="2:17">
      <c r="B644" s="121"/>
      <c r="C644" s="119"/>
      <c r="D644" s="119"/>
      <c r="E644" s="117"/>
      <c r="F644" s="118"/>
      <c r="G644" s="119"/>
      <c r="H644" s="119"/>
      <c r="I644" s="123"/>
      <c r="J644" s="124"/>
      <c r="K644" s="120">
        <v>0</v>
      </c>
      <c r="L644" s="120">
        <v>0</v>
      </c>
      <c r="M644" s="120">
        <v>0</v>
      </c>
      <c r="N644" s="112">
        <f t="shared" si="30"/>
        <v>0</v>
      </c>
      <c r="O644" s="115">
        <f t="shared" si="31"/>
        <v>0</v>
      </c>
      <c r="P644" s="196"/>
      <c r="Q644" s="104" t="e">
        <f t="shared" si="32"/>
        <v>#DIV/0!</v>
      </c>
    </row>
    <row r="645" spans="2:17">
      <c r="B645" s="121"/>
      <c r="C645" s="119"/>
      <c r="D645" s="119"/>
      <c r="E645" s="117"/>
      <c r="F645" s="118"/>
      <c r="G645" s="119"/>
      <c r="H645" s="119"/>
      <c r="I645" s="123"/>
      <c r="J645" s="124"/>
      <c r="K645" s="120">
        <v>0</v>
      </c>
      <c r="L645" s="120">
        <v>0</v>
      </c>
      <c r="M645" s="120">
        <v>0</v>
      </c>
      <c r="N645" s="112">
        <f t="shared" si="30"/>
        <v>0</v>
      </c>
      <c r="O645" s="115">
        <f t="shared" si="31"/>
        <v>0</v>
      </c>
      <c r="P645" s="196"/>
      <c r="Q645" s="104" t="e">
        <f t="shared" si="32"/>
        <v>#DIV/0!</v>
      </c>
    </row>
    <row r="646" spans="2:17">
      <c r="B646" s="121"/>
      <c r="C646" s="119"/>
      <c r="D646" s="119"/>
      <c r="E646" s="117"/>
      <c r="F646" s="118"/>
      <c r="G646" s="119"/>
      <c r="H646" s="119"/>
      <c r="I646" s="123"/>
      <c r="J646" s="124"/>
      <c r="K646" s="120">
        <v>0</v>
      </c>
      <c r="L646" s="120">
        <v>0</v>
      </c>
      <c r="M646" s="120">
        <v>0</v>
      </c>
      <c r="N646" s="112">
        <f t="shared" si="30"/>
        <v>0</v>
      </c>
      <c r="O646" s="115">
        <f t="shared" si="31"/>
        <v>0</v>
      </c>
      <c r="P646" s="196"/>
      <c r="Q646" s="104" t="e">
        <f t="shared" si="32"/>
        <v>#DIV/0!</v>
      </c>
    </row>
    <row r="647" spans="2:17">
      <c r="B647" s="121"/>
      <c r="C647" s="119"/>
      <c r="D647" s="119"/>
      <c r="E647" s="117"/>
      <c r="F647" s="118"/>
      <c r="G647" s="119"/>
      <c r="H647" s="119"/>
      <c r="I647" s="123"/>
      <c r="J647" s="124"/>
      <c r="K647" s="120">
        <v>0</v>
      </c>
      <c r="L647" s="120">
        <v>0</v>
      </c>
      <c r="M647" s="120">
        <v>0</v>
      </c>
      <c r="N647" s="112">
        <f t="shared" si="30"/>
        <v>0</v>
      </c>
      <c r="O647" s="115">
        <f t="shared" si="31"/>
        <v>0</v>
      </c>
      <c r="P647" s="196"/>
      <c r="Q647" s="104" t="e">
        <f t="shared" si="32"/>
        <v>#DIV/0!</v>
      </c>
    </row>
    <row r="648" spans="2:17">
      <c r="B648" s="121"/>
      <c r="C648" s="119"/>
      <c r="D648" s="119"/>
      <c r="E648" s="117"/>
      <c r="F648" s="118"/>
      <c r="G648" s="119"/>
      <c r="H648" s="119"/>
      <c r="I648" s="123"/>
      <c r="J648" s="124"/>
      <c r="K648" s="120">
        <v>0</v>
      </c>
      <c r="L648" s="120">
        <v>0</v>
      </c>
      <c r="M648" s="120">
        <v>0</v>
      </c>
      <c r="N648" s="112">
        <f t="shared" si="30"/>
        <v>0</v>
      </c>
      <c r="O648" s="115">
        <f t="shared" si="31"/>
        <v>0</v>
      </c>
      <c r="P648" s="196"/>
      <c r="Q648" s="104" t="e">
        <f t="shared" si="32"/>
        <v>#DIV/0!</v>
      </c>
    </row>
    <row r="649" spans="2:17">
      <c r="B649" s="121"/>
      <c r="C649" s="119"/>
      <c r="D649" s="119"/>
      <c r="E649" s="117"/>
      <c r="F649" s="118"/>
      <c r="G649" s="119"/>
      <c r="H649" s="119"/>
      <c r="I649" s="123"/>
      <c r="J649" s="124"/>
      <c r="K649" s="120">
        <v>0</v>
      </c>
      <c r="L649" s="120">
        <v>0</v>
      </c>
      <c r="M649" s="120">
        <v>0</v>
      </c>
      <c r="N649" s="112">
        <f t="shared" si="30"/>
        <v>0</v>
      </c>
      <c r="O649" s="115">
        <f t="shared" si="31"/>
        <v>0</v>
      </c>
      <c r="P649" s="196"/>
      <c r="Q649" s="104" t="e">
        <f t="shared" si="32"/>
        <v>#DIV/0!</v>
      </c>
    </row>
    <row r="650" spans="2:17">
      <c r="B650" s="121"/>
      <c r="C650" s="119"/>
      <c r="D650" s="119"/>
      <c r="E650" s="117"/>
      <c r="F650" s="118"/>
      <c r="G650" s="119"/>
      <c r="H650" s="119"/>
      <c r="I650" s="123"/>
      <c r="J650" s="124"/>
      <c r="K650" s="120">
        <v>0</v>
      </c>
      <c r="L650" s="120">
        <v>0</v>
      </c>
      <c r="M650" s="120">
        <v>0</v>
      </c>
      <c r="N650" s="112">
        <f t="shared" si="30"/>
        <v>0</v>
      </c>
      <c r="O650" s="115">
        <f t="shared" si="31"/>
        <v>0</v>
      </c>
      <c r="P650" s="196"/>
      <c r="Q650" s="104" t="e">
        <f t="shared" si="32"/>
        <v>#DIV/0!</v>
      </c>
    </row>
    <row r="651" spans="2:17">
      <c r="B651" s="121"/>
      <c r="C651" s="119"/>
      <c r="D651" s="119"/>
      <c r="E651" s="117"/>
      <c r="F651" s="118"/>
      <c r="G651" s="119"/>
      <c r="H651" s="119"/>
      <c r="I651" s="123"/>
      <c r="J651" s="124"/>
      <c r="K651" s="120">
        <v>0</v>
      </c>
      <c r="L651" s="120">
        <v>0</v>
      </c>
      <c r="M651" s="120">
        <v>0</v>
      </c>
      <c r="N651" s="112">
        <f t="shared" si="30"/>
        <v>0</v>
      </c>
      <c r="O651" s="115">
        <f t="shared" si="31"/>
        <v>0</v>
      </c>
      <c r="P651" s="196"/>
      <c r="Q651" s="104" t="e">
        <f t="shared" si="32"/>
        <v>#DIV/0!</v>
      </c>
    </row>
    <row r="652" spans="2:17">
      <c r="B652" s="121"/>
      <c r="C652" s="119"/>
      <c r="D652" s="119"/>
      <c r="E652" s="117"/>
      <c r="F652" s="118"/>
      <c r="G652" s="119"/>
      <c r="H652" s="119"/>
      <c r="I652" s="123"/>
      <c r="J652" s="124"/>
      <c r="K652" s="120">
        <v>0</v>
      </c>
      <c r="L652" s="120">
        <v>0</v>
      </c>
      <c r="M652" s="120">
        <v>0</v>
      </c>
      <c r="N652" s="112">
        <f t="shared" si="30"/>
        <v>0</v>
      </c>
      <c r="O652" s="115">
        <f t="shared" si="31"/>
        <v>0</v>
      </c>
      <c r="P652" s="196"/>
      <c r="Q652" s="104" t="e">
        <f t="shared" si="32"/>
        <v>#DIV/0!</v>
      </c>
    </row>
    <row r="653" spans="2:17">
      <c r="B653" s="121"/>
      <c r="C653" s="119"/>
      <c r="D653" s="119"/>
      <c r="E653" s="117"/>
      <c r="F653" s="118"/>
      <c r="G653" s="119"/>
      <c r="H653" s="119"/>
      <c r="I653" s="123"/>
      <c r="J653" s="124"/>
      <c r="K653" s="120">
        <v>0</v>
      </c>
      <c r="L653" s="120">
        <v>0</v>
      </c>
      <c r="M653" s="120">
        <v>0</v>
      </c>
      <c r="N653" s="112">
        <f t="shared" si="30"/>
        <v>0</v>
      </c>
      <c r="O653" s="115">
        <f t="shared" si="31"/>
        <v>0</v>
      </c>
      <c r="P653" s="196"/>
      <c r="Q653" s="104" t="e">
        <f t="shared" si="32"/>
        <v>#DIV/0!</v>
      </c>
    </row>
    <row r="654" spans="2:17">
      <c r="B654" s="121"/>
      <c r="C654" s="119"/>
      <c r="D654" s="119"/>
      <c r="E654" s="117"/>
      <c r="F654" s="118"/>
      <c r="G654" s="119"/>
      <c r="H654" s="119"/>
      <c r="I654" s="123"/>
      <c r="J654" s="124"/>
      <c r="K654" s="120">
        <v>0</v>
      </c>
      <c r="L654" s="120">
        <v>0</v>
      </c>
      <c r="M654" s="120">
        <v>0</v>
      </c>
      <c r="N654" s="112">
        <f t="shared" si="30"/>
        <v>0</v>
      </c>
      <c r="O654" s="115">
        <f t="shared" si="31"/>
        <v>0</v>
      </c>
      <c r="P654" s="196"/>
      <c r="Q654" s="104" t="e">
        <f t="shared" si="32"/>
        <v>#DIV/0!</v>
      </c>
    </row>
    <row r="655" spans="2:17">
      <c r="B655" s="121"/>
      <c r="C655" s="119"/>
      <c r="D655" s="119"/>
      <c r="E655" s="117"/>
      <c r="F655" s="118"/>
      <c r="G655" s="119"/>
      <c r="H655" s="119"/>
      <c r="I655" s="123"/>
      <c r="J655" s="124"/>
      <c r="K655" s="120">
        <v>0</v>
      </c>
      <c r="L655" s="120">
        <v>0</v>
      </c>
      <c r="M655" s="120">
        <v>0</v>
      </c>
      <c r="N655" s="112">
        <f t="shared" si="30"/>
        <v>0</v>
      </c>
      <c r="O655" s="115">
        <f t="shared" si="31"/>
        <v>0</v>
      </c>
      <c r="P655" s="196"/>
      <c r="Q655" s="104" t="e">
        <f t="shared" si="32"/>
        <v>#DIV/0!</v>
      </c>
    </row>
    <row r="656" spans="2:17">
      <c r="B656" s="121"/>
      <c r="C656" s="119"/>
      <c r="D656" s="119"/>
      <c r="E656" s="117"/>
      <c r="F656" s="118"/>
      <c r="G656" s="119"/>
      <c r="H656" s="119"/>
      <c r="I656" s="123"/>
      <c r="J656" s="124"/>
      <c r="K656" s="120">
        <v>0</v>
      </c>
      <c r="L656" s="120">
        <v>0</v>
      </c>
      <c r="M656" s="120">
        <v>0</v>
      </c>
      <c r="N656" s="112">
        <f t="shared" si="30"/>
        <v>0</v>
      </c>
      <c r="O656" s="115">
        <f t="shared" si="31"/>
        <v>0</v>
      </c>
      <c r="P656" s="196"/>
      <c r="Q656" s="104" t="e">
        <f t="shared" si="32"/>
        <v>#DIV/0!</v>
      </c>
    </row>
    <row r="657" spans="2:17">
      <c r="B657" s="121"/>
      <c r="C657" s="119"/>
      <c r="D657" s="119"/>
      <c r="E657" s="117"/>
      <c r="F657" s="118"/>
      <c r="G657" s="119"/>
      <c r="H657" s="119"/>
      <c r="I657" s="123"/>
      <c r="J657" s="124"/>
      <c r="K657" s="120">
        <v>0</v>
      </c>
      <c r="L657" s="120">
        <v>0</v>
      </c>
      <c r="M657" s="120">
        <v>0</v>
      </c>
      <c r="N657" s="112">
        <f t="shared" si="30"/>
        <v>0</v>
      </c>
      <c r="O657" s="115">
        <f t="shared" si="31"/>
        <v>0</v>
      </c>
      <c r="P657" s="196"/>
      <c r="Q657" s="104" t="e">
        <f t="shared" si="32"/>
        <v>#DIV/0!</v>
      </c>
    </row>
    <row r="658" spans="2:17">
      <c r="B658" s="121"/>
      <c r="C658" s="119"/>
      <c r="D658" s="119"/>
      <c r="E658" s="117"/>
      <c r="F658" s="118"/>
      <c r="G658" s="119"/>
      <c r="H658" s="119"/>
      <c r="I658" s="123"/>
      <c r="J658" s="124"/>
      <c r="K658" s="120">
        <v>0</v>
      </c>
      <c r="L658" s="120">
        <v>0</v>
      </c>
      <c r="M658" s="120">
        <v>0</v>
      </c>
      <c r="N658" s="112">
        <f t="shared" si="30"/>
        <v>0</v>
      </c>
      <c r="O658" s="115">
        <f t="shared" si="31"/>
        <v>0</v>
      </c>
      <c r="P658" s="196"/>
      <c r="Q658" s="104" t="e">
        <f t="shared" si="32"/>
        <v>#DIV/0!</v>
      </c>
    </row>
    <row r="659" spans="2:17">
      <c r="B659" s="121"/>
      <c r="C659" s="119"/>
      <c r="D659" s="119"/>
      <c r="E659" s="117"/>
      <c r="F659" s="118"/>
      <c r="G659" s="119"/>
      <c r="H659" s="119"/>
      <c r="I659" s="123"/>
      <c r="J659" s="124"/>
      <c r="K659" s="120">
        <v>0</v>
      </c>
      <c r="L659" s="120">
        <v>0</v>
      </c>
      <c r="M659" s="120">
        <v>0</v>
      </c>
      <c r="N659" s="112">
        <f t="shared" si="30"/>
        <v>0</v>
      </c>
      <c r="O659" s="115">
        <f t="shared" si="31"/>
        <v>0</v>
      </c>
      <c r="P659" s="196"/>
      <c r="Q659" s="104" t="e">
        <f t="shared" si="32"/>
        <v>#DIV/0!</v>
      </c>
    </row>
    <row r="660" spans="2:17">
      <c r="B660" s="121"/>
      <c r="C660" s="119"/>
      <c r="D660" s="119"/>
      <c r="E660" s="117"/>
      <c r="F660" s="118"/>
      <c r="G660" s="119"/>
      <c r="H660" s="119"/>
      <c r="I660" s="123"/>
      <c r="J660" s="124"/>
      <c r="K660" s="120">
        <v>0</v>
      </c>
      <c r="L660" s="120">
        <v>0</v>
      </c>
      <c r="M660" s="120">
        <v>0</v>
      </c>
      <c r="N660" s="112">
        <f t="shared" si="30"/>
        <v>0</v>
      </c>
      <c r="O660" s="115">
        <f t="shared" si="31"/>
        <v>0</v>
      </c>
      <c r="P660" s="196"/>
      <c r="Q660" s="104" t="e">
        <f t="shared" si="32"/>
        <v>#DIV/0!</v>
      </c>
    </row>
    <row r="661" spans="2:17">
      <c r="B661" s="121"/>
      <c r="C661" s="119"/>
      <c r="D661" s="119"/>
      <c r="E661" s="117"/>
      <c r="F661" s="118"/>
      <c r="G661" s="119"/>
      <c r="H661" s="119"/>
      <c r="I661" s="123"/>
      <c r="J661" s="124"/>
      <c r="K661" s="120">
        <v>0</v>
      </c>
      <c r="L661" s="120">
        <v>0</v>
      </c>
      <c r="M661" s="120">
        <v>0</v>
      </c>
      <c r="N661" s="112">
        <f t="shared" ref="N661:N724" si="33">M661</f>
        <v>0</v>
      </c>
      <c r="O661" s="115">
        <f t="shared" si="31"/>
        <v>0</v>
      </c>
      <c r="P661" s="196"/>
      <c r="Q661" s="104" t="e">
        <f t="shared" si="32"/>
        <v>#DIV/0!</v>
      </c>
    </row>
    <row r="662" spans="2:17">
      <c r="B662" s="121"/>
      <c r="C662" s="119"/>
      <c r="D662" s="119"/>
      <c r="E662" s="117"/>
      <c r="F662" s="118"/>
      <c r="G662" s="119"/>
      <c r="H662" s="119"/>
      <c r="I662" s="123"/>
      <c r="J662" s="124"/>
      <c r="K662" s="120">
        <v>0</v>
      </c>
      <c r="L662" s="120">
        <v>0</v>
      </c>
      <c r="M662" s="120">
        <v>0</v>
      </c>
      <c r="N662" s="112">
        <f t="shared" si="33"/>
        <v>0</v>
      </c>
      <c r="O662" s="115">
        <f t="shared" ref="O662:O725" si="34">SUM(K662:N662)</f>
        <v>0</v>
      </c>
      <c r="P662" s="196"/>
      <c r="Q662" s="104" t="e">
        <f t="shared" ref="Q662:Q725" si="35">I662-(SUM(L662:N662)/K662)</f>
        <v>#DIV/0!</v>
      </c>
    </row>
    <row r="663" spans="2:17">
      <c r="B663" s="121"/>
      <c r="C663" s="119"/>
      <c r="D663" s="119"/>
      <c r="E663" s="117"/>
      <c r="F663" s="118"/>
      <c r="G663" s="119"/>
      <c r="H663" s="119"/>
      <c r="I663" s="123"/>
      <c r="J663" s="124"/>
      <c r="K663" s="120">
        <v>0</v>
      </c>
      <c r="L663" s="120">
        <v>0</v>
      </c>
      <c r="M663" s="120">
        <v>0</v>
      </c>
      <c r="N663" s="112">
        <f t="shared" si="33"/>
        <v>0</v>
      </c>
      <c r="O663" s="115">
        <f t="shared" si="34"/>
        <v>0</v>
      </c>
      <c r="P663" s="196"/>
      <c r="Q663" s="104" t="e">
        <f t="shared" si="35"/>
        <v>#DIV/0!</v>
      </c>
    </row>
    <row r="664" spans="2:17">
      <c r="B664" s="121"/>
      <c r="C664" s="119"/>
      <c r="D664" s="119"/>
      <c r="E664" s="117"/>
      <c r="F664" s="118"/>
      <c r="G664" s="119"/>
      <c r="H664" s="119"/>
      <c r="I664" s="123"/>
      <c r="J664" s="124"/>
      <c r="K664" s="120">
        <v>0</v>
      </c>
      <c r="L664" s="120">
        <v>0</v>
      </c>
      <c r="M664" s="120">
        <v>0</v>
      </c>
      <c r="N664" s="112">
        <f t="shared" si="33"/>
        <v>0</v>
      </c>
      <c r="O664" s="115">
        <f t="shared" si="34"/>
        <v>0</v>
      </c>
      <c r="P664" s="196"/>
      <c r="Q664" s="104" t="e">
        <f t="shared" si="35"/>
        <v>#DIV/0!</v>
      </c>
    </row>
    <row r="665" spans="2:17">
      <c r="B665" s="121"/>
      <c r="C665" s="119"/>
      <c r="D665" s="119"/>
      <c r="E665" s="117"/>
      <c r="F665" s="118"/>
      <c r="G665" s="119"/>
      <c r="H665" s="119"/>
      <c r="I665" s="123"/>
      <c r="J665" s="124"/>
      <c r="K665" s="120">
        <v>0</v>
      </c>
      <c r="L665" s="120">
        <v>0</v>
      </c>
      <c r="M665" s="120">
        <v>0</v>
      </c>
      <c r="N665" s="112">
        <f t="shared" si="33"/>
        <v>0</v>
      </c>
      <c r="O665" s="115">
        <f t="shared" si="34"/>
        <v>0</v>
      </c>
      <c r="P665" s="196"/>
      <c r="Q665" s="104" t="e">
        <f t="shared" si="35"/>
        <v>#DIV/0!</v>
      </c>
    </row>
    <row r="666" spans="2:17">
      <c r="B666" s="121"/>
      <c r="C666" s="119"/>
      <c r="D666" s="119"/>
      <c r="E666" s="117"/>
      <c r="F666" s="118"/>
      <c r="G666" s="119"/>
      <c r="H666" s="119"/>
      <c r="I666" s="123"/>
      <c r="J666" s="124"/>
      <c r="K666" s="120">
        <v>0</v>
      </c>
      <c r="L666" s="120">
        <v>0</v>
      </c>
      <c r="M666" s="120">
        <v>0</v>
      </c>
      <c r="N666" s="112">
        <f t="shared" si="33"/>
        <v>0</v>
      </c>
      <c r="O666" s="115">
        <f t="shared" si="34"/>
        <v>0</v>
      </c>
      <c r="P666" s="196"/>
      <c r="Q666" s="104" t="e">
        <f t="shared" si="35"/>
        <v>#DIV/0!</v>
      </c>
    </row>
    <row r="667" spans="2:17">
      <c r="B667" s="121"/>
      <c r="C667" s="119"/>
      <c r="D667" s="119"/>
      <c r="E667" s="117"/>
      <c r="F667" s="118"/>
      <c r="G667" s="119"/>
      <c r="H667" s="119"/>
      <c r="I667" s="123"/>
      <c r="J667" s="124"/>
      <c r="K667" s="120">
        <v>0</v>
      </c>
      <c r="L667" s="120">
        <v>0</v>
      </c>
      <c r="M667" s="120">
        <v>0</v>
      </c>
      <c r="N667" s="112">
        <f t="shared" si="33"/>
        <v>0</v>
      </c>
      <c r="O667" s="115">
        <f t="shared" si="34"/>
        <v>0</v>
      </c>
      <c r="P667" s="196"/>
      <c r="Q667" s="104" t="e">
        <f t="shared" si="35"/>
        <v>#DIV/0!</v>
      </c>
    </row>
    <row r="668" spans="2:17">
      <c r="B668" s="121"/>
      <c r="C668" s="119"/>
      <c r="D668" s="119"/>
      <c r="E668" s="117"/>
      <c r="F668" s="118"/>
      <c r="G668" s="119"/>
      <c r="H668" s="119"/>
      <c r="I668" s="123"/>
      <c r="J668" s="124"/>
      <c r="K668" s="120">
        <v>0</v>
      </c>
      <c r="L668" s="120">
        <v>0</v>
      </c>
      <c r="M668" s="120">
        <v>0</v>
      </c>
      <c r="N668" s="112">
        <f t="shared" si="33"/>
        <v>0</v>
      </c>
      <c r="O668" s="115">
        <f t="shared" si="34"/>
        <v>0</v>
      </c>
      <c r="P668" s="196"/>
      <c r="Q668" s="104" t="e">
        <f t="shared" si="35"/>
        <v>#DIV/0!</v>
      </c>
    </row>
    <row r="669" spans="2:17">
      <c r="B669" s="121"/>
      <c r="C669" s="119"/>
      <c r="D669" s="119"/>
      <c r="E669" s="117"/>
      <c r="F669" s="118"/>
      <c r="G669" s="119"/>
      <c r="H669" s="119"/>
      <c r="I669" s="123"/>
      <c r="J669" s="124"/>
      <c r="K669" s="120">
        <v>0</v>
      </c>
      <c r="L669" s="120">
        <v>0</v>
      </c>
      <c r="M669" s="120">
        <v>0</v>
      </c>
      <c r="N669" s="112">
        <f t="shared" si="33"/>
        <v>0</v>
      </c>
      <c r="O669" s="115">
        <f t="shared" si="34"/>
        <v>0</v>
      </c>
      <c r="P669" s="196"/>
      <c r="Q669" s="104" t="e">
        <f t="shared" si="35"/>
        <v>#DIV/0!</v>
      </c>
    </row>
    <row r="670" spans="2:17">
      <c r="B670" s="121"/>
      <c r="C670" s="119"/>
      <c r="D670" s="119"/>
      <c r="E670" s="117"/>
      <c r="F670" s="118"/>
      <c r="G670" s="119"/>
      <c r="H670" s="119"/>
      <c r="I670" s="123"/>
      <c r="J670" s="124"/>
      <c r="K670" s="120">
        <v>0</v>
      </c>
      <c r="L670" s="120">
        <v>0</v>
      </c>
      <c r="M670" s="120">
        <v>0</v>
      </c>
      <c r="N670" s="112">
        <f t="shared" si="33"/>
        <v>0</v>
      </c>
      <c r="O670" s="115">
        <f t="shared" si="34"/>
        <v>0</v>
      </c>
      <c r="P670" s="196"/>
      <c r="Q670" s="104" t="e">
        <f t="shared" si="35"/>
        <v>#DIV/0!</v>
      </c>
    </row>
    <row r="671" spans="2:17">
      <c r="B671" s="121"/>
      <c r="C671" s="119"/>
      <c r="D671" s="119"/>
      <c r="E671" s="117"/>
      <c r="F671" s="118"/>
      <c r="G671" s="119"/>
      <c r="H671" s="119"/>
      <c r="I671" s="123"/>
      <c r="J671" s="124"/>
      <c r="K671" s="120">
        <v>0</v>
      </c>
      <c r="L671" s="120">
        <v>0</v>
      </c>
      <c r="M671" s="120">
        <v>0</v>
      </c>
      <c r="N671" s="112">
        <f t="shared" si="33"/>
        <v>0</v>
      </c>
      <c r="O671" s="115">
        <f t="shared" si="34"/>
        <v>0</v>
      </c>
      <c r="P671" s="196"/>
      <c r="Q671" s="104" t="e">
        <f t="shared" si="35"/>
        <v>#DIV/0!</v>
      </c>
    </row>
    <row r="672" spans="2:17">
      <c r="B672" s="121"/>
      <c r="C672" s="119"/>
      <c r="D672" s="119"/>
      <c r="E672" s="117"/>
      <c r="F672" s="118"/>
      <c r="G672" s="119"/>
      <c r="H672" s="119"/>
      <c r="I672" s="123"/>
      <c r="J672" s="124"/>
      <c r="K672" s="120">
        <v>0</v>
      </c>
      <c r="L672" s="120">
        <v>0</v>
      </c>
      <c r="M672" s="120">
        <v>0</v>
      </c>
      <c r="N672" s="112">
        <f t="shared" si="33"/>
        <v>0</v>
      </c>
      <c r="O672" s="115">
        <f t="shared" si="34"/>
        <v>0</v>
      </c>
      <c r="P672" s="196"/>
      <c r="Q672" s="104" t="e">
        <f t="shared" si="35"/>
        <v>#DIV/0!</v>
      </c>
    </row>
    <row r="673" spans="2:17">
      <c r="B673" s="121"/>
      <c r="C673" s="119"/>
      <c r="D673" s="119"/>
      <c r="E673" s="117"/>
      <c r="F673" s="118"/>
      <c r="G673" s="119"/>
      <c r="H673" s="119"/>
      <c r="I673" s="123"/>
      <c r="J673" s="124"/>
      <c r="K673" s="120">
        <v>0</v>
      </c>
      <c r="L673" s="120">
        <v>0</v>
      </c>
      <c r="M673" s="120">
        <v>0</v>
      </c>
      <c r="N673" s="112">
        <f t="shared" si="33"/>
        <v>0</v>
      </c>
      <c r="O673" s="115">
        <f t="shared" si="34"/>
        <v>0</v>
      </c>
      <c r="P673" s="196"/>
      <c r="Q673" s="104" t="e">
        <f t="shared" si="35"/>
        <v>#DIV/0!</v>
      </c>
    </row>
    <row r="674" spans="2:17">
      <c r="B674" s="121"/>
      <c r="C674" s="119"/>
      <c r="D674" s="119"/>
      <c r="E674" s="117"/>
      <c r="F674" s="118"/>
      <c r="G674" s="119"/>
      <c r="H674" s="119"/>
      <c r="I674" s="123"/>
      <c r="J674" s="124"/>
      <c r="K674" s="120">
        <v>0</v>
      </c>
      <c r="L674" s="120">
        <v>0</v>
      </c>
      <c r="M674" s="120">
        <v>0</v>
      </c>
      <c r="N674" s="112">
        <f t="shared" si="33"/>
        <v>0</v>
      </c>
      <c r="O674" s="115">
        <f t="shared" si="34"/>
        <v>0</v>
      </c>
      <c r="P674" s="196"/>
      <c r="Q674" s="104" t="e">
        <f t="shared" si="35"/>
        <v>#DIV/0!</v>
      </c>
    </row>
    <row r="675" spans="2:17">
      <c r="B675" s="121"/>
      <c r="C675" s="119"/>
      <c r="D675" s="119"/>
      <c r="E675" s="117"/>
      <c r="F675" s="118"/>
      <c r="G675" s="119"/>
      <c r="H675" s="119"/>
      <c r="I675" s="123"/>
      <c r="J675" s="124"/>
      <c r="K675" s="120">
        <v>0</v>
      </c>
      <c r="L675" s="120">
        <v>0</v>
      </c>
      <c r="M675" s="120">
        <v>0</v>
      </c>
      <c r="N675" s="112">
        <f t="shared" si="33"/>
        <v>0</v>
      </c>
      <c r="O675" s="115">
        <f t="shared" si="34"/>
        <v>0</v>
      </c>
      <c r="P675" s="196"/>
      <c r="Q675" s="104" t="e">
        <f t="shared" si="35"/>
        <v>#DIV/0!</v>
      </c>
    </row>
    <row r="676" spans="2:17">
      <c r="B676" s="121"/>
      <c r="C676" s="119"/>
      <c r="D676" s="119"/>
      <c r="E676" s="117"/>
      <c r="F676" s="118"/>
      <c r="G676" s="119"/>
      <c r="H676" s="119"/>
      <c r="I676" s="123"/>
      <c r="J676" s="124"/>
      <c r="K676" s="120">
        <v>0</v>
      </c>
      <c r="L676" s="120">
        <v>0</v>
      </c>
      <c r="M676" s="120">
        <v>0</v>
      </c>
      <c r="N676" s="112">
        <f t="shared" si="33"/>
        <v>0</v>
      </c>
      <c r="O676" s="115">
        <f t="shared" si="34"/>
        <v>0</v>
      </c>
      <c r="P676" s="196"/>
      <c r="Q676" s="104" t="e">
        <f t="shared" si="35"/>
        <v>#DIV/0!</v>
      </c>
    </row>
    <row r="677" spans="2:17">
      <c r="B677" s="121"/>
      <c r="C677" s="119"/>
      <c r="D677" s="119"/>
      <c r="E677" s="117"/>
      <c r="F677" s="118"/>
      <c r="G677" s="119"/>
      <c r="H677" s="119"/>
      <c r="I677" s="123"/>
      <c r="J677" s="124"/>
      <c r="K677" s="120">
        <v>0</v>
      </c>
      <c r="L677" s="120">
        <v>0</v>
      </c>
      <c r="M677" s="120">
        <v>0</v>
      </c>
      <c r="N677" s="112">
        <f t="shared" si="33"/>
        <v>0</v>
      </c>
      <c r="O677" s="115">
        <f t="shared" si="34"/>
        <v>0</v>
      </c>
      <c r="P677" s="196"/>
      <c r="Q677" s="104" t="e">
        <f t="shared" si="35"/>
        <v>#DIV/0!</v>
      </c>
    </row>
    <row r="678" spans="2:17">
      <c r="B678" s="121"/>
      <c r="C678" s="119"/>
      <c r="D678" s="119"/>
      <c r="E678" s="117"/>
      <c r="F678" s="118"/>
      <c r="G678" s="119"/>
      <c r="H678" s="119"/>
      <c r="I678" s="123"/>
      <c r="J678" s="124"/>
      <c r="K678" s="120">
        <v>0</v>
      </c>
      <c r="L678" s="120">
        <v>0</v>
      </c>
      <c r="M678" s="120">
        <v>0</v>
      </c>
      <c r="N678" s="112">
        <f t="shared" si="33"/>
        <v>0</v>
      </c>
      <c r="O678" s="115">
        <f t="shared" si="34"/>
        <v>0</v>
      </c>
      <c r="P678" s="196"/>
      <c r="Q678" s="104" t="e">
        <f t="shared" si="35"/>
        <v>#DIV/0!</v>
      </c>
    </row>
    <row r="679" spans="2:17">
      <c r="B679" s="121"/>
      <c r="C679" s="119"/>
      <c r="D679" s="119"/>
      <c r="E679" s="117"/>
      <c r="F679" s="118"/>
      <c r="G679" s="119"/>
      <c r="H679" s="119"/>
      <c r="I679" s="123"/>
      <c r="J679" s="124"/>
      <c r="K679" s="120">
        <v>0</v>
      </c>
      <c r="L679" s="120">
        <v>0</v>
      </c>
      <c r="M679" s="120">
        <v>0</v>
      </c>
      <c r="N679" s="112">
        <f t="shared" si="33"/>
        <v>0</v>
      </c>
      <c r="O679" s="115">
        <f t="shared" si="34"/>
        <v>0</v>
      </c>
      <c r="P679" s="196"/>
      <c r="Q679" s="104" t="e">
        <f t="shared" si="35"/>
        <v>#DIV/0!</v>
      </c>
    </row>
    <row r="680" spans="2:17">
      <c r="B680" s="121"/>
      <c r="C680" s="119"/>
      <c r="D680" s="119"/>
      <c r="E680" s="117"/>
      <c r="F680" s="118"/>
      <c r="G680" s="119"/>
      <c r="H680" s="119"/>
      <c r="I680" s="123"/>
      <c r="J680" s="124"/>
      <c r="K680" s="120">
        <v>0</v>
      </c>
      <c r="L680" s="120">
        <v>0</v>
      </c>
      <c r="M680" s="120">
        <v>0</v>
      </c>
      <c r="N680" s="112">
        <f t="shared" si="33"/>
        <v>0</v>
      </c>
      <c r="O680" s="115">
        <f t="shared" si="34"/>
        <v>0</v>
      </c>
      <c r="P680" s="196"/>
      <c r="Q680" s="104" t="e">
        <f t="shared" si="35"/>
        <v>#DIV/0!</v>
      </c>
    </row>
    <row r="681" spans="2:17">
      <c r="B681" s="121"/>
      <c r="C681" s="119"/>
      <c r="D681" s="119"/>
      <c r="E681" s="117"/>
      <c r="F681" s="118"/>
      <c r="G681" s="119"/>
      <c r="H681" s="119"/>
      <c r="I681" s="123"/>
      <c r="J681" s="124"/>
      <c r="K681" s="120">
        <v>0</v>
      </c>
      <c r="L681" s="120">
        <v>0</v>
      </c>
      <c r="M681" s="120">
        <v>0</v>
      </c>
      <c r="N681" s="112">
        <f t="shared" si="33"/>
        <v>0</v>
      </c>
      <c r="O681" s="115">
        <f t="shared" si="34"/>
        <v>0</v>
      </c>
      <c r="P681" s="196"/>
      <c r="Q681" s="104" t="e">
        <f t="shared" si="35"/>
        <v>#DIV/0!</v>
      </c>
    </row>
    <row r="682" spans="2:17">
      <c r="B682" s="121"/>
      <c r="C682" s="119"/>
      <c r="D682" s="119"/>
      <c r="E682" s="117"/>
      <c r="F682" s="118"/>
      <c r="G682" s="119"/>
      <c r="H682" s="119"/>
      <c r="I682" s="123"/>
      <c r="J682" s="124"/>
      <c r="K682" s="120">
        <v>0</v>
      </c>
      <c r="L682" s="120">
        <v>0</v>
      </c>
      <c r="M682" s="120">
        <v>0</v>
      </c>
      <c r="N682" s="112">
        <f t="shared" si="33"/>
        <v>0</v>
      </c>
      <c r="O682" s="115">
        <f t="shared" si="34"/>
        <v>0</v>
      </c>
      <c r="P682" s="196"/>
      <c r="Q682" s="104" t="e">
        <f t="shared" si="35"/>
        <v>#DIV/0!</v>
      </c>
    </row>
    <row r="683" spans="2:17">
      <c r="B683" s="121"/>
      <c r="C683" s="119"/>
      <c r="D683" s="119"/>
      <c r="E683" s="117"/>
      <c r="F683" s="118"/>
      <c r="G683" s="119"/>
      <c r="H683" s="119"/>
      <c r="I683" s="123"/>
      <c r="J683" s="124"/>
      <c r="K683" s="120">
        <v>0</v>
      </c>
      <c r="L683" s="120">
        <v>0</v>
      </c>
      <c r="M683" s="120">
        <v>0</v>
      </c>
      <c r="N683" s="112">
        <f t="shared" si="33"/>
        <v>0</v>
      </c>
      <c r="O683" s="115">
        <f t="shared" si="34"/>
        <v>0</v>
      </c>
      <c r="P683" s="196"/>
      <c r="Q683" s="104" t="e">
        <f t="shared" si="35"/>
        <v>#DIV/0!</v>
      </c>
    </row>
    <row r="684" spans="2:17">
      <c r="B684" s="121"/>
      <c r="C684" s="119"/>
      <c r="D684" s="119"/>
      <c r="E684" s="117"/>
      <c r="F684" s="118"/>
      <c r="G684" s="119"/>
      <c r="H684" s="119"/>
      <c r="I684" s="123"/>
      <c r="J684" s="124"/>
      <c r="K684" s="120">
        <v>0</v>
      </c>
      <c r="L684" s="120">
        <v>0</v>
      </c>
      <c r="M684" s="120">
        <v>0</v>
      </c>
      <c r="N684" s="112">
        <f t="shared" si="33"/>
        <v>0</v>
      </c>
      <c r="O684" s="115">
        <f t="shared" si="34"/>
        <v>0</v>
      </c>
      <c r="P684" s="196"/>
      <c r="Q684" s="104" t="e">
        <f t="shared" si="35"/>
        <v>#DIV/0!</v>
      </c>
    </row>
    <row r="685" spans="2:17">
      <c r="B685" s="121"/>
      <c r="C685" s="119"/>
      <c r="D685" s="119"/>
      <c r="E685" s="117"/>
      <c r="F685" s="118"/>
      <c r="G685" s="119"/>
      <c r="H685" s="119"/>
      <c r="I685" s="123"/>
      <c r="J685" s="124"/>
      <c r="K685" s="120">
        <v>0</v>
      </c>
      <c r="L685" s="120">
        <v>0</v>
      </c>
      <c r="M685" s="120">
        <v>0</v>
      </c>
      <c r="N685" s="112">
        <f t="shared" si="33"/>
        <v>0</v>
      </c>
      <c r="O685" s="115">
        <f t="shared" si="34"/>
        <v>0</v>
      </c>
      <c r="P685" s="196"/>
      <c r="Q685" s="104" t="e">
        <f t="shared" si="35"/>
        <v>#DIV/0!</v>
      </c>
    </row>
    <row r="686" spans="2:17">
      <c r="B686" s="121"/>
      <c r="C686" s="119"/>
      <c r="D686" s="119"/>
      <c r="E686" s="117"/>
      <c r="F686" s="118"/>
      <c r="G686" s="119"/>
      <c r="H686" s="119"/>
      <c r="I686" s="123"/>
      <c r="J686" s="124"/>
      <c r="K686" s="120">
        <v>0</v>
      </c>
      <c r="L686" s="120">
        <v>0</v>
      </c>
      <c r="M686" s="120">
        <v>0</v>
      </c>
      <c r="N686" s="112">
        <f t="shared" si="33"/>
        <v>0</v>
      </c>
      <c r="O686" s="115">
        <f t="shared" si="34"/>
        <v>0</v>
      </c>
      <c r="P686" s="196"/>
      <c r="Q686" s="104" t="e">
        <f t="shared" si="35"/>
        <v>#DIV/0!</v>
      </c>
    </row>
    <row r="687" spans="2:17">
      <c r="B687" s="121"/>
      <c r="C687" s="119"/>
      <c r="D687" s="119"/>
      <c r="E687" s="117"/>
      <c r="F687" s="118"/>
      <c r="G687" s="119"/>
      <c r="H687" s="119"/>
      <c r="I687" s="123"/>
      <c r="J687" s="124"/>
      <c r="K687" s="120">
        <v>0</v>
      </c>
      <c r="L687" s="120">
        <v>0</v>
      </c>
      <c r="M687" s="120">
        <v>0</v>
      </c>
      <c r="N687" s="112">
        <f t="shared" si="33"/>
        <v>0</v>
      </c>
      <c r="O687" s="115">
        <f t="shared" si="34"/>
        <v>0</v>
      </c>
      <c r="P687" s="196"/>
      <c r="Q687" s="104" t="e">
        <f t="shared" si="35"/>
        <v>#DIV/0!</v>
      </c>
    </row>
    <row r="688" spans="2:17">
      <c r="B688" s="121"/>
      <c r="C688" s="119"/>
      <c r="D688" s="119"/>
      <c r="E688" s="117"/>
      <c r="F688" s="118"/>
      <c r="G688" s="119"/>
      <c r="H688" s="119"/>
      <c r="I688" s="123"/>
      <c r="J688" s="124"/>
      <c r="K688" s="120">
        <v>0</v>
      </c>
      <c r="L688" s="120">
        <v>0</v>
      </c>
      <c r="M688" s="120">
        <v>0</v>
      </c>
      <c r="N688" s="112">
        <f t="shared" si="33"/>
        <v>0</v>
      </c>
      <c r="O688" s="115">
        <f t="shared" si="34"/>
        <v>0</v>
      </c>
      <c r="P688" s="196"/>
      <c r="Q688" s="104" t="e">
        <f t="shared" si="35"/>
        <v>#DIV/0!</v>
      </c>
    </row>
    <row r="689" spans="2:17">
      <c r="B689" s="121"/>
      <c r="C689" s="119"/>
      <c r="D689" s="119"/>
      <c r="E689" s="117"/>
      <c r="F689" s="118"/>
      <c r="G689" s="119"/>
      <c r="H689" s="119"/>
      <c r="I689" s="123"/>
      <c r="J689" s="124"/>
      <c r="K689" s="120">
        <v>0</v>
      </c>
      <c r="L689" s="120">
        <v>0</v>
      </c>
      <c r="M689" s="120">
        <v>0</v>
      </c>
      <c r="N689" s="112">
        <f t="shared" si="33"/>
        <v>0</v>
      </c>
      <c r="O689" s="115">
        <f t="shared" si="34"/>
        <v>0</v>
      </c>
      <c r="P689" s="196"/>
      <c r="Q689" s="104" t="e">
        <f t="shared" si="35"/>
        <v>#DIV/0!</v>
      </c>
    </row>
    <row r="690" spans="2:17">
      <c r="B690" s="121"/>
      <c r="C690" s="119"/>
      <c r="D690" s="119"/>
      <c r="E690" s="117"/>
      <c r="F690" s="118"/>
      <c r="G690" s="119"/>
      <c r="H690" s="119"/>
      <c r="I690" s="123"/>
      <c r="J690" s="124"/>
      <c r="K690" s="120">
        <v>0</v>
      </c>
      <c r="L690" s="120">
        <v>0</v>
      </c>
      <c r="M690" s="120">
        <v>0</v>
      </c>
      <c r="N690" s="112">
        <f t="shared" si="33"/>
        <v>0</v>
      </c>
      <c r="O690" s="115">
        <f t="shared" si="34"/>
        <v>0</v>
      </c>
      <c r="P690" s="196"/>
      <c r="Q690" s="104" t="e">
        <f t="shared" si="35"/>
        <v>#DIV/0!</v>
      </c>
    </row>
    <row r="691" spans="2:17">
      <c r="B691" s="121"/>
      <c r="C691" s="119"/>
      <c r="D691" s="119"/>
      <c r="E691" s="117"/>
      <c r="F691" s="118"/>
      <c r="G691" s="119"/>
      <c r="H691" s="119"/>
      <c r="I691" s="123"/>
      <c r="J691" s="124"/>
      <c r="K691" s="120">
        <v>0</v>
      </c>
      <c r="L691" s="120">
        <v>0</v>
      </c>
      <c r="M691" s="120">
        <v>0</v>
      </c>
      <c r="N691" s="112">
        <f t="shared" si="33"/>
        <v>0</v>
      </c>
      <c r="O691" s="115">
        <f t="shared" si="34"/>
        <v>0</v>
      </c>
      <c r="P691" s="196"/>
      <c r="Q691" s="104" t="e">
        <f t="shared" si="35"/>
        <v>#DIV/0!</v>
      </c>
    </row>
    <row r="692" spans="2:17">
      <c r="B692" s="121"/>
      <c r="C692" s="119"/>
      <c r="D692" s="119"/>
      <c r="E692" s="117"/>
      <c r="F692" s="118"/>
      <c r="G692" s="119"/>
      <c r="H692" s="119"/>
      <c r="I692" s="123"/>
      <c r="J692" s="124"/>
      <c r="K692" s="120">
        <v>0</v>
      </c>
      <c r="L692" s="120">
        <v>0</v>
      </c>
      <c r="M692" s="120">
        <v>0</v>
      </c>
      <c r="N692" s="112">
        <f t="shared" si="33"/>
        <v>0</v>
      </c>
      <c r="O692" s="115">
        <f t="shared" si="34"/>
        <v>0</v>
      </c>
      <c r="P692" s="196"/>
      <c r="Q692" s="104" t="e">
        <f t="shared" si="35"/>
        <v>#DIV/0!</v>
      </c>
    </row>
    <row r="693" spans="2:17">
      <c r="B693" s="121"/>
      <c r="C693" s="119"/>
      <c r="D693" s="119"/>
      <c r="E693" s="117"/>
      <c r="F693" s="118"/>
      <c r="G693" s="119"/>
      <c r="H693" s="119"/>
      <c r="I693" s="123"/>
      <c r="J693" s="124"/>
      <c r="K693" s="120">
        <v>0</v>
      </c>
      <c r="L693" s="120">
        <v>0</v>
      </c>
      <c r="M693" s="120">
        <v>0</v>
      </c>
      <c r="N693" s="112">
        <f t="shared" si="33"/>
        <v>0</v>
      </c>
      <c r="O693" s="115">
        <f t="shared" si="34"/>
        <v>0</v>
      </c>
      <c r="P693" s="196"/>
      <c r="Q693" s="104" t="e">
        <f t="shared" si="35"/>
        <v>#DIV/0!</v>
      </c>
    </row>
    <row r="694" spans="2:17">
      <c r="B694" s="121"/>
      <c r="C694" s="119"/>
      <c r="D694" s="119"/>
      <c r="E694" s="117"/>
      <c r="F694" s="118"/>
      <c r="G694" s="119"/>
      <c r="H694" s="119"/>
      <c r="I694" s="123"/>
      <c r="J694" s="124"/>
      <c r="K694" s="120">
        <v>0</v>
      </c>
      <c r="L694" s="120">
        <v>0</v>
      </c>
      <c r="M694" s="120">
        <v>0</v>
      </c>
      <c r="N694" s="112">
        <f t="shared" si="33"/>
        <v>0</v>
      </c>
      <c r="O694" s="115">
        <f t="shared" si="34"/>
        <v>0</v>
      </c>
      <c r="P694" s="196"/>
      <c r="Q694" s="104" t="e">
        <f t="shared" si="35"/>
        <v>#DIV/0!</v>
      </c>
    </row>
    <row r="695" spans="2:17">
      <c r="B695" s="121"/>
      <c r="C695" s="119"/>
      <c r="D695" s="119"/>
      <c r="E695" s="117"/>
      <c r="F695" s="118"/>
      <c r="G695" s="119"/>
      <c r="H695" s="119"/>
      <c r="I695" s="123"/>
      <c r="J695" s="124"/>
      <c r="K695" s="120">
        <v>0</v>
      </c>
      <c r="L695" s="120">
        <v>0</v>
      </c>
      <c r="M695" s="120">
        <v>0</v>
      </c>
      <c r="N695" s="112">
        <f t="shared" si="33"/>
        <v>0</v>
      </c>
      <c r="O695" s="115">
        <f t="shared" si="34"/>
        <v>0</v>
      </c>
      <c r="P695" s="196"/>
      <c r="Q695" s="104" t="e">
        <f t="shared" si="35"/>
        <v>#DIV/0!</v>
      </c>
    </row>
    <row r="696" spans="2:17">
      <c r="B696" s="121"/>
      <c r="C696" s="119"/>
      <c r="D696" s="119"/>
      <c r="E696" s="117"/>
      <c r="F696" s="118"/>
      <c r="G696" s="119"/>
      <c r="H696" s="119"/>
      <c r="I696" s="123"/>
      <c r="J696" s="124"/>
      <c r="K696" s="120">
        <v>0</v>
      </c>
      <c r="L696" s="120">
        <v>0</v>
      </c>
      <c r="M696" s="120">
        <v>0</v>
      </c>
      <c r="N696" s="112">
        <f t="shared" si="33"/>
        <v>0</v>
      </c>
      <c r="O696" s="115">
        <f t="shared" si="34"/>
        <v>0</v>
      </c>
      <c r="P696" s="196"/>
      <c r="Q696" s="104" t="e">
        <f t="shared" si="35"/>
        <v>#DIV/0!</v>
      </c>
    </row>
    <row r="697" spans="2:17">
      <c r="B697" s="121"/>
      <c r="C697" s="119"/>
      <c r="D697" s="119"/>
      <c r="E697" s="117"/>
      <c r="F697" s="118"/>
      <c r="G697" s="119"/>
      <c r="H697" s="119"/>
      <c r="I697" s="123"/>
      <c r="J697" s="124"/>
      <c r="K697" s="120">
        <v>0</v>
      </c>
      <c r="L697" s="120">
        <v>0</v>
      </c>
      <c r="M697" s="120">
        <v>0</v>
      </c>
      <c r="N697" s="112">
        <f t="shared" si="33"/>
        <v>0</v>
      </c>
      <c r="O697" s="115">
        <f t="shared" si="34"/>
        <v>0</v>
      </c>
      <c r="P697" s="196"/>
      <c r="Q697" s="104" t="e">
        <f t="shared" si="35"/>
        <v>#DIV/0!</v>
      </c>
    </row>
    <row r="698" spans="2:17">
      <c r="B698" s="121"/>
      <c r="C698" s="119"/>
      <c r="D698" s="119"/>
      <c r="E698" s="117"/>
      <c r="F698" s="118"/>
      <c r="G698" s="119"/>
      <c r="H698" s="119"/>
      <c r="I698" s="123"/>
      <c r="J698" s="124"/>
      <c r="K698" s="120">
        <v>0</v>
      </c>
      <c r="L698" s="120">
        <v>0</v>
      </c>
      <c r="M698" s="120">
        <v>0</v>
      </c>
      <c r="N698" s="112">
        <f t="shared" si="33"/>
        <v>0</v>
      </c>
      <c r="O698" s="115">
        <f t="shared" si="34"/>
        <v>0</v>
      </c>
      <c r="P698" s="196"/>
      <c r="Q698" s="104" t="e">
        <f t="shared" si="35"/>
        <v>#DIV/0!</v>
      </c>
    </row>
    <row r="699" spans="2:17">
      <c r="B699" s="121"/>
      <c r="C699" s="119"/>
      <c r="D699" s="119"/>
      <c r="E699" s="117"/>
      <c r="F699" s="118"/>
      <c r="G699" s="119"/>
      <c r="H699" s="119"/>
      <c r="I699" s="123"/>
      <c r="J699" s="124"/>
      <c r="K699" s="120">
        <v>0</v>
      </c>
      <c r="L699" s="120">
        <v>0</v>
      </c>
      <c r="M699" s="120">
        <v>0</v>
      </c>
      <c r="N699" s="112">
        <f t="shared" si="33"/>
        <v>0</v>
      </c>
      <c r="O699" s="115">
        <f t="shared" si="34"/>
        <v>0</v>
      </c>
      <c r="P699" s="196"/>
      <c r="Q699" s="104" t="e">
        <f t="shared" si="35"/>
        <v>#DIV/0!</v>
      </c>
    </row>
    <row r="700" spans="2:17">
      <c r="B700" s="121"/>
      <c r="C700" s="119"/>
      <c r="D700" s="119"/>
      <c r="E700" s="117"/>
      <c r="F700" s="118"/>
      <c r="G700" s="119"/>
      <c r="H700" s="119"/>
      <c r="I700" s="123"/>
      <c r="J700" s="124"/>
      <c r="K700" s="120">
        <v>0</v>
      </c>
      <c r="L700" s="120">
        <v>0</v>
      </c>
      <c r="M700" s="120">
        <v>0</v>
      </c>
      <c r="N700" s="112">
        <f t="shared" si="33"/>
        <v>0</v>
      </c>
      <c r="O700" s="115">
        <f t="shared" si="34"/>
        <v>0</v>
      </c>
      <c r="P700" s="196"/>
      <c r="Q700" s="104" t="e">
        <f t="shared" si="35"/>
        <v>#DIV/0!</v>
      </c>
    </row>
    <row r="701" spans="2:17">
      <c r="B701" s="121"/>
      <c r="C701" s="119"/>
      <c r="D701" s="119"/>
      <c r="E701" s="117"/>
      <c r="F701" s="118"/>
      <c r="G701" s="119"/>
      <c r="H701" s="119"/>
      <c r="I701" s="123"/>
      <c r="J701" s="124"/>
      <c r="K701" s="120">
        <v>0</v>
      </c>
      <c r="L701" s="120">
        <v>0</v>
      </c>
      <c r="M701" s="120">
        <v>0</v>
      </c>
      <c r="N701" s="112">
        <f t="shared" si="33"/>
        <v>0</v>
      </c>
      <c r="O701" s="115">
        <f t="shared" si="34"/>
        <v>0</v>
      </c>
      <c r="P701" s="196"/>
      <c r="Q701" s="104" t="e">
        <f t="shared" si="35"/>
        <v>#DIV/0!</v>
      </c>
    </row>
    <row r="702" spans="2:17">
      <c r="B702" s="121"/>
      <c r="C702" s="119"/>
      <c r="D702" s="119"/>
      <c r="E702" s="117"/>
      <c r="F702" s="118"/>
      <c r="G702" s="119"/>
      <c r="H702" s="119"/>
      <c r="I702" s="123"/>
      <c r="J702" s="124"/>
      <c r="K702" s="120">
        <v>0</v>
      </c>
      <c r="L702" s="120">
        <v>0</v>
      </c>
      <c r="M702" s="120">
        <v>0</v>
      </c>
      <c r="N702" s="112">
        <f t="shared" si="33"/>
        <v>0</v>
      </c>
      <c r="O702" s="115">
        <f t="shared" si="34"/>
        <v>0</v>
      </c>
      <c r="P702" s="196"/>
      <c r="Q702" s="104" t="e">
        <f t="shared" si="35"/>
        <v>#DIV/0!</v>
      </c>
    </row>
    <row r="703" spans="2:17">
      <c r="B703" s="121"/>
      <c r="C703" s="119"/>
      <c r="D703" s="119"/>
      <c r="E703" s="117"/>
      <c r="F703" s="118"/>
      <c r="G703" s="119"/>
      <c r="H703" s="119"/>
      <c r="I703" s="123"/>
      <c r="J703" s="124"/>
      <c r="K703" s="120">
        <v>0</v>
      </c>
      <c r="L703" s="120">
        <v>0</v>
      </c>
      <c r="M703" s="120">
        <v>0</v>
      </c>
      <c r="N703" s="112">
        <f t="shared" si="33"/>
        <v>0</v>
      </c>
      <c r="O703" s="115">
        <f t="shared" si="34"/>
        <v>0</v>
      </c>
      <c r="P703" s="196"/>
      <c r="Q703" s="104" t="e">
        <f t="shared" si="35"/>
        <v>#DIV/0!</v>
      </c>
    </row>
    <row r="704" spans="2:17">
      <c r="B704" s="121"/>
      <c r="C704" s="119"/>
      <c r="D704" s="119"/>
      <c r="E704" s="117"/>
      <c r="F704" s="118"/>
      <c r="G704" s="119"/>
      <c r="H704" s="119"/>
      <c r="I704" s="123"/>
      <c r="J704" s="124"/>
      <c r="K704" s="120">
        <v>0</v>
      </c>
      <c r="L704" s="120">
        <v>0</v>
      </c>
      <c r="M704" s="120">
        <v>0</v>
      </c>
      <c r="N704" s="112">
        <f t="shared" si="33"/>
        <v>0</v>
      </c>
      <c r="O704" s="115">
        <f t="shared" si="34"/>
        <v>0</v>
      </c>
      <c r="P704" s="196"/>
      <c r="Q704" s="104" t="e">
        <f t="shared" si="35"/>
        <v>#DIV/0!</v>
      </c>
    </row>
    <row r="705" spans="2:17">
      <c r="B705" s="121"/>
      <c r="C705" s="119"/>
      <c r="D705" s="119"/>
      <c r="E705" s="117"/>
      <c r="F705" s="118"/>
      <c r="G705" s="119"/>
      <c r="H705" s="119"/>
      <c r="I705" s="123"/>
      <c r="J705" s="124"/>
      <c r="K705" s="120">
        <v>0</v>
      </c>
      <c r="L705" s="120">
        <v>0</v>
      </c>
      <c r="M705" s="120">
        <v>0</v>
      </c>
      <c r="N705" s="112">
        <f t="shared" si="33"/>
        <v>0</v>
      </c>
      <c r="O705" s="115">
        <f t="shared" si="34"/>
        <v>0</v>
      </c>
      <c r="P705" s="196"/>
      <c r="Q705" s="104" t="e">
        <f t="shared" si="35"/>
        <v>#DIV/0!</v>
      </c>
    </row>
    <row r="706" spans="2:17">
      <c r="B706" s="121"/>
      <c r="C706" s="119"/>
      <c r="D706" s="119"/>
      <c r="E706" s="117"/>
      <c r="F706" s="118"/>
      <c r="G706" s="119"/>
      <c r="H706" s="119"/>
      <c r="I706" s="123"/>
      <c r="J706" s="124"/>
      <c r="K706" s="120">
        <v>0</v>
      </c>
      <c r="L706" s="120">
        <v>0</v>
      </c>
      <c r="M706" s="120">
        <v>0</v>
      </c>
      <c r="N706" s="112">
        <f t="shared" si="33"/>
        <v>0</v>
      </c>
      <c r="O706" s="115">
        <f t="shared" si="34"/>
        <v>0</v>
      </c>
      <c r="P706" s="196"/>
      <c r="Q706" s="104" t="e">
        <f t="shared" si="35"/>
        <v>#DIV/0!</v>
      </c>
    </row>
    <row r="707" spans="2:17">
      <c r="B707" s="121"/>
      <c r="C707" s="119"/>
      <c r="D707" s="119"/>
      <c r="E707" s="117"/>
      <c r="F707" s="118"/>
      <c r="G707" s="119"/>
      <c r="H707" s="119"/>
      <c r="I707" s="123"/>
      <c r="J707" s="124"/>
      <c r="K707" s="120">
        <v>0</v>
      </c>
      <c r="L707" s="120">
        <v>0</v>
      </c>
      <c r="M707" s="120">
        <v>0</v>
      </c>
      <c r="N707" s="112">
        <f t="shared" si="33"/>
        <v>0</v>
      </c>
      <c r="O707" s="115">
        <f t="shared" si="34"/>
        <v>0</v>
      </c>
      <c r="P707" s="196"/>
      <c r="Q707" s="104" t="e">
        <f t="shared" si="35"/>
        <v>#DIV/0!</v>
      </c>
    </row>
    <row r="708" spans="2:17">
      <c r="B708" s="121"/>
      <c r="C708" s="119"/>
      <c r="D708" s="119"/>
      <c r="E708" s="117"/>
      <c r="F708" s="118"/>
      <c r="G708" s="119"/>
      <c r="H708" s="119"/>
      <c r="I708" s="123"/>
      <c r="J708" s="124"/>
      <c r="K708" s="120">
        <v>0</v>
      </c>
      <c r="L708" s="120">
        <v>0</v>
      </c>
      <c r="M708" s="120">
        <v>0</v>
      </c>
      <c r="N708" s="112">
        <f t="shared" si="33"/>
        <v>0</v>
      </c>
      <c r="O708" s="115">
        <f t="shared" si="34"/>
        <v>0</v>
      </c>
      <c r="P708" s="196"/>
      <c r="Q708" s="104" t="e">
        <f t="shared" si="35"/>
        <v>#DIV/0!</v>
      </c>
    </row>
    <row r="709" spans="2:17">
      <c r="B709" s="121"/>
      <c r="C709" s="119"/>
      <c r="D709" s="119"/>
      <c r="E709" s="117"/>
      <c r="F709" s="118"/>
      <c r="G709" s="119"/>
      <c r="H709" s="119"/>
      <c r="I709" s="123"/>
      <c r="J709" s="124"/>
      <c r="K709" s="120">
        <v>0</v>
      </c>
      <c r="L709" s="120">
        <v>0</v>
      </c>
      <c r="M709" s="120">
        <v>0</v>
      </c>
      <c r="N709" s="112">
        <f t="shared" si="33"/>
        <v>0</v>
      </c>
      <c r="O709" s="115">
        <f t="shared" si="34"/>
        <v>0</v>
      </c>
      <c r="P709" s="196"/>
      <c r="Q709" s="104" t="e">
        <f t="shared" si="35"/>
        <v>#DIV/0!</v>
      </c>
    </row>
    <row r="710" spans="2:17">
      <c r="B710" s="121"/>
      <c r="C710" s="119"/>
      <c r="D710" s="119"/>
      <c r="E710" s="117"/>
      <c r="F710" s="118"/>
      <c r="G710" s="119"/>
      <c r="H710" s="119"/>
      <c r="I710" s="123"/>
      <c r="J710" s="124"/>
      <c r="K710" s="120">
        <v>0</v>
      </c>
      <c r="L710" s="120">
        <v>0</v>
      </c>
      <c r="M710" s="120">
        <v>0</v>
      </c>
      <c r="N710" s="112">
        <f t="shared" si="33"/>
        <v>0</v>
      </c>
      <c r="O710" s="115">
        <f t="shared" si="34"/>
        <v>0</v>
      </c>
      <c r="P710" s="196"/>
      <c r="Q710" s="104" t="e">
        <f t="shared" si="35"/>
        <v>#DIV/0!</v>
      </c>
    </row>
    <row r="711" spans="2:17">
      <c r="B711" s="121"/>
      <c r="C711" s="119"/>
      <c r="D711" s="119"/>
      <c r="E711" s="117"/>
      <c r="F711" s="118"/>
      <c r="G711" s="119"/>
      <c r="H711" s="119"/>
      <c r="I711" s="123"/>
      <c r="J711" s="124"/>
      <c r="K711" s="120">
        <v>0</v>
      </c>
      <c r="L711" s="120">
        <v>0</v>
      </c>
      <c r="M711" s="120">
        <v>0</v>
      </c>
      <c r="N711" s="112">
        <f t="shared" si="33"/>
        <v>0</v>
      </c>
      <c r="O711" s="115">
        <f t="shared" si="34"/>
        <v>0</v>
      </c>
      <c r="P711" s="196"/>
      <c r="Q711" s="104" t="e">
        <f t="shared" si="35"/>
        <v>#DIV/0!</v>
      </c>
    </row>
    <row r="712" spans="2:17">
      <c r="B712" s="121"/>
      <c r="C712" s="119"/>
      <c r="D712" s="119"/>
      <c r="E712" s="117"/>
      <c r="F712" s="118"/>
      <c r="G712" s="119"/>
      <c r="H712" s="119"/>
      <c r="I712" s="123"/>
      <c r="J712" s="124"/>
      <c r="K712" s="120">
        <v>0</v>
      </c>
      <c r="L712" s="120">
        <v>0</v>
      </c>
      <c r="M712" s="120">
        <v>0</v>
      </c>
      <c r="N712" s="112">
        <f t="shared" si="33"/>
        <v>0</v>
      </c>
      <c r="O712" s="115">
        <f t="shared" si="34"/>
        <v>0</v>
      </c>
      <c r="P712" s="196"/>
      <c r="Q712" s="104" t="e">
        <f t="shared" si="35"/>
        <v>#DIV/0!</v>
      </c>
    </row>
    <row r="713" spans="2:17">
      <c r="B713" s="121"/>
      <c r="C713" s="119"/>
      <c r="D713" s="119"/>
      <c r="E713" s="117"/>
      <c r="F713" s="118"/>
      <c r="G713" s="119"/>
      <c r="H713" s="119"/>
      <c r="I713" s="123"/>
      <c r="J713" s="124"/>
      <c r="K713" s="120">
        <v>0</v>
      </c>
      <c r="L713" s="120">
        <v>0</v>
      </c>
      <c r="M713" s="120">
        <v>0</v>
      </c>
      <c r="N713" s="112">
        <f t="shared" si="33"/>
        <v>0</v>
      </c>
      <c r="O713" s="115">
        <f t="shared" si="34"/>
        <v>0</v>
      </c>
      <c r="P713" s="196"/>
      <c r="Q713" s="104" t="e">
        <f t="shared" si="35"/>
        <v>#DIV/0!</v>
      </c>
    </row>
    <row r="714" spans="2:17">
      <c r="B714" s="121"/>
      <c r="C714" s="119"/>
      <c r="D714" s="119"/>
      <c r="E714" s="117"/>
      <c r="F714" s="118"/>
      <c r="G714" s="119"/>
      <c r="H714" s="119"/>
      <c r="I714" s="123"/>
      <c r="J714" s="124"/>
      <c r="K714" s="120">
        <v>0</v>
      </c>
      <c r="L714" s="120">
        <v>0</v>
      </c>
      <c r="M714" s="120">
        <v>0</v>
      </c>
      <c r="N714" s="112">
        <f t="shared" si="33"/>
        <v>0</v>
      </c>
      <c r="O714" s="115">
        <f t="shared" si="34"/>
        <v>0</v>
      </c>
      <c r="P714" s="196"/>
      <c r="Q714" s="104" t="e">
        <f t="shared" si="35"/>
        <v>#DIV/0!</v>
      </c>
    </row>
    <row r="715" spans="2:17">
      <c r="B715" s="121"/>
      <c r="C715" s="119"/>
      <c r="D715" s="119"/>
      <c r="E715" s="117"/>
      <c r="F715" s="118"/>
      <c r="G715" s="119"/>
      <c r="H715" s="119"/>
      <c r="I715" s="123"/>
      <c r="J715" s="124"/>
      <c r="K715" s="120">
        <v>0</v>
      </c>
      <c r="L715" s="120">
        <v>0</v>
      </c>
      <c r="M715" s="120">
        <v>0</v>
      </c>
      <c r="N715" s="112">
        <f t="shared" si="33"/>
        <v>0</v>
      </c>
      <c r="O715" s="115">
        <f t="shared" si="34"/>
        <v>0</v>
      </c>
      <c r="P715" s="196"/>
      <c r="Q715" s="104" t="e">
        <f t="shared" si="35"/>
        <v>#DIV/0!</v>
      </c>
    </row>
    <row r="716" spans="2:17">
      <c r="B716" s="121"/>
      <c r="C716" s="119"/>
      <c r="D716" s="119"/>
      <c r="E716" s="117"/>
      <c r="F716" s="118"/>
      <c r="G716" s="119"/>
      <c r="H716" s="119"/>
      <c r="I716" s="123"/>
      <c r="J716" s="124"/>
      <c r="K716" s="120">
        <v>0</v>
      </c>
      <c r="L716" s="120">
        <v>0</v>
      </c>
      <c r="M716" s="120">
        <v>0</v>
      </c>
      <c r="N716" s="112">
        <f t="shared" si="33"/>
        <v>0</v>
      </c>
      <c r="O716" s="115">
        <f t="shared" si="34"/>
        <v>0</v>
      </c>
      <c r="P716" s="196"/>
      <c r="Q716" s="104" t="e">
        <f t="shared" si="35"/>
        <v>#DIV/0!</v>
      </c>
    </row>
    <row r="717" spans="2:17">
      <c r="B717" s="121"/>
      <c r="C717" s="119"/>
      <c r="D717" s="119"/>
      <c r="E717" s="117"/>
      <c r="F717" s="118"/>
      <c r="G717" s="119"/>
      <c r="H717" s="119"/>
      <c r="I717" s="123"/>
      <c r="J717" s="124"/>
      <c r="K717" s="120">
        <v>0</v>
      </c>
      <c r="L717" s="120">
        <v>0</v>
      </c>
      <c r="M717" s="120">
        <v>0</v>
      </c>
      <c r="N717" s="112">
        <f t="shared" si="33"/>
        <v>0</v>
      </c>
      <c r="O717" s="115">
        <f t="shared" si="34"/>
        <v>0</v>
      </c>
      <c r="P717" s="196"/>
      <c r="Q717" s="104" t="e">
        <f t="shared" si="35"/>
        <v>#DIV/0!</v>
      </c>
    </row>
    <row r="718" spans="2:17">
      <c r="B718" s="121"/>
      <c r="C718" s="119"/>
      <c r="D718" s="119"/>
      <c r="E718" s="117"/>
      <c r="F718" s="118"/>
      <c r="G718" s="119"/>
      <c r="H718" s="119"/>
      <c r="I718" s="123"/>
      <c r="J718" s="124"/>
      <c r="K718" s="120">
        <v>0</v>
      </c>
      <c r="L718" s="120">
        <v>0</v>
      </c>
      <c r="M718" s="120">
        <v>0</v>
      </c>
      <c r="N718" s="112">
        <f t="shared" si="33"/>
        <v>0</v>
      </c>
      <c r="O718" s="115">
        <f t="shared" si="34"/>
        <v>0</v>
      </c>
      <c r="P718" s="196"/>
      <c r="Q718" s="104" t="e">
        <f t="shared" si="35"/>
        <v>#DIV/0!</v>
      </c>
    </row>
    <row r="719" spans="2:17">
      <c r="B719" s="121"/>
      <c r="C719" s="119"/>
      <c r="D719" s="119"/>
      <c r="E719" s="117"/>
      <c r="F719" s="118"/>
      <c r="G719" s="119"/>
      <c r="H719" s="119"/>
      <c r="I719" s="123"/>
      <c r="J719" s="124"/>
      <c r="K719" s="120">
        <v>0</v>
      </c>
      <c r="L719" s="120">
        <v>0</v>
      </c>
      <c r="M719" s="120">
        <v>0</v>
      </c>
      <c r="N719" s="112">
        <f t="shared" si="33"/>
        <v>0</v>
      </c>
      <c r="O719" s="115">
        <f t="shared" si="34"/>
        <v>0</v>
      </c>
      <c r="P719" s="196"/>
      <c r="Q719" s="104" t="e">
        <f t="shared" si="35"/>
        <v>#DIV/0!</v>
      </c>
    </row>
    <row r="720" spans="2:17">
      <c r="B720" s="121"/>
      <c r="C720" s="119"/>
      <c r="D720" s="119"/>
      <c r="E720" s="117"/>
      <c r="F720" s="118"/>
      <c r="G720" s="119"/>
      <c r="H720" s="119"/>
      <c r="I720" s="123"/>
      <c r="J720" s="124"/>
      <c r="K720" s="120">
        <v>0</v>
      </c>
      <c r="L720" s="120">
        <v>0</v>
      </c>
      <c r="M720" s="120">
        <v>0</v>
      </c>
      <c r="N720" s="112">
        <f t="shared" si="33"/>
        <v>0</v>
      </c>
      <c r="O720" s="115">
        <f t="shared" si="34"/>
        <v>0</v>
      </c>
      <c r="P720" s="196"/>
      <c r="Q720" s="104" t="e">
        <f t="shared" si="35"/>
        <v>#DIV/0!</v>
      </c>
    </row>
    <row r="721" spans="2:17">
      <c r="B721" s="121"/>
      <c r="C721" s="119"/>
      <c r="D721" s="119"/>
      <c r="E721" s="117"/>
      <c r="F721" s="118"/>
      <c r="G721" s="119"/>
      <c r="H721" s="119"/>
      <c r="I721" s="123"/>
      <c r="J721" s="124"/>
      <c r="K721" s="120">
        <v>0</v>
      </c>
      <c r="L721" s="120">
        <v>0</v>
      </c>
      <c r="M721" s="120">
        <v>0</v>
      </c>
      <c r="N721" s="112">
        <f t="shared" si="33"/>
        <v>0</v>
      </c>
      <c r="O721" s="115">
        <f t="shared" si="34"/>
        <v>0</v>
      </c>
      <c r="P721" s="196"/>
      <c r="Q721" s="104" t="e">
        <f t="shared" si="35"/>
        <v>#DIV/0!</v>
      </c>
    </row>
    <row r="722" spans="2:17">
      <c r="B722" s="121"/>
      <c r="C722" s="119"/>
      <c r="D722" s="119"/>
      <c r="E722" s="117"/>
      <c r="F722" s="118"/>
      <c r="G722" s="119"/>
      <c r="H722" s="119"/>
      <c r="I722" s="123"/>
      <c r="J722" s="124"/>
      <c r="K722" s="120">
        <v>0</v>
      </c>
      <c r="L722" s="120">
        <v>0</v>
      </c>
      <c r="M722" s="120">
        <v>0</v>
      </c>
      <c r="N722" s="112">
        <f t="shared" si="33"/>
        <v>0</v>
      </c>
      <c r="O722" s="115">
        <f t="shared" si="34"/>
        <v>0</v>
      </c>
      <c r="P722" s="196"/>
      <c r="Q722" s="104" t="e">
        <f t="shared" si="35"/>
        <v>#DIV/0!</v>
      </c>
    </row>
    <row r="723" spans="2:17">
      <c r="B723" s="121"/>
      <c r="C723" s="119"/>
      <c r="D723" s="119"/>
      <c r="E723" s="117"/>
      <c r="F723" s="118"/>
      <c r="G723" s="119"/>
      <c r="H723" s="119"/>
      <c r="I723" s="123"/>
      <c r="J723" s="124"/>
      <c r="K723" s="120">
        <v>0</v>
      </c>
      <c r="L723" s="120">
        <v>0</v>
      </c>
      <c r="M723" s="120">
        <v>0</v>
      </c>
      <c r="N723" s="112">
        <f t="shared" si="33"/>
        <v>0</v>
      </c>
      <c r="O723" s="115">
        <f t="shared" si="34"/>
        <v>0</v>
      </c>
      <c r="P723" s="196"/>
      <c r="Q723" s="104" t="e">
        <f t="shared" si="35"/>
        <v>#DIV/0!</v>
      </c>
    </row>
    <row r="724" spans="2:17">
      <c r="B724" s="121"/>
      <c r="C724" s="119"/>
      <c r="D724" s="119"/>
      <c r="E724" s="117"/>
      <c r="F724" s="118"/>
      <c r="G724" s="119"/>
      <c r="H724" s="119"/>
      <c r="I724" s="123"/>
      <c r="J724" s="124"/>
      <c r="K724" s="120">
        <v>0</v>
      </c>
      <c r="L724" s="120">
        <v>0</v>
      </c>
      <c r="M724" s="120">
        <v>0</v>
      </c>
      <c r="N724" s="112">
        <f t="shared" si="33"/>
        <v>0</v>
      </c>
      <c r="O724" s="115">
        <f t="shared" si="34"/>
        <v>0</v>
      </c>
      <c r="P724" s="196"/>
      <c r="Q724" s="104" t="e">
        <f t="shared" si="35"/>
        <v>#DIV/0!</v>
      </c>
    </row>
    <row r="725" spans="2:17">
      <c r="B725" s="121"/>
      <c r="C725" s="119"/>
      <c r="D725" s="119"/>
      <c r="E725" s="117"/>
      <c r="F725" s="118"/>
      <c r="G725" s="119"/>
      <c r="H725" s="119"/>
      <c r="I725" s="123"/>
      <c r="J725" s="124"/>
      <c r="K725" s="120">
        <v>0</v>
      </c>
      <c r="L725" s="120">
        <v>0</v>
      </c>
      <c r="M725" s="120">
        <v>0</v>
      </c>
      <c r="N725" s="112">
        <f t="shared" ref="N725:N788" si="36">M725</f>
        <v>0</v>
      </c>
      <c r="O725" s="115">
        <f t="shared" si="34"/>
        <v>0</v>
      </c>
      <c r="P725" s="196"/>
      <c r="Q725" s="104" t="e">
        <f t="shared" si="35"/>
        <v>#DIV/0!</v>
      </c>
    </row>
    <row r="726" spans="2:17">
      <c r="B726" s="121"/>
      <c r="C726" s="119"/>
      <c r="D726" s="119"/>
      <c r="E726" s="117"/>
      <c r="F726" s="118"/>
      <c r="G726" s="119"/>
      <c r="H726" s="119"/>
      <c r="I726" s="123"/>
      <c r="J726" s="124"/>
      <c r="K726" s="120">
        <v>0</v>
      </c>
      <c r="L726" s="120">
        <v>0</v>
      </c>
      <c r="M726" s="120">
        <v>0</v>
      </c>
      <c r="N726" s="112">
        <f t="shared" si="36"/>
        <v>0</v>
      </c>
      <c r="O726" s="115">
        <f t="shared" ref="O726:O789" si="37">SUM(K726:N726)</f>
        <v>0</v>
      </c>
      <c r="P726" s="196"/>
      <c r="Q726" s="104" t="e">
        <f t="shared" ref="Q726:Q789" si="38">I726-(SUM(L726:N726)/K726)</f>
        <v>#DIV/0!</v>
      </c>
    </row>
    <row r="727" spans="2:17">
      <c r="B727" s="121"/>
      <c r="C727" s="119"/>
      <c r="D727" s="119"/>
      <c r="E727" s="117"/>
      <c r="F727" s="118"/>
      <c r="G727" s="119"/>
      <c r="H727" s="119"/>
      <c r="I727" s="123"/>
      <c r="J727" s="124"/>
      <c r="K727" s="120">
        <v>0</v>
      </c>
      <c r="L727" s="120">
        <v>0</v>
      </c>
      <c r="M727" s="120">
        <v>0</v>
      </c>
      <c r="N727" s="112">
        <f t="shared" si="36"/>
        <v>0</v>
      </c>
      <c r="O727" s="115">
        <f t="shared" si="37"/>
        <v>0</v>
      </c>
      <c r="P727" s="196"/>
      <c r="Q727" s="104" t="e">
        <f t="shared" si="38"/>
        <v>#DIV/0!</v>
      </c>
    </row>
    <row r="728" spans="2:17">
      <c r="B728" s="121"/>
      <c r="C728" s="119"/>
      <c r="D728" s="119"/>
      <c r="E728" s="117"/>
      <c r="F728" s="118"/>
      <c r="G728" s="119"/>
      <c r="H728" s="119"/>
      <c r="I728" s="123"/>
      <c r="J728" s="124"/>
      <c r="K728" s="120">
        <v>0</v>
      </c>
      <c r="L728" s="120">
        <v>0</v>
      </c>
      <c r="M728" s="120">
        <v>0</v>
      </c>
      <c r="N728" s="112">
        <f t="shared" si="36"/>
        <v>0</v>
      </c>
      <c r="O728" s="115">
        <f t="shared" si="37"/>
        <v>0</v>
      </c>
      <c r="P728" s="196"/>
      <c r="Q728" s="104" t="e">
        <f t="shared" si="38"/>
        <v>#DIV/0!</v>
      </c>
    </row>
    <row r="729" spans="2:17">
      <c r="B729" s="121"/>
      <c r="C729" s="119"/>
      <c r="D729" s="119"/>
      <c r="E729" s="117"/>
      <c r="F729" s="118"/>
      <c r="G729" s="119"/>
      <c r="H729" s="119"/>
      <c r="I729" s="123"/>
      <c r="J729" s="124"/>
      <c r="K729" s="120">
        <v>0</v>
      </c>
      <c r="L729" s="120">
        <v>0</v>
      </c>
      <c r="M729" s="120">
        <v>0</v>
      </c>
      <c r="N729" s="112">
        <f t="shared" si="36"/>
        <v>0</v>
      </c>
      <c r="O729" s="115">
        <f t="shared" si="37"/>
        <v>0</v>
      </c>
      <c r="P729" s="196"/>
      <c r="Q729" s="104" t="e">
        <f t="shared" si="38"/>
        <v>#DIV/0!</v>
      </c>
    </row>
    <row r="730" spans="2:17">
      <c r="B730" s="121"/>
      <c r="C730" s="119"/>
      <c r="D730" s="119"/>
      <c r="E730" s="117"/>
      <c r="F730" s="118"/>
      <c r="G730" s="119"/>
      <c r="H730" s="119"/>
      <c r="I730" s="123"/>
      <c r="J730" s="124"/>
      <c r="K730" s="120">
        <v>0</v>
      </c>
      <c r="L730" s="120">
        <v>0</v>
      </c>
      <c r="M730" s="120">
        <v>0</v>
      </c>
      <c r="N730" s="112">
        <f t="shared" si="36"/>
        <v>0</v>
      </c>
      <c r="O730" s="115">
        <f t="shared" si="37"/>
        <v>0</v>
      </c>
      <c r="P730" s="196"/>
      <c r="Q730" s="104" t="e">
        <f t="shared" si="38"/>
        <v>#DIV/0!</v>
      </c>
    </row>
    <row r="731" spans="2:17">
      <c r="B731" s="121"/>
      <c r="C731" s="119"/>
      <c r="D731" s="119"/>
      <c r="E731" s="117"/>
      <c r="F731" s="118"/>
      <c r="G731" s="119"/>
      <c r="H731" s="119"/>
      <c r="I731" s="123"/>
      <c r="J731" s="124"/>
      <c r="K731" s="120">
        <v>0</v>
      </c>
      <c r="L731" s="120">
        <v>0</v>
      </c>
      <c r="M731" s="120">
        <v>0</v>
      </c>
      <c r="N731" s="112">
        <f t="shared" si="36"/>
        <v>0</v>
      </c>
      <c r="O731" s="115">
        <f t="shared" si="37"/>
        <v>0</v>
      </c>
      <c r="P731" s="196"/>
      <c r="Q731" s="104" t="e">
        <f t="shared" si="38"/>
        <v>#DIV/0!</v>
      </c>
    </row>
    <row r="732" spans="2:17">
      <c r="B732" s="121"/>
      <c r="C732" s="119"/>
      <c r="D732" s="119"/>
      <c r="E732" s="117"/>
      <c r="F732" s="118"/>
      <c r="G732" s="119"/>
      <c r="H732" s="119"/>
      <c r="I732" s="123"/>
      <c r="J732" s="124"/>
      <c r="K732" s="120">
        <v>0</v>
      </c>
      <c r="L732" s="120">
        <v>0</v>
      </c>
      <c r="M732" s="120">
        <v>0</v>
      </c>
      <c r="N732" s="112">
        <f t="shared" si="36"/>
        <v>0</v>
      </c>
      <c r="O732" s="115">
        <f t="shared" si="37"/>
        <v>0</v>
      </c>
      <c r="P732" s="196"/>
      <c r="Q732" s="104" t="e">
        <f t="shared" si="38"/>
        <v>#DIV/0!</v>
      </c>
    </row>
    <row r="733" spans="2:17">
      <c r="B733" s="121"/>
      <c r="C733" s="119"/>
      <c r="D733" s="119"/>
      <c r="E733" s="117"/>
      <c r="F733" s="118"/>
      <c r="G733" s="119"/>
      <c r="H733" s="119"/>
      <c r="I733" s="123"/>
      <c r="J733" s="124"/>
      <c r="K733" s="120">
        <v>0</v>
      </c>
      <c r="L733" s="120">
        <v>0</v>
      </c>
      <c r="M733" s="120">
        <v>0</v>
      </c>
      <c r="N733" s="112">
        <f t="shared" si="36"/>
        <v>0</v>
      </c>
      <c r="O733" s="115">
        <f t="shared" si="37"/>
        <v>0</v>
      </c>
      <c r="P733" s="196"/>
      <c r="Q733" s="104" t="e">
        <f t="shared" si="38"/>
        <v>#DIV/0!</v>
      </c>
    </row>
    <row r="734" spans="2:17">
      <c r="B734" s="121"/>
      <c r="C734" s="119"/>
      <c r="D734" s="119"/>
      <c r="E734" s="117"/>
      <c r="F734" s="118"/>
      <c r="G734" s="119"/>
      <c r="H734" s="119"/>
      <c r="I734" s="123"/>
      <c r="J734" s="124"/>
      <c r="K734" s="120">
        <v>0</v>
      </c>
      <c r="L734" s="120">
        <v>0</v>
      </c>
      <c r="M734" s="120">
        <v>0</v>
      </c>
      <c r="N734" s="112">
        <f t="shared" si="36"/>
        <v>0</v>
      </c>
      <c r="O734" s="115">
        <f t="shared" si="37"/>
        <v>0</v>
      </c>
      <c r="P734" s="196"/>
      <c r="Q734" s="104" t="e">
        <f t="shared" si="38"/>
        <v>#DIV/0!</v>
      </c>
    </row>
    <row r="735" spans="2:17">
      <c r="B735" s="121"/>
      <c r="C735" s="119"/>
      <c r="D735" s="119"/>
      <c r="E735" s="117"/>
      <c r="F735" s="118"/>
      <c r="G735" s="119"/>
      <c r="H735" s="119"/>
      <c r="I735" s="123"/>
      <c r="J735" s="124"/>
      <c r="K735" s="120">
        <v>0</v>
      </c>
      <c r="L735" s="120">
        <v>0</v>
      </c>
      <c r="M735" s="120">
        <v>0</v>
      </c>
      <c r="N735" s="112">
        <f t="shared" si="36"/>
        <v>0</v>
      </c>
      <c r="O735" s="115">
        <f t="shared" si="37"/>
        <v>0</v>
      </c>
      <c r="P735" s="196"/>
      <c r="Q735" s="104" t="e">
        <f t="shared" si="38"/>
        <v>#DIV/0!</v>
      </c>
    </row>
    <row r="736" spans="2:17">
      <c r="B736" s="121"/>
      <c r="C736" s="119"/>
      <c r="D736" s="119"/>
      <c r="E736" s="117"/>
      <c r="F736" s="118"/>
      <c r="G736" s="119"/>
      <c r="H736" s="119"/>
      <c r="I736" s="123"/>
      <c r="J736" s="124"/>
      <c r="K736" s="120">
        <v>0</v>
      </c>
      <c r="L736" s="120">
        <v>0</v>
      </c>
      <c r="M736" s="120">
        <v>0</v>
      </c>
      <c r="N736" s="112">
        <f t="shared" si="36"/>
        <v>0</v>
      </c>
      <c r="O736" s="115">
        <f t="shared" si="37"/>
        <v>0</v>
      </c>
      <c r="P736" s="196"/>
      <c r="Q736" s="104" t="e">
        <f t="shared" si="38"/>
        <v>#DIV/0!</v>
      </c>
    </row>
    <row r="737" spans="2:17">
      <c r="B737" s="121"/>
      <c r="C737" s="119"/>
      <c r="D737" s="119"/>
      <c r="E737" s="117"/>
      <c r="F737" s="118"/>
      <c r="G737" s="119"/>
      <c r="H737" s="119"/>
      <c r="I737" s="123"/>
      <c r="J737" s="124"/>
      <c r="K737" s="120">
        <v>0</v>
      </c>
      <c r="L737" s="120">
        <v>0</v>
      </c>
      <c r="M737" s="120">
        <v>0</v>
      </c>
      <c r="N737" s="112">
        <f t="shared" si="36"/>
        <v>0</v>
      </c>
      <c r="O737" s="115">
        <f t="shared" si="37"/>
        <v>0</v>
      </c>
      <c r="P737" s="196"/>
      <c r="Q737" s="104" t="e">
        <f t="shared" si="38"/>
        <v>#DIV/0!</v>
      </c>
    </row>
    <row r="738" spans="2:17">
      <c r="B738" s="121"/>
      <c r="C738" s="119"/>
      <c r="D738" s="119"/>
      <c r="E738" s="117"/>
      <c r="F738" s="118"/>
      <c r="G738" s="119"/>
      <c r="H738" s="119"/>
      <c r="I738" s="123"/>
      <c r="J738" s="124"/>
      <c r="K738" s="120">
        <v>0</v>
      </c>
      <c r="L738" s="120">
        <v>0</v>
      </c>
      <c r="M738" s="120">
        <v>0</v>
      </c>
      <c r="N738" s="112">
        <f t="shared" si="36"/>
        <v>0</v>
      </c>
      <c r="O738" s="115">
        <f t="shared" si="37"/>
        <v>0</v>
      </c>
      <c r="P738" s="196"/>
      <c r="Q738" s="104" t="e">
        <f t="shared" si="38"/>
        <v>#DIV/0!</v>
      </c>
    </row>
    <row r="739" spans="2:17">
      <c r="B739" s="121"/>
      <c r="C739" s="119"/>
      <c r="D739" s="119"/>
      <c r="E739" s="117"/>
      <c r="F739" s="118"/>
      <c r="G739" s="119"/>
      <c r="H739" s="119"/>
      <c r="I739" s="123"/>
      <c r="J739" s="124"/>
      <c r="K739" s="120">
        <v>0</v>
      </c>
      <c r="L739" s="120">
        <v>0</v>
      </c>
      <c r="M739" s="120">
        <v>0</v>
      </c>
      <c r="N739" s="112">
        <f t="shared" si="36"/>
        <v>0</v>
      </c>
      <c r="O739" s="115">
        <f t="shared" si="37"/>
        <v>0</v>
      </c>
      <c r="P739" s="196"/>
      <c r="Q739" s="104" t="e">
        <f t="shared" si="38"/>
        <v>#DIV/0!</v>
      </c>
    </row>
    <row r="740" spans="2:17">
      <c r="B740" s="121"/>
      <c r="C740" s="119"/>
      <c r="D740" s="119"/>
      <c r="E740" s="117"/>
      <c r="F740" s="118"/>
      <c r="G740" s="119"/>
      <c r="H740" s="119"/>
      <c r="I740" s="123"/>
      <c r="J740" s="124"/>
      <c r="K740" s="120">
        <v>0</v>
      </c>
      <c r="L740" s="120">
        <v>0</v>
      </c>
      <c r="M740" s="120">
        <v>0</v>
      </c>
      <c r="N740" s="112">
        <f t="shared" si="36"/>
        <v>0</v>
      </c>
      <c r="O740" s="115">
        <f t="shared" si="37"/>
        <v>0</v>
      </c>
      <c r="P740" s="196"/>
      <c r="Q740" s="104" t="e">
        <f t="shared" si="38"/>
        <v>#DIV/0!</v>
      </c>
    </row>
    <row r="741" spans="2:17">
      <c r="B741" s="121"/>
      <c r="C741" s="119"/>
      <c r="D741" s="119"/>
      <c r="E741" s="117"/>
      <c r="F741" s="118"/>
      <c r="G741" s="119"/>
      <c r="H741" s="119"/>
      <c r="I741" s="123"/>
      <c r="J741" s="124"/>
      <c r="K741" s="120">
        <v>0</v>
      </c>
      <c r="L741" s="120">
        <v>0</v>
      </c>
      <c r="M741" s="120">
        <v>0</v>
      </c>
      <c r="N741" s="112">
        <f t="shared" si="36"/>
        <v>0</v>
      </c>
      <c r="O741" s="115">
        <f t="shared" si="37"/>
        <v>0</v>
      </c>
      <c r="P741" s="196"/>
      <c r="Q741" s="104" t="e">
        <f t="shared" si="38"/>
        <v>#DIV/0!</v>
      </c>
    </row>
    <row r="742" spans="2:17">
      <c r="B742" s="121"/>
      <c r="C742" s="119"/>
      <c r="D742" s="119"/>
      <c r="E742" s="117"/>
      <c r="F742" s="118"/>
      <c r="G742" s="119"/>
      <c r="H742" s="119"/>
      <c r="I742" s="123"/>
      <c r="J742" s="124"/>
      <c r="K742" s="120">
        <v>0</v>
      </c>
      <c r="L742" s="120">
        <v>0</v>
      </c>
      <c r="M742" s="120">
        <v>0</v>
      </c>
      <c r="N742" s="112">
        <f t="shared" si="36"/>
        <v>0</v>
      </c>
      <c r="O742" s="115">
        <f t="shared" si="37"/>
        <v>0</v>
      </c>
      <c r="P742" s="196"/>
      <c r="Q742" s="104" t="e">
        <f t="shared" si="38"/>
        <v>#DIV/0!</v>
      </c>
    </row>
    <row r="743" spans="2:17">
      <c r="B743" s="121"/>
      <c r="C743" s="119"/>
      <c r="D743" s="119"/>
      <c r="E743" s="117"/>
      <c r="F743" s="118"/>
      <c r="G743" s="119"/>
      <c r="H743" s="119"/>
      <c r="I743" s="123"/>
      <c r="J743" s="124"/>
      <c r="K743" s="120">
        <v>0</v>
      </c>
      <c r="L743" s="120">
        <v>0</v>
      </c>
      <c r="M743" s="120">
        <v>0</v>
      </c>
      <c r="N743" s="112">
        <f t="shared" si="36"/>
        <v>0</v>
      </c>
      <c r="O743" s="115">
        <f t="shared" si="37"/>
        <v>0</v>
      </c>
      <c r="P743" s="196"/>
      <c r="Q743" s="104" t="e">
        <f t="shared" si="38"/>
        <v>#DIV/0!</v>
      </c>
    </row>
    <row r="744" spans="2:17">
      <c r="B744" s="121"/>
      <c r="C744" s="119"/>
      <c r="D744" s="119"/>
      <c r="E744" s="117"/>
      <c r="F744" s="118"/>
      <c r="G744" s="119"/>
      <c r="H744" s="119"/>
      <c r="I744" s="123"/>
      <c r="J744" s="124"/>
      <c r="K744" s="120">
        <v>0</v>
      </c>
      <c r="L744" s="120">
        <v>0</v>
      </c>
      <c r="M744" s="120">
        <v>0</v>
      </c>
      <c r="N744" s="112">
        <f t="shared" si="36"/>
        <v>0</v>
      </c>
      <c r="O744" s="115">
        <f t="shared" si="37"/>
        <v>0</v>
      </c>
      <c r="P744" s="196"/>
      <c r="Q744" s="104" t="e">
        <f t="shared" si="38"/>
        <v>#DIV/0!</v>
      </c>
    </row>
    <row r="745" spans="2:17">
      <c r="B745" s="121"/>
      <c r="C745" s="119"/>
      <c r="D745" s="119"/>
      <c r="E745" s="117"/>
      <c r="F745" s="118"/>
      <c r="G745" s="119"/>
      <c r="H745" s="119"/>
      <c r="I745" s="123"/>
      <c r="J745" s="124"/>
      <c r="K745" s="120">
        <v>0</v>
      </c>
      <c r="L745" s="120">
        <v>0</v>
      </c>
      <c r="M745" s="120">
        <v>0</v>
      </c>
      <c r="N745" s="112">
        <f t="shared" si="36"/>
        <v>0</v>
      </c>
      <c r="O745" s="115">
        <f t="shared" si="37"/>
        <v>0</v>
      </c>
      <c r="P745" s="196"/>
      <c r="Q745" s="104" t="e">
        <f t="shared" si="38"/>
        <v>#DIV/0!</v>
      </c>
    </row>
    <row r="746" spans="2:17">
      <c r="B746" s="121"/>
      <c r="C746" s="119"/>
      <c r="D746" s="119"/>
      <c r="E746" s="117"/>
      <c r="F746" s="118"/>
      <c r="G746" s="119"/>
      <c r="H746" s="119"/>
      <c r="I746" s="123"/>
      <c r="J746" s="124"/>
      <c r="K746" s="120">
        <v>0</v>
      </c>
      <c r="L746" s="120">
        <v>0</v>
      </c>
      <c r="M746" s="120">
        <v>0</v>
      </c>
      <c r="N746" s="112">
        <f t="shared" si="36"/>
        <v>0</v>
      </c>
      <c r="O746" s="115">
        <f t="shared" si="37"/>
        <v>0</v>
      </c>
      <c r="P746" s="196"/>
      <c r="Q746" s="104" t="e">
        <f t="shared" si="38"/>
        <v>#DIV/0!</v>
      </c>
    </row>
    <row r="747" spans="2:17">
      <c r="B747" s="121"/>
      <c r="C747" s="119"/>
      <c r="D747" s="119"/>
      <c r="E747" s="117"/>
      <c r="F747" s="118"/>
      <c r="G747" s="119"/>
      <c r="H747" s="119"/>
      <c r="I747" s="123"/>
      <c r="J747" s="124"/>
      <c r="K747" s="120">
        <v>0</v>
      </c>
      <c r="L747" s="120">
        <v>0</v>
      </c>
      <c r="M747" s="120">
        <v>0</v>
      </c>
      <c r="N747" s="112">
        <f t="shared" si="36"/>
        <v>0</v>
      </c>
      <c r="O747" s="115">
        <f t="shared" si="37"/>
        <v>0</v>
      </c>
      <c r="P747" s="196"/>
      <c r="Q747" s="104" t="e">
        <f t="shared" si="38"/>
        <v>#DIV/0!</v>
      </c>
    </row>
    <row r="748" spans="2:17">
      <c r="B748" s="121"/>
      <c r="C748" s="119"/>
      <c r="D748" s="119"/>
      <c r="E748" s="117"/>
      <c r="F748" s="118"/>
      <c r="G748" s="119"/>
      <c r="H748" s="119"/>
      <c r="I748" s="123"/>
      <c r="J748" s="124"/>
      <c r="K748" s="120">
        <v>0</v>
      </c>
      <c r="L748" s="120">
        <v>0</v>
      </c>
      <c r="M748" s="120">
        <v>0</v>
      </c>
      <c r="N748" s="112">
        <f t="shared" si="36"/>
        <v>0</v>
      </c>
      <c r="O748" s="115">
        <f t="shared" si="37"/>
        <v>0</v>
      </c>
      <c r="P748" s="196"/>
      <c r="Q748" s="104" t="e">
        <f t="shared" si="38"/>
        <v>#DIV/0!</v>
      </c>
    </row>
    <row r="749" spans="2:17">
      <c r="B749" s="121"/>
      <c r="C749" s="119"/>
      <c r="D749" s="119"/>
      <c r="E749" s="117"/>
      <c r="F749" s="118"/>
      <c r="G749" s="119"/>
      <c r="H749" s="119"/>
      <c r="I749" s="123"/>
      <c r="J749" s="124"/>
      <c r="K749" s="120">
        <v>0</v>
      </c>
      <c r="L749" s="120">
        <v>0</v>
      </c>
      <c r="M749" s="120">
        <v>0</v>
      </c>
      <c r="N749" s="112">
        <f t="shared" si="36"/>
        <v>0</v>
      </c>
      <c r="O749" s="115">
        <f t="shared" si="37"/>
        <v>0</v>
      </c>
      <c r="P749" s="196"/>
      <c r="Q749" s="104" t="e">
        <f t="shared" si="38"/>
        <v>#DIV/0!</v>
      </c>
    </row>
    <row r="750" spans="2:17">
      <c r="B750" s="121"/>
      <c r="C750" s="119"/>
      <c r="D750" s="119"/>
      <c r="E750" s="117"/>
      <c r="F750" s="118"/>
      <c r="G750" s="119"/>
      <c r="H750" s="119"/>
      <c r="I750" s="123"/>
      <c r="J750" s="124"/>
      <c r="K750" s="120">
        <v>0</v>
      </c>
      <c r="L750" s="120">
        <v>0</v>
      </c>
      <c r="M750" s="120">
        <v>0</v>
      </c>
      <c r="N750" s="112">
        <f t="shared" si="36"/>
        <v>0</v>
      </c>
      <c r="O750" s="115">
        <f t="shared" si="37"/>
        <v>0</v>
      </c>
      <c r="P750" s="196"/>
      <c r="Q750" s="104" t="e">
        <f t="shared" si="38"/>
        <v>#DIV/0!</v>
      </c>
    </row>
    <row r="751" spans="2:17">
      <c r="B751" s="121"/>
      <c r="C751" s="119"/>
      <c r="D751" s="119"/>
      <c r="E751" s="117"/>
      <c r="F751" s="118"/>
      <c r="G751" s="119"/>
      <c r="H751" s="119"/>
      <c r="I751" s="123"/>
      <c r="J751" s="124"/>
      <c r="K751" s="120">
        <v>0</v>
      </c>
      <c r="L751" s="120">
        <v>0</v>
      </c>
      <c r="M751" s="120">
        <v>0</v>
      </c>
      <c r="N751" s="112">
        <f t="shared" si="36"/>
        <v>0</v>
      </c>
      <c r="O751" s="115">
        <f t="shared" si="37"/>
        <v>0</v>
      </c>
      <c r="P751" s="196"/>
      <c r="Q751" s="104" t="e">
        <f t="shared" si="38"/>
        <v>#DIV/0!</v>
      </c>
    </row>
    <row r="752" spans="2:17">
      <c r="B752" s="121"/>
      <c r="C752" s="119"/>
      <c r="D752" s="119"/>
      <c r="E752" s="117"/>
      <c r="F752" s="118"/>
      <c r="G752" s="119"/>
      <c r="H752" s="119"/>
      <c r="I752" s="123"/>
      <c r="J752" s="124"/>
      <c r="K752" s="120">
        <v>0</v>
      </c>
      <c r="L752" s="120">
        <v>0</v>
      </c>
      <c r="M752" s="120">
        <v>0</v>
      </c>
      <c r="N752" s="112">
        <f t="shared" si="36"/>
        <v>0</v>
      </c>
      <c r="O752" s="115">
        <f t="shared" si="37"/>
        <v>0</v>
      </c>
      <c r="P752" s="196"/>
      <c r="Q752" s="104" t="e">
        <f t="shared" si="38"/>
        <v>#DIV/0!</v>
      </c>
    </row>
    <row r="753" spans="2:17">
      <c r="B753" s="121"/>
      <c r="C753" s="119"/>
      <c r="D753" s="119"/>
      <c r="E753" s="117"/>
      <c r="F753" s="118"/>
      <c r="G753" s="119"/>
      <c r="H753" s="119"/>
      <c r="I753" s="123"/>
      <c r="J753" s="124"/>
      <c r="K753" s="120">
        <v>0</v>
      </c>
      <c r="L753" s="120">
        <v>0</v>
      </c>
      <c r="M753" s="120">
        <v>0</v>
      </c>
      <c r="N753" s="112">
        <f t="shared" si="36"/>
        <v>0</v>
      </c>
      <c r="O753" s="115">
        <f t="shared" si="37"/>
        <v>0</v>
      </c>
      <c r="P753" s="196"/>
      <c r="Q753" s="104" t="e">
        <f t="shared" si="38"/>
        <v>#DIV/0!</v>
      </c>
    </row>
    <row r="754" spans="2:17">
      <c r="B754" s="121"/>
      <c r="C754" s="119"/>
      <c r="D754" s="119"/>
      <c r="E754" s="117"/>
      <c r="F754" s="118"/>
      <c r="G754" s="119"/>
      <c r="H754" s="119"/>
      <c r="I754" s="123"/>
      <c r="J754" s="124"/>
      <c r="K754" s="120">
        <v>0</v>
      </c>
      <c r="L754" s="120">
        <v>0</v>
      </c>
      <c r="M754" s="120">
        <v>0</v>
      </c>
      <c r="N754" s="112">
        <f t="shared" si="36"/>
        <v>0</v>
      </c>
      <c r="O754" s="115">
        <f t="shared" si="37"/>
        <v>0</v>
      </c>
      <c r="P754" s="196"/>
      <c r="Q754" s="104" t="e">
        <f t="shared" si="38"/>
        <v>#DIV/0!</v>
      </c>
    </row>
    <row r="755" spans="2:17">
      <c r="B755" s="121"/>
      <c r="C755" s="119"/>
      <c r="D755" s="119"/>
      <c r="E755" s="117"/>
      <c r="F755" s="118"/>
      <c r="G755" s="119"/>
      <c r="H755" s="119"/>
      <c r="I755" s="123"/>
      <c r="J755" s="124"/>
      <c r="K755" s="120">
        <v>0</v>
      </c>
      <c r="L755" s="120">
        <v>0</v>
      </c>
      <c r="M755" s="120">
        <v>0</v>
      </c>
      <c r="N755" s="112">
        <f t="shared" si="36"/>
        <v>0</v>
      </c>
      <c r="O755" s="115">
        <f t="shared" si="37"/>
        <v>0</v>
      </c>
      <c r="P755" s="196"/>
      <c r="Q755" s="104" t="e">
        <f t="shared" si="38"/>
        <v>#DIV/0!</v>
      </c>
    </row>
    <row r="756" spans="2:17">
      <c r="B756" s="121"/>
      <c r="C756" s="119"/>
      <c r="D756" s="119"/>
      <c r="E756" s="117"/>
      <c r="F756" s="118"/>
      <c r="G756" s="119"/>
      <c r="H756" s="119"/>
      <c r="I756" s="123"/>
      <c r="J756" s="124"/>
      <c r="K756" s="120">
        <v>0</v>
      </c>
      <c r="L756" s="120">
        <v>0</v>
      </c>
      <c r="M756" s="120">
        <v>0</v>
      </c>
      <c r="N756" s="112">
        <f t="shared" si="36"/>
        <v>0</v>
      </c>
      <c r="O756" s="115">
        <f t="shared" si="37"/>
        <v>0</v>
      </c>
      <c r="P756" s="196"/>
      <c r="Q756" s="104" t="e">
        <f t="shared" si="38"/>
        <v>#DIV/0!</v>
      </c>
    </row>
    <row r="757" spans="2:17">
      <c r="B757" s="121"/>
      <c r="C757" s="119"/>
      <c r="D757" s="119"/>
      <c r="E757" s="117"/>
      <c r="F757" s="118"/>
      <c r="G757" s="119"/>
      <c r="H757" s="119"/>
      <c r="I757" s="123"/>
      <c r="J757" s="124"/>
      <c r="K757" s="120">
        <v>0</v>
      </c>
      <c r="L757" s="120">
        <v>0</v>
      </c>
      <c r="M757" s="120">
        <v>0</v>
      </c>
      <c r="N757" s="112">
        <f t="shared" si="36"/>
        <v>0</v>
      </c>
      <c r="O757" s="115">
        <f t="shared" si="37"/>
        <v>0</v>
      </c>
      <c r="P757" s="196"/>
      <c r="Q757" s="104" t="e">
        <f t="shared" si="38"/>
        <v>#DIV/0!</v>
      </c>
    </row>
    <row r="758" spans="2:17">
      <c r="B758" s="121"/>
      <c r="C758" s="119"/>
      <c r="D758" s="119"/>
      <c r="E758" s="117"/>
      <c r="F758" s="118"/>
      <c r="G758" s="119"/>
      <c r="H758" s="119"/>
      <c r="I758" s="123"/>
      <c r="J758" s="124"/>
      <c r="K758" s="120">
        <v>0</v>
      </c>
      <c r="L758" s="120">
        <v>0</v>
      </c>
      <c r="M758" s="120">
        <v>0</v>
      </c>
      <c r="N758" s="112">
        <f t="shared" si="36"/>
        <v>0</v>
      </c>
      <c r="O758" s="115">
        <f t="shared" si="37"/>
        <v>0</v>
      </c>
      <c r="P758" s="196"/>
      <c r="Q758" s="104" t="e">
        <f t="shared" si="38"/>
        <v>#DIV/0!</v>
      </c>
    </row>
    <row r="759" spans="2:17">
      <c r="B759" s="121"/>
      <c r="C759" s="119"/>
      <c r="D759" s="119"/>
      <c r="E759" s="117"/>
      <c r="F759" s="118"/>
      <c r="G759" s="119"/>
      <c r="H759" s="119"/>
      <c r="I759" s="123"/>
      <c r="J759" s="124"/>
      <c r="K759" s="120">
        <v>0</v>
      </c>
      <c r="L759" s="120">
        <v>0</v>
      </c>
      <c r="M759" s="120">
        <v>0</v>
      </c>
      <c r="N759" s="112">
        <f t="shared" si="36"/>
        <v>0</v>
      </c>
      <c r="O759" s="115">
        <f t="shared" si="37"/>
        <v>0</v>
      </c>
      <c r="P759" s="196"/>
      <c r="Q759" s="104" t="e">
        <f t="shared" si="38"/>
        <v>#DIV/0!</v>
      </c>
    </row>
    <row r="760" spans="2:17">
      <c r="B760" s="121"/>
      <c r="C760" s="119"/>
      <c r="D760" s="119"/>
      <c r="E760" s="117"/>
      <c r="F760" s="118"/>
      <c r="G760" s="119"/>
      <c r="H760" s="119"/>
      <c r="I760" s="123"/>
      <c r="J760" s="124"/>
      <c r="K760" s="120">
        <v>0</v>
      </c>
      <c r="L760" s="120">
        <v>0</v>
      </c>
      <c r="M760" s="120">
        <v>0</v>
      </c>
      <c r="N760" s="112">
        <f t="shared" si="36"/>
        <v>0</v>
      </c>
      <c r="O760" s="115">
        <f t="shared" si="37"/>
        <v>0</v>
      </c>
      <c r="P760" s="196"/>
      <c r="Q760" s="104" t="e">
        <f t="shared" si="38"/>
        <v>#DIV/0!</v>
      </c>
    </row>
    <row r="761" spans="2:17">
      <c r="B761" s="121"/>
      <c r="C761" s="119"/>
      <c r="D761" s="119"/>
      <c r="E761" s="117"/>
      <c r="F761" s="118"/>
      <c r="G761" s="119"/>
      <c r="H761" s="119"/>
      <c r="I761" s="123"/>
      <c r="J761" s="124"/>
      <c r="K761" s="120">
        <v>0</v>
      </c>
      <c r="L761" s="120">
        <v>0</v>
      </c>
      <c r="M761" s="120">
        <v>0</v>
      </c>
      <c r="N761" s="112">
        <f t="shared" si="36"/>
        <v>0</v>
      </c>
      <c r="O761" s="115">
        <f t="shared" si="37"/>
        <v>0</v>
      </c>
      <c r="P761" s="196"/>
      <c r="Q761" s="104" t="e">
        <f t="shared" si="38"/>
        <v>#DIV/0!</v>
      </c>
    </row>
    <row r="762" spans="2:17">
      <c r="B762" s="121"/>
      <c r="C762" s="119"/>
      <c r="D762" s="119"/>
      <c r="E762" s="117"/>
      <c r="F762" s="118"/>
      <c r="G762" s="119"/>
      <c r="H762" s="119"/>
      <c r="I762" s="123"/>
      <c r="J762" s="124"/>
      <c r="K762" s="120">
        <v>0</v>
      </c>
      <c r="L762" s="120">
        <v>0</v>
      </c>
      <c r="M762" s="120">
        <v>0</v>
      </c>
      <c r="N762" s="112">
        <f t="shared" si="36"/>
        <v>0</v>
      </c>
      <c r="O762" s="115">
        <f t="shared" si="37"/>
        <v>0</v>
      </c>
      <c r="P762" s="196"/>
      <c r="Q762" s="104" t="e">
        <f t="shared" si="38"/>
        <v>#DIV/0!</v>
      </c>
    </row>
    <row r="763" spans="2:17">
      <c r="B763" s="121"/>
      <c r="C763" s="119"/>
      <c r="D763" s="119"/>
      <c r="E763" s="117"/>
      <c r="F763" s="118"/>
      <c r="G763" s="119"/>
      <c r="H763" s="119"/>
      <c r="I763" s="123"/>
      <c r="J763" s="124"/>
      <c r="K763" s="120">
        <v>0</v>
      </c>
      <c r="L763" s="120">
        <v>0</v>
      </c>
      <c r="M763" s="120">
        <v>0</v>
      </c>
      <c r="N763" s="112">
        <f t="shared" si="36"/>
        <v>0</v>
      </c>
      <c r="O763" s="115">
        <f t="shared" si="37"/>
        <v>0</v>
      </c>
      <c r="P763" s="196"/>
      <c r="Q763" s="104" t="e">
        <f t="shared" si="38"/>
        <v>#DIV/0!</v>
      </c>
    </row>
    <row r="764" spans="2:17">
      <c r="B764" s="121"/>
      <c r="C764" s="119"/>
      <c r="D764" s="119"/>
      <c r="E764" s="117"/>
      <c r="F764" s="118"/>
      <c r="G764" s="119"/>
      <c r="H764" s="119"/>
      <c r="I764" s="123"/>
      <c r="J764" s="124"/>
      <c r="K764" s="120">
        <v>0</v>
      </c>
      <c r="L764" s="120">
        <v>0</v>
      </c>
      <c r="M764" s="120">
        <v>0</v>
      </c>
      <c r="N764" s="112">
        <f t="shared" si="36"/>
        <v>0</v>
      </c>
      <c r="O764" s="115">
        <f t="shared" si="37"/>
        <v>0</v>
      </c>
      <c r="P764" s="196"/>
      <c r="Q764" s="104" t="e">
        <f t="shared" si="38"/>
        <v>#DIV/0!</v>
      </c>
    </row>
    <row r="765" spans="2:17">
      <c r="B765" s="121"/>
      <c r="C765" s="119"/>
      <c r="D765" s="119"/>
      <c r="E765" s="117"/>
      <c r="F765" s="118"/>
      <c r="G765" s="119"/>
      <c r="H765" s="119"/>
      <c r="I765" s="123"/>
      <c r="J765" s="124"/>
      <c r="K765" s="120">
        <v>0</v>
      </c>
      <c r="L765" s="120">
        <v>0</v>
      </c>
      <c r="M765" s="120">
        <v>0</v>
      </c>
      <c r="N765" s="112">
        <f t="shared" si="36"/>
        <v>0</v>
      </c>
      <c r="O765" s="115">
        <f t="shared" si="37"/>
        <v>0</v>
      </c>
      <c r="P765" s="196"/>
      <c r="Q765" s="104" t="e">
        <f t="shared" si="38"/>
        <v>#DIV/0!</v>
      </c>
    </row>
    <row r="766" spans="2:17">
      <c r="B766" s="121"/>
      <c r="C766" s="119"/>
      <c r="D766" s="119"/>
      <c r="E766" s="117"/>
      <c r="F766" s="118"/>
      <c r="G766" s="119"/>
      <c r="H766" s="119"/>
      <c r="I766" s="123"/>
      <c r="J766" s="124"/>
      <c r="K766" s="120">
        <v>0</v>
      </c>
      <c r="L766" s="120">
        <v>0</v>
      </c>
      <c r="M766" s="120">
        <v>0</v>
      </c>
      <c r="N766" s="112">
        <f t="shared" si="36"/>
        <v>0</v>
      </c>
      <c r="O766" s="115">
        <f t="shared" si="37"/>
        <v>0</v>
      </c>
      <c r="P766" s="196"/>
      <c r="Q766" s="104" t="e">
        <f t="shared" si="38"/>
        <v>#DIV/0!</v>
      </c>
    </row>
    <row r="767" spans="2:17">
      <c r="B767" s="121"/>
      <c r="C767" s="119"/>
      <c r="D767" s="119"/>
      <c r="E767" s="117"/>
      <c r="F767" s="118"/>
      <c r="G767" s="119"/>
      <c r="H767" s="119"/>
      <c r="I767" s="123"/>
      <c r="J767" s="124"/>
      <c r="K767" s="120">
        <v>0</v>
      </c>
      <c r="L767" s="120">
        <v>0</v>
      </c>
      <c r="M767" s="120">
        <v>0</v>
      </c>
      <c r="N767" s="112">
        <f t="shared" si="36"/>
        <v>0</v>
      </c>
      <c r="O767" s="115">
        <f t="shared" si="37"/>
        <v>0</v>
      </c>
      <c r="P767" s="196"/>
      <c r="Q767" s="104" t="e">
        <f t="shared" si="38"/>
        <v>#DIV/0!</v>
      </c>
    </row>
    <row r="768" spans="2:17">
      <c r="B768" s="121"/>
      <c r="C768" s="119"/>
      <c r="D768" s="119"/>
      <c r="E768" s="117"/>
      <c r="F768" s="118"/>
      <c r="G768" s="119"/>
      <c r="H768" s="119"/>
      <c r="I768" s="123"/>
      <c r="J768" s="124"/>
      <c r="K768" s="120">
        <v>0</v>
      </c>
      <c r="L768" s="120">
        <v>0</v>
      </c>
      <c r="M768" s="120">
        <v>0</v>
      </c>
      <c r="N768" s="112">
        <f t="shared" si="36"/>
        <v>0</v>
      </c>
      <c r="O768" s="115">
        <f t="shared" si="37"/>
        <v>0</v>
      </c>
      <c r="P768" s="196"/>
      <c r="Q768" s="104" t="e">
        <f t="shared" si="38"/>
        <v>#DIV/0!</v>
      </c>
    </row>
    <row r="769" spans="2:17">
      <c r="B769" s="121"/>
      <c r="C769" s="119"/>
      <c r="D769" s="119"/>
      <c r="E769" s="117"/>
      <c r="F769" s="118"/>
      <c r="G769" s="119"/>
      <c r="H769" s="119"/>
      <c r="I769" s="123"/>
      <c r="J769" s="124"/>
      <c r="K769" s="120">
        <v>0</v>
      </c>
      <c r="L769" s="120">
        <v>0</v>
      </c>
      <c r="M769" s="120">
        <v>0</v>
      </c>
      <c r="N769" s="112">
        <f t="shared" si="36"/>
        <v>0</v>
      </c>
      <c r="O769" s="115">
        <f t="shared" si="37"/>
        <v>0</v>
      </c>
      <c r="P769" s="196"/>
      <c r="Q769" s="104" t="e">
        <f t="shared" si="38"/>
        <v>#DIV/0!</v>
      </c>
    </row>
    <row r="770" spans="2:17">
      <c r="B770" s="121"/>
      <c r="C770" s="119"/>
      <c r="D770" s="119"/>
      <c r="E770" s="117"/>
      <c r="F770" s="118"/>
      <c r="G770" s="119"/>
      <c r="H770" s="119"/>
      <c r="I770" s="123"/>
      <c r="J770" s="124"/>
      <c r="K770" s="120">
        <v>0</v>
      </c>
      <c r="L770" s="120">
        <v>0</v>
      </c>
      <c r="M770" s="120">
        <v>0</v>
      </c>
      <c r="N770" s="112">
        <f t="shared" si="36"/>
        <v>0</v>
      </c>
      <c r="O770" s="115">
        <f t="shared" si="37"/>
        <v>0</v>
      </c>
      <c r="P770" s="196"/>
      <c r="Q770" s="104" t="e">
        <f t="shared" si="38"/>
        <v>#DIV/0!</v>
      </c>
    </row>
    <row r="771" spans="2:17">
      <c r="B771" s="121"/>
      <c r="C771" s="119"/>
      <c r="D771" s="119"/>
      <c r="E771" s="117"/>
      <c r="F771" s="118"/>
      <c r="G771" s="119"/>
      <c r="H771" s="119"/>
      <c r="I771" s="123"/>
      <c r="J771" s="124"/>
      <c r="K771" s="120">
        <v>0</v>
      </c>
      <c r="L771" s="120">
        <v>0</v>
      </c>
      <c r="M771" s="120">
        <v>0</v>
      </c>
      <c r="N771" s="112">
        <f t="shared" si="36"/>
        <v>0</v>
      </c>
      <c r="O771" s="115">
        <f t="shared" si="37"/>
        <v>0</v>
      </c>
      <c r="P771" s="196"/>
      <c r="Q771" s="104" t="e">
        <f t="shared" si="38"/>
        <v>#DIV/0!</v>
      </c>
    </row>
    <row r="772" spans="2:17">
      <c r="B772" s="121"/>
      <c r="C772" s="119"/>
      <c r="D772" s="119"/>
      <c r="E772" s="117"/>
      <c r="F772" s="118"/>
      <c r="G772" s="119"/>
      <c r="H772" s="119"/>
      <c r="I772" s="123"/>
      <c r="J772" s="124"/>
      <c r="K772" s="120">
        <v>0</v>
      </c>
      <c r="L772" s="120">
        <v>0</v>
      </c>
      <c r="M772" s="120">
        <v>0</v>
      </c>
      <c r="N772" s="112">
        <f t="shared" si="36"/>
        <v>0</v>
      </c>
      <c r="O772" s="115">
        <f t="shared" si="37"/>
        <v>0</v>
      </c>
      <c r="P772" s="196"/>
      <c r="Q772" s="104" t="e">
        <f t="shared" si="38"/>
        <v>#DIV/0!</v>
      </c>
    </row>
    <row r="773" spans="2:17">
      <c r="B773" s="121"/>
      <c r="C773" s="119"/>
      <c r="D773" s="119"/>
      <c r="E773" s="117"/>
      <c r="F773" s="118"/>
      <c r="G773" s="119"/>
      <c r="H773" s="119"/>
      <c r="I773" s="123"/>
      <c r="J773" s="124"/>
      <c r="K773" s="120">
        <v>0</v>
      </c>
      <c r="L773" s="120">
        <v>0</v>
      </c>
      <c r="M773" s="120">
        <v>0</v>
      </c>
      <c r="N773" s="112">
        <f t="shared" si="36"/>
        <v>0</v>
      </c>
      <c r="O773" s="115">
        <f t="shared" si="37"/>
        <v>0</v>
      </c>
      <c r="P773" s="196"/>
      <c r="Q773" s="104" t="e">
        <f t="shared" si="38"/>
        <v>#DIV/0!</v>
      </c>
    </row>
    <row r="774" spans="2:17">
      <c r="B774" s="121"/>
      <c r="C774" s="119"/>
      <c r="D774" s="119"/>
      <c r="E774" s="117"/>
      <c r="F774" s="118"/>
      <c r="G774" s="119"/>
      <c r="H774" s="119"/>
      <c r="I774" s="123"/>
      <c r="J774" s="124"/>
      <c r="K774" s="120">
        <v>0</v>
      </c>
      <c r="L774" s="120">
        <v>0</v>
      </c>
      <c r="M774" s="120">
        <v>0</v>
      </c>
      <c r="N774" s="112">
        <f t="shared" si="36"/>
        <v>0</v>
      </c>
      <c r="O774" s="115">
        <f t="shared" si="37"/>
        <v>0</v>
      </c>
      <c r="P774" s="196"/>
      <c r="Q774" s="104" t="e">
        <f t="shared" si="38"/>
        <v>#DIV/0!</v>
      </c>
    </row>
    <row r="775" spans="2:17">
      <c r="B775" s="121"/>
      <c r="C775" s="119"/>
      <c r="D775" s="119"/>
      <c r="E775" s="117"/>
      <c r="F775" s="118"/>
      <c r="G775" s="119"/>
      <c r="H775" s="119"/>
      <c r="I775" s="123"/>
      <c r="J775" s="124"/>
      <c r="K775" s="120">
        <v>0</v>
      </c>
      <c r="L775" s="120">
        <v>0</v>
      </c>
      <c r="M775" s="120">
        <v>0</v>
      </c>
      <c r="N775" s="112">
        <f t="shared" si="36"/>
        <v>0</v>
      </c>
      <c r="O775" s="115">
        <f t="shared" si="37"/>
        <v>0</v>
      </c>
      <c r="P775" s="196"/>
      <c r="Q775" s="104" t="e">
        <f t="shared" si="38"/>
        <v>#DIV/0!</v>
      </c>
    </row>
    <row r="776" spans="2:17">
      <c r="B776" s="121"/>
      <c r="C776" s="119"/>
      <c r="D776" s="119"/>
      <c r="E776" s="117"/>
      <c r="F776" s="118"/>
      <c r="G776" s="119"/>
      <c r="H776" s="119"/>
      <c r="I776" s="123"/>
      <c r="J776" s="124"/>
      <c r="K776" s="120">
        <v>0</v>
      </c>
      <c r="L776" s="120">
        <v>0</v>
      </c>
      <c r="M776" s="120">
        <v>0</v>
      </c>
      <c r="N776" s="112">
        <f t="shared" si="36"/>
        <v>0</v>
      </c>
      <c r="O776" s="115">
        <f t="shared" si="37"/>
        <v>0</v>
      </c>
      <c r="P776" s="196"/>
      <c r="Q776" s="104" t="e">
        <f t="shared" si="38"/>
        <v>#DIV/0!</v>
      </c>
    </row>
    <row r="777" spans="2:17">
      <c r="B777" s="121"/>
      <c r="C777" s="119"/>
      <c r="D777" s="119"/>
      <c r="E777" s="117"/>
      <c r="F777" s="118"/>
      <c r="G777" s="119"/>
      <c r="H777" s="119"/>
      <c r="I777" s="123"/>
      <c r="J777" s="124"/>
      <c r="K777" s="120">
        <v>0</v>
      </c>
      <c r="L777" s="120">
        <v>0</v>
      </c>
      <c r="M777" s="120">
        <v>0</v>
      </c>
      <c r="N777" s="112">
        <f t="shared" si="36"/>
        <v>0</v>
      </c>
      <c r="O777" s="115">
        <f t="shared" si="37"/>
        <v>0</v>
      </c>
      <c r="P777" s="196"/>
      <c r="Q777" s="104" t="e">
        <f t="shared" si="38"/>
        <v>#DIV/0!</v>
      </c>
    </row>
    <row r="778" spans="2:17">
      <c r="B778" s="121"/>
      <c r="C778" s="119"/>
      <c r="D778" s="119"/>
      <c r="E778" s="117"/>
      <c r="F778" s="118"/>
      <c r="G778" s="119"/>
      <c r="H778" s="119"/>
      <c r="I778" s="123"/>
      <c r="J778" s="124"/>
      <c r="K778" s="120">
        <v>0</v>
      </c>
      <c r="L778" s="120">
        <v>0</v>
      </c>
      <c r="M778" s="120">
        <v>0</v>
      </c>
      <c r="N778" s="112">
        <f t="shared" si="36"/>
        <v>0</v>
      </c>
      <c r="O778" s="115">
        <f t="shared" si="37"/>
        <v>0</v>
      </c>
      <c r="P778" s="196"/>
      <c r="Q778" s="104" t="e">
        <f t="shared" si="38"/>
        <v>#DIV/0!</v>
      </c>
    </row>
    <row r="779" spans="2:17">
      <c r="B779" s="121"/>
      <c r="C779" s="119"/>
      <c r="D779" s="119"/>
      <c r="E779" s="117"/>
      <c r="F779" s="118"/>
      <c r="G779" s="119"/>
      <c r="H779" s="119"/>
      <c r="I779" s="123"/>
      <c r="J779" s="124"/>
      <c r="K779" s="120">
        <v>0</v>
      </c>
      <c r="L779" s="120">
        <v>0</v>
      </c>
      <c r="M779" s="120">
        <v>0</v>
      </c>
      <c r="N779" s="112">
        <f t="shared" si="36"/>
        <v>0</v>
      </c>
      <c r="O779" s="115">
        <f t="shared" si="37"/>
        <v>0</v>
      </c>
      <c r="P779" s="196"/>
      <c r="Q779" s="104" t="e">
        <f t="shared" si="38"/>
        <v>#DIV/0!</v>
      </c>
    </row>
    <row r="780" spans="2:17">
      <c r="B780" s="121"/>
      <c r="C780" s="119"/>
      <c r="D780" s="119"/>
      <c r="E780" s="117"/>
      <c r="F780" s="118"/>
      <c r="G780" s="119"/>
      <c r="H780" s="119"/>
      <c r="I780" s="123"/>
      <c r="J780" s="124"/>
      <c r="K780" s="120">
        <v>0</v>
      </c>
      <c r="L780" s="120">
        <v>0</v>
      </c>
      <c r="M780" s="120">
        <v>0</v>
      </c>
      <c r="N780" s="112">
        <f t="shared" si="36"/>
        <v>0</v>
      </c>
      <c r="O780" s="115">
        <f t="shared" si="37"/>
        <v>0</v>
      </c>
      <c r="P780" s="196"/>
      <c r="Q780" s="104" t="e">
        <f t="shared" si="38"/>
        <v>#DIV/0!</v>
      </c>
    </row>
    <row r="781" spans="2:17">
      <c r="B781" s="121"/>
      <c r="C781" s="119"/>
      <c r="D781" s="119"/>
      <c r="E781" s="117"/>
      <c r="F781" s="118"/>
      <c r="G781" s="119"/>
      <c r="H781" s="119"/>
      <c r="I781" s="123"/>
      <c r="J781" s="124"/>
      <c r="K781" s="120">
        <v>0</v>
      </c>
      <c r="L781" s="120">
        <v>0</v>
      </c>
      <c r="M781" s="120">
        <v>0</v>
      </c>
      <c r="N781" s="112">
        <f t="shared" si="36"/>
        <v>0</v>
      </c>
      <c r="O781" s="115">
        <f t="shared" si="37"/>
        <v>0</v>
      </c>
      <c r="P781" s="196"/>
      <c r="Q781" s="104" t="e">
        <f t="shared" si="38"/>
        <v>#DIV/0!</v>
      </c>
    </row>
    <row r="782" spans="2:17">
      <c r="B782" s="121"/>
      <c r="C782" s="119"/>
      <c r="D782" s="119"/>
      <c r="E782" s="117"/>
      <c r="F782" s="118"/>
      <c r="G782" s="119"/>
      <c r="H782" s="119"/>
      <c r="I782" s="123"/>
      <c r="J782" s="124"/>
      <c r="K782" s="120">
        <v>0</v>
      </c>
      <c r="L782" s="120">
        <v>0</v>
      </c>
      <c r="M782" s="120">
        <v>0</v>
      </c>
      <c r="N782" s="112">
        <f t="shared" si="36"/>
        <v>0</v>
      </c>
      <c r="O782" s="115">
        <f t="shared" si="37"/>
        <v>0</v>
      </c>
      <c r="P782" s="196"/>
      <c r="Q782" s="104" t="e">
        <f t="shared" si="38"/>
        <v>#DIV/0!</v>
      </c>
    </row>
    <row r="783" spans="2:17">
      <c r="B783" s="121"/>
      <c r="C783" s="119"/>
      <c r="D783" s="119"/>
      <c r="E783" s="117"/>
      <c r="F783" s="118"/>
      <c r="G783" s="119"/>
      <c r="H783" s="119"/>
      <c r="I783" s="123"/>
      <c r="J783" s="124"/>
      <c r="K783" s="120">
        <v>0</v>
      </c>
      <c r="L783" s="120">
        <v>0</v>
      </c>
      <c r="M783" s="120">
        <v>0</v>
      </c>
      <c r="N783" s="112">
        <f t="shared" si="36"/>
        <v>0</v>
      </c>
      <c r="O783" s="115">
        <f t="shared" si="37"/>
        <v>0</v>
      </c>
      <c r="P783" s="196"/>
      <c r="Q783" s="104" t="e">
        <f t="shared" si="38"/>
        <v>#DIV/0!</v>
      </c>
    </row>
    <row r="784" spans="2:17">
      <c r="B784" s="121"/>
      <c r="C784" s="119"/>
      <c r="D784" s="119"/>
      <c r="E784" s="117"/>
      <c r="F784" s="118"/>
      <c r="G784" s="119"/>
      <c r="H784" s="119"/>
      <c r="I784" s="123"/>
      <c r="J784" s="124"/>
      <c r="K784" s="120">
        <v>0</v>
      </c>
      <c r="L784" s="120">
        <v>0</v>
      </c>
      <c r="M784" s="120">
        <v>0</v>
      </c>
      <c r="N784" s="112">
        <f t="shared" si="36"/>
        <v>0</v>
      </c>
      <c r="O784" s="115">
        <f t="shared" si="37"/>
        <v>0</v>
      </c>
      <c r="P784" s="196"/>
      <c r="Q784" s="104" t="e">
        <f t="shared" si="38"/>
        <v>#DIV/0!</v>
      </c>
    </row>
    <row r="785" spans="2:17">
      <c r="B785" s="121"/>
      <c r="C785" s="119"/>
      <c r="D785" s="119"/>
      <c r="E785" s="117"/>
      <c r="F785" s="118"/>
      <c r="G785" s="119"/>
      <c r="H785" s="119"/>
      <c r="I785" s="123"/>
      <c r="J785" s="124"/>
      <c r="K785" s="120">
        <v>0</v>
      </c>
      <c r="L785" s="120">
        <v>0</v>
      </c>
      <c r="M785" s="120">
        <v>0</v>
      </c>
      <c r="N785" s="112">
        <f t="shared" si="36"/>
        <v>0</v>
      </c>
      <c r="O785" s="115">
        <f t="shared" si="37"/>
        <v>0</v>
      </c>
      <c r="P785" s="196"/>
      <c r="Q785" s="104" t="e">
        <f t="shared" si="38"/>
        <v>#DIV/0!</v>
      </c>
    </row>
    <row r="786" spans="2:17">
      <c r="B786" s="121"/>
      <c r="C786" s="119"/>
      <c r="D786" s="119"/>
      <c r="E786" s="117"/>
      <c r="F786" s="118"/>
      <c r="G786" s="119"/>
      <c r="H786" s="119"/>
      <c r="I786" s="123"/>
      <c r="J786" s="124"/>
      <c r="K786" s="120">
        <v>0</v>
      </c>
      <c r="L786" s="120">
        <v>0</v>
      </c>
      <c r="M786" s="120">
        <v>0</v>
      </c>
      <c r="N786" s="112">
        <f t="shared" si="36"/>
        <v>0</v>
      </c>
      <c r="O786" s="115">
        <f t="shared" si="37"/>
        <v>0</v>
      </c>
      <c r="P786" s="196"/>
      <c r="Q786" s="104" t="e">
        <f t="shared" si="38"/>
        <v>#DIV/0!</v>
      </c>
    </row>
    <row r="787" spans="2:17">
      <c r="B787" s="121"/>
      <c r="C787" s="119"/>
      <c r="D787" s="119"/>
      <c r="E787" s="117"/>
      <c r="F787" s="118"/>
      <c r="G787" s="119"/>
      <c r="H787" s="119"/>
      <c r="I787" s="123"/>
      <c r="J787" s="124"/>
      <c r="K787" s="120">
        <v>0</v>
      </c>
      <c r="L787" s="120">
        <v>0</v>
      </c>
      <c r="M787" s="120">
        <v>0</v>
      </c>
      <c r="N787" s="112">
        <f t="shared" si="36"/>
        <v>0</v>
      </c>
      <c r="O787" s="115">
        <f t="shared" si="37"/>
        <v>0</v>
      </c>
      <c r="P787" s="196"/>
      <c r="Q787" s="104" t="e">
        <f t="shared" si="38"/>
        <v>#DIV/0!</v>
      </c>
    </row>
    <row r="788" spans="2:17">
      <c r="B788" s="121"/>
      <c r="C788" s="119"/>
      <c r="D788" s="119"/>
      <c r="E788" s="117"/>
      <c r="F788" s="118"/>
      <c r="G788" s="119"/>
      <c r="H788" s="119"/>
      <c r="I788" s="123"/>
      <c r="J788" s="124"/>
      <c r="K788" s="120">
        <v>0</v>
      </c>
      <c r="L788" s="120">
        <v>0</v>
      </c>
      <c r="M788" s="120">
        <v>0</v>
      </c>
      <c r="N788" s="112">
        <f t="shared" si="36"/>
        <v>0</v>
      </c>
      <c r="O788" s="115">
        <f t="shared" si="37"/>
        <v>0</v>
      </c>
      <c r="P788" s="196"/>
      <c r="Q788" s="104" t="e">
        <f t="shared" si="38"/>
        <v>#DIV/0!</v>
      </c>
    </row>
    <row r="789" spans="2:17">
      <c r="B789" s="121"/>
      <c r="C789" s="119"/>
      <c r="D789" s="119"/>
      <c r="E789" s="117"/>
      <c r="F789" s="118"/>
      <c r="G789" s="119"/>
      <c r="H789" s="119"/>
      <c r="I789" s="123"/>
      <c r="J789" s="124"/>
      <c r="K789" s="120">
        <v>0</v>
      </c>
      <c r="L789" s="120">
        <v>0</v>
      </c>
      <c r="M789" s="120">
        <v>0</v>
      </c>
      <c r="N789" s="112">
        <f t="shared" ref="N789:N852" si="39">M789</f>
        <v>0</v>
      </c>
      <c r="O789" s="115">
        <f t="shared" si="37"/>
        <v>0</v>
      </c>
      <c r="P789" s="196"/>
      <c r="Q789" s="104" t="e">
        <f t="shared" si="38"/>
        <v>#DIV/0!</v>
      </c>
    </row>
    <row r="790" spans="2:17">
      <c r="B790" s="121"/>
      <c r="C790" s="119"/>
      <c r="D790" s="119"/>
      <c r="E790" s="117"/>
      <c r="F790" s="118"/>
      <c r="G790" s="119"/>
      <c r="H790" s="119"/>
      <c r="I790" s="123"/>
      <c r="J790" s="124"/>
      <c r="K790" s="120">
        <v>0</v>
      </c>
      <c r="L790" s="120">
        <v>0</v>
      </c>
      <c r="M790" s="120">
        <v>0</v>
      </c>
      <c r="N790" s="112">
        <f t="shared" si="39"/>
        <v>0</v>
      </c>
      <c r="O790" s="115">
        <f t="shared" ref="O790:O853" si="40">SUM(K790:N790)</f>
        <v>0</v>
      </c>
      <c r="P790" s="196"/>
      <c r="Q790" s="104" t="e">
        <f t="shared" ref="Q790:Q853" si="41">I790-(SUM(L790:N790)/K790)</f>
        <v>#DIV/0!</v>
      </c>
    </row>
    <row r="791" spans="2:17">
      <c r="B791" s="121"/>
      <c r="C791" s="119"/>
      <c r="D791" s="119"/>
      <c r="E791" s="117"/>
      <c r="F791" s="118"/>
      <c r="G791" s="119"/>
      <c r="H791" s="119"/>
      <c r="I791" s="123"/>
      <c r="J791" s="124"/>
      <c r="K791" s="120">
        <v>0</v>
      </c>
      <c r="L791" s="120">
        <v>0</v>
      </c>
      <c r="M791" s="120">
        <v>0</v>
      </c>
      <c r="N791" s="112">
        <f t="shared" si="39"/>
        <v>0</v>
      </c>
      <c r="O791" s="115">
        <f t="shared" si="40"/>
        <v>0</v>
      </c>
      <c r="P791" s="196"/>
      <c r="Q791" s="104" t="e">
        <f t="shared" si="41"/>
        <v>#DIV/0!</v>
      </c>
    </row>
    <row r="792" spans="2:17">
      <c r="B792" s="121"/>
      <c r="C792" s="119"/>
      <c r="D792" s="119"/>
      <c r="E792" s="117"/>
      <c r="F792" s="118"/>
      <c r="G792" s="119"/>
      <c r="H792" s="119"/>
      <c r="I792" s="123"/>
      <c r="J792" s="124"/>
      <c r="K792" s="120">
        <v>0</v>
      </c>
      <c r="L792" s="120">
        <v>0</v>
      </c>
      <c r="M792" s="120">
        <v>0</v>
      </c>
      <c r="N792" s="112">
        <f t="shared" si="39"/>
        <v>0</v>
      </c>
      <c r="O792" s="115">
        <f t="shared" si="40"/>
        <v>0</v>
      </c>
      <c r="P792" s="196"/>
      <c r="Q792" s="104" t="e">
        <f t="shared" si="41"/>
        <v>#DIV/0!</v>
      </c>
    </row>
    <row r="793" spans="2:17">
      <c r="B793" s="121"/>
      <c r="C793" s="119"/>
      <c r="D793" s="119"/>
      <c r="E793" s="117"/>
      <c r="F793" s="118"/>
      <c r="G793" s="119"/>
      <c r="H793" s="119"/>
      <c r="I793" s="123"/>
      <c r="J793" s="124"/>
      <c r="K793" s="120">
        <v>0</v>
      </c>
      <c r="L793" s="120">
        <v>0</v>
      </c>
      <c r="M793" s="120">
        <v>0</v>
      </c>
      <c r="N793" s="112">
        <f t="shared" si="39"/>
        <v>0</v>
      </c>
      <c r="O793" s="115">
        <f t="shared" si="40"/>
        <v>0</v>
      </c>
      <c r="P793" s="196"/>
      <c r="Q793" s="104" t="e">
        <f t="shared" si="41"/>
        <v>#DIV/0!</v>
      </c>
    </row>
    <row r="794" spans="2:17">
      <c r="B794" s="121"/>
      <c r="C794" s="119"/>
      <c r="D794" s="119"/>
      <c r="E794" s="117"/>
      <c r="F794" s="118"/>
      <c r="G794" s="119"/>
      <c r="H794" s="119"/>
      <c r="I794" s="123"/>
      <c r="J794" s="124"/>
      <c r="K794" s="120">
        <v>0</v>
      </c>
      <c r="L794" s="120">
        <v>0</v>
      </c>
      <c r="M794" s="120">
        <v>0</v>
      </c>
      <c r="N794" s="112">
        <f t="shared" si="39"/>
        <v>0</v>
      </c>
      <c r="O794" s="115">
        <f t="shared" si="40"/>
        <v>0</v>
      </c>
      <c r="P794" s="196"/>
      <c r="Q794" s="104" t="e">
        <f t="shared" si="41"/>
        <v>#DIV/0!</v>
      </c>
    </row>
    <row r="795" spans="2:17">
      <c r="B795" s="121"/>
      <c r="C795" s="119"/>
      <c r="D795" s="119"/>
      <c r="E795" s="117"/>
      <c r="F795" s="118"/>
      <c r="G795" s="119"/>
      <c r="H795" s="119"/>
      <c r="I795" s="123"/>
      <c r="J795" s="124"/>
      <c r="K795" s="120">
        <v>0</v>
      </c>
      <c r="L795" s="120">
        <v>0</v>
      </c>
      <c r="M795" s="120">
        <v>0</v>
      </c>
      <c r="N795" s="112">
        <f t="shared" si="39"/>
        <v>0</v>
      </c>
      <c r="O795" s="115">
        <f t="shared" si="40"/>
        <v>0</v>
      </c>
      <c r="P795" s="196"/>
      <c r="Q795" s="104" t="e">
        <f t="shared" si="41"/>
        <v>#DIV/0!</v>
      </c>
    </row>
    <row r="796" spans="2:17">
      <c r="B796" s="121"/>
      <c r="C796" s="119"/>
      <c r="D796" s="119"/>
      <c r="E796" s="117"/>
      <c r="F796" s="118"/>
      <c r="G796" s="119"/>
      <c r="H796" s="119"/>
      <c r="I796" s="123"/>
      <c r="J796" s="124"/>
      <c r="K796" s="120">
        <v>0</v>
      </c>
      <c r="L796" s="120">
        <v>0</v>
      </c>
      <c r="M796" s="120">
        <v>0</v>
      </c>
      <c r="N796" s="112">
        <f t="shared" si="39"/>
        <v>0</v>
      </c>
      <c r="O796" s="115">
        <f t="shared" si="40"/>
        <v>0</v>
      </c>
      <c r="P796" s="196"/>
      <c r="Q796" s="104" t="e">
        <f t="shared" si="41"/>
        <v>#DIV/0!</v>
      </c>
    </row>
    <row r="797" spans="2:17">
      <c r="B797" s="121"/>
      <c r="C797" s="119"/>
      <c r="D797" s="119"/>
      <c r="E797" s="117"/>
      <c r="F797" s="118"/>
      <c r="G797" s="119"/>
      <c r="H797" s="119"/>
      <c r="I797" s="123"/>
      <c r="J797" s="124"/>
      <c r="K797" s="120">
        <v>0</v>
      </c>
      <c r="L797" s="120">
        <v>0</v>
      </c>
      <c r="M797" s="120">
        <v>0</v>
      </c>
      <c r="N797" s="112">
        <f t="shared" si="39"/>
        <v>0</v>
      </c>
      <c r="O797" s="115">
        <f t="shared" si="40"/>
        <v>0</v>
      </c>
      <c r="P797" s="196"/>
      <c r="Q797" s="104" t="e">
        <f t="shared" si="41"/>
        <v>#DIV/0!</v>
      </c>
    </row>
    <row r="798" spans="2:17">
      <c r="B798" s="121"/>
      <c r="C798" s="119"/>
      <c r="D798" s="119"/>
      <c r="E798" s="117"/>
      <c r="F798" s="118"/>
      <c r="G798" s="119"/>
      <c r="H798" s="119"/>
      <c r="I798" s="123"/>
      <c r="J798" s="124"/>
      <c r="K798" s="120">
        <v>0</v>
      </c>
      <c r="L798" s="120">
        <v>0</v>
      </c>
      <c r="M798" s="120">
        <v>0</v>
      </c>
      <c r="N798" s="112">
        <f t="shared" si="39"/>
        <v>0</v>
      </c>
      <c r="O798" s="115">
        <f t="shared" si="40"/>
        <v>0</v>
      </c>
      <c r="P798" s="196"/>
      <c r="Q798" s="104" t="e">
        <f t="shared" si="41"/>
        <v>#DIV/0!</v>
      </c>
    </row>
    <row r="799" spans="2:17">
      <c r="B799" s="121"/>
      <c r="C799" s="119"/>
      <c r="D799" s="119"/>
      <c r="E799" s="117"/>
      <c r="F799" s="118"/>
      <c r="G799" s="119"/>
      <c r="H799" s="119"/>
      <c r="I799" s="123"/>
      <c r="J799" s="124"/>
      <c r="K799" s="120">
        <v>0</v>
      </c>
      <c r="L799" s="120">
        <v>0</v>
      </c>
      <c r="M799" s="120">
        <v>0</v>
      </c>
      <c r="N799" s="112">
        <f t="shared" si="39"/>
        <v>0</v>
      </c>
      <c r="O799" s="115">
        <f t="shared" si="40"/>
        <v>0</v>
      </c>
      <c r="P799" s="196"/>
      <c r="Q799" s="104" t="e">
        <f t="shared" si="41"/>
        <v>#DIV/0!</v>
      </c>
    </row>
    <row r="800" spans="2:17">
      <c r="B800" s="121"/>
      <c r="C800" s="119"/>
      <c r="D800" s="119"/>
      <c r="E800" s="117"/>
      <c r="F800" s="118"/>
      <c r="G800" s="119"/>
      <c r="H800" s="119"/>
      <c r="I800" s="123"/>
      <c r="J800" s="124"/>
      <c r="K800" s="120">
        <v>0</v>
      </c>
      <c r="L800" s="120">
        <v>0</v>
      </c>
      <c r="M800" s="120">
        <v>0</v>
      </c>
      <c r="N800" s="112">
        <f t="shared" si="39"/>
        <v>0</v>
      </c>
      <c r="O800" s="115">
        <f t="shared" si="40"/>
        <v>0</v>
      </c>
      <c r="P800" s="196"/>
      <c r="Q800" s="104" t="e">
        <f t="shared" si="41"/>
        <v>#DIV/0!</v>
      </c>
    </row>
    <row r="801" spans="2:17">
      <c r="B801" s="121"/>
      <c r="C801" s="119"/>
      <c r="D801" s="119"/>
      <c r="E801" s="117"/>
      <c r="F801" s="118"/>
      <c r="G801" s="119"/>
      <c r="H801" s="119"/>
      <c r="I801" s="123"/>
      <c r="J801" s="124"/>
      <c r="K801" s="120">
        <v>0</v>
      </c>
      <c r="L801" s="120">
        <v>0</v>
      </c>
      <c r="M801" s="120">
        <v>0</v>
      </c>
      <c r="N801" s="112">
        <f t="shared" si="39"/>
        <v>0</v>
      </c>
      <c r="O801" s="115">
        <f t="shared" si="40"/>
        <v>0</v>
      </c>
      <c r="P801" s="196"/>
      <c r="Q801" s="104" t="e">
        <f t="shared" si="41"/>
        <v>#DIV/0!</v>
      </c>
    </row>
    <row r="802" spans="2:17">
      <c r="B802" s="121"/>
      <c r="C802" s="119"/>
      <c r="D802" s="119"/>
      <c r="E802" s="117"/>
      <c r="F802" s="118"/>
      <c r="G802" s="119"/>
      <c r="H802" s="119"/>
      <c r="I802" s="123"/>
      <c r="J802" s="124"/>
      <c r="K802" s="120">
        <v>0</v>
      </c>
      <c r="L802" s="120">
        <v>0</v>
      </c>
      <c r="M802" s="120">
        <v>0</v>
      </c>
      <c r="N802" s="112">
        <f t="shared" si="39"/>
        <v>0</v>
      </c>
      <c r="O802" s="115">
        <f t="shared" si="40"/>
        <v>0</v>
      </c>
      <c r="P802" s="196"/>
      <c r="Q802" s="104" t="e">
        <f t="shared" si="41"/>
        <v>#DIV/0!</v>
      </c>
    </row>
    <row r="803" spans="2:17">
      <c r="B803" s="121"/>
      <c r="C803" s="119"/>
      <c r="D803" s="119"/>
      <c r="E803" s="117"/>
      <c r="F803" s="118"/>
      <c r="G803" s="119"/>
      <c r="H803" s="119"/>
      <c r="I803" s="123"/>
      <c r="J803" s="124"/>
      <c r="K803" s="120">
        <v>0</v>
      </c>
      <c r="L803" s="120">
        <v>0</v>
      </c>
      <c r="M803" s="120">
        <v>0</v>
      </c>
      <c r="N803" s="112">
        <f t="shared" si="39"/>
        <v>0</v>
      </c>
      <c r="O803" s="115">
        <f t="shared" si="40"/>
        <v>0</v>
      </c>
      <c r="P803" s="196"/>
      <c r="Q803" s="104" t="e">
        <f t="shared" si="41"/>
        <v>#DIV/0!</v>
      </c>
    </row>
    <row r="804" spans="2:17">
      <c r="B804" s="121"/>
      <c r="C804" s="119"/>
      <c r="D804" s="119"/>
      <c r="E804" s="117"/>
      <c r="F804" s="118"/>
      <c r="G804" s="119"/>
      <c r="H804" s="119"/>
      <c r="I804" s="123"/>
      <c r="J804" s="124"/>
      <c r="K804" s="120">
        <v>0</v>
      </c>
      <c r="L804" s="120">
        <v>0</v>
      </c>
      <c r="M804" s="120">
        <v>0</v>
      </c>
      <c r="N804" s="112">
        <f t="shared" si="39"/>
        <v>0</v>
      </c>
      <c r="O804" s="115">
        <f t="shared" si="40"/>
        <v>0</v>
      </c>
      <c r="P804" s="196"/>
      <c r="Q804" s="104" t="e">
        <f t="shared" si="41"/>
        <v>#DIV/0!</v>
      </c>
    </row>
    <row r="805" spans="2:17">
      <c r="B805" s="121"/>
      <c r="C805" s="119"/>
      <c r="D805" s="119"/>
      <c r="E805" s="117"/>
      <c r="F805" s="118"/>
      <c r="G805" s="119"/>
      <c r="H805" s="119"/>
      <c r="I805" s="123"/>
      <c r="J805" s="124"/>
      <c r="K805" s="120">
        <v>0</v>
      </c>
      <c r="L805" s="120">
        <v>0</v>
      </c>
      <c r="M805" s="120">
        <v>0</v>
      </c>
      <c r="N805" s="112">
        <f t="shared" si="39"/>
        <v>0</v>
      </c>
      <c r="O805" s="115">
        <f t="shared" si="40"/>
        <v>0</v>
      </c>
      <c r="P805" s="196"/>
      <c r="Q805" s="104" t="e">
        <f t="shared" si="41"/>
        <v>#DIV/0!</v>
      </c>
    </row>
    <row r="806" spans="2:17">
      <c r="B806" s="121"/>
      <c r="C806" s="119"/>
      <c r="D806" s="119"/>
      <c r="E806" s="117"/>
      <c r="F806" s="118"/>
      <c r="G806" s="119"/>
      <c r="H806" s="119"/>
      <c r="I806" s="123"/>
      <c r="J806" s="124"/>
      <c r="K806" s="120">
        <v>0</v>
      </c>
      <c r="L806" s="120">
        <v>0</v>
      </c>
      <c r="M806" s="120">
        <v>0</v>
      </c>
      <c r="N806" s="112">
        <f t="shared" si="39"/>
        <v>0</v>
      </c>
      <c r="O806" s="115">
        <f t="shared" si="40"/>
        <v>0</v>
      </c>
      <c r="P806" s="196"/>
      <c r="Q806" s="104" t="e">
        <f t="shared" si="41"/>
        <v>#DIV/0!</v>
      </c>
    </row>
    <row r="807" spans="2:17">
      <c r="B807" s="121"/>
      <c r="C807" s="119"/>
      <c r="D807" s="119"/>
      <c r="E807" s="117"/>
      <c r="F807" s="118"/>
      <c r="G807" s="119"/>
      <c r="H807" s="119"/>
      <c r="I807" s="123"/>
      <c r="J807" s="124"/>
      <c r="K807" s="120">
        <v>0</v>
      </c>
      <c r="L807" s="120">
        <v>0</v>
      </c>
      <c r="M807" s="120">
        <v>0</v>
      </c>
      <c r="N807" s="112">
        <f t="shared" si="39"/>
        <v>0</v>
      </c>
      <c r="O807" s="115">
        <f t="shared" si="40"/>
        <v>0</v>
      </c>
      <c r="P807" s="196"/>
      <c r="Q807" s="104" t="e">
        <f t="shared" si="41"/>
        <v>#DIV/0!</v>
      </c>
    </row>
    <row r="808" spans="2:17">
      <c r="B808" s="121"/>
      <c r="C808" s="119"/>
      <c r="D808" s="119"/>
      <c r="E808" s="117"/>
      <c r="F808" s="118"/>
      <c r="G808" s="119"/>
      <c r="H808" s="119"/>
      <c r="I808" s="123"/>
      <c r="J808" s="124"/>
      <c r="K808" s="120">
        <v>0</v>
      </c>
      <c r="L808" s="120">
        <v>0</v>
      </c>
      <c r="M808" s="120">
        <v>0</v>
      </c>
      <c r="N808" s="112">
        <f t="shared" si="39"/>
        <v>0</v>
      </c>
      <c r="O808" s="115">
        <f t="shared" si="40"/>
        <v>0</v>
      </c>
      <c r="P808" s="196"/>
      <c r="Q808" s="104" t="e">
        <f t="shared" si="41"/>
        <v>#DIV/0!</v>
      </c>
    </row>
    <row r="809" spans="2:17">
      <c r="B809" s="121"/>
      <c r="C809" s="119"/>
      <c r="D809" s="119"/>
      <c r="E809" s="117"/>
      <c r="F809" s="118"/>
      <c r="G809" s="119"/>
      <c r="H809" s="119"/>
      <c r="I809" s="123"/>
      <c r="J809" s="124"/>
      <c r="K809" s="120">
        <v>0</v>
      </c>
      <c r="L809" s="120">
        <v>0</v>
      </c>
      <c r="M809" s="120">
        <v>0</v>
      </c>
      <c r="N809" s="112">
        <f t="shared" si="39"/>
        <v>0</v>
      </c>
      <c r="O809" s="115">
        <f t="shared" si="40"/>
        <v>0</v>
      </c>
      <c r="P809" s="196"/>
      <c r="Q809" s="104" t="e">
        <f t="shared" si="41"/>
        <v>#DIV/0!</v>
      </c>
    </row>
    <row r="810" spans="2:17">
      <c r="B810" s="121"/>
      <c r="C810" s="119"/>
      <c r="D810" s="119"/>
      <c r="E810" s="117"/>
      <c r="F810" s="118"/>
      <c r="G810" s="119"/>
      <c r="H810" s="119"/>
      <c r="I810" s="123"/>
      <c r="J810" s="124"/>
      <c r="K810" s="120">
        <v>0</v>
      </c>
      <c r="L810" s="120">
        <v>0</v>
      </c>
      <c r="M810" s="120">
        <v>0</v>
      </c>
      <c r="N810" s="112">
        <f t="shared" si="39"/>
        <v>0</v>
      </c>
      <c r="O810" s="115">
        <f t="shared" si="40"/>
        <v>0</v>
      </c>
      <c r="P810" s="196"/>
      <c r="Q810" s="104" t="e">
        <f t="shared" si="41"/>
        <v>#DIV/0!</v>
      </c>
    </row>
    <row r="811" spans="2:17">
      <c r="B811" s="121"/>
      <c r="C811" s="119"/>
      <c r="D811" s="119"/>
      <c r="E811" s="117"/>
      <c r="F811" s="118"/>
      <c r="G811" s="119"/>
      <c r="H811" s="119"/>
      <c r="I811" s="123"/>
      <c r="J811" s="124"/>
      <c r="K811" s="120">
        <v>0</v>
      </c>
      <c r="L811" s="120">
        <v>0</v>
      </c>
      <c r="M811" s="120">
        <v>0</v>
      </c>
      <c r="N811" s="112">
        <f t="shared" si="39"/>
        <v>0</v>
      </c>
      <c r="O811" s="115">
        <f t="shared" si="40"/>
        <v>0</v>
      </c>
      <c r="P811" s="196"/>
      <c r="Q811" s="104" t="e">
        <f t="shared" si="41"/>
        <v>#DIV/0!</v>
      </c>
    </row>
    <row r="812" spans="2:17">
      <c r="B812" s="121"/>
      <c r="C812" s="119"/>
      <c r="D812" s="119"/>
      <c r="E812" s="117"/>
      <c r="F812" s="118"/>
      <c r="G812" s="119"/>
      <c r="H812" s="119"/>
      <c r="I812" s="123"/>
      <c r="J812" s="124"/>
      <c r="K812" s="120">
        <v>0</v>
      </c>
      <c r="L812" s="120">
        <v>0</v>
      </c>
      <c r="M812" s="120">
        <v>0</v>
      </c>
      <c r="N812" s="112">
        <f t="shared" si="39"/>
        <v>0</v>
      </c>
      <c r="O812" s="115">
        <f t="shared" si="40"/>
        <v>0</v>
      </c>
      <c r="P812" s="196"/>
      <c r="Q812" s="104" t="e">
        <f t="shared" si="41"/>
        <v>#DIV/0!</v>
      </c>
    </row>
    <row r="813" spans="2:17">
      <c r="B813" s="121"/>
      <c r="C813" s="119"/>
      <c r="D813" s="119"/>
      <c r="E813" s="117"/>
      <c r="F813" s="118"/>
      <c r="G813" s="119"/>
      <c r="H813" s="119"/>
      <c r="I813" s="123"/>
      <c r="J813" s="124"/>
      <c r="K813" s="120">
        <v>0</v>
      </c>
      <c r="L813" s="120">
        <v>0</v>
      </c>
      <c r="M813" s="120">
        <v>0</v>
      </c>
      <c r="N813" s="112">
        <f t="shared" si="39"/>
        <v>0</v>
      </c>
      <c r="O813" s="115">
        <f t="shared" si="40"/>
        <v>0</v>
      </c>
      <c r="P813" s="196"/>
      <c r="Q813" s="104" t="e">
        <f t="shared" si="41"/>
        <v>#DIV/0!</v>
      </c>
    </row>
    <row r="814" spans="2:17">
      <c r="B814" s="121"/>
      <c r="C814" s="119"/>
      <c r="D814" s="119"/>
      <c r="E814" s="117"/>
      <c r="F814" s="118"/>
      <c r="G814" s="119"/>
      <c r="H814" s="119"/>
      <c r="I814" s="123"/>
      <c r="J814" s="124"/>
      <c r="K814" s="120">
        <v>0</v>
      </c>
      <c r="L814" s="120">
        <v>0</v>
      </c>
      <c r="M814" s="120">
        <v>0</v>
      </c>
      <c r="N814" s="112">
        <f t="shared" si="39"/>
        <v>0</v>
      </c>
      <c r="O814" s="115">
        <f t="shared" si="40"/>
        <v>0</v>
      </c>
      <c r="P814" s="196"/>
      <c r="Q814" s="104" t="e">
        <f t="shared" si="41"/>
        <v>#DIV/0!</v>
      </c>
    </row>
    <row r="815" spans="2:17">
      <c r="B815" s="121"/>
      <c r="C815" s="119"/>
      <c r="D815" s="119"/>
      <c r="E815" s="117"/>
      <c r="F815" s="118"/>
      <c r="G815" s="119"/>
      <c r="H815" s="119"/>
      <c r="I815" s="123"/>
      <c r="J815" s="124"/>
      <c r="K815" s="120">
        <v>0</v>
      </c>
      <c r="L815" s="120">
        <v>0</v>
      </c>
      <c r="M815" s="120">
        <v>0</v>
      </c>
      <c r="N815" s="112">
        <f t="shared" si="39"/>
        <v>0</v>
      </c>
      <c r="O815" s="115">
        <f t="shared" si="40"/>
        <v>0</v>
      </c>
      <c r="P815" s="196"/>
      <c r="Q815" s="104" t="e">
        <f t="shared" si="41"/>
        <v>#DIV/0!</v>
      </c>
    </row>
    <row r="816" spans="2:17">
      <c r="B816" s="121"/>
      <c r="C816" s="119"/>
      <c r="D816" s="119"/>
      <c r="E816" s="117"/>
      <c r="F816" s="118"/>
      <c r="G816" s="119"/>
      <c r="H816" s="119"/>
      <c r="I816" s="123"/>
      <c r="J816" s="124"/>
      <c r="K816" s="120">
        <v>0</v>
      </c>
      <c r="L816" s="120">
        <v>0</v>
      </c>
      <c r="M816" s="120">
        <v>0</v>
      </c>
      <c r="N816" s="112">
        <f t="shared" si="39"/>
        <v>0</v>
      </c>
      <c r="O816" s="115">
        <f t="shared" si="40"/>
        <v>0</v>
      </c>
      <c r="P816" s="196"/>
      <c r="Q816" s="104" t="e">
        <f t="shared" si="41"/>
        <v>#DIV/0!</v>
      </c>
    </row>
    <row r="817" spans="2:17">
      <c r="B817" s="121"/>
      <c r="C817" s="119"/>
      <c r="D817" s="119"/>
      <c r="E817" s="117"/>
      <c r="F817" s="118"/>
      <c r="G817" s="119"/>
      <c r="H817" s="119"/>
      <c r="I817" s="123"/>
      <c r="J817" s="124"/>
      <c r="K817" s="120">
        <v>0</v>
      </c>
      <c r="L817" s="120">
        <v>0</v>
      </c>
      <c r="M817" s="120">
        <v>0</v>
      </c>
      <c r="N817" s="112">
        <f t="shared" si="39"/>
        <v>0</v>
      </c>
      <c r="O817" s="115">
        <f t="shared" si="40"/>
        <v>0</v>
      </c>
      <c r="P817" s="196"/>
      <c r="Q817" s="104" t="e">
        <f t="shared" si="41"/>
        <v>#DIV/0!</v>
      </c>
    </row>
    <row r="818" spans="2:17">
      <c r="B818" s="121"/>
      <c r="C818" s="119"/>
      <c r="D818" s="119"/>
      <c r="E818" s="117"/>
      <c r="F818" s="118"/>
      <c r="G818" s="119"/>
      <c r="H818" s="119"/>
      <c r="I818" s="123"/>
      <c r="J818" s="124"/>
      <c r="K818" s="120">
        <v>0</v>
      </c>
      <c r="L818" s="120">
        <v>0</v>
      </c>
      <c r="M818" s="120">
        <v>0</v>
      </c>
      <c r="N818" s="112">
        <f t="shared" si="39"/>
        <v>0</v>
      </c>
      <c r="O818" s="115">
        <f t="shared" si="40"/>
        <v>0</v>
      </c>
      <c r="P818" s="196"/>
      <c r="Q818" s="104" t="e">
        <f t="shared" si="41"/>
        <v>#DIV/0!</v>
      </c>
    </row>
    <row r="819" spans="2:17">
      <c r="B819" s="121"/>
      <c r="C819" s="119"/>
      <c r="D819" s="119"/>
      <c r="E819" s="117"/>
      <c r="F819" s="118"/>
      <c r="G819" s="119"/>
      <c r="H819" s="119"/>
      <c r="I819" s="123"/>
      <c r="J819" s="124"/>
      <c r="K819" s="120">
        <v>0</v>
      </c>
      <c r="L819" s="120">
        <v>0</v>
      </c>
      <c r="M819" s="120">
        <v>0</v>
      </c>
      <c r="N819" s="112">
        <f t="shared" si="39"/>
        <v>0</v>
      </c>
      <c r="O819" s="115">
        <f t="shared" si="40"/>
        <v>0</v>
      </c>
      <c r="P819" s="196"/>
      <c r="Q819" s="104" t="e">
        <f t="shared" si="41"/>
        <v>#DIV/0!</v>
      </c>
    </row>
    <row r="820" spans="2:17">
      <c r="B820" s="121"/>
      <c r="C820" s="119"/>
      <c r="D820" s="119"/>
      <c r="E820" s="117"/>
      <c r="F820" s="118"/>
      <c r="G820" s="119"/>
      <c r="H820" s="119"/>
      <c r="I820" s="123"/>
      <c r="J820" s="124"/>
      <c r="K820" s="120">
        <v>0</v>
      </c>
      <c r="L820" s="120">
        <v>0</v>
      </c>
      <c r="M820" s="120">
        <v>0</v>
      </c>
      <c r="N820" s="112">
        <f t="shared" si="39"/>
        <v>0</v>
      </c>
      <c r="O820" s="115">
        <f t="shared" si="40"/>
        <v>0</v>
      </c>
      <c r="P820" s="196"/>
      <c r="Q820" s="104" t="e">
        <f t="shared" si="41"/>
        <v>#DIV/0!</v>
      </c>
    </row>
    <row r="821" spans="2:17">
      <c r="B821" s="121"/>
      <c r="C821" s="119"/>
      <c r="D821" s="119"/>
      <c r="E821" s="117"/>
      <c r="F821" s="118"/>
      <c r="G821" s="119"/>
      <c r="H821" s="119"/>
      <c r="I821" s="123"/>
      <c r="J821" s="124"/>
      <c r="K821" s="120">
        <v>0</v>
      </c>
      <c r="L821" s="120">
        <v>0</v>
      </c>
      <c r="M821" s="120">
        <v>0</v>
      </c>
      <c r="N821" s="112">
        <f t="shared" si="39"/>
        <v>0</v>
      </c>
      <c r="O821" s="115">
        <f t="shared" si="40"/>
        <v>0</v>
      </c>
      <c r="P821" s="196"/>
      <c r="Q821" s="104" t="e">
        <f t="shared" si="41"/>
        <v>#DIV/0!</v>
      </c>
    </row>
    <row r="822" spans="2:17">
      <c r="B822" s="121"/>
      <c r="C822" s="119"/>
      <c r="D822" s="119"/>
      <c r="E822" s="117"/>
      <c r="F822" s="118"/>
      <c r="G822" s="119"/>
      <c r="H822" s="119"/>
      <c r="I822" s="123"/>
      <c r="J822" s="124"/>
      <c r="K822" s="120">
        <v>0</v>
      </c>
      <c r="L822" s="120">
        <v>0</v>
      </c>
      <c r="M822" s="120">
        <v>0</v>
      </c>
      <c r="N822" s="112">
        <f t="shared" si="39"/>
        <v>0</v>
      </c>
      <c r="O822" s="115">
        <f t="shared" si="40"/>
        <v>0</v>
      </c>
      <c r="P822" s="196"/>
      <c r="Q822" s="104" t="e">
        <f t="shared" si="41"/>
        <v>#DIV/0!</v>
      </c>
    </row>
    <row r="823" spans="2:17">
      <c r="B823" s="121"/>
      <c r="C823" s="119"/>
      <c r="D823" s="119"/>
      <c r="E823" s="117"/>
      <c r="F823" s="118"/>
      <c r="G823" s="119"/>
      <c r="H823" s="119"/>
      <c r="I823" s="123"/>
      <c r="J823" s="124"/>
      <c r="K823" s="120">
        <v>0</v>
      </c>
      <c r="L823" s="120">
        <v>0</v>
      </c>
      <c r="M823" s="120">
        <v>0</v>
      </c>
      <c r="N823" s="112">
        <f t="shared" si="39"/>
        <v>0</v>
      </c>
      <c r="O823" s="115">
        <f t="shared" si="40"/>
        <v>0</v>
      </c>
      <c r="P823" s="196"/>
      <c r="Q823" s="104" t="e">
        <f t="shared" si="41"/>
        <v>#DIV/0!</v>
      </c>
    </row>
    <row r="824" spans="2:17">
      <c r="B824" s="121"/>
      <c r="C824" s="119"/>
      <c r="D824" s="119"/>
      <c r="E824" s="117"/>
      <c r="F824" s="118"/>
      <c r="G824" s="119"/>
      <c r="H824" s="119"/>
      <c r="I824" s="123"/>
      <c r="J824" s="124"/>
      <c r="K824" s="120">
        <v>0</v>
      </c>
      <c r="L824" s="120">
        <v>0</v>
      </c>
      <c r="M824" s="120">
        <v>0</v>
      </c>
      <c r="N824" s="112">
        <f t="shared" si="39"/>
        <v>0</v>
      </c>
      <c r="O824" s="115">
        <f t="shared" si="40"/>
        <v>0</v>
      </c>
      <c r="P824" s="196"/>
      <c r="Q824" s="104" t="e">
        <f t="shared" si="41"/>
        <v>#DIV/0!</v>
      </c>
    </row>
    <row r="825" spans="2:17">
      <c r="B825" s="121"/>
      <c r="C825" s="119"/>
      <c r="D825" s="119"/>
      <c r="E825" s="117"/>
      <c r="F825" s="118"/>
      <c r="G825" s="119"/>
      <c r="H825" s="119"/>
      <c r="I825" s="123"/>
      <c r="J825" s="124"/>
      <c r="K825" s="120">
        <v>0</v>
      </c>
      <c r="L825" s="120">
        <v>0</v>
      </c>
      <c r="M825" s="120">
        <v>0</v>
      </c>
      <c r="N825" s="112">
        <f t="shared" si="39"/>
        <v>0</v>
      </c>
      <c r="O825" s="115">
        <f t="shared" si="40"/>
        <v>0</v>
      </c>
      <c r="P825" s="196"/>
      <c r="Q825" s="104" t="e">
        <f t="shared" si="41"/>
        <v>#DIV/0!</v>
      </c>
    </row>
    <row r="826" spans="2:17">
      <c r="B826" s="121"/>
      <c r="C826" s="119"/>
      <c r="D826" s="119"/>
      <c r="E826" s="117"/>
      <c r="F826" s="118"/>
      <c r="G826" s="119"/>
      <c r="H826" s="119"/>
      <c r="I826" s="123"/>
      <c r="J826" s="124"/>
      <c r="K826" s="120">
        <v>0</v>
      </c>
      <c r="L826" s="120">
        <v>0</v>
      </c>
      <c r="M826" s="120">
        <v>0</v>
      </c>
      <c r="N826" s="112">
        <f t="shared" si="39"/>
        <v>0</v>
      </c>
      <c r="O826" s="115">
        <f t="shared" si="40"/>
        <v>0</v>
      </c>
      <c r="P826" s="196"/>
      <c r="Q826" s="104" t="e">
        <f t="shared" si="41"/>
        <v>#DIV/0!</v>
      </c>
    </row>
    <row r="827" spans="2:17">
      <c r="B827" s="121"/>
      <c r="C827" s="119"/>
      <c r="D827" s="119"/>
      <c r="E827" s="117"/>
      <c r="F827" s="118"/>
      <c r="G827" s="119"/>
      <c r="H827" s="119"/>
      <c r="I827" s="123"/>
      <c r="J827" s="124"/>
      <c r="K827" s="120">
        <v>0</v>
      </c>
      <c r="L827" s="120">
        <v>0</v>
      </c>
      <c r="M827" s="120">
        <v>0</v>
      </c>
      <c r="N827" s="112">
        <f t="shared" si="39"/>
        <v>0</v>
      </c>
      <c r="O827" s="115">
        <f t="shared" si="40"/>
        <v>0</v>
      </c>
      <c r="P827" s="196"/>
      <c r="Q827" s="104" t="e">
        <f t="shared" si="41"/>
        <v>#DIV/0!</v>
      </c>
    </row>
    <row r="828" spans="2:17">
      <c r="B828" s="121"/>
      <c r="C828" s="119"/>
      <c r="D828" s="119"/>
      <c r="E828" s="117"/>
      <c r="F828" s="118"/>
      <c r="G828" s="119"/>
      <c r="H828" s="119"/>
      <c r="I828" s="123"/>
      <c r="J828" s="124"/>
      <c r="K828" s="120">
        <v>0</v>
      </c>
      <c r="L828" s="120">
        <v>0</v>
      </c>
      <c r="M828" s="120">
        <v>0</v>
      </c>
      <c r="N828" s="112">
        <f t="shared" si="39"/>
        <v>0</v>
      </c>
      <c r="O828" s="115">
        <f t="shared" si="40"/>
        <v>0</v>
      </c>
      <c r="P828" s="196"/>
      <c r="Q828" s="104" t="e">
        <f t="shared" si="41"/>
        <v>#DIV/0!</v>
      </c>
    </row>
    <row r="829" spans="2:17">
      <c r="B829" s="121"/>
      <c r="C829" s="119"/>
      <c r="D829" s="119"/>
      <c r="E829" s="117"/>
      <c r="F829" s="118"/>
      <c r="G829" s="119"/>
      <c r="H829" s="119"/>
      <c r="I829" s="123"/>
      <c r="J829" s="124"/>
      <c r="K829" s="120">
        <v>0</v>
      </c>
      <c r="L829" s="120">
        <v>0</v>
      </c>
      <c r="M829" s="120">
        <v>0</v>
      </c>
      <c r="N829" s="112">
        <f t="shared" si="39"/>
        <v>0</v>
      </c>
      <c r="O829" s="115">
        <f t="shared" si="40"/>
        <v>0</v>
      </c>
      <c r="P829" s="196"/>
      <c r="Q829" s="104" t="e">
        <f t="shared" si="41"/>
        <v>#DIV/0!</v>
      </c>
    </row>
    <row r="830" spans="2:17">
      <c r="B830" s="121"/>
      <c r="C830" s="119"/>
      <c r="D830" s="119"/>
      <c r="E830" s="117"/>
      <c r="F830" s="118"/>
      <c r="G830" s="119"/>
      <c r="H830" s="119"/>
      <c r="I830" s="123"/>
      <c r="J830" s="124"/>
      <c r="K830" s="120">
        <v>0</v>
      </c>
      <c r="L830" s="120">
        <v>0</v>
      </c>
      <c r="M830" s="120">
        <v>0</v>
      </c>
      <c r="N830" s="112">
        <f t="shared" si="39"/>
        <v>0</v>
      </c>
      <c r="O830" s="115">
        <f t="shared" si="40"/>
        <v>0</v>
      </c>
      <c r="P830" s="196"/>
      <c r="Q830" s="104" t="e">
        <f t="shared" si="41"/>
        <v>#DIV/0!</v>
      </c>
    </row>
    <row r="831" spans="2:17">
      <c r="B831" s="121"/>
      <c r="C831" s="119"/>
      <c r="D831" s="119"/>
      <c r="E831" s="117"/>
      <c r="F831" s="118"/>
      <c r="G831" s="119"/>
      <c r="H831" s="119"/>
      <c r="I831" s="123"/>
      <c r="J831" s="124"/>
      <c r="K831" s="120">
        <v>0</v>
      </c>
      <c r="L831" s="120">
        <v>0</v>
      </c>
      <c r="M831" s="120">
        <v>0</v>
      </c>
      <c r="N831" s="112">
        <f t="shared" si="39"/>
        <v>0</v>
      </c>
      <c r="O831" s="115">
        <f t="shared" si="40"/>
        <v>0</v>
      </c>
      <c r="P831" s="196"/>
      <c r="Q831" s="104" t="e">
        <f t="shared" si="41"/>
        <v>#DIV/0!</v>
      </c>
    </row>
    <row r="832" spans="2:17">
      <c r="B832" s="121"/>
      <c r="C832" s="119"/>
      <c r="D832" s="119"/>
      <c r="E832" s="117"/>
      <c r="F832" s="118"/>
      <c r="G832" s="119"/>
      <c r="H832" s="119"/>
      <c r="I832" s="123"/>
      <c r="J832" s="124"/>
      <c r="K832" s="120">
        <v>0</v>
      </c>
      <c r="L832" s="120">
        <v>0</v>
      </c>
      <c r="M832" s="120">
        <v>0</v>
      </c>
      <c r="N832" s="112">
        <f t="shared" si="39"/>
        <v>0</v>
      </c>
      <c r="O832" s="115">
        <f t="shared" si="40"/>
        <v>0</v>
      </c>
      <c r="P832" s="196"/>
      <c r="Q832" s="104" t="e">
        <f t="shared" si="41"/>
        <v>#DIV/0!</v>
      </c>
    </row>
    <row r="833" spans="2:17">
      <c r="B833" s="121"/>
      <c r="C833" s="119"/>
      <c r="D833" s="119"/>
      <c r="E833" s="117"/>
      <c r="F833" s="118"/>
      <c r="G833" s="119"/>
      <c r="H833" s="119"/>
      <c r="I833" s="123"/>
      <c r="J833" s="124"/>
      <c r="K833" s="120">
        <v>0</v>
      </c>
      <c r="L833" s="120">
        <v>0</v>
      </c>
      <c r="M833" s="120">
        <v>0</v>
      </c>
      <c r="N833" s="112">
        <f t="shared" si="39"/>
        <v>0</v>
      </c>
      <c r="O833" s="115">
        <f t="shared" si="40"/>
        <v>0</v>
      </c>
      <c r="P833" s="196"/>
      <c r="Q833" s="104" t="e">
        <f t="shared" si="41"/>
        <v>#DIV/0!</v>
      </c>
    </row>
    <row r="834" spans="2:17">
      <c r="B834" s="121"/>
      <c r="C834" s="119"/>
      <c r="D834" s="119"/>
      <c r="E834" s="117"/>
      <c r="F834" s="118"/>
      <c r="G834" s="119"/>
      <c r="H834" s="119"/>
      <c r="I834" s="123"/>
      <c r="J834" s="124"/>
      <c r="K834" s="120">
        <v>0</v>
      </c>
      <c r="L834" s="120">
        <v>0</v>
      </c>
      <c r="M834" s="120">
        <v>0</v>
      </c>
      <c r="N834" s="112">
        <f t="shared" si="39"/>
        <v>0</v>
      </c>
      <c r="O834" s="115">
        <f t="shared" si="40"/>
        <v>0</v>
      </c>
      <c r="P834" s="196"/>
      <c r="Q834" s="104" t="e">
        <f t="shared" si="41"/>
        <v>#DIV/0!</v>
      </c>
    </row>
    <row r="835" spans="2:17">
      <c r="B835" s="121"/>
      <c r="C835" s="119"/>
      <c r="D835" s="119"/>
      <c r="E835" s="117"/>
      <c r="F835" s="118"/>
      <c r="G835" s="119"/>
      <c r="H835" s="119"/>
      <c r="I835" s="123"/>
      <c r="J835" s="124"/>
      <c r="K835" s="120">
        <v>0</v>
      </c>
      <c r="L835" s="120">
        <v>0</v>
      </c>
      <c r="M835" s="120">
        <v>0</v>
      </c>
      <c r="N835" s="112">
        <f t="shared" si="39"/>
        <v>0</v>
      </c>
      <c r="O835" s="115">
        <f t="shared" si="40"/>
        <v>0</v>
      </c>
      <c r="P835" s="196"/>
      <c r="Q835" s="104" t="e">
        <f t="shared" si="41"/>
        <v>#DIV/0!</v>
      </c>
    </row>
    <row r="836" spans="2:17">
      <c r="B836" s="121"/>
      <c r="C836" s="119"/>
      <c r="D836" s="119"/>
      <c r="E836" s="117"/>
      <c r="F836" s="118"/>
      <c r="G836" s="119"/>
      <c r="H836" s="119"/>
      <c r="I836" s="123"/>
      <c r="J836" s="124"/>
      <c r="K836" s="120">
        <v>0</v>
      </c>
      <c r="L836" s="120">
        <v>0</v>
      </c>
      <c r="M836" s="120">
        <v>0</v>
      </c>
      <c r="N836" s="112">
        <f t="shared" si="39"/>
        <v>0</v>
      </c>
      <c r="O836" s="115">
        <f t="shared" si="40"/>
        <v>0</v>
      </c>
      <c r="P836" s="196"/>
      <c r="Q836" s="104" t="e">
        <f t="shared" si="41"/>
        <v>#DIV/0!</v>
      </c>
    </row>
    <row r="837" spans="2:17">
      <c r="B837" s="121"/>
      <c r="C837" s="119"/>
      <c r="D837" s="119"/>
      <c r="E837" s="117"/>
      <c r="F837" s="118"/>
      <c r="G837" s="119"/>
      <c r="H837" s="119"/>
      <c r="I837" s="123"/>
      <c r="J837" s="124"/>
      <c r="K837" s="120">
        <v>0</v>
      </c>
      <c r="L837" s="120">
        <v>0</v>
      </c>
      <c r="M837" s="120">
        <v>0</v>
      </c>
      <c r="N837" s="112">
        <f t="shared" si="39"/>
        <v>0</v>
      </c>
      <c r="O837" s="115">
        <f t="shared" si="40"/>
        <v>0</v>
      </c>
      <c r="P837" s="196"/>
      <c r="Q837" s="104" t="e">
        <f t="shared" si="41"/>
        <v>#DIV/0!</v>
      </c>
    </row>
    <row r="838" spans="2:17">
      <c r="B838" s="121"/>
      <c r="C838" s="119"/>
      <c r="D838" s="119"/>
      <c r="E838" s="117"/>
      <c r="F838" s="118"/>
      <c r="G838" s="119"/>
      <c r="H838" s="119"/>
      <c r="I838" s="123"/>
      <c r="J838" s="124"/>
      <c r="K838" s="120">
        <v>0</v>
      </c>
      <c r="L838" s="120">
        <v>0</v>
      </c>
      <c r="M838" s="120">
        <v>0</v>
      </c>
      <c r="N838" s="112">
        <f t="shared" si="39"/>
        <v>0</v>
      </c>
      <c r="O838" s="115">
        <f t="shared" si="40"/>
        <v>0</v>
      </c>
      <c r="P838" s="196"/>
      <c r="Q838" s="104" t="e">
        <f t="shared" si="41"/>
        <v>#DIV/0!</v>
      </c>
    </row>
    <row r="839" spans="2:17">
      <c r="B839" s="121"/>
      <c r="C839" s="119"/>
      <c r="D839" s="119"/>
      <c r="E839" s="117"/>
      <c r="F839" s="118"/>
      <c r="G839" s="119"/>
      <c r="H839" s="119"/>
      <c r="I839" s="123"/>
      <c r="J839" s="124"/>
      <c r="K839" s="120">
        <v>0</v>
      </c>
      <c r="L839" s="120">
        <v>0</v>
      </c>
      <c r="M839" s="120">
        <v>0</v>
      </c>
      <c r="N839" s="112">
        <f t="shared" si="39"/>
        <v>0</v>
      </c>
      <c r="O839" s="115">
        <f t="shared" si="40"/>
        <v>0</v>
      </c>
      <c r="P839" s="196"/>
      <c r="Q839" s="104" t="e">
        <f t="shared" si="41"/>
        <v>#DIV/0!</v>
      </c>
    </row>
    <row r="840" spans="2:17">
      <c r="B840" s="121"/>
      <c r="C840" s="119"/>
      <c r="D840" s="119"/>
      <c r="E840" s="117"/>
      <c r="F840" s="118"/>
      <c r="G840" s="119"/>
      <c r="H840" s="119"/>
      <c r="I840" s="123"/>
      <c r="J840" s="124"/>
      <c r="K840" s="120">
        <v>0</v>
      </c>
      <c r="L840" s="120">
        <v>0</v>
      </c>
      <c r="M840" s="120">
        <v>0</v>
      </c>
      <c r="N840" s="112">
        <f t="shared" si="39"/>
        <v>0</v>
      </c>
      <c r="O840" s="115">
        <f t="shared" si="40"/>
        <v>0</v>
      </c>
      <c r="P840" s="196"/>
      <c r="Q840" s="104" t="e">
        <f t="shared" si="41"/>
        <v>#DIV/0!</v>
      </c>
    </row>
    <row r="841" spans="2:17">
      <c r="B841" s="121"/>
      <c r="C841" s="119"/>
      <c r="D841" s="119"/>
      <c r="E841" s="117"/>
      <c r="F841" s="118"/>
      <c r="G841" s="119"/>
      <c r="H841" s="119"/>
      <c r="I841" s="123"/>
      <c r="J841" s="124"/>
      <c r="K841" s="120">
        <v>0</v>
      </c>
      <c r="L841" s="120">
        <v>0</v>
      </c>
      <c r="M841" s="120">
        <v>0</v>
      </c>
      <c r="N841" s="112">
        <f t="shared" si="39"/>
        <v>0</v>
      </c>
      <c r="O841" s="115">
        <f t="shared" si="40"/>
        <v>0</v>
      </c>
      <c r="P841" s="196"/>
      <c r="Q841" s="104" t="e">
        <f t="shared" si="41"/>
        <v>#DIV/0!</v>
      </c>
    </row>
    <row r="842" spans="2:17">
      <c r="B842" s="121"/>
      <c r="C842" s="119"/>
      <c r="D842" s="119"/>
      <c r="E842" s="117"/>
      <c r="F842" s="118"/>
      <c r="G842" s="119"/>
      <c r="H842" s="119"/>
      <c r="I842" s="123"/>
      <c r="J842" s="124"/>
      <c r="K842" s="120">
        <v>0</v>
      </c>
      <c r="L842" s="120">
        <v>0</v>
      </c>
      <c r="M842" s="120">
        <v>0</v>
      </c>
      <c r="N842" s="112">
        <f t="shared" si="39"/>
        <v>0</v>
      </c>
      <c r="O842" s="115">
        <f t="shared" si="40"/>
        <v>0</v>
      </c>
      <c r="P842" s="196"/>
      <c r="Q842" s="104" t="e">
        <f t="shared" si="41"/>
        <v>#DIV/0!</v>
      </c>
    </row>
    <row r="843" spans="2:17">
      <c r="B843" s="121"/>
      <c r="C843" s="119"/>
      <c r="D843" s="119"/>
      <c r="E843" s="117"/>
      <c r="F843" s="118"/>
      <c r="G843" s="119"/>
      <c r="H843" s="119"/>
      <c r="I843" s="123"/>
      <c r="J843" s="124"/>
      <c r="K843" s="120">
        <v>0</v>
      </c>
      <c r="L843" s="120">
        <v>0</v>
      </c>
      <c r="M843" s="120">
        <v>0</v>
      </c>
      <c r="N843" s="112">
        <f t="shared" si="39"/>
        <v>0</v>
      </c>
      <c r="O843" s="115">
        <f t="shared" si="40"/>
        <v>0</v>
      </c>
      <c r="P843" s="196"/>
      <c r="Q843" s="104" t="e">
        <f t="shared" si="41"/>
        <v>#DIV/0!</v>
      </c>
    </row>
    <row r="844" spans="2:17">
      <c r="B844" s="121"/>
      <c r="C844" s="119"/>
      <c r="D844" s="119"/>
      <c r="E844" s="117"/>
      <c r="F844" s="118"/>
      <c r="G844" s="119"/>
      <c r="H844" s="119"/>
      <c r="I844" s="123"/>
      <c r="J844" s="124"/>
      <c r="K844" s="120">
        <v>0</v>
      </c>
      <c r="L844" s="120">
        <v>0</v>
      </c>
      <c r="M844" s="120">
        <v>0</v>
      </c>
      <c r="N844" s="112">
        <f t="shared" si="39"/>
        <v>0</v>
      </c>
      <c r="O844" s="115">
        <f t="shared" si="40"/>
        <v>0</v>
      </c>
      <c r="P844" s="196"/>
      <c r="Q844" s="104" t="e">
        <f t="shared" si="41"/>
        <v>#DIV/0!</v>
      </c>
    </row>
    <row r="845" spans="2:17">
      <c r="B845" s="121"/>
      <c r="C845" s="119"/>
      <c r="D845" s="119"/>
      <c r="E845" s="117"/>
      <c r="F845" s="118"/>
      <c r="G845" s="119"/>
      <c r="H845" s="119"/>
      <c r="I845" s="123"/>
      <c r="J845" s="124"/>
      <c r="K845" s="120">
        <v>0</v>
      </c>
      <c r="L845" s="120">
        <v>0</v>
      </c>
      <c r="M845" s="120">
        <v>0</v>
      </c>
      <c r="N845" s="112">
        <f t="shared" si="39"/>
        <v>0</v>
      </c>
      <c r="O845" s="115">
        <f t="shared" si="40"/>
        <v>0</v>
      </c>
      <c r="P845" s="196"/>
      <c r="Q845" s="104" t="e">
        <f t="shared" si="41"/>
        <v>#DIV/0!</v>
      </c>
    </row>
    <row r="846" spans="2:17">
      <c r="B846" s="121"/>
      <c r="C846" s="119"/>
      <c r="D846" s="119"/>
      <c r="E846" s="117"/>
      <c r="F846" s="118"/>
      <c r="G846" s="119"/>
      <c r="H846" s="119"/>
      <c r="I846" s="123"/>
      <c r="J846" s="124"/>
      <c r="K846" s="120">
        <v>0</v>
      </c>
      <c r="L846" s="120">
        <v>0</v>
      </c>
      <c r="M846" s="120">
        <v>0</v>
      </c>
      <c r="N846" s="112">
        <f t="shared" si="39"/>
        <v>0</v>
      </c>
      <c r="O846" s="115">
        <f t="shared" si="40"/>
        <v>0</v>
      </c>
      <c r="P846" s="196"/>
      <c r="Q846" s="104" t="e">
        <f t="shared" si="41"/>
        <v>#DIV/0!</v>
      </c>
    </row>
    <row r="847" spans="2:17">
      <c r="B847" s="121"/>
      <c r="C847" s="119"/>
      <c r="D847" s="119"/>
      <c r="E847" s="117"/>
      <c r="F847" s="118"/>
      <c r="G847" s="119"/>
      <c r="H847" s="119"/>
      <c r="I847" s="123"/>
      <c r="J847" s="124"/>
      <c r="K847" s="120">
        <v>0</v>
      </c>
      <c r="L847" s="120">
        <v>0</v>
      </c>
      <c r="M847" s="120">
        <v>0</v>
      </c>
      <c r="N847" s="112">
        <f t="shared" si="39"/>
        <v>0</v>
      </c>
      <c r="O847" s="115">
        <f t="shared" si="40"/>
        <v>0</v>
      </c>
      <c r="P847" s="196"/>
      <c r="Q847" s="104" t="e">
        <f t="shared" si="41"/>
        <v>#DIV/0!</v>
      </c>
    </row>
    <row r="848" spans="2:17">
      <c r="B848" s="121"/>
      <c r="C848" s="119"/>
      <c r="D848" s="119"/>
      <c r="E848" s="117"/>
      <c r="F848" s="118"/>
      <c r="G848" s="119"/>
      <c r="H848" s="119"/>
      <c r="I848" s="123"/>
      <c r="J848" s="124"/>
      <c r="K848" s="120">
        <v>0</v>
      </c>
      <c r="L848" s="120">
        <v>0</v>
      </c>
      <c r="M848" s="120">
        <v>0</v>
      </c>
      <c r="N848" s="112">
        <f t="shared" si="39"/>
        <v>0</v>
      </c>
      <c r="O848" s="115">
        <f t="shared" si="40"/>
        <v>0</v>
      </c>
      <c r="P848" s="196"/>
      <c r="Q848" s="104" t="e">
        <f t="shared" si="41"/>
        <v>#DIV/0!</v>
      </c>
    </row>
    <row r="849" spans="2:17">
      <c r="B849" s="121"/>
      <c r="C849" s="119"/>
      <c r="D849" s="119"/>
      <c r="E849" s="117"/>
      <c r="F849" s="118"/>
      <c r="G849" s="119"/>
      <c r="H849" s="119"/>
      <c r="I849" s="123"/>
      <c r="J849" s="124"/>
      <c r="K849" s="120">
        <v>0</v>
      </c>
      <c r="L849" s="120">
        <v>0</v>
      </c>
      <c r="M849" s="120">
        <v>0</v>
      </c>
      <c r="N849" s="112">
        <f t="shared" si="39"/>
        <v>0</v>
      </c>
      <c r="O849" s="115">
        <f t="shared" si="40"/>
        <v>0</v>
      </c>
      <c r="P849" s="196"/>
      <c r="Q849" s="104" t="e">
        <f t="shared" si="41"/>
        <v>#DIV/0!</v>
      </c>
    </row>
    <row r="850" spans="2:17">
      <c r="B850" s="121"/>
      <c r="C850" s="119"/>
      <c r="D850" s="119"/>
      <c r="E850" s="117"/>
      <c r="F850" s="118"/>
      <c r="G850" s="119"/>
      <c r="H850" s="119"/>
      <c r="I850" s="123"/>
      <c r="J850" s="124"/>
      <c r="K850" s="120">
        <v>0</v>
      </c>
      <c r="L850" s="120">
        <v>0</v>
      </c>
      <c r="M850" s="120">
        <v>0</v>
      </c>
      <c r="N850" s="112">
        <f t="shared" si="39"/>
        <v>0</v>
      </c>
      <c r="O850" s="115">
        <f t="shared" si="40"/>
        <v>0</v>
      </c>
      <c r="P850" s="196"/>
      <c r="Q850" s="104" t="e">
        <f t="shared" si="41"/>
        <v>#DIV/0!</v>
      </c>
    </row>
    <row r="851" spans="2:17">
      <c r="B851" s="121"/>
      <c r="C851" s="119"/>
      <c r="D851" s="119"/>
      <c r="E851" s="117"/>
      <c r="F851" s="118"/>
      <c r="G851" s="119"/>
      <c r="H851" s="119"/>
      <c r="I851" s="123"/>
      <c r="J851" s="124"/>
      <c r="K851" s="120">
        <v>0</v>
      </c>
      <c r="L851" s="120">
        <v>0</v>
      </c>
      <c r="M851" s="120">
        <v>0</v>
      </c>
      <c r="N851" s="112">
        <f t="shared" si="39"/>
        <v>0</v>
      </c>
      <c r="O851" s="115">
        <f t="shared" si="40"/>
        <v>0</v>
      </c>
      <c r="P851" s="196"/>
      <c r="Q851" s="104" t="e">
        <f t="shared" si="41"/>
        <v>#DIV/0!</v>
      </c>
    </row>
    <row r="852" spans="2:17">
      <c r="B852" s="121"/>
      <c r="C852" s="119"/>
      <c r="D852" s="119"/>
      <c r="E852" s="117"/>
      <c r="F852" s="118"/>
      <c r="G852" s="119"/>
      <c r="H852" s="119"/>
      <c r="I852" s="123"/>
      <c r="J852" s="124"/>
      <c r="K852" s="120">
        <v>0</v>
      </c>
      <c r="L852" s="120">
        <v>0</v>
      </c>
      <c r="M852" s="120">
        <v>0</v>
      </c>
      <c r="N852" s="112">
        <f t="shared" si="39"/>
        <v>0</v>
      </c>
      <c r="O852" s="115">
        <f t="shared" si="40"/>
        <v>0</v>
      </c>
      <c r="P852" s="196"/>
      <c r="Q852" s="104" t="e">
        <f t="shared" si="41"/>
        <v>#DIV/0!</v>
      </c>
    </row>
    <row r="853" spans="2:17">
      <c r="B853" s="121"/>
      <c r="C853" s="119"/>
      <c r="D853" s="119"/>
      <c r="E853" s="117"/>
      <c r="F853" s="118"/>
      <c r="G853" s="119"/>
      <c r="H853" s="119"/>
      <c r="I853" s="123"/>
      <c r="J853" s="124"/>
      <c r="K853" s="120">
        <v>0</v>
      </c>
      <c r="L853" s="120">
        <v>0</v>
      </c>
      <c r="M853" s="120">
        <v>0</v>
      </c>
      <c r="N853" s="112">
        <f t="shared" ref="N853:N916" si="42">M853</f>
        <v>0</v>
      </c>
      <c r="O853" s="115">
        <f t="shared" si="40"/>
        <v>0</v>
      </c>
      <c r="P853" s="196"/>
      <c r="Q853" s="104" t="e">
        <f t="shared" si="41"/>
        <v>#DIV/0!</v>
      </c>
    </row>
    <row r="854" spans="2:17">
      <c r="B854" s="121"/>
      <c r="C854" s="119"/>
      <c r="D854" s="119"/>
      <c r="E854" s="117"/>
      <c r="F854" s="118"/>
      <c r="G854" s="119"/>
      <c r="H854" s="119"/>
      <c r="I854" s="123"/>
      <c r="J854" s="124"/>
      <c r="K854" s="120">
        <v>0</v>
      </c>
      <c r="L854" s="120">
        <v>0</v>
      </c>
      <c r="M854" s="120">
        <v>0</v>
      </c>
      <c r="N854" s="112">
        <f t="shared" si="42"/>
        <v>0</v>
      </c>
      <c r="O854" s="115">
        <f t="shared" ref="O854:O917" si="43">SUM(K854:N854)</f>
        <v>0</v>
      </c>
      <c r="P854" s="196"/>
      <c r="Q854" s="104" t="e">
        <f t="shared" ref="Q854:Q917" si="44">I854-(SUM(L854:N854)/K854)</f>
        <v>#DIV/0!</v>
      </c>
    </row>
    <row r="855" spans="2:17">
      <c r="B855" s="121"/>
      <c r="C855" s="119"/>
      <c r="D855" s="119"/>
      <c r="E855" s="117"/>
      <c r="F855" s="118"/>
      <c r="G855" s="119"/>
      <c r="H855" s="119"/>
      <c r="I855" s="123"/>
      <c r="J855" s="124"/>
      <c r="K855" s="120">
        <v>0</v>
      </c>
      <c r="L855" s="120">
        <v>0</v>
      </c>
      <c r="M855" s="120">
        <v>0</v>
      </c>
      <c r="N855" s="112">
        <f t="shared" si="42"/>
        <v>0</v>
      </c>
      <c r="O855" s="115">
        <f t="shared" si="43"/>
        <v>0</v>
      </c>
      <c r="P855" s="196"/>
      <c r="Q855" s="104" t="e">
        <f t="shared" si="44"/>
        <v>#DIV/0!</v>
      </c>
    </row>
    <row r="856" spans="2:17">
      <c r="B856" s="121"/>
      <c r="C856" s="119"/>
      <c r="D856" s="119"/>
      <c r="E856" s="117"/>
      <c r="F856" s="118"/>
      <c r="G856" s="119"/>
      <c r="H856" s="119"/>
      <c r="I856" s="123"/>
      <c r="J856" s="124"/>
      <c r="K856" s="120">
        <v>0</v>
      </c>
      <c r="L856" s="120">
        <v>0</v>
      </c>
      <c r="M856" s="120">
        <v>0</v>
      </c>
      <c r="N856" s="112">
        <f t="shared" si="42"/>
        <v>0</v>
      </c>
      <c r="O856" s="115">
        <f t="shared" si="43"/>
        <v>0</v>
      </c>
      <c r="P856" s="196"/>
      <c r="Q856" s="104" t="e">
        <f t="shared" si="44"/>
        <v>#DIV/0!</v>
      </c>
    </row>
    <row r="857" spans="2:17">
      <c r="B857" s="121"/>
      <c r="C857" s="119"/>
      <c r="D857" s="119"/>
      <c r="E857" s="117"/>
      <c r="F857" s="118"/>
      <c r="G857" s="119"/>
      <c r="H857" s="119"/>
      <c r="I857" s="123"/>
      <c r="J857" s="124"/>
      <c r="K857" s="120">
        <v>0</v>
      </c>
      <c r="L857" s="120">
        <v>0</v>
      </c>
      <c r="M857" s="120">
        <v>0</v>
      </c>
      <c r="N857" s="112">
        <f t="shared" si="42"/>
        <v>0</v>
      </c>
      <c r="O857" s="115">
        <f t="shared" si="43"/>
        <v>0</v>
      </c>
      <c r="P857" s="196"/>
      <c r="Q857" s="104" t="e">
        <f t="shared" si="44"/>
        <v>#DIV/0!</v>
      </c>
    </row>
    <row r="858" spans="2:17">
      <c r="B858" s="121"/>
      <c r="C858" s="119"/>
      <c r="D858" s="119"/>
      <c r="E858" s="117"/>
      <c r="F858" s="118"/>
      <c r="G858" s="119"/>
      <c r="H858" s="119"/>
      <c r="I858" s="123"/>
      <c r="J858" s="124"/>
      <c r="K858" s="120">
        <v>0</v>
      </c>
      <c r="L858" s="120">
        <v>0</v>
      </c>
      <c r="M858" s="120">
        <v>0</v>
      </c>
      <c r="N858" s="112">
        <f t="shared" si="42"/>
        <v>0</v>
      </c>
      <c r="O858" s="115">
        <f t="shared" si="43"/>
        <v>0</v>
      </c>
      <c r="P858" s="196"/>
      <c r="Q858" s="104" t="e">
        <f t="shared" si="44"/>
        <v>#DIV/0!</v>
      </c>
    </row>
    <row r="859" spans="2:17">
      <c r="B859" s="121"/>
      <c r="C859" s="119"/>
      <c r="D859" s="119"/>
      <c r="E859" s="117"/>
      <c r="F859" s="118"/>
      <c r="G859" s="119"/>
      <c r="H859" s="119"/>
      <c r="I859" s="123"/>
      <c r="J859" s="124"/>
      <c r="K859" s="120">
        <v>0</v>
      </c>
      <c r="L859" s="120">
        <v>0</v>
      </c>
      <c r="M859" s="120">
        <v>0</v>
      </c>
      <c r="N859" s="112">
        <f t="shared" si="42"/>
        <v>0</v>
      </c>
      <c r="O859" s="115">
        <f t="shared" si="43"/>
        <v>0</v>
      </c>
      <c r="P859" s="196"/>
      <c r="Q859" s="104" t="e">
        <f t="shared" si="44"/>
        <v>#DIV/0!</v>
      </c>
    </row>
    <row r="860" spans="2:17">
      <c r="B860" s="121"/>
      <c r="C860" s="119"/>
      <c r="D860" s="119"/>
      <c r="E860" s="117"/>
      <c r="F860" s="118"/>
      <c r="G860" s="119"/>
      <c r="H860" s="119"/>
      <c r="I860" s="123"/>
      <c r="J860" s="124"/>
      <c r="K860" s="120">
        <v>0</v>
      </c>
      <c r="L860" s="120">
        <v>0</v>
      </c>
      <c r="M860" s="120">
        <v>0</v>
      </c>
      <c r="N860" s="112">
        <f t="shared" si="42"/>
        <v>0</v>
      </c>
      <c r="O860" s="115">
        <f t="shared" si="43"/>
        <v>0</v>
      </c>
      <c r="P860" s="196"/>
      <c r="Q860" s="104" t="e">
        <f t="shared" si="44"/>
        <v>#DIV/0!</v>
      </c>
    </row>
    <row r="861" spans="2:17">
      <c r="B861" s="121"/>
      <c r="C861" s="119"/>
      <c r="D861" s="119"/>
      <c r="E861" s="117"/>
      <c r="F861" s="118"/>
      <c r="G861" s="119"/>
      <c r="H861" s="119"/>
      <c r="I861" s="123"/>
      <c r="J861" s="124"/>
      <c r="K861" s="120">
        <v>0</v>
      </c>
      <c r="L861" s="120">
        <v>0</v>
      </c>
      <c r="M861" s="120">
        <v>0</v>
      </c>
      <c r="N861" s="112">
        <f t="shared" si="42"/>
        <v>0</v>
      </c>
      <c r="O861" s="115">
        <f t="shared" si="43"/>
        <v>0</v>
      </c>
      <c r="P861" s="196"/>
      <c r="Q861" s="104" t="e">
        <f t="shared" si="44"/>
        <v>#DIV/0!</v>
      </c>
    </row>
    <row r="862" spans="2:17">
      <c r="B862" s="121"/>
      <c r="C862" s="119"/>
      <c r="D862" s="119"/>
      <c r="E862" s="117"/>
      <c r="F862" s="118"/>
      <c r="G862" s="119"/>
      <c r="H862" s="119"/>
      <c r="I862" s="123"/>
      <c r="J862" s="124"/>
      <c r="K862" s="120">
        <v>0</v>
      </c>
      <c r="L862" s="120">
        <v>0</v>
      </c>
      <c r="M862" s="120">
        <v>0</v>
      </c>
      <c r="N862" s="112">
        <f t="shared" si="42"/>
        <v>0</v>
      </c>
      <c r="O862" s="115">
        <f t="shared" si="43"/>
        <v>0</v>
      </c>
      <c r="P862" s="196"/>
      <c r="Q862" s="104" t="e">
        <f t="shared" si="44"/>
        <v>#DIV/0!</v>
      </c>
    </row>
    <row r="863" spans="2:17">
      <c r="B863" s="121"/>
      <c r="C863" s="119"/>
      <c r="D863" s="119"/>
      <c r="E863" s="117"/>
      <c r="F863" s="118"/>
      <c r="G863" s="119"/>
      <c r="H863" s="119"/>
      <c r="I863" s="123"/>
      <c r="J863" s="124"/>
      <c r="K863" s="120">
        <v>0</v>
      </c>
      <c r="L863" s="120">
        <v>0</v>
      </c>
      <c r="M863" s="120">
        <v>0</v>
      </c>
      <c r="N863" s="112">
        <f t="shared" si="42"/>
        <v>0</v>
      </c>
      <c r="O863" s="115">
        <f t="shared" si="43"/>
        <v>0</v>
      </c>
      <c r="P863" s="196"/>
      <c r="Q863" s="104" t="e">
        <f t="shared" si="44"/>
        <v>#DIV/0!</v>
      </c>
    </row>
    <row r="864" spans="2:17">
      <c r="B864" s="121"/>
      <c r="C864" s="119"/>
      <c r="D864" s="119"/>
      <c r="E864" s="117"/>
      <c r="F864" s="118"/>
      <c r="G864" s="119"/>
      <c r="H864" s="119"/>
      <c r="I864" s="123"/>
      <c r="J864" s="124"/>
      <c r="K864" s="120">
        <v>0</v>
      </c>
      <c r="L864" s="120">
        <v>0</v>
      </c>
      <c r="M864" s="120">
        <v>0</v>
      </c>
      <c r="N864" s="112">
        <f t="shared" si="42"/>
        <v>0</v>
      </c>
      <c r="O864" s="115">
        <f t="shared" si="43"/>
        <v>0</v>
      </c>
      <c r="P864" s="196"/>
      <c r="Q864" s="104" t="e">
        <f t="shared" si="44"/>
        <v>#DIV/0!</v>
      </c>
    </row>
    <row r="865" spans="2:17">
      <c r="B865" s="121"/>
      <c r="C865" s="119"/>
      <c r="D865" s="119"/>
      <c r="E865" s="117"/>
      <c r="F865" s="118"/>
      <c r="G865" s="119"/>
      <c r="H865" s="119"/>
      <c r="I865" s="123"/>
      <c r="J865" s="124"/>
      <c r="K865" s="120">
        <v>0</v>
      </c>
      <c r="L865" s="120">
        <v>0</v>
      </c>
      <c r="M865" s="120">
        <v>0</v>
      </c>
      <c r="N865" s="112">
        <f t="shared" si="42"/>
        <v>0</v>
      </c>
      <c r="O865" s="115">
        <f t="shared" si="43"/>
        <v>0</v>
      </c>
      <c r="P865" s="196"/>
      <c r="Q865" s="104" t="e">
        <f t="shared" si="44"/>
        <v>#DIV/0!</v>
      </c>
    </row>
    <row r="866" spans="2:17">
      <c r="B866" s="121"/>
      <c r="C866" s="119"/>
      <c r="D866" s="119"/>
      <c r="E866" s="117"/>
      <c r="F866" s="118"/>
      <c r="G866" s="119"/>
      <c r="H866" s="119"/>
      <c r="I866" s="123"/>
      <c r="J866" s="124"/>
      <c r="K866" s="120">
        <v>0</v>
      </c>
      <c r="L866" s="120">
        <v>0</v>
      </c>
      <c r="M866" s="120">
        <v>0</v>
      </c>
      <c r="N866" s="112">
        <f t="shared" si="42"/>
        <v>0</v>
      </c>
      <c r="O866" s="115">
        <f t="shared" si="43"/>
        <v>0</v>
      </c>
      <c r="P866" s="196"/>
      <c r="Q866" s="104" t="e">
        <f t="shared" si="44"/>
        <v>#DIV/0!</v>
      </c>
    </row>
    <row r="867" spans="2:17">
      <c r="B867" s="121"/>
      <c r="C867" s="119"/>
      <c r="D867" s="119"/>
      <c r="E867" s="117"/>
      <c r="F867" s="118"/>
      <c r="G867" s="119"/>
      <c r="H867" s="119"/>
      <c r="I867" s="123"/>
      <c r="J867" s="124"/>
      <c r="K867" s="120">
        <v>0</v>
      </c>
      <c r="L867" s="120">
        <v>0</v>
      </c>
      <c r="M867" s="120">
        <v>0</v>
      </c>
      <c r="N867" s="112">
        <f t="shared" si="42"/>
        <v>0</v>
      </c>
      <c r="O867" s="115">
        <f t="shared" si="43"/>
        <v>0</v>
      </c>
      <c r="P867" s="196"/>
      <c r="Q867" s="104" t="e">
        <f t="shared" si="44"/>
        <v>#DIV/0!</v>
      </c>
    </row>
    <row r="868" spans="2:17">
      <c r="B868" s="121"/>
      <c r="C868" s="119"/>
      <c r="D868" s="119"/>
      <c r="E868" s="117"/>
      <c r="F868" s="118"/>
      <c r="G868" s="119"/>
      <c r="H868" s="119"/>
      <c r="I868" s="123"/>
      <c r="J868" s="124"/>
      <c r="K868" s="120">
        <v>0</v>
      </c>
      <c r="L868" s="120">
        <v>0</v>
      </c>
      <c r="M868" s="120">
        <v>0</v>
      </c>
      <c r="N868" s="112">
        <f t="shared" si="42"/>
        <v>0</v>
      </c>
      <c r="O868" s="115">
        <f t="shared" si="43"/>
        <v>0</v>
      </c>
      <c r="P868" s="196"/>
      <c r="Q868" s="104" t="e">
        <f t="shared" si="44"/>
        <v>#DIV/0!</v>
      </c>
    </row>
    <row r="869" spans="2:17">
      <c r="B869" s="121"/>
      <c r="C869" s="119"/>
      <c r="D869" s="119"/>
      <c r="E869" s="117"/>
      <c r="F869" s="118"/>
      <c r="G869" s="119"/>
      <c r="H869" s="119"/>
      <c r="I869" s="123"/>
      <c r="J869" s="124"/>
      <c r="K869" s="120">
        <v>0</v>
      </c>
      <c r="L869" s="120">
        <v>0</v>
      </c>
      <c r="M869" s="120">
        <v>0</v>
      </c>
      <c r="N869" s="112">
        <f t="shared" si="42"/>
        <v>0</v>
      </c>
      <c r="O869" s="115">
        <f t="shared" si="43"/>
        <v>0</v>
      </c>
      <c r="P869" s="196"/>
      <c r="Q869" s="104" t="e">
        <f t="shared" si="44"/>
        <v>#DIV/0!</v>
      </c>
    </row>
    <row r="870" spans="2:17">
      <c r="B870" s="121"/>
      <c r="C870" s="119"/>
      <c r="D870" s="119"/>
      <c r="E870" s="117"/>
      <c r="F870" s="118"/>
      <c r="G870" s="119"/>
      <c r="H870" s="119"/>
      <c r="I870" s="123"/>
      <c r="J870" s="124"/>
      <c r="K870" s="120">
        <v>0</v>
      </c>
      <c r="L870" s="120">
        <v>0</v>
      </c>
      <c r="M870" s="120">
        <v>0</v>
      </c>
      <c r="N870" s="112">
        <f t="shared" si="42"/>
        <v>0</v>
      </c>
      <c r="O870" s="115">
        <f t="shared" si="43"/>
        <v>0</v>
      </c>
      <c r="P870" s="196"/>
      <c r="Q870" s="104" t="e">
        <f t="shared" si="44"/>
        <v>#DIV/0!</v>
      </c>
    </row>
    <row r="871" spans="2:17">
      <c r="B871" s="121"/>
      <c r="C871" s="119"/>
      <c r="D871" s="119"/>
      <c r="E871" s="117"/>
      <c r="F871" s="118"/>
      <c r="G871" s="119"/>
      <c r="H871" s="119"/>
      <c r="I871" s="123"/>
      <c r="J871" s="124"/>
      <c r="K871" s="120">
        <v>0</v>
      </c>
      <c r="L871" s="120">
        <v>0</v>
      </c>
      <c r="M871" s="120">
        <v>0</v>
      </c>
      <c r="N871" s="112">
        <f t="shared" si="42"/>
        <v>0</v>
      </c>
      <c r="O871" s="115">
        <f t="shared" si="43"/>
        <v>0</v>
      </c>
      <c r="P871" s="196"/>
      <c r="Q871" s="104" t="e">
        <f t="shared" si="44"/>
        <v>#DIV/0!</v>
      </c>
    </row>
    <row r="872" spans="2:17">
      <c r="B872" s="121"/>
      <c r="C872" s="119"/>
      <c r="D872" s="119"/>
      <c r="E872" s="117"/>
      <c r="F872" s="118"/>
      <c r="G872" s="119"/>
      <c r="H872" s="119"/>
      <c r="I872" s="123"/>
      <c r="J872" s="124"/>
      <c r="K872" s="120">
        <v>0</v>
      </c>
      <c r="L872" s="120">
        <v>0</v>
      </c>
      <c r="M872" s="120">
        <v>0</v>
      </c>
      <c r="N872" s="112">
        <f t="shared" si="42"/>
        <v>0</v>
      </c>
      <c r="O872" s="115">
        <f t="shared" si="43"/>
        <v>0</v>
      </c>
      <c r="P872" s="196"/>
      <c r="Q872" s="104" t="e">
        <f t="shared" si="44"/>
        <v>#DIV/0!</v>
      </c>
    </row>
    <row r="873" spans="2:17">
      <c r="B873" s="121"/>
      <c r="C873" s="119"/>
      <c r="D873" s="119"/>
      <c r="E873" s="117"/>
      <c r="F873" s="118"/>
      <c r="G873" s="119"/>
      <c r="H873" s="119"/>
      <c r="I873" s="123"/>
      <c r="J873" s="124"/>
      <c r="K873" s="120">
        <v>0</v>
      </c>
      <c r="L873" s="120">
        <v>0</v>
      </c>
      <c r="M873" s="120">
        <v>0</v>
      </c>
      <c r="N873" s="112">
        <f t="shared" si="42"/>
        <v>0</v>
      </c>
      <c r="O873" s="115">
        <f t="shared" si="43"/>
        <v>0</v>
      </c>
      <c r="P873" s="196"/>
      <c r="Q873" s="104" t="e">
        <f t="shared" si="44"/>
        <v>#DIV/0!</v>
      </c>
    </row>
    <row r="874" spans="2:17">
      <c r="B874" s="121"/>
      <c r="C874" s="119"/>
      <c r="D874" s="119"/>
      <c r="E874" s="117"/>
      <c r="F874" s="118"/>
      <c r="G874" s="119"/>
      <c r="H874" s="119"/>
      <c r="I874" s="123"/>
      <c r="J874" s="124"/>
      <c r="K874" s="120">
        <v>0</v>
      </c>
      <c r="L874" s="120">
        <v>0</v>
      </c>
      <c r="M874" s="120">
        <v>0</v>
      </c>
      <c r="N874" s="112">
        <f t="shared" si="42"/>
        <v>0</v>
      </c>
      <c r="O874" s="115">
        <f t="shared" si="43"/>
        <v>0</v>
      </c>
      <c r="P874" s="196"/>
      <c r="Q874" s="104" t="e">
        <f t="shared" si="44"/>
        <v>#DIV/0!</v>
      </c>
    </row>
    <row r="875" spans="2:17">
      <c r="B875" s="121"/>
      <c r="C875" s="119"/>
      <c r="D875" s="119"/>
      <c r="E875" s="117"/>
      <c r="F875" s="118"/>
      <c r="G875" s="119"/>
      <c r="H875" s="119"/>
      <c r="I875" s="123"/>
      <c r="J875" s="124"/>
      <c r="K875" s="120">
        <v>0</v>
      </c>
      <c r="L875" s="120">
        <v>0</v>
      </c>
      <c r="M875" s="120">
        <v>0</v>
      </c>
      <c r="N875" s="112">
        <f t="shared" si="42"/>
        <v>0</v>
      </c>
      <c r="O875" s="115">
        <f t="shared" si="43"/>
        <v>0</v>
      </c>
      <c r="P875" s="196"/>
      <c r="Q875" s="104" t="e">
        <f t="shared" si="44"/>
        <v>#DIV/0!</v>
      </c>
    </row>
    <row r="876" spans="2:17">
      <c r="B876" s="121"/>
      <c r="C876" s="119"/>
      <c r="D876" s="119"/>
      <c r="E876" s="117"/>
      <c r="F876" s="118"/>
      <c r="G876" s="119"/>
      <c r="H876" s="119"/>
      <c r="I876" s="123"/>
      <c r="J876" s="124"/>
      <c r="K876" s="120">
        <v>0</v>
      </c>
      <c r="L876" s="120">
        <v>0</v>
      </c>
      <c r="M876" s="120">
        <v>0</v>
      </c>
      <c r="N876" s="112">
        <f t="shared" si="42"/>
        <v>0</v>
      </c>
      <c r="O876" s="115">
        <f t="shared" si="43"/>
        <v>0</v>
      </c>
      <c r="P876" s="196"/>
      <c r="Q876" s="104" t="e">
        <f t="shared" si="44"/>
        <v>#DIV/0!</v>
      </c>
    </row>
    <row r="877" spans="2:17">
      <c r="B877" s="121"/>
      <c r="C877" s="119"/>
      <c r="D877" s="119"/>
      <c r="E877" s="117"/>
      <c r="F877" s="118"/>
      <c r="G877" s="119"/>
      <c r="H877" s="119"/>
      <c r="I877" s="123"/>
      <c r="J877" s="124"/>
      <c r="K877" s="120">
        <v>0</v>
      </c>
      <c r="L877" s="120">
        <v>0</v>
      </c>
      <c r="M877" s="120">
        <v>0</v>
      </c>
      <c r="N877" s="112">
        <f t="shared" si="42"/>
        <v>0</v>
      </c>
      <c r="O877" s="115">
        <f t="shared" si="43"/>
        <v>0</v>
      </c>
      <c r="P877" s="196"/>
      <c r="Q877" s="104" t="e">
        <f t="shared" si="44"/>
        <v>#DIV/0!</v>
      </c>
    </row>
    <row r="878" spans="2:17">
      <c r="B878" s="121"/>
      <c r="C878" s="119"/>
      <c r="D878" s="119"/>
      <c r="E878" s="117"/>
      <c r="F878" s="118"/>
      <c r="G878" s="119"/>
      <c r="H878" s="119"/>
      <c r="I878" s="123"/>
      <c r="J878" s="124"/>
      <c r="K878" s="120">
        <v>0</v>
      </c>
      <c r="L878" s="120">
        <v>0</v>
      </c>
      <c r="M878" s="120">
        <v>0</v>
      </c>
      <c r="N878" s="112">
        <f t="shared" si="42"/>
        <v>0</v>
      </c>
      <c r="O878" s="115">
        <f t="shared" si="43"/>
        <v>0</v>
      </c>
      <c r="P878" s="196"/>
      <c r="Q878" s="104" t="e">
        <f t="shared" si="44"/>
        <v>#DIV/0!</v>
      </c>
    </row>
    <row r="879" spans="2:17">
      <c r="B879" s="121"/>
      <c r="C879" s="119"/>
      <c r="D879" s="119"/>
      <c r="E879" s="117"/>
      <c r="F879" s="118"/>
      <c r="G879" s="119"/>
      <c r="H879" s="119"/>
      <c r="I879" s="123"/>
      <c r="J879" s="124"/>
      <c r="K879" s="120">
        <v>0</v>
      </c>
      <c r="L879" s="120">
        <v>0</v>
      </c>
      <c r="M879" s="120">
        <v>0</v>
      </c>
      <c r="N879" s="112">
        <f t="shared" si="42"/>
        <v>0</v>
      </c>
      <c r="O879" s="115">
        <f t="shared" si="43"/>
        <v>0</v>
      </c>
      <c r="P879" s="196"/>
      <c r="Q879" s="104" t="e">
        <f t="shared" si="44"/>
        <v>#DIV/0!</v>
      </c>
    </row>
    <row r="880" spans="2:17">
      <c r="B880" s="121"/>
      <c r="C880" s="119"/>
      <c r="D880" s="119"/>
      <c r="E880" s="117"/>
      <c r="F880" s="118"/>
      <c r="G880" s="119"/>
      <c r="H880" s="119"/>
      <c r="I880" s="123"/>
      <c r="J880" s="124"/>
      <c r="K880" s="120">
        <v>0</v>
      </c>
      <c r="L880" s="120">
        <v>0</v>
      </c>
      <c r="M880" s="120">
        <v>0</v>
      </c>
      <c r="N880" s="112">
        <f t="shared" si="42"/>
        <v>0</v>
      </c>
      <c r="O880" s="115">
        <f t="shared" si="43"/>
        <v>0</v>
      </c>
      <c r="P880" s="196"/>
      <c r="Q880" s="104" t="e">
        <f t="shared" si="44"/>
        <v>#DIV/0!</v>
      </c>
    </row>
    <row r="881" spans="2:17">
      <c r="B881" s="121"/>
      <c r="C881" s="119"/>
      <c r="D881" s="119"/>
      <c r="E881" s="117"/>
      <c r="F881" s="118"/>
      <c r="G881" s="119"/>
      <c r="H881" s="119"/>
      <c r="I881" s="123"/>
      <c r="J881" s="124"/>
      <c r="K881" s="120">
        <v>0</v>
      </c>
      <c r="L881" s="120">
        <v>0</v>
      </c>
      <c r="M881" s="120">
        <v>0</v>
      </c>
      <c r="N881" s="112">
        <f t="shared" si="42"/>
        <v>0</v>
      </c>
      <c r="O881" s="115">
        <f t="shared" si="43"/>
        <v>0</v>
      </c>
      <c r="P881" s="196"/>
      <c r="Q881" s="104" t="e">
        <f t="shared" si="44"/>
        <v>#DIV/0!</v>
      </c>
    </row>
    <row r="882" spans="2:17">
      <c r="B882" s="121"/>
      <c r="C882" s="119"/>
      <c r="D882" s="119"/>
      <c r="E882" s="117"/>
      <c r="F882" s="118"/>
      <c r="G882" s="119"/>
      <c r="H882" s="119"/>
      <c r="I882" s="123"/>
      <c r="J882" s="124"/>
      <c r="K882" s="120">
        <v>0</v>
      </c>
      <c r="L882" s="120">
        <v>0</v>
      </c>
      <c r="M882" s="120">
        <v>0</v>
      </c>
      <c r="N882" s="112">
        <f t="shared" si="42"/>
        <v>0</v>
      </c>
      <c r="O882" s="115">
        <f t="shared" si="43"/>
        <v>0</v>
      </c>
      <c r="P882" s="196"/>
      <c r="Q882" s="104" t="e">
        <f t="shared" si="44"/>
        <v>#DIV/0!</v>
      </c>
    </row>
    <row r="883" spans="2:17">
      <c r="B883" s="121"/>
      <c r="C883" s="119"/>
      <c r="D883" s="119"/>
      <c r="E883" s="117"/>
      <c r="F883" s="118"/>
      <c r="G883" s="119"/>
      <c r="H883" s="119"/>
      <c r="I883" s="123"/>
      <c r="J883" s="124"/>
      <c r="K883" s="120">
        <v>0</v>
      </c>
      <c r="L883" s="120">
        <v>0</v>
      </c>
      <c r="M883" s="120">
        <v>0</v>
      </c>
      <c r="N883" s="112">
        <f t="shared" si="42"/>
        <v>0</v>
      </c>
      <c r="O883" s="115">
        <f t="shared" si="43"/>
        <v>0</v>
      </c>
      <c r="P883" s="196"/>
      <c r="Q883" s="104" t="e">
        <f t="shared" si="44"/>
        <v>#DIV/0!</v>
      </c>
    </row>
    <row r="884" spans="2:17">
      <c r="B884" s="121"/>
      <c r="C884" s="119"/>
      <c r="D884" s="119"/>
      <c r="E884" s="117"/>
      <c r="F884" s="118"/>
      <c r="G884" s="119"/>
      <c r="H884" s="119"/>
      <c r="I884" s="123"/>
      <c r="J884" s="124"/>
      <c r="K884" s="120">
        <v>0</v>
      </c>
      <c r="L884" s="120">
        <v>0</v>
      </c>
      <c r="M884" s="120">
        <v>0</v>
      </c>
      <c r="N884" s="112">
        <f t="shared" si="42"/>
        <v>0</v>
      </c>
      <c r="O884" s="115">
        <f t="shared" si="43"/>
        <v>0</v>
      </c>
      <c r="P884" s="196"/>
      <c r="Q884" s="104" t="e">
        <f t="shared" si="44"/>
        <v>#DIV/0!</v>
      </c>
    </row>
    <row r="885" spans="2:17">
      <c r="B885" s="121"/>
      <c r="C885" s="119"/>
      <c r="D885" s="119"/>
      <c r="E885" s="117"/>
      <c r="F885" s="118"/>
      <c r="G885" s="119"/>
      <c r="H885" s="119"/>
      <c r="I885" s="123"/>
      <c r="J885" s="124"/>
      <c r="K885" s="120">
        <v>0</v>
      </c>
      <c r="L885" s="120">
        <v>0</v>
      </c>
      <c r="M885" s="120">
        <v>0</v>
      </c>
      <c r="N885" s="112">
        <f t="shared" si="42"/>
        <v>0</v>
      </c>
      <c r="O885" s="115">
        <f t="shared" si="43"/>
        <v>0</v>
      </c>
      <c r="P885" s="196"/>
      <c r="Q885" s="104" t="e">
        <f t="shared" si="44"/>
        <v>#DIV/0!</v>
      </c>
    </row>
    <row r="886" spans="2:17">
      <c r="B886" s="121"/>
      <c r="C886" s="119"/>
      <c r="D886" s="119"/>
      <c r="E886" s="117"/>
      <c r="F886" s="118"/>
      <c r="G886" s="119"/>
      <c r="H886" s="119"/>
      <c r="I886" s="123"/>
      <c r="J886" s="124"/>
      <c r="K886" s="120">
        <v>0</v>
      </c>
      <c r="L886" s="120">
        <v>0</v>
      </c>
      <c r="M886" s="120">
        <v>0</v>
      </c>
      <c r="N886" s="112">
        <f t="shared" si="42"/>
        <v>0</v>
      </c>
      <c r="O886" s="115">
        <f t="shared" si="43"/>
        <v>0</v>
      </c>
      <c r="P886" s="196"/>
      <c r="Q886" s="104" t="e">
        <f t="shared" si="44"/>
        <v>#DIV/0!</v>
      </c>
    </row>
    <row r="887" spans="2:17">
      <c r="B887" s="121"/>
      <c r="C887" s="119"/>
      <c r="D887" s="119"/>
      <c r="E887" s="117"/>
      <c r="F887" s="118"/>
      <c r="G887" s="119"/>
      <c r="H887" s="119"/>
      <c r="I887" s="123"/>
      <c r="J887" s="124"/>
      <c r="K887" s="120">
        <v>0</v>
      </c>
      <c r="L887" s="120">
        <v>0</v>
      </c>
      <c r="M887" s="120">
        <v>0</v>
      </c>
      <c r="N887" s="112">
        <f t="shared" si="42"/>
        <v>0</v>
      </c>
      <c r="O887" s="115">
        <f t="shared" si="43"/>
        <v>0</v>
      </c>
      <c r="P887" s="196"/>
      <c r="Q887" s="104" t="e">
        <f t="shared" si="44"/>
        <v>#DIV/0!</v>
      </c>
    </row>
    <row r="888" spans="2:17">
      <c r="B888" s="121"/>
      <c r="C888" s="119"/>
      <c r="D888" s="119"/>
      <c r="E888" s="117"/>
      <c r="F888" s="118"/>
      <c r="G888" s="119"/>
      <c r="H888" s="119"/>
      <c r="I888" s="123"/>
      <c r="J888" s="124"/>
      <c r="K888" s="120">
        <v>0</v>
      </c>
      <c r="L888" s="120">
        <v>0</v>
      </c>
      <c r="M888" s="120">
        <v>0</v>
      </c>
      <c r="N888" s="112">
        <f t="shared" si="42"/>
        <v>0</v>
      </c>
      <c r="O888" s="115">
        <f t="shared" si="43"/>
        <v>0</v>
      </c>
      <c r="P888" s="196"/>
      <c r="Q888" s="104" t="e">
        <f t="shared" si="44"/>
        <v>#DIV/0!</v>
      </c>
    </row>
    <row r="889" spans="2:17">
      <c r="B889" s="121"/>
      <c r="C889" s="119"/>
      <c r="D889" s="119"/>
      <c r="E889" s="117"/>
      <c r="F889" s="118"/>
      <c r="G889" s="119"/>
      <c r="H889" s="119"/>
      <c r="I889" s="123"/>
      <c r="J889" s="124"/>
      <c r="K889" s="120">
        <v>0</v>
      </c>
      <c r="L889" s="120">
        <v>0</v>
      </c>
      <c r="M889" s="120">
        <v>0</v>
      </c>
      <c r="N889" s="112">
        <f t="shared" si="42"/>
        <v>0</v>
      </c>
      <c r="O889" s="115">
        <f t="shared" si="43"/>
        <v>0</v>
      </c>
      <c r="P889" s="196"/>
      <c r="Q889" s="104" t="e">
        <f t="shared" si="44"/>
        <v>#DIV/0!</v>
      </c>
    </row>
    <row r="890" spans="2:17">
      <c r="B890" s="121"/>
      <c r="C890" s="119"/>
      <c r="D890" s="119"/>
      <c r="E890" s="117"/>
      <c r="F890" s="118"/>
      <c r="G890" s="119"/>
      <c r="H890" s="119"/>
      <c r="I890" s="123"/>
      <c r="J890" s="124"/>
      <c r="K890" s="120">
        <v>0</v>
      </c>
      <c r="L890" s="120">
        <v>0</v>
      </c>
      <c r="M890" s="120">
        <v>0</v>
      </c>
      <c r="N890" s="112">
        <f t="shared" si="42"/>
        <v>0</v>
      </c>
      <c r="O890" s="115">
        <f t="shared" si="43"/>
        <v>0</v>
      </c>
      <c r="P890" s="196"/>
      <c r="Q890" s="104" t="e">
        <f t="shared" si="44"/>
        <v>#DIV/0!</v>
      </c>
    </row>
    <row r="891" spans="2:17">
      <c r="B891" s="121"/>
      <c r="C891" s="119"/>
      <c r="D891" s="119"/>
      <c r="E891" s="117"/>
      <c r="F891" s="118"/>
      <c r="G891" s="119"/>
      <c r="H891" s="119"/>
      <c r="I891" s="123"/>
      <c r="J891" s="124"/>
      <c r="K891" s="120">
        <v>0</v>
      </c>
      <c r="L891" s="120">
        <v>0</v>
      </c>
      <c r="M891" s="120">
        <v>0</v>
      </c>
      <c r="N891" s="112">
        <f t="shared" si="42"/>
        <v>0</v>
      </c>
      <c r="O891" s="115">
        <f t="shared" si="43"/>
        <v>0</v>
      </c>
      <c r="P891" s="196"/>
      <c r="Q891" s="104" t="e">
        <f t="shared" si="44"/>
        <v>#DIV/0!</v>
      </c>
    </row>
    <row r="892" spans="2:17">
      <c r="B892" s="121"/>
      <c r="C892" s="119"/>
      <c r="D892" s="119"/>
      <c r="E892" s="117"/>
      <c r="F892" s="118"/>
      <c r="G892" s="119"/>
      <c r="H892" s="119"/>
      <c r="I892" s="123"/>
      <c r="J892" s="124"/>
      <c r="K892" s="120">
        <v>0</v>
      </c>
      <c r="L892" s="120">
        <v>0</v>
      </c>
      <c r="M892" s="120">
        <v>0</v>
      </c>
      <c r="N892" s="112">
        <f t="shared" si="42"/>
        <v>0</v>
      </c>
      <c r="O892" s="115">
        <f t="shared" si="43"/>
        <v>0</v>
      </c>
      <c r="P892" s="196"/>
      <c r="Q892" s="104" t="e">
        <f t="shared" si="44"/>
        <v>#DIV/0!</v>
      </c>
    </row>
    <row r="893" spans="2:17">
      <c r="B893" s="121"/>
      <c r="C893" s="119"/>
      <c r="D893" s="119"/>
      <c r="E893" s="117"/>
      <c r="F893" s="118"/>
      <c r="G893" s="119"/>
      <c r="H893" s="119"/>
      <c r="I893" s="123"/>
      <c r="J893" s="124"/>
      <c r="K893" s="120">
        <v>0</v>
      </c>
      <c r="L893" s="120">
        <v>0</v>
      </c>
      <c r="M893" s="120">
        <v>0</v>
      </c>
      <c r="N893" s="112">
        <f t="shared" si="42"/>
        <v>0</v>
      </c>
      <c r="O893" s="115">
        <f t="shared" si="43"/>
        <v>0</v>
      </c>
      <c r="P893" s="196"/>
      <c r="Q893" s="104" t="e">
        <f t="shared" si="44"/>
        <v>#DIV/0!</v>
      </c>
    </row>
    <row r="894" spans="2:17">
      <c r="B894" s="121"/>
      <c r="C894" s="119"/>
      <c r="D894" s="119"/>
      <c r="E894" s="117"/>
      <c r="F894" s="118"/>
      <c r="G894" s="119"/>
      <c r="H894" s="119"/>
      <c r="I894" s="123"/>
      <c r="J894" s="124"/>
      <c r="K894" s="120">
        <v>0</v>
      </c>
      <c r="L894" s="120">
        <v>0</v>
      </c>
      <c r="M894" s="120">
        <v>0</v>
      </c>
      <c r="N894" s="112">
        <f t="shared" si="42"/>
        <v>0</v>
      </c>
      <c r="O894" s="115">
        <f t="shared" si="43"/>
        <v>0</v>
      </c>
      <c r="P894" s="196"/>
      <c r="Q894" s="104" t="e">
        <f t="shared" si="44"/>
        <v>#DIV/0!</v>
      </c>
    </row>
    <row r="895" spans="2:17">
      <c r="B895" s="121"/>
      <c r="C895" s="119"/>
      <c r="D895" s="119"/>
      <c r="E895" s="117"/>
      <c r="F895" s="118"/>
      <c r="G895" s="119"/>
      <c r="H895" s="119"/>
      <c r="I895" s="123"/>
      <c r="J895" s="124"/>
      <c r="K895" s="120">
        <v>0</v>
      </c>
      <c r="L895" s="120">
        <v>0</v>
      </c>
      <c r="M895" s="120">
        <v>0</v>
      </c>
      <c r="N895" s="112">
        <f t="shared" si="42"/>
        <v>0</v>
      </c>
      <c r="O895" s="115">
        <f t="shared" si="43"/>
        <v>0</v>
      </c>
      <c r="P895" s="196"/>
      <c r="Q895" s="104" t="e">
        <f t="shared" si="44"/>
        <v>#DIV/0!</v>
      </c>
    </row>
    <row r="896" spans="2:17">
      <c r="B896" s="121"/>
      <c r="C896" s="119"/>
      <c r="D896" s="119"/>
      <c r="E896" s="117"/>
      <c r="F896" s="118"/>
      <c r="G896" s="119"/>
      <c r="H896" s="119"/>
      <c r="I896" s="123"/>
      <c r="J896" s="124"/>
      <c r="K896" s="120">
        <v>0</v>
      </c>
      <c r="L896" s="120">
        <v>0</v>
      </c>
      <c r="M896" s="120">
        <v>0</v>
      </c>
      <c r="N896" s="112">
        <f t="shared" si="42"/>
        <v>0</v>
      </c>
      <c r="O896" s="115">
        <f t="shared" si="43"/>
        <v>0</v>
      </c>
      <c r="P896" s="196"/>
      <c r="Q896" s="104" t="e">
        <f t="shared" si="44"/>
        <v>#DIV/0!</v>
      </c>
    </row>
    <row r="897" spans="2:17">
      <c r="B897" s="121"/>
      <c r="C897" s="119"/>
      <c r="D897" s="119"/>
      <c r="E897" s="117"/>
      <c r="F897" s="118"/>
      <c r="G897" s="119"/>
      <c r="H897" s="119"/>
      <c r="I897" s="123"/>
      <c r="J897" s="124"/>
      <c r="K897" s="120">
        <v>0</v>
      </c>
      <c r="L897" s="120">
        <v>0</v>
      </c>
      <c r="M897" s="120">
        <v>0</v>
      </c>
      <c r="N897" s="112">
        <f t="shared" si="42"/>
        <v>0</v>
      </c>
      <c r="O897" s="115">
        <f t="shared" si="43"/>
        <v>0</v>
      </c>
      <c r="P897" s="196"/>
      <c r="Q897" s="104" t="e">
        <f t="shared" si="44"/>
        <v>#DIV/0!</v>
      </c>
    </row>
    <row r="898" spans="2:17">
      <c r="B898" s="121"/>
      <c r="C898" s="119"/>
      <c r="D898" s="119"/>
      <c r="E898" s="117"/>
      <c r="F898" s="118"/>
      <c r="G898" s="119"/>
      <c r="H898" s="119"/>
      <c r="I898" s="123"/>
      <c r="J898" s="124"/>
      <c r="K898" s="120">
        <v>0</v>
      </c>
      <c r="L898" s="120">
        <v>0</v>
      </c>
      <c r="M898" s="120">
        <v>0</v>
      </c>
      <c r="N898" s="112">
        <f t="shared" si="42"/>
        <v>0</v>
      </c>
      <c r="O898" s="115">
        <f t="shared" si="43"/>
        <v>0</v>
      </c>
      <c r="P898" s="196"/>
      <c r="Q898" s="104" t="e">
        <f t="shared" si="44"/>
        <v>#DIV/0!</v>
      </c>
    </row>
    <row r="899" spans="2:17">
      <c r="B899" s="121"/>
      <c r="C899" s="119"/>
      <c r="D899" s="119"/>
      <c r="E899" s="117"/>
      <c r="F899" s="118"/>
      <c r="G899" s="119"/>
      <c r="H899" s="119"/>
      <c r="I899" s="123"/>
      <c r="J899" s="124"/>
      <c r="K899" s="120">
        <v>0</v>
      </c>
      <c r="L899" s="120">
        <v>0</v>
      </c>
      <c r="M899" s="120">
        <v>0</v>
      </c>
      <c r="N899" s="112">
        <f t="shared" si="42"/>
        <v>0</v>
      </c>
      <c r="O899" s="115">
        <f t="shared" si="43"/>
        <v>0</v>
      </c>
      <c r="P899" s="196"/>
      <c r="Q899" s="104" t="e">
        <f t="shared" si="44"/>
        <v>#DIV/0!</v>
      </c>
    </row>
    <row r="900" spans="2:17">
      <c r="B900" s="121"/>
      <c r="C900" s="119"/>
      <c r="D900" s="119"/>
      <c r="E900" s="117"/>
      <c r="F900" s="118"/>
      <c r="G900" s="119"/>
      <c r="H900" s="119"/>
      <c r="I900" s="123"/>
      <c r="J900" s="124"/>
      <c r="K900" s="120">
        <v>0</v>
      </c>
      <c r="L900" s="120">
        <v>0</v>
      </c>
      <c r="M900" s="120">
        <v>0</v>
      </c>
      <c r="N900" s="112">
        <f t="shared" si="42"/>
        <v>0</v>
      </c>
      <c r="O900" s="115">
        <f t="shared" si="43"/>
        <v>0</v>
      </c>
      <c r="P900" s="196"/>
      <c r="Q900" s="104" t="e">
        <f t="shared" si="44"/>
        <v>#DIV/0!</v>
      </c>
    </row>
    <row r="901" spans="2:17">
      <c r="B901" s="121"/>
      <c r="C901" s="119"/>
      <c r="D901" s="119"/>
      <c r="E901" s="117"/>
      <c r="F901" s="118"/>
      <c r="G901" s="119"/>
      <c r="H901" s="119"/>
      <c r="I901" s="123"/>
      <c r="J901" s="124"/>
      <c r="K901" s="120">
        <v>0</v>
      </c>
      <c r="L901" s="120">
        <v>0</v>
      </c>
      <c r="M901" s="120">
        <v>0</v>
      </c>
      <c r="N901" s="112">
        <f t="shared" si="42"/>
        <v>0</v>
      </c>
      <c r="O901" s="115">
        <f t="shared" si="43"/>
        <v>0</v>
      </c>
      <c r="P901" s="196"/>
      <c r="Q901" s="104" t="e">
        <f t="shared" si="44"/>
        <v>#DIV/0!</v>
      </c>
    </row>
    <row r="902" spans="2:17">
      <c r="B902" s="121"/>
      <c r="C902" s="119"/>
      <c r="D902" s="119"/>
      <c r="E902" s="117"/>
      <c r="F902" s="118"/>
      <c r="G902" s="119"/>
      <c r="H902" s="119"/>
      <c r="I902" s="123"/>
      <c r="J902" s="124"/>
      <c r="K902" s="120">
        <v>0</v>
      </c>
      <c r="L902" s="120">
        <v>0</v>
      </c>
      <c r="M902" s="120">
        <v>0</v>
      </c>
      <c r="N902" s="112">
        <f t="shared" si="42"/>
        <v>0</v>
      </c>
      <c r="O902" s="115">
        <f t="shared" si="43"/>
        <v>0</v>
      </c>
      <c r="P902" s="196"/>
      <c r="Q902" s="104" t="e">
        <f t="shared" si="44"/>
        <v>#DIV/0!</v>
      </c>
    </row>
    <row r="903" spans="2:17">
      <c r="B903" s="121"/>
      <c r="C903" s="119"/>
      <c r="D903" s="119"/>
      <c r="E903" s="117"/>
      <c r="F903" s="118"/>
      <c r="G903" s="119"/>
      <c r="H903" s="119"/>
      <c r="I903" s="123"/>
      <c r="J903" s="124"/>
      <c r="K903" s="120">
        <v>0</v>
      </c>
      <c r="L903" s="120">
        <v>0</v>
      </c>
      <c r="M903" s="120">
        <v>0</v>
      </c>
      <c r="N903" s="112">
        <f t="shared" si="42"/>
        <v>0</v>
      </c>
      <c r="O903" s="115">
        <f t="shared" si="43"/>
        <v>0</v>
      </c>
      <c r="P903" s="196"/>
      <c r="Q903" s="104" t="e">
        <f t="shared" si="44"/>
        <v>#DIV/0!</v>
      </c>
    </row>
    <row r="904" spans="2:17">
      <c r="B904" s="121"/>
      <c r="C904" s="119"/>
      <c r="D904" s="119"/>
      <c r="E904" s="117"/>
      <c r="F904" s="118"/>
      <c r="G904" s="119"/>
      <c r="H904" s="119"/>
      <c r="I904" s="123"/>
      <c r="J904" s="124"/>
      <c r="K904" s="120">
        <v>0</v>
      </c>
      <c r="L904" s="120">
        <v>0</v>
      </c>
      <c r="M904" s="120">
        <v>0</v>
      </c>
      <c r="N904" s="112">
        <f t="shared" si="42"/>
        <v>0</v>
      </c>
      <c r="O904" s="115">
        <f t="shared" si="43"/>
        <v>0</v>
      </c>
      <c r="P904" s="196"/>
      <c r="Q904" s="104" t="e">
        <f t="shared" si="44"/>
        <v>#DIV/0!</v>
      </c>
    </row>
    <row r="905" spans="2:17">
      <c r="B905" s="121"/>
      <c r="C905" s="119"/>
      <c r="D905" s="119"/>
      <c r="E905" s="117"/>
      <c r="F905" s="118"/>
      <c r="G905" s="119"/>
      <c r="H905" s="119"/>
      <c r="I905" s="123"/>
      <c r="J905" s="124"/>
      <c r="K905" s="120">
        <v>0</v>
      </c>
      <c r="L905" s="120">
        <v>0</v>
      </c>
      <c r="M905" s="120">
        <v>0</v>
      </c>
      <c r="N905" s="112">
        <f t="shared" si="42"/>
        <v>0</v>
      </c>
      <c r="O905" s="115">
        <f t="shared" si="43"/>
        <v>0</v>
      </c>
      <c r="P905" s="196"/>
      <c r="Q905" s="104" t="e">
        <f t="shared" si="44"/>
        <v>#DIV/0!</v>
      </c>
    </row>
    <row r="906" spans="2:17">
      <c r="B906" s="121"/>
      <c r="C906" s="119"/>
      <c r="D906" s="119"/>
      <c r="E906" s="117"/>
      <c r="F906" s="118"/>
      <c r="G906" s="119"/>
      <c r="H906" s="119"/>
      <c r="I906" s="123"/>
      <c r="J906" s="124"/>
      <c r="K906" s="120">
        <v>0</v>
      </c>
      <c r="L906" s="120">
        <v>0</v>
      </c>
      <c r="M906" s="120">
        <v>0</v>
      </c>
      <c r="N906" s="112">
        <f t="shared" si="42"/>
        <v>0</v>
      </c>
      <c r="O906" s="115">
        <f t="shared" si="43"/>
        <v>0</v>
      </c>
      <c r="P906" s="196"/>
      <c r="Q906" s="104" t="e">
        <f t="shared" si="44"/>
        <v>#DIV/0!</v>
      </c>
    </row>
    <row r="907" spans="2:17">
      <c r="B907" s="121"/>
      <c r="C907" s="119"/>
      <c r="D907" s="119"/>
      <c r="E907" s="117"/>
      <c r="F907" s="118"/>
      <c r="G907" s="119"/>
      <c r="H907" s="119"/>
      <c r="I907" s="123"/>
      <c r="J907" s="124"/>
      <c r="K907" s="120">
        <v>0</v>
      </c>
      <c r="L907" s="120">
        <v>0</v>
      </c>
      <c r="M907" s="120">
        <v>0</v>
      </c>
      <c r="N907" s="112">
        <f t="shared" si="42"/>
        <v>0</v>
      </c>
      <c r="O907" s="115">
        <f t="shared" si="43"/>
        <v>0</v>
      </c>
      <c r="P907" s="196"/>
      <c r="Q907" s="104" t="e">
        <f t="shared" si="44"/>
        <v>#DIV/0!</v>
      </c>
    </row>
    <row r="908" spans="2:17">
      <c r="B908" s="121"/>
      <c r="C908" s="119"/>
      <c r="D908" s="119"/>
      <c r="E908" s="117"/>
      <c r="F908" s="118"/>
      <c r="G908" s="119"/>
      <c r="H908" s="119"/>
      <c r="I908" s="123"/>
      <c r="J908" s="124"/>
      <c r="K908" s="120">
        <v>0</v>
      </c>
      <c r="L908" s="120">
        <v>0</v>
      </c>
      <c r="M908" s="120">
        <v>0</v>
      </c>
      <c r="N908" s="112">
        <f t="shared" si="42"/>
        <v>0</v>
      </c>
      <c r="O908" s="115">
        <f t="shared" si="43"/>
        <v>0</v>
      </c>
      <c r="P908" s="196"/>
      <c r="Q908" s="104" t="e">
        <f t="shared" si="44"/>
        <v>#DIV/0!</v>
      </c>
    </row>
    <row r="909" spans="2:17">
      <c r="B909" s="121"/>
      <c r="C909" s="119"/>
      <c r="D909" s="119"/>
      <c r="E909" s="117"/>
      <c r="F909" s="118"/>
      <c r="G909" s="119"/>
      <c r="H909" s="119"/>
      <c r="I909" s="123"/>
      <c r="J909" s="124"/>
      <c r="K909" s="120">
        <v>0</v>
      </c>
      <c r="L909" s="120">
        <v>0</v>
      </c>
      <c r="M909" s="120">
        <v>0</v>
      </c>
      <c r="N909" s="112">
        <f t="shared" si="42"/>
        <v>0</v>
      </c>
      <c r="O909" s="115">
        <f t="shared" si="43"/>
        <v>0</v>
      </c>
      <c r="P909" s="196"/>
      <c r="Q909" s="104" t="e">
        <f t="shared" si="44"/>
        <v>#DIV/0!</v>
      </c>
    </row>
    <row r="910" spans="2:17">
      <c r="B910" s="121"/>
      <c r="C910" s="119"/>
      <c r="D910" s="119"/>
      <c r="E910" s="117"/>
      <c r="F910" s="118"/>
      <c r="G910" s="119"/>
      <c r="H910" s="119"/>
      <c r="I910" s="123"/>
      <c r="J910" s="124"/>
      <c r="K910" s="120">
        <v>0</v>
      </c>
      <c r="L910" s="120">
        <v>0</v>
      </c>
      <c r="M910" s="120">
        <v>0</v>
      </c>
      <c r="N910" s="112">
        <f t="shared" si="42"/>
        <v>0</v>
      </c>
      <c r="O910" s="115">
        <f t="shared" si="43"/>
        <v>0</v>
      </c>
      <c r="P910" s="196"/>
      <c r="Q910" s="104" t="e">
        <f t="shared" si="44"/>
        <v>#DIV/0!</v>
      </c>
    </row>
    <row r="911" spans="2:17">
      <c r="B911" s="121"/>
      <c r="C911" s="119"/>
      <c r="D911" s="119"/>
      <c r="E911" s="117"/>
      <c r="F911" s="118"/>
      <c r="G911" s="119"/>
      <c r="H911" s="119"/>
      <c r="I911" s="123"/>
      <c r="J911" s="124"/>
      <c r="K911" s="120">
        <v>0</v>
      </c>
      <c r="L911" s="120">
        <v>0</v>
      </c>
      <c r="M911" s="120">
        <v>0</v>
      </c>
      <c r="N911" s="112">
        <f t="shared" si="42"/>
        <v>0</v>
      </c>
      <c r="O911" s="115">
        <f t="shared" si="43"/>
        <v>0</v>
      </c>
      <c r="P911" s="196"/>
      <c r="Q911" s="104" t="e">
        <f t="shared" si="44"/>
        <v>#DIV/0!</v>
      </c>
    </row>
    <row r="912" spans="2:17">
      <c r="B912" s="121"/>
      <c r="C912" s="119"/>
      <c r="D912" s="119"/>
      <c r="E912" s="117"/>
      <c r="F912" s="118"/>
      <c r="G912" s="119"/>
      <c r="H912" s="119"/>
      <c r="I912" s="123"/>
      <c r="J912" s="124"/>
      <c r="K912" s="120">
        <v>0</v>
      </c>
      <c r="L912" s="120">
        <v>0</v>
      </c>
      <c r="M912" s="120">
        <v>0</v>
      </c>
      <c r="N912" s="112">
        <f t="shared" si="42"/>
        <v>0</v>
      </c>
      <c r="O912" s="115">
        <f t="shared" si="43"/>
        <v>0</v>
      </c>
      <c r="P912" s="196"/>
      <c r="Q912" s="104" t="e">
        <f t="shared" si="44"/>
        <v>#DIV/0!</v>
      </c>
    </row>
    <row r="913" spans="2:17">
      <c r="B913" s="121"/>
      <c r="C913" s="119"/>
      <c r="D913" s="119"/>
      <c r="E913" s="117"/>
      <c r="F913" s="118"/>
      <c r="G913" s="119"/>
      <c r="H913" s="119"/>
      <c r="I913" s="123"/>
      <c r="J913" s="124"/>
      <c r="K913" s="120">
        <v>0</v>
      </c>
      <c r="L913" s="120">
        <v>0</v>
      </c>
      <c r="M913" s="120">
        <v>0</v>
      </c>
      <c r="N913" s="112">
        <f t="shared" si="42"/>
        <v>0</v>
      </c>
      <c r="O913" s="115">
        <f t="shared" si="43"/>
        <v>0</v>
      </c>
      <c r="P913" s="196"/>
      <c r="Q913" s="104" t="e">
        <f t="shared" si="44"/>
        <v>#DIV/0!</v>
      </c>
    </row>
    <row r="914" spans="2:17">
      <c r="B914" s="121"/>
      <c r="C914" s="119"/>
      <c r="D914" s="119"/>
      <c r="E914" s="117"/>
      <c r="F914" s="118"/>
      <c r="G914" s="119"/>
      <c r="H914" s="119"/>
      <c r="I914" s="123"/>
      <c r="J914" s="124"/>
      <c r="K914" s="120">
        <v>0</v>
      </c>
      <c r="L914" s="120">
        <v>0</v>
      </c>
      <c r="M914" s="120">
        <v>0</v>
      </c>
      <c r="N914" s="112">
        <f t="shared" si="42"/>
        <v>0</v>
      </c>
      <c r="O914" s="115">
        <f t="shared" si="43"/>
        <v>0</v>
      </c>
      <c r="P914" s="196"/>
      <c r="Q914" s="104" t="e">
        <f t="shared" si="44"/>
        <v>#DIV/0!</v>
      </c>
    </row>
    <row r="915" spans="2:17">
      <c r="B915" s="121"/>
      <c r="C915" s="119"/>
      <c r="D915" s="119"/>
      <c r="E915" s="117"/>
      <c r="F915" s="118"/>
      <c r="G915" s="119"/>
      <c r="H915" s="119"/>
      <c r="I915" s="123"/>
      <c r="J915" s="124"/>
      <c r="K915" s="120">
        <v>0</v>
      </c>
      <c r="L915" s="120">
        <v>0</v>
      </c>
      <c r="M915" s="120">
        <v>0</v>
      </c>
      <c r="N915" s="112">
        <f t="shared" si="42"/>
        <v>0</v>
      </c>
      <c r="O915" s="115">
        <f t="shared" si="43"/>
        <v>0</v>
      </c>
      <c r="P915" s="196"/>
      <c r="Q915" s="104" t="e">
        <f t="shared" si="44"/>
        <v>#DIV/0!</v>
      </c>
    </row>
    <row r="916" spans="2:17">
      <c r="B916" s="121"/>
      <c r="C916" s="119"/>
      <c r="D916" s="119"/>
      <c r="E916" s="117"/>
      <c r="F916" s="118"/>
      <c r="G916" s="119"/>
      <c r="H916" s="119"/>
      <c r="I916" s="123"/>
      <c r="J916" s="124"/>
      <c r="K916" s="120">
        <v>0</v>
      </c>
      <c r="L916" s="120">
        <v>0</v>
      </c>
      <c r="M916" s="120">
        <v>0</v>
      </c>
      <c r="N916" s="112">
        <f t="shared" si="42"/>
        <v>0</v>
      </c>
      <c r="O916" s="115">
        <f t="shared" si="43"/>
        <v>0</v>
      </c>
      <c r="P916" s="196"/>
      <c r="Q916" s="104" t="e">
        <f t="shared" si="44"/>
        <v>#DIV/0!</v>
      </c>
    </row>
    <row r="917" spans="2:17">
      <c r="B917" s="121"/>
      <c r="C917" s="119"/>
      <c r="D917" s="119"/>
      <c r="E917" s="117"/>
      <c r="F917" s="118"/>
      <c r="G917" s="119"/>
      <c r="H917" s="119"/>
      <c r="I917" s="123"/>
      <c r="J917" s="124"/>
      <c r="K917" s="120">
        <v>0</v>
      </c>
      <c r="L917" s="120">
        <v>0</v>
      </c>
      <c r="M917" s="120">
        <v>0</v>
      </c>
      <c r="N917" s="112">
        <f t="shared" ref="N917:N980" si="45">M917</f>
        <v>0</v>
      </c>
      <c r="O917" s="115">
        <f t="shared" si="43"/>
        <v>0</v>
      </c>
      <c r="P917" s="196"/>
      <c r="Q917" s="104" t="e">
        <f t="shared" si="44"/>
        <v>#DIV/0!</v>
      </c>
    </row>
    <row r="918" spans="2:17">
      <c r="B918" s="121"/>
      <c r="C918" s="119"/>
      <c r="D918" s="119"/>
      <c r="E918" s="117"/>
      <c r="F918" s="118"/>
      <c r="G918" s="119"/>
      <c r="H918" s="119"/>
      <c r="I918" s="123"/>
      <c r="J918" s="124"/>
      <c r="K918" s="120">
        <v>0</v>
      </c>
      <c r="L918" s="120">
        <v>0</v>
      </c>
      <c r="M918" s="120">
        <v>0</v>
      </c>
      <c r="N918" s="112">
        <f t="shared" si="45"/>
        <v>0</v>
      </c>
      <c r="O918" s="115">
        <f t="shared" ref="O918:O981" si="46">SUM(K918:N918)</f>
        <v>0</v>
      </c>
      <c r="P918" s="196"/>
      <c r="Q918" s="104" t="e">
        <f t="shared" ref="Q918:Q981" si="47">I918-(SUM(L918:N918)/K918)</f>
        <v>#DIV/0!</v>
      </c>
    </row>
    <row r="919" spans="2:17">
      <c r="B919" s="121"/>
      <c r="C919" s="119"/>
      <c r="D919" s="119"/>
      <c r="E919" s="117"/>
      <c r="F919" s="118"/>
      <c r="G919" s="119"/>
      <c r="H919" s="119"/>
      <c r="I919" s="123"/>
      <c r="J919" s="124"/>
      <c r="K919" s="120">
        <v>0</v>
      </c>
      <c r="L919" s="120">
        <v>0</v>
      </c>
      <c r="M919" s="120">
        <v>0</v>
      </c>
      <c r="N919" s="112">
        <f t="shared" si="45"/>
        <v>0</v>
      </c>
      <c r="O919" s="115">
        <f t="shared" si="46"/>
        <v>0</v>
      </c>
      <c r="P919" s="196"/>
      <c r="Q919" s="104" t="e">
        <f t="shared" si="47"/>
        <v>#DIV/0!</v>
      </c>
    </row>
    <row r="920" spans="2:17">
      <c r="B920" s="121"/>
      <c r="C920" s="119"/>
      <c r="D920" s="119"/>
      <c r="E920" s="117"/>
      <c r="F920" s="118"/>
      <c r="G920" s="119"/>
      <c r="H920" s="119"/>
      <c r="I920" s="123"/>
      <c r="J920" s="124"/>
      <c r="K920" s="120">
        <v>0</v>
      </c>
      <c r="L920" s="120">
        <v>0</v>
      </c>
      <c r="M920" s="120">
        <v>0</v>
      </c>
      <c r="N920" s="112">
        <f t="shared" si="45"/>
        <v>0</v>
      </c>
      <c r="O920" s="115">
        <f t="shared" si="46"/>
        <v>0</v>
      </c>
      <c r="P920" s="196"/>
      <c r="Q920" s="104" t="e">
        <f t="shared" si="47"/>
        <v>#DIV/0!</v>
      </c>
    </row>
    <row r="921" spans="2:17">
      <c r="B921" s="121"/>
      <c r="C921" s="119"/>
      <c r="D921" s="119"/>
      <c r="E921" s="117"/>
      <c r="F921" s="118"/>
      <c r="G921" s="119"/>
      <c r="H921" s="119"/>
      <c r="I921" s="123"/>
      <c r="J921" s="124"/>
      <c r="K921" s="120">
        <v>0</v>
      </c>
      <c r="L921" s="120">
        <v>0</v>
      </c>
      <c r="M921" s="120">
        <v>0</v>
      </c>
      <c r="N921" s="112">
        <f t="shared" si="45"/>
        <v>0</v>
      </c>
      <c r="O921" s="115">
        <f t="shared" si="46"/>
        <v>0</v>
      </c>
      <c r="P921" s="196"/>
      <c r="Q921" s="104" t="e">
        <f t="shared" si="47"/>
        <v>#DIV/0!</v>
      </c>
    </row>
    <row r="922" spans="2:17">
      <c r="B922" s="121"/>
      <c r="C922" s="119"/>
      <c r="D922" s="119"/>
      <c r="E922" s="117"/>
      <c r="F922" s="118"/>
      <c r="G922" s="119"/>
      <c r="H922" s="119"/>
      <c r="I922" s="123"/>
      <c r="J922" s="124"/>
      <c r="K922" s="120">
        <v>0</v>
      </c>
      <c r="L922" s="120">
        <v>0</v>
      </c>
      <c r="M922" s="120">
        <v>0</v>
      </c>
      <c r="N922" s="112">
        <f t="shared" si="45"/>
        <v>0</v>
      </c>
      <c r="O922" s="115">
        <f t="shared" si="46"/>
        <v>0</v>
      </c>
      <c r="P922" s="196"/>
      <c r="Q922" s="104" t="e">
        <f t="shared" si="47"/>
        <v>#DIV/0!</v>
      </c>
    </row>
    <row r="923" spans="2:17">
      <c r="B923" s="121"/>
      <c r="C923" s="119"/>
      <c r="D923" s="119"/>
      <c r="E923" s="117"/>
      <c r="F923" s="118"/>
      <c r="G923" s="119"/>
      <c r="H923" s="119"/>
      <c r="I923" s="123"/>
      <c r="J923" s="124"/>
      <c r="K923" s="120">
        <v>0</v>
      </c>
      <c r="L923" s="120">
        <v>0</v>
      </c>
      <c r="M923" s="120">
        <v>0</v>
      </c>
      <c r="N923" s="112">
        <f t="shared" si="45"/>
        <v>0</v>
      </c>
      <c r="O923" s="115">
        <f t="shared" si="46"/>
        <v>0</v>
      </c>
      <c r="P923" s="196"/>
      <c r="Q923" s="104" t="e">
        <f t="shared" si="47"/>
        <v>#DIV/0!</v>
      </c>
    </row>
    <row r="924" spans="2:17">
      <c r="B924" s="121"/>
      <c r="C924" s="119"/>
      <c r="D924" s="119"/>
      <c r="E924" s="117"/>
      <c r="F924" s="118"/>
      <c r="G924" s="119"/>
      <c r="H924" s="119"/>
      <c r="I924" s="123"/>
      <c r="J924" s="124"/>
      <c r="K924" s="120">
        <v>0</v>
      </c>
      <c r="L924" s="120">
        <v>0</v>
      </c>
      <c r="M924" s="120">
        <v>0</v>
      </c>
      <c r="N924" s="112">
        <f t="shared" si="45"/>
        <v>0</v>
      </c>
      <c r="O924" s="115">
        <f t="shared" si="46"/>
        <v>0</v>
      </c>
      <c r="P924" s="196"/>
      <c r="Q924" s="104" t="e">
        <f t="shared" si="47"/>
        <v>#DIV/0!</v>
      </c>
    </row>
    <row r="925" spans="2:17">
      <c r="B925" s="121"/>
      <c r="C925" s="119"/>
      <c r="D925" s="119"/>
      <c r="E925" s="117"/>
      <c r="F925" s="118"/>
      <c r="G925" s="119"/>
      <c r="H925" s="119"/>
      <c r="I925" s="123"/>
      <c r="J925" s="124"/>
      <c r="K925" s="120">
        <v>0</v>
      </c>
      <c r="L925" s="120">
        <v>0</v>
      </c>
      <c r="M925" s="120">
        <v>0</v>
      </c>
      <c r="N925" s="112">
        <f t="shared" si="45"/>
        <v>0</v>
      </c>
      <c r="O925" s="115">
        <f t="shared" si="46"/>
        <v>0</v>
      </c>
      <c r="P925" s="196"/>
      <c r="Q925" s="104" t="e">
        <f t="shared" si="47"/>
        <v>#DIV/0!</v>
      </c>
    </row>
    <row r="926" spans="2:17">
      <c r="B926" s="121"/>
      <c r="C926" s="119"/>
      <c r="D926" s="119"/>
      <c r="E926" s="117"/>
      <c r="F926" s="118"/>
      <c r="G926" s="119"/>
      <c r="H926" s="119"/>
      <c r="I926" s="123"/>
      <c r="J926" s="124"/>
      <c r="K926" s="120">
        <v>0</v>
      </c>
      <c r="L926" s="120">
        <v>0</v>
      </c>
      <c r="M926" s="120">
        <v>0</v>
      </c>
      <c r="N926" s="112">
        <f t="shared" si="45"/>
        <v>0</v>
      </c>
      <c r="O926" s="115">
        <f t="shared" si="46"/>
        <v>0</v>
      </c>
      <c r="P926" s="196"/>
      <c r="Q926" s="104" t="e">
        <f t="shared" si="47"/>
        <v>#DIV/0!</v>
      </c>
    </row>
    <row r="927" spans="2:17">
      <c r="B927" s="121"/>
      <c r="C927" s="119"/>
      <c r="D927" s="119"/>
      <c r="E927" s="117"/>
      <c r="F927" s="118"/>
      <c r="G927" s="119"/>
      <c r="H927" s="119"/>
      <c r="I927" s="123"/>
      <c r="J927" s="124"/>
      <c r="K927" s="120">
        <v>0</v>
      </c>
      <c r="L927" s="120">
        <v>0</v>
      </c>
      <c r="M927" s="120">
        <v>0</v>
      </c>
      <c r="N927" s="112">
        <f t="shared" si="45"/>
        <v>0</v>
      </c>
      <c r="O927" s="115">
        <f t="shared" si="46"/>
        <v>0</v>
      </c>
      <c r="P927" s="196"/>
      <c r="Q927" s="104" t="e">
        <f t="shared" si="47"/>
        <v>#DIV/0!</v>
      </c>
    </row>
    <row r="928" spans="2:17">
      <c r="B928" s="121"/>
      <c r="C928" s="119"/>
      <c r="D928" s="119"/>
      <c r="E928" s="117"/>
      <c r="F928" s="118"/>
      <c r="G928" s="119"/>
      <c r="H928" s="119"/>
      <c r="I928" s="123"/>
      <c r="J928" s="124"/>
      <c r="K928" s="120">
        <v>0</v>
      </c>
      <c r="L928" s="120">
        <v>0</v>
      </c>
      <c r="M928" s="120">
        <v>0</v>
      </c>
      <c r="N928" s="112">
        <f t="shared" si="45"/>
        <v>0</v>
      </c>
      <c r="O928" s="115">
        <f t="shared" si="46"/>
        <v>0</v>
      </c>
      <c r="P928" s="196"/>
      <c r="Q928" s="104" t="e">
        <f t="shared" si="47"/>
        <v>#DIV/0!</v>
      </c>
    </row>
    <row r="929" spans="2:17">
      <c r="B929" s="121"/>
      <c r="C929" s="119"/>
      <c r="D929" s="119"/>
      <c r="E929" s="117"/>
      <c r="F929" s="118"/>
      <c r="G929" s="119"/>
      <c r="H929" s="119"/>
      <c r="I929" s="123"/>
      <c r="J929" s="124"/>
      <c r="K929" s="120">
        <v>0</v>
      </c>
      <c r="L929" s="120">
        <v>0</v>
      </c>
      <c r="M929" s="120">
        <v>0</v>
      </c>
      <c r="N929" s="112">
        <f t="shared" si="45"/>
        <v>0</v>
      </c>
      <c r="O929" s="115">
        <f t="shared" si="46"/>
        <v>0</v>
      </c>
      <c r="P929" s="196"/>
      <c r="Q929" s="104" t="e">
        <f t="shared" si="47"/>
        <v>#DIV/0!</v>
      </c>
    </row>
    <row r="930" spans="2:17">
      <c r="B930" s="121"/>
      <c r="C930" s="119"/>
      <c r="D930" s="119"/>
      <c r="E930" s="117"/>
      <c r="F930" s="118"/>
      <c r="G930" s="119"/>
      <c r="H930" s="119"/>
      <c r="I930" s="123"/>
      <c r="J930" s="124"/>
      <c r="K930" s="120">
        <v>0</v>
      </c>
      <c r="L930" s="120">
        <v>0</v>
      </c>
      <c r="M930" s="120">
        <v>0</v>
      </c>
      <c r="N930" s="112">
        <f t="shared" si="45"/>
        <v>0</v>
      </c>
      <c r="O930" s="115">
        <f t="shared" si="46"/>
        <v>0</v>
      </c>
      <c r="P930" s="196"/>
      <c r="Q930" s="104" t="e">
        <f t="shared" si="47"/>
        <v>#DIV/0!</v>
      </c>
    </row>
    <row r="931" spans="2:17">
      <c r="B931" s="121"/>
      <c r="C931" s="119"/>
      <c r="D931" s="119"/>
      <c r="E931" s="117"/>
      <c r="F931" s="118"/>
      <c r="G931" s="119"/>
      <c r="H931" s="119"/>
      <c r="I931" s="123"/>
      <c r="J931" s="124"/>
      <c r="K931" s="120">
        <v>0</v>
      </c>
      <c r="L931" s="120">
        <v>0</v>
      </c>
      <c r="M931" s="120">
        <v>0</v>
      </c>
      <c r="N931" s="112">
        <f t="shared" si="45"/>
        <v>0</v>
      </c>
      <c r="O931" s="115">
        <f t="shared" si="46"/>
        <v>0</v>
      </c>
      <c r="P931" s="196"/>
      <c r="Q931" s="104" t="e">
        <f t="shared" si="47"/>
        <v>#DIV/0!</v>
      </c>
    </row>
    <row r="932" spans="2:17">
      <c r="B932" s="121"/>
      <c r="C932" s="119"/>
      <c r="D932" s="119"/>
      <c r="E932" s="117"/>
      <c r="F932" s="118"/>
      <c r="G932" s="119"/>
      <c r="H932" s="119"/>
      <c r="I932" s="123"/>
      <c r="J932" s="124"/>
      <c r="K932" s="120">
        <v>0</v>
      </c>
      <c r="L932" s="120">
        <v>0</v>
      </c>
      <c r="M932" s="120">
        <v>0</v>
      </c>
      <c r="N932" s="112">
        <f t="shared" si="45"/>
        <v>0</v>
      </c>
      <c r="O932" s="115">
        <f t="shared" si="46"/>
        <v>0</v>
      </c>
      <c r="P932" s="196"/>
      <c r="Q932" s="104" t="e">
        <f t="shared" si="47"/>
        <v>#DIV/0!</v>
      </c>
    </row>
    <row r="933" spans="2:17">
      <c r="B933" s="121"/>
      <c r="C933" s="119"/>
      <c r="D933" s="119"/>
      <c r="E933" s="117"/>
      <c r="F933" s="118"/>
      <c r="G933" s="119"/>
      <c r="H933" s="119"/>
      <c r="I933" s="123"/>
      <c r="J933" s="124"/>
      <c r="K933" s="120">
        <v>0</v>
      </c>
      <c r="L933" s="120">
        <v>0</v>
      </c>
      <c r="M933" s="120">
        <v>0</v>
      </c>
      <c r="N933" s="112">
        <f t="shared" si="45"/>
        <v>0</v>
      </c>
      <c r="O933" s="115">
        <f t="shared" si="46"/>
        <v>0</v>
      </c>
      <c r="P933" s="196"/>
      <c r="Q933" s="104" t="e">
        <f t="shared" si="47"/>
        <v>#DIV/0!</v>
      </c>
    </row>
    <row r="934" spans="2:17">
      <c r="B934" s="121"/>
      <c r="C934" s="119"/>
      <c r="D934" s="119"/>
      <c r="E934" s="117"/>
      <c r="F934" s="118"/>
      <c r="G934" s="119"/>
      <c r="H934" s="119"/>
      <c r="I934" s="123"/>
      <c r="J934" s="124"/>
      <c r="K934" s="120">
        <v>0</v>
      </c>
      <c r="L934" s="120">
        <v>0</v>
      </c>
      <c r="M934" s="120">
        <v>0</v>
      </c>
      <c r="N934" s="112">
        <f t="shared" si="45"/>
        <v>0</v>
      </c>
      <c r="O934" s="115">
        <f t="shared" si="46"/>
        <v>0</v>
      </c>
      <c r="P934" s="196"/>
      <c r="Q934" s="104" t="e">
        <f t="shared" si="47"/>
        <v>#DIV/0!</v>
      </c>
    </row>
    <row r="935" spans="2:17">
      <c r="B935" s="121"/>
      <c r="C935" s="119"/>
      <c r="D935" s="119"/>
      <c r="E935" s="117"/>
      <c r="F935" s="118"/>
      <c r="G935" s="119"/>
      <c r="H935" s="119"/>
      <c r="I935" s="123"/>
      <c r="J935" s="124"/>
      <c r="K935" s="120">
        <v>0</v>
      </c>
      <c r="L935" s="120">
        <v>0</v>
      </c>
      <c r="M935" s="120">
        <v>0</v>
      </c>
      <c r="N935" s="112">
        <f t="shared" si="45"/>
        <v>0</v>
      </c>
      <c r="O935" s="115">
        <f t="shared" si="46"/>
        <v>0</v>
      </c>
      <c r="P935" s="196"/>
      <c r="Q935" s="104" t="e">
        <f t="shared" si="47"/>
        <v>#DIV/0!</v>
      </c>
    </row>
    <row r="936" spans="2:17">
      <c r="B936" s="121"/>
      <c r="C936" s="119"/>
      <c r="D936" s="119"/>
      <c r="E936" s="117"/>
      <c r="F936" s="118"/>
      <c r="G936" s="119"/>
      <c r="H936" s="119"/>
      <c r="I936" s="123"/>
      <c r="J936" s="124"/>
      <c r="K936" s="120">
        <v>0</v>
      </c>
      <c r="L936" s="120">
        <v>0</v>
      </c>
      <c r="M936" s="120">
        <v>0</v>
      </c>
      <c r="N936" s="112">
        <f t="shared" si="45"/>
        <v>0</v>
      </c>
      <c r="O936" s="115">
        <f t="shared" si="46"/>
        <v>0</v>
      </c>
      <c r="P936" s="196"/>
      <c r="Q936" s="104" t="e">
        <f t="shared" si="47"/>
        <v>#DIV/0!</v>
      </c>
    </row>
    <row r="937" spans="2:17">
      <c r="B937" s="121"/>
      <c r="C937" s="119"/>
      <c r="D937" s="119"/>
      <c r="E937" s="117"/>
      <c r="F937" s="118"/>
      <c r="G937" s="119"/>
      <c r="H937" s="119"/>
      <c r="I937" s="123"/>
      <c r="J937" s="124"/>
      <c r="K937" s="120">
        <v>0</v>
      </c>
      <c r="L937" s="120">
        <v>0</v>
      </c>
      <c r="M937" s="120">
        <v>0</v>
      </c>
      <c r="N937" s="112">
        <f t="shared" si="45"/>
        <v>0</v>
      </c>
      <c r="O937" s="115">
        <f t="shared" si="46"/>
        <v>0</v>
      </c>
      <c r="P937" s="196"/>
      <c r="Q937" s="104" t="e">
        <f t="shared" si="47"/>
        <v>#DIV/0!</v>
      </c>
    </row>
    <row r="938" spans="2:17">
      <c r="B938" s="121"/>
      <c r="C938" s="119"/>
      <c r="D938" s="119"/>
      <c r="E938" s="117"/>
      <c r="F938" s="118"/>
      <c r="G938" s="119"/>
      <c r="H938" s="119"/>
      <c r="I938" s="123"/>
      <c r="J938" s="124"/>
      <c r="K938" s="120">
        <v>0</v>
      </c>
      <c r="L938" s="120">
        <v>0</v>
      </c>
      <c r="M938" s="120">
        <v>0</v>
      </c>
      <c r="N938" s="112">
        <f t="shared" si="45"/>
        <v>0</v>
      </c>
      <c r="O938" s="115">
        <f t="shared" si="46"/>
        <v>0</v>
      </c>
      <c r="P938" s="196"/>
      <c r="Q938" s="104" t="e">
        <f t="shared" si="47"/>
        <v>#DIV/0!</v>
      </c>
    </row>
    <row r="939" spans="2:17">
      <c r="B939" s="121"/>
      <c r="C939" s="119"/>
      <c r="D939" s="119"/>
      <c r="E939" s="117"/>
      <c r="F939" s="118"/>
      <c r="G939" s="119"/>
      <c r="H939" s="119"/>
      <c r="I939" s="123"/>
      <c r="J939" s="124"/>
      <c r="K939" s="120">
        <v>0</v>
      </c>
      <c r="L939" s="120">
        <v>0</v>
      </c>
      <c r="M939" s="120">
        <v>0</v>
      </c>
      <c r="N939" s="112">
        <f t="shared" si="45"/>
        <v>0</v>
      </c>
      <c r="O939" s="115">
        <f t="shared" si="46"/>
        <v>0</v>
      </c>
      <c r="P939" s="196"/>
      <c r="Q939" s="104" t="e">
        <f t="shared" si="47"/>
        <v>#DIV/0!</v>
      </c>
    </row>
    <row r="940" spans="2:17">
      <c r="B940" s="121"/>
      <c r="C940" s="119"/>
      <c r="D940" s="119"/>
      <c r="E940" s="117"/>
      <c r="F940" s="118"/>
      <c r="G940" s="119"/>
      <c r="H940" s="119"/>
      <c r="I940" s="123"/>
      <c r="J940" s="124"/>
      <c r="K940" s="120">
        <v>0</v>
      </c>
      <c r="L940" s="120">
        <v>0</v>
      </c>
      <c r="M940" s="120">
        <v>0</v>
      </c>
      <c r="N940" s="112">
        <f t="shared" si="45"/>
        <v>0</v>
      </c>
      <c r="O940" s="115">
        <f t="shared" si="46"/>
        <v>0</v>
      </c>
      <c r="P940" s="196"/>
      <c r="Q940" s="104" t="e">
        <f t="shared" si="47"/>
        <v>#DIV/0!</v>
      </c>
    </row>
    <row r="941" spans="2:17">
      <c r="B941" s="121"/>
      <c r="C941" s="119"/>
      <c r="D941" s="119"/>
      <c r="E941" s="117"/>
      <c r="F941" s="118"/>
      <c r="G941" s="119"/>
      <c r="H941" s="119"/>
      <c r="I941" s="123"/>
      <c r="J941" s="124"/>
      <c r="K941" s="120">
        <v>0</v>
      </c>
      <c r="L941" s="120">
        <v>0</v>
      </c>
      <c r="M941" s="120">
        <v>0</v>
      </c>
      <c r="N941" s="112">
        <f t="shared" si="45"/>
        <v>0</v>
      </c>
      <c r="O941" s="115">
        <f t="shared" si="46"/>
        <v>0</v>
      </c>
      <c r="P941" s="196"/>
      <c r="Q941" s="104" t="e">
        <f t="shared" si="47"/>
        <v>#DIV/0!</v>
      </c>
    </row>
    <row r="942" spans="2:17">
      <c r="B942" s="121"/>
      <c r="C942" s="119"/>
      <c r="D942" s="119"/>
      <c r="E942" s="117"/>
      <c r="F942" s="118"/>
      <c r="G942" s="119"/>
      <c r="H942" s="119"/>
      <c r="I942" s="123"/>
      <c r="J942" s="124"/>
      <c r="K942" s="120">
        <v>0</v>
      </c>
      <c r="L942" s="120">
        <v>0</v>
      </c>
      <c r="M942" s="120">
        <v>0</v>
      </c>
      <c r="N942" s="112">
        <f t="shared" si="45"/>
        <v>0</v>
      </c>
      <c r="O942" s="115">
        <f t="shared" si="46"/>
        <v>0</v>
      </c>
      <c r="P942" s="196"/>
      <c r="Q942" s="104" t="e">
        <f t="shared" si="47"/>
        <v>#DIV/0!</v>
      </c>
    </row>
    <row r="943" spans="2:17">
      <c r="B943" s="121"/>
      <c r="C943" s="119"/>
      <c r="D943" s="119"/>
      <c r="E943" s="117"/>
      <c r="F943" s="118"/>
      <c r="G943" s="119"/>
      <c r="H943" s="119"/>
      <c r="I943" s="123"/>
      <c r="J943" s="124"/>
      <c r="K943" s="120">
        <v>0</v>
      </c>
      <c r="L943" s="120">
        <v>0</v>
      </c>
      <c r="M943" s="120">
        <v>0</v>
      </c>
      <c r="N943" s="112">
        <f t="shared" si="45"/>
        <v>0</v>
      </c>
      <c r="O943" s="115">
        <f t="shared" si="46"/>
        <v>0</v>
      </c>
      <c r="P943" s="196"/>
      <c r="Q943" s="104" t="e">
        <f t="shared" si="47"/>
        <v>#DIV/0!</v>
      </c>
    </row>
    <row r="944" spans="2:17">
      <c r="B944" s="121"/>
      <c r="C944" s="119"/>
      <c r="D944" s="119"/>
      <c r="E944" s="117"/>
      <c r="F944" s="118"/>
      <c r="G944" s="119"/>
      <c r="H944" s="119"/>
      <c r="I944" s="123"/>
      <c r="J944" s="124"/>
      <c r="K944" s="120">
        <v>0</v>
      </c>
      <c r="L944" s="120">
        <v>0</v>
      </c>
      <c r="M944" s="120">
        <v>0</v>
      </c>
      <c r="N944" s="112">
        <f t="shared" si="45"/>
        <v>0</v>
      </c>
      <c r="O944" s="115">
        <f t="shared" si="46"/>
        <v>0</v>
      </c>
      <c r="P944" s="196"/>
      <c r="Q944" s="104" t="e">
        <f t="shared" si="47"/>
        <v>#DIV/0!</v>
      </c>
    </row>
    <row r="945" spans="2:17">
      <c r="B945" s="121"/>
      <c r="C945" s="119"/>
      <c r="D945" s="119"/>
      <c r="E945" s="117"/>
      <c r="F945" s="118"/>
      <c r="G945" s="119"/>
      <c r="H945" s="119"/>
      <c r="I945" s="123"/>
      <c r="J945" s="124"/>
      <c r="K945" s="120">
        <v>0</v>
      </c>
      <c r="L945" s="120">
        <v>0</v>
      </c>
      <c r="M945" s="120">
        <v>0</v>
      </c>
      <c r="N945" s="112">
        <f t="shared" si="45"/>
        <v>0</v>
      </c>
      <c r="O945" s="115">
        <f t="shared" si="46"/>
        <v>0</v>
      </c>
      <c r="P945" s="196"/>
      <c r="Q945" s="104" t="e">
        <f t="shared" si="47"/>
        <v>#DIV/0!</v>
      </c>
    </row>
    <row r="946" spans="2:17">
      <c r="B946" s="121"/>
      <c r="C946" s="119"/>
      <c r="D946" s="119"/>
      <c r="E946" s="117"/>
      <c r="F946" s="118"/>
      <c r="G946" s="119"/>
      <c r="H946" s="119"/>
      <c r="I946" s="123"/>
      <c r="J946" s="124"/>
      <c r="K946" s="120">
        <v>0</v>
      </c>
      <c r="L946" s="120">
        <v>0</v>
      </c>
      <c r="M946" s="120">
        <v>0</v>
      </c>
      <c r="N946" s="112">
        <f t="shared" si="45"/>
        <v>0</v>
      </c>
      <c r="O946" s="115">
        <f t="shared" si="46"/>
        <v>0</v>
      </c>
      <c r="P946" s="196"/>
      <c r="Q946" s="104" t="e">
        <f t="shared" si="47"/>
        <v>#DIV/0!</v>
      </c>
    </row>
    <row r="947" spans="2:17">
      <c r="B947" s="121"/>
      <c r="C947" s="119"/>
      <c r="D947" s="119"/>
      <c r="E947" s="117"/>
      <c r="F947" s="118"/>
      <c r="G947" s="119"/>
      <c r="H947" s="119"/>
      <c r="I947" s="123"/>
      <c r="J947" s="124"/>
      <c r="K947" s="120">
        <v>0</v>
      </c>
      <c r="L947" s="120">
        <v>0</v>
      </c>
      <c r="M947" s="120">
        <v>0</v>
      </c>
      <c r="N947" s="112">
        <f t="shared" si="45"/>
        <v>0</v>
      </c>
      <c r="O947" s="115">
        <f t="shared" si="46"/>
        <v>0</v>
      </c>
      <c r="P947" s="196"/>
      <c r="Q947" s="104" t="e">
        <f t="shared" si="47"/>
        <v>#DIV/0!</v>
      </c>
    </row>
    <row r="948" spans="2:17">
      <c r="B948" s="121"/>
      <c r="C948" s="119"/>
      <c r="D948" s="119"/>
      <c r="E948" s="117"/>
      <c r="F948" s="118"/>
      <c r="G948" s="119"/>
      <c r="H948" s="119"/>
      <c r="I948" s="123"/>
      <c r="J948" s="124"/>
      <c r="K948" s="120">
        <v>0</v>
      </c>
      <c r="L948" s="120">
        <v>0</v>
      </c>
      <c r="M948" s="120">
        <v>0</v>
      </c>
      <c r="N948" s="112">
        <f t="shared" si="45"/>
        <v>0</v>
      </c>
      <c r="O948" s="115">
        <f t="shared" si="46"/>
        <v>0</v>
      </c>
      <c r="P948" s="196"/>
      <c r="Q948" s="104" t="e">
        <f t="shared" si="47"/>
        <v>#DIV/0!</v>
      </c>
    </row>
    <row r="949" spans="2:17">
      <c r="B949" s="121"/>
      <c r="C949" s="119"/>
      <c r="D949" s="119"/>
      <c r="E949" s="117"/>
      <c r="F949" s="118"/>
      <c r="G949" s="119"/>
      <c r="H949" s="119"/>
      <c r="I949" s="123"/>
      <c r="J949" s="124"/>
      <c r="K949" s="120">
        <v>0</v>
      </c>
      <c r="L949" s="120">
        <v>0</v>
      </c>
      <c r="M949" s="120">
        <v>0</v>
      </c>
      <c r="N949" s="112">
        <f t="shared" si="45"/>
        <v>0</v>
      </c>
      <c r="O949" s="115">
        <f t="shared" si="46"/>
        <v>0</v>
      </c>
      <c r="P949" s="196"/>
      <c r="Q949" s="104" t="e">
        <f t="shared" si="47"/>
        <v>#DIV/0!</v>
      </c>
    </row>
    <row r="950" spans="2:17">
      <c r="B950" s="121"/>
      <c r="C950" s="119"/>
      <c r="D950" s="119"/>
      <c r="E950" s="117"/>
      <c r="F950" s="118"/>
      <c r="G950" s="119"/>
      <c r="H950" s="119"/>
      <c r="I950" s="123"/>
      <c r="J950" s="124"/>
      <c r="K950" s="120">
        <v>0</v>
      </c>
      <c r="L950" s="120">
        <v>0</v>
      </c>
      <c r="M950" s="120">
        <v>0</v>
      </c>
      <c r="N950" s="112">
        <f t="shared" si="45"/>
        <v>0</v>
      </c>
      <c r="O950" s="115">
        <f t="shared" si="46"/>
        <v>0</v>
      </c>
      <c r="P950" s="196"/>
      <c r="Q950" s="104" t="e">
        <f t="shared" si="47"/>
        <v>#DIV/0!</v>
      </c>
    </row>
    <row r="951" spans="2:17">
      <c r="B951" s="121"/>
      <c r="C951" s="119"/>
      <c r="D951" s="119"/>
      <c r="E951" s="117"/>
      <c r="F951" s="118"/>
      <c r="G951" s="119"/>
      <c r="H951" s="119"/>
      <c r="I951" s="123"/>
      <c r="J951" s="124"/>
      <c r="K951" s="120">
        <v>0</v>
      </c>
      <c r="L951" s="120">
        <v>0</v>
      </c>
      <c r="M951" s="120">
        <v>0</v>
      </c>
      <c r="N951" s="112">
        <f t="shared" si="45"/>
        <v>0</v>
      </c>
      <c r="O951" s="115">
        <f t="shared" si="46"/>
        <v>0</v>
      </c>
      <c r="P951" s="196"/>
      <c r="Q951" s="104" t="e">
        <f t="shared" si="47"/>
        <v>#DIV/0!</v>
      </c>
    </row>
    <row r="952" spans="2:17">
      <c r="B952" s="121"/>
      <c r="C952" s="119"/>
      <c r="D952" s="119"/>
      <c r="E952" s="117"/>
      <c r="F952" s="118"/>
      <c r="G952" s="119"/>
      <c r="H952" s="119"/>
      <c r="I952" s="123"/>
      <c r="J952" s="124"/>
      <c r="K952" s="120">
        <v>0</v>
      </c>
      <c r="L952" s="120">
        <v>0</v>
      </c>
      <c r="M952" s="120">
        <v>0</v>
      </c>
      <c r="N952" s="112">
        <f t="shared" si="45"/>
        <v>0</v>
      </c>
      <c r="O952" s="115">
        <f t="shared" si="46"/>
        <v>0</v>
      </c>
      <c r="P952" s="196"/>
      <c r="Q952" s="104" t="e">
        <f t="shared" si="47"/>
        <v>#DIV/0!</v>
      </c>
    </row>
    <row r="953" spans="2:17">
      <c r="B953" s="121"/>
      <c r="C953" s="119"/>
      <c r="D953" s="119"/>
      <c r="E953" s="117"/>
      <c r="F953" s="118"/>
      <c r="G953" s="119"/>
      <c r="H953" s="119"/>
      <c r="I953" s="123"/>
      <c r="J953" s="124"/>
      <c r="K953" s="120">
        <v>0</v>
      </c>
      <c r="L953" s="120">
        <v>0</v>
      </c>
      <c r="M953" s="120">
        <v>0</v>
      </c>
      <c r="N953" s="112">
        <f t="shared" si="45"/>
        <v>0</v>
      </c>
      <c r="O953" s="115">
        <f t="shared" si="46"/>
        <v>0</v>
      </c>
      <c r="P953" s="196"/>
      <c r="Q953" s="104" t="e">
        <f t="shared" si="47"/>
        <v>#DIV/0!</v>
      </c>
    </row>
    <row r="954" spans="2:17">
      <c r="B954" s="121"/>
      <c r="C954" s="119"/>
      <c r="D954" s="119"/>
      <c r="E954" s="117"/>
      <c r="F954" s="118"/>
      <c r="G954" s="119"/>
      <c r="H954" s="119"/>
      <c r="I954" s="123"/>
      <c r="J954" s="124"/>
      <c r="K954" s="120">
        <v>0</v>
      </c>
      <c r="L954" s="120">
        <v>0</v>
      </c>
      <c r="M954" s="120">
        <v>0</v>
      </c>
      <c r="N954" s="112">
        <f t="shared" si="45"/>
        <v>0</v>
      </c>
      <c r="O954" s="115">
        <f t="shared" si="46"/>
        <v>0</v>
      </c>
      <c r="P954" s="196"/>
      <c r="Q954" s="104" t="e">
        <f t="shared" si="47"/>
        <v>#DIV/0!</v>
      </c>
    </row>
    <row r="955" spans="2:17">
      <c r="B955" s="121"/>
      <c r="C955" s="119"/>
      <c r="D955" s="119"/>
      <c r="E955" s="117"/>
      <c r="F955" s="118"/>
      <c r="G955" s="119"/>
      <c r="H955" s="119"/>
      <c r="I955" s="123"/>
      <c r="J955" s="124"/>
      <c r="K955" s="120">
        <v>0</v>
      </c>
      <c r="L955" s="120">
        <v>0</v>
      </c>
      <c r="M955" s="120">
        <v>0</v>
      </c>
      <c r="N955" s="112">
        <f t="shared" si="45"/>
        <v>0</v>
      </c>
      <c r="O955" s="115">
        <f t="shared" si="46"/>
        <v>0</v>
      </c>
      <c r="P955" s="196"/>
      <c r="Q955" s="104" t="e">
        <f t="shared" si="47"/>
        <v>#DIV/0!</v>
      </c>
    </row>
    <row r="956" spans="2:17">
      <c r="B956" s="121"/>
      <c r="C956" s="119"/>
      <c r="D956" s="119"/>
      <c r="E956" s="117"/>
      <c r="F956" s="118"/>
      <c r="G956" s="119"/>
      <c r="H956" s="119"/>
      <c r="I956" s="123"/>
      <c r="J956" s="124"/>
      <c r="K956" s="120">
        <v>0</v>
      </c>
      <c r="L956" s="120">
        <v>0</v>
      </c>
      <c r="M956" s="120">
        <v>0</v>
      </c>
      <c r="N956" s="112">
        <f t="shared" si="45"/>
        <v>0</v>
      </c>
      <c r="O956" s="115">
        <f t="shared" si="46"/>
        <v>0</v>
      </c>
      <c r="P956" s="196"/>
      <c r="Q956" s="104" t="e">
        <f t="shared" si="47"/>
        <v>#DIV/0!</v>
      </c>
    </row>
    <row r="957" spans="2:17">
      <c r="B957" s="121"/>
      <c r="C957" s="119"/>
      <c r="D957" s="119"/>
      <c r="E957" s="117"/>
      <c r="F957" s="118"/>
      <c r="G957" s="119"/>
      <c r="H957" s="119"/>
      <c r="I957" s="123"/>
      <c r="J957" s="124"/>
      <c r="K957" s="120">
        <v>0</v>
      </c>
      <c r="L957" s="120">
        <v>0</v>
      </c>
      <c r="M957" s="120">
        <v>0</v>
      </c>
      <c r="N957" s="112">
        <f t="shared" si="45"/>
        <v>0</v>
      </c>
      <c r="O957" s="115">
        <f t="shared" si="46"/>
        <v>0</v>
      </c>
      <c r="P957" s="196"/>
      <c r="Q957" s="104" t="e">
        <f t="shared" si="47"/>
        <v>#DIV/0!</v>
      </c>
    </row>
    <row r="958" spans="2:17">
      <c r="B958" s="121"/>
      <c r="C958" s="119"/>
      <c r="D958" s="119"/>
      <c r="E958" s="117"/>
      <c r="F958" s="118"/>
      <c r="G958" s="119"/>
      <c r="H958" s="119"/>
      <c r="I958" s="123"/>
      <c r="J958" s="124"/>
      <c r="K958" s="120">
        <v>0</v>
      </c>
      <c r="L958" s="120">
        <v>0</v>
      </c>
      <c r="M958" s="120">
        <v>0</v>
      </c>
      <c r="N958" s="112">
        <f t="shared" si="45"/>
        <v>0</v>
      </c>
      <c r="O958" s="115">
        <f t="shared" si="46"/>
        <v>0</v>
      </c>
      <c r="P958" s="196"/>
      <c r="Q958" s="104" t="e">
        <f t="shared" si="47"/>
        <v>#DIV/0!</v>
      </c>
    </row>
    <row r="959" spans="2:17">
      <c r="B959" s="121"/>
      <c r="C959" s="119"/>
      <c r="D959" s="119"/>
      <c r="E959" s="117"/>
      <c r="F959" s="118"/>
      <c r="G959" s="119"/>
      <c r="H959" s="119"/>
      <c r="I959" s="123"/>
      <c r="J959" s="124"/>
      <c r="K959" s="120">
        <v>0</v>
      </c>
      <c r="L959" s="120">
        <v>0</v>
      </c>
      <c r="M959" s="120">
        <v>0</v>
      </c>
      <c r="N959" s="112">
        <f t="shared" si="45"/>
        <v>0</v>
      </c>
      <c r="O959" s="115">
        <f t="shared" si="46"/>
        <v>0</v>
      </c>
      <c r="P959" s="196"/>
      <c r="Q959" s="104" t="e">
        <f t="shared" si="47"/>
        <v>#DIV/0!</v>
      </c>
    </row>
    <row r="960" spans="2:17">
      <c r="B960" s="121"/>
      <c r="C960" s="119"/>
      <c r="D960" s="119"/>
      <c r="E960" s="117"/>
      <c r="F960" s="118"/>
      <c r="G960" s="119"/>
      <c r="H960" s="119"/>
      <c r="I960" s="123"/>
      <c r="J960" s="124"/>
      <c r="K960" s="120">
        <v>0</v>
      </c>
      <c r="L960" s="120">
        <v>0</v>
      </c>
      <c r="M960" s="120">
        <v>0</v>
      </c>
      <c r="N960" s="112">
        <f t="shared" si="45"/>
        <v>0</v>
      </c>
      <c r="O960" s="115">
        <f t="shared" si="46"/>
        <v>0</v>
      </c>
      <c r="P960" s="196"/>
      <c r="Q960" s="104" t="e">
        <f t="shared" si="47"/>
        <v>#DIV/0!</v>
      </c>
    </row>
    <row r="961" spans="2:17">
      <c r="B961" s="121"/>
      <c r="C961" s="119"/>
      <c r="D961" s="119"/>
      <c r="E961" s="117"/>
      <c r="F961" s="118"/>
      <c r="G961" s="119"/>
      <c r="H961" s="119"/>
      <c r="I961" s="123"/>
      <c r="J961" s="124"/>
      <c r="K961" s="120">
        <v>0</v>
      </c>
      <c r="L961" s="120">
        <v>0</v>
      </c>
      <c r="M961" s="120">
        <v>0</v>
      </c>
      <c r="N961" s="112">
        <f t="shared" si="45"/>
        <v>0</v>
      </c>
      <c r="O961" s="115">
        <f t="shared" si="46"/>
        <v>0</v>
      </c>
      <c r="P961" s="196"/>
      <c r="Q961" s="104" t="e">
        <f t="shared" si="47"/>
        <v>#DIV/0!</v>
      </c>
    </row>
    <row r="962" spans="2:17">
      <c r="B962" s="121"/>
      <c r="C962" s="119"/>
      <c r="D962" s="119"/>
      <c r="E962" s="117"/>
      <c r="F962" s="118"/>
      <c r="G962" s="119"/>
      <c r="H962" s="119"/>
      <c r="I962" s="123"/>
      <c r="J962" s="124"/>
      <c r="K962" s="120">
        <v>0</v>
      </c>
      <c r="L962" s="120">
        <v>0</v>
      </c>
      <c r="M962" s="120">
        <v>0</v>
      </c>
      <c r="N962" s="112">
        <f t="shared" si="45"/>
        <v>0</v>
      </c>
      <c r="O962" s="115">
        <f t="shared" si="46"/>
        <v>0</v>
      </c>
      <c r="P962" s="196"/>
      <c r="Q962" s="104" t="e">
        <f t="shared" si="47"/>
        <v>#DIV/0!</v>
      </c>
    </row>
    <row r="963" spans="2:17">
      <c r="B963" s="121"/>
      <c r="C963" s="119"/>
      <c r="D963" s="119"/>
      <c r="E963" s="117"/>
      <c r="F963" s="118"/>
      <c r="G963" s="119"/>
      <c r="H963" s="119"/>
      <c r="I963" s="123"/>
      <c r="J963" s="124"/>
      <c r="K963" s="120">
        <v>0</v>
      </c>
      <c r="L963" s="120">
        <v>0</v>
      </c>
      <c r="M963" s="120">
        <v>0</v>
      </c>
      <c r="N963" s="112">
        <f t="shared" si="45"/>
        <v>0</v>
      </c>
      <c r="O963" s="115">
        <f t="shared" si="46"/>
        <v>0</v>
      </c>
      <c r="P963" s="196"/>
      <c r="Q963" s="104" t="e">
        <f t="shared" si="47"/>
        <v>#DIV/0!</v>
      </c>
    </row>
    <row r="964" spans="2:17">
      <c r="B964" s="121"/>
      <c r="C964" s="119"/>
      <c r="D964" s="119"/>
      <c r="E964" s="117"/>
      <c r="F964" s="118"/>
      <c r="G964" s="119"/>
      <c r="H964" s="119"/>
      <c r="I964" s="123"/>
      <c r="J964" s="124"/>
      <c r="K964" s="120">
        <v>0</v>
      </c>
      <c r="L964" s="120">
        <v>0</v>
      </c>
      <c r="M964" s="120">
        <v>0</v>
      </c>
      <c r="N964" s="112">
        <f t="shared" si="45"/>
        <v>0</v>
      </c>
      <c r="O964" s="115">
        <f t="shared" si="46"/>
        <v>0</v>
      </c>
      <c r="P964" s="196"/>
      <c r="Q964" s="104" t="e">
        <f t="shared" si="47"/>
        <v>#DIV/0!</v>
      </c>
    </row>
    <row r="965" spans="2:17">
      <c r="B965" s="121"/>
      <c r="C965" s="119"/>
      <c r="D965" s="119"/>
      <c r="E965" s="117"/>
      <c r="F965" s="118"/>
      <c r="G965" s="119"/>
      <c r="H965" s="119"/>
      <c r="I965" s="123"/>
      <c r="J965" s="124"/>
      <c r="K965" s="120">
        <v>0</v>
      </c>
      <c r="L965" s="120">
        <v>0</v>
      </c>
      <c r="M965" s="120">
        <v>0</v>
      </c>
      <c r="N965" s="112">
        <f t="shared" si="45"/>
        <v>0</v>
      </c>
      <c r="O965" s="115">
        <f t="shared" si="46"/>
        <v>0</v>
      </c>
      <c r="P965" s="196"/>
      <c r="Q965" s="104" t="e">
        <f t="shared" si="47"/>
        <v>#DIV/0!</v>
      </c>
    </row>
    <row r="966" spans="2:17">
      <c r="B966" s="121"/>
      <c r="C966" s="119"/>
      <c r="D966" s="119"/>
      <c r="E966" s="117"/>
      <c r="F966" s="118"/>
      <c r="G966" s="119"/>
      <c r="H966" s="119"/>
      <c r="I966" s="123"/>
      <c r="J966" s="124"/>
      <c r="K966" s="120">
        <v>0</v>
      </c>
      <c r="L966" s="120">
        <v>0</v>
      </c>
      <c r="M966" s="120">
        <v>0</v>
      </c>
      <c r="N966" s="112">
        <f t="shared" si="45"/>
        <v>0</v>
      </c>
      <c r="O966" s="115">
        <f t="shared" si="46"/>
        <v>0</v>
      </c>
      <c r="P966" s="196"/>
      <c r="Q966" s="104" t="e">
        <f t="shared" si="47"/>
        <v>#DIV/0!</v>
      </c>
    </row>
    <row r="967" spans="2:17">
      <c r="B967" s="121"/>
      <c r="C967" s="119"/>
      <c r="D967" s="119"/>
      <c r="E967" s="117"/>
      <c r="F967" s="118"/>
      <c r="G967" s="119"/>
      <c r="H967" s="119"/>
      <c r="I967" s="123"/>
      <c r="J967" s="124"/>
      <c r="K967" s="120">
        <v>0</v>
      </c>
      <c r="L967" s="120">
        <v>0</v>
      </c>
      <c r="M967" s="120">
        <v>0</v>
      </c>
      <c r="N967" s="112">
        <f t="shared" si="45"/>
        <v>0</v>
      </c>
      <c r="O967" s="115">
        <f t="shared" si="46"/>
        <v>0</v>
      </c>
      <c r="P967" s="196"/>
      <c r="Q967" s="104" t="e">
        <f t="shared" si="47"/>
        <v>#DIV/0!</v>
      </c>
    </row>
    <row r="968" spans="2:17">
      <c r="B968" s="121"/>
      <c r="C968" s="119"/>
      <c r="D968" s="119"/>
      <c r="E968" s="117"/>
      <c r="F968" s="118"/>
      <c r="G968" s="119"/>
      <c r="H968" s="119"/>
      <c r="I968" s="123"/>
      <c r="J968" s="124"/>
      <c r="K968" s="120">
        <v>0</v>
      </c>
      <c r="L968" s="120">
        <v>0</v>
      </c>
      <c r="M968" s="120">
        <v>0</v>
      </c>
      <c r="N968" s="112">
        <f t="shared" si="45"/>
        <v>0</v>
      </c>
      <c r="O968" s="115">
        <f t="shared" si="46"/>
        <v>0</v>
      </c>
      <c r="P968" s="196"/>
      <c r="Q968" s="104" t="e">
        <f t="shared" si="47"/>
        <v>#DIV/0!</v>
      </c>
    </row>
    <row r="969" spans="2:17">
      <c r="B969" s="121"/>
      <c r="C969" s="119"/>
      <c r="D969" s="119"/>
      <c r="E969" s="117"/>
      <c r="F969" s="118"/>
      <c r="G969" s="119"/>
      <c r="H969" s="119"/>
      <c r="I969" s="123"/>
      <c r="J969" s="124"/>
      <c r="K969" s="120">
        <v>0</v>
      </c>
      <c r="L969" s="120">
        <v>0</v>
      </c>
      <c r="M969" s="120">
        <v>0</v>
      </c>
      <c r="N969" s="112">
        <f t="shared" si="45"/>
        <v>0</v>
      </c>
      <c r="O969" s="115">
        <f t="shared" si="46"/>
        <v>0</v>
      </c>
      <c r="P969" s="196"/>
      <c r="Q969" s="104" t="e">
        <f t="shared" si="47"/>
        <v>#DIV/0!</v>
      </c>
    </row>
    <row r="970" spans="2:17">
      <c r="B970" s="121"/>
      <c r="C970" s="119"/>
      <c r="D970" s="119"/>
      <c r="E970" s="117"/>
      <c r="F970" s="118"/>
      <c r="G970" s="119"/>
      <c r="H970" s="119"/>
      <c r="I970" s="123"/>
      <c r="J970" s="124"/>
      <c r="K970" s="120">
        <v>0</v>
      </c>
      <c r="L970" s="120">
        <v>0</v>
      </c>
      <c r="M970" s="120">
        <v>0</v>
      </c>
      <c r="N970" s="112">
        <f t="shared" si="45"/>
        <v>0</v>
      </c>
      <c r="O970" s="115">
        <f t="shared" si="46"/>
        <v>0</v>
      </c>
      <c r="P970" s="196"/>
      <c r="Q970" s="104" t="e">
        <f t="shared" si="47"/>
        <v>#DIV/0!</v>
      </c>
    </row>
    <row r="971" spans="2:17">
      <c r="B971" s="121"/>
      <c r="C971" s="119"/>
      <c r="D971" s="119"/>
      <c r="E971" s="117"/>
      <c r="F971" s="118"/>
      <c r="G971" s="119"/>
      <c r="H971" s="119"/>
      <c r="I971" s="123"/>
      <c r="J971" s="124"/>
      <c r="K971" s="120">
        <v>0</v>
      </c>
      <c r="L971" s="120">
        <v>0</v>
      </c>
      <c r="M971" s="120">
        <v>0</v>
      </c>
      <c r="N971" s="112">
        <f t="shared" si="45"/>
        <v>0</v>
      </c>
      <c r="O971" s="115">
        <f t="shared" si="46"/>
        <v>0</v>
      </c>
      <c r="P971" s="196"/>
      <c r="Q971" s="104" t="e">
        <f t="shared" si="47"/>
        <v>#DIV/0!</v>
      </c>
    </row>
    <row r="972" spans="2:17">
      <c r="B972" s="121"/>
      <c r="C972" s="119"/>
      <c r="D972" s="119"/>
      <c r="E972" s="117"/>
      <c r="F972" s="118"/>
      <c r="G972" s="119"/>
      <c r="H972" s="119"/>
      <c r="I972" s="123"/>
      <c r="J972" s="124"/>
      <c r="K972" s="120">
        <v>0</v>
      </c>
      <c r="L972" s="120">
        <v>0</v>
      </c>
      <c r="M972" s="120">
        <v>0</v>
      </c>
      <c r="N972" s="112">
        <f t="shared" si="45"/>
        <v>0</v>
      </c>
      <c r="O972" s="115">
        <f t="shared" si="46"/>
        <v>0</v>
      </c>
      <c r="P972" s="196"/>
      <c r="Q972" s="104" t="e">
        <f t="shared" si="47"/>
        <v>#DIV/0!</v>
      </c>
    </row>
    <row r="973" spans="2:17">
      <c r="B973" s="121"/>
      <c r="C973" s="119"/>
      <c r="D973" s="119"/>
      <c r="E973" s="117"/>
      <c r="F973" s="118"/>
      <c r="G973" s="119"/>
      <c r="H973" s="119"/>
      <c r="I973" s="123"/>
      <c r="J973" s="124"/>
      <c r="K973" s="120">
        <v>0</v>
      </c>
      <c r="L973" s="120">
        <v>0</v>
      </c>
      <c r="M973" s="120">
        <v>0</v>
      </c>
      <c r="N973" s="112">
        <f t="shared" si="45"/>
        <v>0</v>
      </c>
      <c r="O973" s="115">
        <f t="shared" si="46"/>
        <v>0</v>
      </c>
      <c r="P973" s="196"/>
      <c r="Q973" s="104" t="e">
        <f t="shared" si="47"/>
        <v>#DIV/0!</v>
      </c>
    </row>
    <row r="974" spans="2:17">
      <c r="B974" s="121"/>
      <c r="C974" s="119"/>
      <c r="D974" s="119"/>
      <c r="E974" s="117"/>
      <c r="F974" s="118"/>
      <c r="G974" s="119"/>
      <c r="H974" s="119"/>
      <c r="I974" s="123"/>
      <c r="J974" s="124"/>
      <c r="K974" s="120">
        <v>0</v>
      </c>
      <c r="L974" s="120">
        <v>0</v>
      </c>
      <c r="M974" s="120">
        <v>0</v>
      </c>
      <c r="N974" s="112">
        <f t="shared" si="45"/>
        <v>0</v>
      </c>
      <c r="O974" s="115">
        <f t="shared" si="46"/>
        <v>0</v>
      </c>
      <c r="P974" s="196"/>
      <c r="Q974" s="104" t="e">
        <f t="shared" si="47"/>
        <v>#DIV/0!</v>
      </c>
    </row>
    <row r="975" spans="2:17">
      <c r="B975" s="121"/>
      <c r="C975" s="119"/>
      <c r="D975" s="119"/>
      <c r="E975" s="117"/>
      <c r="F975" s="118"/>
      <c r="G975" s="119"/>
      <c r="H975" s="119"/>
      <c r="I975" s="123"/>
      <c r="J975" s="124"/>
      <c r="K975" s="120">
        <v>0</v>
      </c>
      <c r="L975" s="120">
        <v>0</v>
      </c>
      <c r="M975" s="120">
        <v>0</v>
      </c>
      <c r="N975" s="112">
        <f t="shared" si="45"/>
        <v>0</v>
      </c>
      <c r="O975" s="115">
        <f t="shared" si="46"/>
        <v>0</v>
      </c>
      <c r="P975" s="196"/>
      <c r="Q975" s="104" t="e">
        <f t="shared" si="47"/>
        <v>#DIV/0!</v>
      </c>
    </row>
    <row r="976" spans="2:17">
      <c r="B976" s="121"/>
      <c r="C976" s="119"/>
      <c r="D976" s="119"/>
      <c r="E976" s="117"/>
      <c r="F976" s="118"/>
      <c r="G976" s="119"/>
      <c r="H976" s="119"/>
      <c r="I976" s="123"/>
      <c r="J976" s="124"/>
      <c r="K976" s="120">
        <v>0</v>
      </c>
      <c r="L976" s="120">
        <v>0</v>
      </c>
      <c r="M976" s="120">
        <v>0</v>
      </c>
      <c r="N976" s="112">
        <f t="shared" si="45"/>
        <v>0</v>
      </c>
      <c r="O976" s="115">
        <f t="shared" si="46"/>
        <v>0</v>
      </c>
      <c r="P976" s="196"/>
      <c r="Q976" s="104" t="e">
        <f t="shared" si="47"/>
        <v>#DIV/0!</v>
      </c>
    </row>
    <row r="977" spans="2:17">
      <c r="B977" s="121"/>
      <c r="C977" s="119"/>
      <c r="D977" s="119"/>
      <c r="E977" s="117"/>
      <c r="F977" s="118"/>
      <c r="G977" s="119"/>
      <c r="H977" s="119"/>
      <c r="I977" s="123"/>
      <c r="J977" s="124"/>
      <c r="K977" s="120">
        <v>0</v>
      </c>
      <c r="L977" s="120">
        <v>0</v>
      </c>
      <c r="M977" s="120">
        <v>0</v>
      </c>
      <c r="N977" s="112">
        <f t="shared" si="45"/>
        <v>0</v>
      </c>
      <c r="O977" s="115">
        <f t="shared" si="46"/>
        <v>0</v>
      </c>
      <c r="P977" s="196"/>
      <c r="Q977" s="104" t="e">
        <f t="shared" si="47"/>
        <v>#DIV/0!</v>
      </c>
    </row>
    <row r="978" spans="2:17">
      <c r="B978" s="121"/>
      <c r="C978" s="119"/>
      <c r="D978" s="119"/>
      <c r="E978" s="117"/>
      <c r="F978" s="118"/>
      <c r="G978" s="119"/>
      <c r="H978" s="119"/>
      <c r="I978" s="123"/>
      <c r="J978" s="124"/>
      <c r="K978" s="120">
        <v>0</v>
      </c>
      <c r="L978" s="120">
        <v>0</v>
      </c>
      <c r="M978" s="120">
        <v>0</v>
      </c>
      <c r="N978" s="112">
        <f t="shared" si="45"/>
        <v>0</v>
      </c>
      <c r="O978" s="115">
        <f t="shared" si="46"/>
        <v>0</v>
      </c>
      <c r="P978" s="196"/>
      <c r="Q978" s="104" t="e">
        <f t="shared" si="47"/>
        <v>#DIV/0!</v>
      </c>
    </row>
    <row r="979" spans="2:17">
      <c r="B979" s="121"/>
      <c r="C979" s="119"/>
      <c r="D979" s="119"/>
      <c r="E979" s="117"/>
      <c r="F979" s="118"/>
      <c r="G979" s="119"/>
      <c r="H979" s="119"/>
      <c r="I979" s="123"/>
      <c r="J979" s="124"/>
      <c r="K979" s="120">
        <v>0</v>
      </c>
      <c r="L979" s="120">
        <v>0</v>
      </c>
      <c r="M979" s="120">
        <v>0</v>
      </c>
      <c r="N979" s="112">
        <f t="shared" si="45"/>
        <v>0</v>
      </c>
      <c r="O979" s="115">
        <f t="shared" si="46"/>
        <v>0</v>
      </c>
      <c r="P979" s="196"/>
      <c r="Q979" s="104" t="e">
        <f t="shared" si="47"/>
        <v>#DIV/0!</v>
      </c>
    </row>
    <row r="980" spans="2:17">
      <c r="B980" s="121"/>
      <c r="C980" s="119"/>
      <c r="D980" s="119"/>
      <c r="E980" s="117"/>
      <c r="F980" s="118"/>
      <c r="G980" s="119"/>
      <c r="H980" s="119"/>
      <c r="I980" s="123"/>
      <c r="J980" s="124"/>
      <c r="K980" s="120">
        <v>0</v>
      </c>
      <c r="L980" s="120">
        <v>0</v>
      </c>
      <c r="M980" s="120">
        <v>0</v>
      </c>
      <c r="N980" s="112">
        <f t="shared" si="45"/>
        <v>0</v>
      </c>
      <c r="O980" s="115">
        <f t="shared" si="46"/>
        <v>0</v>
      </c>
      <c r="P980" s="196"/>
      <c r="Q980" s="104" t="e">
        <f t="shared" si="47"/>
        <v>#DIV/0!</v>
      </c>
    </row>
    <row r="981" spans="2:17">
      <c r="B981" s="121"/>
      <c r="C981" s="119"/>
      <c r="D981" s="119"/>
      <c r="E981" s="117"/>
      <c r="F981" s="118"/>
      <c r="G981" s="119"/>
      <c r="H981" s="119"/>
      <c r="I981" s="123"/>
      <c r="J981" s="124"/>
      <c r="K981" s="120">
        <v>0</v>
      </c>
      <c r="L981" s="120">
        <v>0</v>
      </c>
      <c r="M981" s="120">
        <v>0</v>
      </c>
      <c r="N981" s="112">
        <f t="shared" ref="N981:N1020" si="48">M981</f>
        <v>0</v>
      </c>
      <c r="O981" s="115">
        <f t="shared" si="46"/>
        <v>0</v>
      </c>
      <c r="P981" s="196"/>
      <c r="Q981" s="104" t="e">
        <f t="shared" si="47"/>
        <v>#DIV/0!</v>
      </c>
    </row>
    <row r="982" spans="2:17">
      <c r="B982" s="121"/>
      <c r="C982" s="119"/>
      <c r="D982" s="119"/>
      <c r="E982" s="117"/>
      <c r="F982" s="118"/>
      <c r="G982" s="119"/>
      <c r="H982" s="119"/>
      <c r="I982" s="123"/>
      <c r="J982" s="124"/>
      <c r="K982" s="120">
        <v>0</v>
      </c>
      <c r="L982" s="120">
        <v>0</v>
      </c>
      <c r="M982" s="120">
        <v>0</v>
      </c>
      <c r="N982" s="112">
        <f t="shared" si="48"/>
        <v>0</v>
      </c>
      <c r="O982" s="115">
        <f t="shared" ref="O982:O1020" si="49">SUM(K982:N982)</f>
        <v>0</v>
      </c>
      <c r="P982" s="196"/>
      <c r="Q982" s="104" t="e">
        <f t="shared" ref="Q982:Q1020" si="50">I982-(SUM(L982:N982)/K982)</f>
        <v>#DIV/0!</v>
      </c>
    </row>
    <row r="983" spans="2:17">
      <c r="B983" s="121"/>
      <c r="C983" s="119"/>
      <c r="D983" s="119"/>
      <c r="E983" s="117"/>
      <c r="F983" s="118"/>
      <c r="G983" s="119"/>
      <c r="H983" s="119"/>
      <c r="I983" s="123"/>
      <c r="J983" s="124"/>
      <c r="K983" s="120">
        <v>0</v>
      </c>
      <c r="L983" s="120">
        <v>0</v>
      </c>
      <c r="M983" s="120">
        <v>0</v>
      </c>
      <c r="N983" s="112">
        <f t="shared" si="48"/>
        <v>0</v>
      </c>
      <c r="O983" s="115">
        <f t="shared" si="49"/>
        <v>0</v>
      </c>
      <c r="P983" s="196"/>
      <c r="Q983" s="104" t="e">
        <f t="shared" si="50"/>
        <v>#DIV/0!</v>
      </c>
    </row>
    <row r="984" spans="2:17">
      <c r="B984" s="121"/>
      <c r="C984" s="119"/>
      <c r="D984" s="119"/>
      <c r="E984" s="117"/>
      <c r="F984" s="118"/>
      <c r="G984" s="119"/>
      <c r="H984" s="119"/>
      <c r="I984" s="123"/>
      <c r="J984" s="124"/>
      <c r="K984" s="120">
        <v>0</v>
      </c>
      <c r="L984" s="120">
        <v>0</v>
      </c>
      <c r="M984" s="120">
        <v>0</v>
      </c>
      <c r="N984" s="112">
        <f t="shared" si="48"/>
        <v>0</v>
      </c>
      <c r="O984" s="115">
        <f t="shared" si="49"/>
        <v>0</v>
      </c>
      <c r="P984" s="196"/>
      <c r="Q984" s="104" t="e">
        <f t="shared" si="50"/>
        <v>#DIV/0!</v>
      </c>
    </row>
    <row r="985" spans="2:17">
      <c r="B985" s="121"/>
      <c r="C985" s="119"/>
      <c r="D985" s="119"/>
      <c r="E985" s="117"/>
      <c r="F985" s="118"/>
      <c r="G985" s="119"/>
      <c r="H985" s="119"/>
      <c r="I985" s="123"/>
      <c r="J985" s="124"/>
      <c r="K985" s="120">
        <v>0</v>
      </c>
      <c r="L985" s="120">
        <v>0</v>
      </c>
      <c r="M985" s="120">
        <v>0</v>
      </c>
      <c r="N985" s="112">
        <f t="shared" si="48"/>
        <v>0</v>
      </c>
      <c r="O985" s="115">
        <f t="shared" si="49"/>
        <v>0</v>
      </c>
      <c r="P985" s="196"/>
      <c r="Q985" s="104" t="e">
        <f t="shared" si="50"/>
        <v>#DIV/0!</v>
      </c>
    </row>
    <row r="986" spans="2:17">
      <c r="B986" s="121"/>
      <c r="C986" s="119"/>
      <c r="D986" s="119"/>
      <c r="E986" s="117"/>
      <c r="F986" s="118"/>
      <c r="G986" s="119"/>
      <c r="H986" s="119"/>
      <c r="I986" s="123"/>
      <c r="J986" s="124"/>
      <c r="K986" s="120">
        <v>0</v>
      </c>
      <c r="L986" s="120">
        <v>0</v>
      </c>
      <c r="M986" s="120">
        <v>0</v>
      </c>
      <c r="N986" s="112">
        <f t="shared" si="48"/>
        <v>0</v>
      </c>
      <c r="O986" s="115">
        <f t="shared" si="49"/>
        <v>0</v>
      </c>
      <c r="P986" s="196"/>
      <c r="Q986" s="104" t="e">
        <f t="shared" si="50"/>
        <v>#DIV/0!</v>
      </c>
    </row>
    <row r="987" spans="2:17">
      <c r="B987" s="121"/>
      <c r="C987" s="119"/>
      <c r="D987" s="119"/>
      <c r="E987" s="117"/>
      <c r="F987" s="118"/>
      <c r="G987" s="119"/>
      <c r="H987" s="119"/>
      <c r="I987" s="123"/>
      <c r="J987" s="124"/>
      <c r="K987" s="120">
        <v>0</v>
      </c>
      <c r="L987" s="120">
        <v>0</v>
      </c>
      <c r="M987" s="120">
        <v>0</v>
      </c>
      <c r="N987" s="112">
        <f t="shared" si="48"/>
        <v>0</v>
      </c>
      <c r="O987" s="115">
        <f t="shared" si="49"/>
        <v>0</v>
      </c>
      <c r="P987" s="196"/>
      <c r="Q987" s="104" t="e">
        <f t="shared" si="50"/>
        <v>#DIV/0!</v>
      </c>
    </row>
    <row r="988" spans="2:17">
      <c r="B988" s="121"/>
      <c r="C988" s="119"/>
      <c r="D988" s="119"/>
      <c r="E988" s="117"/>
      <c r="F988" s="118"/>
      <c r="G988" s="119"/>
      <c r="H988" s="119"/>
      <c r="I988" s="123"/>
      <c r="J988" s="124"/>
      <c r="K988" s="120">
        <v>0</v>
      </c>
      <c r="L988" s="120">
        <v>0</v>
      </c>
      <c r="M988" s="120">
        <v>0</v>
      </c>
      <c r="N988" s="112">
        <f t="shared" si="48"/>
        <v>0</v>
      </c>
      <c r="O988" s="115">
        <f t="shared" si="49"/>
        <v>0</v>
      </c>
      <c r="P988" s="196"/>
      <c r="Q988" s="104" t="e">
        <f t="shared" si="50"/>
        <v>#DIV/0!</v>
      </c>
    </row>
    <row r="989" spans="2:17">
      <c r="B989" s="121"/>
      <c r="C989" s="119"/>
      <c r="D989" s="119"/>
      <c r="E989" s="117"/>
      <c r="F989" s="118"/>
      <c r="G989" s="119"/>
      <c r="H989" s="119"/>
      <c r="I989" s="123"/>
      <c r="J989" s="124"/>
      <c r="K989" s="120">
        <v>0</v>
      </c>
      <c r="L989" s="120">
        <v>0</v>
      </c>
      <c r="M989" s="120">
        <v>0</v>
      </c>
      <c r="N989" s="112">
        <f t="shared" si="48"/>
        <v>0</v>
      </c>
      <c r="O989" s="115">
        <f t="shared" si="49"/>
        <v>0</v>
      </c>
      <c r="P989" s="196"/>
      <c r="Q989" s="104" t="e">
        <f t="shared" si="50"/>
        <v>#DIV/0!</v>
      </c>
    </row>
    <row r="990" spans="2:17">
      <c r="B990" s="121"/>
      <c r="C990" s="119"/>
      <c r="D990" s="119"/>
      <c r="E990" s="117"/>
      <c r="F990" s="118"/>
      <c r="G990" s="119"/>
      <c r="H990" s="119"/>
      <c r="I990" s="123"/>
      <c r="J990" s="124"/>
      <c r="K990" s="120">
        <v>0</v>
      </c>
      <c r="L990" s="120">
        <v>0</v>
      </c>
      <c r="M990" s="120">
        <v>0</v>
      </c>
      <c r="N990" s="112">
        <f t="shared" si="48"/>
        <v>0</v>
      </c>
      <c r="O990" s="115">
        <f t="shared" si="49"/>
        <v>0</v>
      </c>
      <c r="P990" s="196"/>
      <c r="Q990" s="104" t="e">
        <f t="shared" si="50"/>
        <v>#DIV/0!</v>
      </c>
    </row>
    <row r="991" spans="2:17">
      <c r="B991" s="121"/>
      <c r="C991" s="119"/>
      <c r="D991" s="119"/>
      <c r="E991" s="117"/>
      <c r="F991" s="118"/>
      <c r="G991" s="119"/>
      <c r="H991" s="119"/>
      <c r="I991" s="123"/>
      <c r="J991" s="124"/>
      <c r="K991" s="120">
        <v>0</v>
      </c>
      <c r="L991" s="120">
        <v>0</v>
      </c>
      <c r="M991" s="120">
        <v>0</v>
      </c>
      <c r="N991" s="112">
        <f t="shared" si="48"/>
        <v>0</v>
      </c>
      <c r="O991" s="115">
        <f t="shared" si="49"/>
        <v>0</v>
      </c>
      <c r="P991" s="196"/>
      <c r="Q991" s="104" t="e">
        <f t="shared" si="50"/>
        <v>#DIV/0!</v>
      </c>
    </row>
    <row r="992" spans="2:17">
      <c r="B992" s="121"/>
      <c r="C992" s="119"/>
      <c r="D992" s="119"/>
      <c r="E992" s="117"/>
      <c r="F992" s="118"/>
      <c r="G992" s="119"/>
      <c r="H992" s="119"/>
      <c r="I992" s="123"/>
      <c r="J992" s="124"/>
      <c r="K992" s="120">
        <v>0</v>
      </c>
      <c r="L992" s="120">
        <v>0</v>
      </c>
      <c r="M992" s="120">
        <v>0</v>
      </c>
      <c r="N992" s="112">
        <f t="shared" si="48"/>
        <v>0</v>
      </c>
      <c r="O992" s="115">
        <f t="shared" si="49"/>
        <v>0</v>
      </c>
      <c r="P992" s="196"/>
      <c r="Q992" s="104" t="e">
        <f t="shared" si="50"/>
        <v>#DIV/0!</v>
      </c>
    </row>
    <row r="993" spans="2:17">
      <c r="B993" s="121"/>
      <c r="C993" s="119"/>
      <c r="D993" s="119"/>
      <c r="E993" s="117"/>
      <c r="F993" s="118"/>
      <c r="G993" s="119"/>
      <c r="H993" s="119"/>
      <c r="I993" s="123"/>
      <c r="J993" s="124"/>
      <c r="K993" s="120">
        <v>0</v>
      </c>
      <c r="L993" s="120">
        <v>0</v>
      </c>
      <c r="M993" s="120">
        <v>0</v>
      </c>
      <c r="N993" s="112">
        <f t="shared" si="48"/>
        <v>0</v>
      </c>
      <c r="O993" s="115">
        <f t="shared" si="49"/>
        <v>0</v>
      </c>
      <c r="P993" s="196"/>
      <c r="Q993" s="104" t="e">
        <f t="shared" si="50"/>
        <v>#DIV/0!</v>
      </c>
    </row>
    <row r="994" spans="2:17">
      <c r="B994" s="121"/>
      <c r="C994" s="119"/>
      <c r="D994" s="119"/>
      <c r="E994" s="117"/>
      <c r="F994" s="118"/>
      <c r="G994" s="119"/>
      <c r="H994" s="119"/>
      <c r="I994" s="123"/>
      <c r="J994" s="124"/>
      <c r="K994" s="120">
        <v>0</v>
      </c>
      <c r="L994" s="120">
        <v>0</v>
      </c>
      <c r="M994" s="120">
        <v>0</v>
      </c>
      <c r="N994" s="112">
        <f t="shared" si="48"/>
        <v>0</v>
      </c>
      <c r="O994" s="115">
        <f t="shared" si="49"/>
        <v>0</v>
      </c>
      <c r="P994" s="196"/>
      <c r="Q994" s="104" t="e">
        <f t="shared" si="50"/>
        <v>#DIV/0!</v>
      </c>
    </row>
    <row r="995" spans="2:17">
      <c r="B995" s="121"/>
      <c r="C995" s="119"/>
      <c r="D995" s="119"/>
      <c r="E995" s="117"/>
      <c r="F995" s="118"/>
      <c r="G995" s="119"/>
      <c r="H995" s="119"/>
      <c r="I995" s="123"/>
      <c r="J995" s="124"/>
      <c r="K995" s="120">
        <v>0</v>
      </c>
      <c r="L995" s="120">
        <v>0</v>
      </c>
      <c r="M995" s="120">
        <v>0</v>
      </c>
      <c r="N995" s="112">
        <f t="shared" si="48"/>
        <v>0</v>
      </c>
      <c r="O995" s="115">
        <f t="shared" si="49"/>
        <v>0</v>
      </c>
      <c r="P995" s="196"/>
      <c r="Q995" s="104" t="e">
        <f t="shared" si="50"/>
        <v>#DIV/0!</v>
      </c>
    </row>
    <row r="996" spans="2:17">
      <c r="B996" s="121"/>
      <c r="C996" s="119"/>
      <c r="D996" s="119"/>
      <c r="E996" s="117"/>
      <c r="F996" s="118"/>
      <c r="G996" s="119"/>
      <c r="H996" s="119"/>
      <c r="I996" s="123"/>
      <c r="J996" s="124"/>
      <c r="K996" s="120">
        <v>0</v>
      </c>
      <c r="L996" s="120">
        <v>0</v>
      </c>
      <c r="M996" s="120">
        <v>0</v>
      </c>
      <c r="N996" s="112">
        <f t="shared" si="48"/>
        <v>0</v>
      </c>
      <c r="O996" s="115">
        <f t="shared" si="49"/>
        <v>0</v>
      </c>
      <c r="P996" s="196"/>
      <c r="Q996" s="104" t="e">
        <f t="shared" si="50"/>
        <v>#DIV/0!</v>
      </c>
    </row>
    <row r="997" spans="2:17">
      <c r="B997" s="121"/>
      <c r="C997" s="119"/>
      <c r="D997" s="119"/>
      <c r="E997" s="117"/>
      <c r="F997" s="118"/>
      <c r="G997" s="119"/>
      <c r="H997" s="119"/>
      <c r="I997" s="123"/>
      <c r="J997" s="124"/>
      <c r="K997" s="120">
        <v>0</v>
      </c>
      <c r="L997" s="120">
        <v>0</v>
      </c>
      <c r="M997" s="120">
        <v>0</v>
      </c>
      <c r="N997" s="112">
        <f t="shared" si="48"/>
        <v>0</v>
      </c>
      <c r="O997" s="115">
        <f t="shared" si="49"/>
        <v>0</v>
      </c>
      <c r="P997" s="196"/>
      <c r="Q997" s="104" t="e">
        <f t="shared" si="50"/>
        <v>#DIV/0!</v>
      </c>
    </row>
    <row r="998" spans="2:17">
      <c r="B998" s="121"/>
      <c r="C998" s="119"/>
      <c r="D998" s="119"/>
      <c r="E998" s="117"/>
      <c r="F998" s="118"/>
      <c r="G998" s="119"/>
      <c r="H998" s="119"/>
      <c r="I998" s="123"/>
      <c r="J998" s="124"/>
      <c r="K998" s="120">
        <v>0</v>
      </c>
      <c r="L998" s="120">
        <v>0</v>
      </c>
      <c r="M998" s="120">
        <v>0</v>
      </c>
      <c r="N998" s="112">
        <f t="shared" si="48"/>
        <v>0</v>
      </c>
      <c r="O998" s="115">
        <f t="shared" si="49"/>
        <v>0</v>
      </c>
      <c r="P998" s="196"/>
      <c r="Q998" s="104" t="e">
        <f t="shared" si="50"/>
        <v>#DIV/0!</v>
      </c>
    </row>
    <row r="999" spans="2:17">
      <c r="B999" s="121"/>
      <c r="C999" s="119"/>
      <c r="D999" s="119"/>
      <c r="E999" s="117"/>
      <c r="F999" s="118"/>
      <c r="G999" s="119"/>
      <c r="H999" s="119"/>
      <c r="I999" s="123"/>
      <c r="J999" s="124"/>
      <c r="K999" s="120">
        <v>0</v>
      </c>
      <c r="L999" s="120">
        <v>0</v>
      </c>
      <c r="M999" s="120">
        <v>0</v>
      </c>
      <c r="N999" s="112">
        <f t="shared" si="48"/>
        <v>0</v>
      </c>
      <c r="O999" s="115">
        <f t="shared" si="49"/>
        <v>0</v>
      </c>
      <c r="P999" s="196"/>
      <c r="Q999" s="104" t="e">
        <f t="shared" si="50"/>
        <v>#DIV/0!</v>
      </c>
    </row>
    <row r="1000" spans="2:17">
      <c r="B1000" s="121"/>
      <c r="C1000" s="119"/>
      <c r="D1000" s="119"/>
      <c r="E1000" s="117"/>
      <c r="F1000" s="118"/>
      <c r="G1000" s="119"/>
      <c r="H1000" s="119"/>
      <c r="I1000" s="123"/>
      <c r="J1000" s="124"/>
      <c r="K1000" s="120">
        <v>0</v>
      </c>
      <c r="L1000" s="120">
        <v>0</v>
      </c>
      <c r="M1000" s="120">
        <v>0</v>
      </c>
      <c r="N1000" s="112">
        <f t="shared" si="48"/>
        <v>0</v>
      </c>
      <c r="O1000" s="115">
        <f t="shared" si="49"/>
        <v>0</v>
      </c>
      <c r="P1000" s="196"/>
      <c r="Q1000" s="104" t="e">
        <f t="shared" si="50"/>
        <v>#DIV/0!</v>
      </c>
    </row>
    <row r="1001" spans="2:17">
      <c r="B1001" s="121"/>
      <c r="C1001" s="119"/>
      <c r="D1001" s="119"/>
      <c r="E1001" s="117"/>
      <c r="F1001" s="118"/>
      <c r="G1001" s="119"/>
      <c r="H1001" s="119"/>
      <c r="I1001" s="123"/>
      <c r="J1001" s="124"/>
      <c r="K1001" s="120">
        <v>0</v>
      </c>
      <c r="L1001" s="120">
        <v>0</v>
      </c>
      <c r="M1001" s="120">
        <v>0</v>
      </c>
      <c r="N1001" s="112">
        <f t="shared" si="48"/>
        <v>0</v>
      </c>
      <c r="O1001" s="115">
        <f t="shared" si="49"/>
        <v>0</v>
      </c>
      <c r="P1001" s="196"/>
      <c r="Q1001" s="104" t="e">
        <f t="shared" si="50"/>
        <v>#DIV/0!</v>
      </c>
    </row>
    <row r="1002" spans="2:17">
      <c r="B1002" s="121"/>
      <c r="C1002" s="119"/>
      <c r="D1002" s="119"/>
      <c r="E1002" s="117"/>
      <c r="F1002" s="118"/>
      <c r="G1002" s="119"/>
      <c r="H1002" s="119"/>
      <c r="I1002" s="123"/>
      <c r="J1002" s="124"/>
      <c r="K1002" s="120">
        <v>0</v>
      </c>
      <c r="L1002" s="120">
        <v>0</v>
      </c>
      <c r="M1002" s="120">
        <v>0</v>
      </c>
      <c r="N1002" s="112">
        <f t="shared" si="48"/>
        <v>0</v>
      </c>
      <c r="O1002" s="115">
        <f t="shared" si="49"/>
        <v>0</v>
      </c>
      <c r="P1002" s="196"/>
      <c r="Q1002" s="104" t="e">
        <f t="shared" si="50"/>
        <v>#DIV/0!</v>
      </c>
    </row>
    <row r="1003" spans="2:17">
      <c r="B1003" s="121"/>
      <c r="C1003" s="119"/>
      <c r="D1003" s="119"/>
      <c r="E1003" s="117"/>
      <c r="F1003" s="118"/>
      <c r="G1003" s="119"/>
      <c r="H1003" s="119"/>
      <c r="I1003" s="123"/>
      <c r="J1003" s="124"/>
      <c r="K1003" s="120">
        <v>0</v>
      </c>
      <c r="L1003" s="120">
        <v>0</v>
      </c>
      <c r="M1003" s="120">
        <v>0</v>
      </c>
      <c r="N1003" s="112">
        <f t="shared" si="48"/>
        <v>0</v>
      </c>
      <c r="O1003" s="115">
        <f t="shared" si="49"/>
        <v>0</v>
      </c>
      <c r="P1003" s="196"/>
      <c r="Q1003" s="104" t="e">
        <f t="shared" si="50"/>
        <v>#DIV/0!</v>
      </c>
    </row>
    <row r="1004" spans="2:17">
      <c r="B1004" s="121"/>
      <c r="C1004" s="119"/>
      <c r="D1004" s="119"/>
      <c r="E1004" s="117"/>
      <c r="F1004" s="118"/>
      <c r="G1004" s="119"/>
      <c r="H1004" s="119"/>
      <c r="I1004" s="123"/>
      <c r="J1004" s="124"/>
      <c r="K1004" s="120">
        <v>0</v>
      </c>
      <c r="L1004" s="120">
        <v>0</v>
      </c>
      <c r="M1004" s="120">
        <v>0</v>
      </c>
      <c r="N1004" s="112">
        <f t="shared" si="48"/>
        <v>0</v>
      </c>
      <c r="O1004" s="115">
        <f t="shared" si="49"/>
        <v>0</v>
      </c>
      <c r="P1004" s="196"/>
      <c r="Q1004" s="104" t="e">
        <f t="shared" si="50"/>
        <v>#DIV/0!</v>
      </c>
    </row>
    <row r="1005" spans="2:17">
      <c r="B1005" s="121"/>
      <c r="C1005" s="119"/>
      <c r="D1005" s="119"/>
      <c r="E1005" s="117"/>
      <c r="F1005" s="118"/>
      <c r="G1005" s="119"/>
      <c r="H1005" s="119"/>
      <c r="I1005" s="123"/>
      <c r="J1005" s="124"/>
      <c r="K1005" s="120">
        <v>0</v>
      </c>
      <c r="L1005" s="120">
        <v>0</v>
      </c>
      <c r="M1005" s="120">
        <v>0</v>
      </c>
      <c r="N1005" s="112">
        <f t="shared" si="48"/>
        <v>0</v>
      </c>
      <c r="O1005" s="115">
        <f t="shared" si="49"/>
        <v>0</v>
      </c>
      <c r="P1005" s="196"/>
      <c r="Q1005" s="104" t="e">
        <f t="shared" si="50"/>
        <v>#DIV/0!</v>
      </c>
    </row>
    <row r="1006" spans="2:17">
      <c r="B1006" s="121"/>
      <c r="C1006" s="119"/>
      <c r="D1006" s="119"/>
      <c r="E1006" s="117"/>
      <c r="F1006" s="118"/>
      <c r="G1006" s="119"/>
      <c r="H1006" s="119"/>
      <c r="I1006" s="123"/>
      <c r="J1006" s="124"/>
      <c r="K1006" s="120">
        <v>0</v>
      </c>
      <c r="L1006" s="120">
        <v>0</v>
      </c>
      <c r="M1006" s="120">
        <v>0</v>
      </c>
      <c r="N1006" s="112">
        <f t="shared" si="48"/>
        <v>0</v>
      </c>
      <c r="O1006" s="115">
        <f t="shared" si="49"/>
        <v>0</v>
      </c>
      <c r="P1006" s="196"/>
      <c r="Q1006" s="104" t="e">
        <f t="shared" si="50"/>
        <v>#DIV/0!</v>
      </c>
    </row>
    <row r="1007" spans="2:17">
      <c r="B1007" s="121"/>
      <c r="C1007" s="119"/>
      <c r="D1007" s="119"/>
      <c r="E1007" s="117"/>
      <c r="F1007" s="118"/>
      <c r="G1007" s="119"/>
      <c r="H1007" s="119"/>
      <c r="I1007" s="123"/>
      <c r="J1007" s="124"/>
      <c r="K1007" s="120">
        <v>0</v>
      </c>
      <c r="L1007" s="120">
        <v>0</v>
      </c>
      <c r="M1007" s="120">
        <v>0</v>
      </c>
      <c r="N1007" s="112">
        <f t="shared" si="48"/>
        <v>0</v>
      </c>
      <c r="O1007" s="115">
        <f t="shared" si="49"/>
        <v>0</v>
      </c>
      <c r="P1007" s="196"/>
      <c r="Q1007" s="104" t="e">
        <f t="shared" si="50"/>
        <v>#DIV/0!</v>
      </c>
    </row>
    <row r="1008" spans="2:17">
      <c r="B1008" s="121"/>
      <c r="C1008" s="119"/>
      <c r="D1008" s="119"/>
      <c r="E1008" s="117"/>
      <c r="F1008" s="118"/>
      <c r="G1008" s="119"/>
      <c r="H1008" s="119"/>
      <c r="I1008" s="123"/>
      <c r="J1008" s="124"/>
      <c r="K1008" s="120">
        <v>0</v>
      </c>
      <c r="L1008" s="120">
        <v>0</v>
      </c>
      <c r="M1008" s="120">
        <v>0</v>
      </c>
      <c r="N1008" s="112">
        <f t="shared" si="48"/>
        <v>0</v>
      </c>
      <c r="O1008" s="115">
        <f t="shared" si="49"/>
        <v>0</v>
      </c>
      <c r="P1008" s="196"/>
      <c r="Q1008" s="104" t="e">
        <f t="shared" si="50"/>
        <v>#DIV/0!</v>
      </c>
    </row>
    <row r="1009" spans="1:17">
      <c r="B1009" s="121"/>
      <c r="C1009" s="119"/>
      <c r="D1009" s="119"/>
      <c r="E1009" s="117"/>
      <c r="F1009" s="118"/>
      <c r="G1009" s="119"/>
      <c r="H1009" s="119"/>
      <c r="I1009" s="123"/>
      <c r="J1009" s="124"/>
      <c r="K1009" s="120">
        <v>0</v>
      </c>
      <c r="L1009" s="120">
        <v>0</v>
      </c>
      <c r="M1009" s="120">
        <v>0</v>
      </c>
      <c r="N1009" s="112">
        <f t="shared" si="48"/>
        <v>0</v>
      </c>
      <c r="O1009" s="115">
        <f t="shared" si="49"/>
        <v>0</v>
      </c>
      <c r="P1009" s="196"/>
      <c r="Q1009" s="104" t="e">
        <f t="shared" si="50"/>
        <v>#DIV/0!</v>
      </c>
    </row>
    <row r="1010" spans="1:17">
      <c r="B1010" s="121"/>
      <c r="C1010" s="119"/>
      <c r="D1010" s="119"/>
      <c r="E1010" s="117"/>
      <c r="F1010" s="118"/>
      <c r="G1010" s="119"/>
      <c r="H1010" s="119"/>
      <c r="I1010" s="123"/>
      <c r="J1010" s="124"/>
      <c r="K1010" s="120">
        <v>0</v>
      </c>
      <c r="L1010" s="120">
        <v>0</v>
      </c>
      <c r="M1010" s="120">
        <v>0</v>
      </c>
      <c r="N1010" s="112">
        <f t="shared" si="48"/>
        <v>0</v>
      </c>
      <c r="O1010" s="115">
        <f t="shared" si="49"/>
        <v>0</v>
      </c>
      <c r="P1010" s="196"/>
      <c r="Q1010" s="104" t="e">
        <f t="shared" si="50"/>
        <v>#DIV/0!</v>
      </c>
    </row>
    <row r="1011" spans="1:17">
      <c r="B1011" s="121"/>
      <c r="C1011" s="119"/>
      <c r="D1011" s="119"/>
      <c r="E1011" s="117"/>
      <c r="F1011" s="118"/>
      <c r="G1011" s="119"/>
      <c r="H1011" s="119"/>
      <c r="I1011" s="123"/>
      <c r="J1011" s="124"/>
      <c r="K1011" s="120">
        <v>0</v>
      </c>
      <c r="L1011" s="120">
        <v>0</v>
      </c>
      <c r="M1011" s="120">
        <v>0</v>
      </c>
      <c r="N1011" s="112">
        <f t="shared" si="48"/>
        <v>0</v>
      </c>
      <c r="O1011" s="115">
        <f t="shared" si="49"/>
        <v>0</v>
      </c>
      <c r="P1011" s="196"/>
      <c r="Q1011" s="104" t="e">
        <f t="shared" si="50"/>
        <v>#DIV/0!</v>
      </c>
    </row>
    <row r="1012" spans="1:17">
      <c r="B1012" s="121"/>
      <c r="C1012" s="119"/>
      <c r="D1012" s="119"/>
      <c r="E1012" s="117"/>
      <c r="F1012" s="118"/>
      <c r="G1012" s="119"/>
      <c r="H1012" s="119"/>
      <c r="I1012" s="123"/>
      <c r="J1012" s="124"/>
      <c r="K1012" s="120">
        <v>0</v>
      </c>
      <c r="L1012" s="120">
        <v>0</v>
      </c>
      <c r="M1012" s="120">
        <v>0</v>
      </c>
      <c r="N1012" s="112">
        <f t="shared" si="48"/>
        <v>0</v>
      </c>
      <c r="O1012" s="115">
        <f t="shared" si="49"/>
        <v>0</v>
      </c>
      <c r="P1012" s="196"/>
      <c r="Q1012" s="104" t="e">
        <f t="shared" si="50"/>
        <v>#DIV/0!</v>
      </c>
    </row>
    <row r="1013" spans="1:17">
      <c r="B1013" s="121"/>
      <c r="C1013" s="119"/>
      <c r="D1013" s="119"/>
      <c r="E1013" s="117"/>
      <c r="F1013" s="118"/>
      <c r="G1013" s="119"/>
      <c r="H1013" s="119"/>
      <c r="I1013" s="123"/>
      <c r="J1013" s="124"/>
      <c r="K1013" s="120">
        <v>0</v>
      </c>
      <c r="L1013" s="120">
        <v>0</v>
      </c>
      <c r="M1013" s="120">
        <v>0</v>
      </c>
      <c r="N1013" s="112">
        <f t="shared" si="48"/>
        <v>0</v>
      </c>
      <c r="O1013" s="115">
        <f t="shared" si="49"/>
        <v>0</v>
      </c>
      <c r="P1013" s="196"/>
      <c r="Q1013" s="104" t="e">
        <f t="shared" si="50"/>
        <v>#DIV/0!</v>
      </c>
    </row>
    <row r="1014" spans="1:17">
      <c r="B1014" s="121"/>
      <c r="C1014" s="119"/>
      <c r="D1014" s="119"/>
      <c r="E1014" s="117"/>
      <c r="F1014" s="118"/>
      <c r="G1014" s="119"/>
      <c r="H1014" s="119"/>
      <c r="I1014" s="123"/>
      <c r="J1014" s="124"/>
      <c r="K1014" s="120">
        <v>0</v>
      </c>
      <c r="L1014" s="120">
        <v>0</v>
      </c>
      <c r="M1014" s="120">
        <v>0</v>
      </c>
      <c r="N1014" s="112">
        <f t="shared" si="48"/>
        <v>0</v>
      </c>
      <c r="O1014" s="115">
        <f t="shared" si="49"/>
        <v>0</v>
      </c>
      <c r="P1014" s="196"/>
      <c r="Q1014" s="104" t="e">
        <f t="shared" si="50"/>
        <v>#DIV/0!</v>
      </c>
    </row>
    <row r="1015" spans="1:17">
      <c r="B1015" s="121"/>
      <c r="C1015" s="119"/>
      <c r="D1015" s="119"/>
      <c r="E1015" s="117"/>
      <c r="F1015" s="118"/>
      <c r="G1015" s="119"/>
      <c r="H1015" s="119"/>
      <c r="I1015" s="123"/>
      <c r="J1015" s="124"/>
      <c r="K1015" s="120">
        <v>0</v>
      </c>
      <c r="L1015" s="120">
        <v>0</v>
      </c>
      <c r="M1015" s="120">
        <v>0</v>
      </c>
      <c r="N1015" s="112">
        <f t="shared" si="48"/>
        <v>0</v>
      </c>
      <c r="O1015" s="115">
        <f t="shared" si="49"/>
        <v>0</v>
      </c>
      <c r="P1015" s="196"/>
      <c r="Q1015" s="104" t="e">
        <f t="shared" si="50"/>
        <v>#DIV/0!</v>
      </c>
    </row>
    <row r="1016" spans="1:17">
      <c r="B1016" s="121"/>
      <c r="C1016" s="119"/>
      <c r="D1016" s="119"/>
      <c r="E1016" s="117"/>
      <c r="F1016" s="118"/>
      <c r="G1016" s="119"/>
      <c r="H1016" s="119"/>
      <c r="I1016" s="123"/>
      <c r="J1016" s="124"/>
      <c r="K1016" s="120">
        <v>0</v>
      </c>
      <c r="L1016" s="120">
        <v>0</v>
      </c>
      <c r="M1016" s="120">
        <v>0</v>
      </c>
      <c r="N1016" s="112">
        <f t="shared" si="48"/>
        <v>0</v>
      </c>
      <c r="O1016" s="115">
        <f t="shared" si="49"/>
        <v>0</v>
      </c>
      <c r="P1016" s="196"/>
      <c r="Q1016" s="104" t="e">
        <f t="shared" si="50"/>
        <v>#DIV/0!</v>
      </c>
    </row>
    <row r="1017" spans="1:17">
      <c r="B1017" s="121"/>
      <c r="C1017" s="119"/>
      <c r="D1017" s="119"/>
      <c r="E1017" s="117"/>
      <c r="F1017" s="118"/>
      <c r="G1017" s="119"/>
      <c r="H1017" s="119"/>
      <c r="I1017" s="123"/>
      <c r="J1017" s="124"/>
      <c r="K1017" s="120">
        <v>0</v>
      </c>
      <c r="L1017" s="120">
        <v>0</v>
      </c>
      <c r="M1017" s="120">
        <v>0</v>
      </c>
      <c r="N1017" s="112">
        <f t="shared" si="48"/>
        <v>0</v>
      </c>
      <c r="O1017" s="115">
        <f t="shared" si="49"/>
        <v>0</v>
      </c>
      <c r="P1017" s="196"/>
      <c r="Q1017" s="104" t="e">
        <f t="shared" si="50"/>
        <v>#DIV/0!</v>
      </c>
    </row>
    <row r="1018" spans="1:17">
      <c r="B1018" s="121"/>
      <c r="C1018" s="119"/>
      <c r="D1018" s="119"/>
      <c r="E1018" s="117"/>
      <c r="F1018" s="118"/>
      <c r="G1018" s="119"/>
      <c r="H1018" s="119"/>
      <c r="I1018" s="123"/>
      <c r="J1018" s="124"/>
      <c r="K1018" s="120">
        <v>0</v>
      </c>
      <c r="L1018" s="120">
        <v>0</v>
      </c>
      <c r="M1018" s="120">
        <v>0</v>
      </c>
      <c r="N1018" s="112">
        <f t="shared" si="48"/>
        <v>0</v>
      </c>
      <c r="O1018" s="115">
        <f t="shared" si="49"/>
        <v>0</v>
      </c>
      <c r="P1018" s="196"/>
      <c r="Q1018" s="104" t="e">
        <f t="shared" si="50"/>
        <v>#DIV/0!</v>
      </c>
    </row>
    <row r="1019" spans="1:17">
      <c r="B1019" s="121"/>
      <c r="C1019" s="119"/>
      <c r="D1019" s="119"/>
      <c r="E1019" s="117"/>
      <c r="F1019" s="118"/>
      <c r="G1019" s="119"/>
      <c r="H1019" s="119"/>
      <c r="I1019" s="123"/>
      <c r="J1019" s="124"/>
      <c r="K1019" s="120">
        <v>0</v>
      </c>
      <c r="L1019" s="120">
        <v>0</v>
      </c>
      <c r="M1019" s="120">
        <v>0</v>
      </c>
      <c r="N1019" s="112">
        <f t="shared" si="48"/>
        <v>0</v>
      </c>
      <c r="O1019" s="115">
        <f t="shared" si="49"/>
        <v>0</v>
      </c>
      <c r="P1019" s="196"/>
      <c r="Q1019" s="104" t="e">
        <f t="shared" si="50"/>
        <v>#DIV/0!</v>
      </c>
    </row>
    <row r="1020" spans="1:17">
      <c r="B1020" s="121"/>
      <c r="C1020" s="119"/>
      <c r="D1020" s="119"/>
      <c r="E1020" s="117"/>
      <c r="F1020" s="118"/>
      <c r="G1020" s="119"/>
      <c r="H1020" s="119"/>
      <c r="I1020" s="123"/>
      <c r="J1020" s="124"/>
      <c r="K1020" s="120">
        <v>0</v>
      </c>
      <c r="L1020" s="120">
        <v>0</v>
      </c>
      <c r="M1020" s="120">
        <v>0</v>
      </c>
      <c r="N1020" s="112">
        <f t="shared" si="48"/>
        <v>0</v>
      </c>
      <c r="O1020" s="115">
        <f t="shared" si="49"/>
        <v>0</v>
      </c>
      <c r="P1020" s="196"/>
      <c r="Q1020" s="104" t="e">
        <f t="shared" si="50"/>
        <v>#DIV/0!</v>
      </c>
    </row>
    <row r="1021" spans="1:17">
      <c r="A1021" s="52">
        <v>0</v>
      </c>
      <c r="B1021" s="52">
        <v>0</v>
      </c>
      <c r="C1021" s="53">
        <f>C17-SUM(K20:K1020)</f>
        <v>0</v>
      </c>
      <c r="D1021" s="53">
        <f>D17-SUM(L20:L1020)</f>
        <v>0</v>
      </c>
      <c r="E1021" s="53">
        <f>E17-SUM(M20:M1020)</f>
        <v>0</v>
      </c>
      <c r="F1021" s="53">
        <f>F17-SUM(N20:N1020)</f>
        <v>0</v>
      </c>
      <c r="G1021" s="53">
        <f>G17-SUM(O20:O1020)</f>
        <v>0</v>
      </c>
      <c r="H1021" s="53">
        <v>0</v>
      </c>
      <c r="I1021" s="53">
        <v>0</v>
      </c>
      <c r="J1021" s="53">
        <v>0</v>
      </c>
      <c r="K1021" s="53">
        <f>K17-SUM(K20:K1020)</f>
        <v>0</v>
      </c>
      <c r="L1021" s="53">
        <f t="shared" ref="L1021:O1021" si="51">L17-SUM(L20:L1020)</f>
        <v>0</v>
      </c>
      <c r="M1021" s="53">
        <f t="shared" si="51"/>
        <v>0</v>
      </c>
      <c r="N1021" s="53">
        <f t="shared" si="51"/>
        <v>0</v>
      </c>
      <c r="O1021" s="53">
        <f t="shared" si="51"/>
        <v>0</v>
      </c>
      <c r="P1021" s="52">
        <v>0</v>
      </c>
      <c r="Q1021" s="52">
        <v>0</v>
      </c>
    </row>
  </sheetData>
  <sheetProtection insertColumns="0" insertRows="0" deleteRows="0" sort="0" autoFilter="0"/>
  <protectedRanges>
    <protectedRange sqref="H6" name="Range2_1"/>
    <protectedRange sqref="B21:P1020" name="Range1"/>
  </protectedRanges>
  <autoFilter ref="B20:P20">
    <filterColumn colId="6"/>
  </autoFilter>
  <mergeCells count="3">
    <mergeCell ref="B2:O2"/>
    <mergeCell ref="B3:O3"/>
    <mergeCell ref="B4:O4"/>
  </mergeCells>
  <conditionalFormatting sqref="C18:H18 K18:O18 R21 Q21:Q1020 K1021:O1021 B20:P20 C1021:H1021">
    <cfRule type="cellIs" dxfId="5" priority="197" stopIfTrue="1" operator="equal">
      <formula>0</formula>
    </cfRule>
    <cfRule type="cellIs" dxfId="4" priority="198" stopIfTrue="1" operator="notEqual">
      <formula>0</formula>
    </cfRule>
  </conditionalFormatting>
  <conditionalFormatting sqref="C18:H18 K18:O18 R21 Q21:Q1020 K1021:O1021 B20:P20 C1021:H1021">
    <cfRule type="cellIs" dxfId="3" priority="196" stopIfTrue="1" operator="greaterThan">
      <formula>0.1</formula>
    </cfRule>
  </conditionalFormatting>
  <conditionalFormatting sqref="I1021:J1021">
    <cfRule type="cellIs" dxfId="2" priority="2" stopIfTrue="1" operator="equal">
      <formula>0</formula>
    </cfRule>
    <cfRule type="cellIs" dxfId="1" priority="3" stopIfTrue="1" operator="notEqual">
      <formula>0</formula>
    </cfRule>
  </conditionalFormatting>
  <conditionalFormatting sqref="I1021:J1021">
    <cfRule type="cellIs" dxfId="0" priority="1" stopIfTrue="1" operator="greaterThan">
      <formula>0.1</formula>
    </cfRule>
  </conditionalFormatting>
  <dataValidations count="6">
    <dataValidation type="list" allowBlank="1" showInputMessage="1" showErrorMessage="1" sqref="H6">
      <formula1>Months_3B</formula1>
    </dataValidation>
    <dataValidation type="list" allowBlank="1" showInputMessage="1" showErrorMessage="1" sqref="J21:J1020">
      <formula1>ITC_Transaction_Type</formula1>
    </dataValidation>
    <dataValidation type="date" allowBlank="1" showInputMessage="1" showErrorMessage="1" sqref="E21:E1020">
      <formula1>43556</formula1>
      <formula2>43921</formula2>
    </dataValidation>
    <dataValidation type="list" allowBlank="1" showInputMessage="1" showErrorMessage="1" sqref="B21:B1020">
      <formula1>Months</formula1>
    </dataValidation>
    <dataValidation type="list" allowBlank="1" showInputMessage="1" showErrorMessage="1" sqref="I21:I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57" orientation="landscape" r:id="rId1"/>
  <ignoredErrors>
    <ignoredError sqref="Q21:Q1020"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Summary</vt:lpstr>
      <vt:lpstr>Sales</vt:lpstr>
      <vt:lpstr>Amedment</vt:lpstr>
      <vt:lpstr>HSN</vt:lpstr>
      <vt:lpstr>RCM</vt:lpstr>
      <vt:lpstr>ITC-Books</vt:lpstr>
      <vt:lpstr>ITC-3B</vt:lpstr>
      <vt:lpstr>2A-2B</vt:lpstr>
      <vt:lpstr>ITC Claimed Next Year</vt:lpstr>
      <vt:lpstr>GST Summary</vt:lpstr>
      <vt:lpstr>GSTR 9</vt:lpstr>
      <vt:lpstr>GSTR 9C</vt:lpstr>
      <vt:lpstr>List</vt:lpstr>
      <vt:lpstr>ITC_Transaction_Type</vt:lpstr>
      <vt:lpstr>Months</vt:lpstr>
      <vt:lpstr>Months_3B</vt:lpstr>
      <vt:lpstr>Place</vt:lpstr>
      <vt:lpstr>'2A-2B'!Print_Area</vt:lpstr>
      <vt:lpstr>Amedment!Print_Area</vt:lpstr>
      <vt:lpstr>HSN!Print_Area</vt:lpstr>
      <vt:lpstr>'ITC Claimed Next Year'!Print_Area</vt:lpstr>
      <vt:lpstr>'ITC-3B'!Print_Area</vt:lpstr>
      <vt:lpstr>'ITC-Books'!Print_Area</vt:lpstr>
      <vt:lpstr>RCM!Print_Area</vt:lpstr>
      <vt:lpstr>Sales!Print_Area</vt:lpstr>
      <vt:lpstr>Rate</vt:lpstr>
      <vt:lpstr>RCM_List</vt:lpstr>
      <vt:lpstr>Remark</vt:lpstr>
      <vt:lpstr>Transaction</vt:lpstr>
      <vt:lpstr>Transaction_Type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ashishg</dc:creator>
  <cp:lastModifiedBy>ashishg</cp:lastModifiedBy>
  <cp:lastPrinted>2021-04-22T18:30:02Z</cp:lastPrinted>
  <dcterms:created xsi:type="dcterms:W3CDTF">2020-01-28T10:14:37Z</dcterms:created>
  <dcterms:modified xsi:type="dcterms:W3CDTF">2021-12-25T10:48:32Z</dcterms:modified>
</cp:coreProperties>
</file>