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Tushant\Desktop\"/>
    </mc:Choice>
  </mc:AlternateContent>
  <workbookProtection workbookAlgorithmName="SHA-512" workbookHashValue="1jgvep68yDQT3Dvf92KsH6Y3ae0P8tGJmiF+WAXzjbcoD/A8AS3hCx2MDW6+rYrgsEmnQc99P597qGseV6wWXA==" workbookSaltValue="7cQcVikRhdF9dpQFqAeW1g==" workbookSpinCount="100000" lockStructure="1"/>
  <bookViews>
    <workbookView xWindow="0" yWindow="0" windowWidth="20490" windowHeight="7620"/>
  </bookViews>
  <sheets>
    <sheet name="Interest &amp; Late Fee Calculator" sheetId="1" r:id="rId1"/>
  </sheets>
  <definedNames>
    <definedName name="_xlnm.Print_Area" localSheetId="0">'Interest &amp; Late Fee Calculator'!$A$1:$I$53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1" l="1"/>
  <c r="E39" i="1"/>
  <c r="E40" i="1" l="1"/>
  <c r="E45" i="1" l="1"/>
  <c r="E44" i="1" l="1"/>
  <c r="F45" i="1"/>
  <c r="F42" i="1" l="1"/>
  <c r="F43" i="1"/>
  <c r="F44" i="1"/>
  <c r="F41" i="1"/>
  <c r="F40" i="1"/>
  <c r="E43" i="1"/>
  <c r="E42" i="1"/>
  <c r="E41" i="1"/>
  <c r="E38" i="1"/>
  <c r="G38" i="1" s="1"/>
  <c r="I38" i="1" s="1"/>
  <c r="E37" i="1"/>
  <c r="G37" i="1" s="1"/>
  <c r="I37" i="1" s="1"/>
  <c r="E36" i="1"/>
  <c r="E35" i="1"/>
  <c r="G35" i="1" s="1"/>
  <c r="I35" i="1" s="1"/>
  <c r="E34" i="1"/>
  <c r="G34" i="1" s="1"/>
  <c r="I34" i="1" s="1"/>
  <c r="E33" i="1"/>
  <c r="G33" i="1" s="1"/>
  <c r="I33" i="1" s="1"/>
  <c r="E32" i="1"/>
  <c r="G32" i="1" s="1"/>
  <c r="I32" i="1" s="1"/>
  <c r="E31" i="1"/>
  <c r="G31" i="1" s="1"/>
  <c r="I31" i="1" s="1"/>
  <c r="E30" i="1"/>
  <c r="G30" i="1" s="1"/>
  <c r="I30" i="1" s="1"/>
  <c r="E29" i="1"/>
  <c r="G29" i="1" s="1"/>
  <c r="I29" i="1" s="1"/>
  <c r="E28" i="1"/>
  <c r="E27" i="1"/>
  <c r="G27" i="1" s="1"/>
  <c r="I27" i="1" s="1"/>
  <c r="E26" i="1"/>
  <c r="G26" i="1" s="1"/>
  <c r="I26" i="1" s="1"/>
  <c r="E25" i="1"/>
  <c r="G25" i="1" s="1"/>
  <c r="I25" i="1" s="1"/>
  <c r="E24" i="1"/>
  <c r="G24" i="1" s="1"/>
  <c r="I24" i="1" s="1"/>
  <c r="E23" i="1"/>
  <c r="G23" i="1" s="1"/>
  <c r="I23" i="1" s="1"/>
  <c r="E22" i="1"/>
  <c r="G22" i="1" s="1"/>
  <c r="I22" i="1" s="1"/>
  <c r="E21" i="1"/>
  <c r="G21" i="1" s="1"/>
  <c r="I21" i="1" s="1"/>
  <c r="E20" i="1"/>
  <c r="G20" i="1" s="1"/>
  <c r="I20" i="1" s="1"/>
  <c r="E19" i="1"/>
  <c r="G19" i="1" s="1"/>
  <c r="I19" i="1" s="1"/>
  <c r="E18" i="1"/>
  <c r="G18" i="1" s="1"/>
  <c r="I18" i="1" s="1"/>
  <c r="E17" i="1"/>
  <c r="G17" i="1" s="1"/>
  <c r="I17" i="1" s="1"/>
  <c r="E16" i="1"/>
  <c r="G16" i="1" s="1"/>
  <c r="I16" i="1" s="1"/>
  <c r="E15" i="1"/>
  <c r="G15" i="1" s="1"/>
  <c r="I15" i="1" s="1"/>
  <c r="E14" i="1"/>
  <c r="G14" i="1" s="1"/>
  <c r="I14" i="1" s="1"/>
  <c r="E13" i="1"/>
  <c r="G13" i="1" s="1"/>
  <c r="I13" i="1" s="1"/>
  <c r="E12" i="1"/>
  <c r="G12" i="1" s="1"/>
  <c r="I12" i="1" s="1"/>
  <c r="E11" i="1"/>
  <c r="G11" i="1" s="1"/>
  <c r="I11" i="1" s="1"/>
  <c r="E10" i="1"/>
  <c r="G10" i="1" s="1"/>
  <c r="I10" i="1" s="1"/>
  <c r="E9" i="1"/>
  <c r="G9" i="1" s="1"/>
  <c r="I9" i="1" s="1"/>
  <c r="F39" i="1"/>
  <c r="H10" i="1" l="1"/>
  <c r="H18" i="1"/>
  <c r="H26" i="1"/>
  <c r="H34" i="1"/>
  <c r="H11" i="1"/>
  <c r="H19" i="1"/>
  <c r="H27" i="1"/>
  <c r="H35" i="1"/>
  <c r="H16" i="1"/>
  <c r="H20" i="1"/>
  <c r="H24" i="1"/>
  <c r="H32" i="1"/>
  <c r="H14" i="1"/>
  <c r="H22" i="1"/>
  <c r="H30" i="1"/>
  <c r="H38" i="1"/>
  <c r="H15" i="1"/>
  <c r="H23" i="1"/>
  <c r="H31" i="1"/>
  <c r="H12" i="1"/>
  <c r="H9" i="1"/>
  <c r="H13" i="1"/>
  <c r="H17" i="1"/>
  <c r="H21" i="1"/>
  <c r="H25" i="1"/>
  <c r="H29" i="1"/>
  <c r="H33" i="1"/>
  <c r="H37" i="1"/>
  <c r="G44" i="1"/>
  <c r="I44" i="1" s="1"/>
  <c r="G41" i="1"/>
  <c r="I41" i="1" s="1"/>
  <c r="G45" i="1"/>
  <c r="I45" i="1" s="1"/>
  <c r="G42" i="1"/>
  <c r="I42" i="1" s="1"/>
  <c r="G43" i="1"/>
  <c r="I43" i="1" s="1"/>
  <c r="G40" i="1"/>
  <c r="G39" i="1"/>
  <c r="I39" i="1" s="1"/>
  <c r="G28" i="1"/>
  <c r="I28" i="1" s="1"/>
  <c r="G36" i="1"/>
  <c r="I36" i="1" s="1"/>
  <c r="G8" i="1"/>
  <c r="I8" i="1" s="1"/>
  <c r="H40" i="1" l="1"/>
  <c r="I40" i="1"/>
  <c r="H45" i="1"/>
  <c r="H28" i="1"/>
  <c r="H39" i="1"/>
  <c r="H41" i="1"/>
  <c r="H42" i="1"/>
  <c r="H36" i="1"/>
  <c r="H43" i="1"/>
  <c r="H44" i="1"/>
  <c r="H8" i="1"/>
  <c r="H46" i="1" l="1"/>
  <c r="I46" i="1"/>
</calcChain>
</file>

<file path=xl/comments1.xml><?xml version="1.0" encoding="utf-8"?>
<comments xmlns="http://schemas.openxmlformats.org/spreadsheetml/2006/main">
  <authors>
    <author>Tax Ninja</author>
  </authors>
  <commentList>
    <comment ref="B7" authorId="0" shapeId="0">
      <text>
        <r>
          <rPr>
            <b/>
            <sz val="9"/>
            <color indexed="81"/>
            <rFont val="Tahoma"/>
            <family val="2"/>
          </rPr>
          <t>Tax Ninja:</t>
        </r>
        <r>
          <rPr>
            <sz val="9"/>
            <color indexed="81"/>
            <rFont val="Tahoma"/>
            <family val="2"/>
          </rPr>
          <t xml:space="preserve">
Please Select the State Group from the List of States mentioned below the Table.</t>
        </r>
      </text>
    </comment>
    <comment ref="C7" authorId="0" shapeId="0">
      <text>
        <r>
          <rPr>
            <b/>
            <sz val="9"/>
            <color indexed="81"/>
            <rFont val="Tahoma"/>
            <family val="2"/>
          </rPr>
          <t>Tax Ninja:</t>
        </r>
        <r>
          <rPr>
            <sz val="9"/>
            <color indexed="81"/>
            <rFont val="Tahoma"/>
            <family val="2"/>
          </rPr>
          <t xml:space="preserve">
Please fill the Additional tax Liability in numeric Format. In Case the Tax Liability amounts to Nil then you are requested to fill 0.</t>
        </r>
      </text>
    </comment>
    <comment ref="D7" authorId="0" shapeId="0">
      <text>
        <r>
          <rPr>
            <b/>
            <sz val="9"/>
            <color indexed="81"/>
            <rFont val="Tahoma"/>
            <family val="2"/>
          </rPr>
          <t>Tax Ninja:</t>
        </r>
        <r>
          <rPr>
            <sz val="9"/>
            <color indexed="81"/>
            <rFont val="Tahoma"/>
            <family val="2"/>
          </rPr>
          <t xml:space="preserve">
Please Select if Turnover in Previous Financial Year was Greater than Rs. 5 Crore.</t>
        </r>
      </text>
    </comment>
    <comment ref="E7" authorId="0" shapeId="0">
      <text>
        <r>
          <rPr>
            <b/>
            <sz val="9"/>
            <color indexed="81"/>
            <rFont val="Tahoma"/>
            <family val="2"/>
          </rPr>
          <t>Tax Ninja:</t>
        </r>
        <r>
          <rPr>
            <sz val="9"/>
            <color indexed="81"/>
            <rFont val="Tahoma"/>
            <family val="2"/>
          </rPr>
          <t xml:space="preserve">
Please type the Return Filing Date in "DD/MM/YYY" format.</t>
        </r>
      </text>
    </comment>
  </commentList>
</comments>
</file>

<file path=xl/sharedStrings.xml><?xml version="1.0" encoding="utf-8"?>
<sst xmlns="http://schemas.openxmlformats.org/spreadsheetml/2006/main" count="93" uniqueCount="19">
  <si>
    <t>Return Period</t>
  </si>
  <si>
    <t>GSTR-3B
Due Date</t>
  </si>
  <si>
    <t>Additional
Tax Liability (₹)</t>
  </si>
  <si>
    <t>Late
Days</t>
  </si>
  <si>
    <t>Interest (₹)</t>
  </si>
  <si>
    <t>Late Fee (₹)</t>
  </si>
  <si>
    <t>Turnover in Previous Financial Year is Greater than Rs. 5 Crore</t>
  </si>
  <si>
    <t>No</t>
  </si>
  <si>
    <t>Return Filing Date</t>
  </si>
  <si>
    <t>Total</t>
  </si>
  <si>
    <t>Group - I States</t>
  </si>
  <si>
    <t>State Group</t>
  </si>
  <si>
    <t>Group - I</t>
  </si>
  <si>
    <t>Chhattisgarh, Madhya Pradesh, Gujarat, Maharashtra, Karnataka, Goa, Kerala, Tamil Nadu, Telangana or Andhra Pradesh or the Union territories of Daman and Diu and Dadra and Nagar Haveli, Puducherry, Andaman and Nicobar Islands and Lakshadweep</t>
  </si>
  <si>
    <t>Group - II States</t>
  </si>
  <si>
    <t>Himachal Pradesh, Punjab, Uttarakhand, Haryana, Rajasthan, Uttar Pradesh, Bihar, Sikkim, Arunachal Pradesh, Nagaland, Manipur, Mizoram, Tripura, Meghalaya, Assam, West Bengal, Jharkhand or Odisha or the Union territories of Jammu and Kashmir, Ladakh, Chandigarh and Delhi</t>
  </si>
  <si>
    <t>GSTR-3B Interest and Late Fee Calculator</t>
  </si>
  <si>
    <r>
      <rPr>
        <b/>
        <sz val="11"/>
        <color theme="1"/>
        <rFont val="Calibri"/>
        <family val="2"/>
        <scheme val="minor"/>
      </rPr>
      <t>Disclaimer :</t>
    </r>
    <r>
      <rPr>
        <sz val="11"/>
        <color theme="1"/>
        <rFont val="Calibri"/>
        <family val="2"/>
        <scheme val="minor"/>
      </rPr>
      <t xml:space="preserve"> While due care has been taken in preparing this Calculator, the existence of mistakes and omissions herein is not ruled out. Neither the author nor Tax Ninja and its affiliates accepts any liabilities for any loss or damage of any kind arising out of any inaccurate or incomplete information in this Calculator nor for any actions taken in reliance thereon. No part of this Calculator should be distributed or copied (except for personal, non-commercial use) without express written permission of Tax Ninja.</t>
    </r>
  </si>
  <si>
    <t>Version 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</si>
</sst>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F800]dddd\,\ mmmm\ dd\,\ yyyy"/>
    <numFmt numFmtId="165" formatCode="[$-4009]mmmm\ yyyy"/>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22"/>
      <color theme="1"/>
      <name val="Calibri"/>
      <family val="2"/>
      <scheme val="minor"/>
    </font>
    <font>
      <b/>
      <sz val="12"/>
      <color theme="1"/>
      <name val="Calibri"/>
      <family val="2"/>
      <scheme val="minor"/>
    </font>
    <font>
      <sz val="12"/>
      <color theme="1"/>
      <name val="Calibri"/>
      <family val="2"/>
      <scheme val="minor"/>
    </font>
    <font>
      <sz val="9"/>
      <color indexed="81"/>
      <name val="Tahoma"/>
      <family val="2"/>
    </font>
    <font>
      <b/>
      <sz val="9"/>
      <color indexed="81"/>
      <name val="Tahoma"/>
      <family val="2"/>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79">
    <xf numFmtId="0" fontId="0" fillId="0" borderId="0" xfId="0"/>
    <xf numFmtId="0" fontId="5" fillId="3" borderId="14" xfId="0" applyFont="1" applyFill="1" applyBorder="1" applyAlignment="1">
      <alignment vertical="center"/>
    </xf>
    <xf numFmtId="0" fontId="5" fillId="3" borderId="15" xfId="0" applyFont="1" applyFill="1" applyBorder="1" applyAlignment="1">
      <alignment vertical="center"/>
    </xf>
    <xf numFmtId="0" fontId="5" fillId="3" borderId="15" xfId="0" applyFont="1" applyFill="1" applyBorder="1" applyAlignment="1">
      <alignment vertical="center" wrapText="1"/>
    </xf>
    <xf numFmtId="0" fontId="5" fillId="3" borderId="16" xfId="0" applyFont="1" applyFill="1" applyBorder="1" applyAlignment="1">
      <alignment vertical="center" wrapText="1"/>
    </xf>
    <xf numFmtId="165" fontId="6" fillId="0" borderId="11" xfId="0" applyNumberFormat="1" applyFont="1" applyBorder="1" applyAlignment="1">
      <alignment horizontal="left"/>
    </xf>
    <xf numFmtId="17" fontId="6" fillId="0" borderId="12" xfId="0" applyNumberFormat="1" applyFont="1" applyBorder="1" applyProtection="1">
      <protection locked="0"/>
    </xf>
    <xf numFmtId="43" fontId="6" fillId="0" borderId="12" xfId="1" applyFont="1" applyBorder="1" applyProtection="1">
      <protection locked="0"/>
    </xf>
    <xf numFmtId="0" fontId="6" fillId="0" borderId="12" xfId="0" applyFont="1" applyBorder="1" applyProtection="1">
      <protection locked="0"/>
    </xf>
    <xf numFmtId="14" fontId="6" fillId="0" borderId="1" xfId="0" applyNumberFormat="1" applyFont="1" applyBorder="1" applyProtection="1">
      <protection locked="0"/>
    </xf>
    <xf numFmtId="14" fontId="6" fillId="0" borderId="12" xfId="0" applyNumberFormat="1" applyFont="1" applyBorder="1" applyAlignment="1" applyProtection="1">
      <alignment horizontal="right"/>
      <protection hidden="1"/>
    </xf>
    <xf numFmtId="0" fontId="6" fillId="0" borderId="12" xfId="0" applyFont="1" applyBorder="1" applyProtection="1">
      <protection hidden="1"/>
    </xf>
    <xf numFmtId="43" fontId="6" fillId="0" borderId="12" xfId="1" applyFont="1" applyBorder="1" applyProtection="1">
      <protection hidden="1"/>
    </xf>
    <xf numFmtId="43" fontId="6" fillId="0" borderId="13" xfId="1" applyFont="1" applyBorder="1" applyProtection="1">
      <protection hidden="1"/>
    </xf>
    <xf numFmtId="17" fontId="6" fillId="0" borderId="1" xfId="0" applyNumberFormat="1" applyFont="1" applyBorder="1" applyProtection="1">
      <protection locked="0"/>
    </xf>
    <xf numFmtId="43" fontId="6" fillId="0" borderId="1" xfId="1" applyFont="1" applyBorder="1" applyProtection="1">
      <protection locked="0"/>
    </xf>
    <xf numFmtId="14" fontId="6" fillId="0" borderId="1" xfId="0" applyNumberFormat="1" applyFont="1" applyBorder="1" applyAlignment="1" applyProtection="1">
      <alignment horizontal="right"/>
      <protection hidden="1"/>
    </xf>
    <xf numFmtId="0" fontId="6" fillId="0" borderId="1" xfId="0" applyFont="1" applyBorder="1" applyProtection="1">
      <protection hidden="1"/>
    </xf>
    <xf numFmtId="43" fontId="6" fillId="0" borderId="1" xfId="1" applyFont="1" applyBorder="1" applyProtection="1">
      <protection hidden="1"/>
    </xf>
    <xf numFmtId="17" fontId="6" fillId="0" borderId="18" xfId="0" applyNumberFormat="1" applyFont="1" applyBorder="1" applyProtection="1">
      <protection locked="0"/>
    </xf>
    <xf numFmtId="43" fontId="6" fillId="0" borderId="18" xfId="1" applyFont="1" applyBorder="1" applyProtection="1">
      <protection locked="0"/>
    </xf>
    <xf numFmtId="14" fontId="6" fillId="0" borderId="18" xfId="0" applyNumberFormat="1" applyFont="1" applyBorder="1" applyProtection="1">
      <protection locked="0"/>
    </xf>
    <xf numFmtId="14" fontId="6" fillId="0" borderId="18" xfId="0" applyNumberFormat="1" applyFont="1" applyBorder="1" applyAlignment="1" applyProtection="1">
      <alignment horizontal="right"/>
      <protection hidden="1"/>
    </xf>
    <xf numFmtId="0" fontId="6" fillId="0" borderId="18" xfId="0" applyFont="1" applyBorder="1" applyProtection="1">
      <protection hidden="1"/>
    </xf>
    <xf numFmtId="43" fontId="6" fillId="0" borderId="18" xfId="1" applyFont="1" applyBorder="1" applyProtection="1">
      <protection hidden="1"/>
    </xf>
    <xf numFmtId="43" fontId="6" fillId="0" borderId="19" xfId="1" applyFont="1" applyBorder="1" applyProtection="1">
      <protection hidden="1"/>
    </xf>
    <xf numFmtId="43" fontId="5" fillId="3" borderId="2" xfId="1" applyFont="1" applyFill="1" applyBorder="1" applyProtection="1">
      <protection hidden="1"/>
    </xf>
    <xf numFmtId="165" fontId="6" fillId="0" borderId="6" xfId="0" applyNumberFormat="1" applyFont="1" applyBorder="1" applyAlignment="1" applyProtection="1">
      <alignment horizontal="left"/>
      <protection hidden="1"/>
    </xf>
    <xf numFmtId="165" fontId="6" fillId="0" borderId="17" xfId="0" applyNumberFormat="1" applyFont="1" applyBorder="1" applyAlignment="1" applyProtection="1">
      <alignment horizontal="left"/>
      <protection hidden="1"/>
    </xf>
    <xf numFmtId="0" fontId="0" fillId="4" borderId="0" xfId="0" applyFill="1"/>
    <xf numFmtId="164" fontId="0" fillId="4" borderId="0" xfId="0" applyNumberFormat="1" applyFill="1"/>
    <xf numFmtId="0" fontId="0" fillId="4" borderId="22" xfId="0" applyFill="1" applyBorder="1" applyAlignment="1">
      <alignment horizontal="center" wrapText="1"/>
    </xf>
    <xf numFmtId="0" fontId="0" fillId="4" borderId="23" xfId="0" applyFill="1" applyBorder="1" applyAlignment="1">
      <alignment horizontal="center" wrapText="1"/>
    </xf>
    <xf numFmtId="0" fontId="0" fillId="4" borderId="24" xfId="0" applyFill="1" applyBorder="1" applyAlignment="1">
      <alignment horizontal="center" wrapText="1"/>
    </xf>
    <xf numFmtId="0" fontId="0" fillId="4" borderId="25" xfId="0" applyFill="1" applyBorder="1" applyAlignment="1">
      <alignment horizontal="center" wrapText="1"/>
    </xf>
    <xf numFmtId="0" fontId="0" fillId="4" borderId="0" xfId="0" applyFill="1" applyBorder="1" applyAlignment="1">
      <alignment horizontal="center" wrapText="1"/>
    </xf>
    <xf numFmtId="0" fontId="0" fillId="4" borderId="26" xfId="0" applyFill="1" applyBorder="1" applyAlignment="1">
      <alignment horizontal="center" wrapText="1"/>
    </xf>
    <xf numFmtId="0" fontId="0" fillId="4" borderId="27" xfId="0" applyFill="1" applyBorder="1" applyAlignment="1">
      <alignment horizontal="center" wrapText="1"/>
    </xf>
    <xf numFmtId="0" fontId="0" fillId="4" borderId="21" xfId="0" applyFill="1" applyBorder="1" applyAlignment="1">
      <alignment horizontal="center" wrapText="1"/>
    </xf>
    <xf numFmtId="0" fontId="0" fillId="4" borderId="28" xfId="0" applyFill="1" applyBorder="1" applyAlignment="1">
      <alignment horizont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8" xfId="0" applyFont="1" applyFill="1" applyBorder="1" applyAlignment="1">
      <alignment horizontal="center" vertical="center"/>
    </xf>
    <xf numFmtId="0" fontId="0" fillId="0" borderId="30" xfId="0" applyBorder="1" applyAlignment="1">
      <alignment horizontal="center"/>
    </xf>
    <xf numFmtId="0" fontId="0" fillId="0" borderId="29" xfId="0" applyBorder="1" applyAlignment="1">
      <alignment horizontal="center"/>
    </xf>
    <xf numFmtId="0" fontId="0" fillId="0" borderId="31" xfId="0" applyBorder="1" applyAlignment="1">
      <alignment horizontal="center"/>
    </xf>
    <xf numFmtId="0" fontId="2" fillId="0" borderId="11" xfId="0" applyFont="1" applyBorder="1" applyAlignment="1">
      <alignment horizontal="center" wrapText="1"/>
    </xf>
    <xf numFmtId="0" fontId="2" fillId="0" borderId="6" xfId="0" applyFont="1" applyBorder="1" applyAlignment="1">
      <alignment horizontal="center" wrapText="1"/>
    </xf>
    <xf numFmtId="0" fontId="2" fillId="0" borderId="8" xfId="0" applyFont="1" applyBorder="1" applyAlignment="1">
      <alignment horizontal="center" wrapText="1"/>
    </xf>
    <xf numFmtId="17" fontId="0" fillId="0" borderId="12" xfId="0" applyNumberFormat="1" applyFill="1" applyBorder="1" applyAlignment="1">
      <alignment horizontal="center" wrapText="1"/>
    </xf>
    <xf numFmtId="17" fontId="0" fillId="0" borderId="13" xfId="0" applyNumberFormat="1" applyFill="1" applyBorder="1" applyAlignment="1">
      <alignment horizontal="center" wrapText="1"/>
    </xf>
    <xf numFmtId="17" fontId="0" fillId="0" borderId="1" xfId="0" applyNumberFormat="1" applyFill="1" applyBorder="1" applyAlignment="1">
      <alignment horizontal="center" wrapText="1"/>
    </xf>
    <xf numFmtId="17" fontId="0" fillId="0" borderId="7" xfId="0" applyNumberFormat="1" applyFill="1" applyBorder="1" applyAlignment="1">
      <alignment horizontal="center" wrapText="1"/>
    </xf>
    <xf numFmtId="17" fontId="0" fillId="0" borderId="9" xfId="0" applyNumberFormat="1" applyFill="1" applyBorder="1" applyAlignment="1">
      <alignment horizontal="center" wrapText="1"/>
    </xf>
    <xf numFmtId="17" fontId="0" fillId="0" borderId="10" xfId="0" applyNumberFormat="1" applyFill="1" applyBorder="1" applyAlignment="1">
      <alignment horizontal="center" wrapText="1"/>
    </xf>
    <xf numFmtId="0" fontId="5" fillId="3" borderId="14" xfId="0" applyFont="1" applyFill="1" applyBorder="1" applyAlignment="1" applyProtection="1">
      <alignment horizontal="center"/>
    </xf>
    <xf numFmtId="0" fontId="5" fillId="3" borderId="15" xfId="0" applyFont="1" applyFill="1" applyBorder="1" applyAlignment="1" applyProtection="1">
      <alignment horizontal="center"/>
    </xf>
    <xf numFmtId="0" fontId="5" fillId="3" borderId="20" xfId="0" applyFont="1" applyFill="1" applyBorder="1" applyAlignment="1" applyProtection="1">
      <alignment horizontal="center"/>
    </xf>
    <xf numFmtId="17" fontId="0" fillId="0" borderId="4" xfId="0" applyNumberFormat="1" applyFill="1" applyBorder="1" applyAlignment="1">
      <alignment horizontal="center" wrapText="1"/>
    </xf>
    <xf numFmtId="17" fontId="0" fillId="0" borderId="5" xfId="0" applyNumberFormat="1" applyFill="1" applyBorder="1" applyAlignment="1">
      <alignment horizontal="center" wrapText="1"/>
    </xf>
    <xf numFmtId="0" fontId="2" fillId="0" borderId="3" xfId="0" applyFont="1" applyBorder="1" applyAlignment="1">
      <alignment horizontal="center" wrapText="1"/>
    </xf>
    <xf numFmtId="0" fontId="4" fillId="2" borderId="23" xfId="0" applyFont="1" applyFill="1" applyBorder="1" applyAlignment="1">
      <alignment vertical="center"/>
    </xf>
    <xf numFmtId="0" fontId="4" fillId="2" borderId="24" xfId="0" applyFont="1" applyFill="1" applyBorder="1" applyAlignment="1">
      <alignment vertical="center"/>
    </xf>
    <xf numFmtId="0" fontId="4" fillId="2" borderId="0" xfId="0" applyFont="1" applyFill="1" applyBorder="1" applyAlignment="1">
      <alignment vertical="center"/>
    </xf>
    <xf numFmtId="0" fontId="4" fillId="2" borderId="26" xfId="0" applyFont="1" applyFill="1" applyBorder="1" applyAlignment="1">
      <alignment vertical="center"/>
    </xf>
    <xf numFmtId="0" fontId="4" fillId="2" borderId="21" xfId="0" applyFont="1" applyFill="1" applyBorder="1" applyAlignment="1">
      <alignment vertical="center"/>
    </xf>
    <xf numFmtId="0" fontId="4" fillId="2" borderId="28" xfId="0" applyFont="1" applyFill="1" applyBorder="1" applyAlignment="1">
      <alignment vertical="center"/>
    </xf>
  </cellXfs>
  <cellStyles count="2">
    <cellStyle name="Comma" xfId="1" builtinId="3"/>
    <cellStyle name="Normal" xfId="0" builtinId="0"/>
  </cellStyles>
  <dxfs count="1">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taxninja.in/"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17717</xdr:colOff>
      <xdr:row>0</xdr:row>
      <xdr:rowOff>19050</xdr:rowOff>
    </xdr:from>
    <xdr:to>
      <xdr:col>9</xdr:col>
      <xdr:colOff>9524</xdr:colOff>
      <xdr:row>5</xdr:row>
      <xdr:rowOff>180975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0867" y="19050"/>
          <a:ext cx="3944682" cy="1114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I57"/>
  <sheetViews>
    <sheetView showGridLines="0" tabSelected="1" zoomScaleNormal="100" zoomScaleSheetLayoutView="110" workbookViewId="0">
      <pane ySplit="7" topLeftCell="A8" activePane="bottomLeft" state="frozen"/>
      <selection pane="bottomLeft" sqref="A1:E4"/>
    </sheetView>
  </sheetViews>
  <sheetFormatPr defaultRowHeight="15" x14ac:dyDescent="0.25"/>
  <cols>
    <col min="1" max="1" width="16.7109375" style="29" customWidth="1"/>
    <col min="2" max="3" width="13.42578125" style="29" customWidth="1"/>
    <col min="4" max="4" width="26.42578125" style="29" customWidth="1"/>
    <col min="5" max="5" width="22.28515625" style="29" customWidth="1"/>
    <col min="6" max="6" width="18" style="30" customWidth="1"/>
    <col min="7" max="7" width="9.42578125" style="29" customWidth="1"/>
    <col min="8" max="8" width="15.7109375" style="29" customWidth="1"/>
    <col min="9" max="9" width="16.140625" style="29" customWidth="1"/>
    <col min="10" max="16384" width="9.140625" style="29"/>
  </cols>
  <sheetData>
    <row r="1" spans="1:9" ht="15" customHeight="1" x14ac:dyDescent="0.25">
      <c r="A1" s="40" t="s">
        <v>16</v>
      </c>
      <c r="B1" s="41"/>
      <c r="C1" s="41"/>
      <c r="D1" s="41"/>
      <c r="E1" s="42"/>
      <c r="F1" s="73"/>
      <c r="G1" s="73"/>
      <c r="H1" s="73"/>
      <c r="I1" s="74"/>
    </row>
    <row r="2" spans="1:9" ht="15" customHeight="1" x14ac:dyDescent="0.25">
      <c r="A2" s="43"/>
      <c r="B2" s="44"/>
      <c r="C2" s="44"/>
      <c r="D2" s="44"/>
      <c r="E2" s="45"/>
      <c r="F2" s="75"/>
      <c r="G2" s="75"/>
      <c r="H2" s="75"/>
      <c r="I2" s="76"/>
    </row>
    <row r="3" spans="1:9" ht="15" customHeight="1" x14ac:dyDescent="0.25">
      <c r="A3" s="43"/>
      <c r="B3" s="44"/>
      <c r="C3" s="44"/>
      <c r="D3" s="44"/>
      <c r="E3" s="45"/>
      <c r="F3" s="75"/>
      <c r="G3" s="75"/>
      <c r="H3" s="75"/>
      <c r="I3" s="76"/>
    </row>
    <row r="4" spans="1:9" ht="15" customHeight="1" thickBot="1" x14ac:dyDescent="0.3">
      <c r="A4" s="46"/>
      <c r="B4" s="47"/>
      <c r="C4" s="47"/>
      <c r="D4" s="47"/>
      <c r="E4" s="48"/>
      <c r="F4" s="75"/>
      <c r="G4" s="75"/>
      <c r="H4" s="75"/>
      <c r="I4" s="76"/>
    </row>
    <row r="5" spans="1:9" ht="15" customHeight="1" x14ac:dyDescent="0.25">
      <c r="A5" s="49" t="s">
        <v>18</v>
      </c>
      <c r="B5" s="50"/>
      <c r="C5" s="50"/>
      <c r="D5" s="50"/>
      <c r="E5" s="51"/>
      <c r="F5" s="75"/>
      <c r="G5" s="75"/>
      <c r="H5" s="75"/>
      <c r="I5" s="76"/>
    </row>
    <row r="6" spans="1:9" ht="15.75" customHeight="1" thickBot="1" x14ac:dyDescent="0.3">
      <c r="A6" s="52"/>
      <c r="B6" s="53"/>
      <c r="C6" s="53"/>
      <c r="D6" s="53"/>
      <c r="E6" s="54"/>
      <c r="F6" s="77"/>
      <c r="G6" s="77"/>
      <c r="H6" s="77"/>
      <c r="I6" s="78"/>
    </row>
    <row r="7" spans="1:9" ht="52.5" customHeight="1" thickBot="1" x14ac:dyDescent="0.3">
      <c r="A7" s="1" t="s">
        <v>0</v>
      </c>
      <c r="B7" s="2" t="s">
        <v>11</v>
      </c>
      <c r="C7" s="3" t="s">
        <v>2</v>
      </c>
      <c r="D7" s="3" t="s">
        <v>6</v>
      </c>
      <c r="E7" s="3" t="s">
        <v>8</v>
      </c>
      <c r="F7" s="3" t="s">
        <v>1</v>
      </c>
      <c r="G7" s="3" t="s">
        <v>3</v>
      </c>
      <c r="H7" s="3" t="s">
        <v>4</v>
      </c>
      <c r="I7" s="4" t="s">
        <v>5</v>
      </c>
    </row>
    <row r="8" spans="1:9" ht="15.75" x14ac:dyDescent="0.25">
      <c r="A8" s="5">
        <v>42917</v>
      </c>
      <c r="B8" s="6" t="s">
        <v>12</v>
      </c>
      <c r="C8" s="7">
        <v>0</v>
      </c>
      <c r="D8" s="8" t="s">
        <v>7</v>
      </c>
      <c r="E8" s="9">
        <f t="shared" ref="E8:E44" ca="1" si="0">TODAY()</f>
        <v>44098</v>
      </c>
      <c r="F8" s="10">
        <v>42972</v>
      </c>
      <c r="G8" s="11">
        <f t="shared" ref="G8:G45" ca="1" si="1">IF(VALUE(E8)&gt;VALUE(F8),E8-F8,0)</f>
        <v>1126</v>
      </c>
      <c r="H8" s="12">
        <f t="shared" ref="H8:H38" ca="1" si="2">IF(G8&gt;0,IF(C8&gt;0,((C8*G8)/365)*18%,0),0)</f>
        <v>0</v>
      </c>
      <c r="I8" s="13">
        <f t="shared" ref="I8:I44" ca="1" si="3">IF(G8&gt;0,IF(E8&lt;DATE(2020,9,30),IF(C8&gt;0,500,0),MIN(IF(C8="0",G8*50,G8*20),5000)),0)</f>
        <v>0</v>
      </c>
    </row>
    <row r="9" spans="1:9" ht="15.75" x14ac:dyDescent="0.25">
      <c r="A9" s="27">
        <v>42948</v>
      </c>
      <c r="B9" s="14" t="s">
        <v>12</v>
      </c>
      <c r="C9" s="15">
        <v>0</v>
      </c>
      <c r="D9" s="8" t="s">
        <v>7</v>
      </c>
      <c r="E9" s="9">
        <f t="shared" ca="1" si="0"/>
        <v>44098</v>
      </c>
      <c r="F9" s="16">
        <v>42998</v>
      </c>
      <c r="G9" s="17">
        <f t="shared" ca="1" si="1"/>
        <v>1100</v>
      </c>
      <c r="H9" s="12">
        <f t="shared" ca="1" si="2"/>
        <v>0</v>
      </c>
      <c r="I9" s="13">
        <f t="shared" ca="1" si="3"/>
        <v>0</v>
      </c>
    </row>
    <row r="10" spans="1:9" ht="15.75" x14ac:dyDescent="0.25">
      <c r="A10" s="27">
        <v>42979</v>
      </c>
      <c r="B10" s="14" t="s">
        <v>12</v>
      </c>
      <c r="C10" s="15">
        <v>0</v>
      </c>
      <c r="D10" s="8" t="s">
        <v>7</v>
      </c>
      <c r="E10" s="9">
        <f t="shared" ca="1" si="0"/>
        <v>44098</v>
      </c>
      <c r="F10" s="16">
        <v>43028</v>
      </c>
      <c r="G10" s="17">
        <f t="shared" ca="1" si="1"/>
        <v>1070</v>
      </c>
      <c r="H10" s="12">
        <f t="shared" ca="1" si="2"/>
        <v>0</v>
      </c>
      <c r="I10" s="13">
        <f t="shared" ca="1" si="3"/>
        <v>0</v>
      </c>
    </row>
    <row r="11" spans="1:9" ht="15.75" x14ac:dyDescent="0.25">
      <c r="A11" s="27">
        <v>43009</v>
      </c>
      <c r="B11" s="14" t="s">
        <v>12</v>
      </c>
      <c r="C11" s="15">
        <v>0</v>
      </c>
      <c r="D11" s="8" t="s">
        <v>7</v>
      </c>
      <c r="E11" s="9">
        <f t="shared" ca="1" si="0"/>
        <v>44098</v>
      </c>
      <c r="F11" s="16">
        <v>43059</v>
      </c>
      <c r="G11" s="17">
        <f t="shared" ca="1" si="1"/>
        <v>1039</v>
      </c>
      <c r="H11" s="12">
        <f t="shared" ca="1" si="2"/>
        <v>0</v>
      </c>
      <c r="I11" s="13">
        <f t="shared" ca="1" si="3"/>
        <v>0</v>
      </c>
    </row>
    <row r="12" spans="1:9" ht="15.75" x14ac:dyDescent="0.25">
      <c r="A12" s="27">
        <v>43040</v>
      </c>
      <c r="B12" s="14" t="s">
        <v>12</v>
      </c>
      <c r="C12" s="15">
        <v>0</v>
      </c>
      <c r="D12" s="8" t="s">
        <v>7</v>
      </c>
      <c r="E12" s="9">
        <f t="shared" ca="1" si="0"/>
        <v>44098</v>
      </c>
      <c r="F12" s="16">
        <v>43089</v>
      </c>
      <c r="G12" s="17">
        <f t="shared" ca="1" si="1"/>
        <v>1009</v>
      </c>
      <c r="H12" s="12">
        <f t="shared" ca="1" si="2"/>
        <v>0</v>
      </c>
      <c r="I12" s="13">
        <f t="shared" ca="1" si="3"/>
        <v>0</v>
      </c>
    </row>
    <row r="13" spans="1:9" ht="15.75" x14ac:dyDescent="0.25">
      <c r="A13" s="27">
        <v>43070</v>
      </c>
      <c r="B13" s="14" t="s">
        <v>12</v>
      </c>
      <c r="C13" s="15">
        <v>0</v>
      </c>
      <c r="D13" s="8" t="s">
        <v>7</v>
      </c>
      <c r="E13" s="9">
        <f t="shared" ca="1" si="0"/>
        <v>44098</v>
      </c>
      <c r="F13" s="16">
        <v>43122</v>
      </c>
      <c r="G13" s="17">
        <f t="shared" ca="1" si="1"/>
        <v>976</v>
      </c>
      <c r="H13" s="12">
        <f t="shared" ca="1" si="2"/>
        <v>0</v>
      </c>
      <c r="I13" s="13">
        <f t="shared" ca="1" si="3"/>
        <v>0</v>
      </c>
    </row>
    <row r="14" spans="1:9" ht="15.75" x14ac:dyDescent="0.25">
      <c r="A14" s="27">
        <v>43101</v>
      </c>
      <c r="B14" s="14" t="s">
        <v>12</v>
      </c>
      <c r="C14" s="15">
        <v>0</v>
      </c>
      <c r="D14" s="8" t="s">
        <v>7</v>
      </c>
      <c r="E14" s="9">
        <f t="shared" ca="1" si="0"/>
        <v>44098</v>
      </c>
      <c r="F14" s="16">
        <v>43151</v>
      </c>
      <c r="G14" s="17">
        <f t="shared" ca="1" si="1"/>
        <v>947</v>
      </c>
      <c r="H14" s="12">
        <f t="shared" ca="1" si="2"/>
        <v>0</v>
      </c>
      <c r="I14" s="13">
        <f t="shared" ca="1" si="3"/>
        <v>0</v>
      </c>
    </row>
    <row r="15" spans="1:9" ht="15.75" x14ac:dyDescent="0.25">
      <c r="A15" s="27">
        <v>43132</v>
      </c>
      <c r="B15" s="14" t="s">
        <v>12</v>
      </c>
      <c r="C15" s="15">
        <v>0</v>
      </c>
      <c r="D15" s="8" t="s">
        <v>7</v>
      </c>
      <c r="E15" s="9">
        <f t="shared" ca="1" si="0"/>
        <v>44098</v>
      </c>
      <c r="F15" s="16">
        <v>43179</v>
      </c>
      <c r="G15" s="17">
        <f t="shared" ca="1" si="1"/>
        <v>919</v>
      </c>
      <c r="H15" s="12">
        <f t="shared" ca="1" si="2"/>
        <v>0</v>
      </c>
      <c r="I15" s="13">
        <f t="shared" ca="1" si="3"/>
        <v>0</v>
      </c>
    </row>
    <row r="16" spans="1:9" ht="15.75" x14ac:dyDescent="0.25">
      <c r="A16" s="27">
        <v>43160</v>
      </c>
      <c r="B16" s="14" t="s">
        <v>12</v>
      </c>
      <c r="C16" s="15">
        <v>0</v>
      </c>
      <c r="D16" s="8" t="s">
        <v>7</v>
      </c>
      <c r="E16" s="9">
        <f t="shared" ca="1" si="0"/>
        <v>44098</v>
      </c>
      <c r="F16" s="16">
        <v>43210</v>
      </c>
      <c r="G16" s="17">
        <f t="shared" ca="1" si="1"/>
        <v>888</v>
      </c>
      <c r="H16" s="12">
        <f t="shared" ca="1" si="2"/>
        <v>0</v>
      </c>
      <c r="I16" s="13">
        <f t="shared" ca="1" si="3"/>
        <v>0</v>
      </c>
    </row>
    <row r="17" spans="1:9" ht="15.75" x14ac:dyDescent="0.25">
      <c r="A17" s="27">
        <v>43191</v>
      </c>
      <c r="B17" s="14" t="s">
        <v>12</v>
      </c>
      <c r="C17" s="15">
        <v>0</v>
      </c>
      <c r="D17" s="8" t="s">
        <v>7</v>
      </c>
      <c r="E17" s="9">
        <f t="shared" ca="1" si="0"/>
        <v>44098</v>
      </c>
      <c r="F17" s="16">
        <v>43242</v>
      </c>
      <c r="G17" s="17">
        <f t="shared" ca="1" si="1"/>
        <v>856</v>
      </c>
      <c r="H17" s="12">
        <f t="shared" ca="1" si="2"/>
        <v>0</v>
      </c>
      <c r="I17" s="13">
        <f t="shared" ca="1" si="3"/>
        <v>0</v>
      </c>
    </row>
    <row r="18" spans="1:9" ht="15.75" x14ac:dyDescent="0.25">
      <c r="A18" s="27">
        <v>43221</v>
      </c>
      <c r="B18" s="14" t="s">
        <v>12</v>
      </c>
      <c r="C18" s="15">
        <v>0</v>
      </c>
      <c r="D18" s="8" t="s">
        <v>7</v>
      </c>
      <c r="E18" s="9">
        <f t="shared" ca="1" si="0"/>
        <v>44098</v>
      </c>
      <c r="F18" s="16">
        <v>43271</v>
      </c>
      <c r="G18" s="17">
        <f t="shared" ca="1" si="1"/>
        <v>827</v>
      </c>
      <c r="H18" s="12">
        <f t="shared" ca="1" si="2"/>
        <v>0</v>
      </c>
      <c r="I18" s="13">
        <f t="shared" ca="1" si="3"/>
        <v>0</v>
      </c>
    </row>
    <row r="19" spans="1:9" ht="15.75" x14ac:dyDescent="0.25">
      <c r="A19" s="27">
        <v>43252</v>
      </c>
      <c r="B19" s="14" t="s">
        <v>12</v>
      </c>
      <c r="C19" s="15">
        <v>0</v>
      </c>
      <c r="D19" s="8" t="s">
        <v>7</v>
      </c>
      <c r="E19" s="9">
        <f t="shared" ca="1" si="0"/>
        <v>44098</v>
      </c>
      <c r="F19" s="16">
        <v>43301</v>
      </c>
      <c r="G19" s="17">
        <f t="shared" ca="1" si="1"/>
        <v>797</v>
      </c>
      <c r="H19" s="12">
        <f t="shared" ca="1" si="2"/>
        <v>0</v>
      </c>
      <c r="I19" s="13">
        <f t="shared" ca="1" si="3"/>
        <v>0</v>
      </c>
    </row>
    <row r="20" spans="1:9" ht="15.75" x14ac:dyDescent="0.25">
      <c r="A20" s="27">
        <v>43282</v>
      </c>
      <c r="B20" s="14" t="s">
        <v>12</v>
      </c>
      <c r="C20" s="15">
        <v>0</v>
      </c>
      <c r="D20" s="8" t="s">
        <v>7</v>
      </c>
      <c r="E20" s="9">
        <f t="shared" ca="1" si="0"/>
        <v>44098</v>
      </c>
      <c r="F20" s="16">
        <v>43336</v>
      </c>
      <c r="G20" s="17">
        <f t="shared" ca="1" si="1"/>
        <v>762</v>
      </c>
      <c r="H20" s="12">
        <f t="shared" ca="1" si="2"/>
        <v>0</v>
      </c>
      <c r="I20" s="13">
        <f t="shared" ca="1" si="3"/>
        <v>0</v>
      </c>
    </row>
    <row r="21" spans="1:9" ht="15.75" x14ac:dyDescent="0.25">
      <c r="A21" s="27">
        <v>43313</v>
      </c>
      <c r="B21" s="14" t="s">
        <v>12</v>
      </c>
      <c r="C21" s="15">
        <v>0</v>
      </c>
      <c r="D21" s="8" t="s">
        <v>7</v>
      </c>
      <c r="E21" s="9">
        <f t="shared" ca="1" si="0"/>
        <v>44098</v>
      </c>
      <c r="F21" s="16">
        <v>43363</v>
      </c>
      <c r="G21" s="17">
        <f t="shared" ca="1" si="1"/>
        <v>735</v>
      </c>
      <c r="H21" s="12">
        <f t="shared" ca="1" si="2"/>
        <v>0</v>
      </c>
      <c r="I21" s="13">
        <f t="shared" ca="1" si="3"/>
        <v>0</v>
      </c>
    </row>
    <row r="22" spans="1:9" ht="15.75" x14ac:dyDescent="0.25">
      <c r="A22" s="27">
        <v>43344</v>
      </c>
      <c r="B22" s="14" t="s">
        <v>12</v>
      </c>
      <c r="C22" s="15">
        <v>0</v>
      </c>
      <c r="D22" s="8" t="s">
        <v>7</v>
      </c>
      <c r="E22" s="9">
        <f t="shared" ca="1" si="0"/>
        <v>44098</v>
      </c>
      <c r="F22" s="16">
        <v>43398</v>
      </c>
      <c r="G22" s="17">
        <f t="shared" ca="1" si="1"/>
        <v>700</v>
      </c>
      <c r="H22" s="12">
        <f t="shared" ca="1" si="2"/>
        <v>0</v>
      </c>
      <c r="I22" s="13">
        <f t="shared" ca="1" si="3"/>
        <v>0</v>
      </c>
    </row>
    <row r="23" spans="1:9" ht="15.75" x14ac:dyDescent="0.25">
      <c r="A23" s="27">
        <v>43374</v>
      </c>
      <c r="B23" s="14" t="s">
        <v>12</v>
      </c>
      <c r="C23" s="15">
        <v>0</v>
      </c>
      <c r="D23" s="8" t="s">
        <v>7</v>
      </c>
      <c r="E23" s="9">
        <f t="shared" ca="1" si="0"/>
        <v>44098</v>
      </c>
      <c r="F23" s="16">
        <v>43424</v>
      </c>
      <c r="G23" s="17">
        <f t="shared" ca="1" si="1"/>
        <v>674</v>
      </c>
      <c r="H23" s="12">
        <f t="shared" ca="1" si="2"/>
        <v>0</v>
      </c>
      <c r="I23" s="13">
        <f t="shared" ca="1" si="3"/>
        <v>0</v>
      </c>
    </row>
    <row r="24" spans="1:9" ht="15.75" x14ac:dyDescent="0.25">
      <c r="A24" s="27">
        <v>43405</v>
      </c>
      <c r="B24" s="14" t="s">
        <v>12</v>
      </c>
      <c r="C24" s="15">
        <v>0</v>
      </c>
      <c r="D24" s="8" t="s">
        <v>7</v>
      </c>
      <c r="E24" s="9">
        <f t="shared" ca="1" si="0"/>
        <v>44098</v>
      </c>
      <c r="F24" s="16">
        <v>43454</v>
      </c>
      <c r="G24" s="17">
        <f t="shared" ca="1" si="1"/>
        <v>644</v>
      </c>
      <c r="H24" s="12">
        <f t="shared" ca="1" si="2"/>
        <v>0</v>
      </c>
      <c r="I24" s="13">
        <f t="shared" ca="1" si="3"/>
        <v>0</v>
      </c>
    </row>
    <row r="25" spans="1:9" ht="15.75" x14ac:dyDescent="0.25">
      <c r="A25" s="27">
        <v>43435</v>
      </c>
      <c r="B25" s="14" t="s">
        <v>12</v>
      </c>
      <c r="C25" s="15">
        <v>0</v>
      </c>
      <c r="D25" s="8" t="s">
        <v>7</v>
      </c>
      <c r="E25" s="9">
        <f t="shared" ca="1" si="0"/>
        <v>44098</v>
      </c>
      <c r="F25" s="16">
        <v>43485</v>
      </c>
      <c r="G25" s="17">
        <f t="shared" ca="1" si="1"/>
        <v>613</v>
      </c>
      <c r="H25" s="12">
        <f t="shared" ca="1" si="2"/>
        <v>0</v>
      </c>
      <c r="I25" s="13">
        <f t="shared" ca="1" si="3"/>
        <v>0</v>
      </c>
    </row>
    <row r="26" spans="1:9" ht="15.75" x14ac:dyDescent="0.25">
      <c r="A26" s="27">
        <v>43466</v>
      </c>
      <c r="B26" s="14" t="s">
        <v>12</v>
      </c>
      <c r="C26" s="15">
        <v>0</v>
      </c>
      <c r="D26" s="8" t="s">
        <v>7</v>
      </c>
      <c r="E26" s="9">
        <f t="shared" ca="1" si="0"/>
        <v>44098</v>
      </c>
      <c r="F26" s="16">
        <v>43518</v>
      </c>
      <c r="G26" s="17">
        <f t="shared" ca="1" si="1"/>
        <v>580</v>
      </c>
      <c r="H26" s="12">
        <f t="shared" ca="1" si="2"/>
        <v>0</v>
      </c>
      <c r="I26" s="13">
        <f t="shared" ca="1" si="3"/>
        <v>0</v>
      </c>
    </row>
    <row r="27" spans="1:9" ht="15.75" x14ac:dyDescent="0.25">
      <c r="A27" s="27">
        <v>43497</v>
      </c>
      <c r="B27" s="14" t="s">
        <v>12</v>
      </c>
      <c r="C27" s="15">
        <v>0</v>
      </c>
      <c r="D27" s="8" t="s">
        <v>7</v>
      </c>
      <c r="E27" s="9">
        <f t="shared" ca="1" si="0"/>
        <v>44098</v>
      </c>
      <c r="F27" s="16">
        <v>43544</v>
      </c>
      <c r="G27" s="17">
        <f t="shared" ca="1" si="1"/>
        <v>554</v>
      </c>
      <c r="H27" s="12">
        <f t="shared" ca="1" si="2"/>
        <v>0</v>
      </c>
      <c r="I27" s="13">
        <f t="shared" ca="1" si="3"/>
        <v>0</v>
      </c>
    </row>
    <row r="28" spans="1:9" ht="15.75" x14ac:dyDescent="0.25">
      <c r="A28" s="27">
        <v>43525</v>
      </c>
      <c r="B28" s="14" t="s">
        <v>12</v>
      </c>
      <c r="C28" s="15">
        <v>0</v>
      </c>
      <c r="D28" s="8" t="s">
        <v>7</v>
      </c>
      <c r="E28" s="9">
        <f t="shared" ca="1" si="0"/>
        <v>44098</v>
      </c>
      <c r="F28" s="16">
        <v>43578</v>
      </c>
      <c r="G28" s="17">
        <f t="shared" ca="1" si="1"/>
        <v>520</v>
      </c>
      <c r="H28" s="12">
        <f t="shared" ca="1" si="2"/>
        <v>0</v>
      </c>
      <c r="I28" s="13">
        <f t="shared" ca="1" si="3"/>
        <v>0</v>
      </c>
    </row>
    <row r="29" spans="1:9" ht="15.75" x14ac:dyDescent="0.25">
      <c r="A29" s="27">
        <v>43556</v>
      </c>
      <c r="B29" s="14" t="s">
        <v>12</v>
      </c>
      <c r="C29" s="15">
        <v>0</v>
      </c>
      <c r="D29" s="8" t="s">
        <v>7</v>
      </c>
      <c r="E29" s="9">
        <f t="shared" ca="1" si="0"/>
        <v>44098</v>
      </c>
      <c r="F29" s="16">
        <v>43605</v>
      </c>
      <c r="G29" s="17">
        <f t="shared" ca="1" si="1"/>
        <v>493</v>
      </c>
      <c r="H29" s="12">
        <f t="shared" ca="1" si="2"/>
        <v>0</v>
      </c>
      <c r="I29" s="13">
        <f t="shared" ca="1" si="3"/>
        <v>0</v>
      </c>
    </row>
    <row r="30" spans="1:9" ht="15.75" x14ac:dyDescent="0.25">
      <c r="A30" s="27">
        <v>43586</v>
      </c>
      <c r="B30" s="14" t="s">
        <v>12</v>
      </c>
      <c r="C30" s="15">
        <v>0</v>
      </c>
      <c r="D30" s="8" t="s">
        <v>7</v>
      </c>
      <c r="E30" s="9">
        <f t="shared" ca="1" si="0"/>
        <v>44098</v>
      </c>
      <c r="F30" s="16">
        <v>43636</v>
      </c>
      <c r="G30" s="17">
        <f t="shared" ca="1" si="1"/>
        <v>462</v>
      </c>
      <c r="H30" s="12">
        <f t="shared" ca="1" si="2"/>
        <v>0</v>
      </c>
      <c r="I30" s="13">
        <f t="shared" ca="1" si="3"/>
        <v>0</v>
      </c>
    </row>
    <row r="31" spans="1:9" ht="15.75" x14ac:dyDescent="0.25">
      <c r="A31" s="27">
        <v>43617</v>
      </c>
      <c r="B31" s="14" t="s">
        <v>12</v>
      </c>
      <c r="C31" s="15">
        <v>0</v>
      </c>
      <c r="D31" s="8" t="s">
        <v>7</v>
      </c>
      <c r="E31" s="9">
        <f t="shared" ca="1" si="0"/>
        <v>44098</v>
      </c>
      <c r="F31" s="16">
        <v>43666</v>
      </c>
      <c r="G31" s="17">
        <f t="shared" ca="1" si="1"/>
        <v>432</v>
      </c>
      <c r="H31" s="12">
        <f t="shared" ca="1" si="2"/>
        <v>0</v>
      </c>
      <c r="I31" s="13">
        <f t="shared" ca="1" si="3"/>
        <v>0</v>
      </c>
    </row>
    <row r="32" spans="1:9" ht="15.75" x14ac:dyDescent="0.25">
      <c r="A32" s="27">
        <v>43647</v>
      </c>
      <c r="B32" s="14" t="s">
        <v>12</v>
      </c>
      <c r="C32" s="15">
        <v>0</v>
      </c>
      <c r="D32" s="8" t="s">
        <v>7</v>
      </c>
      <c r="E32" s="9">
        <f t="shared" ca="1" si="0"/>
        <v>44098</v>
      </c>
      <c r="F32" s="16">
        <v>43699</v>
      </c>
      <c r="G32" s="17">
        <f t="shared" ca="1" si="1"/>
        <v>399</v>
      </c>
      <c r="H32" s="12">
        <f t="shared" ca="1" si="2"/>
        <v>0</v>
      </c>
      <c r="I32" s="13">
        <f t="shared" ca="1" si="3"/>
        <v>0</v>
      </c>
    </row>
    <row r="33" spans="1:9" ht="15.75" x14ac:dyDescent="0.25">
      <c r="A33" s="27">
        <v>43678</v>
      </c>
      <c r="B33" s="14" t="s">
        <v>12</v>
      </c>
      <c r="C33" s="15">
        <v>0</v>
      </c>
      <c r="D33" s="8" t="s">
        <v>7</v>
      </c>
      <c r="E33" s="9">
        <f t="shared" ca="1" si="0"/>
        <v>44098</v>
      </c>
      <c r="F33" s="16">
        <v>43728</v>
      </c>
      <c r="G33" s="17">
        <f t="shared" ca="1" si="1"/>
        <v>370</v>
      </c>
      <c r="H33" s="12">
        <f t="shared" ca="1" si="2"/>
        <v>0</v>
      </c>
      <c r="I33" s="13">
        <f t="shared" ca="1" si="3"/>
        <v>0</v>
      </c>
    </row>
    <row r="34" spans="1:9" ht="15.75" x14ac:dyDescent="0.25">
      <c r="A34" s="27">
        <v>43709</v>
      </c>
      <c r="B34" s="14" t="s">
        <v>12</v>
      </c>
      <c r="C34" s="15">
        <v>0</v>
      </c>
      <c r="D34" s="8" t="s">
        <v>7</v>
      </c>
      <c r="E34" s="9">
        <f t="shared" ca="1" si="0"/>
        <v>44098</v>
      </c>
      <c r="F34" s="16">
        <v>43758</v>
      </c>
      <c r="G34" s="17">
        <f t="shared" ca="1" si="1"/>
        <v>340</v>
      </c>
      <c r="H34" s="12">
        <f t="shared" ca="1" si="2"/>
        <v>0</v>
      </c>
      <c r="I34" s="13">
        <f t="shared" ca="1" si="3"/>
        <v>0</v>
      </c>
    </row>
    <row r="35" spans="1:9" ht="15.75" x14ac:dyDescent="0.25">
      <c r="A35" s="27">
        <v>43739</v>
      </c>
      <c r="B35" s="14" t="s">
        <v>12</v>
      </c>
      <c r="C35" s="15">
        <v>0</v>
      </c>
      <c r="D35" s="8" t="s">
        <v>7</v>
      </c>
      <c r="E35" s="9">
        <f t="shared" ca="1" si="0"/>
        <v>44098</v>
      </c>
      <c r="F35" s="16">
        <v>43789</v>
      </c>
      <c r="G35" s="17">
        <f t="shared" ca="1" si="1"/>
        <v>309</v>
      </c>
      <c r="H35" s="12">
        <f t="shared" ca="1" si="2"/>
        <v>0</v>
      </c>
      <c r="I35" s="13">
        <f t="shared" ca="1" si="3"/>
        <v>0</v>
      </c>
    </row>
    <row r="36" spans="1:9" ht="15.75" x14ac:dyDescent="0.25">
      <c r="A36" s="27">
        <v>43770</v>
      </c>
      <c r="B36" s="14" t="s">
        <v>12</v>
      </c>
      <c r="C36" s="15">
        <v>0</v>
      </c>
      <c r="D36" s="8" t="s">
        <v>7</v>
      </c>
      <c r="E36" s="9">
        <f t="shared" ca="1" si="0"/>
        <v>44098</v>
      </c>
      <c r="F36" s="16">
        <v>43822</v>
      </c>
      <c r="G36" s="17">
        <f t="shared" ca="1" si="1"/>
        <v>276</v>
      </c>
      <c r="H36" s="12">
        <f t="shared" ca="1" si="2"/>
        <v>0</v>
      </c>
      <c r="I36" s="13">
        <f t="shared" ca="1" si="3"/>
        <v>0</v>
      </c>
    </row>
    <row r="37" spans="1:9" ht="15.75" x14ac:dyDescent="0.25">
      <c r="A37" s="27">
        <v>43800</v>
      </c>
      <c r="B37" s="14" t="s">
        <v>12</v>
      </c>
      <c r="C37" s="15">
        <v>0</v>
      </c>
      <c r="D37" s="8" t="s">
        <v>7</v>
      </c>
      <c r="E37" s="9">
        <f t="shared" ca="1" si="0"/>
        <v>44098</v>
      </c>
      <c r="F37" s="16">
        <v>43850</v>
      </c>
      <c r="G37" s="17">
        <f t="shared" ca="1" si="1"/>
        <v>248</v>
      </c>
      <c r="H37" s="12">
        <f t="shared" ca="1" si="2"/>
        <v>0</v>
      </c>
      <c r="I37" s="13">
        <f t="shared" ca="1" si="3"/>
        <v>0</v>
      </c>
    </row>
    <row r="38" spans="1:9" ht="15.75" x14ac:dyDescent="0.25">
      <c r="A38" s="27">
        <v>43831</v>
      </c>
      <c r="B38" s="14" t="s">
        <v>12</v>
      </c>
      <c r="C38" s="15">
        <v>0</v>
      </c>
      <c r="D38" s="8" t="s">
        <v>7</v>
      </c>
      <c r="E38" s="9">
        <f t="shared" ca="1" si="0"/>
        <v>44098</v>
      </c>
      <c r="F38" s="16">
        <v>43881</v>
      </c>
      <c r="G38" s="17">
        <f t="shared" ca="1" si="1"/>
        <v>217</v>
      </c>
      <c r="H38" s="12">
        <f t="shared" ca="1" si="2"/>
        <v>0</v>
      </c>
      <c r="I38" s="13">
        <f t="shared" ca="1" si="3"/>
        <v>0</v>
      </c>
    </row>
    <row r="39" spans="1:9" ht="15.75" x14ac:dyDescent="0.25">
      <c r="A39" s="27">
        <v>43862</v>
      </c>
      <c r="B39" s="14" t="s">
        <v>12</v>
      </c>
      <c r="C39" s="15">
        <v>0</v>
      </c>
      <c r="D39" s="8" t="s">
        <v>7</v>
      </c>
      <c r="E39" s="9">
        <f t="shared" ca="1" si="0"/>
        <v>44098</v>
      </c>
      <c r="F39" s="16" t="str">
        <f>IF(D39="No","30-06-2020","04-04-2020")</f>
        <v>30-06-2020</v>
      </c>
      <c r="G39" s="17">
        <f t="shared" ca="1" si="1"/>
        <v>86</v>
      </c>
      <c r="H39" s="18">
        <f ca="1">IF(G39&gt;0,IF(C39&gt;0,IF(D39="Yes",IF(VALUE(E39)&gt;VALUE(DATE(2020,6,24)),(((VALUE(E39)-VALUE(DATE(2020,6,24)))/365)*C39*18%)+(((VALUE(DATE(2020,6,24))-VALUE(F39))/365)*C39*9%),0),IF(VALUE(E39)&gt;VALUE(DATE(2020,9,30)),(((VALUE(E39)-VALUE(DATE(2020,9,30)))/365)*C39*18%)+(((VALUE(DATE(2020,9,30))-VALUE(F39))/365)*C39*9%),0)),0),0)</f>
        <v>0</v>
      </c>
      <c r="I39" s="13">
        <f t="shared" ca="1" si="3"/>
        <v>0</v>
      </c>
    </row>
    <row r="40" spans="1:9" ht="15.75" x14ac:dyDescent="0.25">
      <c r="A40" s="27">
        <v>43891</v>
      </c>
      <c r="B40" s="14" t="s">
        <v>12</v>
      </c>
      <c r="C40" s="15">
        <v>0</v>
      </c>
      <c r="D40" s="8" t="s">
        <v>7</v>
      </c>
      <c r="E40" s="9">
        <f t="shared" ca="1" si="0"/>
        <v>44098</v>
      </c>
      <c r="F40" s="16" t="str">
        <f>IF(D40="No",IF(B40="Group - I","03-07-2020","05-07-2020"),"05-05-2020")</f>
        <v>03-07-2020</v>
      </c>
      <c r="G40" s="17">
        <f t="shared" ca="1" si="1"/>
        <v>83</v>
      </c>
      <c r="H40" s="18">
        <f ca="1">IF(G40&gt;0,IF(C40&gt;0,IF(D40="Yes",IF(VALUE(E40)&gt;VALUE(DATE(2020,6,24)),(((VALUE(E40)-VALUE(DATE(2020,6,24)))/365)*C40*18%)+(((VALUE(DATE(2020,6,24))-VALUE(F40))/365)*C40*9%),0),IF(VALUE(E40)&gt;VALUE(DATE(2020,9,30)),(((VALUE(E40)-VALUE(DATE(2020,9,30)))/365)*C40*18%)+(((VALUE(DATE(2020,9,30))-VALUE(F40))/365)*C40*9%),0)),0),0)</f>
        <v>0</v>
      </c>
      <c r="I40" s="13">
        <f t="shared" ca="1" si="3"/>
        <v>0</v>
      </c>
    </row>
    <row r="41" spans="1:9" ht="15.75" x14ac:dyDescent="0.25">
      <c r="A41" s="27">
        <v>43922</v>
      </c>
      <c r="B41" s="14" t="s">
        <v>12</v>
      </c>
      <c r="C41" s="15">
        <v>0</v>
      </c>
      <c r="D41" s="8" t="s">
        <v>7</v>
      </c>
      <c r="E41" s="9">
        <f t="shared" ca="1" si="0"/>
        <v>44098</v>
      </c>
      <c r="F41" s="16" t="str">
        <f>IF(D41="No",IF(B41="Group - I","06-07-2020","09-07-2020"),"04-06-2020")</f>
        <v>06-07-2020</v>
      </c>
      <c r="G41" s="17">
        <f t="shared" ca="1" si="1"/>
        <v>80</v>
      </c>
      <c r="H41" s="18">
        <f ca="1">IF(G41&gt;0,IF(C41&gt;0,IF(D41="Yes",IF(VALUE(E41)&gt;VALUE(DATE(2020,6,24)),(((VALUE(E41)-VALUE(DATE(2020,6,24)))/365)*C41*18%)+(((VALUE(DATE(2020,6,24))-VALUE(F41))/365)*C41*9%),0),IF(VALUE(E41)&gt;VALUE(DATE(2020,9,30)),(((VALUE(E41)-VALUE(DATE(2020,9,30)))/365)*C41*18%)+(((VALUE(DATE(2020,9,30))-VALUE(F41))/365)*C41*9%),0)),0),0)</f>
        <v>0</v>
      </c>
      <c r="I41" s="13">
        <f t="shared" ca="1" si="3"/>
        <v>0</v>
      </c>
    </row>
    <row r="42" spans="1:9" ht="15.75" x14ac:dyDescent="0.25">
      <c r="A42" s="27">
        <v>43952</v>
      </c>
      <c r="B42" s="14" t="s">
        <v>12</v>
      </c>
      <c r="C42" s="15">
        <v>0</v>
      </c>
      <c r="D42" s="8" t="s">
        <v>7</v>
      </c>
      <c r="E42" s="9">
        <f t="shared" ca="1" si="0"/>
        <v>44098</v>
      </c>
      <c r="F42" s="16" t="str">
        <f>IF(D42="No",IF(B42="Group - I","12-09-2020","15-09-2020"),"27-06-2020")</f>
        <v>12-09-2020</v>
      </c>
      <c r="G42" s="17">
        <f t="shared" ca="1" si="1"/>
        <v>12</v>
      </c>
      <c r="H42" s="18">
        <f ca="1">IF(G42&gt;0,IF(C42&gt;0,IF(D42="No",IF(VALUE(E42)&gt;VALUE(DATE(2020,9,30)),(((VALUE(E42)-VALUE(DATE(2020,9,30)))/365)*C42*18%)+(((VALUE(DATE(2020,9,30))-VALUE(F42))/365)*C42*9%),0),((C42*G42)/365)*18%),0),0)</f>
        <v>0</v>
      </c>
      <c r="I42" s="13">
        <f t="shared" ca="1" si="3"/>
        <v>0</v>
      </c>
    </row>
    <row r="43" spans="1:9" ht="15.75" x14ac:dyDescent="0.25">
      <c r="A43" s="27">
        <v>43983</v>
      </c>
      <c r="B43" s="14" t="s">
        <v>12</v>
      </c>
      <c r="C43" s="15">
        <v>0</v>
      </c>
      <c r="D43" s="8" t="s">
        <v>7</v>
      </c>
      <c r="E43" s="9">
        <f t="shared" ca="1" si="0"/>
        <v>44098</v>
      </c>
      <c r="F43" s="16" t="str">
        <f>IF(D43="No",IF(B43="Group - I","23-09-2020","25-09-2020"),"20-07-2020")</f>
        <v>23-09-2020</v>
      </c>
      <c r="G43" s="17">
        <f t="shared" ca="1" si="1"/>
        <v>1</v>
      </c>
      <c r="H43" s="18">
        <f ca="1">IF(G43&gt;0,IF(C43&gt;0,IF(D43="No",IF(VALUE(E43)&gt;VALUE(DATE(2020,9,30)),(((VALUE(E43)-VALUE(DATE(2020,9,30)))/365)*C43*18%)+(((VALUE(DATE(2020,9,30))-VALUE(F43))/365)*C43*9%),0),((C43*G43)/365)*18%),0),0)</f>
        <v>0</v>
      </c>
      <c r="I43" s="13">
        <f t="shared" ca="1" si="3"/>
        <v>0</v>
      </c>
    </row>
    <row r="44" spans="1:9" ht="15.75" x14ac:dyDescent="0.25">
      <c r="A44" s="27">
        <v>44013</v>
      </c>
      <c r="B44" s="14" t="s">
        <v>12</v>
      </c>
      <c r="C44" s="15">
        <v>0</v>
      </c>
      <c r="D44" s="8" t="s">
        <v>7</v>
      </c>
      <c r="E44" s="9">
        <f t="shared" ca="1" si="0"/>
        <v>44098</v>
      </c>
      <c r="F44" s="16" t="str">
        <f>IF(D44="No",IF(B44="Group - I","27-09-2020","29-09-2020"),"20-08-2020")</f>
        <v>27-09-2020</v>
      </c>
      <c r="G44" s="17">
        <f t="shared" ca="1" si="1"/>
        <v>0</v>
      </c>
      <c r="H44" s="18">
        <f ca="1">IF(G44&gt;0,IF(C44&gt;0,IF(D44="No",IF(VALUE(E44)&gt;VALUE(DATE(2020,9,30)),(((VALUE(E44)-VALUE(DATE(2020,9,30)))/365)*C44*18%)+(((VALUE(DATE(2020,9,30))-VALUE(F44))/365)*C44*9%),0),((C44*G44)/365)*18%),0),0)</f>
        <v>0</v>
      </c>
      <c r="I44" s="13">
        <f t="shared" ca="1" si="3"/>
        <v>0</v>
      </c>
    </row>
    <row r="45" spans="1:9" ht="16.5" thickBot="1" x14ac:dyDescent="0.3">
      <c r="A45" s="28">
        <v>44044</v>
      </c>
      <c r="B45" s="19" t="s">
        <v>12</v>
      </c>
      <c r="C45" s="20">
        <v>0</v>
      </c>
      <c r="D45" s="8" t="s">
        <v>7</v>
      </c>
      <c r="E45" s="21">
        <f ca="1">TODAY()</f>
        <v>44098</v>
      </c>
      <c r="F45" s="22" t="str">
        <f>IF(D45="No",IF(B45="Group - I","01-10-2020","03-10-2020"),"20-09-2020")</f>
        <v>01-10-2020</v>
      </c>
      <c r="G45" s="23">
        <f t="shared" ca="1" si="1"/>
        <v>0</v>
      </c>
      <c r="H45" s="24">
        <f ca="1">IF(G45&gt;0,IF(C45&gt;0,((C45*G45)/365)*18%,0),0)</f>
        <v>0</v>
      </c>
      <c r="I45" s="25">
        <f ca="1">IF(G45&gt;0,MIN(IF(C45&gt;0,G45*50,G45*20),5000),0)</f>
        <v>0</v>
      </c>
    </row>
    <row r="46" spans="1:9" ht="16.5" thickBot="1" x14ac:dyDescent="0.3">
      <c r="A46" s="67" t="s">
        <v>9</v>
      </c>
      <c r="B46" s="68"/>
      <c r="C46" s="68"/>
      <c r="D46" s="68"/>
      <c r="E46" s="68"/>
      <c r="F46" s="68"/>
      <c r="G46" s="69"/>
      <c r="H46" s="26">
        <f ca="1">SUM(H8:H45)</f>
        <v>0</v>
      </c>
      <c r="I46" s="26">
        <f ca="1">SUM(I8:I45)</f>
        <v>0</v>
      </c>
    </row>
    <row r="47" spans="1:9" ht="15.75" thickBot="1" x14ac:dyDescent="0.3">
      <c r="A47" s="55"/>
      <c r="B47" s="56"/>
      <c r="C47" s="56"/>
      <c r="D47" s="56"/>
      <c r="E47" s="56"/>
      <c r="F47" s="56"/>
      <c r="G47" s="56"/>
      <c r="H47" s="56"/>
      <c r="I47" s="57"/>
    </row>
    <row r="48" spans="1:9" x14ac:dyDescent="0.25">
      <c r="A48" s="72" t="s">
        <v>10</v>
      </c>
      <c r="B48" s="70" t="s">
        <v>13</v>
      </c>
      <c r="C48" s="70"/>
      <c r="D48" s="70"/>
      <c r="E48" s="70"/>
      <c r="F48" s="70"/>
      <c r="G48" s="70"/>
      <c r="H48" s="70"/>
      <c r="I48" s="71"/>
    </row>
    <row r="49" spans="1:9" x14ac:dyDescent="0.25">
      <c r="A49" s="59"/>
      <c r="B49" s="63"/>
      <c r="C49" s="63"/>
      <c r="D49" s="63"/>
      <c r="E49" s="63"/>
      <c r="F49" s="63"/>
      <c r="G49" s="63"/>
      <c r="H49" s="63"/>
      <c r="I49" s="64"/>
    </row>
    <row r="50" spans="1:9" ht="15.75" thickBot="1" x14ac:dyDescent="0.3">
      <c r="A50" s="60"/>
      <c r="B50" s="65"/>
      <c r="C50" s="65"/>
      <c r="D50" s="65"/>
      <c r="E50" s="65"/>
      <c r="F50" s="65"/>
      <c r="G50" s="65"/>
      <c r="H50" s="65"/>
      <c r="I50" s="66"/>
    </row>
    <row r="51" spans="1:9" x14ac:dyDescent="0.25">
      <c r="A51" s="58" t="s">
        <v>14</v>
      </c>
      <c r="B51" s="61" t="s">
        <v>15</v>
      </c>
      <c r="C51" s="61"/>
      <c r="D51" s="61"/>
      <c r="E51" s="61"/>
      <c r="F51" s="61"/>
      <c r="G51" s="61"/>
      <c r="H51" s="61"/>
      <c r="I51" s="62"/>
    </row>
    <row r="52" spans="1:9" x14ac:dyDescent="0.25">
      <c r="A52" s="59"/>
      <c r="B52" s="63"/>
      <c r="C52" s="63"/>
      <c r="D52" s="63"/>
      <c r="E52" s="63"/>
      <c r="F52" s="63"/>
      <c r="G52" s="63"/>
      <c r="H52" s="63"/>
      <c r="I52" s="64"/>
    </row>
    <row r="53" spans="1:9" ht="15.75" thickBot="1" x14ac:dyDescent="0.3">
      <c r="A53" s="60"/>
      <c r="B53" s="65"/>
      <c r="C53" s="65"/>
      <c r="D53" s="65"/>
      <c r="E53" s="65"/>
      <c r="F53" s="65"/>
      <c r="G53" s="65"/>
      <c r="H53" s="65"/>
      <c r="I53" s="66"/>
    </row>
    <row r="54" spans="1:9" ht="15.75" thickBot="1" x14ac:dyDescent="0.3"/>
    <row r="55" spans="1:9" x14ac:dyDescent="0.25">
      <c r="A55" s="31" t="s">
        <v>17</v>
      </c>
      <c r="B55" s="32"/>
      <c r="C55" s="32"/>
      <c r="D55" s="32"/>
      <c r="E55" s="32"/>
      <c r="F55" s="32"/>
      <c r="G55" s="32"/>
      <c r="H55" s="32"/>
      <c r="I55" s="33"/>
    </row>
    <row r="56" spans="1:9" x14ac:dyDescent="0.25">
      <c r="A56" s="34"/>
      <c r="B56" s="35"/>
      <c r="C56" s="35"/>
      <c r="D56" s="35"/>
      <c r="E56" s="35"/>
      <c r="F56" s="35"/>
      <c r="G56" s="35"/>
      <c r="H56" s="35"/>
      <c r="I56" s="36"/>
    </row>
    <row r="57" spans="1:9" ht="15.75" thickBot="1" x14ac:dyDescent="0.3">
      <c r="A57" s="37"/>
      <c r="B57" s="38"/>
      <c r="C57" s="38"/>
      <c r="D57" s="38"/>
      <c r="E57" s="38"/>
      <c r="F57" s="38"/>
      <c r="G57" s="38"/>
      <c r="H57" s="38"/>
      <c r="I57" s="39"/>
    </row>
  </sheetData>
  <sheetProtection algorithmName="SHA-512" hashValue="a2SYWpQf7Pm5Xm5eScEAzQZPOjSPW1wBKSk2ldGPLqVseN/8wxebHIgd21pfhOJ2730bUbTzsha3waWd27M/Xg==" saltValue="m4eW6V/UbwLQ8Gs9O0p0Ow==" spinCount="100000" sheet="1" objects="1" scenarios="1"/>
  <mergeCells count="9">
    <mergeCell ref="A55:I57"/>
    <mergeCell ref="A47:I47"/>
    <mergeCell ref="A51:A53"/>
    <mergeCell ref="B51:I53"/>
    <mergeCell ref="A46:G46"/>
    <mergeCell ref="B48:I50"/>
    <mergeCell ref="A48:A50"/>
    <mergeCell ref="A1:E4"/>
    <mergeCell ref="A5:E6"/>
  </mergeCells>
  <conditionalFormatting sqref="A8:I45">
    <cfRule type="expression" dxfId="0" priority="1">
      <formula>MOD(ROW(),2)=0</formula>
    </cfRule>
  </conditionalFormatting>
  <dataValidations count="4">
    <dataValidation type="date" operator="greaterThan" allowBlank="1" showInputMessage="1" showErrorMessage="1" errorTitle="Date Value Error" error="Please type the date in &quot;DD/MM/YYYY&quot; Format" sqref="E8:E45">
      <formula1>42917</formula1>
    </dataValidation>
    <dataValidation type="whole" operator="greaterThanOrEqual" allowBlank="1" showInputMessage="1" showErrorMessage="1" errorTitle="Tax Liability Error" error="Please enter a Numeric Value greater than Rs. 0.00" sqref="C8:C45">
      <formula1>0</formula1>
    </dataValidation>
    <dataValidation type="list" allowBlank="1" showInputMessage="1" showErrorMessage="1" errorTitle="State Selection Error" error="Please select Values from the Dropdown only_x000a_" sqref="B8:B45">
      <formula1>"Group - I,Group - II"</formula1>
    </dataValidation>
    <dataValidation type="list" allowBlank="1" showInputMessage="1" showErrorMessage="1" errorTitle="Value Error" error="Please Type &quot;Yes&quot; or &quot;No&quot; only" sqref="D8:D45">
      <formula1>"Yes,No"</formula1>
    </dataValidation>
  </dataValidations>
  <pageMargins left="0.7" right="0.7" top="0.75" bottom="0.75" header="0.3" footer="0.3"/>
  <pageSetup paperSize="9" scale="86" fitToHeight="0" orientation="landscape" verticalDpi="0" r:id="rId1"/>
  <ignoredErrors>
    <ignoredError sqref="E8:E38 E41:E45 E39:E40"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Interest &amp; Late Fee Calculator</vt:lpstr>
      <vt:lpstr>'Interest &amp; Late Fee Calculator'!Print_Area</vt:lpstr>
    </vt:vector>
  </TitlesOfParts>
  <Company>Tax Ninja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GSTR-3B Interest &amp; Late Fee Calculator</dc:title>
  <dc:subject>GSTR-3B Interest &amp; Late Fee Calculator</dc:subject>
  <dc:creator>Tax Ninja</dc:creator>
  <cp:lastPrinted>2020-07-22T16:53:02Z</cp:lastPrinted>
  <dcterms:created xsi:type="dcterms:W3CDTF">2020-07-12T12:33:41Z</dcterms:created>
  <dcterms:modified xsi:type="dcterms:W3CDTF">2020-09-24T17:01:39Z</dcterms:modified>
  <cp:category>Goods &amp; Service Tax</cp:category>
</cp:coreProperties>
</file>