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6600"/>
  </bookViews>
  <sheets>
    <sheet name="RESULT " sheetId="1" r:id="rId1"/>
    <sheet name="WORKING R&amp;D" sheetId="2" state="hidden" r:id="rId2"/>
  </sheets>
  <definedNames>
    <definedName name="_xlnm._FilterDatabase" localSheetId="0" hidden="1">'RESULT '!$A$1:$BE$37</definedName>
    <definedName name="_xlnm._FilterDatabase" localSheetId="1" hidden="1">'WORKING R&amp;D'!$A$1:$H$37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4" i="1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  <c r="A3"/>
  <c r="B3"/>
  <c r="C3"/>
  <c r="D3"/>
  <c r="E3"/>
  <c r="F3"/>
  <c r="G3"/>
  <c r="H3"/>
  <c r="I3"/>
  <c r="J3"/>
  <c r="K3"/>
  <c r="L3"/>
  <c r="A4"/>
  <c r="B4"/>
  <c r="C4"/>
  <c r="D4"/>
  <c r="E4"/>
  <c r="F4"/>
  <c r="G4"/>
  <c r="H4"/>
  <c r="I4"/>
  <c r="J4"/>
  <c r="K4"/>
  <c r="L4"/>
  <c r="A5"/>
  <c r="B5"/>
  <c r="C5"/>
  <c r="D5"/>
  <c r="E5"/>
  <c r="F5"/>
  <c r="G5"/>
  <c r="H5"/>
  <c r="I5"/>
  <c r="J5"/>
  <c r="K5"/>
  <c r="L5"/>
  <c r="A6"/>
  <c r="B6"/>
  <c r="C6"/>
  <c r="D6"/>
  <c r="E6"/>
  <c r="F6"/>
  <c r="G6"/>
  <c r="H6"/>
  <c r="I6"/>
  <c r="J6"/>
  <c r="K6"/>
  <c r="L6"/>
  <c r="A7"/>
  <c r="B7"/>
  <c r="C7"/>
  <c r="D7"/>
  <c r="E7"/>
  <c r="F7"/>
  <c r="G7"/>
  <c r="H7"/>
  <c r="I7"/>
  <c r="J7"/>
  <c r="K7"/>
  <c r="L7"/>
  <c r="A8"/>
  <c r="B8"/>
  <c r="C8"/>
  <c r="D8"/>
  <c r="E8"/>
  <c r="F8"/>
  <c r="G8"/>
  <c r="H8"/>
  <c r="I8"/>
  <c r="J8"/>
  <c r="K8"/>
  <c r="L8"/>
  <c r="A9"/>
  <c r="B9"/>
  <c r="C9"/>
  <c r="D9"/>
  <c r="E9"/>
  <c r="F9"/>
  <c r="G9"/>
  <c r="H9"/>
  <c r="I9"/>
  <c r="J9"/>
  <c r="K9"/>
  <c r="L9"/>
  <c r="A10"/>
  <c r="B10"/>
  <c r="C10"/>
  <c r="D10"/>
  <c r="E10"/>
  <c r="F10"/>
  <c r="G10"/>
  <c r="H10"/>
  <c r="I10"/>
  <c r="J10"/>
  <c r="K10"/>
  <c r="L10"/>
  <c r="A11"/>
  <c r="B11"/>
  <c r="C11"/>
  <c r="D11"/>
  <c r="E11"/>
  <c r="F11"/>
  <c r="G11"/>
  <c r="H11"/>
  <c r="I11"/>
  <c r="J11"/>
  <c r="K11"/>
  <c r="L11"/>
  <c r="A12"/>
  <c r="B12"/>
  <c r="C12"/>
  <c r="D12"/>
  <c r="E12"/>
  <c r="F12"/>
  <c r="G12"/>
  <c r="H12"/>
  <c r="I12"/>
  <c r="J12"/>
  <c r="K12"/>
  <c r="L12"/>
  <c r="A13"/>
  <c r="B13"/>
  <c r="C13"/>
  <c r="D13"/>
  <c r="E13"/>
  <c r="F13"/>
  <c r="G13"/>
  <c r="H13"/>
  <c r="I13"/>
  <c r="J13"/>
  <c r="K13"/>
  <c r="L13"/>
  <c r="A14"/>
  <c r="C14"/>
  <c r="D14"/>
  <c r="E14"/>
  <c r="F14"/>
  <c r="G14"/>
  <c r="H14"/>
  <c r="I14"/>
  <c r="J14"/>
  <c r="K14"/>
  <c r="L14"/>
  <c r="A15"/>
  <c r="B15"/>
  <c r="C15"/>
  <c r="D15"/>
  <c r="E15"/>
  <c r="F15"/>
  <c r="G15"/>
  <c r="H15"/>
  <c r="I15"/>
  <c r="J15"/>
  <c r="K15"/>
  <c r="L15"/>
  <c r="A16"/>
  <c r="B16"/>
  <c r="C16"/>
  <c r="D16"/>
  <c r="E16"/>
  <c r="F16"/>
  <c r="G16"/>
  <c r="H16"/>
  <c r="I16"/>
  <c r="J16"/>
  <c r="K16"/>
  <c r="L16"/>
  <c r="A17"/>
  <c r="B17"/>
  <c r="C17"/>
  <c r="D17"/>
  <c r="E17"/>
  <c r="F17"/>
  <c r="G17"/>
  <c r="H17"/>
  <c r="I17"/>
  <c r="J17"/>
  <c r="K17"/>
  <c r="L17"/>
  <c r="A18"/>
  <c r="B18"/>
  <c r="C18"/>
  <c r="D18"/>
  <c r="E18"/>
  <c r="F18"/>
  <c r="G18"/>
  <c r="H18"/>
  <c r="I18"/>
  <c r="J18"/>
  <c r="K18"/>
  <c r="L18"/>
  <c r="A19"/>
  <c r="B19"/>
  <c r="C19"/>
  <c r="D19"/>
  <c r="E19"/>
  <c r="F19"/>
  <c r="G19"/>
  <c r="H19"/>
  <c r="I19"/>
  <c r="J19"/>
  <c r="K19"/>
  <c r="L19"/>
  <c r="A20"/>
  <c r="B20"/>
  <c r="C20"/>
  <c r="D20"/>
  <c r="E20"/>
  <c r="F20"/>
  <c r="G20"/>
  <c r="H20"/>
  <c r="I20"/>
  <c r="J20"/>
  <c r="K20"/>
  <c r="L20"/>
  <c r="A21"/>
  <c r="B21"/>
  <c r="C21"/>
  <c r="D21"/>
  <c r="E21"/>
  <c r="F21"/>
  <c r="G21"/>
  <c r="H21"/>
  <c r="I21"/>
  <c r="J21"/>
  <c r="K21"/>
  <c r="L21"/>
  <c r="A22"/>
  <c r="B22"/>
  <c r="C22"/>
  <c r="D22"/>
  <c r="E22"/>
  <c r="F22"/>
  <c r="G22"/>
  <c r="H22"/>
  <c r="I22"/>
  <c r="J22"/>
  <c r="K22"/>
  <c r="L22"/>
  <c r="A23"/>
  <c r="B23"/>
  <c r="C23"/>
  <c r="D23"/>
  <c r="E23"/>
  <c r="F23"/>
  <c r="G23"/>
  <c r="H23"/>
  <c r="I23"/>
  <c r="J23"/>
  <c r="K23"/>
  <c r="L23"/>
  <c r="A24"/>
  <c r="B24"/>
  <c r="C24"/>
  <c r="D24"/>
  <c r="E24"/>
  <c r="F24"/>
  <c r="G24"/>
  <c r="H24"/>
  <c r="I24"/>
  <c r="J24"/>
  <c r="K24"/>
  <c r="L24"/>
  <c r="A25"/>
  <c r="B25"/>
  <c r="C25"/>
  <c r="D25"/>
  <c r="E25"/>
  <c r="F25"/>
  <c r="G25"/>
  <c r="H25"/>
  <c r="I25"/>
  <c r="J25"/>
  <c r="K25"/>
  <c r="L25"/>
  <c r="A26"/>
  <c r="B26"/>
  <c r="C26"/>
  <c r="D26"/>
  <c r="E26"/>
  <c r="F26"/>
  <c r="G26"/>
  <c r="H26"/>
  <c r="I26"/>
  <c r="J26"/>
  <c r="K26"/>
  <c r="L26"/>
  <c r="A27"/>
  <c r="B27"/>
  <c r="C27"/>
  <c r="D27"/>
  <c r="E27"/>
  <c r="F27"/>
  <c r="G27"/>
  <c r="H27"/>
  <c r="I27"/>
  <c r="J27"/>
  <c r="K27"/>
  <c r="L27"/>
  <c r="A28"/>
  <c r="B28"/>
  <c r="C28"/>
  <c r="D28"/>
  <c r="E28"/>
  <c r="F28"/>
  <c r="G28"/>
  <c r="H28"/>
  <c r="I28"/>
  <c r="J28"/>
  <c r="K28"/>
  <c r="L28"/>
  <c r="A29"/>
  <c r="B29"/>
  <c r="C29"/>
  <c r="D29"/>
  <c r="E29"/>
  <c r="F29"/>
  <c r="G29"/>
  <c r="H29"/>
  <c r="I29"/>
  <c r="J29"/>
  <c r="K29"/>
  <c r="L29"/>
  <c r="A30"/>
  <c r="B30"/>
  <c r="C30"/>
  <c r="D30"/>
  <c r="E30"/>
  <c r="F30"/>
  <c r="G30"/>
  <c r="H30"/>
  <c r="I30"/>
  <c r="J30"/>
  <c r="K30"/>
  <c r="L30"/>
  <c r="A31"/>
  <c r="B31"/>
  <c r="C31"/>
  <c r="D31"/>
  <c r="E31"/>
  <c r="F31"/>
  <c r="G31"/>
  <c r="H31"/>
  <c r="I31"/>
  <c r="J31"/>
  <c r="K31"/>
  <c r="L31"/>
  <c r="A32"/>
  <c r="B32"/>
  <c r="C32"/>
  <c r="D32"/>
  <c r="E32"/>
  <c r="F32"/>
  <c r="G32"/>
  <c r="H32"/>
  <c r="I32"/>
  <c r="J32"/>
  <c r="K32"/>
  <c r="L32"/>
  <c r="A33"/>
  <c r="B33"/>
  <c r="C33"/>
  <c r="D33"/>
  <c r="E33"/>
  <c r="F33"/>
  <c r="G33"/>
  <c r="H33"/>
  <c r="I33"/>
  <c r="J33"/>
  <c r="K33"/>
  <c r="L33"/>
  <c r="A34"/>
  <c r="B34"/>
  <c r="C34"/>
  <c r="D34"/>
  <c r="E34"/>
  <c r="F34"/>
  <c r="G34"/>
  <c r="H34"/>
  <c r="I34"/>
  <c r="J34"/>
  <c r="K34"/>
  <c r="L34"/>
  <c r="A35"/>
  <c r="B35"/>
  <c r="C35"/>
  <c r="D35"/>
  <c r="E35"/>
  <c r="F35"/>
  <c r="G35"/>
  <c r="H35"/>
  <c r="I35"/>
  <c r="J35"/>
  <c r="K35"/>
  <c r="L35"/>
  <c r="A36"/>
  <c r="B36"/>
  <c r="C36"/>
  <c r="D36"/>
  <c r="E36"/>
  <c r="F36"/>
  <c r="G36"/>
  <c r="H36"/>
  <c r="I36"/>
  <c r="J36"/>
  <c r="K36"/>
  <c r="L36"/>
  <c r="A37"/>
  <c r="B37"/>
  <c r="C37"/>
  <c r="D37"/>
  <c r="E37"/>
  <c r="F37"/>
  <c r="G37"/>
  <c r="H37"/>
  <c r="I37"/>
  <c r="J37"/>
  <c r="K37"/>
  <c r="L37"/>
  <c r="O16" l="1"/>
  <c r="T16" s="1"/>
  <c r="O32"/>
  <c r="T32" s="1"/>
  <c r="O28"/>
  <c r="T28" s="1"/>
  <c r="O25"/>
  <c r="T25" s="1"/>
  <c r="O8"/>
  <c r="T8" s="1"/>
  <c r="O4"/>
  <c r="T4" s="1"/>
  <c r="O24"/>
  <c r="T24" s="1"/>
  <c r="O20"/>
  <c r="T20" s="1"/>
  <c r="O12"/>
  <c r="T12" s="1"/>
  <c r="O9"/>
  <c r="T9" s="1"/>
  <c r="O36"/>
  <c r="T36" s="1"/>
  <c r="O27"/>
  <c r="T27" s="1"/>
  <c r="O26"/>
  <c r="T26" s="1"/>
  <c r="O22"/>
  <c r="T22" s="1"/>
  <c r="O21"/>
  <c r="T21" s="1"/>
  <c r="O7"/>
  <c r="T7" s="1"/>
  <c r="O6"/>
  <c r="T6" s="1"/>
  <c r="O5"/>
  <c r="T5" s="1"/>
  <c r="O35"/>
  <c r="T35" s="1"/>
  <c r="O34"/>
  <c r="T34" s="1"/>
  <c r="O33"/>
  <c r="T33" s="1"/>
  <c r="O19"/>
  <c r="T19" s="1"/>
  <c r="O18"/>
  <c r="T18" s="1"/>
  <c r="O17"/>
  <c r="T17" s="1"/>
  <c r="O3"/>
  <c r="T3" s="1"/>
  <c r="O11"/>
  <c r="T11" s="1"/>
  <c r="O10"/>
  <c r="T10" s="1"/>
  <c r="O37"/>
  <c r="T37" s="1"/>
  <c r="O23"/>
  <c r="T23" s="1"/>
  <c r="O31"/>
  <c r="T31" s="1"/>
  <c r="O30"/>
  <c r="T30" s="1"/>
  <c r="O29"/>
  <c r="T29" s="1"/>
  <c r="O15"/>
  <c r="T15" s="1"/>
  <c r="O14"/>
  <c r="T14" s="1"/>
  <c r="O13"/>
  <c r="T13" s="1"/>
  <c r="B2"/>
  <c r="A2"/>
  <c r="K2"/>
  <c r="J2"/>
  <c r="I2"/>
  <c r="H2"/>
  <c r="L2"/>
  <c r="G2"/>
  <c r="F2"/>
  <c r="E2"/>
  <c r="D2"/>
  <c r="C2"/>
  <c r="O2" l="1"/>
  <c r="T2" s="1"/>
</calcChain>
</file>

<file path=xl/sharedStrings.xml><?xml version="1.0" encoding="utf-8"?>
<sst xmlns="http://schemas.openxmlformats.org/spreadsheetml/2006/main" count="208" uniqueCount="72">
  <si>
    <t>GSTIN</t>
  </si>
  <si>
    <t>A</t>
  </si>
  <si>
    <t>C</t>
  </si>
  <si>
    <t>D</t>
  </si>
  <si>
    <t>H</t>
  </si>
  <si>
    <t>Z</t>
  </si>
  <si>
    <t>Sr.</t>
  </si>
  <si>
    <t>State Name</t>
  </si>
  <si>
    <t>F</t>
  </si>
  <si>
    <t>S</t>
  </si>
  <si>
    <t>For 1,3,5,7,9,11,13</t>
  </si>
  <si>
    <t>For 2,4,6,8,10,12,14</t>
  </si>
  <si>
    <t>Jammu and Kashmir</t>
  </si>
  <si>
    <t>Himachal Pradesh</t>
  </si>
  <si>
    <t>Punjab</t>
  </si>
  <si>
    <t>Chandigarh</t>
  </si>
  <si>
    <t>Uttarakhand</t>
  </si>
  <si>
    <t>Haryana</t>
  </si>
  <si>
    <t>Delhi</t>
  </si>
  <si>
    <t>Rajasthan</t>
  </si>
  <si>
    <t>Uttar Pradesh</t>
  </si>
  <si>
    <t>Bihar</t>
  </si>
  <si>
    <t>Sikkim</t>
  </si>
  <si>
    <t>B</t>
  </si>
  <si>
    <t>Arunachal Pradesh</t>
  </si>
  <si>
    <t>Nagaland</t>
  </si>
  <si>
    <t>Manipur</t>
  </si>
  <si>
    <t>E</t>
  </si>
  <si>
    <t>Mizoram</t>
  </si>
  <si>
    <t>Tripura</t>
  </si>
  <si>
    <t>G</t>
  </si>
  <si>
    <t>Meghalaya</t>
  </si>
  <si>
    <t>Assam</t>
  </si>
  <si>
    <t>I</t>
  </si>
  <si>
    <t>West Bengal</t>
  </si>
  <si>
    <t>J</t>
  </si>
  <si>
    <t>Jharkhand</t>
  </si>
  <si>
    <t>K</t>
  </si>
  <si>
    <t>Odisha</t>
  </si>
  <si>
    <t>L</t>
  </si>
  <si>
    <t>Chattisgarh</t>
  </si>
  <si>
    <t>M</t>
  </si>
  <si>
    <t>Madhya Pradesh</t>
  </si>
  <si>
    <t>N</t>
  </si>
  <si>
    <t>Gujarat</t>
  </si>
  <si>
    <t>O</t>
  </si>
  <si>
    <t>Daman and Diu</t>
  </si>
  <si>
    <t>P</t>
  </si>
  <si>
    <t>Dadra and Nagar Haveli</t>
  </si>
  <si>
    <t>Q</t>
  </si>
  <si>
    <t>Maharashtra</t>
  </si>
  <si>
    <t>R</t>
  </si>
  <si>
    <t>Andhra Pradesh</t>
  </si>
  <si>
    <t>Karnataka</t>
  </si>
  <si>
    <t>T</t>
  </si>
  <si>
    <t>Goa</t>
  </si>
  <si>
    <t>U</t>
  </si>
  <si>
    <t>Lakshadweep Islands</t>
  </si>
  <si>
    <t>V</t>
  </si>
  <si>
    <t>Kerala</t>
  </si>
  <si>
    <t>W</t>
  </si>
  <si>
    <t>Tamil Nadu</t>
  </si>
  <si>
    <t>X</t>
  </si>
  <si>
    <t>Pondicherry</t>
  </si>
  <si>
    <t>Y</t>
  </si>
  <si>
    <t>Andaman and Nicobar Islands</t>
  </si>
  <si>
    <t>Telangana</t>
  </si>
  <si>
    <t>STATE</t>
  </si>
  <si>
    <t>Nos</t>
  </si>
  <si>
    <t>PASTE (PAN)</t>
  </si>
  <si>
    <t>Special CODE</t>
  </si>
  <si>
    <t>AGEPV2683B</t>
  </si>
</sst>
</file>

<file path=xl/styles.xml><?xml version="1.0" encoding="utf-8"?>
<styleSheet xmlns="http://schemas.openxmlformats.org/spreadsheetml/2006/main">
  <fonts count="6">
    <font>
      <sz val="12"/>
      <color theme="1"/>
      <name val="Tw Cen MT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Protection="1">
      <protection hidden="1"/>
    </xf>
    <xf numFmtId="0" fontId="2" fillId="0" borderId="0" xfId="0" applyFont="1" applyFill="1"/>
    <xf numFmtId="0" fontId="3" fillId="0" borderId="2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Protection="1">
      <protection hidden="1"/>
    </xf>
    <xf numFmtId="0" fontId="4" fillId="0" borderId="2" xfId="0" applyFont="1" applyFill="1" applyBorder="1" applyAlignment="1" applyProtection="1">
      <alignment horizontal="left" vertical="top"/>
      <protection hidden="1"/>
    </xf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hidden="1"/>
    </xf>
    <xf numFmtId="1" fontId="1" fillId="2" borderId="1" xfId="0" applyNumberFormat="1" applyFont="1" applyFill="1" applyBorder="1" applyProtection="1">
      <protection hidden="1"/>
    </xf>
    <xf numFmtId="0" fontId="1" fillId="2" borderId="0" xfId="0" applyFont="1" applyFill="1" applyBorder="1" applyAlignment="1">
      <alignment horizontal="center" vertical="center"/>
    </xf>
    <xf numFmtId="1" fontId="1" fillId="2" borderId="0" xfId="0" applyNumberFormat="1" applyFont="1" applyFill="1" applyBorder="1" applyProtection="1"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100"/>
  <sheetViews>
    <sheetView tabSelected="1" workbookViewId="0">
      <selection activeCell="J10" sqref="J10"/>
    </sheetView>
  </sheetViews>
  <sheetFormatPr defaultColWidth="0" defaultRowHeight="15" zeroHeight="1"/>
  <cols>
    <col min="1" max="2" width="4.33203125" style="6" customWidth="1"/>
    <col min="3" max="3" width="1.77734375" style="6" customWidth="1"/>
    <col min="4" max="4" width="1.88671875" style="6" customWidth="1"/>
    <col min="5" max="5" width="1.5546875" style="6" customWidth="1"/>
    <col min="6" max="6" width="1.6640625" style="6" customWidth="1"/>
    <col min="7" max="7" width="1.77734375" style="6" customWidth="1"/>
    <col min="8" max="8" width="1.5546875" style="6" customWidth="1"/>
    <col min="9" max="9" width="8.33203125" style="6" customWidth="1"/>
    <col min="10" max="10" width="18.109375" style="6" customWidth="1"/>
    <col min="11" max="11" width="8.88671875" style="6" customWidth="1"/>
    <col min="12" max="12" width="14.5546875" style="6" customWidth="1"/>
    <col min="13" max="13" width="10.33203125" style="6" customWidth="1"/>
    <col min="14" max="14" width="22.21875" style="6" customWidth="1"/>
    <col min="15" max="15" width="14.109375" style="6" customWidth="1"/>
    <col min="16" max="16" width="5.6640625" style="6" customWidth="1"/>
    <col min="17" max="17" width="13" style="2" bestFit="1" customWidth="1"/>
    <col min="18" max="18" width="21.33203125" style="2" bestFit="1" customWidth="1"/>
    <col min="19" max="19" width="7" style="2" bestFit="1" customWidth="1"/>
    <col min="20" max="20" width="14.109375" style="2" bestFit="1" customWidth="1"/>
    <col min="21" max="44" width="2" style="1" hidden="1"/>
    <col min="45" max="45" width="34.21875" style="1" hidden="1"/>
    <col min="46" max="57" width="0" style="2" hidden="1"/>
    <col min="58" max="64" width="2" style="2" hidden="1"/>
    <col min="65" max="65" width="34.21875" style="2" hidden="1"/>
    <col min="66" max="77" width="0" style="2" hidden="1"/>
    <col min="78" max="16383" width="2" style="2" hidden="1"/>
    <col min="16384" max="16384" width="2.33203125" style="2" bestFit="1" customWidth="1"/>
  </cols>
  <sheetData>
    <row r="1" spans="1: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9"/>
      <c r="Q1" s="11" t="s">
        <v>69</v>
      </c>
      <c r="R1" s="11" t="s">
        <v>67</v>
      </c>
      <c r="S1" s="15" t="s">
        <v>68</v>
      </c>
      <c r="T1" s="12" t="s">
        <v>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>
      <c r="A2" s="7">
        <f>VLOOKUP(R2,'WORKING R&amp;D'!$B$1:$D$37,2,0)</f>
        <v>3</v>
      </c>
      <c r="B2" s="7">
        <f>VLOOKUP(R2,'WORKING R&amp;D'!$B$1:$D$37,3,0)</f>
        <v>5</v>
      </c>
      <c r="C2" s="7" t="str">
        <f t="shared" ref="C2:C32" si="0">MID(Q2,1,1)</f>
        <v>A</v>
      </c>
      <c r="D2" s="7" t="str">
        <f t="shared" ref="D2:D32" si="1">MID(Q2,2,1)</f>
        <v>G</v>
      </c>
      <c r="E2" s="7" t="str">
        <f t="shared" ref="E2:E32" si="2">MID(Q2,3,1)</f>
        <v>E</v>
      </c>
      <c r="F2" s="7" t="str">
        <f t="shared" ref="F2:F32" si="3">MID(Q2,4,1)</f>
        <v>P</v>
      </c>
      <c r="G2" s="7" t="str">
        <f t="shared" ref="G2:G32" si="4">MID(Q2,5,1)</f>
        <v>V</v>
      </c>
      <c r="H2" s="7">
        <f t="shared" ref="H2:H32" si="5">_xlfn.NUMBERVALUE(MID(Q2,6,1))</f>
        <v>2</v>
      </c>
      <c r="I2" s="7">
        <f t="shared" ref="I2:I32" si="6">_xlfn.NUMBERVALUE(MID(Q2,7,1))</f>
        <v>6</v>
      </c>
      <c r="J2" s="7">
        <f t="shared" ref="J2:J32" si="7">_xlfn.NUMBERVALUE(MID(Q2,8,1))</f>
        <v>8</v>
      </c>
      <c r="K2" s="7">
        <f t="shared" ref="K2:K32" si="8">_xlfn.NUMBERVALUE(MID(Q2,9,1))</f>
        <v>3</v>
      </c>
      <c r="L2" s="7" t="str">
        <f t="shared" ref="L2:L32" si="9">MID(Q2,10,1)</f>
        <v>B</v>
      </c>
      <c r="M2" s="7">
        <f t="shared" ref="M2:M32" si="10">S2</f>
        <v>1</v>
      </c>
      <c r="N2" s="7" t="s">
        <v>5</v>
      </c>
      <c r="O2" s="8" t="str">
        <f>VLOOKUP((36-(MOD(((VLOOKUP(A2,'WORKING R&amp;D'!$A$1:$H$37,6,0)+VLOOKUP(B2,'WORKING R&amp;D'!$G$1:$H$37,2,0)+VLOOKUP(C2,'WORKING R&amp;D'!$A$1:$H$37,6,0)+VLOOKUP(D2,'WORKING R&amp;D'!$G$1:$H$37,2,0)+VLOOKUP(E2,'WORKING R&amp;D'!$A$1:$H$37,6,0)+VLOOKUP(F2,'WORKING R&amp;D'!$G$1:$H$37,2,0)+VLOOKUP(G2,'WORKING R&amp;D'!$A$1:$H$37,6,0)+VLOOKUP(H2,'WORKING R&amp;D'!$G$1:$H$37,2,0)+VLOOKUP(I2,'WORKING R&amp;D'!$A$1:$H$37,6,0)+VLOOKUP(J2,'WORKING R&amp;D'!$G$1:$H$37,2,0)+VLOOKUP(K2,'WORKING R&amp;D'!$A$1:$H$37,6,0)+VLOOKUP(M2,'WORKING R&amp;D'!$A$1:$H$37,6,0)+VLOOKUP(N2,'WORKING R&amp;D'!$G$1:$H$37,2,0)+VLOOKUP(L2,'WORKING R&amp;D'!$G$1:$H$37,2,0))),36))),'WORKING R&amp;D'!$F$1:$G$37,2,0)</f>
        <v>E</v>
      </c>
      <c r="P2" s="10"/>
      <c r="Q2" s="13" t="s">
        <v>71</v>
      </c>
      <c r="R2" s="1" t="s">
        <v>65</v>
      </c>
      <c r="S2" s="14">
        <v>1</v>
      </c>
      <c r="T2" s="1" t="str">
        <f>A2&amp;B2&amp;C2&amp;D2&amp;E2&amp;F2&amp;G2&amp;H2&amp;I2&amp;J2&amp;K2&amp;L2&amp;M2&amp;N2&amp;O2</f>
        <v>35AGEPV2683B1ZE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>
      <c r="A3" s="7">
        <f>VLOOKUP(R3,'WORKING R&amp;D'!$B$1:$D$37,2,0)</f>
        <v>2</v>
      </c>
      <c r="B3" s="7">
        <f>VLOOKUP(R3,'WORKING R&amp;D'!$B$1:$D$37,3,0)</f>
        <v>8</v>
      </c>
      <c r="C3" s="7" t="str">
        <f t="shared" si="0"/>
        <v>A</v>
      </c>
      <c r="D3" s="7" t="str">
        <f t="shared" si="1"/>
        <v>G</v>
      </c>
      <c r="E3" s="7" t="str">
        <f t="shared" si="2"/>
        <v>E</v>
      </c>
      <c r="F3" s="7" t="str">
        <f t="shared" si="3"/>
        <v>P</v>
      </c>
      <c r="G3" s="7" t="str">
        <f t="shared" si="4"/>
        <v>V</v>
      </c>
      <c r="H3" s="7">
        <f t="shared" si="5"/>
        <v>2</v>
      </c>
      <c r="I3" s="7">
        <f t="shared" si="6"/>
        <v>6</v>
      </c>
      <c r="J3" s="7">
        <f t="shared" si="7"/>
        <v>8</v>
      </c>
      <c r="K3" s="7">
        <f t="shared" si="8"/>
        <v>3</v>
      </c>
      <c r="L3" s="7" t="str">
        <f t="shared" si="9"/>
        <v>B</v>
      </c>
      <c r="M3" s="7">
        <f t="shared" si="10"/>
        <v>1</v>
      </c>
      <c r="N3" s="7" t="s">
        <v>5</v>
      </c>
      <c r="O3" s="8">
        <f>VLOOKUP((36-(MOD(((VLOOKUP(A3,'WORKING R&amp;D'!$A$1:$H$37,6,0)+VLOOKUP(B3,'WORKING R&amp;D'!$G$1:$H$37,2,0)+VLOOKUP(C3,'WORKING R&amp;D'!$A$1:$H$37,6,0)+VLOOKUP(D3,'WORKING R&amp;D'!$G$1:$H$37,2,0)+VLOOKUP(E3,'WORKING R&amp;D'!$A$1:$H$37,6,0)+VLOOKUP(F3,'WORKING R&amp;D'!$G$1:$H$37,2,0)+VLOOKUP(G3,'WORKING R&amp;D'!$A$1:$H$37,6,0)+VLOOKUP(H3,'WORKING R&amp;D'!$G$1:$H$37,2,0)+VLOOKUP(I3,'WORKING R&amp;D'!$A$1:$H$37,6,0)+VLOOKUP(J3,'WORKING R&amp;D'!$G$1:$H$37,2,0)+VLOOKUP(K3,'WORKING R&amp;D'!$A$1:$H$37,6,0)+VLOOKUP(M3,'WORKING R&amp;D'!$A$1:$H$37,6,0)+VLOOKUP(N3,'WORKING R&amp;D'!$G$1:$H$37,2,0)+VLOOKUP(L3,'WORKING R&amp;D'!$G$1:$H$37,2,0))),36))),'WORKING R&amp;D'!$F$1:$G$37,2,0)</f>
        <v>9</v>
      </c>
      <c r="P3" s="10"/>
      <c r="Q3" s="13" t="s">
        <v>71</v>
      </c>
      <c r="R3" s="1" t="s">
        <v>52</v>
      </c>
      <c r="S3" s="14">
        <v>1</v>
      </c>
      <c r="T3" s="1" t="str">
        <f t="shared" ref="T3:T37" si="11">A3&amp;B3&amp;C3&amp;D3&amp;E3&amp;F3&amp;G3&amp;H3&amp;I3&amp;J3&amp;K3&amp;L3&amp;M3&amp;N3&amp;O3</f>
        <v>28AGEPV2683B1Z9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>
      <c r="A4" s="7">
        <f>VLOOKUP(R4,'WORKING R&amp;D'!$B$1:$D$37,2,0)</f>
        <v>1</v>
      </c>
      <c r="B4" s="7">
        <f>VLOOKUP(R4,'WORKING R&amp;D'!$B$1:$D$37,3,0)</f>
        <v>2</v>
      </c>
      <c r="C4" s="7" t="str">
        <f t="shared" si="0"/>
        <v>A</v>
      </c>
      <c r="D4" s="7" t="str">
        <f t="shared" si="1"/>
        <v>G</v>
      </c>
      <c r="E4" s="7" t="str">
        <f t="shared" si="2"/>
        <v>E</v>
      </c>
      <c r="F4" s="7" t="str">
        <f t="shared" si="3"/>
        <v>P</v>
      </c>
      <c r="G4" s="7" t="str">
        <f t="shared" si="4"/>
        <v>V</v>
      </c>
      <c r="H4" s="7">
        <f t="shared" si="5"/>
        <v>2</v>
      </c>
      <c r="I4" s="7">
        <f t="shared" si="6"/>
        <v>6</v>
      </c>
      <c r="J4" s="7">
        <f t="shared" si="7"/>
        <v>8</v>
      </c>
      <c r="K4" s="7">
        <f t="shared" si="8"/>
        <v>3</v>
      </c>
      <c r="L4" s="7" t="str">
        <f t="shared" si="9"/>
        <v>B</v>
      </c>
      <c r="M4" s="7">
        <f t="shared" si="10"/>
        <v>1</v>
      </c>
      <c r="N4" s="7" t="s">
        <v>5</v>
      </c>
      <c r="O4" s="8" t="str">
        <f>VLOOKUP((36-(MOD(((VLOOKUP(A4,'WORKING R&amp;D'!$A$1:$H$37,6,0)+VLOOKUP(B4,'WORKING R&amp;D'!$G$1:$H$37,2,0)+VLOOKUP(C4,'WORKING R&amp;D'!$A$1:$H$37,6,0)+VLOOKUP(D4,'WORKING R&amp;D'!$G$1:$H$37,2,0)+VLOOKUP(E4,'WORKING R&amp;D'!$A$1:$H$37,6,0)+VLOOKUP(F4,'WORKING R&amp;D'!$G$1:$H$37,2,0)+VLOOKUP(G4,'WORKING R&amp;D'!$A$1:$H$37,6,0)+VLOOKUP(H4,'WORKING R&amp;D'!$G$1:$H$37,2,0)+VLOOKUP(I4,'WORKING R&amp;D'!$A$1:$H$37,6,0)+VLOOKUP(J4,'WORKING R&amp;D'!$G$1:$H$37,2,0)+VLOOKUP(K4,'WORKING R&amp;D'!$A$1:$H$37,6,0)+VLOOKUP(M4,'WORKING R&amp;D'!$A$1:$H$37,6,0)+VLOOKUP(N4,'WORKING R&amp;D'!$G$1:$H$37,2,0)+VLOOKUP(L4,'WORKING R&amp;D'!$G$1:$H$37,2,0))),36))),'WORKING R&amp;D'!$F$1:$G$37,2,0)</f>
        <v>M</v>
      </c>
      <c r="P4" s="10"/>
      <c r="Q4" s="13" t="s">
        <v>71</v>
      </c>
      <c r="R4" s="1" t="s">
        <v>24</v>
      </c>
      <c r="S4" s="14">
        <v>1</v>
      </c>
      <c r="T4" s="1" t="str">
        <f t="shared" si="11"/>
        <v>12AGEPV2683B1ZM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>
      <c r="A5" s="7">
        <f>VLOOKUP(R5,'WORKING R&amp;D'!$B$1:$D$37,2,0)</f>
        <v>1</v>
      </c>
      <c r="B5" s="7">
        <f>VLOOKUP(R5,'WORKING R&amp;D'!$B$1:$D$37,3,0)</f>
        <v>8</v>
      </c>
      <c r="C5" s="7" t="str">
        <f t="shared" si="0"/>
        <v>A</v>
      </c>
      <c r="D5" s="7" t="str">
        <f t="shared" si="1"/>
        <v>G</v>
      </c>
      <c r="E5" s="7" t="str">
        <f t="shared" si="2"/>
        <v>E</v>
      </c>
      <c r="F5" s="7" t="str">
        <f t="shared" si="3"/>
        <v>P</v>
      </c>
      <c r="G5" s="7" t="str">
        <f t="shared" si="4"/>
        <v>V</v>
      </c>
      <c r="H5" s="7">
        <f t="shared" si="5"/>
        <v>2</v>
      </c>
      <c r="I5" s="7">
        <f t="shared" si="6"/>
        <v>6</v>
      </c>
      <c r="J5" s="7">
        <f t="shared" si="7"/>
        <v>8</v>
      </c>
      <c r="K5" s="7">
        <f t="shared" si="8"/>
        <v>3</v>
      </c>
      <c r="L5" s="7" t="str">
        <f t="shared" si="9"/>
        <v>B</v>
      </c>
      <c r="M5" s="7">
        <f t="shared" si="10"/>
        <v>1</v>
      </c>
      <c r="N5" s="7" t="s">
        <v>5</v>
      </c>
      <c r="O5" s="8" t="str">
        <f>VLOOKUP((36-(MOD(((VLOOKUP(A5,'WORKING R&amp;D'!$A$1:$H$37,6,0)+VLOOKUP(B5,'WORKING R&amp;D'!$G$1:$H$37,2,0)+VLOOKUP(C5,'WORKING R&amp;D'!$A$1:$H$37,6,0)+VLOOKUP(D5,'WORKING R&amp;D'!$G$1:$H$37,2,0)+VLOOKUP(E5,'WORKING R&amp;D'!$A$1:$H$37,6,0)+VLOOKUP(F5,'WORKING R&amp;D'!$G$1:$H$37,2,0)+VLOOKUP(G5,'WORKING R&amp;D'!$A$1:$H$37,6,0)+VLOOKUP(H5,'WORKING R&amp;D'!$G$1:$H$37,2,0)+VLOOKUP(I5,'WORKING R&amp;D'!$A$1:$H$37,6,0)+VLOOKUP(J5,'WORKING R&amp;D'!$G$1:$H$37,2,0)+VLOOKUP(K5,'WORKING R&amp;D'!$A$1:$H$37,6,0)+VLOOKUP(M5,'WORKING R&amp;D'!$A$1:$H$37,6,0)+VLOOKUP(N5,'WORKING R&amp;D'!$G$1:$H$37,2,0)+VLOOKUP(L5,'WORKING R&amp;D'!$G$1:$H$37,2,0))),36))),'WORKING R&amp;D'!$F$1:$G$37,2,0)</f>
        <v>A</v>
      </c>
      <c r="P5" s="10"/>
      <c r="Q5" s="13" t="s">
        <v>71</v>
      </c>
      <c r="R5" s="1" t="s">
        <v>32</v>
      </c>
      <c r="S5" s="14">
        <v>1</v>
      </c>
      <c r="T5" s="1" t="str">
        <f t="shared" si="11"/>
        <v>18AGEPV2683B1ZA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>
      <c r="A6" s="7">
        <f>VLOOKUP(R6,'WORKING R&amp;D'!$B$1:$D$37,2,0)</f>
        <v>1</v>
      </c>
      <c r="B6" s="7">
        <f>VLOOKUP(R6,'WORKING R&amp;D'!$B$1:$D$37,3,0)</f>
        <v>0</v>
      </c>
      <c r="C6" s="7" t="str">
        <f t="shared" si="0"/>
        <v>A</v>
      </c>
      <c r="D6" s="7" t="str">
        <f t="shared" si="1"/>
        <v>G</v>
      </c>
      <c r="E6" s="7" t="str">
        <f t="shared" si="2"/>
        <v>E</v>
      </c>
      <c r="F6" s="7" t="str">
        <f t="shared" si="3"/>
        <v>P</v>
      </c>
      <c r="G6" s="7" t="str">
        <f t="shared" si="4"/>
        <v>V</v>
      </c>
      <c r="H6" s="7">
        <f t="shared" si="5"/>
        <v>2</v>
      </c>
      <c r="I6" s="7">
        <f t="shared" si="6"/>
        <v>6</v>
      </c>
      <c r="J6" s="7">
        <f t="shared" si="7"/>
        <v>8</v>
      </c>
      <c r="K6" s="7">
        <f t="shared" si="8"/>
        <v>3</v>
      </c>
      <c r="L6" s="7" t="str">
        <f t="shared" si="9"/>
        <v>B</v>
      </c>
      <c r="M6" s="7">
        <f t="shared" si="10"/>
        <v>1</v>
      </c>
      <c r="N6" s="7" t="s">
        <v>5</v>
      </c>
      <c r="O6" s="8" t="str">
        <f>VLOOKUP((36-(MOD(((VLOOKUP(A6,'WORKING R&amp;D'!$A$1:$H$37,6,0)+VLOOKUP(B6,'WORKING R&amp;D'!$G$1:$H$37,2,0)+VLOOKUP(C6,'WORKING R&amp;D'!$A$1:$H$37,6,0)+VLOOKUP(D6,'WORKING R&amp;D'!$G$1:$H$37,2,0)+VLOOKUP(E6,'WORKING R&amp;D'!$A$1:$H$37,6,0)+VLOOKUP(F6,'WORKING R&amp;D'!$G$1:$H$37,2,0)+VLOOKUP(G6,'WORKING R&amp;D'!$A$1:$H$37,6,0)+VLOOKUP(H6,'WORKING R&amp;D'!$G$1:$H$37,2,0)+VLOOKUP(I6,'WORKING R&amp;D'!$A$1:$H$37,6,0)+VLOOKUP(J6,'WORKING R&amp;D'!$G$1:$H$37,2,0)+VLOOKUP(K6,'WORKING R&amp;D'!$A$1:$H$37,6,0)+VLOOKUP(M6,'WORKING R&amp;D'!$A$1:$H$37,6,0)+VLOOKUP(N6,'WORKING R&amp;D'!$G$1:$H$37,2,0)+VLOOKUP(L6,'WORKING R&amp;D'!$G$1:$H$37,2,0))),36))),'WORKING R&amp;D'!$F$1:$G$37,2,0)</f>
        <v>Q</v>
      </c>
      <c r="P6" s="10"/>
      <c r="Q6" s="13" t="s">
        <v>71</v>
      </c>
      <c r="R6" s="1" t="s">
        <v>21</v>
      </c>
      <c r="S6" s="14">
        <v>1</v>
      </c>
      <c r="T6" s="1" t="str">
        <f t="shared" si="11"/>
        <v>10AGEPV2683B1ZQ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>
      <c r="A7" s="7">
        <f>VLOOKUP(R7,'WORKING R&amp;D'!$B$1:$D$37,2,0)</f>
        <v>0</v>
      </c>
      <c r="B7" s="7">
        <f>VLOOKUP(R7,'WORKING R&amp;D'!$B$1:$D$37,3,0)</f>
        <v>4</v>
      </c>
      <c r="C7" s="7" t="str">
        <f t="shared" si="0"/>
        <v>A</v>
      </c>
      <c r="D7" s="7" t="str">
        <f t="shared" si="1"/>
        <v>G</v>
      </c>
      <c r="E7" s="7" t="str">
        <f t="shared" si="2"/>
        <v>E</v>
      </c>
      <c r="F7" s="7" t="str">
        <f t="shared" si="3"/>
        <v>P</v>
      </c>
      <c r="G7" s="7" t="str">
        <f t="shared" si="4"/>
        <v>V</v>
      </c>
      <c r="H7" s="7">
        <f t="shared" si="5"/>
        <v>2</v>
      </c>
      <c r="I7" s="7">
        <f t="shared" si="6"/>
        <v>6</v>
      </c>
      <c r="J7" s="7">
        <f t="shared" si="7"/>
        <v>8</v>
      </c>
      <c r="K7" s="7">
        <f t="shared" si="8"/>
        <v>3</v>
      </c>
      <c r="L7" s="7" t="str">
        <f t="shared" si="9"/>
        <v>B</v>
      </c>
      <c r="M7" s="7">
        <f t="shared" si="10"/>
        <v>1</v>
      </c>
      <c r="N7" s="7" t="s">
        <v>5</v>
      </c>
      <c r="O7" s="8" t="str">
        <f>VLOOKUP((36-(MOD(((VLOOKUP(A7,'WORKING R&amp;D'!$A$1:$H$37,6,0)+VLOOKUP(B7,'WORKING R&amp;D'!$G$1:$H$37,2,0)+VLOOKUP(C7,'WORKING R&amp;D'!$A$1:$H$37,6,0)+VLOOKUP(D7,'WORKING R&amp;D'!$G$1:$H$37,2,0)+VLOOKUP(E7,'WORKING R&amp;D'!$A$1:$H$37,6,0)+VLOOKUP(F7,'WORKING R&amp;D'!$G$1:$H$37,2,0)+VLOOKUP(G7,'WORKING R&amp;D'!$A$1:$H$37,6,0)+VLOOKUP(H7,'WORKING R&amp;D'!$G$1:$H$37,2,0)+VLOOKUP(I7,'WORKING R&amp;D'!$A$1:$H$37,6,0)+VLOOKUP(J7,'WORKING R&amp;D'!$G$1:$H$37,2,0)+VLOOKUP(K7,'WORKING R&amp;D'!$A$1:$H$37,6,0)+VLOOKUP(M7,'WORKING R&amp;D'!$A$1:$H$37,6,0)+VLOOKUP(N7,'WORKING R&amp;D'!$G$1:$H$37,2,0)+VLOOKUP(L7,'WORKING R&amp;D'!$G$1:$H$37,2,0))),36))),'WORKING R&amp;D'!$F$1:$G$37,2,0)</f>
        <v>J</v>
      </c>
      <c r="P7" s="10"/>
      <c r="Q7" s="13" t="s">
        <v>71</v>
      </c>
      <c r="R7" s="1" t="s">
        <v>15</v>
      </c>
      <c r="S7" s="14">
        <v>1</v>
      </c>
      <c r="T7" s="1" t="str">
        <f t="shared" si="11"/>
        <v>04AGEPV2683B1ZJ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>
      <c r="A8" s="7">
        <f>VLOOKUP(R8,'WORKING R&amp;D'!$B$1:$D$37,2,0)</f>
        <v>2</v>
      </c>
      <c r="B8" s="7">
        <f>VLOOKUP(R8,'WORKING R&amp;D'!$B$1:$D$37,3,0)</f>
        <v>2</v>
      </c>
      <c r="C8" s="7" t="str">
        <f t="shared" si="0"/>
        <v>A</v>
      </c>
      <c r="D8" s="7" t="str">
        <f t="shared" si="1"/>
        <v>G</v>
      </c>
      <c r="E8" s="7" t="str">
        <f t="shared" si="2"/>
        <v>E</v>
      </c>
      <c r="F8" s="7" t="str">
        <f t="shared" si="3"/>
        <v>P</v>
      </c>
      <c r="G8" s="7" t="str">
        <f t="shared" si="4"/>
        <v>V</v>
      </c>
      <c r="H8" s="7">
        <f t="shared" si="5"/>
        <v>2</v>
      </c>
      <c r="I8" s="7">
        <f t="shared" si="6"/>
        <v>6</v>
      </c>
      <c r="J8" s="7">
        <f t="shared" si="7"/>
        <v>8</v>
      </c>
      <c r="K8" s="7">
        <f t="shared" si="8"/>
        <v>3</v>
      </c>
      <c r="L8" s="7" t="str">
        <f t="shared" si="9"/>
        <v>B</v>
      </c>
      <c r="M8" s="7">
        <f t="shared" si="10"/>
        <v>1</v>
      </c>
      <c r="N8" s="7" t="s">
        <v>5</v>
      </c>
      <c r="O8" s="8" t="str">
        <f>VLOOKUP((36-(MOD(((VLOOKUP(A8,'WORKING R&amp;D'!$A$1:$H$37,6,0)+VLOOKUP(B8,'WORKING R&amp;D'!$G$1:$H$37,2,0)+VLOOKUP(C8,'WORKING R&amp;D'!$A$1:$H$37,6,0)+VLOOKUP(D8,'WORKING R&amp;D'!$G$1:$H$37,2,0)+VLOOKUP(E8,'WORKING R&amp;D'!$A$1:$H$37,6,0)+VLOOKUP(F8,'WORKING R&amp;D'!$G$1:$H$37,2,0)+VLOOKUP(G8,'WORKING R&amp;D'!$A$1:$H$37,6,0)+VLOOKUP(H8,'WORKING R&amp;D'!$G$1:$H$37,2,0)+VLOOKUP(I8,'WORKING R&amp;D'!$A$1:$H$37,6,0)+VLOOKUP(J8,'WORKING R&amp;D'!$G$1:$H$37,2,0)+VLOOKUP(K8,'WORKING R&amp;D'!$A$1:$H$37,6,0)+VLOOKUP(M8,'WORKING R&amp;D'!$A$1:$H$37,6,0)+VLOOKUP(N8,'WORKING R&amp;D'!$G$1:$H$37,2,0)+VLOOKUP(L8,'WORKING R&amp;D'!$G$1:$H$37,2,0))),36))),'WORKING R&amp;D'!$F$1:$G$37,2,0)</f>
        <v>L</v>
      </c>
      <c r="P8" s="10"/>
      <c r="Q8" s="13" t="s">
        <v>71</v>
      </c>
      <c r="R8" s="1" t="s">
        <v>40</v>
      </c>
      <c r="S8" s="14">
        <v>1</v>
      </c>
      <c r="T8" s="1" t="str">
        <f t="shared" si="11"/>
        <v>22AGEPV2683B1ZL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>
      <c r="A9" s="7">
        <f>VLOOKUP(R9,'WORKING R&amp;D'!$B$1:$D$37,2,0)</f>
        <v>2</v>
      </c>
      <c r="B9" s="7">
        <f>VLOOKUP(R9,'WORKING R&amp;D'!$B$1:$D$37,3,0)</f>
        <v>6</v>
      </c>
      <c r="C9" s="7" t="str">
        <f t="shared" si="0"/>
        <v>A</v>
      </c>
      <c r="D9" s="7" t="str">
        <f t="shared" si="1"/>
        <v>G</v>
      </c>
      <c r="E9" s="7" t="str">
        <f t="shared" si="2"/>
        <v>E</v>
      </c>
      <c r="F9" s="7" t="str">
        <f t="shared" si="3"/>
        <v>P</v>
      </c>
      <c r="G9" s="7" t="str">
        <f t="shared" si="4"/>
        <v>V</v>
      </c>
      <c r="H9" s="7">
        <f t="shared" si="5"/>
        <v>2</v>
      </c>
      <c r="I9" s="7">
        <f t="shared" si="6"/>
        <v>6</v>
      </c>
      <c r="J9" s="7">
        <f t="shared" si="7"/>
        <v>8</v>
      </c>
      <c r="K9" s="7">
        <f t="shared" si="8"/>
        <v>3</v>
      </c>
      <c r="L9" s="7" t="str">
        <f t="shared" si="9"/>
        <v>B</v>
      </c>
      <c r="M9" s="7">
        <f t="shared" si="10"/>
        <v>1</v>
      </c>
      <c r="N9" s="7" t="s">
        <v>5</v>
      </c>
      <c r="O9" s="8" t="str">
        <f>VLOOKUP((36-(MOD(((VLOOKUP(A9,'WORKING R&amp;D'!$A$1:$H$37,6,0)+VLOOKUP(B9,'WORKING R&amp;D'!$G$1:$H$37,2,0)+VLOOKUP(C9,'WORKING R&amp;D'!$A$1:$H$37,6,0)+VLOOKUP(D9,'WORKING R&amp;D'!$G$1:$H$37,2,0)+VLOOKUP(E9,'WORKING R&amp;D'!$A$1:$H$37,6,0)+VLOOKUP(F9,'WORKING R&amp;D'!$G$1:$H$37,2,0)+VLOOKUP(G9,'WORKING R&amp;D'!$A$1:$H$37,6,0)+VLOOKUP(H9,'WORKING R&amp;D'!$G$1:$H$37,2,0)+VLOOKUP(I9,'WORKING R&amp;D'!$A$1:$H$37,6,0)+VLOOKUP(J9,'WORKING R&amp;D'!$G$1:$H$37,2,0)+VLOOKUP(K9,'WORKING R&amp;D'!$A$1:$H$37,6,0)+VLOOKUP(M9,'WORKING R&amp;D'!$A$1:$H$37,6,0)+VLOOKUP(N9,'WORKING R&amp;D'!$G$1:$H$37,2,0)+VLOOKUP(L9,'WORKING R&amp;D'!$G$1:$H$37,2,0))),36))),'WORKING R&amp;D'!$F$1:$G$37,2,0)</f>
        <v>D</v>
      </c>
      <c r="P9" s="10"/>
      <c r="Q9" s="13" t="s">
        <v>71</v>
      </c>
      <c r="R9" s="1" t="s">
        <v>48</v>
      </c>
      <c r="S9" s="14">
        <v>1</v>
      </c>
      <c r="T9" s="1" t="str">
        <f t="shared" si="11"/>
        <v>26AGEPV2683B1ZD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>
      <c r="A10" s="7">
        <f>VLOOKUP(R10,'WORKING R&amp;D'!$B$1:$D$37,2,0)</f>
        <v>2</v>
      </c>
      <c r="B10" s="7">
        <f>VLOOKUP(R10,'WORKING R&amp;D'!$B$1:$D$37,3,0)</f>
        <v>5</v>
      </c>
      <c r="C10" s="7" t="str">
        <f t="shared" si="0"/>
        <v>A</v>
      </c>
      <c r="D10" s="7" t="str">
        <f t="shared" si="1"/>
        <v>G</v>
      </c>
      <c r="E10" s="7" t="str">
        <f t="shared" si="2"/>
        <v>E</v>
      </c>
      <c r="F10" s="7" t="str">
        <f t="shared" si="3"/>
        <v>P</v>
      </c>
      <c r="G10" s="7" t="str">
        <f t="shared" si="4"/>
        <v>V</v>
      </c>
      <c r="H10" s="7">
        <f t="shared" si="5"/>
        <v>2</v>
      </c>
      <c r="I10" s="7">
        <f t="shared" si="6"/>
        <v>6</v>
      </c>
      <c r="J10" s="7">
        <f t="shared" si="7"/>
        <v>8</v>
      </c>
      <c r="K10" s="7">
        <f t="shared" si="8"/>
        <v>3</v>
      </c>
      <c r="L10" s="7" t="str">
        <f t="shared" si="9"/>
        <v>B</v>
      </c>
      <c r="M10" s="7">
        <f t="shared" si="10"/>
        <v>1</v>
      </c>
      <c r="N10" s="7" t="s">
        <v>5</v>
      </c>
      <c r="O10" s="8" t="str">
        <f>VLOOKUP((36-(MOD(((VLOOKUP(A10,'WORKING R&amp;D'!$A$1:$H$37,6,0)+VLOOKUP(B10,'WORKING R&amp;D'!$G$1:$H$37,2,0)+VLOOKUP(C10,'WORKING R&amp;D'!$A$1:$H$37,6,0)+VLOOKUP(D10,'WORKING R&amp;D'!$G$1:$H$37,2,0)+VLOOKUP(E10,'WORKING R&amp;D'!$A$1:$H$37,6,0)+VLOOKUP(F10,'WORKING R&amp;D'!$G$1:$H$37,2,0)+VLOOKUP(G10,'WORKING R&amp;D'!$A$1:$H$37,6,0)+VLOOKUP(H10,'WORKING R&amp;D'!$G$1:$H$37,2,0)+VLOOKUP(I10,'WORKING R&amp;D'!$A$1:$H$37,6,0)+VLOOKUP(J10,'WORKING R&amp;D'!$G$1:$H$37,2,0)+VLOOKUP(K10,'WORKING R&amp;D'!$A$1:$H$37,6,0)+VLOOKUP(M10,'WORKING R&amp;D'!$A$1:$H$37,6,0)+VLOOKUP(N10,'WORKING R&amp;D'!$G$1:$H$37,2,0)+VLOOKUP(L10,'WORKING R&amp;D'!$G$1:$H$37,2,0))),36))),'WORKING R&amp;D'!$F$1:$G$37,2,0)</f>
        <v>F</v>
      </c>
      <c r="P10" s="10"/>
      <c r="Q10" s="13" t="s">
        <v>71</v>
      </c>
      <c r="R10" s="1" t="s">
        <v>46</v>
      </c>
      <c r="S10" s="14">
        <v>1</v>
      </c>
      <c r="T10" s="1" t="str">
        <f t="shared" si="11"/>
        <v>25AGEPV2683B1ZF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>
      <c r="A11" s="7">
        <f>VLOOKUP(R11,'WORKING R&amp;D'!$B$1:$D$37,2,0)</f>
        <v>0</v>
      </c>
      <c r="B11" s="7">
        <f>VLOOKUP(R11,'WORKING R&amp;D'!$B$1:$D$37,3,0)</f>
        <v>7</v>
      </c>
      <c r="C11" s="7" t="str">
        <f t="shared" si="0"/>
        <v>A</v>
      </c>
      <c r="D11" s="7" t="str">
        <f t="shared" si="1"/>
        <v>G</v>
      </c>
      <c r="E11" s="7" t="str">
        <f t="shared" si="2"/>
        <v>E</v>
      </c>
      <c r="F11" s="7" t="str">
        <f t="shared" si="3"/>
        <v>P</v>
      </c>
      <c r="G11" s="7" t="str">
        <f t="shared" si="4"/>
        <v>V</v>
      </c>
      <c r="H11" s="7">
        <f t="shared" si="5"/>
        <v>2</v>
      </c>
      <c r="I11" s="7">
        <f t="shared" si="6"/>
        <v>6</v>
      </c>
      <c r="J11" s="7">
        <f t="shared" si="7"/>
        <v>8</v>
      </c>
      <c r="K11" s="7">
        <f t="shared" si="8"/>
        <v>3</v>
      </c>
      <c r="L11" s="7" t="str">
        <f t="shared" si="9"/>
        <v>B</v>
      </c>
      <c r="M11" s="7">
        <f t="shared" si="10"/>
        <v>1</v>
      </c>
      <c r="N11" s="7" t="s">
        <v>5</v>
      </c>
      <c r="O11" s="8" t="str">
        <f>VLOOKUP((36-(MOD(((VLOOKUP(A11,'WORKING R&amp;D'!$A$1:$H$37,6,0)+VLOOKUP(B11,'WORKING R&amp;D'!$G$1:$H$37,2,0)+VLOOKUP(C11,'WORKING R&amp;D'!$A$1:$H$37,6,0)+VLOOKUP(D11,'WORKING R&amp;D'!$G$1:$H$37,2,0)+VLOOKUP(E11,'WORKING R&amp;D'!$A$1:$H$37,6,0)+VLOOKUP(F11,'WORKING R&amp;D'!$G$1:$H$37,2,0)+VLOOKUP(G11,'WORKING R&amp;D'!$A$1:$H$37,6,0)+VLOOKUP(H11,'WORKING R&amp;D'!$G$1:$H$37,2,0)+VLOOKUP(I11,'WORKING R&amp;D'!$A$1:$H$37,6,0)+VLOOKUP(J11,'WORKING R&amp;D'!$G$1:$H$37,2,0)+VLOOKUP(K11,'WORKING R&amp;D'!$A$1:$H$37,6,0)+VLOOKUP(M11,'WORKING R&amp;D'!$A$1:$H$37,6,0)+VLOOKUP(N11,'WORKING R&amp;D'!$G$1:$H$37,2,0)+VLOOKUP(L11,'WORKING R&amp;D'!$G$1:$H$37,2,0))),36))),'WORKING R&amp;D'!$F$1:$G$37,2,0)</f>
        <v>D</v>
      </c>
      <c r="P11" s="10"/>
      <c r="Q11" s="13" t="s">
        <v>71</v>
      </c>
      <c r="R11" s="1" t="s">
        <v>18</v>
      </c>
      <c r="S11" s="14">
        <v>1</v>
      </c>
      <c r="T11" s="1" t="str">
        <f t="shared" si="11"/>
        <v>07AGEPV2683B1ZD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>
      <c r="A12" s="7">
        <f>VLOOKUP(R12,'WORKING R&amp;D'!$B$1:$D$37,2,0)</f>
        <v>3</v>
      </c>
      <c r="B12" s="7">
        <f>VLOOKUP(R12,'WORKING R&amp;D'!$B$1:$D$37,3,0)</f>
        <v>0</v>
      </c>
      <c r="C12" s="7" t="str">
        <f t="shared" si="0"/>
        <v>A</v>
      </c>
      <c r="D12" s="7" t="str">
        <f t="shared" si="1"/>
        <v>G</v>
      </c>
      <c r="E12" s="7" t="str">
        <f t="shared" si="2"/>
        <v>E</v>
      </c>
      <c r="F12" s="7" t="str">
        <f t="shared" si="3"/>
        <v>P</v>
      </c>
      <c r="G12" s="7" t="str">
        <f t="shared" si="4"/>
        <v>V</v>
      </c>
      <c r="H12" s="7">
        <f t="shared" si="5"/>
        <v>2</v>
      </c>
      <c r="I12" s="7">
        <f t="shared" si="6"/>
        <v>6</v>
      </c>
      <c r="J12" s="7">
        <f t="shared" si="7"/>
        <v>8</v>
      </c>
      <c r="K12" s="7">
        <f t="shared" si="8"/>
        <v>3</v>
      </c>
      <c r="L12" s="7" t="str">
        <f t="shared" si="9"/>
        <v>B</v>
      </c>
      <c r="M12" s="7">
        <f t="shared" si="10"/>
        <v>1</v>
      </c>
      <c r="N12" s="7" t="s">
        <v>5</v>
      </c>
      <c r="O12" s="8" t="str">
        <f>VLOOKUP((36-(MOD(((VLOOKUP(A12,'WORKING R&amp;D'!$A$1:$H$37,6,0)+VLOOKUP(B12,'WORKING R&amp;D'!$G$1:$H$37,2,0)+VLOOKUP(C12,'WORKING R&amp;D'!$A$1:$H$37,6,0)+VLOOKUP(D12,'WORKING R&amp;D'!$G$1:$H$37,2,0)+VLOOKUP(E12,'WORKING R&amp;D'!$A$1:$H$37,6,0)+VLOOKUP(F12,'WORKING R&amp;D'!$G$1:$H$37,2,0)+VLOOKUP(G12,'WORKING R&amp;D'!$A$1:$H$37,6,0)+VLOOKUP(H12,'WORKING R&amp;D'!$G$1:$H$37,2,0)+VLOOKUP(I12,'WORKING R&amp;D'!$A$1:$H$37,6,0)+VLOOKUP(J12,'WORKING R&amp;D'!$G$1:$H$37,2,0)+VLOOKUP(K12,'WORKING R&amp;D'!$A$1:$H$37,6,0)+VLOOKUP(M12,'WORKING R&amp;D'!$A$1:$H$37,6,0)+VLOOKUP(N12,'WORKING R&amp;D'!$G$1:$H$37,2,0)+VLOOKUP(L12,'WORKING R&amp;D'!$G$1:$H$37,2,0))),36))),'WORKING R&amp;D'!$F$1:$G$37,2,0)</f>
        <v>O</v>
      </c>
      <c r="P12" s="10"/>
      <c r="Q12" s="13" t="s">
        <v>71</v>
      </c>
      <c r="R12" s="1" t="s">
        <v>55</v>
      </c>
      <c r="S12" s="14">
        <v>1</v>
      </c>
      <c r="T12" s="1" t="str">
        <f t="shared" si="11"/>
        <v>30AGEPV2683B1ZO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>
      <c r="A13" s="7">
        <f>VLOOKUP(R13,'WORKING R&amp;D'!$B$1:$D$37,2,0)</f>
        <v>2</v>
      </c>
      <c r="B13" s="7">
        <f>VLOOKUP(R13,'WORKING R&amp;D'!$B$1:$D$37,3,0)</f>
        <v>4</v>
      </c>
      <c r="C13" s="7" t="str">
        <f t="shared" si="0"/>
        <v>A</v>
      </c>
      <c r="D13" s="7" t="str">
        <f t="shared" si="1"/>
        <v>G</v>
      </c>
      <c r="E13" s="7" t="str">
        <f t="shared" si="2"/>
        <v>E</v>
      </c>
      <c r="F13" s="7" t="str">
        <f t="shared" si="3"/>
        <v>P</v>
      </c>
      <c r="G13" s="7" t="str">
        <f t="shared" si="4"/>
        <v>V</v>
      </c>
      <c r="H13" s="7">
        <f t="shared" si="5"/>
        <v>2</v>
      </c>
      <c r="I13" s="7">
        <f t="shared" si="6"/>
        <v>6</v>
      </c>
      <c r="J13" s="7">
        <f t="shared" si="7"/>
        <v>8</v>
      </c>
      <c r="K13" s="7">
        <f t="shared" si="8"/>
        <v>3</v>
      </c>
      <c r="L13" s="7" t="str">
        <f t="shared" si="9"/>
        <v>B</v>
      </c>
      <c r="M13" s="7">
        <f t="shared" si="10"/>
        <v>1</v>
      </c>
      <c r="N13" s="7" t="s">
        <v>5</v>
      </c>
      <c r="O13" s="8" t="str">
        <f>VLOOKUP((36-(MOD(((VLOOKUP(A13,'WORKING R&amp;D'!$A$1:$H$37,6,0)+VLOOKUP(B13,'WORKING R&amp;D'!$G$1:$H$37,2,0)+VLOOKUP(C13,'WORKING R&amp;D'!$A$1:$H$37,6,0)+VLOOKUP(D13,'WORKING R&amp;D'!$G$1:$H$37,2,0)+VLOOKUP(E13,'WORKING R&amp;D'!$A$1:$H$37,6,0)+VLOOKUP(F13,'WORKING R&amp;D'!$G$1:$H$37,2,0)+VLOOKUP(G13,'WORKING R&amp;D'!$A$1:$H$37,6,0)+VLOOKUP(H13,'WORKING R&amp;D'!$G$1:$H$37,2,0)+VLOOKUP(I13,'WORKING R&amp;D'!$A$1:$H$37,6,0)+VLOOKUP(J13,'WORKING R&amp;D'!$G$1:$H$37,2,0)+VLOOKUP(K13,'WORKING R&amp;D'!$A$1:$H$37,6,0)+VLOOKUP(M13,'WORKING R&amp;D'!$A$1:$H$37,6,0)+VLOOKUP(N13,'WORKING R&amp;D'!$G$1:$H$37,2,0)+VLOOKUP(L13,'WORKING R&amp;D'!$G$1:$H$37,2,0))),36))),'WORKING R&amp;D'!$F$1:$G$37,2,0)</f>
        <v>H</v>
      </c>
      <c r="P13" s="10"/>
      <c r="Q13" s="13" t="s">
        <v>71</v>
      </c>
      <c r="R13" s="1" t="s">
        <v>44</v>
      </c>
      <c r="S13" s="14">
        <v>1</v>
      </c>
      <c r="T13" s="1" t="str">
        <f t="shared" si="11"/>
        <v>24AGEPV2683B1ZH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>
      <c r="A14" s="7">
        <f>VLOOKUP(R14,'WORKING R&amp;D'!$B$1:$D$37,2,0)</f>
        <v>0</v>
      </c>
      <c r="B14" s="7">
        <f>VLOOKUP(R14,'WORKING R&amp;D'!$B$1:$D$37,3,0)</f>
        <v>6</v>
      </c>
      <c r="C14" s="7" t="str">
        <f t="shared" si="0"/>
        <v>A</v>
      </c>
      <c r="D14" s="7" t="str">
        <f t="shared" si="1"/>
        <v>G</v>
      </c>
      <c r="E14" s="7" t="str">
        <f t="shared" si="2"/>
        <v>E</v>
      </c>
      <c r="F14" s="7" t="str">
        <f t="shared" si="3"/>
        <v>P</v>
      </c>
      <c r="G14" s="7" t="str">
        <f t="shared" si="4"/>
        <v>V</v>
      </c>
      <c r="H14" s="7">
        <f t="shared" si="5"/>
        <v>2</v>
      </c>
      <c r="I14" s="7">
        <f t="shared" si="6"/>
        <v>6</v>
      </c>
      <c r="J14" s="7">
        <f t="shared" si="7"/>
        <v>8</v>
      </c>
      <c r="K14" s="7">
        <f t="shared" si="8"/>
        <v>3</v>
      </c>
      <c r="L14" s="7" t="str">
        <f t="shared" si="9"/>
        <v>B</v>
      </c>
      <c r="M14" s="7">
        <f t="shared" si="10"/>
        <v>1</v>
      </c>
      <c r="N14" s="7" t="s">
        <v>5</v>
      </c>
      <c r="O14" s="8" t="str">
        <f>VLOOKUP((36-(MOD(((VLOOKUP(A14,'WORKING R&amp;D'!$A$1:$H$37,6,0)+VLOOKUP(B14,'WORKING R&amp;D'!$G$1:$H$37,2,0)+VLOOKUP(C14,'WORKING R&amp;D'!$A$1:$H$37,6,0)+VLOOKUP(D14,'WORKING R&amp;D'!$G$1:$H$37,2,0)+VLOOKUP(E14,'WORKING R&amp;D'!$A$1:$H$37,6,0)+VLOOKUP(F14,'WORKING R&amp;D'!$G$1:$H$37,2,0)+VLOOKUP(G14,'WORKING R&amp;D'!$A$1:$H$37,6,0)+VLOOKUP(H14,'WORKING R&amp;D'!$G$1:$H$37,2,0)+VLOOKUP(I14,'WORKING R&amp;D'!$A$1:$H$37,6,0)+VLOOKUP(J14,'WORKING R&amp;D'!$G$1:$H$37,2,0)+VLOOKUP(K14,'WORKING R&amp;D'!$A$1:$H$37,6,0)+VLOOKUP(M14,'WORKING R&amp;D'!$A$1:$H$37,6,0)+VLOOKUP(N14,'WORKING R&amp;D'!$G$1:$H$37,2,0)+VLOOKUP(L14,'WORKING R&amp;D'!$G$1:$H$37,2,0))),36))),'WORKING R&amp;D'!$F$1:$G$37,2,0)</f>
        <v>F</v>
      </c>
      <c r="P14" s="10"/>
      <c r="Q14" s="13" t="s">
        <v>71</v>
      </c>
      <c r="R14" s="1" t="s">
        <v>17</v>
      </c>
      <c r="S14" s="14">
        <v>1</v>
      </c>
      <c r="T14" s="1" t="str">
        <f t="shared" si="11"/>
        <v>06AGEPV2683B1ZF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>
      <c r="A15" s="7">
        <f>VLOOKUP(R15,'WORKING R&amp;D'!$B$1:$D$37,2,0)</f>
        <v>0</v>
      </c>
      <c r="B15" s="7">
        <f>VLOOKUP(R15,'WORKING R&amp;D'!$B$1:$D$37,3,0)</f>
        <v>2</v>
      </c>
      <c r="C15" s="7" t="str">
        <f t="shared" si="0"/>
        <v>A</v>
      </c>
      <c r="D15" s="7" t="str">
        <f t="shared" si="1"/>
        <v>G</v>
      </c>
      <c r="E15" s="7" t="str">
        <f t="shared" si="2"/>
        <v>E</v>
      </c>
      <c r="F15" s="7" t="str">
        <f t="shared" si="3"/>
        <v>P</v>
      </c>
      <c r="G15" s="7" t="str">
        <f t="shared" si="4"/>
        <v>V</v>
      </c>
      <c r="H15" s="7">
        <f t="shared" si="5"/>
        <v>2</v>
      </c>
      <c r="I15" s="7">
        <f t="shared" si="6"/>
        <v>6</v>
      </c>
      <c r="J15" s="7">
        <f t="shared" si="7"/>
        <v>8</v>
      </c>
      <c r="K15" s="7">
        <f t="shared" si="8"/>
        <v>3</v>
      </c>
      <c r="L15" s="7" t="str">
        <f t="shared" si="9"/>
        <v>B</v>
      </c>
      <c r="M15" s="7">
        <f t="shared" si="10"/>
        <v>1</v>
      </c>
      <c r="N15" s="7" t="s">
        <v>5</v>
      </c>
      <c r="O15" s="8" t="str">
        <f>VLOOKUP((36-(MOD(((VLOOKUP(A15,'WORKING R&amp;D'!$A$1:$H$37,6,0)+VLOOKUP(B15,'WORKING R&amp;D'!$G$1:$H$37,2,0)+VLOOKUP(C15,'WORKING R&amp;D'!$A$1:$H$37,6,0)+VLOOKUP(D15,'WORKING R&amp;D'!$G$1:$H$37,2,0)+VLOOKUP(E15,'WORKING R&amp;D'!$A$1:$H$37,6,0)+VLOOKUP(F15,'WORKING R&amp;D'!$G$1:$H$37,2,0)+VLOOKUP(G15,'WORKING R&amp;D'!$A$1:$H$37,6,0)+VLOOKUP(H15,'WORKING R&amp;D'!$G$1:$H$37,2,0)+VLOOKUP(I15,'WORKING R&amp;D'!$A$1:$H$37,6,0)+VLOOKUP(J15,'WORKING R&amp;D'!$G$1:$H$37,2,0)+VLOOKUP(K15,'WORKING R&amp;D'!$A$1:$H$37,6,0)+VLOOKUP(M15,'WORKING R&amp;D'!$A$1:$H$37,6,0)+VLOOKUP(N15,'WORKING R&amp;D'!$G$1:$H$37,2,0)+VLOOKUP(L15,'WORKING R&amp;D'!$G$1:$H$37,2,0))),36))),'WORKING R&amp;D'!$F$1:$G$37,2,0)</f>
        <v>N</v>
      </c>
      <c r="P15" s="10"/>
      <c r="Q15" s="13" t="s">
        <v>71</v>
      </c>
      <c r="R15" s="1" t="s">
        <v>13</v>
      </c>
      <c r="S15" s="14">
        <v>1</v>
      </c>
      <c r="T15" s="1" t="str">
        <f t="shared" si="11"/>
        <v>02AGEPV2683B1ZN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>
      <c r="A16" s="7">
        <f>VLOOKUP(R16,'WORKING R&amp;D'!$B$1:$D$37,2,0)</f>
        <v>0</v>
      </c>
      <c r="B16" s="7">
        <f>VLOOKUP(R16,'WORKING R&amp;D'!$B$1:$D$37,3,0)</f>
        <v>1</v>
      </c>
      <c r="C16" s="7" t="str">
        <f t="shared" si="0"/>
        <v>A</v>
      </c>
      <c r="D16" s="7" t="str">
        <f t="shared" si="1"/>
        <v>G</v>
      </c>
      <c r="E16" s="7" t="str">
        <f t="shared" si="2"/>
        <v>E</v>
      </c>
      <c r="F16" s="7" t="str">
        <f t="shared" si="3"/>
        <v>P</v>
      </c>
      <c r="G16" s="7" t="str">
        <f t="shared" si="4"/>
        <v>V</v>
      </c>
      <c r="H16" s="7">
        <f t="shared" si="5"/>
        <v>2</v>
      </c>
      <c r="I16" s="7">
        <f t="shared" si="6"/>
        <v>6</v>
      </c>
      <c r="J16" s="7">
        <f t="shared" si="7"/>
        <v>8</v>
      </c>
      <c r="K16" s="7">
        <f t="shared" si="8"/>
        <v>3</v>
      </c>
      <c r="L16" s="7" t="str">
        <f t="shared" si="9"/>
        <v>B</v>
      </c>
      <c r="M16" s="7">
        <f t="shared" si="10"/>
        <v>1</v>
      </c>
      <c r="N16" s="7" t="s">
        <v>5</v>
      </c>
      <c r="O16" s="8" t="str">
        <f>VLOOKUP((36-(MOD(((VLOOKUP(A16,'WORKING R&amp;D'!$A$1:$H$37,6,0)+VLOOKUP(B16,'WORKING R&amp;D'!$G$1:$H$37,2,0)+VLOOKUP(C16,'WORKING R&amp;D'!$A$1:$H$37,6,0)+VLOOKUP(D16,'WORKING R&amp;D'!$G$1:$H$37,2,0)+VLOOKUP(E16,'WORKING R&amp;D'!$A$1:$H$37,6,0)+VLOOKUP(F16,'WORKING R&amp;D'!$G$1:$H$37,2,0)+VLOOKUP(G16,'WORKING R&amp;D'!$A$1:$H$37,6,0)+VLOOKUP(H16,'WORKING R&amp;D'!$G$1:$H$37,2,0)+VLOOKUP(I16,'WORKING R&amp;D'!$A$1:$H$37,6,0)+VLOOKUP(J16,'WORKING R&amp;D'!$G$1:$H$37,2,0)+VLOOKUP(K16,'WORKING R&amp;D'!$A$1:$H$37,6,0)+VLOOKUP(M16,'WORKING R&amp;D'!$A$1:$H$37,6,0)+VLOOKUP(N16,'WORKING R&amp;D'!$G$1:$H$37,2,0)+VLOOKUP(L16,'WORKING R&amp;D'!$G$1:$H$37,2,0))),36))),'WORKING R&amp;D'!$F$1:$G$37,2,0)</f>
        <v>P</v>
      </c>
      <c r="P16" s="10"/>
      <c r="Q16" s="13" t="s">
        <v>71</v>
      </c>
      <c r="R16" s="1" t="s">
        <v>12</v>
      </c>
      <c r="S16" s="14">
        <v>1</v>
      </c>
      <c r="T16" s="1" t="str">
        <f t="shared" si="11"/>
        <v>01AGEPV2683B1ZP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>
      <c r="A17" s="7">
        <f>VLOOKUP(R17,'WORKING R&amp;D'!$B$1:$D$37,2,0)</f>
        <v>2</v>
      </c>
      <c r="B17" s="7">
        <f>VLOOKUP(R17,'WORKING R&amp;D'!$B$1:$D$37,3,0)</f>
        <v>0</v>
      </c>
      <c r="C17" s="7" t="str">
        <f t="shared" si="0"/>
        <v>A</v>
      </c>
      <c r="D17" s="7" t="str">
        <f t="shared" si="1"/>
        <v>G</v>
      </c>
      <c r="E17" s="7" t="str">
        <f t="shared" si="2"/>
        <v>E</v>
      </c>
      <c r="F17" s="7" t="str">
        <f t="shared" si="3"/>
        <v>P</v>
      </c>
      <c r="G17" s="7" t="str">
        <f t="shared" si="4"/>
        <v>V</v>
      </c>
      <c r="H17" s="7">
        <f t="shared" si="5"/>
        <v>2</v>
      </c>
      <c r="I17" s="7">
        <f t="shared" si="6"/>
        <v>6</v>
      </c>
      <c r="J17" s="7">
        <f t="shared" si="7"/>
        <v>8</v>
      </c>
      <c r="K17" s="7">
        <f t="shared" si="8"/>
        <v>3</v>
      </c>
      <c r="L17" s="7" t="str">
        <f t="shared" si="9"/>
        <v>B</v>
      </c>
      <c r="M17" s="7">
        <f t="shared" si="10"/>
        <v>1</v>
      </c>
      <c r="N17" s="7" t="s">
        <v>5</v>
      </c>
      <c r="O17" s="8" t="str">
        <f>VLOOKUP((36-(MOD(((VLOOKUP(A17,'WORKING R&amp;D'!$A$1:$H$37,6,0)+VLOOKUP(B17,'WORKING R&amp;D'!$G$1:$H$37,2,0)+VLOOKUP(C17,'WORKING R&amp;D'!$A$1:$H$37,6,0)+VLOOKUP(D17,'WORKING R&amp;D'!$G$1:$H$37,2,0)+VLOOKUP(E17,'WORKING R&amp;D'!$A$1:$H$37,6,0)+VLOOKUP(F17,'WORKING R&amp;D'!$G$1:$H$37,2,0)+VLOOKUP(G17,'WORKING R&amp;D'!$A$1:$H$37,6,0)+VLOOKUP(H17,'WORKING R&amp;D'!$G$1:$H$37,2,0)+VLOOKUP(I17,'WORKING R&amp;D'!$A$1:$H$37,6,0)+VLOOKUP(J17,'WORKING R&amp;D'!$G$1:$H$37,2,0)+VLOOKUP(K17,'WORKING R&amp;D'!$A$1:$H$37,6,0)+VLOOKUP(M17,'WORKING R&amp;D'!$A$1:$H$37,6,0)+VLOOKUP(N17,'WORKING R&amp;D'!$G$1:$H$37,2,0)+VLOOKUP(L17,'WORKING R&amp;D'!$G$1:$H$37,2,0))),36))),'WORKING R&amp;D'!$F$1:$G$37,2,0)</f>
        <v>P</v>
      </c>
      <c r="P17" s="10"/>
      <c r="Q17" s="13" t="s">
        <v>71</v>
      </c>
      <c r="R17" s="1" t="s">
        <v>36</v>
      </c>
      <c r="S17" s="14">
        <v>1</v>
      </c>
      <c r="T17" s="1" t="str">
        <f t="shared" si="11"/>
        <v>20AGEPV2683B1ZP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>
      <c r="A18" s="7">
        <f>VLOOKUP(R18,'WORKING R&amp;D'!$B$1:$D$37,2,0)</f>
        <v>2</v>
      </c>
      <c r="B18" s="7">
        <f>VLOOKUP(R18,'WORKING R&amp;D'!$B$1:$D$37,3,0)</f>
        <v>9</v>
      </c>
      <c r="C18" s="7" t="str">
        <f t="shared" si="0"/>
        <v>A</v>
      </c>
      <c r="D18" s="7" t="str">
        <f t="shared" si="1"/>
        <v>G</v>
      </c>
      <c r="E18" s="7" t="str">
        <f t="shared" si="2"/>
        <v>E</v>
      </c>
      <c r="F18" s="7" t="str">
        <f t="shared" si="3"/>
        <v>P</v>
      </c>
      <c r="G18" s="7" t="str">
        <f t="shared" si="4"/>
        <v>V</v>
      </c>
      <c r="H18" s="7">
        <f t="shared" si="5"/>
        <v>2</v>
      </c>
      <c r="I18" s="7">
        <f t="shared" si="6"/>
        <v>6</v>
      </c>
      <c r="J18" s="7">
        <f t="shared" si="7"/>
        <v>8</v>
      </c>
      <c r="K18" s="7">
        <f t="shared" si="8"/>
        <v>3</v>
      </c>
      <c r="L18" s="7" t="str">
        <f t="shared" si="9"/>
        <v>B</v>
      </c>
      <c r="M18" s="7">
        <f t="shared" si="10"/>
        <v>1</v>
      </c>
      <c r="N18" s="7" t="s">
        <v>5</v>
      </c>
      <c r="O18" s="8">
        <f>VLOOKUP((36-(MOD(((VLOOKUP(A18,'WORKING R&amp;D'!$A$1:$H$37,6,0)+VLOOKUP(B18,'WORKING R&amp;D'!$G$1:$H$37,2,0)+VLOOKUP(C18,'WORKING R&amp;D'!$A$1:$H$37,6,0)+VLOOKUP(D18,'WORKING R&amp;D'!$G$1:$H$37,2,0)+VLOOKUP(E18,'WORKING R&amp;D'!$A$1:$H$37,6,0)+VLOOKUP(F18,'WORKING R&amp;D'!$G$1:$H$37,2,0)+VLOOKUP(G18,'WORKING R&amp;D'!$A$1:$H$37,6,0)+VLOOKUP(H18,'WORKING R&amp;D'!$G$1:$H$37,2,0)+VLOOKUP(I18,'WORKING R&amp;D'!$A$1:$H$37,6,0)+VLOOKUP(J18,'WORKING R&amp;D'!$G$1:$H$37,2,0)+VLOOKUP(K18,'WORKING R&amp;D'!$A$1:$H$37,6,0)+VLOOKUP(M18,'WORKING R&amp;D'!$A$1:$H$37,6,0)+VLOOKUP(N18,'WORKING R&amp;D'!$G$1:$H$37,2,0)+VLOOKUP(L18,'WORKING R&amp;D'!$G$1:$H$37,2,0))),36))),'WORKING R&amp;D'!$F$1:$G$37,2,0)</f>
        <v>7</v>
      </c>
      <c r="P18" s="10"/>
      <c r="Q18" s="13" t="s">
        <v>71</v>
      </c>
      <c r="R18" s="1" t="s">
        <v>53</v>
      </c>
      <c r="S18" s="14">
        <v>1</v>
      </c>
      <c r="T18" s="1" t="str">
        <f t="shared" si="11"/>
        <v>29AGEPV2683B1Z7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>
      <c r="A19" s="7">
        <f>VLOOKUP(R19,'WORKING R&amp;D'!$B$1:$D$37,2,0)</f>
        <v>3</v>
      </c>
      <c r="B19" s="7">
        <f>VLOOKUP(R19,'WORKING R&amp;D'!$B$1:$D$37,3,0)</f>
        <v>2</v>
      </c>
      <c r="C19" s="7" t="str">
        <f t="shared" si="0"/>
        <v>A</v>
      </c>
      <c r="D19" s="7" t="str">
        <f t="shared" si="1"/>
        <v>G</v>
      </c>
      <c r="E19" s="7" t="str">
        <f t="shared" si="2"/>
        <v>E</v>
      </c>
      <c r="F19" s="7" t="str">
        <f t="shared" si="3"/>
        <v>P</v>
      </c>
      <c r="G19" s="7" t="str">
        <f t="shared" si="4"/>
        <v>V</v>
      </c>
      <c r="H19" s="7">
        <f t="shared" si="5"/>
        <v>2</v>
      </c>
      <c r="I19" s="7">
        <f t="shared" si="6"/>
        <v>6</v>
      </c>
      <c r="J19" s="7">
        <f t="shared" si="7"/>
        <v>8</v>
      </c>
      <c r="K19" s="7">
        <f t="shared" si="8"/>
        <v>3</v>
      </c>
      <c r="L19" s="7" t="str">
        <f t="shared" si="9"/>
        <v>B</v>
      </c>
      <c r="M19" s="7">
        <f t="shared" si="10"/>
        <v>1</v>
      </c>
      <c r="N19" s="7" t="s">
        <v>5</v>
      </c>
      <c r="O19" s="8" t="str">
        <f>VLOOKUP((36-(MOD(((VLOOKUP(A19,'WORKING R&amp;D'!$A$1:$H$37,6,0)+VLOOKUP(B19,'WORKING R&amp;D'!$G$1:$H$37,2,0)+VLOOKUP(C19,'WORKING R&amp;D'!$A$1:$H$37,6,0)+VLOOKUP(D19,'WORKING R&amp;D'!$G$1:$H$37,2,0)+VLOOKUP(E19,'WORKING R&amp;D'!$A$1:$H$37,6,0)+VLOOKUP(F19,'WORKING R&amp;D'!$G$1:$H$37,2,0)+VLOOKUP(G19,'WORKING R&amp;D'!$A$1:$H$37,6,0)+VLOOKUP(H19,'WORKING R&amp;D'!$G$1:$H$37,2,0)+VLOOKUP(I19,'WORKING R&amp;D'!$A$1:$H$37,6,0)+VLOOKUP(J19,'WORKING R&amp;D'!$G$1:$H$37,2,0)+VLOOKUP(K19,'WORKING R&amp;D'!$A$1:$H$37,6,0)+VLOOKUP(M19,'WORKING R&amp;D'!$A$1:$H$37,6,0)+VLOOKUP(N19,'WORKING R&amp;D'!$G$1:$H$37,2,0)+VLOOKUP(L19,'WORKING R&amp;D'!$G$1:$H$37,2,0))),36))),'WORKING R&amp;D'!$F$1:$G$37,2,0)</f>
        <v>K</v>
      </c>
      <c r="P19" s="10"/>
      <c r="Q19" s="13" t="s">
        <v>71</v>
      </c>
      <c r="R19" s="1" t="s">
        <v>59</v>
      </c>
      <c r="S19" s="14">
        <v>1</v>
      </c>
      <c r="T19" s="1" t="str">
        <f t="shared" si="11"/>
        <v>32AGEPV2683B1ZK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>
      <c r="A20" s="7">
        <f>VLOOKUP(R20,'WORKING R&amp;D'!$B$1:$D$37,2,0)</f>
        <v>3</v>
      </c>
      <c r="B20" s="7">
        <f>VLOOKUP(R20,'WORKING R&amp;D'!$B$1:$D$37,3,0)</f>
        <v>1</v>
      </c>
      <c r="C20" s="7" t="str">
        <f t="shared" si="0"/>
        <v>A</v>
      </c>
      <c r="D20" s="7" t="str">
        <f t="shared" si="1"/>
        <v>G</v>
      </c>
      <c r="E20" s="7" t="str">
        <f t="shared" si="2"/>
        <v>E</v>
      </c>
      <c r="F20" s="7" t="str">
        <f t="shared" si="3"/>
        <v>P</v>
      </c>
      <c r="G20" s="7" t="str">
        <f t="shared" si="4"/>
        <v>V</v>
      </c>
      <c r="H20" s="7">
        <f t="shared" si="5"/>
        <v>2</v>
      </c>
      <c r="I20" s="7">
        <f t="shared" si="6"/>
        <v>6</v>
      </c>
      <c r="J20" s="7">
        <f t="shared" si="7"/>
        <v>8</v>
      </c>
      <c r="K20" s="7">
        <f t="shared" si="8"/>
        <v>3</v>
      </c>
      <c r="L20" s="7" t="str">
        <f t="shared" si="9"/>
        <v>B</v>
      </c>
      <c r="M20" s="7">
        <f t="shared" si="10"/>
        <v>1</v>
      </c>
      <c r="N20" s="7" t="s">
        <v>5</v>
      </c>
      <c r="O20" s="8" t="str">
        <f>VLOOKUP((36-(MOD(((VLOOKUP(A20,'WORKING R&amp;D'!$A$1:$H$37,6,0)+VLOOKUP(B20,'WORKING R&amp;D'!$G$1:$H$37,2,0)+VLOOKUP(C20,'WORKING R&amp;D'!$A$1:$H$37,6,0)+VLOOKUP(D20,'WORKING R&amp;D'!$G$1:$H$37,2,0)+VLOOKUP(E20,'WORKING R&amp;D'!$A$1:$H$37,6,0)+VLOOKUP(F20,'WORKING R&amp;D'!$G$1:$H$37,2,0)+VLOOKUP(G20,'WORKING R&amp;D'!$A$1:$H$37,6,0)+VLOOKUP(H20,'WORKING R&amp;D'!$G$1:$H$37,2,0)+VLOOKUP(I20,'WORKING R&amp;D'!$A$1:$H$37,6,0)+VLOOKUP(J20,'WORKING R&amp;D'!$G$1:$H$37,2,0)+VLOOKUP(K20,'WORKING R&amp;D'!$A$1:$H$37,6,0)+VLOOKUP(M20,'WORKING R&amp;D'!$A$1:$H$37,6,0)+VLOOKUP(N20,'WORKING R&amp;D'!$G$1:$H$37,2,0)+VLOOKUP(L20,'WORKING R&amp;D'!$G$1:$H$37,2,0))),36))),'WORKING R&amp;D'!$F$1:$G$37,2,0)</f>
        <v>M</v>
      </c>
      <c r="P20" s="10"/>
      <c r="Q20" s="13" t="s">
        <v>71</v>
      </c>
      <c r="R20" s="1" t="s">
        <v>57</v>
      </c>
      <c r="S20" s="14">
        <v>1</v>
      </c>
      <c r="T20" s="1" t="str">
        <f t="shared" si="11"/>
        <v>31AGEPV2683B1ZM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>
      <c r="A21" s="7">
        <f>VLOOKUP(R21,'WORKING R&amp;D'!$B$1:$D$37,2,0)</f>
        <v>2</v>
      </c>
      <c r="B21" s="7">
        <f>VLOOKUP(R21,'WORKING R&amp;D'!$B$1:$D$37,3,0)</f>
        <v>3</v>
      </c>
      <c r="C21" s="7" t="str">
        <f t="shared" si="0"/>
        <v>A</v>
      </c>
      <c r="D21" s="7" t="str">
        <f t="shared" si="1"/>
        <v>G</v>
      </c>
      <c r="E21" s="7" t="str">
        <f t="shared" si="2"/>
        <v>E</v>
      </c>
      <c r="F21" s="7" t="str">
        <f t="shared" si="3"/>
        <v>P</v>
      </c>
      <c r="G21" s="7" t="str">
        <f t="shared" si="4"/>
        <v>V</v>
      </c>
      <c r="H21" s="7">
        <f t="shared" si="5"/>
        <v>2</v>
      </c>
      <c r="I21" s="7">
        <f t="shared" si="6"/>
        <v>6</v>
      </c>
      <c r="J21" s="7">
        <f t="shared" si="7"/>
        <v>8</v>
      </c>
      <c r="K21" s="7">
        <f t="shared" si="8"/>
        <v>3</v>
      </c>
      <c r="L21" s="7" t="str">
        <f t="shared" si="9"/>
        <v>B</v>
      </c>
      <c r="M21" s="7">
        <f t="shared" si="10"/>
        <v>1</v>
      </c>
      <c r="N21" s="7" t="s">
        <v>5</v>
      </c>
      <c r="O21" s="8" t="str">
        <f>VLOOKUP((36-(MOD(((VLOOKUP(A21,'WORKING R&amp;D'!$A$1:$H$37,6,0)+VLOOKUP(B21,'WORKING R&amp;D'!$G$1:$H$37,2,0)+VLOOKUP(C21,'WORKING R&amp;D'!$A$1:$H$37,6,0)+VLOOKUP(D21,'WORKING R&amp;D'!$G$1:$H$37,2,0)+VLOOKUP(E21,'WORKING R&amp;D'!$A$1:$H$37,6,0)+VLOOKUP(F21,'WORKING R&amp;D'!$G$1:$H$37,2,0)+VLOOKUP(G21,'WORKING R&amp;D'!$A$1:$H$37,6,0)+VLOOKUP(H21,'WORKING R&amp;D'!$G$1:$H$37,2,0)+VLOOKUP(I21,'WORKING R&amp;D'!$A$1:$H$37,6,0)+VLOOKUP(J21,'WORKING R&amp;D'!$G$1:$H$37,2,0)+VLOOKUP(K21,'WORKING R&amp;D'!$A$1:$H$37,6,0)+VLOOKUP(M21,'WORKING R&amp;D'!$A$1:$H$37,6,0)+VLOOKUP(N21,'WORKING R&amp;D'!$G$1:$H$37,2,0)+VLOOKUP(L21,'WORKING R&amp;D'!$G$1:$H$37,2,0))),36))),'WORKING R&amp;D'!$F$1:$G$37,2,0)</f>
        <v>J</v>
      </c>
      <c r="P21" s="10"/>
      <c r="Q21" s="13" t="s">
        <v>71</v>
      </c>
      <c r="R21" s="1" t="s">
        <v>42</v>
      </c>
      <c r="S21" s="14">
        <v>1</v>
      </c>
      <c r="T21" s="1" t="str">
        <f t="shared" si="11"/>
        <v>23AGEPV2683B1ZJ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>
      <c r="A22" s="7">
        <f>VLOOKUP(R22,'WORKING R&amp;D'!$B$1:$D$37,2,0)</f>
        <v>2</v>
      </c>
      <c r="B22" s="7">
        <f>VLOOKUP(R22,'WORKING R&amp;D'!$B$1:$D$37,3,0)</f>
        <v>7</v>
      </c>
      <c r="C22" s="7" t="str">
        <f t="shared" si="0"/>
        <v>A</v>
      </c>
      <c r="D22" s="7" t="str">
        <f t="shared" si="1"/>
        <v>G</v>
      </c>
      <c r="E22" s="7" t="str">
        <f t="shared" si="2"/>
        <v>E</v>
      </c>
      <c r="F22" s="7" t="str">
        <f t="shared" si="3"/>
        <v>P</v>
      </c>
      <c r="G22" s="7" t="str">
        <f t="shared" si="4"/>
        <v>V</v>
      </c>
      <c r="H22" s="7">
        <f t="shared" si="5"/>
        <v>2</v>
      </c>
      <c r="I22" s="7">
        <f t="shared" si="6"/>
        <v>6</v>
      </c>
      <c r="J22" s="7">
        <f t="shared" si="7"/>
        <v>8</v>
      </c>
      <c r="K22" s="7">
        <f t="shared" si="8"/>
        <v>3</v>
      </c>
      <c r="L22" s="7" t="str">
        <f t="shared" si="9"/>
        <v>B</v>
      </c>
      <c r="M22" s="7">
        <f t="shared" si="10"/>
        <v>1</v>
      </c>
      <c r="N22" s="7" t="s">
        <v>5</v>
      </c>
      <c r="O22" s="8" t="str">
        <f>VLOOKUP((36-(MOD(((VLOOKUP(A22,'WORKING R&amp;D'!$A$1:$H$37,6,0)+VLOOKUP(B22,'WORKING R&amp;D'!$G$1:$H$37,2,0)+VLOOKUP(C22,'WORKING R&amp;D'!$A$1:$H$37,6,0)+VLOOKUP(D22,'WORKING R&amp;D'!$G$1:$H$37,2,0)+VLOOKUP(E22,'WORKING R&amp;D'!$A$1:$H$37,6,0)+VLOOKUP(F22,'WORKING R&amp;D'!$G$1:$H$37,2,0)+VLOOKUP(G22,'WORKING R&amp;D'!$A$1:$H$37,6,0)+VLOOKUP(H22,'WORKING R&amp;D'!$G$1:$H$37,2,0)+VLOOKUP(I22,'WORKING R&amp;D'!$A$1:$H$37,6,0)+VLOOKUP(J22,'WORKING R&amp;D'!$G$1:$H$37,2,0)+VLOOKUP(K22,'WORKING R&amp;D'!$A$1:$H$37,6,0)+VLOOKUP(M22,'WORKING R&amp;D'!$A$1:$H$37,6,0)+VLOOKUP(N22,'WORKING R&amp;D'!$G$1:$H$37,2,0)+VLOOKUP(L22,'WORKING R&amp;D'!$G$1:$H$37,2,0))),36))),'WORKING R&amp;D'!$F$1:$G$37,2,0)</f>
        <v>B</v>
      </c>
      <c r="P22" s="10"/>
      <c r="Q22" s="13" t="s">
        <v>71</v>
      </c>
      <c r="R22" s="1" t="s">
        <v>50</v>
      </c>
      <c r="S22" s="14">
        <v>1</v>
      </c>
      <c r="T22" s="1" t="str">
        <f t="shared" si="11"/>
        <v>27AGEPV2683B1ZB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>
      <c r="A23" s="7">
        <f>VLOOKUP(R23,'WORKING R&amp;D'!$B$1:$D$37,2,0)</f>
        <v>1</v>
      </c>
      <c r="B23" s="7">
        <f>VLOOKUP(R23,'WORKING R&amp;D'!$B$1:$D$37,3,0)</f>
        <v>4</v>
      </c>
      <c r="C23" s="7" t="str">
        <f t="shared" si="0"/>
        <v>A</v>
      </c>
      <c r="D23" s="7" t="str">
        <f t="shared" si="1"/>
        <v>G</v>
      </c>
      <c r="E23" s="7" t="str">
        <f t="shared" si="2"/>
        <v>E</v>
      </c>
      <c r="F23" s="7" t="str">
        <f t="shared" si="3"/>
        <v>P</v>
      </c>
      <c r="G23" s="7" t="str">
        <f t="shared" si="4"/>
        <v>V</v>
      </c>
      <c r="H23" s="7">
        <f t="shared" si="5"/>
        <v>2</v>
      </c>
      <c r="I23" s="7">
        <f t="shared" si="6"/>
        <v>6</v>
      </c>
      <c r="J23" s="7">
        <f t="shared" si="7"/>
        <v>8</v>
      </c>
      <c r="K23" s="7">
        <f t="shared" si="8"/>
        <v>3</v>
      </c>
      <c r="L23" s="7" t="str">
        <f t="shared" si="9"/>
        <v>B</v>
      </c>
      <c r="M23" s="7">
        <f t="shared" si="10"/>
        <v>1</v>
      </c>
      <c r="N23" s="7" t="s">
        <v>5</v>
      </c>
      <c r="O23" s="8" t="str">
        <f>VLOOKUP((36-(MOD(((VLOOKUP(A23,'WORKING R&amp;D'!$A$1:$H$37,6,0)+VLOOKUP(B23,'WORKING R&amp;D'!$G$1:$H$37,2,0)+VLOOKUP(C23,'WORKING R&amp;D'!$A$1:$H$37,6,0)+VLOOKUP(D23,'WORKING R&amp;D'!$G$1:$H$37,2,0)+VLOOKUP(E23,'WORKING R&amp;D'!$A$1:$H$37,6,0)+VLOOKUP(F23,'WORKING R&amp;D'!$G$1:$H$37,2,0)+VLOOKUP(G23,'WORKING R&amp;D'!$A$1:$H$37,6,0)+VLOOKUP(H23,'WORKING R&amp;D'!$G$1:$H$37,2,0)+VLOOKUP(I23,'WORKING R&amp;D'!$A$1:$H$37,6,0)+VLOOKUP(J23,'WORKING R&amp;D'!$G$1:$H$37,2,0)+VLOOKUP(K23,'WORKING R&amp;D'!$A$1:$H$37,6,0)+VLOOKUP(M23,'WORKING R&amp;D'!$A$1:$H$37,6,0)+VLOOKUP(N23,'WORKING R&amp;D'!$G$1:$H$37,2,0)+VLOOKUP(L23,'WORKING R&amp;D'!$G$1:$H$37,2,0))),36))),'WORKING R&amp;D'!$F$1:$G$37,2,0)</f>
        <v>I</v>
      </c>
      <c r="P23" s="10"/>
      <c r="Q23" s="13" t="s">
        <v>71</v>
      </c>
      <c r="R23" s="1" t="s">
        <v>26</v>
      </c>
      <c r="S23" s="14">
        <v>1</v>
      </c>
      <c r="T23" s="1" t="str">
        <f t="shared" si="11"/>
        <v>14AGEPV2683B1ZI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>
      <c r="A24" s="7">
        <f>VLOOKUP(R24,'WORKING R&amp;D'!$B$1:$D$37,2,0)</f>
        <v>1</v>
      </c>
      <c r="B24" s="7">
        <f>VLOOKUP(R24,'WORKING R&amp;D'!$B$1:$D$37,3,0)</f>
        <v>7</v>
      </c>
      <c r="C24" s="7" t="str">
        <f t="shared" si="0"/>
        <v>A</v>
      </c>
      <c r="D24" s="7" t="str">
        <f t="shared" si="1"/>
        <v>G</v>
      </c>
      <c r="E24" s="7" t="str">
        <f t="shared" si="2"/>
        <v>E</v>
      </c>
      <c r="F24" s="7" t="str">
        <f t="shared" si="3"/>
        <v>P</v>
      </c>
      <c r="G24" s="7" t="str">
        <f t="shared" si="4"/>
        <v>V</v>
      </c>
      <c r="H24" s="7">
        <f t="shared" si="5"/>
        <v>2</v>
      </c>
      <c r="I24" s="7">
        <f t="shared" si="6"/>
        <v>6</v>
      </c>
      <c r="J24" s="7">
        <f t="shared" si="7"/>
        <v>8</v>
      </c>
      <c r="K24" s="7">
        <f t="shared" si="8"/>
        <v>3</v>
      </c>
      <c r="L24" s="7" t="str">
        <f t="shared" si="9"/>
        <v>B</v>
      </c>
      <c r="M24" s="7">
        <f t="shared" si="10"/>
        <v>1</v>
      </c>
      <c r="N24" s="7" t="s">
        <v>5</v>
      </c>
      <c r="O24" s="8" t="str">
        <f>VLOOKUP((36-(MOD(((VLOOKUP(A24,'WORKING R&amp;D'!$A$1:$H$37,6,0)+VLOOKUP(B24,'WORKING R&amp;D'!$G$1:$H$37,2,0)+VLOOKUP(C24,'WORKING R&amp;D'!$A$1:$H$37,6,0)+VLOOKUP(D24,'WORKING R&amp;D'!$G$1:$H$37,2,0)+VLOOKUP(E24,'WORKING R&amp;D'!$A$1:$H$37,6,0)+VLOOKUP(F24,'WORKING R&amp;D'!$G$1:$H$37,2,0)+VLOOKUP(G24,'WORKING R&amp;D'!$A$1:$H$37,6,0)+VLOOKUP(H24,'WORKING R&amp;D'!$G$1:$H$37,2,0)+VLOOKUP(I24,'WORKING R&amp;D'!$A$1:$H$37,6,0)+VLOOKUP(J24,'WORKING R&amp;D'!$G$1:$H$37,2,0)+VLOOKUP(K24,'WORKING R&amp;D'!$A$1:$H$37,6,0)+VLOOKUP(M24,'WORKING R&amp;D'!$A$1:$H$37,6,0)+VLOOKUP(N24,'WORKING R&amp;D'!$G$1:$H$37,2,0)+VLOOKUP(L24,'WORKING R&amp;D'!$G$1:$H$37,2,0))),36))),'WORKING R&amp;D'!$F$1:$G$37,2,0)</f>
        <v>C</v>
      </c>
      <c r="P24" s="10"/>
      <c r="Q24" s="13" t="s">
        <v>71</v>
      </c>
      <c r="R24" s="1" t="s">
        <v>31</v>
      </c>
      <c r="S24" s="14">
        <v>1</v>
      </c>
      <c r="T24" s="1" t="str">
        <f t="shared" si="11"/>
        <v>17AGEPV2683B1ZC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>
      <c r="A25" s="7">
        <f>VLOOKUP(R25,'WORKING R&amp;D'!$B$1:$D$37,2,0)</f>
        <v>1</v>
      </c>
      <c r="B25" s="7">
        <f>VLOOKUP(R25,'WORKING R&amp;D'!$B$1:$D$37,3,0)</f>
        <v>5</v>
      </c>
      <c r="C25" s="7" t="str">
        <f t="shared" si="0"/>
        <v>A</v>
      </c>
      <c r="D25" s="7" t="str">
        <f t="shared" si="1"/>
        <v>G</v>
      </c>
      <c r="E25" s="7" t="str">
        <f t="shared" si="2"/>
        <v>E</v>
      </c>
      <c r="F25" s="7" t="str">
        <f t="shared" si="3"/>
        <v>P</v>
      </c>
      <c r="G25" s="7" t="str">
        <f t="shared" si="4"/>
        <v>V</v>
      </c>
      <c r="H25" s="7">
        <f t="shared" si="5"/>
        <v>2</v>
      </c>
      <c r="I25" s="7">
        <f t="shared" si="6"/>
        <v>6</v>
      </c>
      <c r="J25" s="7">
        <f t="shared" si="7"/>
        <v>8</v>
      </c>
      <c r="K25" s="7">
        <f t="shared" si="8"/>
        <v>3</v>
      </c>
      <c r="L25" s="7" t="str">
        <f t="shared" si="9"/>
        <v>B</v>
      </c>
      <c r="M25" s="7">
        <f t="shared" si="10"/>
        <v>1</v>
      </c>
      <c r="N25" s="7" t="s">
        <v>5</v>
      </c>
      <c r="O25" s="8" t="str">
        <f>VLOOKUP((36-(MOD(((VLOOKUP(A25,'WORKING R&amp;D'!$A$1:$H$37,6,0)+VLOOKUP(B25,'WORKING R&amp;D'!$G$1:$H$37,2,0)+VLOOKUP(C25,'WORKING R&amp;D'!$A$1:$H$37,6,0)+VLOOKUP(D25,'WORKING R&amp;D'!$G$1:$H$37,2,0)+VLOOKUP(E25,'WORKING R&amp;D'!$A$1:$H$37,6,0)+VLOOKUP(F25,'WORKING R&amp;D'!$G$1:$H$37,2,0)+VLOOKUP(G25,'WORKING R&amp;D'!$A$1:$H$37,6,0)+VLOOKUP(H25,'WORKING R&amp;D'!$G$1:$H$37,2,0)+VLOOKUP(I25,'WORKING R&amp;D'!$A$1:$H$37,6,0)+VLOOKUP(J25,'WORKING R&amp;D'!$G$1:$H$37,2,0)+VLOOKUP(K25,'WORKING R&amp;D'!$A$1:$H$37,6,0)+VLOOKUP(M25,'WORKING R&amp;D'!$A$1:$H$37,6,0)+VLOOKUP(N25,'WORKING R&amp;D'!$G$1:$H$37,2,0)+VLOOKUP(L25,'WORKING R&amp;D'!$G$1:$H$37,2,0))),36))),'WORKING R&amp;D'!$F$1:$G$37,2,0)</f>
        <v>G</v>
      </c>
      <c r="P25" s="10"/>
      <c r="Q25" s="13" t="s">
        <v>71</v>
      </c>
      <c r="R25" s="1" t="s">
        <v>28</v>
      </c>
      <c r="S25" s="14">
        <v>1</v>
      </c>
      <c r="T25" s="1" t="str">
        <f t="shared" si="11"/>
        <v>15AGEPV2683B1ZG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>
      <c r="A26" s="7">
        <f>VLOOKUP(R26,'WORKING R&amp;D'!$B$1:$D$37,2,0)</f>
        <v>1</v>
      </c>
      <c r="B26" s="7">
        <f>VLOOKUP(R26,'WORKING R&amp;D'!$B$1:$D$37,3,0)</f>
        <v>3</v>
      </c>
      <c r="C26" s="7" t="str">
        <f t="shared" si="0"/>
        <v>A</v>
      </c>
      <c r="D26" s="7" t="str">
        <f t="shared" si="1"/>
        <v>G</v>
      </c>
      <c r="E26" s="7" t="str">
        <f t="shared" si="2"/>
        <v>E</v>
      </c>
      <c r="F26" s="7" t="str">
        <f t="shared" si="3"/>
        <v>P</v>
      </c>
      <c r="G26" s="7" t="str">
        <f t="shared" si="4"/>
        <v>V</v>
      </c>
      <c r="H26" s="7">
        <f t="shared" si="5"/>
        <v>2</v>
      </c>
      <c r="I26" s="7">
        <f t="shared" si="6"/>
        <v>6</v>
      </c>
      <c r="J26" s="7">
        <f t="shared" si="7"/>
        <v>8</v>
      </c>
      <c r="K26" s="7">
        <f t="shared" si="8"/>
        <v>3</v>
      </c>
      <c r="L26" s="7" t="str">
        <f t="shared" si="9"/>
        <v>B</v>
      </c>
      <c r="M26" s="7">
        <f t="shared" si="10"/>
        <v>1</v>
      </c>
      <c r="N26" s="7" t="s">
        <v>5</v>
      </c>
      <c r="O26" s="8" t="str">
        <f>VLOOKUP((36-(MOD(((VLOOKUP(A26,'WORKING R&amp;D'!$A$1:$H$37,6,0)+VLOOKUP(B26,'WORKING R&amp;D'!$G$1:$H$37,2,0)+VLOOKUP(C26,'WORKING R&amp;D'!$A$1:$H$37,6,0)+VLOOKUP(D26,'WORKING R&amp;D'!$G$1:$H$37,2,0)+VLOOKUP(E26,'WORKING R&amp;D'!$A$1:$H$37,6,0)+VLOOKUP(F26,'WORKING R&amp;D'!$G$1:$H$37,2,0)+VLOOKUP(G26,'WORKING R&amp;D'!$A$1:$H$37,6,0)+VLOOKUP(H26,'WORKING R&amp;D'!$G$1:$H$37,2,0)+VLOOKUP(I26,'WORKING R&amp;D'!$A$1:$H$37,6,0)+VLOOKUP(J26,'WORKING R&amp;D'!$G$1:$H$37,2,0)+VLOOKUP(K26,'WORKING R&amp;D'!$A$1:$H$37,6,0)+VLOOKUP(M26,'WORKING R&amp;D'!$A$1:$H$37,6,0)+VLOOKUP(N26,'WORKING R&amp;D'!$G$1:$H$37,2,0)+VLOOKUP(L26,'WORKING R&amp;D'!$G$1:$H$37,2,0))),36))),'WORKING R&amp;D'!$F$1:$G$37,2,0)</f>
        <v>K</v>
      </c>
      <c r="P26" s="10"/>
      <c r="Q26" s="13" t="s">
        <v>71</v>
      </c>
      <c r="R26" s="1" t="s">
        <v>25</v>
      </c>
      <c r="S26" s="14">
        <v>1</v>
      </c>
      <c r="T26" s="1" t="str">
        <f t="shared" si="11"/>
        <v>13AGEPV2683B1ZK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>
      <c r="A27" s="7">
        <f>VLOOKUP(R27,'WORKING R&amp;D'!$B$1:$D$37,2,0)</f>
        <v>2</v>
      </c>
      <c r="B27" s="7">
        <f>VLOOKUP(R27,'WORKING R&amp;D'!$B$1:$D$37,3,0)</f>
        <v>1</v>
      </c>
      <c r="C27" s="7" t="str">
        <f t="shared" si="0"/>
        <v>A</v>
      </c>
      <c r="D27" s="7" t="str">
        <f t="shared" si="1"/>
        <v>G</v>
      </c>
      <c r="E27" s="7" t="str">
        <f t="shared" si="2"/>
        <v>E</v>
      </c>
      <c r="F27" s="7" t="str">
        <f t="shared" si="3"/>
        <v>P</v>
      </c>
      <c r="G27" s="7" t="str">
        <f t="shared" si="4"/>
        <v>V</v>
      </c>
      <c r="H27" s="7">
        <f t="shared" si="5"/>
        <v>2</v>
      </c>
      <c r="I27" s="7">
        <f t="shared" si="6"/>
        <v>6</v>
      </c>
      <c r="J27" s="7">
        <f t="shared" si="7"/>
        <v>8</v>
      </c>
      <c r="K27" s="7">
        <f t="shared" si="8"/>
        <v>3</v>
      </c>
      <c r="L27" s="7" t="str">
        <f t="shared" si="9"/>
        <v>B</v>
      </c>
      <c r="M27" s="7">
        <f t="shared" si="10"/>
        <v>1</v>
      </c>
      <c r="N27" s="7" t="s">
        <v>5</v>
      </c>
      <c r="O27" s="8" t="str">
        <f>VLOOKUP((36-(MOD(((VLOOKUP(A27,'WORKING R&amp;D'!$A$1:$H$37,6,0)+VLOOKUP(B27,'WORKING R&amp;D'!$G$1:$H$37,2,0)+VLOOKUP(C27,'WORKING R&amp;D'!$A$1:$H$37,6,0)+VLOOKUP(D27,'WORKING R&amp;D'!$G$1:$H$37,2,0)+VLOOKUP(E27,'WORKING R&amp;D'!$A$1:$H$37,6,0)+VLOOKUP(F27,'WORKING R&amp;D'!$G$1:$H$37,2,0)+VLOOKUP(G27,'WORKING R&amp;D'!$A$1:$H$37,6,0)+VLOOKUP(H27,'WORKING R&amp;D'!$G$1:$H$37,2,0)+VLOOKUP(I27,'WORKING R&amp;D'!$A$1:$H$37,6,0)+VLOOKUP(J27,'WORKING R&amp;D'!$G$1:$H$37,2,0)+VLOOKUP(K27,'WORKING R&amp;D'!$A$1:$H$37,6,0)+VLOOKUP(M27,'WORKING R&amp;D'!$A$1:$H$37,6,0)+VLOOKUP(N27,'WORKING R&amp;D'!$G$1:$H$37,2,0)+VLOOKUP(L27,'WORKING R&amp;D'!$G$1:$H$37,2,0))),36))),'WORKING R&amp;D'!$F$1:$G$37,2,0)</f>
        <v>N</v>
      </c>
      <c r="P27" s="10"/>
      <c r="Q27" s="13" t="s">
        <v>71</v>
      </c>
      <c r="R27" s="1" t="s">
        <v>38</v>
      </c>
      <c r="S27" s="14">
        <v>1</v>
      </c>
      <c r="T27" s="1" t="str">
        <f t="shared" si="11"/>
        <v>21AGEPV2683B1ZN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>
      <c r="A28" s="7">
        <f>VLOOKUP(R28,'WORKING R&amp;D'!$B$1:$D$37,2,0)</f>
        <v>3</v>
      </c>
      <c r="B28" s="7">
        <f>VLOOKUP(R28,'WORKING R&amp;D'!$B$1:$D$37,3,0)</f>
        <v>4</v>
      </c>
      <c r="C28" s="7" t="str">
        <f t="shared" si="0"/>
        <v>A</v>
      </c>
      <c r="D28" s="7" t="str">
        <f t="shared" si="1"/>
        <v>G</v>
      </c>
      <c r="E28" s="7" t="str">
        <f t="shared" si="2"/>
        <v>E</v>
      </c>
      <c r="F28" s="7" t="str">
        <f t="shared" si="3"/>
        <v>P</v>
      </c>
      <c r="G28" s="7" t="str">
        <f t="shared" si="4"/>
        <v>V</v>
      </c>
      <c r="H28" s="7">
        <f t="shared" si="5"/>
        <v>2</v>
      </c>
      <c r="I28" s="7">
        <f t="shared" si="6"/>
        <v>6</v>
      </c>
      <c r="J28" s="7">
        <f t="shared" si="7"/>
        <v>8</v>
      </c>
      <c r="K28" s="7">
        <f t="shared" si="8"/>
        <v>3</v>
      </c>
      <c r="L28" s="7" t="str">
        <f t="shared" si="9"/>
        <v>B</v>
      </c>
      <c r="M28" s="7">
        <f t="shared" si="10"/>
        <v>1</v>
      </c>
      <c r="N28" s="7" t="s">
        <v>5</v>
      </c>
      <c r="O28" s="8" t="str">
        <f>VLOOKUP((36-(MOD(((VLOOKUP(A28,'WORKING R&amp;D'!$A$1:$H$37,6,0)+VLOOKUP(B28,'WORKING R&amp;D'!$G$1:$H$37,2,0)+VLOOKUP(C28,'WORKING R&amp;D'!$A$1:$H$37,6,0)+VLOOKUP(D28,'WORKING R&amp;D'!$G$1:$H$37,2,0)+VLOOKUP(E28,'WORKING R&amp;D'!$A$1:$H$37,6,0)+VLOOKUP(F28,'WORKING R&amp;D'!$G$1:$H$37,2,0)+VLOOKUP(G28,'WORKING R&amp;D'!$A$1:$H$37,6,0)+VLOOKUP(H28,'WORKING R&amp;D'!$G$1:$H$37,2,0)+VLOOKUP(I28,'WORKING R&amp;D'!$A$1:$H$37,6,0)+VLOOKUP(J28,'WORKING R&amp;D'!$G$1:$H$37,2,0)+VLOOKUP(K28,'WORKING R&amp;D'!$A$1:$H$37,6,0)+VLOOKUP(M28,'WORKING R&amp;D'!$A$1:$H$37,6,0)+VLOOKUP(N28,'WORKING R&amp;D'!$G$1:$H$37,2,0)+VLOOKUP(L28,'WORKING R&amp;D'!$G$1:$H$37,2,0))),36))),'WORKING R&amp;D'!$F$1:$G$37,2,0)</f>
        <v>G</v>
      </c>
      <c r="P28" s="10"/>
      <c r="Q28" s="13" t="s">
        <v>71</v>
      </c>
      <c r="R28" s="1" t="s">
        <v>63</v>
      </c>
      <c r="S28" s="14">
        <v>1</v>
      </c>
      <c r="T28" s="1" t="str">
        <f t="shared" si="11"/>
        <v>34AGEPV2683B1ZG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>
      <c r="A29" s="7">
        <f>VLOOKUP(R29,'WORKING R&amp;D'!$B$1:$D$37,2,0)</f>
        <v>0</v>
      </c>
      <c r="B29" s="7">
        <f>VLOOKUP(R29,'WORKING R&amp;D'!$B$1:$D$37,3,0)</f>
        <v>3</v>
      </c>
      <c r="C29" s="7" t="str">
        <f t="shared" si="0"/>
        <v>A</v>
      </c>
      <c r="D29" s="7" t="str">
        <f t="shared" si="1"/>
        <v>G</v>
      </c>
      <c r="E29" s="7" t="str">
        <f t="shared" si="2"/>
        <v>E</v>
      </c>
      <c r="F29" s="7" t="str">
        <f t="shared" si="3"/>
        <v>P</v>
      </c>
      <c r="G29" s="7" t="str">
        <f t="shared" si="4"/>
        <v>V</v>
      </c>
      <c r="H29" s="7">
        <f t="shared" si="5"/>
        <v>2</v>
      </c>
      <c r="I29" s="7">
        <f t="shared" si="6"/>
        <v>6</v>
      </c>
      <c r="J29" s="7">
        <f t="shared" si="7"/>
        <v>8</v>
      </c>
      <c r="K29" s="7">
        <f t="shared" si="8"/>
        <v>3</v>
      </c>
      <c r="L29" s="7" t="str">
        <f t="shared" si="9"/>
        <v>B</v>
      </c>
      <c r="M29" s="7">
        <f t="shared" si="10"/>
        <v>1</v>
      </c>
      <c r="N29" s="7" t="s">
        <v>5</v>
      </c>
      <c r="O29" s="8" t="str">
        <f>VLOOKUP((36-(MOD(((VLOOKUP(A29,'WORKING R&amp;D'!$A$1:$H$37,6,0)+VLOOKUP(B29,'WORKING R&amp;D'!$G$1:$H$37,2,0)+VLOOKUP(C29,'WORKING R&amp;D'!$A$1:$H$37,6,0)+VLOOKUP(D29,'WORKING R&amp;D'!$G$1:$H$37,2,0)+VLOOKUP(E29,'WORKING R&amp;D'!$A$1:$H$37,6,0)+VLOOKUP(F29,'WORKING R&amp;D'!$G$1:$H$37,2,0)+VLOOKUP(G29,'WORKING R&amp;D'!$A$1:$H$37,6,0)+VLOOKUP(H29,'WORKING R&amp;D'!$G$1:$H$37,2,0)+VLOOKUP(I29,'WORKING R&amp;D'!$A$1:$H$37,6,0)+VLOOKUP(J29,'WORKING R&amp;D'!$G$1:$H$37,2,0)+VLOOKUP(K29,'WORKING R&amp;D'!$A$1:$H$37,6,0)+VLOOKUP(M29,'WORKING R&amp;D'!$A$1:$H$37,6,0)+VLOOKUP(N29,'WORKING R&amp;D'!$G$1:$H$37,2,0)+VLOOKUP(L29,'WORKING R&amp;D'!$G$1:$H$37,2,0))),36))),'WORKING R&amp;D'!$F$1:$G$37,2,0)</f>
        <v>L</v>
      </c>
      <c r="P29" s="10"/>
      <c r="Q29" s="13" t="s">
        <v>71</v>
      </c>
      <c r="R29" s="1" t="s">
        <v>14</v>
      </c>
      <c r="S29" s="14">
        <v>1</v>
      </c>
      <c r="T29" s="1" t="str">
        <f t="shared" si="11"/>
        <v>03AGEPV2683B1ZL</v>
      </c>
      <c r="AM29" s="2"/>
      <c r="AN29" s="2"/>
      <c r="AO29" s="2"/>
      <c r="AP29" s="2"/>
      <c r="AQ29" s="2"/>
      <c r="AR29" s="2"/>
      <c r="AS29" s="2"/>
    </row>
    <row r="30" spans="1:45">
      <c r="A30" s="7">
        <f>VLOOKUP(R30,'WORKING R&amp;D'!$B$1:$D$37,2,0)</f>
        <v>0</v>
      </c>
      <c r="B30" s="7">
        <f>VLOOKUP(R30,'WORKING R&amp;D'!$B$1:$D$37,3,0)</f>
        <v>8</v>
      </c>
      <c r="C30" s="7" t="str">
        <f t="shared" si="0"/>
        <v>A</v>
      </c>
      <c r="D30" s="7" t="str">
        <f t="shared" si="1"/>
        <v>G</v>
      </c>
      <c r="E30" s="7" t="str">
        <f t="shared" si="2"/>
        <v>E</v>
      </c>
      <c r="F30" s="7" t="str">
        <f t="shared" si="3"/>
        <v>P</v>
      </c>
      <c r="G30" s="7" t="str">
        <f t="shared" si="4"/>
        <v>V</v>
      </c>
      <c r="H30" s="7">
        <f t="shared" si="5"/>
        <v>2</v>
      </c>
      <c r="I30" s="7">
        <f t="shared" si="6"/>
        <v>6</v>
      </c>
      <c r="J30" s="7">
        <f t="shared" si="7"/>
        <v>8</v>
      </c>
      <c r="K30" s="7">
        <f t="shared" si="8"/>
        <v>3</v>
      </c>
      <c r="L30" s="7" t="str">
        <f t="shared" si="9"/>
        <v>B</v>
      </c>
      <c r="M30" s="7">
        <f t="shared" si="10"/>
        <v>1</v>
      </c>
      <c r="N30" s="7" t="s">
        <v>5</v>
      </c>
      <c r="O30" s="8" t="str">
        <f>VLOOKUP((36-(MOD(((VLOOKUP(A30,'WORKING R&amp;D'!$A$1:$H$37,6,0)+VLOOKUP(B30,'WORKING R&amp;D'!$G$1:$H$37,2,0)+VLOOKUP(C30,'WORKING R&amp;D'!$A$1:$H$37,6,0)+VLOOKUP(D30,'WORKING R&amp;D'!$G$1:$H$37,2,0)+VLOOKUP(E30,'WORKING R&amp;D'!$A$1:$H$37,6,0)+VLOOKUP(F30,'WORKING R&amp;D'!$G$1:$H$37,2,0)+VLOOKUP(G30,'WORKING R&amp;D'!$A$1:$H$37,6,0)+VLOOKUP(H30,'WORKING R&amp;D'!$G$1:$H$37,2,0)+VLOOKUP(I30,'WORKING R&amp;D'!$A$1:$H$37,6,0)+VLOOKUP(J30,'WORKING R&amp;D'!$G$1:$H$37,2,0)+VLOOKUP(K30,'WORKING R&amp;D'!$A$1:$H$37,6,0)+VLOOKUP(M30,'WORKING R&amp;D'!$A$1:$H$37,6,0)+VLOOKUP(N30,'WORKING R&amp;D'!$G$1:$H$37,2,0)+VLOOKUP(L30,'WORKING R&amp;D'!$G$1:$H$37,2,0))),36))),'WORKING R&amp;D'!$F$1:$G$37,2,0)</f>
        <v>B</v>
      </c>
      <c r="P30" s="10"/>
      <c r="Q30" s="13" t="s">
        <v>71</v>
      </c>
      <c r="R30" s="1" t="s">
        <v>19</v>
      </c>
      <c r="S30" s="14">
        <v>1</v>
      </c>
      <c r="T30" s="1" t="str">
        <f t="shared" si="11"/>
        <v>08AGEPV2683B1ZB</v>
      </c>
      <c r="AM30" s="2"/>
      <c r="AN30" s="2"/>
      <c r="AO30" s="2"/>
      <c r="AP30" s="2"/>
      <c r="AQ30" s="2"/>
      <c r="AR30" s="2"/>
      <c r="AS30" s="2"/>
    </row>
    <row r="31" spans="1:45">
      <c r="A31" s="7">
        <f>VLOOKUP(R31,'WORKING R&amp;D'!$B$1:$D$37,2,0)</f>
        <v>1</v>
      </c>
      <c r="B31" s="7">
        <f>VLOOKUP(R31,'WORKING R&amp;D'!$B$1:$D$37,3,0)</f>
        <v>1</v>
      </c>
      <c r="C31" s="7" t="str">
        <f t="shared" si="0"/>
        <v>A</v>
      </c>
      <c r="D31" s="7" t="str">
        <f t="shared" si="1"/>
        <v>G</v>
      </c>
      <c r="E31" s="7" t="str">
        <f t="shared" si="2"/>
        <v>E</v>
      </c>
      <c r="F31" s="7" t="str">
        <f t="shared" si="3"/>
        <v>P</v>
      </c>
      <c r="G31" s="7" t="str">
        <f t="shared" si="4"/>
        <v>V</v>
      </c>
      <c r="H31" s="7">
        <f t="shared" si="5"/>
        <v>2</v>
      </c>
      <c r="I31" s="7">
        <f t="shared" si="6"/>
        <v>6</v>
      </c>
      <c r="J31" s="7">
        <f t="shared" si="7"/>
        <v>8</v>
      </c>
      <c r="K31" s="7">
        <f t="shared" si="8"/>
        <v>3</v>
      </c>
      <c r="L31" s="7" t="str">
        <f t="shared" si="9"/>
        <v>B</v>
      </c>
      <c r="M31" s="7">
        <f t="shared" si="10"/>
        <v>1</v>
      </c>
      <c r="N31" s="7" t="s">
        <v>5</v>
      </c>
      <c r="O31" s="8" t="str">
        <f>VLOOKUP((36-(MOD(((VLOOKUP(A31,'WORKING R&amp;D'!$A$1:$H$37,6,0)+VLOOKUP(B31,'WORKING R&amp;D'!$G$1:$H$37,2,0)+VLOOKUP(C31,'WORKING R&amp;D'!$A$1:$H$37,6,0)+VLOOKUP(D31,'WORKING R&amp;D'!$G$1:$H$37,2,0)+VLOOKUP(E31,'WORKING R&amp;D'!$A$1:$H$37,6,0)+VLOOKUP(F31,'WORKING R&amp;D'!$G$1:$H$37,2,0)+VLOOKUP(G31,'WORKING R&amp;D'!$A$1:$H$37,6,0)+VLOOKUP(H31,'WORKING R&amp;D'!$G$1:$H$37,2,0)+VLOOKUP(I31,'WORKING R&amp;D'!$A$1:$H$37,6,0)+VLOOKUP(J31,'WORKING R&amp;D'!$G$1:$H$37,2,0)+VLOOKUP(K31,'WORKING R&amp;D'!$A$1:$H$37,6,0)+VLOOKUP(M31,'WORKING R&amp;D'!$A$1:$H$37,6,0)+VLOOKUP(N31,'WORKING R&amp;D'!$G$1:$H$37,2,0)+VLOOKUP(L31,'WORKING R&amp;D'!$G$1:$H$37,2,0))),36))),'WORKING R&amp;D'!$F$1:$G$37,2,0)</f>
        <v>O</v>
      </c>
      <c r="P31" s="10"/>
      <c r="Q31" s="13" t="s">
        <v>71</v>
      </c>
      <c r="R31" s="1" t="s">
        <v>22</v>
      </c>
      <c r="S31" s="14">
        <v>1</v>
      </c>
      <c r="T31" s="1" t="str">
        <f t="shared" si="11"/>
        <v>11AGEPV2683B1ZO</v>
      </c>
      <c r="AM31" s="2"/>
      <c r="AN31" s="2"/>
      <c r="AO31" s="2"/>
      <c r="AP31" s="2"/>
      <c r="AQ31" s="2"/>
      <c r="AR31" s="2"/>
      <c r="AS31" s="2"/>
    </row>
    <row r="32" spans="1:45">
      <c r="A32" s="7">
        <f>VLOOKUP(R32,'WORKING R&amp;D'!$B$1:$D$37,2,0)</f>
        <v>3</v>
      </c>
      <c r="B32" s="7">
        <f>VLOOKUP(R32,'WORKING R&amp;D'!$B$1:$D$37,3,0)</f>
        <v>3</v>
      </c>
      <c r="C32" s="7" t="str">
        <f t="shared" si="0"/>
        <v>A</v>
      </c>
      <c r="D32" s="7" t="str">
        <f t="shared" si="1"/>
        <v>G</v>
      </c>
      <c r="E32" s="7" t="str">
        <f t="shared" si="2"/>
        <v>E</v>
      </c>
      <c r="F32" s="7" t="str">
        <f t="shared" si="3"/>
        <v>P</v>
      </c>
      <c r="G32" s="7" t="str">
        <f t="shared" si="4"/>
        <v>V</v>
      </c>
      <c r="H32" s="7">
        <f t="shared" si="5"/>
        <v>2</v>
      </c>
      <c r="I32" s="7">
        <f t="shared" si="6"/>
        <v>6</v>
      </c>
      <c r="J32" s="7">
        <f t="shared" si="7"/>
        <v>8</v>
      </c>
      <c r="K32" s="7">
        <f t="shared" si="8"/>
        <v>3</v>
      </c>
      <c r="L32" s="7" t="str">
        <f t="shared" si="9"/>
        <v>B</v>
      </c>
      <c r="M32" s="7">
        <f t="shared" si="10"/>
        <v>1</v>
      </c>
      <c r="N32" s="7" t="s">
        <v>5</v>
      </c>
      <c r="O32" s="8" t="str">
        <f>VLOOKUP((36-(MOD(((VLOOKUP(A32,'WORKING R&amp;D'!$A$1:$H$37,6,0)+VLOOKUP(B32,'WORKING R&amp;D'!$G$1:$H$37,2,0)+VLOOKUP(C32,'WORKING R&amp;D'!$A$1:$H$37,6,0)+VLOOKUP(D32,'WORKING R&amp;D'!$G$1:$H$37,2,0)+VLOOKUP(E32,'WORKING R&amp;D'!$A$1:$H$37,6,0)+VLOOKUP(F32,'WORKING R&amp;D'!$G$1:$H$37,2,0)+VLOOKUP(G32,'WORKING R&amp;D'!$A$1:$H$37,6,0)+VLOOKUP(H32,'WORKING R&amp;D'!$G$1:$H$37,2,0)+VLOOKUP(I32,'WORKING R&amp;D'!$A$1:$H$37,6,0)+VLOOKUP(J32,'WORKING R&amp;D'!$G$1:$H$37,2,0)+VLOOKUP(K32,'WORKING R&amp;D'!$A$1:$H$37,6,0)+VLOOKUP(M32,'WORKING R&amp;D'!$A$1:$H$37,6,0)+VLOOKUP(N32,'WORKING R&amp;D'!$G$1:$H$37,2,0)+VLOOKUP(L32,'WORKING R&amp;D'!$G$1:$H$37,2,0))),36))),'WORKING R&amp;D'!$F$1:$G$37,2,0)</f>
        <v>I</v>
      </c>
      <c r="P32" s="10"/>
      <c r="Q32" s="13" t="s">
        <v>71</v>
      </c>
      <c r="R32" s="1" t="s">
        <v>61</v>
      </c>
      <c r="S32" s="14">
        <v>1</v>
      </c>
      <c r="T32" s="1" t="str">
        <f t="shared" si="11"/>
        <v>33AGEPV2683B1ZI</v>
      </c>
      <c r="AM32" s="2"/>
      <c r="AN32" s="2"/>
      <c r="AO32" s="2"/>
      <c r="AP32" s="2"/>
      <c r="AQ32" s="2"/>
      <c r="AR32" s="2"/>
      <c r="AS32" s="2"/>
    </row>
    <row r="33" spans="1:45">
      <c r="A33" s="7">
        <f>VLOOKUP(R33,'WORKING R&amp;D'!$B$1:$D$37,2,0)</f>
        <v>3</v>
      </c>
      <c r="B33" s="7">
        <f>VLOOKUP(R33,'WORKING R&amp;D'!$B$1:$D$37,3,0)</f>
        <v>6</v>
      </c>
      <c r="C33" s="7" t="str">
        <f t="shared" ref="C33:C37" si="12">MID(Q33,1,1)</f>
        <v>A</v>
      </c>
      <c r="D33" s="7" t="str">
        <f t="shared" ref="D33:D37" si="13">MID(Q33,2,1)</f>
        <v>G</v>
      </c>
      <c r="E33" s="7" t="str">
        <f t="shared" ref="E33:E37" si="14">MID(Q33,3,1)</f>
        <v>E</v>
      </c>
      <c r="F33" s="7" t="str">
        <f t="shared" ref="F33:F37" si="15">MID(Q33,4,1)</f>
        <v>P</v>
      </c>
      <c r="G33" s="7" t="str">
        <f t="shared" ref="G33:G37" si="16">MID(Q33,5,1)</f>
        <v>V</v>
      </c>
      <c r="H33" s="7">
        <f t="shared" ref="H33:H37" si="17">_xlfn.NUMBERVALUE(MID(Q33,6,1))</f>
        <v>2</v>
      </c>
      <c r="I33" s="7">
        <f t="shared" ref="I33:I37" si="18">_xlfn.NUMBERVALUE(MID(Q33,7,1))</f>
        <v>6</v>
      </c>
      <c r="J33" s="7">
        <f t="shared" ref="J33:J37" si="19">_xlfn.NUMBERVALUE(MID(Q33,8,1))</f>
        <v>8</v>
      </c>
      <c r="K33" s="7">
        <f t="shared" ref="K33:K37" si="20">_xlfn.NUMBERVALUE(MID(Q33,9,1))</f>
        <v>3</v>
      </c>
      <c r="L33" s="7" t="str">
        <f t="shared" ref="L33:L37" si="21">MID(Q33,10,1)</f>
        <v>B</v>
      </c>
      <c r="M33" s="7">
        <f t="shared" ref="M33:M37" si="22">S33</f>
        <v>1</v>
      </c>
      <c r="N33" s="7" t="s">
        <v>5</v>
      </c>
      <c r="O33" s="8" t="str">
        <f>VLOOKUP((36-(MOD(((VLOOKUP(A33,'WORKING R&amp;D'!$A$1:$H$37,6,0)+VLOOKUP(B33,'WORKING R&amp;D'!$G$1:$H$37,2,0)+VLOOKUP(C33,'WORKING R&amp;D'!$A$1:$H$37,6,0)+VLOOKUP(D33,'WORKING R&amp;D'!$G$1:$H$37,2,0)+VLOOKUP(E33,'WORKING R&amp;D'!$A$1:$H$37,6,0)+VLOOKUP(F33,'WORKING R&amp;D'!$G$1:$H$37,2,0)+VLOOKUP(G33,'WORKING R&amp;D'!$A$1:$H$37,6,0)+VLOOKUP(H33,'WORKING R&amp;D'!$G$1:$H$37,2,0)+VLOOKUP(I33,'WORKING R&amp;D'!$A$1:$H$37,6,0)+VLOOKUP(J33,'WORKING R&amp;D'!$G$1:$H$37,2,0)+VLOOKUP(K33,'WORKING R&amp;D'!$A$1:$H$37,6,0)+VLOOKUP(M33,'WORKING R&amp;D'!$A$1:$H$37,6,0)+VLOOKUP(N33,'WORKING R&amp;D'!$G$1:$H$37,2,0)+VLOOKUP(L33,'WORKING R&amp;D'!$G$1:$H$37,2,0))),36))),'WORKING R&amp;D'!$F$1:$G$37,2,0)</f>
        <v>C</v>
      </c>
      <c r="P33" s="10"/>
      <c r="Q33" s="13" t="s">
        <v>71</v>
      </c>
      <c r="R33" s="1" t="s">
        <v>66</v>
      </c>
      <c r="S33" s="14">
        <v>1</v>
      </c>
      <c r="T33" s="1" t="str">
        <f t="shared" si="11"/>
        <v>36AGEPV2683B1ZC</v>
      </c>
      <c r="AM33" s="2"/>
      <c r="AN33" s="2"/>
      <c r="AO33" s="2"/>
      <c r="AP33" s="2"/>
      <c r="AQ33" s="2"/>
      <c r="AR33" s="2"/>
      <c r="AS33" s="2"/>
    </row>
    <row r="34" spans="1:45">
      <c r="A34" s="7">
        <f>VLOOKUP(R34,'WORKING R&amp;D'!$B$1:$D$37,2,0)</f>
        <v>1</v>
      </c>
      <c r="B34" s="7">
        <f>VLOOKUP(R34,'WORKING R&amp;D'!$B$1:$D$37,3,0)</f>
        <v>6</v>
      </c>
      <c r="C34" s="7" t="str">
        <f t="shared" si="12"/>
        <v>A</v>
      </c>
      <c r="D34" s="7" t="str">
        <f t="shared" si="13"/>
        <v>G</v>
      </c>
      <c r="E34" s="7" t="str">
        <f t="shared" si="14"/>
        <v>E</v>
      </c>
      <c r="F34" s="7" t="str">
        <f t="shared" si="15"/>
        <v>P</v>
      </c>
      <c r="G34" s="7" t="str">
        <f t="shared" si="16"/>
        <v>V</v>
      </c>
      <c r="H34" s="7">
        <f t="shared" si="17"/>
        <v>2</v>
      </c>
      <c r="I34" s="7">
        <f t="shared" si="18"/>
        <v>6</v>
      </c>
      <c r="J34" s="7">
        <f t="shared" si="19"/>
        <v>8</v>
      </c>
      <c r="K34" s="7">
        <f t="shared" si="20"/>
        <v>3</v>
      </c>
      <c r="L34" s="7" t="str">
        <f t="shared" si="21"/>
        <v>B</v>
      </c>
      <c r="M34" s="7">
        <f t="shared" si="22"/>
        <v>1</v>
      </c>
      <c r="N34" s="7" t="s">
        <v>5</v>
      </c>
      <c r="O34" s="8" t="str">
        <f>VLOOKUP((36-(MOD(((VLOOKUP(A34,'WORKING R&amp;D'!$A$1:$H$37,6,0)+VLOOKUP(B34,'WORKING R&amp;D'!$G$1:$H$37,2,0)+VLOOKUP(C34,'WORKING R&amp;D'!$A$1:$H$37,6,0)+VLOOKUP(D34,'WORKING R&amp;D'!$G$1:$H$37,2,0)+VLOOKUP(E34,'WORKING R&amp;D'!$A$1:$H$37,6,0)+VLOOKUP(F34,'WORKING R&amp;D'!$G$1:$H$37,2,0)+VLOOKUP(G34,'WORKING R&amp;D'!$A$1:$H$37,6,0)+VLOOKUP(H34,'WORKING R&amp;D'!$G$1:$H$37,2,0)+VLOOKUP(I34,'WORKING R&amp;D'!$A$1:$H$37,6,0)+VLOOKUP(J34,'WORKING R&amp;D'!$G$1:$H$37,2,0)+VLOOKUP(K34,'WORKING R&amp;D'!$A$1:$H$37,6,0)+VLOOKUP(M34,'WORKING R&amp;D'!$A$1:$H$37,6,0)+VLOOKUP(N34,'WORKING R&amp;D'!$G$1:$H$37,2,0)+VLOOKUP(L34,'WORKING R&amp;D'!$G$1:$H$37,2,0))),36))),'WORKING R&amp;D'!$F$1:$G$37,2,0)</f>
        <v>E</v>
      </c>
      <c r="P34" s="10"/>
      <c r="Q34" s="13" t="s">
        <v>71</v>
      </c>
      <c r="R34" s="1" t="s">
        <v>29</v>
      </c>
      <c r="S34" s="14">
        <v>1</v>
      </c>
      <c r="T34" s="1" t="str">
        <f t="shared" si="11"/>
        <v>16AGEPV2683B1ZE</v>
      </c>
      <c r="AM34" s="2"/>
      <c r="AN34" s="2"/>
      <c r="AO34" s="2"/>
      <c r="AP34" s="2"/>
      <c r="AQ34" s="2"/>
      <c r="AR34" s="2"/>
      <c r="AS34" s="2"/>
    </row>
    <row r="35" spans="1:45">
      <c r="A35" s="7">
        <f>VLOOKUP(R35,'WORKING R&amp;D'!$B$1:$D$37,2,0)</f>
        <v>0</v>
      </c>
      <c r="B35" s="7">
        <f>VLOOKUP(R35,'WORKING R&amp;D'!$B$1:$D$37,3,0)</f>
        <v>9</v>
      </c>
      <c r="C35" s="7" t="str">
        <f t="shared" si="12"/>
        <v>A</v>
      </c>
      <c r="D35" s="7" t="str">
        <f t="shared" si="13"/>
        <v>G</v>
      </c>
      <c r="E35" s="7" t="str">
        <f t="shared" si="14"/>
        <v>E</v>
      </c>
      <c r="F35" s="7" t="str">
        <f t="shared" si="15"/>
        <v>P</v>
      </c>
      <c r="G35" s="7" t="str">
        <f t="shared" si="16"/>
        <v>V</v>
      </c>
      <c r="H35" s="7">
        <f t="shared" si="17"/>
        <v>2</v>
      </c>
      <c r="I35" s="7">
        <f t="shared" si="18"/>
        <v>6</v>
      </c>
      <c r="J35" s="7">
        <f t="shared" si="19"/>
        <v>8</v>
      </c>
      <c r="K35" s="7">
        <f t="shared" si="20"/>
        <v>3</v>
      </c>
      <c r="L35" s="7" t="str">
        <f t="shared" si="21"/>
        <v>B</v>
      </c>
      <c r="M35" s="7">
        <f t="shared" si="22"/>
        <v>1</v>
      </c>
      <c r="N35" s="7" t="s">
        <v>5</v>
      </c>
      <c r="O35" s="8">
        <f>VLOOKUP((36-(MOD(((VLOOKUP(A35,'WORKING R&amp;D'!$A$1:$H$37,6,0)+VLOOKUP(B35,'WORKING R&amp;D'!$G$1:$H$37,2,0)+VLOOKUP(C35,'WORKING R&amp;D'!$A$1:$H$37,6,0)+VLOOKUP(D35,'WORKING R&amp;D'!$G$1:$H$37,2,0)+VLOOKUP(E35,'WORKING R&amp;D'!$A$1:$H$37,6,0)+VLOOKUP(F35,'WORKING R&amp;D'!$G$1:$H$37,2,0)+VLOOKUP(G35,'WORKING R&amp;D'!$A$1:$H$37,6,0)+VLOOKUP(H35,'WORKING R&amp;D'!$G$1:$H$37,2,0)+VLOOKUP(I35,'WORKING R&amp;D'!$A$1:$H$37,6,0)+VLOOKUP(J35,'WORKING R&amp;D'!$G$1:$H$37,2,0)+VLOOKUP(K35,'WORKING R&amp;D'!$A$1:$H$37,6,0)+VLOOKUP(M35,'WORKING R&amp;D'!$A$1:$H$37,6,0)+VLOOKUP(N35,'WORKING R&amp;D'!$G$1:$H$37,2,0)+VLOOKUP(L35,'WORKING R&amp;D'!$G$1:$H$37,2,0))),36))),'WORKING R&amp;D'!$F$1:$G$37,2,0)</f>
        <v>9</v>
      </c>
      <c r="P35" s="10"/>
      <c r="Q35" s="13" t="s">
        <v>71</v>
      </c>
      <c r="R35" s="1" t="s">
        <v>20</v>
      </c>
      <c r="S35" s="14">
        <v>1</v>
      </c>
      <c r="T35" s="1" t="str">
        <f t="shared" si="11"/>
        <v>09AGEPV2683B1Z9</v>
      </c>
      <c r="AM35" s="2"/>
      <c r="AN35" s="2"/>
      <c r="AO35" s="2"/>
      <c r="AP35" s="2"/>
      <c r="AQ35" s="2"/>
      <c r="AR35" s="2"/>
      <c r="AS35" s="2"/>
    </row>
    <row r="36" spans="1:45">
      <c r="A36" s="7">
        <f>VLOOKUP(R36,'WORKING R&amp;D'!$B$1:$D$37,2,0)</f>
        <v>0</v>
      </c>
      <c r="B36" s="7">
        <f>VLOOKUP(R36,'WORKING R&amp;D'!$B$1:$D$37,3,0)</f>
        <v>5</v>
      </c>
      <c r="C36" s="7" t="str">
        <f t="shared" si="12"/>
        <v>A</v>
      </c>
      <c r="D36" s="7" t="str">
        <f t="shared" si="13"/>
        <v>G</v>
      </c>
      <c r="E36" s="7" t="str">
        <f t="shared" si="14"/>
        <v>E</v>
      </c>
      <c r="F36" s="7" t="str">
        <f t="shared" si="15"/>
        <v>P</v>
      </c>
      <c r="G36" s="7" t="str">
        <f t="shared" si="16"/>
        <v>V</v>
      </c>
      <c r="H36" s="7">
        <f t="shared" si="17"/>
        <v>2</v>
      </c>
      <c r="I36" s="7">
        <f t="shared" si="18"/>
        <v>6</v>
      </c>
      <c r="J36" s="7">
        <f t="shared" si="19"/>
        <v>8</v>
      </c>
      <c r="K36" s="7">
        <f t="shared" si="20"/>
        <v>3</v>
      </c>
      <c r="L36" s="7" t="str">
        <f t="shared" si="21"/>
        <v>B</v>
      </c>
      <c r="M36" s="7">
        <f t="shared" si="22"/>
        <v>1</v>
      </c>
      <c r="N36" s="7" t="s">
        <v>5</v>
      </c>
      <c r="O36" s="8" t="str">
        <f>VLOOKUP((36-(MOD(((VLOOKUP(A36,'WORKING R&amp;D'!$A$1:$H$37,6,0)+VLOOKUP(B36,'WORKING R&amp;D'!$G$1:$H$37,2,0)+VLOOKUP(C36,'WORKING R&amp;D'!$A$1:$H$37,6,0)+VLOOKUP(D36,'WORKING R&amp;D'!$G$1:$H$37,2,0)+VLOOKUP(E36,'WORKING R&amp;D'!$A$1:$H$37,6,0)+VLOOKUP(F36,'WORKING R&amp;D'!$G$1:$H$37,2,0)+VLOOKUP(G36,'WORKING R&amp;D'!$A$1:$H$37,6,0)+VLOOKUP(H36,'WORKING R&amp;D'!$G$1:$H$37,2,0)+VLOOKUP(I36,'WORKING R&amp;D'!$A$1:$H$37,6,0)+VLOOKUP(J36,'WORKING R&amp;D'!$G$1:$H$37,2,0)+VLOOKUP(K36,'WORKING R&amp;D'!$A$1:$H$37,6,0)+VLOOKUP(M36,'WORKING R&amp;D'!$A$1:$H$37,6,0)+VLOOKUP(N36,'WORKING R&amp;D'!$G$1:$H$37,2,0)+VLOOKUP(L36,'WORKING R&amp;D'!$G$1:$H$37,2,0))),36))),'WORKING R&amp;D'!$F$1:$G$37,2,0)</f>
        <v>H</v>
      </c>
      <c r="P36" s="10"/>
      <c r="Q36" s="13" t="s">
        <v>71</v>
      </c>
      <c r="R36" s="1" t="s">
        <v>16</v>
      </c>
      <c r="S36" s="14">
        <v>1</v>
      </c>
      <c r="T36" s="1" t="str">
        <f t="shared" si="11"/>
        <v>05AGEPV2683B1ZH</v>
      </c>
      <c r="AM36" s="2"/>
      <c r="AN36" s="2"/>
      <c r="AO36" s="2"/>
      <c r="AP36" s="2"/>
      <c r="AQ36" s="2"/>
      <c r="AR36" s="2"/>
      <c r="AS36" s="2"/>
    </row>
    <row r="37" spans="1:45">
      <c r="A37" s="7">
        <f>VLOOKUP(R37,'WORKING R&amp;D'!$B$1:$D$37,2,0)</f>
        <v>1</v>
      </c>
      <c r="B37" s="7">
        <f>VLOOKUP(R37,'WORKING R&amp;D'!$B$1:$D$37,3,0)</f>
        <v>9</v>
      </c>
      <c r="C37" s="7" t="str">
        <f t="shared" si="12"/>
        <v>A</v>
      </c>
      <c r="D37" s="7" t="str">
        <f t="shared" si="13"/>
        <v>G</v>
      </c>
      <c r="E37" s="7" t="str">
        <f t="shared" si="14"/>
        <v>E</v>
      </c>
      <c r="F37" s="7" t="str">
        <f t="shared" si="15"/>
        <v>P</v>
      </c>
      <c r="G37" s="7" t="str">
        <f t="shared" si="16"/>
        <v>V</v>
      </c>
      <c r="H37" s="7">
        <f t="shared" si="17"/>
        <v>2</v>
      </c>
      <c r="I37" s="7">
        <f t="shared" si="18"/>
        <v>6</v>
      </c>
      <c r="J37" s="7">
        <f t="shared" si="19"/>
        <v>8</v>
      </c>
      <c r="K37" s="7">
        <f t="shared" si="20"/>
        <v>3</v>
      </c>
      <c r="L37" s="7" t="str">
        <f t="shared" si="21"/>
        <v>B</v>
      </c>
      <c r="M37" s="7">
        <f t="shared" si="22"/>
        <v>1</v>
      </c>
      <c r="N37" s="7" t="s">
        <v>5</v>
      </c>
      <c r="O37" s="8">
        <f>VLOOKUP((36-(MOD(((VLOOKUP(A37,'WORKING R&amp;D'!$A$1:$H$37,6,0)+VLOOKUP(B37,'WORKING R&amp;D'!$G$1:$H$37,2,0)+VLOOKUP(C37,'WORKING R&amp;D'!$A$1:$H$37,6,0)+VLOOKUP(D37,'WORKING R&amp;D'!$G$1:$H$37,2,0)+VLOOKUP(E37,'WORKING R&amp;D'!$A$1:$H$37,6,0)+VLOOKUP(F37,'WORKING R&amp;D'!$G$1:$H$37,2,0)+VLOOKUP(G37,'WORKING R&amp;D'!$A$1:$H$37,6,0)+VLOOKUP(H37,'WORKING R&amp;D'!$G$1:$H$37,2,0)+VLOOKUP(I37,'WORKING R&amp;D'!$A$1:$H$37,6,0)+VLOOKUP(J37,'WORKING R&amp;D'!$G$1:$H$37,2,0)+VLOOKUP(K37,'WORKING R&amp;D'!$A$1:$H$37,6,0)+VLOOKUP(M37,'WORKING R&amp;D'!$A$1:$H$37,6,0)+VLOOKUP(N37,'WORKING R&amp;D'!$G$1:$H$37,2,0)+VLOOKUP(L37,'WORKING R&amp;D'!$G$1:$H$37,2,0))),36))),'WORKING R&amp;D'!$F$1:$G$37,2,0)</f>
        <v>8</v>
      </c>
      <c r="P37" s="10"/>
      <c r="Q37" s="13" t="s">
        <v>71</v>
      </c>
      <c r="R37" s="1" t="s">
        <v>34</v>
      </c>
      <c r="S37" s="14">
        <v>1</v>
      </c>
      <c r="T37" s="1" t="str">
        <f t="shared" si="11"/>
        <v>19AGEPV2683B1Z8</v>
      </c>
      <c r="AM37" s="2"/>
      <c r="AN37" s="2"/>
      <c r="AO37" s="2"/>
      <c r="AP37" s="2"/>
      <c r="AQ37" s="2"/>
      <c r="AR37" s="2"/>
      <c r="AS37" s="2"/>
    </row>
    <row r="38" spans="1:45"/>
    <row r="39" spans="1:45"/>
    <row r="40" spans="1:45"/>
    <row r="41" spans="1:45"/>
    <row r="42" spans="1:45"/>
    <row r="43" spans="1:45"/>
    <row r="44" spans="1:45"/>
    <row r="45" spans="1:45"/>
    <row r="46" spans="1:45"/>
    <row r="47" spans="1:45"/>
    <row r="48" spans="1:45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</sheetData>
  <autoFilter ref="A1:BE3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sortState ref="A2:BE99">
      <sortCondition ref="R1:R99"/>
    </sortState>
  </autoFilter>
  <mergeCells count="1">
    <mergeCell ref="A1:O1"/>
  </mergeCells>
  <dataValidations count="1">
    <dataValidation type="list" allowBlank="1" showInputMessage="1" showErrorMessage="1" sqref="S2:S37">
      <formula1>"1,2,3,4,5,6,7,8,9"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'WORKING R&amp;D'!$B$2:$B$37</xm:f>
          </x14:formula1>
          <xm:sqref>R2:R37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F12" sqref="F12"/>
    </sheetView>
  </sheetViews>
  <sheetFormatPr defaultRowHeight="15.75"/>
  <cols>
    <col min="1" max="1" width="11.5546875" bestFit="1" customWidth="1"/>
    <col min="2" max="2" width="22.6640625" bestFit="1" customWidth="1"/>
    <col min="3" max="3" width="3.44140625" bestFit="1" customWidth="1"/>
    <col min="4" max="4" width="3.5546875" bestFit="1" customWidth="1"/>
    <col min="5" max="5" width="1.109375" customWidth="1"/>
    <col min="6" max="6" width="14.88671875" bestFit="1" customWidth="1"/>
    <col min="7" max="7" width="4.33203125" bestFit="1" customWidth="1"/>
    <col min="8" max="8" width="15.6640625" bestFit="1" customWidth="1"/>
  </cols>
  <sheetData>
    <row r="1" spans="1:8">
      <c r="A1" s="2" t="s">
        <v>70</v>
      </c>
      <c r="B1" s="3" t="s">
        <v>7</v>
      </c>
      <c r="C1" s="3" t="s">
        <v>8</v>
      </c>
      <c r="D1" s="3" t="s">
        <v>9</v>
      </c>
      <c r="E1" s="2"/>
      <c r="F1" s="2" t="s">
        <v>10</v>
      </c>
      <c r="G1" s="2" t="s">
        <v>6</v>
      </c>
      <c r="H1" s="2" t="s">
        <v>11</v>
      </c>
    </row>
    <row r="2" spans="1:8">
      <c r="A2" s="4">
        <v>0</v>
      </c>
      <c r="B2" s="5" t="s">
        <v>12</v>
      </c>
      <c r="C2" s="5">
        <v>0</v>
      </c>
      <c r="D2" s="5">
        <v>1</v>
      </c>
      <c r="E2" s="2"/>
      <c r="F2" s="1">
        <v>0</v>
      </c>
      <c r="G2" s="4">
        <v>0</v>
      </c>
      <c r="H2" s="4">
        <v>0</v>
      </c>
    </row>
    <row r="3" spans="1:8">
      <c r="A3" s="4">
        <v>1</v>
      </c>
      <c r="B3" s="5" t="s">
        <v>13</v>
      </c>
      <c r="C3" s="5">
        <v>0</v>
      </c>
      <c r="D3" s="5">
        <v>2</v>
      </c>
      <c r="E3" s="2"/>
      <c r="F3" s="1">
        <v>1</v>
      </c>
      <c r="G3" s="4">
        <v>1</v>
      </c>
      <c r="H3" s="4">
        <v>2</v>
      </c>
    </row>
    <row r="4" spans="1:8">
      <c r="A4" s="4">
        <v>2</v>
      </c>
      <c r="B4" s="5" t="s">
        <v>14</v>
      </c>
      <c r="C4" s="5">
        <v>0</v>
      </c>
      <c r="D4" s="5">
        <v>3</v>
      </c>
      <c r="E4" s="2"/>
      <c r="F4" s="1">
        <v>2</v>
      </c>
      <c r="G4" s="4">
        <v>2</v>
      </c>
      <c r="H4" s="4">
        <v>4</v>
      </c>
    </row>
    <row r="5" spans="1:8">
      <c r="A5" s="4">
        <v>3</v>
      </c>
      <c r="B5" s="5" t="s">
        <v>15</v>
      </c>
      <c r="C5" s="5">
        <v>0</v>
      </c>
      <c r="D5" s="5">
        <v>4</v>
      </c>
      <c r="E5" s="2"/>
      <c r="F5" s="1">
        <v>3</v>
      </c>
      <c r="G5" s="4">
        <v>3</v>
      </c>
      <c r="H5" s="4">
        <v>6</v>
      </c>
    </row>
    <row r="6" spans="1:8">
      <c r="A6" s="4">
        <v>4</v>
      </c>
      <c r="B6" s="5" t="s">
        <v>16</v>
      </c>
      <c r="C6" s="5">
        <v>0</v>
      </c>
      <c r="D6" s="5">
        <v>5</v>
      </c>
      <c r="E6" s="2"/>
      <c r="F6" s="1">
        <v>4</v>
      </c>
      <c r="G6" s="4">
        <v>4</v>
      </c>
      <c r="H6" s="4">
        <v>8</v>
      </c>
    </row>
    <row r="7" spans="1:8">
      <c r="A7" s="4">
        <v>5</v>
      </c>
      <c r="B7" s="5" t="s">
        <v>17</v>
      </c>
      <c r="C7" s="5">
        <v>0</v>
      </c>
      <c r="D7" s="5">
        <v>6</v>
      </c>
      <c r="E7" s="2"/>
      <c r="F7" s="1">
        <v>5</v>
      </c>
      <c r="G7" s="4">
        <v>5</v>
      </c>
      <c r="H7" s="4">
        <v>10</v>
      </c>
    </row>
    <row r="8" spans="1:8">
      <c r="A8" s="4">
        <v>6</v>
      </c>
      <c r="B8" s="5" t="s">
        <v>18</v>
      </c>
      <c r="C8" s="5">
        <v>0</v>
      </c>
      <c r="D8" s="5">
        <v>7</v>
      </c>
      <c r="E8" s="2"/>
      <c r="F8" s="1">
        <v>6</v>
      </c>
      <c r="G8" s="4">
        <v>6</v>
      </c>
      <c r="H8" s="4">
        <v>12</v>
      </c>
    </row>
    <row r="9" spans="1:8">
      <c r="A9" s="4">
        <v>7</v>
      </c>
      <c r="B9" s="5" t="s">
        <v>19</v>
      </c>
      <c r="C9" s="5">
        <v>0</v>
      </c>
      <c r="D9" s="5">
        <v>8</v>
      </c>
      <c r="E9" s="2"/>
      <c r="F9" s="1">
        <v>7</v>
      </c>
      <c r="G9" s="4">
        <v>7</v>
      </c>
      <c r="H9" s="4">
        <v>14</v>
      </c>
    </row>
    <row r="10" spans="1:8">
      <c r="A10" s="4">
        <v>8</v>
      </c>
      <c r="B10" s="5" t="s">
        <v>20</v>
      </c>
      <c r="C10" s="5">
        <v>0</v>
      </c>
      <c r="D10" s="5">
        <v>9</v>
      </c>
      <c r="E10" s="2"/>
      <c r="F10" s="1">
        <v>8</v>
      </c>
      <c r="G10" s="4">
        <v>8</v>
      </c>
      <c r="H10" s="4">
        <v>16</v>
      </c>
    </row>
    <row r="11" spans="1:8">
      <c r="A11" s="4">
        <v>9</v>
      </c>
      <c r="B11" s="5" t="s">
        <v>21</v>
      </c>
      <c r="C11" s="5">
        <v>1</v>
      </c>
      <c r="D11" s="5">
        <v>0</v>
      </c>
      <c r="E11" s="2"/>
      <c r="F11" s="1">
        <v>9</v>
      </c>
      <c r="G11" s="4">
        <v>9</v>
      </c>
      <c r="H11" s="4">
        <v>18</v>
      </c>
    </row>
    <row r="12" spans="1:8">
      <c r="A12" s="4" t="s">
        <v>1</v>
      </c>
      <c r="B12" s="5" t="s">
        <v>22</v>
      </c>
      <c r="C12" s="5">
        <v>1</v>
      </c>
      <c r="D12" s="5">
        <v>1</v>
      </c>
      <c r="E12" s="2"/>
      <c r="F12" s="1">
        <v>10</v>
      </c>
      <c r="G12" s="4" t="s">
        <v>1</v>
      </c>
      <c r="H12" s="4">
        <v>20</v>
      </c>
    </row>
    <row r="13" spans="1:8">
      <c r="A13" s="4" t="s">
        <v>23</v>
      </c>
      <c r="B13" s="5" t="s">
        <v>24</v>
      </c>
      <c r="C13" s="5">
        <v>1</v>
      </c>
      <c r="D13" s="5">
        <v>2</v>
      </c>
      <c r="E13" s="2"/>
      <c r="F13" s="1">
        <v>11</v>
      </c>
      <c r="G13" s="4" t="s">
        <v>23</v>
      </c>
      <c r="H13" s="4">
        <v>22</v>
      </c>
    </row>
    <row r="14" spans="1:8">
      <c r="A14" s="4" t="s">
        <v>2</v>
      </c>
      <c r="B14" s="5" t="s">
        <v>25</v>
      </c>
      <c r="C14" s="5">
        <v>1</v>
      </c>
      <c r="D14" s="5">
        <v>3</v>
      </c>
      <c r="E14" s="2"/>
      <c r="F14" s="1">
        <v>12</v>
      </c>
      <c r="G14" s="4" t="s">
        <v>2</v>
      </c>
      <c r="H14" s="4">
        <v>24</v>
      </c>
    </row>
    <row r="15" spans="1:8">
      <c r="A15" s="4" t="s">
        <v>3</v>
      </c>
      <c r="B15" s="5" t="s">
        <v>26</v>
      </c>
      <c r="C15" s="5">
        <v>1</v>
      </c>
      <c r="D15" s="5">
        <v>4</v>
      </c>
      <c r="E15" s="2"/>
      <c r="F15" s="1">
        <v>13</v>
      </c>
      <c r="G15" s="4" t="s">
        <v>3</v>
      </c>
      <c r="H15" s="4">
        <v>26</v>
      </c>
    </row>
    <row r="16" spans="1:8">
      <c r="A16" s="4" t="s">
        <v>27</v>
      </c>
      <c r="B16" s="5" t="s">
        <v>28</v>
      </c>
      <c r="C16" s="5">
        <v>1</v>
      </c>
      <c r="D16" s="5">
        <v>5</v>
      </c>
      <c r="E16" s="2"/>
      <c r="F16" s="1">
        <v>14</v>
      </c>
      <c r="G16" s="4" t="s">
        <v>27</v>
      </c>
      <c r="H16" s="4">
        <v>28</v>
      </c>
    </row>
    <row r="17" spans="1:8">
      <c r="A17" s="4" t="s">
        <v>8</v>
      </c>
      <c r="B17" s="5" t="s">
        <v>29</v>
      </c>
      <c r="C17" s="5">
        <v>1</v>
      </c>
      <c r="D17" s="5">
        <v>6</v>
      </c>
      <c r="E17" s="2"/>
      <c r="F17" s="1">
        <v>15</v>
      </c>
      <c r="G17" s="4" t="s">
        <v>8</v>
      </c>
      <c r="H17" s="4">
        <v>30</v>
      </c>
    </row>
    <row r="18" spans="1:8">
      <c r="A18" s="4" t="s">
        <v>30</v>
      </c>
      <c r="B18" s="5" t="s">
        <v>31</v>
      </c>
      <c r="C18" s="5">
        <v>1</v>
      </c>
      <c r="D18" s="5">
        <v>7</v>
      </c>
      <c r="E18" s="2"/>
      <c r="F18" s="1">
        <v>16</v>
      </c>
      <c r="G18" s="4" t="s">
        <v>30</v>
      </c>
      <c r="H18" s="4">
        <v>32</v>
      </c>
    </row>
    <row r="19" spans="1:8">
      <c r="A19" s="4" t="s">
        <v>4</v>
      </c>
      <c r="B19" s="5" t="s">
        <v>32</v>
      </c>
      <c r="C19" s="5">
        <v>1</v>
      </c>
      <c r="D19" s="5">
        <v>8</v>
      </c>
      <c r="E19" s="2"/>
      <c r="F19" s="1">
        <v>17</v>
      </c>
      <c r="G19" s="4" t="s">
        <v>4</v>
      </c>
      <c r="H19" s="4">
        <v>34</v>
      </c>
    </row>
    <row r="20" spans="1:8">
      <c r="A20" s="4" t="s">
        <v>33</v>
      </c>
      <c r="B20" s="5" t="s">
        <v>34</v>
      </c>
      <c r="C20" s="5">
        <v>1</v>
      </c>
      <c r="D20" s="5">
        <v>9</v>
      </c>
      <c r="E20" s="2"/>
      <c r="F20" s="1">
        <v>18</v>
      </c>
      <c r="G20" s="4" t="s">
        <v>33</v>
      </c>
      <c r="H20" s="4">
        <v>1</v>
      </c>
    </row>
    <row r="21" spans="1:8">
      <c r="A21" s="4" t="s">
        <v>35</v>
      </c>
      <c r="B21" s="5" t="s">
        <v>36</v>
      </c>
      <c r="C21" s="5">
        <v>2</v>
      </c>
      <c r="D21" s="5">
        <v>0</v>
      </c>
      <c r="E21" s="2"/>
      <c r="F21" s="1">
        <v>19</v>
      </c>
      <c r="G21" s="4" t="s">
        <v>35</v>
      </c>
      <c r="H21" s="4">
        <v>3</v>
      </c>
    </row>
    <row r="22" spans="1:8">
      <c r="A22" s="4" t="s">
        <v>37</v>
      </c>
      <c r="B22" s="5" t="s">
        <v>38</v>
      </c>
      <c r="C22" s="5">
        <v>2</v>
      </c>
      <c r="D22" s="5">
        <v>1</v>
      </c>
      <c r="E22" s="2"/>
      <c r="F22" s="1">
        <v>20</v>
      </c>
      <c r="G22" s="4" t="s">
        <v>37</v>
      </c>
      <c r="H22" s="4">
        <v>5</v>
      </c>
    </row>
    <row r="23" spans="1:8">
      <c r="A23" s="4" t="s">
        <v>39</v>
      </c>
      <c r="B23" s="5" t="s">
        <v>40</v>
      </c>
      <c r="C23" s="5">
        <v>2</v>
      </c>
      <c r="D23" s="5">
        <v>2</v>
      </c>
      <c r="E23" s="2"/>
      <c r="F23" s="1">
        <v>21</v>
      </c>
      <c r="G23" s="4" t="s">
        <v>39</v>
      </c>
      <c r="H23" s="4">
        <v>7</v>
      </c>
    </row>
    <row r="24" spans="1:8">
      <c r="A24" s="4" t="s">
        <v>41</v>
      </c>
      <c r="B24" s="5" t="s">
        <v>42</v>
      </c>
      <c r="C24" s="5">
        <v>2</v>
      </c>
      <c r="D24" s="5">
        <v>3</v>
      </c>
      <c r="E24" s="2"/>
      <c r="F24" s="1">
        <v>22</v>
      </c>
      <c r="G24" s="4" t="s">
        <v>41</v>
      </c>
      <c r="H24" s="4">
        <v>9</v>
      </c>
    </row>
    <row r="25" spans="1:8">
      <c r="A25" s="4" t="s">
        <v>43</v>
      </c>
      <c r="B25" s="5" t="s">
        <v>44</v>
      </c>
      <c r="C25" s="5">
        <v>2</v>
      </c>
      <c r="D25" s="5">
        <v>4</v>
      </c>
      <c r="E25" s="2"/>
      <c r="F25" s="1">
        <v>23</v>
      </c>
      <c r="G25" s="4" t="s">
        <v>43</v>
      </c>
      <c r="H25" s="4">
        <v>11</v>
      </c>
    </row>
    <row r="26" spans="1:8">
      <c r="A26" s="4" t="s">
        <v>45</v>
      </c>
      <c r="B26" s="5" t="s">
        <v>46</v>
      </c>
      <c r="C26" s="5">
        <v>2</v>
      </c>
      <c r="D26" s="5">
        <v>5</v>
      </c>
      <c r="E26" s="2"/>
      <c r="F26" s="1">
        <v>24</v>
      </c>
      <c r="G26" s="4" t="s">
        <v>45</v>
      </c>
      <c r="H26" s="4">
        <v>13</v>
      </c>
    </row>
    <row r="27" spans="1:8">
      <c r="A27" s="4" t="s">
        <v>47</v>
      </c>
      <c r="B27" s="5" t="s">
        <v>48</v>
      </c>
      <c r="C27" s="5">
        <v>2</v>
      </c>
      <c r="D27" s="5">
        <v>6</v>
      </c>
      <c r="E27" s="2"/>
      <c r="F27" s="1">
        <v>25</v>
      </c>
      <c r="G27" s="4" t="s">
        <v>47</v>
      </c>
      <c r="H27" s="4">
        <v>15</v>
      </c>
    </row>
    <row r="28" spans="1:8">
      <c r="A28" s="4" t="s">
        <v>49</v>
      </c>
      <c r="B28" s="5" t="s">
        <v>50</v>
      </c>
      <c r="C28" s="5">
        <v>2</v>
      </c>
      <c r="D28" s="5">
        <v>7</v>
      </c>
      <c r="E28" s="2"/>
      <c r="F28" s="1">
        <v>26</v>
      </c>
      <c r="G28" s="4" t="s">
        <v>49</v>
      </c>
      <c r="H28" s="4">
        <v>17</v>
      </c>
    </row>
    <row r="29" spans="1:8">
      <c r="A29" s="4" t="s">
        <v>51</v>
      </c>
      <c r="B29" s="5" t="s">
        <v>52</v>
      </c>
      <c r="C29" s="5">
        <v>2</v>
      </c>
      <c r="D29" s="5">
        <v>8</v>
      </c>
      <c r="E29" s="2"/>
      <c r="F29" s="1">
        <v>27</v>
      </c>
      <c r="G29" s="4" t="s">
        <v>51</v>
      </c>
      <c r="H29" s="4">
        <v>19</v>
      </c>
    </row>
    <row r="30" spans="1:8">
      <c r="A30" s="4" t="s">
        <v>9</v>
      </c>
      <c r="B30" s="5" t="s">
        <v>53</v>
      </c>
      <c r="C30" s="5">
        <v>2</v>
      </c>
      <c r="D30" s="5">
        <v>9</v>
      </c>
      <c r="E30" s="2"/>
      <c r="F30" s="1">
        <v>28</v>
      </c>
      <c r="G30" s="4" t="s">
        <v>9</v>
      </c>
      <c r="H30" s="4">
        <v>21</v>
      </c>
    </row>
    <row r="31" spans="1:8">
      <c r="A31" s="4" t="s">
        <v>54</v>
      </c>
      <c r="B31" s="5" t="s">
        <v>55</v>
      </c>
      <c r="C31" s="5">
        <v>3</v>
      </c>
      <c r="D31" s="5">
        <v>0</v>
      </c>
      <c r="E31" s="2"/>
      <c r="F31" s="1">
        <v>29</v>
      </c>
      <c r="G31" s="4" t="s">
        <v>54</v>
      </c>
      <c r="H31" s="4">
        <v>23</v>
      </c>
    </row>
    <row r="32" spans="1:8">
      <c r="A32" s="4" t="s">
        <v>56</v>
      </c>
      <c r="B32" s="5" t="s">
        <v>57</v>
      </c>
      <c r="C32" s="5">
        <v>3</v>
      </c>
      <c r="D32" s="5">
        <v>1</v>
      </c>
      <c r="E32" s="2"/>
      <c r="F32" s="1">
        <v>30</v>
      </c>
      <c r="G32" s="4" t="s">
        <v>56</v>
      </c>
      <c r="H32" s="4">
        <v>25</v>
      </c>
    </row>
    <row r="33" spans="1:8">
      <c r="A33" s="4" t="s">
        <v>58</v>
      </c>
      <c r="B33" s="5" t="s">
        <v>59</v>
      </c>
      <c r="C33" s="5">
        <v>3</v>
      </c>
      <c r="D33" s="5">
        <v>2</v>
      </c>
      <c r="E33" s="2"/>
      <c r="F33" s="1">
        <v>31</v>
      </c>
      <c r="G33" s="4" t="s">
        <v>58</v>
      </c>
      <c r="H33" s="4">
        <v>27</v>
      </c>
    </row>
    <row r="34" spans="1:8">
      <c r="A34" s="4" t="s">
        <v>60</v>
      </c>
      <c r="B34" s="5" t="s">
        <v>61</v>
      </c>
      <c r="C34" s="5">
        <v>3</v>
      </c>
      <c r="D34" s="5">
        <v>3</v>
      </c>
      <c r="E34" s="2"/>
      <c r="F34" s="1">
        <v>32</v>
      </c>
      <c r="G34" s="4" t="s">
        <v>60</v>
      </c>
      <c r="H34" s="4">
        <v>29</v>
      </c>
    </row>
    <row r="35" spans="1:8">
      <c r="A35" s="4" t="s">
        <v>62</v>
      </c>
      <c r="B35" s="5" t="s">
        <v>63</v>
      </c>
      <c r="C35" s="5">
        <v>3</v>
      </c>
      <c r="D35" s="5">
        <v>4</v>
      </c>
      <c r="E35" s="2"/>
      <c r="F35" s="1">
        <v>33</v>
      </c>
      <c r="G35" s="4" t="s">
        <v>62</v>
      </c>
      <c r="H35" s="4">
        <v>31</v>
      </c>
    </row>
    <row r="36" spans="1:8">
      <c r="A36" s="4" t="s">
        <v>64</v>
      </c>
      <c r="B36" s="5" t="s">
        <v>65</v>
      </c>
      <c r="C36" s="5">
        <v>3</v>
      </c>
      <c r="D36" s="5">
        <v>5</v>
      </c>
      <c r="E36" s="2"/>
      <c r="F36" s="1">
        <v>34</v>
      </c>
      <c r="G36" s="4" t="s">
        <v>64</v>
      </c>
      <c r="H36" s="4">
        <v>33</v>
      </c>
    </row>
    <row r="37" spans="1:8">
      <c r="A37" s="4" t="s">
        <v>5</v>
      </c>
      <c r="B37" s="5" t="s">
        <v>66</v>
      </c>
      <c r="C37" s="5">
        <v>3</v>
      </c>
      <c r="D37" s="5">
        <v>6</v>
      </c>
      <c r="E37" s="2"/>
      <c r="F37" s="1">
        <v>35</v>
      </c>
      <c r="G37" s="4" t="s">
        <v>5</v>
      </c>
      <c r="H37" s="4">
        <v>35</v>
      </c>
    </row>
  </sheetData>
  <autoFilter ref="A1:H37">
    <sortState ref="A2:H37">
      <sortCondition ref="A1:A3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</vt:lpstr>
      <vt:lpstr>WORKING R&amp;D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account</dc:creator>
  <cp:lastModifiedBy>SMITRA</cp:lastModifiedBy>
  <dcterms:created xsi:type="dcterms:W3CDTF">2018-06-22T10:48:03Z</dcterms:created>
  <dcterms:modified xsi:type="dcterms:W3CDTF">2018-09-11T13:18:43Z</dcterms:modified>
</cp:coreProperties>
</file>