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75" windowWidth="20055" windowHeight="7935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Sheet1!$A$2:$I$72</definedName>
    <definedName name="_xlnm.Print_Area" localSheetId="1">Sheet2!$B$2:$I$26</definedName>
    <definedName name="table">Sheet1!$A$2:$H$72</definedName>
    <definedName name="table1">Sheet1!$B$2:$H$72</definedName>
  </definedNames>
  <calcPr calcId="124519" iterate="1"/>
</workbook>
</file>

<file path=xl/calcChain.xml><?xml version="1.0" encoding="utf-8"?>
<calcChain xmlns="http://schemas.openxmlformats.org/spreadsheetml/2006/main">
  <c r="B16" i="2"/>
  <c r="B20"/>
  <c r="H8"/>
  <c r="F62" i="1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C10" i="2"/>
  <c r="F72" i="1"/>
  <c r="F71"/>
  <c r="F70"/>
  <c r="F69"/>
  <c r="F68"/>
  <c r="F67"/>
  <c r="F66"/>
  <c r="F65"/>
  <c r="F64"/>
  <c r="F6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I20" i="2"/>
  <c r="B17"/>
  <c r="B18" s="1"/>
  <c r="B19" s="1"/>
  <c r="B15"/>
  <c r="C13"/>
  <c r="H21" s="1"/>
  <c r="I21" s="1"/>
  <c r="C9"/>
  <c r="I9"/>
  <c r="C12" l="1"/>
  <c r="I22"/>
  <c r="I23"/>
  <c r="H22"/>
  <c r="C23"/>
</calcChain>
</file>

<file path=xl/sharedStrings.xml><?xml version="1.0" encoding="utf-8"?>
<sst xmlns="http://schemas.openxmlformats.org/spreadsheetml/2006/main" count="467" uniqueCount="204">
  <si>
    <t>PROPRIETOR NAME</t>
  </si>
  <si>
    <t>NAME</t>
  </si>
  <si>
    <t>GSTIN</t>
  </si>
  <si>
    <t>XYZ &amp; Co.</t>
  </si>
  <si>
    <t>ADD</t>
  </si>
  <si>
    <t xml:space="preserve">Date :- </t>
  </si>
  <si>
    <t>Bill No. :-</t>
  </si>
  <si>
    <t>Bill of Supply/Tax Invoice</t>
  </si>
  <si>
    <t>Client :</t>
  </si>
  <si>
    <t>Address :</t>
  </si>
  <si>
    <t>GST no :</t>
  </si>
  <si>
    <t>Chartered Accountants</t>
  </si>
  <si>
    <t>Amount</t>
  </si>
  <si>
    <t>Year</t>
  </si>
  <si>
    <t>0120-1234567</t>
  </si>
  <si>
    <t>+91-1234567890</t>
  </si>
  <si>
    <t>Contact No (M)</t>
  </si>
  <si>
    <t>E-mail :-</t>
  </si>
  <si>
    <t>asdgafdg@asdgfg.com</t>
  </si>
  <si>
    <t>Total Fees</t>
  </si>
  <si>
    <t>Signature</t>
  </si>
  <si>
    <t>Particulars</t>
  </si>
  <si>
    <t>In Words :</t>
  </si>
  <si>
    <t>ADDRESS</t>
  </si>
  <si>
    <t>WORK DONE</t>
  </si>
  <si>
    <t>PAN CARD</t>
  </si>
  <si>
    <t xml:space="preserve"> (O)</t>
  </si>
  <si>
    <t>Total (Rs.)</t>
  </si>
  <si>
    <t>PAN :</t>
  </si>
  <si>
    <t>CLIENTS MASTER</t>
  </si>
  <si>
    <t>Tim Bennett</t>
  </si>
  <si>
    <t>May Curry</t>
  </si>
  <si>
    <t>John Phelps</t>
  </si>
  <si>
    <t>Ricky Sullivan</t>
  </si>
  <si>
    <t>Betty Dawson</t>
  </si>
  <si>
    <t>Nettie Vargas</t>
  </si>
  <si>
    <t>Hector Elliott</t>
  </si>
  <si>
    <t>Jonathan Jacobs</t>
  </si>
  <si>
    <t>Jeffrey Maldonado</t>
  </si>
  <si>
    <t xml:space="preserve"> Guadalupe Norris</t>
  </si>
  <si>
    <t xml:space="preserve"> Wilfred Davis</t>
  </si>
  <si>
    <t xml:space="preserve"> Rachael Herrera</t>
  </si>
  <si>
    <t xml:space="preserve"> Felipe Armstrong</t>
  </si>
  <si>
    <t xml:space="preserve"> Wilbur Mckenzie</t>
  </si>
  <si>
    <t xml:space="preserve"> Janie Patterson</t>
  </si>
  <si>
    <t xml:space="preserve"> Silvia Rodgers</t>
  </si>
  <si>
    <t xml:space="preserve"> Otis Schwartz</t>
  </si>
  <si>
    <t xml:space="preserve"> Lynn Nguyen</t>
  </si>
  <si>
    <t xml:space="preserve"> Martin Gomez</t>
  </si>
  <si>
    <t xml:space="preserve"> Miguel Sanders</t>
  </si>
  <si>
    <t xml:space="preserve"> Jesse Moody</t>
  </si>
  <si>
    <t xml:space="preserve"> Lois Wilkins</t>
  </si>
  <si>
    <t xml:space="preserve"> Shelley Holloway</t>
  </si>
  <si>
    <t xml:space="preserve"> Vivian Ramos</t>
  </si>
  <si>
    <t xml:space="preserve"> Dominick Greene</t>
  </si>
  <si>
    <t xml:space="preserve"> Isaac Spencer</t>
  </si>
  <si>
    <t xml:space="preserve"> Alan Ward</t>
  </si>
  <si>
    <t xml:space="preserve"> Leah Perkins</t>
  </si>
  <si>
    <t xml:space="preserve"> Dale Houston</t>
  </si>
  <si>
    <t xml:space="preserve"> Tommie Horton</t>
  </si>
  <si>
    <t xml:space="preserve"> Iris Rhodes</t>
  </si>
  <si>
    <t xml:space="preserve"> Juanita Watkins</t>
  </si>
  <si>
    <t xml:space="preserve"> Rochelle Fuller</t>
  </si>
  <si>
    <t xml:space="preserve"> Edgar Romero</t>
  </si>
  <si>
    <t xml:space="preserve"> Keith Cummings</t>
  </si>
  <si>
    <t xml:space="preserve"> Drew Munoz</t>
  </si>
  <si>
    <t xml:space="preserve"> Bryant Moreno</t>
  </si>
  <si>
    <t xml:space="preserve"> Eric Conner</t>
  </si>
  <si>
    <t xml:space="preserve"> Orlando Jones</t>
  </si>
  <si>
    <t xml:space="preserve"> Greg Neal</t>
  </si>
  <si>
    <t xml:space="preserve"> Israel Zimmerman</t>
  </si>
  <si>
    <t xml:space="preserve"> Steven Mckinney</t>
  </si>
  <si>
    <t xml:space="preserve"> Marc Reese</t>
  </si>
  <si>
    <t xml:space="preserve"> Ron Cortez</t>
  </si>
  <si>
    <t xml:space="preserve"> Gwen Mccormick</t>
  </si>
  <si>
    <t xml:space="preserve"> Opal Logan</t>
  </si>
  <si>
    <t xml:space="preserve"> Moses Francis</t>
  </si>
  <si>
    <t xml:space="preserve"> Dianna Black</t>
  </si>
  <si>
    <t xml:space="preserve"> Alexis Stewart</t>
  </si>
  <si>
    <t xml:space="preserve"> Paulette Rose</t>
  </si>
  <si>
    <t>66, Radhika Villas, Vikhroli Hyderabad - 312644</t>
  </si>
  <si>
    <t>49, Andheri, Gangtok - 580262</t>
  </si>
  <si>
    <t>12, Harpreet Society, AmirGarh Jodhpur - 218901</t>
  </si>
  <si>
    <t>78, MohanlalGunj, Pondicherry - 579966</t>
  </si>
  <si>
    <t>38, Brock Society, Samir Nagar Agra - 464305</t>
  </si>
  <si>
    <t>50, Yogesh Society, Hinjewadi Gurgaon - 283485</t>
  </si>
  <si>
    <t>23, Surya Heights, Amolika Chowk Chennai - 566546</t>
  </si>
  <si>
    <t>67, Isha Villas, NatwarGunj Bhubhaneshwar - 307312</t>
  </si>
  <si>
    <t>82, Neha Chowk, Agra - 566899</t>
  </si>
  <si>
    <t>84, ArpitGunj, Jamnagar - 464749</t>
  </si>
  <si>
    <t>47, BahadurGarh, Panaji - 166962</t>
  </si>
  <si>
    <t>31, Munni Heights, Kalpana Chowk Jamnagar - 367117</t>
  </si>
  <si>
    <t>59, Naval Society, Binita Nagar Meerut - 505654</t>
  </si>
  <si>
    <t>33, Naina Apartments, Leela Chowk Ajmer - 588643</t>
  </si>
  <si>
    <t>82, Yerwada, Simla - 193583</t>
  </si>
  <si>
    <t>30, Aniruddh Apartments, Sumit Chowk Kochi - 513328</t>
  </si>
  <si>
    <t>87, Tarun Chowk, Bengaluru - 226490</t>
  </si>
  <si>
    <t>48, Aundh, Ajmer - 280924</t>
  </si>
  <si>
    <t>65, PadminiGunj, Jabalpur - 443744</t>
  </si>
  <si>
    <t>86, Aditya Society, Hadapsar Pilani - 390396</t>
  </si>
  <si>
    <t>49, Obaid Society, BhaagyasreePur Bhopal - 108645</t>
  </si>
  <si>
    <t>38, Niyati Society, Marathahalli Indore - 124843</t>
  </si>
  <si>
    <t>57, Ajeet Apartments, Mansarovar Jaipur - 368732</t>
  </si>
  <si>
    <t>33, RimiPur, Chennai - 236019</t>
  </si>
  <si>
    <t>74, Harmada, Agra - 401225</t>
  </si>
  <si>
    <t>19, Deccan Gymkhana, Mumbai - 537168</t>
  </si>
  <si>
    <t>11, Ishat Heights, KalyanGunj Thiruvananthapuram - 451259</t>
  </si>
  <si>
    <t>28, Yash Heights, ArvindPur Lucknow - 456628</t>
  </si>
  <si>
    <t>59, Supriya Villas, FarahGarh Srinagar - 161554</t>
  </si>
  <si>
    <t>55, Aniruddh Villas, Yerwada Chandigarh - 442194</t>
  </si>
  <si>
    <t>34, Qadim Villas, Goregaon Gurgaon - 333519</t>
  </si>
  <si>
    <t>24, Hadapsar, Faridabad - 358724</t>
  </si>
  <si>
    <t>29, Akshay Villas, Abbas Chowk Lucknow - 282105</t>
  </si>
  <si>
    <t>40, Priyanka Apartments, Naresh Chowk Bhopal - 343226</t>
  </si>
  <si>
    <t>64, Harmada, Hisar - 213194</t>
  </si>
  <si>
    <t>98, Madhu Apartments, SeemaGarh Warangal - 235874</t>
  </si>
  <si>
    <t>33, Nilam Apartments, Hinjewadi Panaji - 469193</t>
  </si>
  <si>
    <t>84, Farah Heights, Kharadi Faridabad - 258090</t>
  </si>
  <si>
    <t>20, Sid Heights, RachelGarh Surat - 141471</t>
  </si>
  <si>
    <t>31, Goregaon, Jodhpur - 547153</t>
  </si>
  <si>
    <t>77, Chameli Heights, Maya Nagar Hyderabad - 278193</t>
  </si>
  <si>
    <t>53, Cyber City, Trichy - 237289</t>
  </si>
  <si>
    <t>31, Shashank Apartments, Chinchwad Srinagar - 137946</t>
  </si>
  <si>
    <t>38, Leela Apartments, Kunti Nagar Simla - 247901</t>
  </si>
  <si>
    <t>14, Ishat Heights, Bandra Bhubhaneshwar - 109446</t>
  </si>
  <si>
    <t>51, AatifGunj, Jabalpur - 520620</t>
  </si>
  <si>
    <t>82, Aarushi Heights, Sodala Guwahati - 417020</t>
  </si>
  <si>
    <t>20, Yadu Villas, Yadu Chowk Darjeeling - 516576</t>
  </si>
  <si>
    <t>43, Nitin Society, Mansarovar Hisar - 343534</t>
  </si>
  <si>
    <t>53, Chandni Chowk, Rajkot - 433637</t>
  </si>
  <si>
    <t>23CBTFX5581V2BT</t>
  </si>
  <si>
    <t>10CTLFA1867Q1TL</t>
  </si>
  <si>
    <t>24OLFTL3145B2LF</t>
  </si>
  <si>
    <t>24YUPLM7791L2UP</t>
  </si>
  <si>
    <t>27IFBFC9978G2FB</t>
  </si>
  <si>
    <t>11EILEE2895H1IL</t>
  </si>
  <si>
    <t>18SQVBK5895A1QV</t>
  </si>
  <si>
    <t>25PTLVD8105X2TL</t>
  </si>
  <si>
    <t>14YGNRV7841T1GN</t>
  </si>
  <si>
    <t>12BNHDC8338H1NH</t>
  </si>
  <si>
    <t>28GSRFG2385P2SR</t>
  </si>
  <si>
    <t>12ZUBJQ1699O1UB</t>
  </si>
  <si>
    <t>23KPAQE4270C2PA</t>
  </si>
  <si>
    <t>23MORDF5758H2OR</t>
  </si>
  <si>
    <t>10XZKSZ8179M1ZK</t>
  </si>
  <si>
    <t>27ZBEZU4088C2BE</t>
  </si>
  <si>
    <t>25JVXSZ8025C2VX</t>
  </si>
  <si>
    <t>22BFNYB572E2FN</t>
  </si>
  <si>
    <t>12OPBAX5323F1PB</t>
  </si>
  <si>
    <t>24JCAVP9076U2CA</t>
  </si>
  <si>
    <t>13XWPPE1990W1WP</t>
  </si>
  <si>
    <t>12RBFUY2279T1BF</t>
  </si>
  <si>
    <t>19ETOFM3101C1TO</t>
  </si>
  <si>
    <t>26NZFER4847N2ZF</t>
  </si>
  <si>
    <t>24JBJYP6628G2BJ</t>
  </si>
  <si>
    <t>19FFCQS3691B1FC</t>
  </si>
  <si>
    <t>17REXJH4410M1EX</t>
  </si>
  <si>
    <t>27EZXJV1386E2ZX</t>
  </si>
  <si>
    <t>10MHLVI656G1HL</t>
  </si>
  <si>
    <t>22RCDIH2590E2CD</t>
  </si>
  <si>
    <t>13YYJFZ6496I1YJ</t>
  </si>
  <si>
    <t>19EQEAA6211T1QE</t>
  </si>
  <si>
    <t>24BRTTZ103P2RT</t>
  </si>
  <si>
    <t>27HHIPO4742E2HI</t>
  </si>
  <si>
    <t>26BJZQA7706A2JZ</t>
  </si>
  <si>
    <t>18VYRVB280Y1YR</t>
  </si>
  <si>
    <t>12CYXJK4129Q1YX</t>
  </si>
  <si>
    <t>22SCCCG3718P2CC</t>
  </si>
  <si>
    <t>17LNYOS1216F1NY</t>
  </si>
  <si>
    <t>11TGQVW7417Z1GQ</t>
  </si>
  <si>
    <t>24WLPWD8984Z2LP</t>
  </si>
  <si>
    <t>18DRKDC2314R1RK</t>
  </si>
  <si>
    <t>23XZPCG4023C2ZP</t>
  </si>
  <si>
    <t>17WANRL9319R1AN</t>
  </si>
  <si>
    <t>13UQGIB6139Z1QG</t>
  </si>
  <si>
    <t>13ZVRNN5458S1VR</t>
  </si>
  <si>
    <t>15YIRTK8798I1IR</t>
  </si>
  <si>
    <t>27RYSPU9002T2YS</t>
  </si>
  <si>
    <t>16AGQTN4959N1GQ</t>
  </si>
  <si>
    <t>18PHCIX7479T1HC</t>
  </si>
  <si>
    <t>FILE NO.</t>
  </si>
  <si>
    <t>SR NO.</t>
  </si>
  <si>
    <t>INCOME TAX RETURN</t>
  </si>
  <si>
    <t>PARTNERSHIP DEED</t>
  </si>
  <si>
    <t>GST RETURN</t>
  </si>
  <si>
    <t>TAX AUDIT</t>
  </si>
  <si>
    <t>File no.</t>
  </si>
  <si>
    <t>2015-16</t>
  </si>
  <si>
    <t>2016-17</t>
  </si>
  <si>
    <t>2013-14</t>
  </si>
  <si>
    <t>2014-15</t>
  </si>
  <si>
    <t>2017-18</t>
  </si>
  <si>
    <t>2018-19</t>
  </si>
  <si>
    <t>GST Return</t>
  </si>
  <si>
    <t>Our PAN :</t>
  </si>
  <si>
    <t>Our GST No. :</t>
  </si>
  <si>
    <t>PAN Card</t>
  </si>
  <si>
    <t>Income Tax Return</t>
  </si>
  <si>
    <t>Partnership Deed</t>
  </si>
  <si>
    <t>Tax Audit</t>
  </si>
  <si>
    <t>Sr. No.</t>
  </si>
  <si>
    <t>24ASDFG1A1CV</t>
  </si>
  <si>
    <t>Developed by :- PARTH SHAH</t>
  </si>
  <si>
    <t>Contact :- parths416@gmail.com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</si>
</sst>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  <font>
      <sz val="15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Arial"/>
      <family val="2"/>
    </font>
    <font>
      <sz val="14"/>
      <name val="Arial"/>
      <family val="2"/>
    </font>
    <font>
      <b/>
      <i/>
      <sz val="18"/>
      <name val="Cambria"/>
      <family val="1"/>
      <scheme val="major"/>
    </font>
    <font>
      <sz val="11"/>
      <name val="Arial"/>
      <family val="2"/>
    </font>
    <font>
      <i/>
      <sz val="11"/>
      <name val="Tahoma"/>
      <family val="2"/>
    </font>
    <font>
      <u/>
      <sz val="11"/>
      <name val="Calibri"/>
      <family val="2"/>
    </font>
    <font>
      <b/>
      <sz val="11"/>
      <name val="Calibri"/>
      <family val="2"/>
      <scheme val="minor"/>
    </font>
    <font>
      <sz val="12.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4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/>
    <xf numFmtId="0" fontId="5" fillId="0" borderId="11" xfId="0" applyFont="1" applyFill="1" applyBorder="1" applyAlignment="1"/>
    <xf numFmtId="0" fontId="4" fillId="0" borderId="11" xfId="0" applyFont="1" applyFill="1" applyBorder="1" applyAlignment="1"/>
    <xf numFmtId="0" fontId="7" fillId="0" borderId="1" xfId="0" applyFont="1" applyBorder="1" applyAlignment="1"/>
    <xf numFmtId="0" fontId="2" fillId="0" borderId="0" xfId="0" applyFont="1"/>
    <xf numFmtId="0" fontId="10" fillId="0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Protection="1"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Fill="1" applyBorder="1" applyProtection="1">
      <protection locked="0"/>
    </xf>
    <xf numFmtId="0" fontId="9" fillId="0" borderId="5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protection locked="0"/>
    </xf>
    <xf numFmtId="0" fontId="9" fillId="0" borderId="8" xfId="0" applyFont="1" applyFill="1" applyBorder="1" applyAlignment="1" applyProtection="1">
      <protection locked="0"/>
    </xf>
    <xf numFmtId="0" fontId="9" fillId="0" borderId="9" xfId="0" applyFont="1" applyFill="1" applyBorder="1" applyAlignment="1" applyProtection="1">
      <protection locked="0"/>
    </xf>
    <xf numFmtId="0" fontId="9" fillId="0" borderId="5" xfId="0" applyFont="1" applyFill="1" applyBorder="1" applyProtection="1">
      <protection locked="0"/>
    </xf>
    <xf numFmtId="14" fontId="9" fillId="0" borderId="6" xfId="0" applyNumberFormat="1" applyFont="1" applyFill="1" applyBorder="1" applyAlignment="1" applyProtection="1">
      <alignment horizontal="left"/>
      <protection locked="0"/>
    </xf>
    <xf numFmtId="0" fontId="9" fillId="0" borderId="5" xfId="0" applyFont="1" applyFill="1" applyBorder="1" applyAlignment="1" applyProtection="1">
      <alignment vertical="top"/>
      <protection locked="0"/>
    </xf>
    <xf numFmtId="0" fontId="9" fillId="0" borderId="6" xfId="0" applyFont="1" applyFill="1" applyBorder="1" applyAlignment="1" applyProtection="1">
      <alignment horizontal="left"/>
      <protection locked="0"/>
    </xf>
    <xf numFmtId="0" fontId="9" fillId="0" borderId="6" xfId="0" applyFont="1" applyFill="1" applyBorder="1" applyProtection="1">
      <protection locked="0"/>
    </xf>
    <xf numFmtId="0" fontId="9" fillId="0" borderId="8" xfId="0" applyFont="1" applyFill="1" applyBorder="1" applyProtection="1">
      <protection locked="0"/>
    </xf>
    <xf numFmtId="0" fontId="9" fillId="0" borderId="9" xfId="0" applyFont="1" applyFill="1" applyBorder="1" applyProtection="1">
      <protection locked="0"/>
    </xf>
    <xf numFmtId="0" fontId="9" fillId="0" borderId="10" xfId="0" applyFont="1" applyFill="1" applyBorder="1" applyProtection="1">
      <protection locked="0"/>
    </xf>
    <xf numFmtId="0" fontId="16" fillId="0" borderId="15" xfId="0" applyFont="1" applyFill="1" applyBorder="1" applyProtection="1">
      <protection locked="0"/>
    </xf>
    <xf numFmtId="0" fontId="16" fillId="0" borderId="7" xfId="0" applyFont="1" applyFill="1" applyBorder="1" applyAlignment="1" applyProtection="1">
      <alignment horizontal="center"/>
      <protection locked="0"/>
    </xf>
    <xf numFmtId="0" fontId="16" fillId="0" borderId="14" xfId="0" applyFont="1" applyFill="1" applyBorder="1" applyAlignment="1" applyProtection="1">
      <alignment horizontal="center"/>
      <protection locked="0"/>
    </xf>
    <xf numFmtId="0" fontId="9" fillId="0" borderId="15" xfId="0" applyFont="1" applyFill="1" applyBorder="1" applyProtection="1">
      <protection locked="0"/>
    </xf>
    <xf numFmtId="0" fontId="9" fillId="0" borderId="4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Protection="1">
      <protection locked="0"/>
    </xf>
    <xf numFmtId="0" fontId="9" fillId="0" borderId="17" xfId="0" applyFont="1" applyFill="1" applyBorder="1" applyProtection="1">
      <protection locked="0"/>
    </xf>
    <xf numFmtId="0" fontId="9" fillId="0" borderId="3" xfId="0" applyFont="1" applyFill="1" applyBorder="1" applyAlignment="1" applyProtection="1">
      <protection locked="0"/>
    </xf>
    <xf numFmtId="0" fontId="9" fillId="0" borderId="4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>
      <alignment horizontal="center"/>
    </xf>
    <xf numFmtId="0" fontId="8" fillId="2" borderId="0" xfId="0" applyFont="1" applyFill="1" applyAlignment="1" applyProtection="1">
      <alignment vertical="top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8" xfId="0" applyFont="1" applyFill="1" applyBorder="1" applyAlignment="1" applyProtection="1">
      <alignment horizontal="left"/>
      <protection locked="0"/>
    </xf>
    <xf numFmtId="0" fontId="9" fillId="0" borderId="9" xfId="0" applyFont="1" applyFill="1" applyBorder="1" applyAlignment="1" applyProtection="1">
      <alignment horizontal="left"/>
      <protection locked="0"/>
    </xf>
    <xf numFmtId="0" fontId="9" fillId="0" borderId="10" xfId="0" applyFont="1" applyFill="1" applyBorder="1" applyAlignment="1" applyProtection="1">
      <alignment horizontal="left"/>
      <protection locked="0"/>
    </xf>
    <xf numFmtId="0" fontId="9" fillId="0" borderId="2" xfId="0" applyFont="1" applyFill="1" applyBorder="1" applyAlignment="1" applyProtection="1">
      <alignment horizontal="left"/>
      <protection locked="0"/>
    </xf>
    <xf numFmtId="0" fontId="9" fillId="0" borderId="3" xfId="0" applyFont="1" applyFill="1" applyBorder="1" applyAlignment="1" applyProtection="1">
      <alignment horizontal="left"/>
      <protection locked="0"/>
    </xf>
    <xf numFmtId="0" fontId="9" fillId="0" borderId="4" xfId="0" applyFont="1" applyFill="1" applyBorder="1" applyAlignment="1" applyProtection="1">
      <alignment horizontal="left"/>
      <protection locked="0"/>
    </xf>
    <xf numFmtId="0" fontId="17" fillId="0" borderId="5" xfId="0" applyFont="1" applyFill="1" applyBorder="1" applyProtection="1">
      <protection locked="0"/>
    </xf>
    <xf numFmtId="0" fontId="17" fillId="0" borderId="0" xfId="0" applyFont="1" applyFill="1" applyBorder="1" applyProtection="1">
      <protection locked="0"/>
    </xf>
    <xf numFmtId="0" fontId="17" fillId="0" borderId="6" xfId="0" applyFont="1" applyFill="1" applyBorder="1" applyProtection="1">
      <protection locked="0"/>
    </xf>
    <xf numFmtId="0" fontId="17" fillId="0" borderId="8" xfId="0" applyFont="1" applyFill="1" applyBorder="1" applyProtection="1">
      <protection locked="0"/>
    </xf>
    <xf numFmtId="0" fontId="17" fillId="0" borderId="9" xfId="0" applyFont="1" applyFill="1" applyBorder="1" applyProtection="1">
      <protection locked="0"/>
    </xf>
    <xf numFmtId="0" fontId="17" fillId="0" borderId="10" xfId="0" applyFont="1" applyFill="1" applyBorder="1" applyProtection="1">
      <protection locked="0"/>
    </xf>
    <xf numFmtId="0" fontId="11" fillId="0" borderId="12" xfId="0" applyFont="1" applyFill="1" applyBorder="1" applyAlignment="1" applyProtection="1">
      <alignment horizontal="center" vertical="center"/>
      <protection locked="0"/>
    </xf>
    <xf numFmtId="0" fontId="11" fillId="0" borderId="1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left" vertical="top"/>
      <protection locked="0"/>
    </xf>
    <xf numFmtId="0" fontId="14" fillId="0" borderId="0" xfId="0" applyFont="1" applyFill="1" applyBorder="1" applyAlignment="1" applyProtection="1">
      <alignment horizontal="left" vertical="top"/>
      <protection locked="0"/>
    </xf>
    <xf numFmtId="0" fontId="14" fillId="0" borderId="6" xfId="0" applyFont="1" applyFill="1" applyBorder="1" applyAlignment="1" applyProtection="1">
      <alignment horizontal="left" vertical="top"/>
      <protection locked="0"/>
    </xf>
    <xf numFmtId="0" fontId="17" fillId="0" borderId="2" xfId="0" applyFont="1" applyFill="1" applyBorder="1" applyProtection="1">
      <protection locked="0"/>
    </xf>
    <xf numFmtId="0" fontId="17" fillId="0" borderId="3" xfId="0" applyFont="1" applyFill="1" applyBorder="1" applyProtection="1">
      <protection locked="0"/>
    </xf>
    <xf numFmtId="0" fontId="17" fillId="0" borderId="4" xfId="0" applyFont="1" applyFill="1" applyBorder="1" applyProtection="1"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16" fillId="0" borderId="2" xfId="0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 applyProtection="1">
      <alignment horizontal="center"/>
      <protection locked="0"/>
    </xf>
    <xf numFmtId="0" fontId="16" fillId="0" borderId="4" xfId="0" applyFont="1" applyFill="1" applyBorder="1" applyAlignment="1" applyProtection="1">
      <alignment horizontal="center"/>
      <protection locked="0"/>
    </xf>
    <xf numFmtId="0" fontId="15" fillId="0" borderId="0" xfId="1" applyFont="1" applyFill="1" applyBorder="1" applyAlignment="1" applyProtection="1">
      <alignment horizontal="left"/>
      <protection locked="0"/>
    </xf>
    <xf numFmtId="0" fontId="13" fillId="0" borderId="6" xfId="0" applyFont="1" applyFill="1" applyBorder="1" applyAlignment="1" applyProtection="1">
      <alignment horizontal="left"/>
      <protection locked="0"/>
    </xf>
    <xf numFmtId="0" fontId="9" fillId="0" borderId="5" xfId="0" applyFont="1" applyFill="1" applyBorder="1" applyAlignment="1" applyProtection="1">
      <alignment horizontal="left"/>
      <protection locked="0"/>
    </xf>
    <xf numFmtId="0" fontId="9" fillId="0" borderId="6" xfId="0" applyFont="1" applyFill="1" applyBorder="1" applyAlignment="1" applyProtection="1">
      <alignment horizontal="left"/>
      <protection locked="0"/>
    </xf>
    <xf numFmtId="49" fontId="13" fillId="0" borderId="3" xfId="0" applyNumberFormat="1" applyFont="1" applyFill="1" applyBorder="1" applyAlignment="1" applyProtection="1">
      <alignment horizontal="left"/>
      <protection locked="0"/>
    </xf>
    <xf numFmtId="49" fontId="13" fillId="0" borderId="4" xfId="0" applyNumberFormat="1" applyFont="1" applyFill="1" applyBorder="1" applyAlignment="1" applyProtection="1">
      <alignment horizontal="left"/>
      <protection locked="0"/>
    </xf>
    <xf numFmtId="0" fontId="13" fillId="0" borderId="0" xfId="0" applyFont="1" applyFill="1" applyBorder="1" applyAlignment="1" applyProtection="1">
      <alignment horizontal="left"/>
      <protection locked="0"/>
    </xf>
    <xf numFmtId="0" fontId="12" fillId="0" borderId="2" xfId="0" applyFont="1" applyFill="1" applyBorder="1" applyAlignment="1" applyProtection="1">
      <alignment horizontal="left" vertical="center"/>
      <protection locked="0"/>
    </xf>
    <xf numFmtId="0" fontId="12" fillId="0" borderId="3" xfId="0" applyFont="1" applyFill="1" applyBorder="1" applyAlignment="1" applyProtection="1">
      <alignment horizontal="left" vertical="center"/>
      <protection locked="0"/>
    </xf>
    <xf numFmtId="0" fontId="12" fillId="0" borderId="4" xfId="0" applyFont="1" applyFill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sdgafdg@asdgf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72"/>
  <sheetViews>
    <sheetView workbookViewId="0">
      <pane ySplit="2" topLeftCell="A3" activePane="bottomLeft" state="frozen"/>
      <selection pane="bottomLeft" activeCell="H9" sqref="H9"/>
    </sheetView>
  </sheetViews>
  <sheetFormatPr defaultRowHeight="15"/>
  <cols>
    <col min="2" max="2" width="10.85546875" bestFit="1" customWidth="1"/>
    <col min="3" max="3" width="19.28515625" bestFit="1" customWidth="1"/>
    <col min="4" max="4" width="17.85546875" bestFit="1" customWidth="1"/>
    <col min="5" max="5" width="18.85546875" bestFit="1" customWidth="1"/>
    <col min="6" max="6" width="15.28515625" bestFit="1" customWidth="1"/>
    <col min="7" max="7" width="51.85546875" bestFit="1" customWidth="1"/>
    <col min="8" max="8" width="19.85546875" bestFit="1" customWidth="1"/>
    <col min="10" max="10" width="10.42578125" bestFit="1" customWidth="1"/>
  </cols>
  <sheetData>
    <row r="1" spans="1:12" ht="15.75" thickBot="1">
      <c r="B1" s="50" t="s">
        <v>29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.75" thickBot="1">
      <c r="A2" s="7" t="s">
        <v>181</v>
      </c>
      <c r="B2" s="6" t="s">
        <v>180</v>
      </c>
      <c r="C2" s="1" t="s">
        <v>0</v>
      </c>
      <c r="D2" s="1" t="s">
        <v>1</v>
      </c>
      <c r="E2" s="1" t="s">
        <v>2</v>
      </c>
      <c r="F2" s="5" t="s">
        <v>25</v>
      </c>
      <c r="G2" s="1" t="s">
        <v>23</v>
      </c>
      <c r="H2" s="5" t="s">
        <v>24</v>
      </c>
      <c r="I2" s="5" t="s">
        <v>13</v>
      </c>
    </row>
    <row r="3" spans="1:12" ht="15.75" thickBot="1">
      <c r="A3">
        <v>1</v>
      </c>
      <c r="B3" s="2">
        <v>1</v>
      </c>
      <c r="C3" t="s">
        <v>30</v>
      </c>
      <c r="D3" t="s">
        <v>30</v>
      </c>
      <c r="E3" s="3" t="s">
        <v>130</v>
      </c>
      <c r="F3" t="str">
        <f t="shared" ref="F3:F34" si="0">MID(E3,3,10)</f>
        <v>CBTFX5581V</v>
      </c>
      <c r="G3" t="s">
        <v>80</v>
      </c>
      <c r="H3" t="s">
        <v>183</v>
      </c>
      <c r="I3" t="s">
        <v>187</v>
      </c>
    </row>
    <row r="4" spans="1:12" ht="15.75" thickBot="1">
      <c r="A4">
        <v>2</v>
      </c>
      <c r="B4" s="2">
        <v>2</v>
      </c>
      <c r="C4" t="s">
        <v>31</v>
      </c>
      <c r="D4" t="s">
        <v>31</v>
      </c>
      <c r="E4" s="3" t="s">
        <v>131</v>
      </c>
      <c r="F4" t="str">
        <f t="shared" si="0"/>
        <v>CTLFA1867Q</v>
      </c>
      <c r="G4" s="4" t="s">
        <v>105</v>
      </c>
      <c r="H4" t="s">
        <v>25</v>
      </c>
      <c r="I4" t="s">
        <v>188</v>
      </c>
    </row>
    <row r="5" spans="1:12" ht="15.75" thickBot="1">
      <c r="A5">
        <v>3</v>
      </c>
      <c r="B5" s="2">
        <v>3</v>
      </c>
      <c r="C5" t="s">
        <v>32</v>
      </c>
      <c r="D5" t="s">
        <v>32</v>
      </c>
      <c r="E5" s="3" t="s">
        <v>132</v>
      </c>
      <c r="F5" t="str">
        <f t="shared" si="0"/>
        <v>OLFTL3145B</v>
      </c>
      <c r="G5" t="s">
        <v>81</v>
      </c>
      <c r="H5" t="s">
        <v>184</v>
      </c>
      <c r="I5" t="s">
        <v>189</v>
      </c>
    </row>
    <row r="6" spans="1:12" ht="15.75" thickBot="1">
      <c r="A6">
        <v>4</v>
      </c>
      <c r="B6" s="2">
        <v>4</v>
      </c>
      <c r="C6" t="s">
        <v>33</v>
      </c>
      <c r="D6" t="s">
        <v>33</v>
      </c>
      <c r="E6" s="3" t="s">
        <v>133</v>
      </c>
      <c r="F6" t="str">
        <f t="shared" si="0"/>
        <v>YUPLM7791L</v>
      </c>
      <c r="G6" s="4" t="s">
        <v>106</v>
      </c>
      <c r="H6" t="s">
        <v>185</v>
      </c>
      <c r="I6" t="s">
        <v>187</v>
      </c>
    </row>
    <row r="7" spans="1:12" ht="15.75" thickBot="1">
      <c r="A7">
        <v>5</v>
      </c>
      <c r="B7" s="2">
        <v>5</v>
      </c>
      <c r="C7" t="s">
        <v>34</v>
      </c>
      <c r="D7" t="s">
        <v>34</v>
      </c>
      <c r="E7" s="3" t="s">
        <v>134</v>
      </c>
      <c r="F7" t="str">
        <f t="shared" si="0"/>
        <v>IFBFC9978G</v>
      </c>
      <c r="G7" t="s">
        <v>82</v>
      </c>
      <c r="H7" t="s">
        <v>183</v>
      </c>
      <c r="I7" t="s">
        <v>188</v>
      </c>
    </row>
    <row r="8" spans="1:12" ht="15.75" thickBot="1">
      <c r="A8">
        <v>6</v>
      </c>
      <c r="B8" s="2">
        <v>6</v>
      </c>
      <c r="C8" t="s">
        <v>35</v>
      </c>
      <c r="D8" t="s">
        <v>35</v>
      </c>
      <c r="E8" s="3" t="s">
        <v>135</v>
      </c>
      <c r="F8" t="str">
        <f t="shared" si="0"/>
        <v>EILEE2895H</v>
      </c>
      <c r="G8" s="4" t="s">
        <v>107</v>
      </c>
      <c r="H8" t="s">
        <v>25</v>
      </c>
      <c r="I8" t="s">
        <v>190</v>
      </c>
    </row>
    <row r="9" spans="1:12" ht="15.75" thickBot="1">
      <c r="A9">
        <v>7</v>
      </c>
      <c r="B9" s="2">
        <v>7</v>
      </c>
      <c r="C9" t="s">
        <v>36</v>
      </c>
      <c r="D9" t="s">
        <v>36</v>
      </c>
      <c r="E9" s="3" t="s">
        <v>136</v>
      </c>
      <c r="F9" t="str">
        <f t="shared" si="0"/>
        <v>SQVBK5895A</v>
      </c>
      <c r="G9" t="s">
        <v>83</v>
      </c>
      <c r="H9" t="s">
        <v>184</v>
      </c>
      <c r="I9" t="s">
        <v>191</v>
      </c>
    </row>
    <row r="10" spans="1:12" ht="15.75" thickBot="1">
      <c r="A10">
        <v>8</v>
      </c>
      <c r="B10" s="2">
        <v>8</v>
      </c>
      <c r="C10" t="s">
        <v>37</v>
      </c>
      <c r="D10" t="s">
        <v>37</v>
      </c>
      <c r="E10" s="3" t="s">
        <v>137</v>
      </c>
      <c r="F10" t="str">
        <f t="shared" si="0"/>
        <v>PTLVD8105X</v>
      </c>
      <c r="G10" s="4" t="s">
        <v>108</v>
      </c>
      <c r="H10" t="s">
        <v>182</v>
      </c>
      <c r="I10" t="s">
        <v>192</v>
      </c>
    </row>
    <row r="11" spans="1:12" ht="15.75" thickBot="1">
      <c r="A11">
        <v>9</v>
      </c>
      <c r="B11" s="2">
        <v>9</v>
      </c>
      <c r="C11" t="s">
        <v>38</v>
      </c>
      <c r="D11" t="s">
        <v>38</v>
      </c>
      <c r="E11" s="3" t="s">
        <v>138</v>
      </c>
      <c r="F11" t="str">
        <f t="shared" si="0"/>
        <v>YGNRV7841T</v>
      </c>
      <c r="G11" t="s">
        <v>84</v>
      </c>
      <c r="H11" t="s">
        <v>184</v>
      </c>
      <c r="I11" t="s">
        <v>191</v>
      </c>
    </row>
    <row r="12" spans="1:12" ht="15.75" thickBot="1">
      <c r="A12">
        <v>10</v>
      </c>
      <c r="B12" s="2">
        <v>10</v>
      </c>
      <c r="C12" t="s">
        <v>39</v>
      </c>
      <c r="D12" t="s">
        <v>39</v>
      </c>
      <c r="E12" s="3" t="s">
        <v>139</v>
      </c>
      <c r="F12" t="str">
        <f t="shared" si="0"/>
        <v>BNHDC8338H</v>
      </c>
      <c r="G12" s="4" t="s">
        <v>109</v>
      </c>
      <c r="H12" t="s">
        <v>183</v>
      </c>
      <c r="I12" t="s">
        <v>190</v>
      </c>
    </row>
    <row r="13" spans="1:12" ht="15.75" thickBot="1">
      <c r="A13">
        <v>11</v>
      </c>
      <c r="B13" s="2">
        <v>11</v>
      </c>
      <c r="C13" t="s">
        <v>40</v>
      </c>
      <c r="D13" t="s">
        <v>40</v>
      </c>
      <c r="E13" s="3" t="s">
        <v>140</v>
      </c>
      <c r="F13" t="str">
        <f t="shared" si="0"/>
        <v>GSRFG2385P</v>
      </c>
      <c r="G13" t="s">
        <v>85</v>
      </c>
      <c r="H13" t="s">
        <v>25</v>
      </c>
      <c r="I13" t="s">
        <v>191</v>
      </c>
    </row>
    <row r="14" spans="1:12" ht="15.75" thickBot="1">
      <c r="A14">
        <v>12</v>
      </c>
      <c r="B14" s="2">
        <v>12</v>
      </c>
      <c r="C14" t="s">
        <v>41</v>
      </c>
      <c r="D14" t="s">
        <v>41</v>
      </c>
      <c r="E14" s="3" t="s">
        <v>141</v>
      </c>
      <c r="F14" t="str">
        <f t="shared" si="0"/>
        <v>ZUBJQ1699O</v>
      </c>
      <c r="G14" s="4" t="s">
        <v>110</v>
      </c>
      <c r="H14" t="s">
        <v>182</v>
      </c>
      <c r="I14" t="s">
        <v>192</v>
      </c>
    </row>
    <row r="15" spans="1:12" ht="15.75" thickBot="1">
      <c r="A15">
        <v>13</v>
      </c>
      <c r="B15" s="2">
        <v>13</v>
      </c>
      <c r="C15" t="s">
        <v>42</v>
      </c>
      <c r="D15" t="s">
        <v>42</v>
      </c>
      <c r="E15" s="3" t="s">
        <v>142</v>
      </c>
      <c r="F15" t="str">
        <f t="shared" si="0"/>
        <v>KPAQE4270C</v>
      </c>
      <c r="G15" t="s">
        <v>86</v>
      </c>
      <c r="H15" t="s">
        <v>183</v>
      </c>
      <c r="I15" t="s">
        <v>188</v>
      </c>
    </row>
    <row r="16" spans="1:12" ht="15.75" thickBot="1">
      <c r="A16">
        <v>14</v>
      </c>
      <c r="B16" s="2">
        <v>14</v>
      </c>
      <c r="C16" t="s">
        <v>43</v>
      </c>
      <c r="D16" t="s">
        <v>43</v>
      </c>
      <c r="E16" s="3" t="s">
        <v>143</v>
      </c>
      <c r="F16" t="str">
        <f t="shared" si="0"/>
        <v>MORDF5758H</v>
      </c>
      <c r="G16" s="4" t="s">
        <v>111</v>
      </c>
      <c r="H16" t="s">
        <v>25</v>
      </c>
      <c r="I16" t="s">
        <v>190</v>
      </c>
    </row>
    <row r="17" spans="1:9" ht="15.75" thickBot="1">
      <c r="A17">
        <v>15</v>
      </c>
      <c r="B17" s="2">
        <v>15</v>
      </c>
      <c r="C17" t="s">
        <v>44</v>
      </c>
      <c r="D17" t="s">
        <v>44</v>
      </c>
      <c r="E17" s="3" t="s">
        <v>144</v>
      </c>
      <c r="F17" t="str">
        <f t="shared" si="0"/>
        <v>XZKSZ8179M</v>
      </c>
      <c r="G17" t="s">
        <v>87</v>
      </c>
      <c r="H17" t="s">
        <v>182</v>
      </c>
      <c r="I17" t="s">
        <v>191</v>
      </c>
    </row>
    <row r="18" spans="1:9" ht="15.75" thickBot="1">
      <c r="A18">
        <v>16</v>
      </c>
      <c r="B18" s="2">
        <v>16</v>
      </c>
      <c r="C18" t="s">
        <v>45</v>
      </c>
      <c r="D18" t="s">
        <v>45</v>
      </c>
      <c r="E18" s="3" t="s">
        <v>145</v>
      </c>
      <c r="F18" t="str">
        <f t="shared" si="0"/>
        <v>ZBEZU4088C</v>
      </c>
      <c r="G18" s="4" t="s">
        <v>112</v>
      </c>
      <c r="H18" t="s">
        <v>184</v>
      </c>
      <c r="I18" t="s">
        <v>192</v>
      </c>
    </row>
    <row r="19" spans="1:9" ht="15.75" thickBot="1">
      <c r="A19">
        <v>17</v>
      </c>
      <c r="B19" s="2">
        <v>17</v>
      </c>
      <c r="C19" t="s">
        <v>46</v>
      </c>
      <c r="D19" t="s">
        <v>46</v>
      </c>
      <c r="E19" s="3" t="s">
        <v>146</v>
      </c>
      <c r="F19" t="str">
        <f t="shared" si="0"/>
        <v>JVXSZ8025C</v>
      </c>
      <c r="G19" t="s">
        <v>88</v>
      </c>
      <c r="H19" t="s">
        <v>182</v>
      </c>
      <c r="I19" t="s">
        <v>188</v>
      </c>
    </row>
    <row r="20" spans="1:9" ht="15.75" thickBot="1">
      <c r="A20">
        <v>18</v>
      </c>
      <c r="B20" s="2">
        <v>18</v>
      </c>
      <c r="C20" t="s">
        <v>47</v>
      </c>
      <c r="D20" t="s">
        <v>47</v>
      </c>
      <c r="E20" s="3" t="s">
        <v>147</v>
      </c>
      <c r="F20" t="str">
        <f t="shared" si="0"/>
        <v>BFNYB572E2</v>
      </c>
      <c r="G20" s="4" t="s">
        <v>113</v>
      </c>
      <c r="H20" t="s">
        <v>183</v>
      </c>
      <c r="I20" t="s">
        <v>190</v>
      </c>
    </row>
    <row r="21" spans="1:9" ht="15.75" thickBot="1">
      <c r="A21">
        <v>19</v>
      </c>
      <c r="B21" s="2">
        <v>19</v>
      </c>
      <c r="C21" t="s">
        <v>48</v>
      </c>
      <c r="D21" t="s">
        <v>48</v>
      </c>
      <c r="E21" s="3" t="s">
        <v>148</v>
      </c>
      <c r="F21" t="str">
        <f t="shared" si="0"/>
        <v>OPBAX5323F</v>
      </c>
      <c r="G21" t="s">
        <v>89</v>
      </c>
      <c r="H21" t="s">
        <v>25</v>
      </c>
      <c r="I21" t="s">
        <v>191</v>
      </c>
    </row>
    <row r="22" spans="1:9" ht="15.75" thickBot="1">
      <c r="A22">
        <v>20</v>
      </c>
      <c r="B22" s="2">
        <v>20</v>
      </c>
      <c r="C22" t="s">
        <v>49</v>
      </c>
      <c r="D22" t="s">
        <v>49</v>
      </c>
      <c r="E22" s="3" t="s">
        <v>149</v>
      </c>
      <c r="F22" t="str">
        <f t="shared" si="0"/>
        <v>JCAVP9076U</v>
      </c>
      <c r="G22" s="4" t="s">
        <v>114</v>
      </c>
      <c r="H22" t="s">
        <v>183</v>
      </c>
      <c r="I22" t="s">
        <v>192</v>
      </c>
    </row>
    <row r="23" spans="1:9" ht="15.75" thickBot="1">
      <c r="A23">
        <v>21</v>
      </c>
      <c r="B23" s="2">
        <v>21</v>
      </c>
      <c r="C23" t="s">
        <v>50</v>
      </c>
      <c r="D23" t="s">
        <v>50</v>
      </c>
      <c r="E23" s="3" t="s">
        <v>150</v>
      </c>
      <c r="F23" t="str">
        <f t="shared" si="0"/>
        <v>XWPPE1990W</v>
      </c>
      <c r="G23" t="s">
        <v>90</v>
      </c>
      <c r="H23" t="s">
        <v>25</v>
      </c>
      <c r="I23" t="s">
        <v>188</v>
      </c>
    </row>
    <row r="24" spans="1:9" ht="15.75" thickBot="1">
      <c r="A24">
        <v>22</v>
      </c>
      <c r="B24" s="2">
        <v>22</v>
      </c>
      <c r="C24" t="s">
        <v>51</v>
      </c>
      <c r="D24" t="s">
        <v>51</v>
      </c>
      <c r="E24" s="3" t="s">
        <v>151</v>
      </c>
      <c r="F24" t="str">
        <f t="shared" si="0"/>
        <v>RBFUY2279T</v>
      </c>
      <c r="G24" s="4" t="s">
        <v>115</v>
      </c>
      <c r="H24" t="s">
        <v>184</v>
      </c>
      <c r="I24" t="s">
        <v>188</v>
      </c>
    </row>
    <row r="25" spans="1:9" ht="15.75" thickBot="1">
      <c r="A25">
        <v>23</v>
      </c>
      <c r="B25" s="2">
        <v>23</v>
      </c>
      <c r="C25" t="s">
        <v>52</v>
      </c>
      <c r="D25" t="s">
        <v>52</v>
      </c>
      <c r="E25" s="3" t="s">
        <v>152</v>
      </c>
      <c r="F25" t="str">
        <f t="shared" si="0"/>
        <v>ETOFM3101C</v>
      </c>
      <c r="G25" t="s">
        <v>91</v>
      </c>
      <c r="H25" t="s">
        <v>182</v>
      </c>
      <c r="I25" t="s">
        <v>191</v>
      </c>
    </row>
    <row r="26" spans="1:9" ht="15.75" thickBot="1">
      <c r="A26">
        <v>24</v>
      </c>
      <c r="B26" s="2">
        <v>24</v>
      </c>
      <c r="C26" t="s">
        <v>53</v>
      </c>
      <c r="D26" t="s">
        <v>53</v>
      </c>
      <c r="E26" s="3" t="s">
        <v>153</v>
      </c>
      <c r="F26" t="str">
        <f t="shared" si="0"/>
        <v>NZFER4847N</v>
      </c>
      <c r="G26" s="4" t="s">
        <v>116</v>
      </c>
      <c r="H26" t="s">
        <v>182</v>
      </c>
      <c r="I26" t="s">
        <v>192</v>
      </c>
    </row>
    <row r="27" spans="1:9" ht="15.75" thickBot="1">
      <c r="A27">
        <v>25</v>
      </c>
      <c r="B27" s="2">
        <v>25</v>
      </c>
      <c r="C27" t="s">
        <v>54</v>
      </c>
      <c r="D27" t="s">
        <v>54</v>
      </c>
      <c r="E27" s="3" t="s">
        <v>154</v>
      </c>
      <c r="F27" t="str">
        <f t="shared" si="0"/>
        <v>JBJYP6628G</v>
      </c>
      <c r="G27" t="s">
        <v>92</v>
      </c>
      <c r="H27" t="s">
        <v>182</v>
      </c>
      <c r="I27" t="s">
        <v>188</v>
      </c>
    </row>
    <row r="28" spans="1:9" ht="15.75" thickBot="1">
      <c r="A28">
        <v>26</v>
      </c>
      <c r="B28" s="2">
        <v>26</v>
      </c>
      <c r="C28" t="s">
        <v>55</v>
      </c>
      <c r="D28" t="s">
        <v>55</v>
      </c>
      <c r="E28" s="3" t="s">
        <v>155</v>
      </c>
      <c r="F28" t="str">
        <f t="shared" si="0"/>
        <v>FFCQS3691B</v>
      </c>
      <c r="G28" s="4" t="s">
        <v>117</v>
      </c>
      <c r="H28" t="s">
        <v>183</v>
      </c>
      <c r="I28" t="s">
        <v>191</v>
      </c>
    </row>
    <row r="29" spans="1:9" ht="15.75" thickBot="1">
      <c r="A29">
        <v>27</v>
      </c>
      <c r="B29" s="2">
        <v>27</v>
      </c>
      <c r="C29" t="s">
        <v>56</v>
      </c>
      <c r="D29" t="s">
        <v>56</v>
      </c>
      <c r="E29" s="3" t="s">
        <v>156</v>
      </c>
      <c r="F29" t="str">
        <f t="shared" si="0"/>
        <v>REXJH4410M</v>
      </c>
      <c r="G29" t="s">
        <v>93</v>
      </c>
      <c r="H29" t="s">
        <v>184</v>
      </c>
      <c r="I29" t="s">
        <v>192</v>
      </c>
    </row>
    <row r="30" spans="1:9" ht="15.75" thickBot="1">
      <c r="A30">
        <v>28</v>
      </c>
      <c r="B30" s="2">
        <v>28</v>
      </c>
      <c r="C30" t="s">
        <v>57</v>
      </c>
      <c r="D30" t="s">
        <v>57</v>
      </c>
      <c r="E30" s="3" t="s">
        <v>157</v>
      </c>
      <c r="F30" t="str">
        <f t="shared" si="0"/>
        <v>EZXJV1386E</v>
      </c>
      <c r="G30" s="4" t="s">
        <v>118</v>
      </c>
      <c r="H30" t="s">
        <v>182</v>
      </c>
      <c r="I30" t="s">
        <v>188</v>
      </c>
    </row>
    <row r="31" spans="1:9" ht="15.75" thickBot="1">
      <c r="A31">
        <v>29</v>
      </c>
      <c r="B31" s="2">
        <v>29</v>
      </c>
      <c r="C31" t="s">
        <v>58</v>
      </c>
      <c r="D31" t="s">
        <v>58</v>
      </c>
      <c r="E31" s="3" t="s">
        <v>158</v>
      </c>
      <c r="F31" t="str">
        <f t="shared" si="0"/>
        <v>MHLVI656G1</v>
      </c>
      <c r="G31" t="s">
        <v>94</v>
      </c>
      <c r="H31" t="s">
        <v>182</v>
      </c>
      <c r="I31" t="s">
        <v>191</v>
      </c>
    </row>
    <row r="32" spans="1:9" ht="15.75" thickBot="1">
      <c r="A32">
        <v>30</v>
      </c>
      <c r="B32" s="2">
        <v>30</v>
      </c>
      <c r="C32" t="s">
        <v>59</v>
      </c>
      <c r="D32" t="s">
        <v>59</v>
      </c>
      <c r="E32" s="3" t="s">
        <v>159</v>
      </c>
      <c r="F32" t="str">
        <f t="shared" si="0"/>
        <v>RCDIH2590E</v>
      </c>
      <c r="G32" s="4" t="s">
        <v>119</v>
      </c>
      <c r="H32" t="s">
        <v>182</v>
      </c>
      <c r="I32" t="s">
        <v>192</v>
      </c>
    </row>
    <row r="33" spans="1:9" ht="15.75" thickBot="1">
      <c r="A33">
        <v>31</v>
      </c>
      <c r="B33" s="2">
        <v>31</v>
      </c>
      <c r="C33" t="s">
        <v>60</v>
      </c>
      <c r="D33" t="s">
        <v>60</v>
      </c>
      <c r="E33" s="3" t="s">
        <v>160</v>
      </c>
      <c r="F33" t="str">
        <f t="shared" si="0"/>
        <v>YYJFZ6496I</v>
      </c>
      <c r="G33" t="s">
        <v>95</v>
      </c>
      <c r="H33" t="s">
        <v>182</v>
      </c>
      <c r="I33" t="s">
        <v>188</v>
      </c>
    </row>
    <row r="34" spans="1:9" ht="15.75" thickBot="1">
      <c r="A34">
        <v>32</v>
      </c>
      <c r="B34" s="2">
        <v>32</v>
      </c>
      <c r="C34" t="s">
        <v>61</v>
      </c>
      <c r="D34" t="s">
        <v>61</v>
      </c>
      <c r="E34" s="3" t="s">
        <v>161</v>
      </c>
      <c r="F34" t="str">
        <f t="shared" si="0"/>
        <v>EQEAA6211T</v>
      </c>
      <c r="G34" s="4" t="s">
        <v>120</v>
      </c>
      <c r="H34" t="s">
        <v>182</v>
      </c>
      <c r="I34" t="s">
        <v>191</v>
      </c>
    </row>
    <row r="35" spans="1:9" ht="15.75" thickBot="1">
      <c r="A35">
        <v>33</v>
      </c>
      <c r="B35" s="2">
        <v>33</v>
      </c>
      <c r="C35" t="s">
        <v>62</v>
      </c>
      <c r="D35" t="s">
        <v>62</v>
      </c>
      <c r="E35" s="3" t="s">
        <v>162</v>
      </c>
      <c r="F35" t="str">
        <f t="shared" ref="F35:F66" si="1">MID(E35,3,10)</f>
        <v>BRTTZ103P2</v>
      </c>
      <c r="G35" t="s">
        <v>96</v>
      </c>
      <c r="H35" t="s">
        <v>182</v>
      </c>
      <c r="I35" t="s">
        <v>192</v>
      </c>
    </row>
    <row r="36" spans="1:9" ht="15.75" thickBot="1">
      <c r="A36">
        <v>34</v>
      </c>
      <c r="B36" s="2">
        <v>34</v>
      </c>
      <c r="C36" t="s">
        <v>63</v>
      </c>
      <c r="D36" t="s">
        <v>63</v>
      </c>
      <c r="E36" s="3" t="s">
        <v>163</v>
      </c>
      <c r="F36" t="str">
        <f t="shared" si="1"/>
        <v>HHIPO4742E</v>
      </c>
      <c r="G36" s="4" t="s">
        <v>121</v>
      </c>
      <c r="H36" t="s">
        <v>182</v>
      </c>
      <c r="I36" t="s">
        <v>188</v>
      </c>
    </row>
    <row r="37" spans="1:9" ht="15.75" thickBot="1">
      <c r="A37">
        <v>35</v>
      </c>
      <c r="B37" s="2">
        <v>35</v>
      </c>
      <c r="C37" t="s">
        <v>64</v>
      </c>
      <c r="D37" t="s">
        <v>64</v>
      </c>
      <c r="E37" s="3" t="s">
        <v>164</v>
      </c>
      <c r="F37" t="str">
        <f t="shared" si="1"/>
        <v>BJZQA7706A</v>
      </c>
      <c r="G37" t="s">
        <v>97</v>
      </c>
      <c r="H37" t="s">
        <v>184</v>
      </c>
      <c r="I37" t="s">
        <v>191</v>
      </c>
    </row>
    <row r="38" spans="1:9" ht="15.75" thickBot="1">
      <c r="A38">
        <v>36</v>
      </c>
      <c r="B38" s="2">
        <v>36</v>
      </c>
      <c r="C38" t="s">
        <v>65</v>
      </c>
      <c r="D38" t="s">
        <v>65</v>
      </c>
      <c r="E38" s="3" t="s">
        <v>165</v>
      </c>
      <c r="F38" t="str">
        <f t="shared" si="1"/>
        <v>VYRVB280Y1</v>
      </c>
      <c r="G38" s="4" t="s">
        <v>122</v>
      </c>
      <c r="H38" t="s">
        <v>25</v>
      </c>
      <c r="I38" t="s">
        <v>192</v>
      </c>
    </row>
    <row r="39" spans="1:9" ht="15.75" thickBot="1">
      <c r="A39">
        <v>37</v>
      </c>
      <c r="B39" s="2">
        <v>37</v>
      </c>
      <c r="C39" t="s">
        <v>66</v>
      </c>
      <c r="D39" t="s">
        <v>66</v>
      </c>
      <c r="E39" s="3" t="s">
        <v>166</v>
      </c>
      <c r="F39" t="str">
        <f t="shared" si="1"/>
        <v>CYXJK4129Q</v>
      </c>
      <c r="G39" t="s">
        <v>98</v>
      </c>
      <c r="H39" t="s">
        <v>182</v>
      </c>
      <c r="I39" t="s">
        <v>188</v>
      </c>
    </row>
    <row r="40" spans="1:9" ht="15.75" thickBot="1">
      <c r="A40">
        <v>38</v>
      </c>
      <c r="B40" s="2">
        <v>38</v>
      </c>
      <c r="C40" t="s">
        <v>67</v>
      </c>
      <c r="D40" t="s">
        <v>67</v>
      </c>
      <c r="E40" s="3" t="s">
        <v>167</v>
      </c>
      <c r="F40" t="str">
        <f t="shared" si="1"/>
        <v>SCCCG3718P</v>
      </c>
      <c r="G40" s="4" t="s">
        <v>123</v>
      </c>
      <c r="H40" t="s">
        <v>182</v>
      </c>
      <c r="I40" t="s">
        <v>191</v>
      </c>
    </row>
    <row r="41" spans="1:9" ht="15.75" thickBot="1">
      <c r="A41">
        <v>39</v>
      </c>
      <c r="B41" s="2">
        <v>39</v>
      </c>
      <c r="C41" t="s">
        <v>68</v>
      </c>
      <c r="D41" t="s">
        <v>68</v>
      </c>
      <c r="E41" s="3" t="s">
        <v>168</v>
      </c>
      <c r="F41" t="str">
        <f t="shared" si="1"/>
        <v>LNYOS1216F</v>
      </c>
      <c r="G41" t="s">
        <v>99</v>
      </c>
      <c r="H41" t="s">
        <v>182</v>
      </c>
      <c r="I41" t="s">
        <v>192</v>
      </c>
    </row>
    <row r="42" spans="1:9" ht="15.75" thickBot="1">
      <c r="A42">
        <v>40</v>
      </c>
      <c r="B42" s="2">
        <v>40</v>
      </c>
      <c r="C42" t="s">
        <v>69</v>
      </c>
      <c r="D42" t="s">
        <v>69</v>
      </c>
      <c r="E42" s="3" t="s">
        <v>169</v>
      </c>
      <c r="F42" t="str">
        <f t="shared" si="1"/>
        <v>TGQVW7417Z</v>
      </c>
      <c r="G42" s="4" t="s">
        <v>124</v>
      </c>
      <c r="H42" t="s">
        <v>182</v>
      </c>
      <c r="I42" t="s">
        <v>188</v>
      </c>
    </row>
    <row r="43" spans="1:9" ht="15.75" thickBot="1">
      <c r="A43">
        <v>41</v>
      </c>
      <c r="B43" s="2">
        <v>7</v>
      </c>
      <c r="C43" t="s">
        <v>36</v>
      </c>
      <c r="D43" t="s">
        <v>36</v>
      </c>
      <c r="E43" s="3" t="s">
        <v>136</v>
      </c>
      <c r="F43" t="str">
        <f t="shared" si="1"/>
        <v>SQVBK5895A</v>
      </c>
      <c r="G43" t="s">
        <v>83</v>
      </c>
      <c r="H43" t="s">
        <v>182</v>
      </c>
      <c r="I43" t="s">
        <v>191</v>
      </c>
    </row>
    <row r="44" spans="1:9" ht="15.75" thickBot="1">
      <c r="A44">
        <v>42</v>
      </c>
      <c r="B44" s="2">
        <v>8</v>
      </c>
      <c r="C44" t="s">
        <v>37</v>
      </c>
      <c r="D44" t="s">
        <v>37</v>
      </c>
      <c r="E44" s="3" t="s">
        <v>137</v>
      </c>
      <c r="F44" t="str">
        <f t="shared" si="1"/>
        <v>PTLVD8105X</v>
      </c>
      <c r="G44" s="4" t="s">
        <v>108</v>
      </c>
      <c r="H44" t="s">
        <v>182</v>
      </c>
      <c r="I44" t="s">
        <v>192</v>
      </c>
    </row>
    <row r="45" spans="1:9" ht="15.75" thickBot="1">
      <c r="A45">
        <v>43</v>
      </c>
      <c r="B45" s="2">
        <v>9</v>
      </c>
      <c r="C45" t="s">
        <v>38</v>
      </c>
      <c r="D45" t="s">
        <v>38</v>
      </c>
      <c r="E45" s="3" t="s">
        <v>138</v>
      </c>
      <c r="F45" t="str">
        <f t="shared" si="1"/>
        <v>YGNRV7841T</v>
      </c>
      <c r="G45" t="s">
        <v>84</v>
      </c>
      <c r="H45" t="s">
        <v>183</v>
      </c>
    </row>
    <row r="46" spans="1:9" ht="15.75" thickBot="1">
      <c r="A46">
        <v>44</v>
      </c>
      <c r="B46" s="2">
        <v>10</v>
      </c>
      <c r="C46" t="s">
        <v>39</v>
      </c>
      <c r="D46" t="s">
        <v>39</v>
      </c>
      <c r="E46" s="3" t="s">
        <v>139</v>
      </c>
      <c r="F46" t="str">
        <f t="shared" si="1"/>
        <v>BNHDC8338H</v>
      </c>
      <c r="G46" s="4" t="s">
        <v>109</v>
      </c>
      <c r="H46" t="s">
        <v>184</v>
      </c>
      <c r="I46" t="s">
        <v>191</v>
      </c>
    </row>
    <row r="47" spans="1:9" ht="15.75" thickBot="1">
      <c r="A47">
        <v>45</v>
      </c>
      <c r="B47" s="2">
        <v>11</v>
      </c>
      <c r="C47" t="s">
        <v>40</v>
      </c>
      <c r="D47" t="s">
        <v>40</v>
      </c>
      <c r="E47" s="3" t="s">
        <v>140</v>
      </c>
      <c r="F47" t="str">
        <f t="shared" si="1"/>
        <v>GSRFG2385P</v>
      </c>
      <c r="G47" t="s">
        <v>85</v>
      </c>
      <c r="H47" t="s">
        <v>183</v>
      </c>
      <c r="I47" t="s">
        <v>192</v>
      </c>
    </row>
    <row r="48" spans="1:9" ht="15.75" thickBot="1">
      <c r="A48">
        <v>46</v>
      </c>
      <c r="B48" s="2">
        <v>35</v>
      </c>
      <c r="C48" t="s">
        <v>64</v>
      </c>
      <c r="D48" t="s">
        <v>64</v>
      </c>
      <c r="E48" s="3" t="s">
        <v>164</v>
      </c>
      <c r="F48" t="str">
        <f t="shared" si="1"/>
        <v>BJZQA7706A</v>
      </c>
      <c r="G48" t="s">
        <v>97</v>
      </c>
      <c r="H48" t="s">
        <v>25</v>
      </c>
    </row>
    <row r="49" spans="1:9" ht="15.75" thickBot="1">
      <c r="A49">
        <v>47</v>
      </c>
      <c r="B49" s="2">
        <v>36</v>
      </c>
      <c r="C49" t="s">
        <v>65</v>
      </c>
      <c r="D49" t="s">
        <v>65</v>
      </c>
      <c r="E49" s="3" t="s">
        <v>165</v>
      </c>
      <c r="F49" t="str">
        <f t="shared" si="1"/>
        <v>VYRVB280Y1</v>
      </c>
      <c r="G49" s="4" t="s">
        <v>122</v>
      </c>
      <c r="H49" t="s">
        <v>182</v>
      </c>
      <c r="I49" t="s">
        <v>191</v>
      </c>
    </row>
    <row r="50" spans="1:9" ht="15.75" thickBot="1">
      <c r="A50">
        <v>48</v>
      </c>
      <c r="B50" s="2">
        <v>19</v>
      </c>
      <c r="C50" t="s">
        <v>48</v>
      </c>
      <c r="D50" t="s">
        <v>48</v>
      </c>
      <c r="E50" s="3" t="s">
        <v>148</v>
      </c>
      <c r="F50" t="str">
        <f t="shared" si="1"/>
        <v>OPBAX5323F</v>
      </c>
      <c r="G50" t="s">
        <v>89</v>
      </c>
      <c r="H50" t="s">
        <v>184</v>
      </c>
      <c r="I50" t="s">
        <v>192</v>
      </c>
    </row>
    <row r="51" spans="1:9" ht="15.75" thickBot="1">
      <c r="A51">
        <v>49</v>
      </c>
      <c r="B51" s="2">
        <v>20</v>
      </c>
      <c r="C51" t="s">
        <v>49</v>
      </c>
      <c r="D51" t="s">
        <v>49</v>
      </c>
      <c r="E51" s="3" t="s">
        <v>149</v>
      </c>
      <c r="F51" t="str">
        <f t="shared" si="1"/>
        <v>JCAVP9076U</v>
      </c>
      <c r="G51" s="4" t="s">
        <v>114</v>
      </c>
      <c r="H51" t="s">
        <v>182</v>
      </c>
      <c r="I51" t="s">
        <v>188</v>
      </c>
    </row>
    <row r="52" spans="1:9" ht="15.75" thickBot="1">
      <c r="A52">
        <v>50</v>
      </c>
      <c r="B52" s="2">
        <v>21</v>
      </c>
      <c r="C52" t="s">
        <v>50</v>
      </c>
      <c r="D52" t="s">
        <v>50</v>
      </c>
      <c r="E52" s="3" t="s">
        <v>150</v>
      </c>
      <c r="F52" t="str">
        <f t="shared" si="1"/>
        <v>XWPPE1990W</v>
      </c>
      <c r="G52" t="s">
        <v>90</v>
      </c>
      <c r="H52" t="s">
        <v>182</v>
      </c>
      <c r="I52" t="s">
        <v>191</v>
      </c>
    </row>
    <row r="53" spans="1:9" ht="15.75" thickBot="1">
      <c r="A53">
        <v>51</v>
      </c>
      <c r="B53" s="2">
        <v>22</v>
      </c>
      <c r="C53" t="s">
        <v>51</v>
      </c>
      <c r="D53" t="s">
        <v>51</v>
      </c>
      <c r="E53" s="3" t="s">
        <v>151</v>
      </c>
      <c r="F53" t="str">
        <f t="shared" si="1"/>
        <v>RBFUY2279T</v>
      </c>
      <c r="G53" s="4" t="s">
        <v>115</v>
      </c>
      <c r="H53" t="s">
        <v>182</v>
      </c>
      <c r="I53" t="s">
        <v>192</v>
      </c>
    </row>
    <row r="54" spans="1:9" ht="15.75" thickBot="1">
      <c r="A54">
        <v>52</v>
      </c>
      <c r="B54" s="2">
        <v>43</v>
      </c>
      <c r="C54" t="s">
        <v>72</v>
      </c>
      <c r="D54" t="s">
        <v>72</v>
      </c>
      <c r="E54" s="3" t="s">
        <v>172</v>
      </c>
      <c r="F54" t="str">
        <f t="shared" si="1"/>
        <v>XZPCG4023C</v>
      </c>
      <c r="G54" t="s">
        <v>101</v>
      </c>
      <c r="H54" t="s">
        <v>184</v>
      </c>
      <c r="I54" t="s">
        <v>188</v>
      </c>
    </row>
    <row r="55" spans="1:9" ht="15.75" thickBot="1">
      <c r="A55">
        <v>53</v>
      </c>
      <c r="B55" s="2">
        <v>44</v>
      </c>
      <c r="C55" t="s">
        <v>73</v>
      </c>
      <c r="D55" t="s">
        <v>73</v>
      </c>
      <c r="E55" s="3" t="s">
        <v>173</v>
      </c>
      <c r="F55" t="str">
        <f t="shared" si="1"/>
        <v>WANRL9319R</v>
      </c>
      <c r="G55" s="4" t="s">
        <v>126</v>
      </c>
      <c r="H55" t="s">
        <v>25</v>
      </c>
      <c r="I55" t="s">
        <v>191</v>
      </c>
    </row>
    <row r="56" spans="1:9" ht="15.75" thickBot="1">
      <c r="A56">
        <v>54</v>
      </c>
      <c r="B56" s="2">
        <v>47</v>
      </c>
      <c r="C56" t="s">
        <v>76</v>
      </c>
      <c r="D56" t="s">
        <v>76</v>
      </c>
      <c r="E56" s="3" t="s">
        <v>176</v>
      </c>
      <c r="F56" t="str">
        <f t="shared" si="1"/>
        <v>YIRTK8798I</v>
      </c>
      <c r="G56" t="s">
        <v>103</v>
      </c>
      <c r="H56" t="s">
        <v>183</v>
      </c>
      <c r="I56" t="s">
        <v>192</v>
      </c>
    </row>
    <row r="57" spans="1:9" ht="15.75" thickBot="1">
      <c r="A57">
        <v>55</v>
      </c>
      <c r="B57" s="2">
        <v>31</v>
      </c>
      <c r="C57" t="s">
        <v>60</v>
      </c>
      <c r="D57" t="s">
        <v>60</v>
      </c>
      <c r="E57" s="3" t="s">
        <v>160</v>
      </c>
      <c r="F57" t="str">
        <f t="shared" si="1"/>
        <v>YYJFZ6496I</v>
      </c>
      <c r="G57" t="s">
        <v>95</v>
      </c>
      <c r="H57" t="s">
        <v>25</v>
      </c>
      <c r="I57" t="s">
        <v>188</v>
      </c>
    </row>
    <row r="58" spans="1:9" ht="15.75" thickBot="1">
      <c r="A58">
        <v>56</v>
      </c>
      <c r="B58" s="2">
        <v>32</v>
      </c>
      <c r="C58" t="s">
        <v>61</v>
      </c>
      <c r="D58" t="s">
        <v>61</v>
      </c>
      <c r="E58" s="3" t="s">
        <v>161</v>
      </c>
      <c r="F58" t="str">
        <f t="shared" si="1"/>
        <v>EQEAA6211T</v>
      </c>
      <c r="G58" s="4" t="s">
        <v>120</v>
      </c>
      <c r="H58" t="s">
        <v>182</v>
      </c>
      <c r="I58" t="s">
        <v>191</v>
      </c>
    </row>
    <row r="59" spans="1:9" ht="15.75" thickBot="1">
      <c r="A59">
        <v>57</v>
      </c>
      <c r="B59" s="2">
        <v>33</v>
      </c>
      <c r="C59" t="s">
        <v>62</v>
      </c>
      <c r="D59" t="s">
        <v>62</v>
      </c>
      <c r="E59" s="3" t="s">
        <v>162</v>
      </c>
      <c r="F59" t="str">
        <f t="shared" si="1"/>
        <v>BRTTZ103P2</v>
      </c>
      <c r="G59" t="s">
        <v>96</v>
      </c>
      <c r="H59" t="s">
        <v>182</v>
      </c>
      <c r="I59" t="s">
        <v>192</v>
      </c>
    </row>
    <row r="60" spans="1:9" ht="15.75" thickBot="1">
      <c r="A60">
        <v>58</v>
      </c>
      <c r="B60" s="2">
        <v>34</v>
      </c>
      <c r="C60" t="s">
        <v>63</v>
      </c>
      <c r="D60" t="s">
        <v>63</v>
      </c>
      <c r="E60" s="3" t="s">
        <v>163</v>
      </c>
      <c r="F60" t="str">
        <f t="shared" si="1"/>
        <v>HHIPO4742E</v>
      </c>
      <c r="G60" s="4" t="s">
        <v>121</v>
      </c>
      <c r="H60" t="s">
        <v>182</v>
      </c>
      <c r="I60" t="s">
        <v>188</v>
      </c>
    </row>
    <row r="61" spans="1:9" ht="15.75" thickBot="1">
      <c r="A61">
        <v>59</v>
      </c>
      <c r="B61" s="2">
        <v>35</v>
      </c>
      <c r="C61" t="s">
        <v>64</v>
      </c>
      <c r="D61" t="s">
        <v>64</v>
      </c>
      <c r="E61" s="3" t="s">
        <v>164</v>
      </c>
      <c r="F61" t="str">
        <f t="shared" si="1"/>
        <v>BJZQA7706A</v>
      </c>
      <c r="G61" t="s">
        <v>97</v>
      </c>
      <c r="H61" t="s">
        <v>184</v>
      </c>
      <c r="I61" t="s">
        <v>192</v>
      </c>
    </row>
    <row r="62" spans="1:9" ht="15.75" thickBot="1">
      <c r="A62">
        <v>60</v>
      </c>
      <c r="B62" s="2">
        <v>32</v>
      </c>
      <c r="C62" t="s">
        <v>61</v>
      </c>
      <c r="D62" t="s">
        <v>61</v>
      </c>
      <c r="E62" s="3" t="s">
        <v>161</v>
      </c>
      <c r="F62" t="str">
        <f t="shared" si="1"/>
        <v>EQEAA6211T</v>
      </c>
      <c r="G62" s="4" t="s">
        <v>120</v>
      </c>
      <c r="H62" t="s">
        <v>182</v>
      </c>
      <c r="I62" t="s">
        <v>192</v>
      </c>
    </row>
    <row r="63" spans="1:9" ht="15.75" thickBot="1">
      <c r="A63">
        <v>61</v>
      </c>
      <c r="B63" s="2">
        <v>41</v>
      </c>
      <c r="C63" t="s">
        <v>70</v>
      </c>
      <c r="D63" t="s">
        <v>70</v>
      </c>
      <c r="E63" s="3" t="s">
        <v>170</v>
      </c>
      <c r="F63" t="str">
        <f t="shared" si="1"/>
        <v>WLPWD8984Z</v>
      </c>
      <c r="G63" t="s">
        <v>100</v>
      </c>
      <c r="H63" t="s">
        <v>182</v>
      </c>
      <c r="I63" t="s">
        <v>188</v>
      </c>
    </row>
    <row r="64" spans="1:9" ht="15.75" thickBot="1">
      <c r="A64">
        <v>62</v>
      </c>
      <c r="B64" s="2">
        <v>42</v>
      </c>
      <c r="C64" t="s">
        <v>71</v>
      </c>
      <c r="D64" t="s">
        <v>71</v>
      </c>
      <c r="E64" s="3" t="s">
        <v>171</v>
      </c>
      <c r="F64" t="str">
        <f t="shared" si="1"/>
        <v>DRKDC2314R</v>
      </c>
      <c r="G64" s="4" t="s">
        <v>125</v>
      </c>
      <c r="H64" t="s">
        <v>184</v>
      </c>
      <c r="I64" t="s">
        <v>191</v>
      </c>
    </row>
    <row r="65" spans="1:9" ht="15.75" thickBot="1">
      <c r="A65">
        <v>63</v>
      </c>
      <c r="B65" s="2">
        <v>43</v>
      </c>
      <c r="C65" t="s">
        <v>72</v>
      </c>
      <c r="D65" t="s">
        <v>72</v>
      </c>
      <c r="E65" s="3" t="s">
        <v>172</v>
      </c>
      <c r="F65" t="str">
        <f t="shared" si="1"/>
        <v>XZPCG4023C</v>
      </c>
      <c r="G65" t="s">
        <v>101</v>
      </c>
      <c r="H65" t="s">
        <v>182</v>
      </c>
      <c r="I65" t="s">
        <v>192</v>
      </c>
    </row>
    <row r="66" spans="1:9" ht="15.75" thickBot="1">
      <c r="A66">
        <v>64</v>
      </c>
      <c r="B66" s="2">
        <v>44</v>
      </c>
      <c r="C66" t="s">
        <v>73</v>
      </c>
      <c r="D66" t="s">
        <v>73</v>
      </c>
      <c r="E66" s="3" t="s">
        <v>173</v>
      </c>
      <c r="F66" t="str">
        <f t="shared" si="1"/>
        <v>WANRL9319R</v>
      </c>
      <c r="G66" s="4" t="s">
        <v>126</v>
      </c>
      <c r="H66" t="s">
        <v>184</v>
      </c>
      <c r="I66" t="s">
        <v>188</v>
      </c>
    </row>
    <row r="67" spans="1:9" ht="15.75" thickBot="1">
      <c r="A67">
        <v>65</v>
      </c>
      <c r="B67" s="2">
        <v>45</v>
      </c>
      <c r="C67" t="s">
        <v>74</v>
      </c>
      <c r="D67" t="s">
        <v>74</v>
      </c>
      <c r="E67" s="3" t="s">
        <v>174</v>
      </c>
      <c r="F67" t="str">
        <f t="shared" ref="F67:F98" si="2">MID(E67,3,10)</f>
        <v>UQGIB6139Z</v>
      </c>
      <c r="G67" t="s">
        <v>102</v>
      </c>
      <c r="H67" t="s">
        <v>182</v>
      </c>
      <c r="I67" t="s">
        <v>191</v>
      </c>
    </row>
    <row r="68" spans="1:9" ht="15.75" thickBot="1">
      <c r="A68">
        <v>66</v>
      </c>
      <c r="B68" s="2">
        <v>46</v>
      </c>
      <c r="C68" t="s">
        <v>75</v>
      </c>
      <c r="D68" t="s">
        <v>75</v>
      </c>
      <c r="E68" s="3" t="s">
        <v>175</v>
      </c>
      <c r="F68" t="str">
        <f t="shared" si="2"/>
        <v>ZVRNN5458S</v>
      </c>
      <c r="G68" s="4" t="s">
        <v>127</v>
      </c>
      <c r="H68" t="s">
        <v>183</v>
      </c>
      <c r="I68" t="s">
        <v>192</v>
      </c>
    </row>
    <row r="69" spans="1:9" ht="15.75" thickBot="1">
      <c r="A69">
        <v>67</v>
      </c>
      <c r="B69" s="2">
        <v>47</v>
      </c>
      <c r="C69" t="s">
        <v>76</v>
      </c>
      <c r="D69" t="s">
        <v>76</v>
      </c>
      <c r="E69" s="3" t="s">
        <v>176</v>
      </c>
      <c r="F69" t="str">
        <f t="shared" si="2"/>
        <v>YIRTK8798I</v>
      </c>
      <c r="G69" t="s">
        <v>103</v>
      </c>
      <c r="H69" t="s">
        <v>25</v>
      </c>
      <c r="I69" t="s">
        <v>188</v>
      </c>
    </row>
    <row r="70" spans="1:9" ht="15.75" thickBot="1">
      <c r="A70">
        <v>68</v>
      </c>
      <c r="B70" s="2">
        <v>48</v>
      </c>
      <c r="C70" t="s">
        <v>77</v>
      </c>
      <c r="D70" t="s">
        <v>77</v>
      </c>
      <c r="E70" s="3" t="s">
        <v>177</v>
      </c>
      <c r="F70" t="str">
        <f t="shared" si="2"/>
        <v>RYSPU9002T</v>
      </c>
      <c r="G70" s="4" t="s">
        <v>128</v>
      </c>
      <c r="H70" t="s">
        <v>182</v>
      </c>
      <c r="I70" t="s">
        <v>191</v>
      </c>
    </row>
    <row r="71" spans="1:9" ht="15.75" thickBot="1">
      <c r="A71">
        <v>69</v>
      </c>
      <c r="B71" s="2">
        <v>49</v>
      </c>
      <c r="C71" t="s">
        <v>78</v>
      </c>
      <c r="D71" t="s">
        <v>78</v>
      </c>
      <c r="E71" s="3" t="s">
        <v>178</v>
      </c>
      <c r="F71" t="str">
        <f t="shared" si="2"/>
        <v>AGQTN4959N</v>
      </c>
      <c r="G71" t="s">
        <v>104</v>
      </c>
      <c r="H71" t="s">
        <v>182</v>
      </c>
      <c r="I71" t="s">
        <v>192</v>
      </c>
    </row>
    <row r="72" spans="1:9" ht="15.75" thickBot="1">
      <c r="A72">
        <v>70</v>
      </c>
      <c r="B72" s="2">
        <v>50</v>
      </c>
      <c r="C72" t="s">
        <v>79</v>
      </c>
      <c r="D72" t="s">
        <v>79</v>
      </c>
      <c r="E72" s="3" t="s">
        <v>179</v>
      </c>
      <c r="F72" t="str">
        <f t="shared" si="2"/>
        <v>PHCIX7479T</v>
      </c>
      <c r="G72" s="4" t="s">
        <v>129</v>
      </c>
      <c r="H72" t="s">
        <v>183</v>
      </c>
      <c r="I72" t="s">
        <v>191</v>
      </c>
    </row>
  </sheetData>
  <autoFilter ref="A2:I72"/>
  <sortState ref="F4:F52">
    <sortCondition descending="1" ref="F52"/>
  </sortState>
  <mergeCells count="1">
    <mergeCell ref="B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R26"/>
  <sheetViews>
    <sheetView tabSelected="1" workbookViewId="0">
      <selection activeCell="M12" sqref="M12"/>
    </sheetView>
  </sheetViews>
  <sheetFormatPr defaultRowHeight="15"/>
  <cols>
    <col min="1" max="1" width="3.5703125" style="39" customWidth="1"/>
    <col min="2" max="2" width="9.85546875" style="39" bestFit="1" customWidth="1"/>
    <col min="3" max="3" width="9.28515625" style="39" bestFit="1" customWidth="1"/>
    <col min="4" max="4" width="9.140625" style="39"/>
    <col min="5" max="5" width="16" style="39" customWidth="1"/>
    <col min="6" max="6" width="9.140625" style="39"/>
    <col min="7" max="7" width="5.5703125" style="39" customWidth="1"/>
    <col min="8" max="8" width="10.140625" style="39" customWidth="1"/>
    <col min="9" max="9" width="10.7109375" style="39" customWidth="1"/>
    <col min="10" max="16" width="9.140625" style="39"/>
    <col min="17" max="17" width="37.7109375" style="39" bestFit="1" customWidth="1"/>
    <col min="18" max="16384" width="9.140625" style="39"/>
  </cols>
  <sheetData>
    <row r="1" spans="1:18" ht="19.5">
      <c r="B1" s="9" t="s">
        <v>186</v>
      </c>
      <c r="C1" s="9">
        <v>9</v>
      </c>
      <c r="D1" s="10"/>
      <c r="E1" s="10"/>
      <c r="F1" s="10"/>
      <c r="G1" s="10"/>
      <c r="H1" s="10"/>
      <c r="I1" s="10"/>
      <c r="J1" s="11"/>
      <c r="K1" s="11"/>
      <c r="L1" s="10"/>
      <c r="M1" s="10"/>
      <c r="N1" s="51" t="s">
        <v>202</v>
      </c>
      <c r="O1" s="51"/>
      <c r="P1" s="51"/>
      <c r="Q1" s="51"/>
      <c r="R1" s="47"/>
    </row>
    <row r="2" spans="1:18" ht="23.25">
      <c r="B2" s="10"/>
      <c r="C2" s="10"/>
      <c r="D2" s="10"/>
      <c r="E2" s="10"/>
      <c r="F2" s="10"/>
      <c r="G2" s="10"/>
      <c r="H2" s="10"/>
      <c r="I2" s="10"/>
      <c r="J2" s="8"/>
      <c r="K2" s="11"/>
      <c r="L2" s="10"/>
      <c r="M2" s="10"/>
      <c r="N2" s="51" t="s">
        <v>203</v>
      </c>
      <c r="O2" s="51"/>
      <c r="P2" s="51"/>
      <c r="Q2" s="51"/>
      <c r="R2" s="47"/>
    </row>
    <row r="3" spans="1:18" ht="23.25">
      <c r="A3" s="48"/>
      <c r="B3" s="65" t="s">
        <v>7</v>
      </c>
      <c r="C3" s="66"/>
      <c r="D3" s="66"/>
      <c r="E3" s="66"/>
      <c r="F3" s="66"/>
      <c r="G3" s="66"/>
      <c r="H3" s="66"/>
      <c r="I3" s="67"/>
      <c r="J3" s="8"/>
      <c r="K3" s="11"/>
      <c r="L3" s="10"/>
      <c r="M3" s="10"/>
    </row>
    <row r="4" spans="1:18" ht="22.5">
      <c r="A4" s="48"/>
      <c r="B4" s="85" t="s">
        <v>3</v>
      </c>
      <c r="C4" s="86"/>
      <c r="D4" s="86"/>
      <c r="E4" s="87"/>
      <c r="F4" s="56" t="s">
        <v>16</v>
      </c>
      <c r="G4" s="57"/>
      <c r="H4" s="82" t="s">
        <v>15</v>
      </c>
      <c r="I4" s="83"/>
      <c r="J4" s="11"/>
      <c r="K4" s="11"/>
      <c r="L4" s="10"/>
      <c r="M4" s="10"/>
      <c r="Q4" s="49"/>
    </row>
    <row r="5" spans="1:18">
      <c r="A5" s="48"/>
      <c r="B5" s="68" t="s">
        <v>11</v>
      </c>
      <c r="C5" s="69"/>
      <c r="D5" s="69"/>
      <c r="E5" s="70"/>
      <c r="F5" s="12"/>
      <c r="G5" s="13" t="s">
        <v>26</v>
      </c>
      <c r="H5" s="84" t="s">
        <v>14</v>
      </c>
      <c r="I5" s="79"/>
      <c r="J5" s="11"/>
      <c r="K5" s="11"/>
      <c r="L5" s="10"/>
      <c r="M5" s="10" t="s">
        <v>196</v>
      </c>
    </row>
    <row r="6" spans="1:18">
      <c r="A6" s="48"/>
      <c r="B6" s="80" t="s">
        <v>4</v>
      </c>
      <c r="C6" s="52"/>
      <c r="D6" s="52"/>
      <c r="E6" s="81"/>
      <c r="F6" s="80" t="s">
        <v>17</v>
      </c>
      <c r="G6" s="52"/>
      <c r="H6" s="78" t="s">
        <v>18</v>
      </c>
      <c r="I6" s="79"/>
      <c r="J6" s="11"/>
      <c r="K6" s="11"/>
      <c r="L6" s="10"/>
      <c r="M6" s="10" t="s">
        <v>193</v>
      </c>
    </row>
    <row r="7" spans="1:18">
      <c r="A7" s="48"/>
      <c r="B7" s="80" t="s">
        <v>4</v>
      </c>
      <c r="C7" s="52"/>
      <c r="D7" s="52"/>
      <c r="E7" s="81"/>
      <c r="F7" s="80" t="s">
        <v>195</v>
      </c>
      <c r="G7" s="52"/>
      <c r="H7" s="52" t="s">
        <v>201</v>
      </c>
      <c r="I7" s="81"/>
      <c r="J7" s="14"/>
      <c r="K7" s="11"/>
      <c r="L7" s="10"/>
      <c r="M7" s="10" t="s">
        <v>197</v>
      </c>
    </row>
    <row r="8" spans="1:18">
      <c r="A8" s="48"/>
      <c r="B8" s="53" t="s">
        <v>4</v>
      </c>
      <c r="C8" s="54"/>
      <c r="D8" s="54"/>
      <c r="E8" s="55"/>
      <c r="F8" s="15" t="s">
        <v>194</v>
      </c>
      <c r="G8" s="16"/>
      <c r="H8" s="54" t="str">
        <f>MID(H7,3,10)</f>
        <v>ASDFG1A1CV</v>
      </c>
      <c r="I8" s="55"/>
      <c r="J8" s="11"/>
      <c r="K8" s="11"/>
      <c r="L8" s="10"/>
      <c r="M8" s="10" t="s">
        <v>198</v>
      </c>
    </row>
    <row r="9" spans="1:18" ht="15" customHeight="1">
      <c r="A9" s="48"/>
      <c r="B9" s="17" t="s">
        <v>8</v>
      </c>
      <c r="C9" s="52" t="str">
        <f>VLOOKUP($C$1,Sheet1!$B$2:$G$72,2,0)</f>
        <v>Jeffrey Maldonado</v>
      </c>
      <c r="D9" s="52"/>
      <c r="E9" s="52"/>
      <c r="F9" s="11"/>
      <c r="G9" s="11"/>
      <c r="H9" s="14" t="s">
        <v>5</v>
      </c>
      <c r="I9" s="18">
        <f ca="1">TODAY()</f>
        <v>43338</v>
      </c>
      <c r="J9" s="11"/>
      <c r="K9" s="11"/>
      <c r="L9" s="10"/>
      <c r="M9" s="10" t="s">
        <v>199</v>
      </c>
    </row>
    <row r="10" spans="1:18" ht="15" customHeight="1">
      <c r="A10" s="48"/>
      <c r="B10" s="19" t="s">
        <v>9</v>
      </c>
      <c r="C10" s="74" t="str">
        <f>VLOOKUP($C$1,Sheet1!$B$2:$G$72,6,TRUE)</f>
        <v>38, Brock Society, Samir Nagar Agra - 464305</v>
      </c>
      <c r="D10" s="74"/>
      <c r="E10" s="74"/>
      <c r="F10" s="11"/>
      <c r="G10" s="11"/>
      <c r="H10" s="11" t="s">
        <v>6</v>
      </c>
      <c r="I10" s="20"/>
      <c r="J10" s="11"/>
      <c r="K10" s="11"/>
      <c r="L10" s="10"/>
      <c r="M10" s="10"/>
    </row>
    <row r="11" spans="1:18">
      <c r="A11" s="48"/>
      <c r="B11" s="17"/>
      <c r="C11" s="74"/>
      <c r="D11" s="74"/>
      <c r="E11" s="74"/>
      <c r="F11" s="11"/>
      <c r="G11" s="11"/>
      <c r="H11" s="10"/>
      <c r="I11" s="21"/>
      <c r="J11" s="11"/>
      <c r="K11" s="11"/>
      <c r="L11" s="10"/>
      <c r="M11" s="10"/>
    </row>
    <row r="12" spans="1:18">
      <c r="A12" s="48"/>
      <c r="B12" s="17" t="s">
        <v>28</v>
      </c>
      <c r="C12" s="52" t="str">
        <f>VLOOKUP($C$1,Sheet1!$B$2:$G$72,5,0)</f>
        <v>YGNRV7841T</v>
      </c>
      <c r="D12" s="52"/>
      <c r="E12" s="10"/>
      <c r="F12" s="11"/>
      <c r="G12" s="11"/>
      <c r="H12" s="11"/>
      <c r="I12" s="21"/>
      <c r="J12" s="11"/>
      <c r="K12" s="11"/>
      <c r="L12" s="10"/>
      <c r="M12" s="10"/>
    </row>
    <row r="13" spans="1:18">
      <c r="A13" s="48"/>
      <c r="B13" s="22" t="s">
        <v>10</v>
      </c>
      <c r="C13" s="54" t="str">
        <f>VLOOKUP($C$1,Sheet1!$B$2:$G$72,4,0)</f>
        <v>14YGNRV7841T1GN</v>
      </c>
      <c r="D13" s="54"/>
      <c r="E13" s="23"/>
      <c r="F13" s="23"/>
      <c r="G13" s="23"/>
      <c r="H13" s="23"/>
      <c r="I13" s="24"/>
      <c r="J13" s="11"/>
      <c r="K13" s="11"/>
      <c r="L13" s="10"/>
      <c r="M13" s="10"/>
    </row>
    <row r="14" spans="1:18" ht="15" customHeight="1">
      <c r="A14" s="48"/>
      <c r="B14" s="25" t="s">
        <v>200</v>
      </c>
      <c r="C14" s="75" t="s">
        <v>21</v>
      </c>
      <c r="D14" s="76"/>
      <c r="E14" s="76"/>
      <c r="F14" s="76"/>
      <c r="G14" s="77"/>
      <c r="H14" s="26" t="s">
        <v>13</v>
      </c>
      <c r="I14" s="27" t="s">
        <v>12</v>
      </c>
      <c r="J14" s="11"/>
      <c r="K14" s="11"/>
      <c r="L14" s="10"/>
      <c r="M14" s="10"/>
    </row>
    <row r="15" spans="1:18" ht="17.25">
      <c r="B15" s="28">
        <f>IF(C15&gt;0,1,"")</f>
        <v>1</v>
      </c>
      <c r="C15" s="71" t="s">
        <v>197</v>
      </c>
      <c r="D15" s="72"/>
      <c r="E15" s="72"/>
      <c r="F15" s="72"/>
      <c r="G15" s="73"/>
      <c r="H15" s="29" t="s">
        <v>188</v>
      </c>
      <c r="I15" s="28">
        <v>5000</v>
      </c>
      <c r="J15" s="10"/>
      <c r="K15" s="10"/>
      <c r="L15" s="10"/>
      <c r="M15" s="10"/>
    </row>
    <row r="16" spans="1:18" ht="17.25">
      <c r="B16" s="30" t="str">
        <f>IF(C16&gt;0,B15+1,"")</f>
        <v/>
      </c>
      <c r="C16" s="59"/>
      <c r="D16" s="60"/>
      <c r="E16" s="60"/>
      <c r="F16" s="60"/>
      <c r="G16" s="61"/>
      <c r="H16" s="21"/>
      <c r="I16" s="30"/>
      <c r="J16" s="10"/>
      <c r="K16" s="10"/>
      <c r="L16" s="10"/>
      <c r="M16" s="10"/>
    </row>
    <row r="17" spans="2:13" ht="17.25">
      <c r="B17" s="30" t="str">
        <f t="shared" ref="B17:B19" si="0">IF(C17&gt;0,B16+1,"")</f>
        <v/>
      </c>
      <c r="C17" s="59"/>
      <c r="D17" s="60"/>
      <c r="E17" s="60"/>
      <c r="F17" s="60"/>
      <c r="G17" s="61"/>
      <c r="H17" s="21"/>
      <c r="I17" s="30"/>
      <c r="J17" s="10"/>
      <c r="K17" s="10"/>
      <c r="L17" s="10"/>
      <c r="M17" s="10"/>
    </row>
    <row r="18" spans="2:13" ht="17.25">
      <c r="B18" s="30" t="str">
        <f t="shared" si="0"/>
        <v/>
      </c>
      <c r="C18" s="59"/>
      <c r="D18" s="60"/>
      <c r="E18" s="60"/>
      <c r="F18" s="60"/>
      <c r="G18" s="61"/>
      <c r="H18" s="21"/>
      <c r="I18" s="30"/>
      <c r="J18" s="10"/>
      <c r="K18" s="10"/>
      <c r="L18" s="10"/>
      <c r="M18" s="10"/>
    </row>
    <row r="19" spans="2:13" ht="17.25">
      <c r="B19" s="31" t="str">
        <f t="shared" si="0"/>
        <v/>
      </c>
      <c r="C19" s="62"/>
      <c r="D19" s="63"/>
      <c r="E19" s="63"/>
      <c r="F19" s="63"/>
      <c r="G19" s="64"/>
      <c r="H19" s="21"/>
      <c r="I19" s="31"/>
      <c r="J19" s="10"/>
      <c r="K19" s="10"/>
      <c r="L19" s="10"/>
      <c r="M19" s="10"/>
    </row>
    <row r="20" spans="2:13">
      <c r="B20" s="56" t="str">
        <f>IF(H7&gt;0,"","Tax to be paid under reverse charge by service receiver.")</f>
        <v/>
      </c>
      <c r="C20" s="57"/>
      <c r="D20" s="57"/>
      <c r="E20" s="57"/>
      <c r="F20" s="57"/>
      <c r="G20" s="58"/>
      <c r="H20" s="32" t="s">
        <v>19</v>
      </c>
      <c r="I20" s="33">
        <f>SUM(I15:I19)</f>
        <v>5000</v>
      </c>
      <c r="J20" s="10"/>
      <c r="K20" s="10"/>
      <c r="L20" s="10"/>
      <c r="M20" s="10"/>
    </row>
    <row r="21" spans="2:13">
      <c r="B21" s="17"/>
      <c r="C21" s="11"/>
      <c r="D21" s="11"/>
      <c r="E21" s="11"/>
      <c r="F21" s="11"/>
      <c r="G21" s="21"/>
      <c r="H21" s="14" t="str">
        <f>IF(H7&gt;0,IF((LEFT(H7,2)=LEFT(C13,2)),"SGST","IGST"),"")</f>
        <v>IGST</v>
      </c>
      <c r="I21" s="21">
        <f>IF(H21="SGST",I20*9%,IF(H21="IGST",I20*18%,""))</f>
        <v>900</v>
      </c>
      <c r="J21" s="10"/>
      <c r="K21" s="10"/>
      <c r="L21" s="10"/>
      <c r="M21" s="10"/>
    </row>
    <row r="22" spans="2:13">
      <c r="B22" s="17"/>
      <c r="C22" s="11"/>
      <c r="D22" s="11"/>
      <c r="E22" s="11"/>
      <c r="F22" s="11"/>
      <c r="G22" s="21"/>
      <c r="H22" s="14" t="str">
        <f>IF(H21="SGST","CGST","")</f>
        <v/>
      </c>
      <c r="I22" s="21" t="str">
        <f>IF(I21&lt;(I20*18%),I20*9%,"")</f>
        <v/>
      </c>
      <c r="J22" s="10"/>
      <c r="K22" s="10"/>
      <c r="L22" s="10"/>
      <c r="M22" s="10"/>
    </row>
    <row r="23" spans="2:13">
      <c r="B23" s="34" t="s">
        <v>22</v>
      </c>
      <c r="C23" s="35" t="str">
        <f>spellindian(I23)</f>
        <v>Rupees Five Thousand Nine Hundred  Only</v>
      </c>
      <c r="D23" s="35"/>
      <c r="E23" s="35"/>
      <c r="F23" s="35"/>
      <c r="G23" s="36"/>
      <c r="H23" s="37" t="s">
        <v>27</v>
      </c>
      <c r="I23" s="38">
        <f>SUM(I20:I22)</f>
        <v>5900</v>
      </c>
    </row>
    <row r="24" spans="2:13">
      <c r="B24" s="40"/>
      <c r="C24" s="41"/>
      <c r="D24" s="41"/>
      <c r="E24" s="41"/>
      <c r="F24" s="41"/>
      <c r="G24" s="42"/>
      <c r="H24" s="42"/>
      <c r="I24" s="43"/>
    </row>
    <row r="25" spans="2:13">
      <c r="B25" s="44"/>
      <c r="C25" s="42"/>
      <c r="D25" s="42"/>
      <c r="E25" s="42"/>
      <c r="F25" s="42"/>
      <c r="G25" s="42"/>
      <c r="H25" s="42"/>
      <c r="I25" s="45"/>
    </row>
    <row r="26" spans="2:13">
      <c r="B26" s="34"/>
      <c r="C26" s="35"/>
      <c r="D26" s="35"/>
      <c r="E26" s="35"/>
      <c r="F26" s="35"/>
      <c r="G26" s="35"/>
      <c r="H26" s="35"/>
      <c r="I26" s="46" t="s">
        <v>20</v>
      </c>
    </row>
  </sheetData>
  <sheetProtection password="E484" sheet="1" formatCells="0" formatColumns="0" formatRows="0" insertColumns="0" insertRows="0" insertHyperlinks="0" deleteColumns="0" deleteRows="0" sort="0" autoFilter="0" pivotTables="0"/>
  <protectedRanges>
    <protectedRange password="E484" sqref="N1:Q2" name="Range1"/>
  </protectedRanges>
  <mergeCells count="27">
    <mergeCell ref="C10:E11"/>
    <mergeCell ref="C14:G14"/>
    <mergeCell ref="C13:D13"/>
    <mergeCell ref="H6:I6"/>
    <mergeCell ref="B6:E6"/>
    <mergeCell ref="B7:E7"/>
    <mergeCell ref="H7:I7"/>
    <mergeCell ref="F7:G7"/>
    <mergeCell ref="F6:G6"/>
    <mergeCell ref="B20:G20"/>
    <mergeCell ref="C12:D12"/>
    <mergeCell ref="C17:G17"/>
    <mergeCell ref="C18:G18"/>
    <mergeCell ref="C19:G19"/>
    <mergeCell ref="C15:G15"/>
    <mergeCell ref="C16:G16"/>
    <mergeCell ref="N1:Q1"/>
    <mergeCell ref="N2:Q2"/>
    <mergeCell ref="C9:E9"/>
    <mergeCell ref="B8:E8"/>
    <mergeCell ref="H8:I8"/>
    <mergeCell ref="B3:I3"/>
    <mergeCell ref="B5:E5"/>
    <mergeCell ref="F4:G4"/>
    <mergeCell ref="H4:I4"/>
    <mergeCell ref="H5:I5"/>
    <mergeCell ref="B4:E4"/>
  </mergeCells>
  <dataValidations count="1">
    <dataValidation type="list" errorStyle="information" allowBlank="1" showInputMessage="1" showErrorMessage="1" errorTitle="Please Choose From List" error="You can add other services by adding data below &quot;Tax Audit&quot; cell" sqref="C15:G19">
      <formula1>$M$5:$M$15</formula1>
    </dataValidation>
  </dataValidations>
  <hyperlinks>
    <hyperlink ref="H6" r:id="rId1"/>
  </hyperlinks>
  <pageMargins left="1.1811023622047245" right="0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Sheet2!Print_Area</vt:lpstr>
      <vt:lpstr>table</vt:lpstr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2018-08-26T11:24:23Z</cp:lastPrinted>
  <dcterms:created xsi:type="dcterms:W3CDTF">2018-08-26T06:13:05Z</dcterms:created>
  <dcterms:modified xsi:type="dcterms:W3CDTF">2018-08-26T11:24:59Z</dcterms:modified>
</cp:coreProperties>
</file>