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ode4\e\BALRAM\gst re\"/>
    </mc:Choice>
  </mc:AlternateContent>
  <bookViews>
    <workbookView xWindow="240" yWindow="75" windowWidth="19440" windowHeight="7935"/>
  </bookViews>
  <sheets>
    <sheet name="HOME" sheetId="1" r:id="rId1"/>
    <sheet name="Books" sheetId="4" state="hidden" r:id="rId2"/>
    <sheet name="GSTR 1 VS BOOKS" sheetId="3" r:id="rId3"/>
    <sheet name="GSTR 3B N Books" sheetId="2" r:id="rId4"/>
    <sheet name="Sheet1" sheetId="5" state="hidden" r:id="rId5"/>
    <sheet name="Notes" sheetId="6" r:id="rId6"/>
  </sheets>
  <calcPr calcId="152511"/>
</workbook>
</file>

<file path=xl/calcChain.xml><?xml version="1.0" encoding="utf-8"?>
<calcChain xmlns="http://schemas.openxmlformats.org/spreadsheetml/2006/main">
  <c r="K64" i="3" l="1"/>
  <c r="K63" i="3"/>
  <c r="E64" i="3"/>
  <c r="E63" i="3"/>
  <c r="E58" i="3"/>
  <c r="E57" i="3"/>
  <c r="K58" i="3"/>
  <c r="K57" i="3"/>
  <c r="K52" i="3"/>
  <c r="K51" i="3"/>
  <c r="E52" i="3"/>
  <c r="E51" i="3"/>
  <c r="E45" i="3"/>
  <c r="E44" i="3"/>
  <c r="K45" i="3"/>
  <c r="K44" i="3"/>
  <c r="K39" i="3"/>
  <c r="K38" i="3"/>
  <c r="E39" i="3"/>
  <c r="E38" i="3"/>
  <c r="E33" i="3"/>
  <c r="E32" i="3"/>
  <c r="K33" i="3"/>
  <c r="K32" i="3"/>
  <c r="K26" i="3"/>
  <c r="K25" i="3"/>
  <c r="E26" i="3"/>
  <c r="E25" i="3"/>
  <c r="E20" i="3"/>
  <c r="E19" i="3"/>
  <c r="K20" i="3"/>
  <c r="K19" i="3"/>
  <c r="K14" i="3"/>
  <c r="K13" i="3"/>
  <c r="E14" i="3"/>
  <c r="E13" i="3"/>
  <c r="E12" i="3"/>
  <c r="G32" i="2"/>
  <c r="G31" i="2"/>
  <c r="I24" i="2"/>
  <c r="I23" i="2"/>
  <c r="I22" i="2"/>
  <c r="AM14" i="2"/>
  <c r="AM15" i="2" s="1"/>
  <c r="AM13" i="2"/>
  <c r="AM11" i="2"/>
  <c r="AM10" i="2"/>
  <c r="AI14" i="2"/>
  <c r="AI15" i="2" s="1"/>
  <c r="AI13" i="2"/>
  <c r="AI11" i="2"/>
  <c r="AE14" i="2"/>
  <c r="AE13" i="2"/>
  <c r="AE11" i="2"/>
  <c r="AE10" i="2"/>
  <c r="AA14" i="2"/>
  <c r="AA13" i="2"/>
  <c r="AA11" i="2"/>
  <c r="W14" i="2"/>
  <c r="W15" i="2" s="1"/>
  <c r="W13" i="2"/>
  <c r="W11" i="2"/>
  <c r="S14" i="2"/>
  <c r="S13" i="2"/>
  <c r="S11" i="2"/>
  <c r="O14" i="2"/>
  <c r="O15" i="2" s="1"/>
  <c r="O13" i="2"/>
  <c r="O11" i="2"/>
  <c r="J14" i="2"/>
  <c r="J13" i="2"/>
  <c r="D31" i="2" s="1"/>
  <c r="J11" i="2"/>
  <c r="E14" i="2"/>
  <c r="E15" i="2" s="1"/>
  <c r="E13" i="2"/>
  <c r="E11" i="2"/>
  <c r="C31" i="2"/>
  <c r="B4" i="3"/>
  <c r="C4" i="2"/>
  <c r="C3" i="2"/>
  <c r="C2" i="2"/>
  <c r="B6" i="3"/>
  <c r="B5" i="3"/>
  <c r="C15" i="3"/>
  <c r="AL15" i="2"/>
  <c r="AK15" i="2"/>
  <c r="AJ15" i="2"/>
  <c r="AH15" i="2"/>
  <c r="AG15" i="2"/>
  <c r="AF15" i="2"/>
  <c r="AD15" i="2"/>
  <c r="AC15" i="2"/>
  <c r="AB15" i="2"/>
  <c r="Z15" i="2"/>
  <c r="Y15" i="2"/>
  <c r="X15" i="2"/>
  <c r="V15" i="2"/>
  <c r="U15" i="2"/>
  <c r="T15" i="2"/>
  <c r="R15" i="2"/>
  <c r="Q15" i="2"/>
  <c r="P15" i="2"/>
  <c r="N15" i="2"/>
  <c r="M15" i="2"/>
  <c r="L15" i="2"/>
  <c r="K15" i="2"/>
  <c r="I15" i="2"/>
  <c r="H15" i="2"/>
  <c r="G15" i="2"/>
  <c r="F15" i="2"/>
  <c r="D15" i="2"/>
  <c r="C15" i="2"/>
  <c r="B15" i="2"/>
  <c r="AL12" i="2"/>
  <c r="AK12" i="2"/>
  <c r="AJ12" i="2"/>
  <c r="AH12" i="2"/>
  <c r="AG12" i="2"/>
  <c r="AF12" i="2"/>
  <c r="AD12" i="2"/>
  <c r="AC12" i="2"/>
  <c r="AB12" i="2"/>
  <c r="Z12" i="2"/>
  <c r="Y12" i="2"/>
  <c r="X12" i="2"/>
  <c r="V12" i="2"/>
  <c r="U12" i="2"/>
  <c r="T12" i="2"/>
  <c r="R12" i="2"/>
  <c r="Q12" i="2"/>
  <c r="P12" i="2"/>
  <c r="N12" i="2"/>
  <c r="M12" i="2"/>
  <c r="L12" i="2"/>
  <c r="K12" i="2"/>
  <c r="I12" i="2"/>
  <c r="H12" i="2"/>
  <c r="G12" i="2"/>
  <c r="F12" i="2"/>
  <c r="D12" i="2"/>
  <c r="C12" i="2"/>
  <c r="B12" i="2"/>
  <c r="P1" i="1"/>
  <c r="L65" i="3"/>
  <c r="J65" i="3"/>
  <c r="I65" i="3"/>
  <c r="H65" i="3"/>
  <c r="L59" i="3"/>
  <c r="J59" i="3"/>
  <c r="I59" i="3"/>
  <c r="H59" i="3"/>
  <c r="L53" i="3"/>
  <c r="J53" i="3"/>
  <c r="I53" i="3"/>
  <c r="H53" i="3"/>
  <c r="F65" i="3"/>
  <c r="D65" i="3"/>
  <c r="C65" i="3"/>
  <c r="B65" i="3"/>
  <c r="G65" i="3" s="1"/>
  <c r="F59" i="3"/>
  <c r="D59" i="3"/>
  <c r="C59" i="3"/>
  <c r="B59" i="3"/>
  <c r="G59" i="3" s="1"/>
  <c r="F53" i="3"/>
  <c r="D53" i="3"/>
  <c r="C53" i="3"/>
  <c r="B53" i="3"/>
  <c r="G53" i="3" s="1"/>
  <c r="L46" i="3"/>
  <c r="J46" i="3"/>
  <c r="I46" i="3"/>
  <c r="H46" i="3"/>
  <c r="F46" i="3"/>
  <c r="D46" i="3"/>
  <c r="C46" i="3"/>
  <c r="B46" i="3"/>
  <c r="L40" i="3"/>
  <c r="J40" i="3"/>
  <c r="I40" i="3"/>
  <c r="H40" i="3"/>
  <c r="F40" i="3"/>
  <c r="D40" i="3"/>
  <c r="C40" i="3"/>
  <c r="B40" i="3"/>
  <c r="G40" i="3" s="1"/>
  <c r="L34" i="3"/>
  <c r="J34" i="3"/>
  <c r="I34" i="3"/>
  <c r="H34" i="3"/>
  <c r="F34" i="3"/>
  <c r="D34" i="3"/>
  <c r="C34" i="3"/>
  <c r="B34" i="3"/>
  <c r="G34" i="3" s="1"/>
  <c r="L27" i="3"/>
  <c r="J27" i="3"/>
  <c r="I27" i="3"/>
  <c r="H27" i="3"/>
  <c r="G27" i="3" s="1"/>
  <c r="F27" i="3"/>
  <c r="D27" i="3"/>
  <c r="C27" i="3"/>
  <c r="L21" i="3"/>
  <c r="J21" i="3"/>
  <c r="I21" i="3"/>
  <c r="H21" i="3"/>
  <c r="F21" i="3"/>
  <c r="D21" i="3"/>
  <c r="C21" i="3"/>
  <c r="B27" i="3"/>
  <c r="B21" i="3"/>
  <c r="G21" i="3" s="1"/>
  <c r="L15" i="3"/>
  <c r="J15" i="3"/>
  <c r="I15" i="3"/>
  <c r="H15" i="3"/>
  <c r="G15" i="3" s="1"/>
  <c r="F15" i="3"/>
  <c r="D15" i="3"/>
  <c r="B15" i="3"/>
  <c r="K62" i="3"/>
  <c r="K61" i="3"/>
  <c r="K56" i="3"/>
  <c r="K55" i="3"/>
  <c r="K50" i="3"/>
  <c r="K49" i="3"/>
  <c r="K43" i="3"/>
  <c r="K42" i="3"/>
  <c r="K37" i="3"/>
  <c r="K36" i="3"/>
  <c r="K31" i="3"/>
  <c r="K30" i="3"/>
  <c r="K24" i="3"/>
  <c r="K23" i="3"/>
  <c r="K18" i="3"/>
  <c r="K17" i="3"/>
  <c r="K12" i="3"/>
  <c r="K11" i="3"/>
  <c r="D32" i="2"/>
  <c r="J32" i="2" s="1"/>
  <c r="C32" i="2"/>
  <c r="I32" i="2" s="1"/>
  <c r="B32" i="2"/>
  <c r="H32" i="2" s="1"/>
  <c r="I31" i="2"/>
  <c r="B31" i="2"/>
  <c r="E24" i="2"/>
  <c r="M24" i="2" s="1"/>
  <c r="D24" i="2"/>
  <c r="C24" i="2"/>
  <c r="K24" i="2" s="1"/>
  <c r="B24" i="2"/>
  <c r="J24" i="2" s="1"/>
  <c r="D23" i="2"/>
  <c r="L23" i="2" s="1"/>
  <c r="C23" i="2"/>
  <c r="B23" i="2"/>
  <c r="J23" i="2" s="1"/>
  <c r="D22" i="2"/>
  <c r="L22" i="2" s="1"/>
  <c r="C22" i="2"/>
  <c r="C9" i="1" s="1"/>
  <c r="B22" i="2"/>
  <c r="AM9" i="2"/>
  <c r="AM12" i="2" s="1"/>
  <c r="AI10" i="2"/>
  <c r="AI9" i="2"/>
  <c r="AI12" i="2" s="1"/>
  <c r="AE9" i="2"/>
  <c r="AA10" i="2"/>
  <c r="AA9" i="2"/>
  <c r="W10" i="2"/>
  <c r="W9" i="2"/>
  <c r="S10" i="2"/>
  <c r="S9" i="2"/>
  <c r="O10" i="2"/>
  <c r="O9" i="2"/>
  <c r="J10" i="2"/>
  <c r="J9" i="2"/>
  <c r="E10" i="2"/>
  <c r="E23" i="2" s="1"/>
  <c r="M23" i="2" s="1"/>
  <c r="E9" i="2"/>
  <c r="E62" i="3"/>
  <c r="E61" i="3"/>
  <c r="E56" i="3"/>
  <c r="E55" i="3"/>
  <c r="E50" i="3"/>
  <c r="E49" i="3"/>
  <c r="E43" i="3"/>
  <c r="E42" i="3"/>
  <c r="E37" i="3"/>
  <c r="E36" i="3"/>
  <c r="E31" i="3"/>
  <c r="E30" i="3"/>
  <c r="E24" i="3"/>
  <c r="E23" i="3"/>
  <c r="E18" i="3"/>
  <c r="E17" i="3"/>
  <c r="E11" i="3"/>
  <c r="E15" i="3" s="1"/>
  <c r="G61" i="2"/>
  <c r="F61" i="2"/>
  <c r="E61" i="2"/>
  <c r="D61" i="2"/>
  <c r="C61" i="2"/>
  <c r="B61" i="2"/>
  <c r="J60" i="2"/>
  <c r="I60" i="2"/>
  <c r="H60" i="2"/>
  <c r="J59" i="2"/>
  <c r="I59" i="2"/>
  <c r="H59" i="2"/>
  <c r="J58" i="2"/>
  <c r="I58" i="2"/>
  <c r="H58" i="2"/>
  <c r="J57" i="2"/>
  <c r="I57" i="2"/>
  <c r="H57" i="2"/>
  <c r="J55" i="2"/>
  <c r="I55" i="2"/>
  <c r="H55" i="2"/>
  <c r="G33" i="2"/>
  <c r="G35" i="2" s="1"/>
  <c r="F33" i="2"/>
  <c r="F35" i="2" s="1"/>
  <c r="E33" i="2"/>
  <c r="E35" i="2" s="1"/>
  <c r="I25" i="2"/>
  <c r="H25" i="2"/>
  <c r="G25" i="2"/>
  <c r="F25" i="2"/>
  <c r="K23" i="2"/>
  <c r="G46" i="3" l="1"/>
  <c r="E21" i="3"/>
  <c r="E34" i="3"/>
  <c r="E40" i="3"/>
  <c r="E46" i="3"/>
  <c r="E53" i="3"/>
  <c r="E66" i="3" s="1"/>
  <c r="E59" i="3"/>
  <c r="E22" i="2"/>
  <c r="M22" i="2" s="1"/>
  <c r="M25" i="2" s="1"/>
  <c r="J12" i="2"/>
  <c r="O12" i="2"/>
  <c r="S12" i="2"/>
  <c r="W12" i="2"/>
  <c r="AA12" i="2"/>
  <c r="AE12" i="2"/>
  <c r="K21" i="3"/>
  <c r="K34" i="3"/>
  <c r="K40" i="3"/>
  <c r="K53" i="3"/>
  <c r="K59" i="3"/>
  <c r="J15" i="2"/>
  <c r="G67" i="3"/>
  <c r="K46" i="3"/>
  <c r="K15" i="3"/>
  <c r="E9" i="1"/>
  <c r="AE15" i="2"/>
  <c r="AA15" i="2"/>
  <c r="S15" i="2"/>
  <c r="C18" i="1"/>
  <c r="E18" i="1"/>
  <c r="D18" i="1"/>
  <c r="K65" i="3"/>
  <c r="K27" i="3"/>
  <c r="E65" i="3"/>
  <c r="E27" i="3"/>
  <c r="E28" i="3" s="1"/>
  <c r="D28" i="3"/>
  <c r="D25" i="2"/>
  <c r="D9" i="1"/>
  <c r="B33" i="2"/>
  <c r="B35" i="2" s="1"/>
  <c r="L24" i="2"/>
  <c r="D33" i="2"/>
  <c r="D35" i="2" s="1"/>
  <c r="C33" i="2"/>
  <c r="B25" i="2"/>
  <c r="J22" i="2"/>
  <c r="J25" i="2" s="1"/>
  <c r="B28" i="3"/>
  <c r="L28" i="3"/>
  <c r="C47" i="3"/>
  <c r="F47" i="3"/>
  <c r="I47" i="3"/>
  <c r="L47" i="3"/>
  <c r="C66" i="3"/>
  <c r="F66" i="3"/>
  <c r="I66" i="3"/>
  <c r="L66" i="3"/>
  <c r="L67" i="3" s="1"/>
  <c r="E12" i="2"/>
  <c r="H31" i="2"/>
  <c r="H33" i="2" s="1"/>
  <c r="J31" i="2"/>
  <c r="J33" i="2" s="1"/>
  <c r="J35" i="2" s="1"/>
  <c r="C25" i="2"/>
  <c r="F28" i="3"/>
  <c r="I28" i="3"/>
  <c r="H28" i="3"/>
  <c r="J28" i="3"/>
  <c r="B47" i="3"/>
  <c r="D47" i="3"/>
  <c r="H47" i="3"/>
  <c r="J47" i="3"/>
  <c r="B66" i="3"/>
  <c r="D66" i="3"/>
  <c r="D67" i="3" s="1"/>
  <c r="D8" i="1" s="1"/>
  <c r="D13" i="1" s="1"/>
  <c r="H66" i="3"/>
  <c r="J66" i="3"/>
  <c r="C28" i="3"/>
  <c r="E47" i="3"/>
  <c r="K47" i="3"/>
  <c r="B9" i="1"/>
  <c r="L25" i="2"/>
  <c r="K22" i="2"/>
  <c r="K25" i="2" s="1"/>
  <c r="E25" i="2"/>
  <c r="I61" i="2"/>
  <c r="I33" i="2"/>
  <c r="I35" i="2" s="1"/>
  <c r="H61" i="2"/>
  <c r="J61" i="2"/>
  <c r="F67" i="3" l="1"/>
  <c r="K66" i="3"/>
  <c r="K28" i="3"/>
  <c r="K67" i="3" s="1"/>
  <c r="E10" i="1" s="1"/>
  <c r="E67" i="3"/>
  <c r="E8" i="1" s="1"/>
  <c r="E13" i="1" s="1"/>
  <c r="I67" i="3"/>
  <c r="C10" i="1" s="1"/>
  <c r="C15" i="1" s="1"/>
  <c r="H67" i="3"/>
  <c r="B10" i="1" s="1"/>
  <c r="B15" i="1" s="1"/>
  <c r="C67" i="3"/>
  <c r="C8" i="1" s="1"/>
  <c r="B67" i="3"/>
  <c r="B8" i="1" s="1"/>
  <c r="C17" i="1"/>
  <c r="C19" i="1" s="1"/>
  <c r="J67" i="3"/>
  <c r="D10" i="1" s="1"/>
  <c r="E17" i="1"/>
  <c r="E19" i="1" s="1"/>
  <c r="C35" i="2"/>
  <c r="D17" i="1"/>
  <c r="D19" i="1" s="1"/>
  <c r="H35" i="2"/>
  <c r="C13" i="1" l="1"/>
  <c r="C14" i="1"/>
  <c r="E15" i="1"/>
  <c r="E14" i="1"/>
  <c r="D14" i="1"/>
  <c r="D15" i="1"/>
  <c r="B14" i="1"/>
  <c r="B13" i="1"/>
</calcChain>
</file>

<file path=xl/comments1.xml><?xml version="1.0" encoding="utf-8"?>
<comments xmlns="http://schemas.openxmlformats.org/spreadsheetml/2006/main">
  <authors>
    <author>Node5</author>
  </authors>
  <commentList>
    <comment ref="B9" authorId="0" shapeId="0">
      <text>
        <r>
          <rPr>
            <sz val="9"/>
            <color indexed="81"/>
            <rFont val="Tahoma"/>
            <family val="2"/>
          </rPr>
          <t xml:space="preserve">Balram
Excluding RCM
</t>
        </r>
      </text>
    </comment>
    <comment ref="C9" authorId="0" shapeId="0">
      <text>
        <r>
          <rPr>
            <sz val="9"/>
            <color indexed="81"/>
            <rFont val="Tahoma"/>
            <family val="2"/>
          </rPr>
          <t xml:space="preserve">Balram
Excluding RCM
</t>
        </r>
      </text>
    </comment>
    <comment ref="D9" authorId="0" shapeId="0">
      <text>
        <r>
          <rPr>
            <sz val="9"/>
            <color indexed="81"/>
            <rFont val="Tahoma"/>
            <family val="2"/>
          </rPr>
          <t xml:space="preserve">Balram
Excluding RCM
</t>
        </r>
      </text>
    </comment>
    <comment ref="E9" authorId="0" shapeId="0">
      <text>
        <r>
          <rPr>
            <sz val="9"/>
            <color indexed="81"/>
            <rFont val="Tahoma"/>
            <family val="2"/>
          </rPr>
          <t xml:space="preserve">Balram
Excluding RCM
</t>
        </r>
      </text>
    </comment>
    <comment ref="F9" authorId="0" shapeId="0">
      <text>
        <r>
          <rPr>
            <sz val="9"/>
            <color indexed="81"/>
            <rFont val="Tahoma"/>
            <family val="2"/>
          </rPr>
          <t xml:space="preserve">Balram
Excluding RCM
</t>
        </r>
      </text>
    </comment>
  </commentList>
</comments>
</file>

<file path=xl/sharedStrings.xml><?xml version="1.0" encoding="utf-8"?>
<sst xmlns="http://schemas.openxmlformats.org/spreadsheetml/2006/main" count="232" uniqueCount="74">
  <si>
    <t>Name fo the Firm</t>
  </si>
  <si>
    <t>Year</t>
  </si>
  <si>
    <t>Data as per GSTR 3B</t>
  </si>
  <si>
    <t>Data as per GSTR 1</t>
  </si>
  <si>
    <t>Data as per Books</t>
  </si>
  <si>
    <t xml:space="preserve">  R1 Vs 3B</t>
  </si>
  <si>
    <t xml:space="preserve">  R1 Vs books</t>
  </si>
  <si>
    <t xml:space="preserve">  R3b Vs Books </t>
  </si>
  <si>
    <t>Particulars</t>
  </si>
  <si>
    <t>AS  PER RETURN</t>
  </si>
  <si>
    <t>Tax. Value</t>
  </si>
  <si>
    <t>IGST</t>
  </si>
  <si>
    <t>CGST</t>
  </si>
  <si>
    <t>SGST</t>
  </si>
  <si>
    <t>(a) Outward Taxable Supplies</t>
  </si>
  <si>
    <t>(b) Outward Nil Rated/Exempted Supplies</t>
  </si>
  <si>
    <t xml:space="preserve">TOTAL </t>
  </si>
  <si>
    <t>DIFFERENCES IN OUTPUT TAX LIABILITY</t>
  </si>
  <si>
    <t>AS  PER BOOKS</t>
  </si>
  <si>
    <t>DIFFERENCE</t>
  </si>
  <si>
    <t>DIFFERENCES IN INPUT TAX CREDIT</t>
  </si>
  <si>
    <t>(b) ITC on Inward Supplies liable to RCM</t>
  </si>
  <si>
    <t>(C) All Other ITC</t>
  </si>
  <si>
    <t>TOTAL ELIGIBLE ITC</t>
  </si>
  <si>
    <t>Less: ITC Reversed (If any)</t>
  </si>
  <si>
    <t>NET ELIGIBLE ITC</t>
  </si>
  <si>
    <t>DIFFERENCES IN PAYMENT OF TAX LIABILITY</t>
  </si>
  <si>
    <t>Total Tax Liability</t>
  </si>
  <si>
    <t>Less: Payment through Credit</t>
  </si>
  <si>
    <t>~Utilization of IGST Input</t>
  </si>
  <si>
    <t>~Utilization of CGST Input</t>
  </si>
  <si>
    <t>~Utilization of SGST Input</t>
  </si>
  <si>
    <t>Less: Paid through Challan</t>
  </si>
  <si>
    <t>Net Tax Liability</t>
  </si>
  <si>
    <t>Month</t>
  </si>
  <si>
    <t>CESS</t>
  </si>
  <si>
    <t>Jul</t>
  </si>
  <si>
    <t>B2B</t>
  </si>
  <si>
    <t>B2C</t>
  </si>
  <si>
    <t>Aug</t>
  </si>
  <si>
    <t>Sept</t>
  </si>
  <si>
    <t>Oct</t>
  </si>
  <si>
    <t>Dec</t>
  </si>
  <si>
    <t>Jan</t>
  </si>
  <si>
    <t>Feb</t>
  </si>
  <si>
    <t>Mar</t>
  </si>
  <si>
    <t>Taxable Amount</t>
  </si>
  <si>
    <t>DN / CN</t>
  </si>
  <si>
    <t>Advances</t>
  </si>
  <si>
    <t>(c) Inward Supplies Liable to RCM</t>
  </si>
  <si>
    <t>Liability As per GSTR 3B</t>
  </si>
  <si>
    <t>Sep</t>
  </si>
  <si>
    <t>Nov</t>
  </si>
  <si>
    <t>March</t>
  </si>
  <si>
    <t>Taxble value</t>
  </si>
  <si>
    <t>Gross Total</t>
  </si>
  <si>
    <t>As per GSTR 1</t>
  </si>
  <si>
    <t>As per Books</t>
  </si>
  <si>
    <t>Total of Month</t>
  </si>
  <si>
    <t>Total of Quarter 2</t>
  </si>
  <si>
    <t>Total of Quarter 3</t>
  </si>
  <si>
    <t>Total of Quarter 4</t>
  </si>
  <si>
    <t>GSTIN</t>
  </si>
  <si>
    <t>ITC AS PER 3B</t>
  </si>
  <si>
    <t>ITC AS PER BOOKS</t>
  </si>
  <si>
    <t>Difference</t>
  </si>
  <si>
    <t>If GSTR 1 select for Quarterly Return then Fill only quarter ending month Data</t>
  </si>
  <si>
    <t>V/s</t>
  </si>
  <si>
    <t>Click More Details</t>
  </si>
  <si>
    <t>July diff  for Bill no 2 this was corrected</t>
  </si>
  <si>
    <t>SEP</t>
  </si>
  <si>
    <t>Invoice no 24 +61+22+31</t>
  </si>
  <si>
    <t>Mismatched</t>
  </si>
  <si>
    <t>jsr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</si>
</sst>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dd\-mmm\-yy\ \t\o\ dd\-mmm\-yy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theme="0"/>
      <name val="Arial"/>
      <family val="2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u/>
      <sz val="11"/>
      <color theme="10"/>
      <name val="Calibri"/>
      <family val="2"/>
    </font>
    <font>
      <sz val="11"/>
      <color rgb="FFFFFFFF"/>
      <name val="Calibri"/>
      <family val="2"/>
      <scheme val="minor"/>
    </font>
    <font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150">
    <xf numFmtId="0" fontId="0" fillId="0" borderId="0" xfId="0"/>
    <xf numFmtId="0" fontId="0" fillId="0" borderId="0" xfId="0" applyProtection="1">
      <protection hidden="1"/>
    </xf>
    <xf numFmtId="0" fontId="2" fillId="7" borderId="11" xfId="0" applyFont="1" applyFill="1" applyBorder="1" applyAlignment="1" applyProtection="1">
      <alignment horizontal="center" vertical="center"/>
      <protection hidden="1"/>
    </xf>
    <xf numFmtId="0" fontId="2" fillId="7" borderId="10" xfId="0" applyFont="1" applyFill="1" applyBorder="1" applyAlignment="1" applyProtection="1">
      <alignment horizontal="center" vertical="center"/>
      <protection hidden="1"/>
    </xf>
    <xf numFmtId="0" fontId="2" fillId="7" borderId="10" xfId="0" applyFont="1" applyFill="1" applyBorder="1" applyAlignment="1" applyProtection="1">
      <alignment horizontal="center" vertical="center" wrapText="1"/>
      <protection hidden="1"/>
    </xf>
    <xf numFmtId="0" fontId="2" fillId="7" borderId="5" xfId="0" applyFont="1" applyFill="1" applyBorder="1" applyAlignment="1" applyProtection="1">
      <alignment horizontal="center"/>
      <protection hidden="1"/>
    </xf>
    <xf numFmtId="0" fontId="2" fillId="7" borderId="6" xfId="0" applyFont="1" applyFill="1" applyBorder="1" applyAlignment="1" applyProtection="1">
      <alignment horizontal="center"/>
      <protection hidden="1"/>
    </xf>
    <xf numFmtId="0" fontId="2" fillId="7" borderId="16" xfId="0" applyFont="1" applyFill="1" applyBorder="1" applyAlignment="1" applyProtection="1">
      <protection hidden="1"/>
    </xf>
    <xf numFmtId="0" fontId="2" fillId="11" borderId="1" xfId="0" applyFont="1" applyFill="1" applyBorder="1" applyProtection="1">
      <protection hidden="1"/>
    </xf>
    <xf numFmtId="0" fontId="2" fillId="3" borderId="1" xfId="0" applyFont="1" applyFill="1" applyBorder="1" applyProtection="1">
      <protection hidden="1"/>
    </xf>
    <xf numFmtId="0" fontId="2" fillId="5" borderId="1" xfId="0" applyFont="1" applyFill="1" applyBorder="1" applyProtection="1">
      <protection hidden="1"/>
    </xf>
    <xf numFmtId="0" fontId="2" fillId="6" borderId="1" xfId="0" applyFont="1" applyFill="1" applyBorder="1" applyProtection="1">
      <protection hidden="1"/>
    </xf>
    <xf numFmtId="0" fontId="2" fillId="2" borderId="1" xfId="0" applyFont="1" applyFill="1" applyBorder="1" applyProtection="1">
      <protection hidden="1"/>
    </xf>
    <xf numFmtId="0" fontId="0" fillId="2" borderId="1" xfId="0" applyFont="1" applyFill="1" applyBorder="1" applyProtection="1">
      <protection hidden="1"/>
    </xf>
    <xf numFmtId="0" fontId="0" fillId="0" borderId="0" xfId="0" applyProtection="1">
      <protection locked="0"/>
    </xf>
    <xf numFmtId="0" fontId="0" fillId="12" borderId="1" xfId="0" applyFill="1" applyBorder="1" applyProtection="1">
      <protection hidden="1"/>
    </xf>
    <xf numFmtId="0" fontId="7" fillId="0" borderId="0" xfId="2" applyAlignment="1" applyProtection="1">
      <protection hidden="1"/>
    </xf>
    <xf numFmtId="43" fontId="0" fillId="0" borderId="1" xfId="1" applyFont="1" applyBorder="1" applyProtection="1">
      <protection locked="0"/>
    </xf>
    <xf numFmtId="43" fontId="0" fillId="0" borderId="8" xfId="1" applyFont="1" applyBorder="1" applyProtection="1">
      <protection locked="0"/>
    </xf>
    <xf numFmtId="0" fontId="7" fillId="0" borderId="0" xfId="2" applyAlignment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43" fontId="0" fillId="0" borderId="5" xfId="1" applyFont="1" applyBorder="1" applyProtection="1">
      <protection locked="0"/>
    </xf>
    <xf numFmtId="43" fontId="0" fillId="0" borderId="6" xfId="1" applyFont="1" applyBorder="1" applyProtection="1">
      <protection locked="0"/>
    </xf>
    <xf numFmtId="43" fontId="0" fillId="0" borderId="28" xfId="1" applyFont="1" applyBorder="1" applyProtection="1">
      <protection locked="0"/>
    </xf>
    <xf numFmtId="43" fontId="0" fillId="0" borderId="29" xfId="1" applyFont="1" applyBorder="1" applyProtection="1">
      <protection locked="0"/>
    </xf>
    <xf numFmtId="0" fontId="8" fillId="0" borderId="0" xfId="0" applyFont="1" applyAlignment="1" applyProtection="1">
      <alignment horizontal="center"/>
      <protection locked="0" hidden="1"/>
    </xf>
    <xf numFmtId="0" fontId="0" fillId="0" borderId="0" xfId="0" applyFont="1" applyProtection="1">
      <protection locked="0" hidden="1"/>
    </xf>
    <xf numFmtId="0" fontId="0" fillId="0" borderId="0" xfId="0" applyFont="1" applyProtection="1">
      <protection hidden="1"/>
    </xf>
    <xf numFmtId="43" fontId="0" fillId="0" borderId="1" xfId="1" applyFont="1" applyBorder="1" applyProtection="1">
      <protection locked="0" hidden="1"/>
    </xf>
    <xf numFmtId="43" fontId="0" fillId="0" borderId="8" xfId="1" applyFont="1" applyBorder="1" applyProtection="1">
      <protection locked="0" hidden="1"/>
    </xf>
    <xf numFmtId="0" fontId="0" fillId="8" borderId="7" xfId="0" applyFont="1" applyFill="1" applyBorder="1" applyProtection="1">
      <protection hidden="1"/>
    </xf>
    <xf numFmtId="0" fontId="0" fillId="0" borderId="0" xfId="0" applyFont="1" applyFill="1" applyProtection="1">
      <protection hidden="1"/>
    </xf>
    <xf numFmtId="0" fontId="0" fillId="2" borderId="1" xfId="0" quotePrefix="1" applyFont="1" applyFill="1" applyBorder="1" applyProtection="1">
      <protection hidden="1"/>
    </xf>
    <xf numFmtId="0" fontId="4" fillId="0" borderId="0" xfId="0" applyFont="1" applyFill="1" applyAlignment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2" fillId="0" borderId="0" xfId="0" applyFont="1" applyFill="1" applyBorder="1" applyAlignment="1" applyProtection="1">
      <protection locked="0" hidden="1"/>
    </xf>
    <xf numFmtId="164" fontId="0" fillId="0" borderId="0" xfId="1" applyNumberFormat="1" applyFont="1" applyFill="1" applyBorder="1" applyProtection="1">
      <protection locked="0" hidden="1"/>
    </xf>
    <xf numFmtId="164" fontId="2" fillId="0" borderId="0" xfId="1" applyNumberFormat="1" applyFont="1" applyFill="1" applyBorder="1" applyProtection="1">
      <protection locked="0" hidden="1"/>
    </xf>
    <xf numFmtId="0" fontId="2" fillId="3" borderId="1" xfId="0" applyFont="1" applyFill="1" applyBorder="1" applyProtection="1">
      <protection locked="0" hidden="1"/>
    </xf>
    <xf numFmtId="0" fontId="2" fillId="5" borderId="1" xfId="0" applyFont="1" applyFill="1" applyBorder="1" applyProtection="1">
      <protection locked="0" hidden="1"/>
    </xf>
    <xf numFmtId="0" fontId="2" fillId="6" borderId="1" xfId="0" applyFont="1" applyFill="1" applyBorder="1" applyProtection="1">
      <protection locked="0" hidden="1"/>
    </xf>
    <xf numFmtId="0" fontId="0" fillId="2" borderId="1" xfId="0" applyFont="1" applyFill="1" applyBorder="1" applyProtection="1">
      <protection locked="0" hidden="1"/>
    </xf>
    <xf numFmtId="164" fontId="0" fillId="3" borderId="1" xfId="1" applyNumberFormat="1" applyFont="1" applyFill="1" applyBorder="1" applyProtection="1">
      <protection locked="0" hidden="1"/>
    </xf>
    <xf numFmtId="164" fontId="0" fillId="5" borderId="1" xfId="1" applyNumberFormat="1" applyFont="1" applyFill="1" applyBorder="1" applyProtection="1">
      <protection locked="0" hidden="1"/>
    </xf>
    <xf numFmtId="164" fontId="0" fillId="6" borderId="1" xfId="1" applyNumberFormat="1" applyFont="1" applyFill="1" applyBorder="1" applyProtection="1">
      <protection locked="0" hidden="1"/>
    </xf>
    <xf numFmtId="0" fontId="0" fillId="12" borderId="1" xfId="0" applyFill="1" applyBorder="1" applyProtection="1"/>
    <xf numFmtId="0" fontId="0" fillId="0" borderId="0" xfId="0" applyProtection="1"/>
    <xf numFmtId="0" fontId="0" fillId="12" borderId="5" xfId="0" applyFill="1" applyBorder="1" applyProtection="1"/>
    <xf numFmtId="0" fontId="0" fillId="12" borderId="0" xfId="0" applyFill="1" applyProtection="1"/>
    <xf numFmtId="0" fontId="0" fillId="13" borderId="1" xfId="0" applyFill="1" applyBorder="1" applyProtection="1"/>
    <xf numFmtId="0" fontId="0" fillId="13" borderId="0" xfId="0" applyFill="1" applyBorder="1" applyProtection="1"/>
    <xf numFmtId="0" fontId="0" fillId="0" borderId="0" xfId="0" applyBorder="1" applyAlignment="1" applyProtection="1">
      <alignment horizontal="center"/>
    </xf>
    <xf numFmtId="0" fontId="2" fillId="7" borderId="5" xfId="0" applyFont="1" applyFill="1" applyBorder="1" applyAlignment="1" applyProtection="1">
      <alignment horizontal="center"/>
    </xf>
    <xf numFmtId="0" fontId="2" fillId="7" borderId="6" xfId="0" applyFont="1" applyFill="1" applyBorder="1" applyAlignment="1" applyProtection="1">
      <alignment horizontal="center"/>
    </xf>
    <xf numFmtId="0" fontId="2" fillId="7" borderId="11" xfId="0" applyFont="1" applyFill="1" applyBorder="1" applyAlignment="1" applyProtection="1">
      <alignment horizontal="center" vertical="center"/>
    </xf>
    <xf numFmtId="0" fontId="2" fillId="7" borderId="14" xfId="0" applyFont="1" applyFill="1" applyBorder="1" applyAlignment="1" applyProtection="1">
      <alignment horizontal="center"/>
    </xf>
    <xf numFmtId="0" fontId="2" fillId="7" borderId="15" xfId="0" applyFont="1" applyFill="1" applyBorder="1" applyAlignment="1" applyProtection="1">
      <alignment horizontal="center"/>
    </xf>
    <xf numFmtId="0" fontId="9" fillId="0" borderId="0" xfId="0" applyFont="1" applyProtection="1">
      <protection locked="0"/>
    </xf>
    <xf numFmtId="43" fontId="0" fillId="11" borderId="1" xfId="1" applyFont="1" applyFill="1" applyBorder="1" applyProtection="1">
      <protection hidden="1"/>
    </xf>
    <xf numFmtId="43" fontId="0" fillId="0" borderId="12" xfId="1" applyFont="1" applyBorder="1" applyProtection="1">
      <protection locked="0" hidden="1"/>
    </xf>
    <xf numFmtId="43" fontId="0" fillId="8" borderId="12" xfId="1" applyFont="1" applyFill="1" applyBorder="1" applyProtection="1">
      <protection hidden="1"/>
    </xf>
    <xf numFmtId="43" fontId="0" fillId="8" borderId="1" xfId="1" applyFont="1" applyFill="1" applyBorder="1" applyProtection="1">
      <protection hidden="1"/>
    </xf>
    <xf numFmtId="43" fontId="0" fillId="3" borderId="1" xfId="1" applyFont="1" applyFill="1" applyBorder="1" applyProtection="1">
      <protection hidden="1"/>
    </xf>
    <xf numFmtId="43" fontId="0" fillId="0" borderId="1" xfId="1" applyFont="1" applyFill="1" applyBorder="1" applyProtection="1">
      <protection locked="0" hidden="1"/>
    </xf>
    <xf numFmtId="43" fontId="0" fillId="6" borderId="1" xfId="1" applyFont="1" applyFill="1" applyBorder="1" applyProtection="1">
      <protection hidden="1"/>
    </xf>
    <xf numFmtId="43" fontId="2" fillId="3" borderId="1" xfId="1" applyFont="1" applyFill="1" applyBorder="1" applyProtection="1">
      <protection hidden="1"/>
    </xf>
    <xf numFmtId="43" fontId="2" fillId="5" borderId="1" xfId="1" applyFont="1" applyFill="1" applyBorder="1" applyProtection="1">
      <protection hidden="1"/>
    </xf>
    <xf numFmtId="43" fontId="2" fillId="6" borderId="1" xfId="1" applyFont="1" applyFill="1" applyBorder="1" applyProtection="1">
      <protection hidden="1"/>
    </xf>
    <xf numFmtId="43" fontId="2" fillId="0" borderId="1" xfId="1" applyFont="1" applyFill="1" applyBorder="1" applyProtection="1">
      <protection locked="0" hidden="1"/>
    </xf>
    <xf numFmtId="43" fontId="0" fillId="8" borderId="7" xfId="1" applyFont="1" applyFill="1" applyBorder="1" applyProtection="1"/>
    <xf numFmtId="43" fontId="0" fillId="0" borderId="12" xfId="1" applyFont="1" applyBorder="1" applyProtection="1">
      <protection locked="0"/>
    </xf>
    <xf numFmtId="43" fontId="0" fillId="0" borderId="0" xfId="1" applyFont="1" applyProtection="1">
      <protection locked="0"/>
    </xf>
    <xf numFmtId="43" fontId="0" fillId="8" borderId="24" xfId="1" applyFont="1" applyFill="1" applyBorder="1" applyProtection="1"/>
    <xf numFmtId="43" fontId="0" fillId="0" borderId="25" xfId="1" applyFont="1" applyBorder="1" applyProtection="1">
      <protection locked="0"/>
    </xf>
    <xf numFmtId="43" fontId="0" fillId="8" borderId="1" xfId="1" applyFont="1" applyFill="1" applyBorder="1" applyProtection="1"/>
    <xf numFmtId="43" fontId="0" fillId="0" borderId="0" xfId="1" applyFont="1" applyProtection="1">
      <protection hidden="1"/>
    </xf>
    <xf numFmtId="43" fontId="0" fillId="0" borderId="0" xfId="1" applyFont="1" applyProtection="1"/>
    <xf numFmtId="43" fontId="0" fillId="8" borderId="26" xfId="1" applyFont="1" applyFill="1" applyBorder="1" applyProtection="1"/>
    <xf numFmtId="43" fontId="0" fillId="0" borderId="27" xfId="1" applyFont="1" applyBorder="1" applyProtection="1">
      <protection locked="0"/>
    </xf>
    <xf numFmtId="43" fontId="2" fillId="9" borderId="9" xfId="1" applyFont="1" applyFill="1" applyBorder="1" applyProtection="1">
      <protection hidden="1"/>
    </xf>
    <xf numFmtId="43" fontId="2" fillId="9" borderId="13" xfId="1" applyFont="1" applyFill="1" applyBorder="1" applyProtection="1">
      <protection hidden="1"/>
    </xf>
    <xf numFmtId="43" fontId="0" fillId="0" borderId="0" xfId="1" applyFont="1" applyFill="1" applyProtection="1">
      <protection hidden="1"/>
    </xf>
    <xf numFmtId="43" fontId="0" fillId="8" borderId="7" xfId="1" applyFont="1" applyFill="1" applyBorder="1" applyProtection="1">
      <protection hidden="1"/>
    </xf>
    <xf numFmtId="43" fontId="0" fillId="10" borderId="1" xfId="1" applyFont="1" applyFill="1" applyBorder="1" applyProtection="1">
      <protection hidden="1"/>
    </xf>
    <xf numFmtId="43" fontId="0" fillId="14" borderId="1" xfId="1" applyFont="1" applyFill="1" applyBorder="1" applyProtection="1">
      <protection hidden="1"/>
    </xf>
    <xf numFmtId="43" fontId="0" fillId="14" borderId="0" xfId="1" applyFont="1" applyFill="1" applyProtection="1">
      <protection hidden="1"/>
    </xf>
    <xf numFmtId="43" fontId="0" fillId="13" borderId="1" xfId="1" applyFont="1" applyFill="1" applyBorder="1" applyProtection="1">
      <protection hidden="1"/>
    </xf>
    <xf numFmtId="43" fontId="0" fillId="7" borderId="1" xfId="1" applyFont="1" applyFill="1" applyBorder="1" applyProtection="1">
      <protection hidden="1"/>
    </xf>
    <xf numFmtId="43" fontId="0" fillId="13" borderId="0" xfId="1" applyFont="1" applyFill="1" applyBorder="1" applyProtection="1">
      <protection hidden="1"/>
    </xf>
    <xf numFmtId="0" fontId="2" fillId="7" borderId="34" xfId="0" applyFont="1" applyFill="1" applyBorder="1" applyAlignment="1" applyProtection="1">
      <alignment horizontal="center"/>
    </xf>
    <xf numFmtId="0" fontId="9" fillId="0" borderId="0" xfId="0" applyFont="1" applyAlignment="1" applyProtection="1"/>
    <xf numFmtId="43" fontId="9" fillId="0" borderId="0" xfId="1" applyFont="1" applyProtection="1">
      <protection hidden="1"/>
    </xf>
    <xf numFmtId="0" fontId="0" fillId="0" borderId="31" xfId="0" applyBorder="1" applyAlignment="1" applyProtection="1">
      <alignment horizontal="center"/>
      <protection locked="0"/>
    </xf>
    <xf numFmtId="0" fontId="0" fillId="0" borderId="32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165" fontId="0" fillId="0" borderId="33" xfId="0" applyNumberFormat="1" applyBorder="1" applyAlignment="1" applyProtection="1">
      <alignment horizontal="center"/>
      <protection locked="0"/>
    </xf>
    <xf numFmtId="165" fontId="0" fillId="0" borderId="30" xfId="0" applyNumberFormat="1" applyBorder="1" applyAlignment="1" applyProtection="1">
      <alignment horizontal="center"/>
      <protection locked="0"/>
    </xf>
    <xf numFmtId="165" fontId="0" fillId="0" borderId="27" xfId="0" applyNumberFormat="1" applyBorder="1" applyAlignment="1" applyProtection="1">
      <alignment horizontal="center"/>
      <protection locked="0"/>
    </xf>
    <xf numFmtId="0" fontId="0" fillId="0" borderId="34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2" fillId="7" borderId="2" xfId="0" applyFont="1" applyFill="1" applyBorder="1" applyAlignment="1" applyProtection="1">
      <alignment horizontal="center" vertical="center"/>
    </xf>
    <xf numFmtId="0" fontId="2" fillId="7" borderId="4" xfId="0" applyFont="1" applyFill="1" applyBorder="1" applyAlignment="1" applyProtection="1">
      <alignment horizontal="center" vertical="center"/>
    </xf>
    <xf numFmtId="0" fontId="2" fillId="7" borderId="7" xfId="0" applyFont="1" applyFill="1" applyBorder="1" applyAlignment="1" applyProtection="1">
      <alignment horizontal="center"/>
    </xf>
    <xf numFmtId="0" fontId="2" fillId="7" borderId="12" xfId="0" applyFont="1" applyFill="1" applyBorder="1" applyAlignment="1" applyProtection="1">
      <alignment horizontal="center"/>
    </xf>
    <xf numFmtId="0" fontId="2" fillId="7" borderId="1" xfId="0" applyFont="1" applyFill="1" applyBorder="1" applyAlignment="1" applyProtection="1">
      <alignment horizontal="center"/>
    </xf>
    <xf numFmtId="0" fontId="2" fillId="7" borderId="8" xfId="0" applyFont="1" applyFill="1" applyBorder="1" applyAlignment="1" applyProtection="1">
      <alignment horizontal="center"/>
    </xf>
    <xf numFmtId="43" fontId="2" fillId="7" borderId="1" xfId="1" applyFont="1" applyFill="1" applyBorder="1" applyAlignment="1" applyProtection="1">
      <alignment horizontal="center"/>
    </xf>
    <xf numFmtId="43" fontId="2" fillId="7" borderId="7" xfId="1" applyFont="1" applyFill="1" applyBorder="1" applyAlignment="1" applyProtection="1">
      <alignment horizontal="center"/>
    </xf>
    <xf numFmtId="43" fontId="2" fillId="7" borderId="12" xfId="1" applyFont="1" applyFill="1" applyBorder="1" applyAlignment="1" applyProtection="1">
      <alignment horizontal="center"/>
    </xf>
    <xf numFmtId="43" fontId="2" fillId="7" borderId="8" xfId="1" applyFont="1" applyFill="1" applyBorder="1" applyAlignment="1" applyProtection="1">
      <alignment horizontal="center"/>
    </xf>
    <xf numFmtId="43" fontId="2" fillId="7" borderId="7" xfId="1" applyFont="1" applyFill="1" applyBorder="1" applyAlignment="1" applyProtection="1">
      <alignment horizontal="center"/>
      <protection hidden="1"/>
    </xf>
    <xf numFmtId="43" fontId="2" fillId="7" borderId="12" xfId="1" applyFont="1" applyFill="1" applyBorder="1" applyAlignment="1" applyProtection="1">
      <alignment horizontal="center"/>
      <protection hidden="1"/>
    </xf>
    <xf numFmtId="43" fontId="2" fillId="7" borderId="1" xfId="1" applyFont="1" applyFill="1" applyBorder="1" applyAlignment="1" applyProtection="1">
      <alignment horizontal="center"/>
      <protection hidden="1"/>
    </xf>
    <xf numFmtId="43" fontId="2" fillId="7" borderId="8" xfId="1" applyFont="1" applyFill="1" applyBorder="1" applyAlignment="1" applyProtection="1">
      <alignment horizontal="center"/>
      <protection hidden="1"/>
    </xf>
    <xf numFmtId="43" fontId="0" fillId="0" borderId="22" xfId="1" applyFont="1" applyBorder="1" applyAlignment="1" applyProtection="1">
      <alignment horizontal="center"/>
      <protection hidden="1"/>
    </xf>
    <xf numFmtId="43" fontId="0" fillId="0" borderId="17" xfId="1" applyFont="1" applyBorder="1" applyAlignment="1" applyProtection="1">
      <alignment horizontal="center"/>
      <protection hidden="1"/>
    </xf>
    <xf numFmtId="43" fontId="0" fillId="0" borderId="12" xfId="1" applyFont="1" applyBorder="1" applyAlignment="1" applyProtection="1">
      <alignment horizontal="center"/>
      <protection hidden="1"/>
    </xf>
    <xf numFmtId="43" fontId="0" fillId="0" borderId="31" xfId="1" applyFont="1" applyBorder="1" applyAlignment="1" applyProtection="1">
      <alignment horizontal="center"/>
      <protection hidden="1"/>
    </xf>
    <xf numFmtId="43" fontId="0" fillId="0" borderId="32" xfId="1" applyFont="1" applyBorder="1" applyAlignment="1" applyProtection="1">
      <alignment horizontal="center"/>
      <protection hidden="1"/>
    </xf>
    <xf numFmtId="43" fontId="0" fillId="0" borderId="25" xfId="1" applyFont="1" applyBorder="1" applyAlignment="1" applyProtection="1">
      <alignment horizontal="center"/>
      <protection hidden="1"/>
    </xf>
    <xf numFmtId="0" fontId="5" fillId="7" borderId="22" xfId="0" applyFont="1" applyFill="1" applyBorder="1" applyAlignment="1" applyProtection="1">
      <alignment horizontal="center" vertical="center" wrapText="1"/>
    </xf>
    <xf numFmtId="0" fontId="5" fillId="7" borderId="17" xfId="0" applyFont="1" applyFill="1" applyBorder="1" applyAlignment="1" applyProtection="1">
      <alignment horizontal="center" vertical="center" wrapText="1"/>
    </xf>
    <xf numFmtId="0" fontId="5" fillId="7" borderId="12" xfId="0" applyFont="1" applyFill="1" applyBorder="1" applyAlignment="1" applyProtection="1">
      <alignment horizontal="center" vertical="center" wrapText="1"/>
    </xf>
    <xf numFmtId="0" fontId="5" fillId="7" borderId="1" xfId="0" applyFont="1" applyFill="1" applyBorder="1" applyAlignment="1" applyProtection="1">
      <alignment horizontal="center" vertical="center" wrapText="1"/>
    </xf>
    <xf numFmtId="0" fontId="2" fillId="7" borderId="19" xfId="0" applyFont="1" applyFill="1" applyBorder="1" applyAlignment="1" applyProtection="1">
      <alignment horizontal="center"/>
      <protection hidden="1"/>
    </xf>
    <xf numFmtId="0" fontId="2" fillId="7" borderId="20" xfId="0" applyFont="1" applyFill="1" applyBorder="1" applyAlignment="1" applyProtection="1">
      <alignment horizontal="center"/>
      <protection hidden="1"/>
    </xf>
    <xf numFmtId="0" fontId="2" fillId="7" borderId="23" xfId="0" applyFont="1" applyFill="1" applyBorder="1" applyAlignment="1" applyProtection="1">
      <alignment horizont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2" fillId="7" borderId="2" xfId="0" applyFont="1" applyFill="1" applyBorder="1" applyAlignment="1" applyProtection="1">
      <alignment horizontal="center" vertical="center"/>
      <protection hidden="1"/>
    </xf>
    <xf numFmtId="0" fontId="2" fillId="7" borderId="4" xfId="0" applyFont="1" applyFill="1" applyBorder="1" applyAlignment="1" applyProtection="1">
      <alignment horizontal="center" vertical="center"/>
      <protection hidden="1"/>
    </xf>
    <xf numFmtId="0" fontId="0" fillId="0" borderId="20" xfId="0" applyFont="1" applyBorder="1" applyProtection="1">
      <protection hidden="1"/>
    </xf>
    <xf numFmtId="0" fontId="0" fillId="0" borderId="21" xfId="0" applyFont="1" applyBorder="1" applyProtection="1">
      <protection hidden="1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3" borderId="1" xfId="0" applyFont="1" applyFill="1" applyBorder="1" applyAlignment="1" applyProtection="1">
      <alignment horizontal="center"/>
      <protection hidden="1"/>
    </xf>
    <xf numFmtId="0" fontId="2" fillId="5" borderId="1" xfId="0" applyFont="1" applyFill="1" applyBorder="1" applyAlignment="1" applyProtection="1">
      <alignment horizontal="center"/>
      <protection hidden="1"/>
    </xf>
    <xf numFmtId="0" fontId="2" fillId="6" borderId="1" xfId="0" applyFont="1" applyFill="1" applyBorder="1" applyAlignment="1" applyProtection="1">
      <alignment horizontal="center"/>
      <protection hidden="1"/>
    </xf>
    <xf numFmtId="0" fontId="2" fillId="7" borderId="17" xfId="0" applyFont="1" applyFill="1" applyBorder="1" applyAlignment="1" applyProtection="1">
      <alignment horizontal="center"/>
      <protection hidden="1"/>
    </xf>
    <xf numFmtId="0" fontId="0" fillId="0" borderId="17" xfId="0" applyFont="1" applyBorder="1" applyProtection="1">
      <protection hidden="1"/>
    </xf>
    <xf numFmtId="0" fontId="0" fillId="0" borderId="18" xfId="0" applyFont="1" applyBorder="1" applyProtection="1">
      <protection hidden="1"/>
    </xf>
    <xf numFmtId="43" fontId="2" fillId="3" borderId="1" xfId="1" applyFont="1" applyFill="1" applyBorder="1" applyAlignment="1" applyProtection="1">
      <alignment horizontal="center"/>
      <protection hidden="1"/>
    </xf>
    <xf numFmtId="43" fontId="2" fillId="5" borderId="1" xfId="1" applyFont="1" applyFill="1" applyBorder="1" applyAlignment="1" applyProtection="1">
      <alignment horizontal="center"/>
      <protection hidden="1"/>
    </xf>
    <xf numFmtId="43" fontId="2" fillId="6" borderId="1" xfId="1" applyFont="1" applyFill="1" applyBorder="1" applyAlignment="1" applyProtection="1">
      <alignment horizontal="center"/>
      <protection hidden="1"/>
    </xf>
    <xf numFmtId="0" fontId="3" fillId="0" borderId="0" xfId="0" applyFont="1" applyFill="1" applyBorder="1" applyAlignment="1" applyProtection="1">
      <alignment horizontal="center"/>
      <protection locked="0" hidden="1"/>
    </xf>
    <xf numFmtId="0" fontId="2" fillId="2" borderId="1" xfId="0" applyFont="1" applyFill="1" applyBorder="1" applyAlignment="1" applyProtection="1">
      <alignment horizontal="center" vertical="center"/>
      <protection locked="0" hidden="1"/>
    </xf>
    <xf numFmtId="0" fontId="2" fillId="3" borderId="1" xfId="0" applyFont="1" applyFill="1" applyBorder="1" applyAlignment="1" applyProtection="1">
      <alignment horizontal="center"/>
      <protection locked="0" hidden="1"/>
    </xf>
    <xf numFmtId="0" fontId="2" fillId="5" borderId="1" xfId="0" applyFont="1" applyFill="1" applyBorder="1" applyAlignment="1" applyProtection="1">
      <alignment horizontal="center"/>
      <protection locked="0" hidden="1"/>
    </xf>
    <xf numFmtId="0" fontId="2" fillId="6" borderId="1" xfId="0" applyFont="1" applyFill="1" applyBorder="1" applyAlignment="1" applyProtection="1">
      <alignment horizontal="center"/>
      <protection locked="0" hidden="1"/>
    </xf>
    <xf numFmtId="0" fontId="3" fillId="4" borderId="1" xfId="0" applyFont="1" applyFill="1" applyBorder="1" applyAlignment="1" applyProtection="1">
      <alignment horizontal="center"/>
      <protection locked="0" hidden="1"/>
    </xf>
    <xf numFmtId="0" fontId="2" fillId="7" borderId="3" xfId="0" applyFont="1" applyFill="1" applyBorder="1" applyAlignment="1" applyProtection="1">
      <alignment horizontal="center"/>
      <protection hidden="1"/>
    </xf>
  </cellXfs>
  <cellStyles count="3">
    <cellStyle name="Comma" xfId="1" builtinId="3"/>
    <cellStyle name="Hyperlink" xfId="2" builtinId="8"/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GSTR1</c:v>
          </c:tx>
          <c:invertIfNegative val="0"/>
          <c:cat>
            <c:strRef>
              <c:f>('GSTR 1 VS BOOKS'!$A$10:$F$10,'GSTR 1 VS BOOKS'!$A$16:$F$16,'GSTR 1 VS BOOKS'!$A$22:$F$22,'GSTR 1 VS BOOKS'!$A$29:$F$29,'GSTR 1 VS BOOKS'!$A$35:$F$35,'GSTR 1 VS BOOKS'!$A$41:$F$41,'GSTR 1 VS BOOKS'!$A$48:$F$48,'GSTR 1 VS BOOKS'!$A$54:$F$54,'GSTR 1 VS BOOKS'!$A$60:$F$60)</c:f>
              <c:strCache>
                <c:ptCount val="9"/>
                <c:pt idx="0">
                  <c:v>Jul</c:v>
                </c:pt>
                <c:pt idx="1">
                  <c:v>Aug</c:v>
                </c:pt>
                <c:pt idx="2">
                  <c:v>Sept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</c:strCache>
            </c:strRef>
          </c:cat>
          <c:val>
            <c:numRef>
              <c:f>('GSTR 1 VS BOOKS'!$B$15,'GSTR 1 VS BOOKS'!$B$21,'GSTR 1 VS BOOKS'!$B$27,'GSTR 1 VS BOOKS'!$B$34,'GSTR 1 VS BOOKS'!$B$40,'GSTR 1 VS BOOKS'!$B$46,'GSTR 1 VS BOOKS'!$B$53,'GSTR 1 VS BOOKS'!$B$59,'GSTR 1 VS BOOKS'!$B$65)</c:f>
              <c:numCache>
                <c:formatCode>_(* #,##0.00_);_(* \(#,##0.00\);_(* "-"??_);_(@_)</c:formatCode>
                <c:ptCount val="9"/>
                <c:pt idx="0">
                  <c:v>380918.3</c:v>
                </c:pt>
                <c:pt idx="1">
                  <c:v>0</c:v>
                </c:pt>
                <c:pt idx="2">
                  <c:v>1175701.26</c:v>
                </c:pt>
                <c:pt idx="3">
                  <c:v>0</c:v>
                </c:pt>
                <c:pt idx="4">
                  <c:v>0</c:v>
                </c:pt>
                <c:pt idx="5">
                  <c:v>1722419.66</c:v>
                </c:pt>
                <c:pt idx="6">
                  <c:v>0</c:v>
                </c:pt>
                <c:pt idx="7">
                  <c:v>0</c:v>
                </c:pt>
                <c:pt idx="8">
                  <c:v>1863642.2100000002</c:v>
                </c:pt>
              </c:numCache>
            </c:numRef>
          </c:val>
        </c:ser>
        <c:ser>
          <c:idx val="0"/>
          <c:order val="1"/>
          <c:tx>
            <c:v>Books</c:v>
          </c:tx>
          <c:invertIfNegative val="0"/>
          <c:cat>
            <c:strRef>
              <c:f>('GSTR 1 VS BOOKS'!$A$10:$F$10,'GSTR 1 VS BOOKS'!$A$16:$F$16,'GSTR 1 VS BOOKS'!$A$22:$F$22,'GSTR 1 VS BOOKS'!$A$29:$F$29,'GSTR 1 VS BOOKS'!$A$35:$F$35,'GSTR 1 VS BOOKS'!$A$41:$F$41,'GSTR 1 VS BOOKS'!$A$48:$F$48,'GSTR 1 VS BOOKS'!$A$54:$F$54,'GSTR 1 VS BOOKS'!$A$60:$F$60)</c:f>
              <c:strCache>
                <c:ptCount val="9"/>
                <c:pt idx="0">
                  <c:v>Jul</c:v>
                </c:pt>
                <c:pt idx="1">
                  <c:v>Aug</c:v>
                </c:pt>
                <c:pt idx="2">
                  <c:v>Sept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</c:strCache>
            </c:strRef>
          </c:cat>
          <c:val>
            <c:numRef>
              <c:f>('GSTR 1 VS BOOKS'!$H$15,'GSTR 1 VS BOOKS'!$H$21,'GSTR 1 VS BOOKS'!$H$27,'GSTR 1 VS BOOKS'!$H$34,'GSTR 1 VS BOOKS'!$H$40,'GSTR 1 VS BOOKS'!$H$46,'GSTR 1 VS BOOKS'!$H$53,'GSTR 1 VS BOOKS'!$H$59,'GSTR 1 VS BOOKS'!$H$65)</c:f>
              <c:numCache>
                <c:formatCode>_(* #,##0.00_);_(* \(#,##0.00\);_(* "-"??_);_(@_)</c:formatCode>
                <c:ptCount val="9"/>
                <c:pt idx="0">
                  <c:v>380918.3</c:v>
                </c:pt>
                <c:pt idx="1">
                  <c:v>0</c:v>
                </c:pt>
                <c:pt idx="2">
                  <c:v>1175701.26</c:v>
                </c:pt>
                <c:pt idx="3">
                  <c:v>0</c:v>
                </c:pt>
                <c:pt idx="4">
                  <c:v>0</c:v>
                </c:pt>
                <c:pt idx="5">
                  <c:v>1722419.66</c:v>
                </c:pt>
                <c:pt idx="6">
                  <c:v>0</c:v>
                </c:pt>
                <c:pt idx="7">
                  <c:v>0</c:v>
                </c:pt>
                <c:pt idx="8">
                  <c:v>1863642.2100000002</c:v>
                </c:pt>
              </c:numCache>
            </c:numRef>
          </c:val>
        </c:ser>
        <c:ser>
          <c:idx val="2"/>
          <c:order val="2"/>
          <c:tx>
            <c:v>Differance</c:v>
          </c:tx>
          <c:invertIfNegative val="0"/>
          <c:val>
            <c:numRef>
              <c:f>('GSTR 1 VS BOOKS'!$G$15,'GSTR 1 VS BOOKS'!$G$21,'GSTR 1 VS BOOKS'!$G$27,'GSTR 1 VS BOOKS'!$G$34,'GSTR 1 VS BOOKS'!$G$40,'GSTR 1 VS BOOKS'!$G$46,'GSTR 1 VS BOOKS'!$G$53,'GSTR 1 VS BOOKS'!$G$59,'GSTR 1 VS BOOKS'!$G$65)</c:f>
              <c:numCache>
                <c:formatCode>_(* #,##0.00_);_(* \(#,##0.00\);_(* "-"??_);_(@_)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2072976"/>
        <c:axId val="172073360"/>
      </c:barChart>
      <c:catAx>
        <c:axId val="1720729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72073360"/>
        <c:crosses val="autoZero"/>
        <c:auto val="1"/>
        <c:lblAlgn val="ctr"/>
        <c:lblOffset val="100"/>
        <c:noMultiLvlLbl val="0"/>
      </c:catAx>
      <c:valAx>
        <c:axId val="172073360"/>
        <c:scaling>
          <c:orientation val="minMax"/>
        </c:scaling>
        <c:delete val="0"/>
        <c:axPos val="l"/>
        <c:majorGridlines/>
        <c:numFmt formatCode="_(* #,##0.00_);_(* \(#,##0.00\);_(* &quot;-&quot;??_);_(@_)" sourceLinked="1"/>
        <c:majorTickMark val="out"/>
        <c:minorTickMark val="none"/>
        <c:tickLblPos val="nextTo"/>
        <c:crossAx val="17207297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2403496"/>
        <c:axId val="171409560"/>
      </c:barChart>
      <c:catAx>
        <c:axId val="172403496"/>
        <c:scaling>
          <c:orientation val="minMax"/>
        </c:scaling>
        <c:delete val="0"/>
        <c:axPos val="b"/>
        <c:majorTickMark val="out"/>
        <c:minorTickMark val="none"/>
        <c:tickLblPos val="nextTo"/>
        <c:crossAx val="171409560"/>
        <c:crosses val="autoZero"/>
        <c:auto val="1"/>
        <c:lblAlgn val="ctr"/>
        <c:lblOffset val="100"/>
        <c:noMultiLvlLbl val="0"/>
      </c:catAx>
      <c:valAx>
        <c:axId val="1714095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724034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../../GST%20DATA" TargetMode="External"/><Relationship Id="rId2" Type="http://schemas.openxmlformats.org/officeDocument/2006/relationships/hyperlink" Target="https://mail.yahoo.com/d?.intl=in&amp;.lang=en-IN&amp;.partner=none&amp;.src=fp&amp;guccounter=1" TargetMode="External"/><Relationship Id="rId1" Type="http://schemas.openxmlformats.org/officeDocument/2006/relationships/hyperlink" Target="https://services.gst.gov.in/services/login" TargetMode="External"/><Relationship Id="rId5" Type="http://schemas.openxmlformats.org/officeDocument/2006/relationships/chart" Target="../charts/chart1.xml"/><Relationship Id="rId4" Type="http://schemas.openxmlformats.org/officeDocument/2006/relationships/hyperlink" Target="file:///\\Sarver\d\Tax%20Audit%20Data%20F.Y.2017-18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20</xdr:row>
      <xdr:rowOff>19050</xdr:rowOff>
    </xdr:from>
    <xdr:to>
      <xdr:col>0</xdr:col>
      <xdr:colOff>981075</xdr:colOff>
      <xdr:row>22</xdr:row>
      <xdr:rowOff>66674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95250" y="3257550"/>
          <a:ext cx="885825" cy="42862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Login</a:t>
          </a:r>
          <a:r>
            <a:rPr lang="en-US" sz="1100" baseline="0"/>
            <a:t>  GST Portal</a:t>
          </a:r>
        </a:p>
      </xdr:txBody>
    </xdr:sp>
    <xdr:clientData/>
  </xdr:twoCellAnchor>
  <xdr:twoCellAnchor>
    <xdr:from>
      <xdr:col>1</xdr:col>
      <xdr:colOff>19051</xdr:colOff>
      <xdr:row>20</xdr:row>
      <xdr:rowOff>9525</xdr:rowOff>
    </xdr:from>
    <xdr:to>
      <xdr:col>2</xdr:col>
      <xdr:colOff>76200</xdr:colOff>
      <xdr:row>22</xdr:row>
      <xdr:rowOff>38100</xdr:rowOff>
    </xdr:to>
    <xdr:sp macro="" textlink="">
      <xdr:nvSpPr>
        <xdr:cNvPr id="3" name="Rounded Rectangle 2">
          <a:hlinkClick xmlns:r="http://schemas.openxmlformats.org/officeDocument/2006/relationships" r:id="rId2"/>
        </xdr:cNvPr>
        <xdr:cNvSpPr/>
      </xdr:nvSpPr>
      <xdr:spPr>
        <a:xfrm flipH="1">
          <a:off x="1247776" y="3248025"/>
          <a:ext cx="866774" cy="4095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Yahoo</a:t>
          </a:r>
          <a:r>
            <a:rPr lang="en-US" sz="1100" baseline="0"/>
            <a:t> Mail</a:t>
          </a:r>
        </a:p>
      </xdr:txBody>
    </xdr:sp>
    <xdr:clientData/>
  </xdr:twoCellAnchor>
  <xdr:twoCellAnchor>
    <xdr:from>
      <xdr:col>2</xdr:col>
      <xdr:colOff>323850</xdr:colOff>
      <xdr:row>20</xdr:row>
      <xdr:rowOff>28574</xdr:rowOff>
    </xdr:from>
    <xdr:to>
      <xdr:col>4</xdr:col>
      <xdr:colOff>19050</xdr:colOff>
      <xdr:row>22</xdr:row>
      <xdr:rowOff>28575</xdr:rowOff>
    </xdr:to>
    <xdr:sp macro="" textlink="">
      <xdr:nvSpPr>
        <xdr:cNvPr id="4" name="Rounded Rectangle 3">
          <a:hlinkClick xmlns:r="http://schemas.openxmlformats.org/officeDocument/2006/relationships" r:id="rId3"/>
        </xdr:cNvPr>
        <xdr:cNvSpPr/>
      </xdr:nvSpPr>
      <xdr:spPr>
        <a:xfrm>
          <a:off x="2362200" y="3267074"/>
          <a:ext cx="914400" cy="381001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GST</a:t>
          </a:r>
          <a:r>
            <a:rPr lang="en-US" sz="1100" baseline="0"/>
            <a:t> DATA</a:t>
          </a:r>
        </a:p>
      </xdr:txBody>
    </xdr:sp>
    <xdr:clientData/>
  </xdr:twoCellAnchor>
  <xdr:twoCellAnchor>
    <xdr:from>
      <xdr:col>4</xdr:col>
      <xdr:colOff>314325</xdr:colOff>
      <xdr:row>20</xdr:row>
      <xdr:rowOff>19050</xdr:rowOff>
    </xdr:from>
    <xdr:to>
      <xdr:col>6</xdr:col>
      <xdr:colOff>152400</xdr:colOff>
      <xdr:row>22</xdr:row>
      <xdr:rowOff>38100</xdr:rowOff>
    </xdr:to>
    <xdr:sp macro="" textlink="">
      <xdr:nvSpPr>
        <xdr:cNvPr id="5" name="Rounded Rectangle 4">
          <a:hlinkClick xmlns:r="http://schemas.openxmlformats.org/officeDocument/2006/relationships" r:id="rId4"/>
        </xdr:cNvPr>
        <xdr:cNvSpPr/>
      </xdr:nvSpPr>
      <xdr:spPr>
        <a:xfrm>
          <a:off x="3971925" y="3829050"/>
          <a:ext cx="609600" cy="4000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Audit DATA</a:t>
          </a:r>
        </a:p>
      </xdr:txBody>
    </xdr:sp>
    <xdr:clientData/>
  </xdr:twoCellAnchor>
  <xdr:twoCellAnchor>
    <xdr:from>
      <xdr:col>7</xdr:col>
      <xdr:colOff>609599</xdr:colOff>
      <xdr:row>5</xdr:row>
      <xdr:rowOff>190499</xdr:rowOff>
    </xdr:from>
    <xdr:to>
      <xdr:col>15</xdr:col>
      <xdr:colOff>447674</xdr:colOff>
      <xdr:row>21</xdr:row>
      <xdr:rowOff>19050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0</xdr:row>
      <xdr:rowOff>76200</xdr:rowOff>
    </xdr:from>
    <xdr:to>
      <xdr:col>1</xdr:col>
      <xdr:colOff>514351</xdr:colOff>
      <xdr:row>2</xdr:row>
      <xdr:rowOff>76199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47626" y="76200"/>
          <a:ext cx="1638300" cy="380999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  <a:p>
          <a:pPr algn="ctr"/>
          <a:r>
            <a:rPr lang="en-US" sz="1100"/>
            <a:t>Click</a:t>
          </a:r>
          <a:r>
            <a:rPr lang="en-US" sz="1100" baseline="0"/>
            <a:t> here for  Home</a:t>
          </a:r>
        </a:p>
        <a:p>
          <a:pPr algn="ctr"/>
          <a:r>
            <a:rPr lang="en-US" sz="1100" baseline="0"/>
            <a:t>Page</a:t>
          </a:r>
        </a:p>
        <a:p>
          <a:pPr algn="ctr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0</xdr:row>
      <xdr:rowOff>95250</xdr:rowOff>
    </xdr:from>
    <xdr:to>
      <xdr:col>0</xdr:col>
      <xdr:colOff>2238375</xdr:colOff>
      <xdr:row>4</xdr:row>
      <xdr:rowOff>95250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61925" y="95250"/>
          <a:ext cx="2076450" cy="3810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Click here for Home Page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17</xdr:row>
      <xdr:rowOff>0</xdr:rowOff>
    </xdr:from>
    <xdr:to>
      <xdr:col>6</xdr:col>
      <xdr:colOff>581025</xdr:colOff>
      <xdr:row>26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3"/>
  <sheetViews>
    <sheetView tabSelected="1" workbookViewId="0">
      <selection activeCell="B3" sqref="B3:F3"/>
    </sheetView>
  </sheetViews>
  <sheetFormatPr defaultRowHeight="15" x14ac:dyDescent="0.25"/>
  <cols>
    <col min="1" max="1" width="18.42578125" style="14" bestFit="1" customWidth="1"/>
    <col min="2" max="2" width="13.28515625" style="14" bestFit="1" customWidth="1"/>
    <col min="3" max="5" width="11.5703125" style="14" bestFit="1" customWidth="1"/>
    <col min="6" max="6" width="0" style="14" hidden="1" customWidth="1"/>
    <col min="7" max="16384" width="9.140625" style="14"/>
  </cols>
  <sheetData>
    <row r="1" spans="1:16" x14ac:dyDescent="0.25">
      <c r="P1" s="46" t="str">
        <f ca="1">"Date :  "&amp;TEXT(NOW(),"dd-mm-yyyy")</f>
        <v>Date :  28-06-2018</v>
      </c>
    </row>
    <row r="2" spans="1:16" x14ac:dyDescent="0.25">
      <c r="A2" s="45" t="s">
        <v>0</v>
      </c>
      <c r="B2" s="92" t="s">
        <v>73</v>
      </c>
      <c r="C2" s="93"/>
      <c r="D2" s="93"/>
      <c r="E2" s="93"/>
      <c r="F2" s="94"/>
      <c r="H2" s="57"/>
    </row>
    <row r="3" spans="1:16" x14ac:dyDescent="0.25">
      <c r="A3" s="45" t="s">
        <v>62</v>
      </c>
      <c r="B3" s="98"/>
      <c r="C3" s="99"/>
      <c r="D3" s="99"/>
      <c r="E3" s="99"/>
      <c r="F3" s="100"/>
    </row>
    <row r="4" spans="1:16" x14ac:dyDescent="0.25">
      <c r="A4" s="45" t="s">
        <v>1</v>
      </c>
      <c r="B4" s="95"/>
      <c r="C4" s="96"/>
      <c r="D4" s="96"/>
      <c r="E4" s="96"/>
      <c r="F4" s="97"/>
      <c r="I4" s="19"/>
    </row>
    <row r="5" spans="1:16" x14ac:dyDescent="0.25">
      <c r="A5" s="46"/>
      <c r="B5" s="20"/>
      <c r="C5" s="20"/>
      <c r="D5" s="20"/>
      <c r="E5" s="20"/>
      <c r="F5" s="20"/>
    </row>
    <row r="6" spans="1:16" x14ac:dyDescent="0.25">
      <c r="A6" s="46"/>
      <c r="B6" s="51"/>
      <c r="C6" s="51"/>
      <c r="D6" s="51"/>
      <c r="E6" s="51"/>
      <c r="F6" s="51"/>
      <c r="G6" s="46"/>
      <c r="H6" s="46"/>
      <c r="I6" s="46"/>
      <c r="J6" s="46"/>
      <c r="K6" s="46"/>
      <c r="L6" s="46"/>
      <c r="M6" s="46"/>
    </row>
    <row r="7" spans="1:16" x14ac:dyDescent="0.25">
      <c r="A7" s="47"/>
      <c r="B7" s="52" t="s">
        <v>54</v>
      </c>
      <c r="C7" s="52" t="s">
        <v>11</v>
      </c>
      <c r="D7" s="52" t="s">
        <v>12</v>
      </c>
      <c r="E7" s="53" t="s">
        <v>13</v>
      </c>
      <c r="F7" s="52"/>
      <c r="G7" s="46"/>
      <c r="H7" s="46"/>
      <c r="I7" s="46"/>
      <c r="J7" s="46"/>
      <c r="K7" s="46"/>
      <c r="L7" s="46"/>
      <c r="M7" s="46"/>
      <c r="N7" s="46"/>
    </row>
    <row r="8" spans="1:16" x14ac:dyDescent="0.25">
      <c r="A8" s="45" t="s">
        <v>3</v>
      </c>
      <c r="B8" s="84">
        <f>'GSTR 1 VS BOOKS'!B67</f>
        <v>5142681.43</v>
      </c>
      <c r="C8" s="84">
        <f>'GSTR 1 VS BOOKS'!C67</f>
        <v>20795.64</v>
      </c>
      <c r="D8" s="84">
        <f>'GSTR 1 VS BOOKS'!D67</f>
        <v>143818.96</v>
      </c>
      <c r="E8" s="84">
        <f>'GSTR 1 VS BOOKS'!E67</f>
        <v>143818.96</v>
      </c>
      <c r="F8" s="84"/>
      <c r="G8" s="16" t="s">
        <v>68</v>
      </c>
      <c r="I8" s="1"/>
      <c r="J8" s="1"/>
    </row>
    <row r="9" spans="1:16" x14ac:dyDescent="0.25">
      <c r="A9" s="45" t="s">
        <v>2</v>
      </c>
      <c r="B9" s="84">
        <f>'GSTR 3B N Books'!B23+'GSTR 3B N Books'!B22</f>
        <v>5142680.97</v>
      </c>
      <c r="C9" s="84">
        <f>'GSTR 3B N Books'!C23+'GSTR 3B N Books'!C22</f>
        <v>20795.400000000001</v>
      </c>
      <c r="D9" s="84">
        <f>'GSTR 3B N Books'!D23+'GSTR 3B N Books'!D22</f>
        <v>144178.44</v>
      </c>
      <c r="E9" s="84">
        <f>'GSTR 3B N Books'!E23+'GSTR 3B N Books'!E22</f>
        <v>144178.44</v>
      </c>
      <c r="F9" s="84"/>
      <c r="G9" s="16" t="s">
        <v>68</v>
      </c>
      <c r="I9" s="1"/>
      <c r="J9" s="1"/>
    </row>
    <row r="10" spans="1:16" x14ac:dyDescent="0.25">
      <c r="A10" s="45" t="s">
        <v>4</v>
      </c>
      <c r="B10" s="84">
        <f>'GSTR 1 VS BOOKS'!H67</f>
        <v>5142681.43</v>
      </c>
      <c r="C10" s="84">
        <f>'GSTR 1 VS BOOKS'!I67</f>
        <v>20795.64</v>
      </c>
      <c r="D10" s="84">
        <f>'GSTR 1 VS BOOKS'!J67</f>
        <v>142798.34999999998</v>
      </c>
      <c r="E10" s="84">
        <f>'GSTR 1 VS BOOKS'!K67</f>
        <v>142798.34999999998</v>
      </c>
      <c r="F10" s="84"/>
      <c r="G10" s="1"/>
      <c r="H10" s="1"/>
      <c r="I10" s="1"/>
      <c r="J10" s="1"/>
    </row>
    <row r="11" spans="1:16" x14ac:dyDescent="0.25">
      <c r="A11" s="48"/>
      <c r="B11" s="85"/>
      <c r="C11" s="85"/>
      <c r="D11" s="85"/>
      <c r="E11" s="85"/>
      <c r="F11" s="85"/>
      <c r="G11" s="1"/>
      <c r="H11" s="1"/>
      <c r="I11" s="1"/>
      <c r="J11" s="1"/>
    </row>
    <row r="12" spans="1:16" x14ac:dyDescent="0.25">
      <c r="A12" s="48" t="s">
        <v>65</v>
      </c>
      <c r="B12" s="85"/>
      <c r="C12" s="85"/>
      <c r="D12" s="85"/>
      <c r="E12" s="85"/>
      <c r="F12" s="85"/>
      <c r="G12" s="1"/>
      <c r="H12" s="1"/>
      <c r="I12" s="1"/>
      <c r="J12" s="1"/>
    </row>
    <row r="13" spans="1:16" x14ac:dyDescent="0.25">
      <c r="A13" s="45" t="s">
        <v>5</v>
      </c>
      <c r="B13" s="84" t="str">
        <f>IF(ROUND(B8-B9,0)=0,"Matched",B8-B9)</f>
        <v>Matched</v>
      </c>
      <c r="C13" s="84" t="str">
        <f>IF(ROUND(C8-C9,0)=0,"Matched",C8-C9)</f>
        <v>Matched</v>
      </c>
      <c r="D13" s="84">
        <f>IF(ROUND(D8-D9,0)=0,"Matched",D8-D9)</f>
        <v>-359.48000000001048</v>
      </c>
      <c r="E13" s="84">
        <f>IF(ROUND(E8-E9,0)=0,"Matched",E8-E9)</f>
        <v>-359.48000000001048</v>
      </c>
      <c r="F13" s="84"/>
      <c r="G13" s="1"/>
      <c r="H13" s="1"/>
      <c r="I13" s="1"/>
      <c r="J13" s="1"/>
    </row>
    <row r="14" spans="1:16" x14ac:dyDescent="0.25">
      <c r="A14" s="45" t="s">
        <v>6</v>
      </c>
      <c r="B14" s="84" t="str">
        <f>IF(ROUND(B8-B10,0)=0,"Matched",B8-B10)</f>
        <v>Matched</v>
      </c>
      <c r="C14" s="84" t="str">
        <f>IF(ROUND(C8-C10,0)=0,"Matched",C8-C10)</f>
        <v>Matched</v>
      </c>
      <c r="D14" s="84">
        <f>IF(ROUND(D8-D10,0)=0,"Matched",D8-D10)</f>
        <v>1020.6100000000151</v>
      </c>
      <c r="E14" s="84">
        <f>IF(ROUND(E8-E10,0)=0,"Matched",E8-E10)</f>
        <v>1020.6100000000151</v>
      </c>
      <c r="F14" s="84"/>
      <c r="G14" s="1"/>
      <c r="H14" s="1"/>
      <c r="I14" s="1"/>
      <c r="J14" s="1"/>
    </row>
    <row r="15" spans="1:16" x14ac:dyDescent="0.25">
      <c r="A15" s="45" t="s">
        <v>7</v>
      </c>
      <c r="B15" s="84" t="str">
        <f>IF(ROUND(B9-B10,0)=0,"Matched",B9-B10)</f>
        <v>Matched</v>
      </c>
      <c r="C15" s="84" t="str">
        <f>IF(ROUND(C9-C10,0)=0,"Matched",C9-C10)</f>
        <v>Matched</v>
      </c>
      <c r="D15" s="84">
        <f>IF(ROUND(D9-D10,0)=0,"Matched",D9-D10)</f>
        <v>1380.0900000000256</v>
      </c>
      <c r="E15" s="84">
        <f>IF(ROUND(E9-E10,0)=0,"Matched",E9-E10)</f>
        <v>1380.0900000000256</v>
      </c>
      <c r="F15" s="84"/>
      <c r="G15" s="1"/>
      <c r="H15" s="1"/>
      <c r="I15" s="1"/>
      <c r="J15" s="1"/>
    </row>
    <row r="16" spans="1:16" x14ac:dyDescent="0.25">
      <c r="A16" s="46"/>
      <c r="B16" s="75"/>
      <c r="C16" s="75"/>
      <c r="D16" s="75"/>
      <c r="E16" s="75"/>
      <c r="F16" s="75"/>
      <c r="G16" s="1"/>
      <c r="H16" s="1"/>
      <c r="I16" s="1"/>
      <c r="J16" s="1"/>
    </row>
    <row r="17" spans="1:10" x14ac:dyDescent="0.25">
      <c r="A17" s="49" t="s">
        <v>63</v>
      </c>
      <c r="B17" s="86"/>
      <c r="C17" s="87">
        <f>'GSTR 3B N Books'!B33</f>
        <v>102702.94</v>
      </c>
      <c r="D17" s="87">
        <f>'GSTR 3B N Books'!C33</f>
        <v>87909.09</v>
      </c>
      <c r="E17" s="87">
        <f>'GSTR 3B N Books'!D33</f>
        <v>87909.09</v>
      </c>
      <c r="F17" s="87"/>
      <c r="G17" s="1"/>
      <c r="H17" s="1"/>
      <c r="I17" s="1"/>
      <c r="J17" s="1"/>
    </row>
    <row r="18" spans="1:10" x14ac:dyDescent="0.25">
      <c r="A18" s="49" t="s">
        <v>64</v>
      </c>
      <c r="B18" s="86"/>
      <c r="C18" s="87">
        <f>'GSTR 3B N Books'!E33</f>
        <v>102703.94</v>
      </c>
      <c r="D18" s="87">
        <f>'GSTR 3B N Books'!F33</f>
        <v>87776.61</v>
      </c>
      <c r="E18" s="87">
        <f>'GSTR 3B N Books'!G33</f>
        <v>87776.61</v>
      </c>
      <c r="F18" s="87"/>
      <c r="G18" s="1"/>
      <c r="H18" s="1"/>
      <c r="I18" s="1"/>
      <c r="J18" s="1"/>
    </row>
    <row r="19" spans="1:10" x14ac:dyDescent="0.25">
      <c r="A19" s="50" t="s">
        <v>65</v>
      </c>
      <c r="B19" s="88"/>
      <c r="C19" s="84">
        <f>IF(ROUND(C17-C18,0)=0,"Matched",C17-C18)</f>
        <v>-1</v>
      </c>
      <c r="D19" s="84">
        <f>IF(ROUND(D17-D18,0)=0,"Matched",D17-D18)</f>
        <v>132.47999999999593</v>
      </c>
      <c r="E19" s="84">
        <f>IF(ROUND(E17-E18,0)=0,"Matched",E17-E18)</f>
        <v>132.47999999999593</v>
      </c>
      <c r="F19" s="87"/>
      <c r="G19" s="1"/>
      <c r="H19" s="1"/>
      <c r="I19" s="1"/>
      <c r="J19" s="1"/>
    </row>
    <row r="20" spans="1:10" x14ac:dyDescent="0.25">
      <c r="A20" s="46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46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46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46"/>
    </row>
  </sheetData>
  <sheetProtection password="CCD7" sheet="1" objects="1" scenarios="1" formatCells="0" deleteColumns="0" deleteRows="0"/>
  <dataConsolidate/>
  <mergeCells count="3">
    <mergeCell ref="B2:F2"/>
    <mergeCell ref="B4:F4"/>
    <mergeCell ref="B3:F3"/>
  </mergeCells>
  <conditionalFormatting sqref="B13:F15 C19:E19">
    <cfRule type="cellIs" dxfId="0" priority="7" operator="lessThan">
      <formula>0</formula>
    </cfRule>
    <cfRule type="colorScale" priority="8">
      <colorScale>
        <cfvo type="formula" val="&quot;&lt;0&quot;"/>
        <cfvo type="formula" val="&quot;&lt;0&quot;"/>
        <color rgb="FFFF0000"/>
        <color rgb="FFFF0000"/>
      </colorScale>
    </cfRule>
  </conditionalFormatting>
  <hyperlinks>
    <hyperlink ref="G8" location="'GSTR 1 VS BOOKS'!A1" display="Click here For More Details"/>
    <hyperlink ref="G9" location="'GSTR 3B N Books'!A1" display="Click here for more Details"/>
  </hyperlinks>
  <pageMargins left="0.7" right="0.7" top="0.75" bottom="0.75" header="0.3" footer="0.3"/>
  <pageSetup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" sqref="H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workbookViewId="0">
      <pane ySplit="9" topLeftCell="A10" activePane="bottomLeft" state="frozen"/>
      <selection pane="bottomLeft" activeCell="H19" sqref="H19"/>
    </sheetView>
  </sheetViews>
  <sheetFormatPr defaultRowHeight="15" x14ac:dyDescent="0.25"/>
  <cols>
    <col min="1" max="1" width="17.5703125" style="14" customWidth="1"/>
    <col min="2" max="2" width="15.7109375" style="14" customWidth="1"/>
    <col min="3" max="3" width="11.140625" style="14" customWidth="1"/>
    <col min="4" max="5" width="11.5703125" style="14" customWidth="1"/>
    <col min="6" max="6" width="10.85546875" style="14" hidden="1" customWidth="1"/>
    <col min="7" max="7" width="11.5703125" style="14" bestFit="1" customWidth="1"/>
    <col min="8" max="8" width="14.85546875" style="14" customWidth="1"/>
    <col min="9" max="9" width="10.42578125" style="14" customWidth="1"/>
    <col min="10" max="10" width="13.7109375" style="14" customWidth="1"/>
    <col min="11" max="11" width="16.85546875" style="14" customWidth="1"/>
    <col min="12" max="12" width="12.7109375" style="14" hidden="1" customWidth="1"/>
    <col min="13" max="16384" width="9.140625" style="14"/>
  </cols>
  <sheetData>
    <row r="1" spans="1:12" x14ac:dyDescent="0.25">
      <c r="A1" s="19"/>
    </row>
    <row r="3" spans="1:12" x14ac:dyDescent="0.25">
      <c r="H3" s="90" t="s">
        <v>66</v>
      </c>
      <c r="I3" s="90"/>
      <c r="J3" s="90"/>
      <c r="K3" s="90"/>
      <c r="L3" s="90"/>
    </row>
    <row r="4" spans="1:12" x14ac:dyDescent="0.25">
      <c r="A4" s="15" t="s">
        <v>0</v>
      </c>
      <c r="B4" s="115" t="str">
        <f>HOME!B2</f>
        <v>jsr</v>
      </c>
      <c r="C4" s="116"/>
      <c r="D4" s="116"/>
      <c r="E4" s="116"/>
      <c r="F4" s="117"/>
    </row>
    <row r="5" spans="1:12" x14ac:dyDescent="0.25">
      <c r="A5" s="15" t="s">
        <v>62</v>
      </c>
      <c r="B5" s="118">
        <f>HOME!B3</f>
        <v>0</v>
      </c>
      <c r="C5" s="119"/>
      <c r="D5" s="119"/>
      <c r="E5" s="119"/>
      <c r="F5" s="120"/>
    </row>
    <row r="6" spans="1:12" x14ac:dyDescent="0.25">
      <c r="A6" s="15" t="s">
        <v>1</v>
      </c>
      <c r="B6" s="115">
        <f>HOME!B4</f>
        <v>0</v>
      </c>
      <c r="C6" s="116"/>
      <c r="D6" s="116"/>
      <c r="E6" s="116"/>
      <c r="F6" s="117"/>
    </row>
    <row r="7" spans="1:12" ht="15.75" thickBot="1" x14ac:dyDescent="0.3">
      <c r="H7" s="99"/>
      <c r="I7" s="99"/>
      <c r="J7" s="99"/>
      <c r="K7" s="99"/>
      <c r="L7" s="99"/>
    </row>
    <row r="8" spans="1:12" x14ac:dyDescent="0.25">
      <c r="A8" s="101"/>
      <c r="B8" s="121" t="s">
        <v>56</v>
      </c>
      <c r="C8" s="122"/>
      <c r="D8" s="122"/>
      <c r="E8" s="122"/>
      <c r="F8" s="123"/>
      <c r="G8" s="46"/>
      <c r="H8" s="124" t="s">
        <v>57</v>
      </c>
      <c r="I8" s="124"/>
      <c r="J8" s="124"/>
      <c r="K8" s="124"/>
      <c r="L8" s="124"/>
    </row>
    <row r="9" spans="1:12" x14ac:dyDescent="0.25">
      <c r="A9" s="102"/>
      <c r="B9" s="54" t="s">
        <v>46</v>
      </c>
      <c r="C9" s="55" t="s">
        <v>11</v>
      </c>
      <c r="D9" s="55" t="s">
        <v>12</v>
      </c>
      <c r="E9" s="55" t="s">
        <v>13</v>
      </c>
      <c r="F9" s="56" t="s">
        <v>35</v>
      </c>
      <c r="G9" s="89" t="s">
        <v>67</v>
      </c>
      <c r="H9" s="54" t="s">
        <v>46</v>
      </c>
      <c r="I9" s="55" t="s">
        <v>11</v>
      </c>
      <c r="J9" s="55" t="s">
        <v>12</v>
      </c>
      <c r="K9" s="55" t="s">
        <v>13</v>
      </c>
      <c r="L9" s="56" t="s">
        <v>35</v>
      </c>
    </row>
    <row r="10" spans="1:12" x14ac:dyDescent="0.25">
      <c r="A10" s="103" t="s">
        <v>36</v>
      </c>
      <c r="B10" s="104"/>
      <c r="C10" s="105"/>
      <c r="D10" s="105"/>
      <c r="E10" s="105"/>
      <c r="F10" s="106"/>
      <c r="G10" s="46"/>
      <c r="H10" s="104" t="s">
        <v>36</v>
      </c>
      <c r="I10" s="105"/>
      <c r="J10" s="105"/>
      <c r="K10" s="105"/>
      <c r="L10" s="106"/>
    </row>
    <row r="11" spans="1:12" x14ac:dyDescent="0.25">
      <c r="A11" s="69" t="s">
        <v>37</v>
      </c>
      <c r="B11" s="70">
        <v>380918.3</v>
      </c>
      <c r="C11" s="17">
        <v>5454.24</v>
      </c>
      <c r="D11" s="17">
        <v>7285.82</v>
      </c>
      <c r="E11" s="17">
        <f t="shared" ref="E11:E45" si="0">+D11</f>
        <v>7285.82</v>
      </c>
      <c r="F11" s="18">
        <v>0</v>
      </c>
      <c r="G11" s="71"/>
      <c r="H11" s="70">
        <v>380918.3</v>
      </c>
      <c r="I11" s="17">
        <v>5454.24</v>
      </c>
      <c r="J11" s="17">
        <v>7285.82</v>
      </c>
      <c r="K11" s="17">
        <f t="shared" ref="K11:K14" si="1">+J11</f>
        <v>7285.82</v>
      </c>
      <c r="L11" s="18">
        <v>0</v>
      </c>
    </row>
    <row r="12" spans="1:12" x14ac:dyDescent="0.25">
      <c r="A12" s="72" t="s">
        <v>38</v>
      </c>
      <c r="B12" s="73">
        <v>0</v>
      </c>
      <c r="C12" s="21">
        <v>0</v>
      </c>
      <c r="D12" s="21">
        <v>0</v>
      </c>
      <c r="E12" s="17">
        <f t="shared" si="0"/>
        <v>0</v>
      </c>
      <c r="F12" s="22">
        <v>0</v>
      </c>
      <c r="G12" s="71"/>
      <c r="H12" s="70">
        <v>0</v>
      </c>
      <c r="I12" s="17"/>
      <c r="J12" s="17">
        <v>0</v>
      </c>
      <c r="K12" s="17">
        <f t="shared" si="1"/>
        <v>0</v>
      </c>
      <c r="L12" s="18">
        <v>0</v>
      </c>
    </row>
    <row r="13" spans="1:12" x14ac:dyDescent="0.25">
      <c r="A13" s="74" t="s">
        <v>47</v>
      </c>
      <c r="B13" s="17">
        <v>0</v>
      </c>
      <c r="C13" s="17">
        <v>0</v>
      </c>
      <c r="D13" s="17">
        <v>0</v>
      </c>
      <c r="E13" s="17">
        <f t="shared" si="0"/>
        <v>0</v>
      </c>
      <c r="F13" s="17">
        <v>0</v>
      </c>
      <c r="G13" s="71"/>
      <c r="H13" s="70">
        <v>0</v>
      </c>
      <c r="I13" s="17">
        <v>0</v>
      </c>
      <c r="J13" s="17">
        <v>0</v>
      </c>
      <c r="K13" s="17">
        <f t="shared" si="1"/>
        <v>0</v>
      </c>
      <c r="L13" s="18">
        <v>0</v>
      </c>
    </row>
    <row r="14" spans="1:12" x14ac:dyDescent="0.25">
      <c r="A14" s="74" t="s">
        <v>48</v>
      </c>
      <c r="B14" s="17">
        <v>0</v>
      </c>
      <c r="C14" s="17">
        <v>0</v>
      </c>
      <c r="D14" s="17">
        <v>0</v>
      </c>
      <c r="E14" s="17">
        <f t="shared" si="0"/>
        <v>0</v>
      </c>
      <c r="F14" s="17">
        <v>0</v>
      </c>
      <c r="G14" s="71"/>
      <c r="H14" s="70">
        <v>0</v>
      </c>
      <c r="I14" s="17">
        <v>0</v>
      </c>
      <c r="J14" s="17">
        <v>0</v>
      </c>
      <c r="K14" s="17">
        <f t="shared" si="1"/>
        <v>0</v>
      </c>
      <c r="L14" s="18">
        <v>0</v>
      </c>
    </row>
    <row r="15" spans="1:12" x14ac:dyDescent="0.25">
      <c r="A15" s="61" t="s">
        <v>58</v>
      </c>
      <c r="B15" s="61">
        <f>SUM(B11:B14)</f>
        <v>380918.3</v>
      </c>
      <c r="C15" s="61">
        <f>SUM(C11:C14)</f>
        <v>5454.24</v>
      </c>
      <c r="D15" s="61">
        <f t="shared" ref="D15:F15" si="2">SUM(D11:D14)</f>
        <v>7285.82</v>
      </c>
      <c r="E15" s="61">
        <f t="shared" si="2"/>
        <v>7285.82</v>
      </c>
      <c r="F15" s="61">
        <f t="shared" si="2"/>
        <v>0</v>
      </c>
      <c r="G15" s="91">
        <f>B15-H15</f>
        <v>0</v>
      </c>
      <c r="H15" s="61">
        <f t="shared" ref="H15" si="3">SUM(H11:H14)</f>
        <v>380918.3</v>
      </c>
      <c r="I15" s="61">
        <f t="shared" ref="I15" si="4">SUM(I11:I14)</f>
        <v>5454.24</v>
      </c>
      <c r="J15" s="61">
        <f t="shared" ref="J15" si="5">SUM(J11:J14)</f>
        <v>7285.82</v>
      </c>
      <c r="K15" s="61">
        <f t="shared" ref="K15" si="6">SUM(K11:K14)</f>
        <v>7285.82</v>
      </c>
      <c r="L15" s="61">
        <f t="shared" ref="L15" si="7">SUM(L11:L14)</f>
        <v>0</v>
      </c>
    </row>
    <row r="16" spans="1:12" x14ac:dyDescent="0.25">
      <c r="A16" s="107" t="s">
        <v>39</v>
      </c>
      <c r="B16" s="107"/>
      <c r="C16" s="107"/>
      <c r="D16" s="107"/>
      <c r="E16" s="107"/>
      <c r="F16" s="107"/>
      <c r="G16" s="76"/>
      <c r="H16" s="109" t="s">
        <v>39</v>
      </c>
      <c r="I16" s="107"/>
      <c r="J16" s="107"/>
      <c r="K16" s="107"/>
      <c r="L16" s="110"/>
    </row>
    <row r="17" spans="1:12" x14ac:dyDescent="0.25">
      <c r="A17" s="77" t="s">
        <v>37</v>
      </c>
      <c r="B17" s="78"/>
      <c r="C17" s="23"/>
      <c r="D17" s="23"/>
      <c r="E17" s="23">
        <f t="shared" si="0"/>
        <v>0</v>
      </c>
      <c r="F17" s="24"/>
      <c r="G17" s="71"/>
      <c r="H17" s="70"/>
      <c r="I17" s="17"/>
      <c r="J17" s="17"/>
      <c r="K17" s="17">
        <f t="shared" ref="K17:K20" si="8">+J17</f>
        <v>0</v>
      </c>
      <c r="L17" s="18"/>
    </row>
    <row r="18" spans="1:12" x14ac:dyDescent="0.25">
      <c r="A18" s="69" t="s">
        <v>38</v>
      </c>
      <c r="B18" s="70"/>
      <c r="C18" s="17"/>
      <c r="D18" s="17"/>
      <c r="E18" s="17">
        <f t="shared" si="0"/>
        <v>0</v>
      </c>
      <c r="F18" s="18"/>
      <c r="G18" s="71"/>
      <c r="H18" s="70"/>
      <c r="I18" s="17"/>
      <c r="J18" s="17"/>
      <c r="K18" s="17">
        <f t="shared" si="8"/>
        <v>0</v>
      </c>
      <c r="L18" s="18"/>
    </row>
    <row r="19" spans="1:12" x14ac:dyDescent="0.25">
      <c r="A19" s="69" t="s">
        <v>47</v>
      </c>
      <c r="B19" s="70"/>
      <c r="C19" s="17"/>
      <c r="D19" s="17"/>
      <c r="E19" s="17">
        <f t="shared" si="0"/>
        <v>0</v>
      </c>
      <c r="F19" s="18"/>
      <c r="G19" s="71"/>
      <c r="H19" s="70"/>
      <c r="I19" s="17"/>
      <c r="J19" s="17"/>
      <c r="K19" s="17">
        <f t="shared" si="8"/>
        <v>0</v>
      </c>
      <c r="L19" s="18"/>
    </row>
    <row r="20" spans="1:12" x14ac:dyDescent="0.25">
      <c r="A20" s="69" t="s">
        <v>48</v>
      </c>
      <c r="B20" s="70"/>
      <c r="C20" s="17"/>
      <c r="D20" s="17"/>
      <c r="E20" s="17">
        <f t="shared" si="0"/>
        <v>0</v>
      </c>
      <c r="F20" s="18"/>
      <c r="G20" s="71"/>
      <c r="H20" s="70"/>
      <c r="I20" s="17"/>
      <c r="J20" s="17"/>
      <c r="K20" s="17">
        <f t="shared" si="8"/>
        <v>0</v>
      </c>
      <c r="L20" s="18"/>
    </row>
    <row r="21" spans="1:12" x14ac:dyDescent="0.25">
      <c r="A21" s="61" t="s">
        <v>58</v>
      </c>
      <c r="B21" s="61">
        <f>SUM(B17:B20)</f>
        <v>0</v>
      </c>
      <c r="C21" s="61">
        <f t="shared" ref="C21:F21" si="9">SUM(C17:C20)</f>
        <v>0</v>
      </c>
      <c r="D21" s="61">
        <f t="shared" si="9"/>
        <v>0</v>
      </c>
      <c r="E21" s="61">
        <f t="shared" si="9"/>
        <v>0</v>
      </c>
      <c r="F21" s="61">
        <f t="shared" si="9"/>
        <v>0</v>
      </c>
      <c r="G21" s="91">
        <f>B21-H21</f>
        <v>0</v>
      </c>
      <c r="H21" s="61">
        <f t="shared" ref="H21" si="10">SUM(H17:H20)</f>
        <v>0</v>
      </c>
      <c r="I21" s="61">
        <f t="shared" ref="I21" si="11">SUM(I17:I20)</f>
        <v>0</v>
      </c>
      <c r="J21" s="61">
        <f t="shared" ref="J21" si="12">SUM(J17:J20)</f>
        <v>0</v>
      </c>
      <c r="K21" s="61">
        <f t="shared" ref="K21" si="13">SUM(K17:K20)</f>
        <v>0</v>
      </c>
      <c r="L21" s="61">
        <f t="shared" ref="L21" si="14">SUM(L17:L20)</f>
        <v>0</v>
      </c>
    </row>
    <row r="22" spans="1:12" x14ac:dyDescent="0.25">
      <c r="A22" s="108" t="s">
        <v>40</v>
      </c>
      <c r="B22" s="109"/>
      <c r="C22" s="107"/>
      <c r="D22" s="107"/>
      <c r="E22" s="107"/>
      <c r="F22" s="110"/>
      <c r="G22" s="76"/>
      <c r="H22" s="109" t="s">
        <v>40</v>
      </c>
      <c r="I22" s="107"/>
      <c r="J22" s="107"/>
      <c r="K22" s="107"/>
      <c r="L22" s="110"/>
    </row>
    <row r="23" spans="1:12" x14ac:dyDescent="0.25">
      <c r="A23" s="69" t="s">
        <v>37</v>
      </c>
      <c r="B23" s="70">
        <v>1174175.8400000001</v>
      </c>
      <c r="C23" s="17">
        <v>3065.64</v>
      </c>
      <c r="D23" s="17">
        <v>48462.58</v>
      </c>
      <c r="E23" s="17">
        <f t="shared" si="0"/>
        <v>48462.58</v>
      </c>
      <c r="F23" s="18"/>
      <c r="G23" s="71"/>
      <c r="H23" s="70">
        <v>1174175.8400000001</v>
      </c>
      <c r="I23" s="17">
        <v>3065.64</v>
      </c>
      <c r="J23" s="17">
        <v>47441.97</v>
      </c>
      <c r="K23" s="17">
        <f t="shared" ref="K23:K26" si="15">+J23</f>
        <v>47441.97</v>
      </c>
      <c r="L23" s="18"/>
    </row>
    <row r="24" spans="1:12" x14ac:dyDescent="0.25">
      <c r="A24" s="69" t="s">
        <v>38</v>
      </c>
      <c r="B24" s="70">
        <v>1525.42</v>
      </c>
      <c r="C24" s="17"/>
      <c r="D24" s="17">
        <v>137.29</v>
      </c>
      <c r="E24" s="17">
        <f t="shared" si="0"/>
        <v>137.29</v>
      </c>
      <c r="F24" s="18"/>
      <c r="G24" s="71"/>
      <c r="H24" s="70">
        <v>1525.42</v>
      </c>
      <c r="I24" s="17"/>
      <c r="J24" s="17">
        <v>137.29</v>
      </c>
      <c r="K24" s="17">
        <f t="shared" si="15"/>
        <v>137.29</v>
      </c>
      <c r="L24" s="18"/>
    </row>
    <row r="25" spans="1:12" x14ac:dyDescent="0.25">
      <c r="A25" s="69" t="s">
        <v>47</v>
      </c>
      <c r="B25" s="17"/>
      <c r="C25" s="17"/>
      <c r="D25" s="17"/>
      <c r="E25" s="17">
        <f t="shared" si="0"/>
        <v>0</v>
      </c>
      <c r="F25" s="17"/>
      <c r="G25" s="71"/>
      <c r="H25" s="17"/>
      <c r="I25" s="17"/>
      <c r="J25" s="17"/>
      <c r="K25" s="17">
        <f t="shared" si="15"/>
        <v>0</v>
      </c>
      <c r="L25" s="17"/>
    </row>
    <row r="26" spans="1:12" x14ac:dyDescent="0.25">
      <c r="A26" s="69" t="s">
        <v>48</v>
      </c>
      <c r="B26" s="17"/>
      <c r="C26" s="17"/>
      <c r="D26" s="17"/>
      <c r="E26" s="17">
        <f t="shared" si="0"/>
        <v>0</v>
      </c>
      <c r="F26" s="17"/>
      <c r="G26" s="71"/>
      <c r="H26" s="17"/>
      <c r="I26" s="17"/>
      <c r="J26" s="17"/>
      <c r="K26" s="17">
        <f t="shared" si="15"/>
        <v>0</v>
      </c>
      <c r="L26" s="17"/>
    </row>
    <row r="27" spans="1:12" x14ac:dyDescent="0.25">
      <c r="A27" s="61" t="s">
        <v>58</v>
      </c>
      <c r="B27" s="61">
        <f>SUM(B23:B26)</f>
        <v>1175701.26</v>
      </c>
      <c r="C27" s="61">
        <f t="shared" ref="C27:F27" si="16">SUM(C23:C26)</f>
        <v>3065.64</v>
      </c>
      <c r="D27" s="61">
        <f t="shared" si="16"/>
        <v>48599.87</v>
      </c>
      <c r="E27" s="61">
        <f t="shared" si="16"/>
        <v>48599.87</v>
      </c>
      <c r="F27" s="61">
        <f t="shared" si="16"/>
        <v>0</v>
      </c>
      <c r="G27" s="91">
        <f>B27-H27</f>
        <v>0</v>
      </c>
      <c r="H27" s="61">
        <f t="shared" ref="H27" si="17">SUM(H23:H26)</f>
        <v>1175701.26</v>
      </c>
      <c r="I27" s="61">
        <f t="shared" ref="I27" si="18">SUM(I23:I26)</f>
        <v>3065.64</v>
      </c>
      <c r="J27" s="61">
        <f t="shared" ref="J27" si="19">SUM(J23:J26)</f>
        <v>47579.26</v>
      </c>
      <c r="K27" s="61">
        <f t="shared" ref="K27" si="20">SUM(K23:K26)</f>
        <v>47579.26</v>
      </c>
      <c r="L27" s="61">
        <f t="shared" ref="L27" si="21">SUM(L23:L26)</f>
        <v>0</v>
      </c>
    </row>
    <row r="28" spans="1:12" ht="15.75" thickBot="1" x14ac:dyDescent="0.3">
      <c r="A28" s="79" t="s">
        <v>59</v>
      </c>
      <c r="B28" s="80">
        <f>B27+B21+B15</f>
        <v>1556619.56</v>
      </c>
      <c r="C28" s="80">
        <f t="shared" ref="C28:F28" si="22">C27+C21+C15</f>
        <v>8519.8799999999992</v>
      </c>
      <c r="D28" s="80">
        <f t="shared" si="22"/>
        <v>55885.69</v>
      </c>
      <c r="E28" s="80">
        <f t="shared" si="22"/>
        <v>55885.69</v>
      </c>
      <c r="F28" s="80">
        <f t="shared" si="22"/>
        <v>0</v>
      </c>
      <c r="G28" s="81"/>
      <c r="H28" s="80">
        <f t="shared" ref="H28" si="23">H27+H21+H15</f>
        <v>1556619.56</v>
      </c>
      <c r="I28" s="80">
        <f t="shared" ref="I28" si="24">I27+I21+I15</f>
        <v>8519.8799999999992</v>
      </c>
      <c r="J28" s="80">
        <f t="shared" ref="J28" si="25">J27+J21+J15</f>
        <v>54865.08</v>
      </c>
      <c r="K28" s="80">
        <f t="shared" ref="K28" si="26">K27+K21+K15</f>
        <v>54865.08</v>
      </c>
      <c r="L28" s="80">
        <f t="shared" ref="L28" si="27">L27+L21+L15</f>
        <v>0</v>
      </c>
    </row>
    <row r="29" spans="1:12" x14ac:dyDescent="0.25">
      <c r="A29" s="108" t="s">
        <v>41</v>
      </c>
      <c r="B29" s="109"/>
      <c r="C29" s="107"/>
      <c r="D29" s="107"/>
      <c r="E29" s="107"/>
      <c r="F29" s="110"/>
      <c r="G29" s="76"/>
      <c r="H29" s="109" t="s">
        <v>41</v>
      </c>
      <c r="I29" s="107"/>
      <c r="J29" s="107"/>
      <c r="K29" s="107"/>
      <c r="L29" s="110"/>
    </row>
    <row r="30" spans="1:12" x14ac:dyDescent="0.25">
      <c r="A30" s="69" t="s">
        <v>37</v>
      </c>
      <c r="B30" s="70"/>
      <c r="C30" s="17"/>
      <c r="D30" s="17"/>
      <c r="E30" s="17">
        <f t="shared" si="0"/>
        <v>0</v>
      </c>
      <c r="F30" s="18"/>
      <c r="G30" s="71"/>
      <c r="H30" s="70"/>
      <c r="I30" s="17"/>
      <c r="J30" s="17"/>
      <c r="K30" s="17">
        <f t="shared" ref="K30:K33" si="28">+J30</f>
        <v>0</v>
      </c>
      <c r="L30" s="18"/>
    </row>
    <row r="31" spans="1:12" x14ac:dyDescent="0.25">
      <c r="A31" s="69" t="s">
        <v>38</v>
      </c>
      <c r="B31" s="70"/>
      <c r="C31" s="17"/>
      <c r="D31" s="17">
        <v>0</v>
      </c>
      <c r="E31" s="17">
        <f t="shared" si="0"/>
        <v>0</v>
      </c>
      <c r="F31" s="18"/>
      <c r="G31" s="71"/>
      <c r="H31" s="70"/>
      <c r="I31" s="17"/>
      <c r="J31" s="17">
        <v>0</v>
      </c>
      <c r="K31" s="17">
        <f t="shared" si="28"/>
        <v>0</v>
      </c>
      <c r="L31" s="18"/>
    </row>
    <row r="32" spans="1:12" x14ac:dyDescent="0.25">
      <c r="A32" s="69" t="s">
        <v>47</v>
      </c>
      <c r="B32" s="70"/>
      <c r="C32" s="17"/>
      <c r="D32" s="17"/>
      <c r="E32" s="17">
        <f t="shared" si="0"/>
        <v>0</v>
      </c>
      <c r="F32" s="18"/>
      <c r="G32" s="71"/>
      <c r="H32" s="70"/>
      <c r="I32" s="17"/>
      <c r="J32" s="17"/>
      <c r="K32" s="17">
        <f t="shared" si="28"/>
        <v>0</v>
      </c>
      <c r="L32" s="18"/>
    </row>
    <row r="33" spans="1:12" x14ac:dyDescent="0.25">
      <c r="A33" s="69" t="s">
        <v>48</v>
      </c>
      <c r="B33" s="70"/>
      <c r="C33" s="17"/>
      <c r="D33" s="17"/>
      <c r="E33" s="17">
        <f t="shared" si="0"/>
        <v>0</v>
      </c>
      <c r="F33" s="18"/>
      <c r="G33" s="71"/>
      <c r="H33" s="70"/>
      <c r="I33" s="17"/>
      <c r="J33" s="17"/>
      <c r="K33" s="17">
        <f t="shared" si="28"/>
        <v>0</v>
      </c>
      <c r="L33" s="18"/>
    </row>
    <row r="34" spans="1:12" x14ac:dyDescent="0.25">
      <c r="A34" s="61" t="s">
        <v>58</v>
      </c>
      <c r="B34" s="61">
        <f>SUM(B30:B33)</f>
        <v>0</v>
      </c>
      <c r="C34" s="61">
        <f t="shared" ref="C34:F34" si="29">SUM(C30:C33)</f>
        <v>0</v>
      </c>
      <c r="D34" s="61">
        <f t="shared" si="29"/>
        <v>0</v>
      </c>
      <c r="E34" s="61">
        <f t="shared" si="29"/>
        <v>0</v>
      </c>
      <c r="F34" s="61">
        <f t="shared" si="29"/>
        <v>0</v>
      </c>
      <c r="G34" s="91">
        <f>B34-H34</f>
        <v>0</v>
      </c>
      <c r="H34" s="61">
        <f t="shared" ref="H34" si="30">SUM(H30:H33)</f>
        <v>0</v>
      </c>
      <c r="I34" s="61">
        <f t="shared" ref="I34" si="31">SUM(I30:I33)</f>
        <v>0</v>
      </c>
      <c r="J34" s="61">
        <f t="shared" ref="J34" si="32">SUM(J30:J33)</f>
        <v>0</v>
      </c>
      <c r="K34" s="61">
        <f t="shared" ref="K34" si="33">SUM(K30:K33)</f>
        <v>0</v>
      </c>
      <c r="L34" s="61">
        <f t="shared" ref="L34" si="34">SUM(L30:L33)</f>
        <v>0</v>
      </c>
    </row>
    <row r="35" spans="1:12" x14ac:dyDescent="0.25">
      <c r="A35" s="111" t="s">
        <v>52</v>
      </c>
      <c r="B35" s="112"/>
      <c r="C35" s="113"/>
      <c r="D35" s="113"/>
      <c r="E35" s="113"/>
      <c r="F35" s="114"/>
      <c r="G35" s="75"/>
      <c r="H35" s="112" t="s">
        <v>52</v>
      </c>
      <c r="I35" s="113"/>
      <c r="J35" s="113"/>
      <c r="K35" s="113"/>
      <c r="L35" s="114"/>
    </row>
    <row r="36" spans="1:12" x14ac:dyDescent="0.25">
      <c r="A36" s="82" t="s">
        <v>37</v>
      </c>
      <c r="B36" s="70"/>
      <c r="C36" s="17"/>
      <c r="D36" s="17"/>
      <c r="E36" s="17">
        <f t="shared" si="0"/>
        <v>0</v>
      </c>
      <c r="F36" s="18"/>
      <c r="G36" s="71"/>
      <c r="H36" s="70"/>
      <c r="I36" s="17"/>
      <c r="J36" s="17"/>
      <c r="K36" s="17">
        <f t="shared" ref="K36:K39" si="35">+J36</f>
        <v>0</v>
      </c>
      <c r="L36" s="18"/>
    </row>
    <row r="37" spans="1:12" x14ac:dyDescent="0.25">
      <c r="A37" s="82" t="s">
        <v>38</v>
      </c>
      <c r="B37" s="70"/>
      <c r="C37" s="17"/>
      <c r="D37" s="17"/>
      <c r="E37" s="17">
        <f t="shared" si="0"/>
        <v>0</v>
      </c>
      <c r="F37" s="18"/>
      <c r="G37" s="71"/>
      <c r="H37" s="70"/>
      <c r="I37" s="17"/>
      <c r="J37" s="17"/>
      <c r="K37" s="17">
        <f t="shared" si="35"/>
        <v>0</v>
      </c>
      <c r="L37" s="18"/>
    </row>
    <row r="38" spans="1:12" x14ac:dyDescent="0.25">
      <c r="A38" s="82" t="s">
        <v>47</v>
      </c>
      <c r="B38" s="70"/>
      <c r="C38" s="17"/>
      <c r="D38" s="17"/>
      <c r="E38" s="17">
        <f t="shared" si="0"/>
        <v>0</v>
      </c>
      <c r="F38" s="18"/>
      <c r="G38" s="71"/>
      <c r="H38" s="70"/>
      <c r="I38" s="17"/>
      <c r="J38" s="17"/>
      <c r="K38" s="17">
        <f t="shared" si="35"/>
        <v>0</v>
      </c>
      <c r="L38" s="18"/>
    </row>
    <row r="39" spans="1:12" x14ac:dyDescent="0.25">
      <c r="A39" s="82" t="s">
        <v>48</v>
      </c>
      <c r="B39" s="70"/>
      <c r="C39" s="17"/>
      <c r="D39" s="17"/>
      <c r="E39" s="17">
        <f t="shared" si="0"/>
        <v>0</v>
      </c>
      <c r="F39" s="18"/>
      <c r="G39" s="71"/>
      <c r="H39" s="70"/>
      <c r="I39" s="17"/>
      <c r="J39" s="17"/>
      <c r="K39" s="17">
        <f t="shared" si="35"/>
        <v>0</v>
      </c>
      <c r="L39" s="18"/>
    </row>
    <row r="40" spans="1:12" x14ac:dyDescent="0.25">
      <c r="A40" s="61" t="s">
        <v>58</v>
      </c>
      <c r="B40" s="61">
        <f>SUM(B36:B39)</f>
        <v>0</v>
      </c>
      <c r="C40" s="61">
        <f t="shared" ref="C40:F40" si="36">SUM(C36:C39)</f>
        <v>0</v>
      </c>
      <c r="D40" s="61">
        <f t="shared" si="36"/>
        <v>0</v>
      </c>
      <c r="E40" s="61">
        <f t="shared" si="36"/>
        <v>0</v>
      </c>
      <c r="F40" s="61">
        <f t="shared" si="36"/>
        <v>0</v>
      </c>
      <c r="G40" s="91">
        <f>B40-H40</f>
        <v>0</v>
      </c>
      <c r="H40" s="61">
        <f t="shared" ref="H40" si="37">SUM(H36:H39)</f>
        <v>0</v>
      </c>
      <c r="I40" s="61">
        <f t="shared" ref="I40" si="38">SUM(I36:I39)</f>
        <v>0</v>
      </c>
      <c r="J40" s="61">
        <f t="shared" ref="J40" si="39">SUM(J36:J39)</f>
        <v>0</v>
      </c>
      <c r="K40" s="61">
        <f t="shared" ref="K40" si="40">SUM(K36:K39)</f>
        <v>0</v>
      </c>
      <c r="L40" s="61">
        <f t="shared" ref="L40" si="41">SUM(L36:L39)</f>
        <v>0</v>
      </c>
    </row>
    <row r="41" spans="1:12" x14ac:dyDescent="0.25">
      <c r="A41" s="111" t="s">
        <v>42</v>
      </c>
      <c r="B41" s="112"/>
      <c r="C41" s="113"/>
      <c r="D41" s="113"/>
      <c r="E41" s="113"/>
      <c r="F41" s="114"/>
      <c r="G41" s="75"/>
      <c r="H41" s="112" t="s">
        <v>42</v>
      </c>
      <c r="I41" s="113"/>
      <c r="J41" s="113"/>
      <c r="K41" s="113"/>
      <c r="L41" s="114"/>
    </row>
    <row r="42" spans="1:12" x14ac:dyDescent="0.25">
      <c r="A42" s="82" t="s">
        <v>37</v>
      </c>
      <c r="B42" s="70">
        <v>1722419.66</v>
      </c>
      <c r="C42" s="17">
        <v>11682.96</v>
      </c>
      <c r="D42" s="17">
        <v>36085.75</v>
      </c>
      <c r="E42" s="17">
        <f t="shared" si="0"/>
        <v>36085.75</v>
      </c>
      <c r="F42" s="18"/>
      <c r="G42" s="71"/>
      <c r="H42" s="70">
        <v>1722419.66</v>
      </c>
      <c r="I42" s="17">
        <v>11682.96</v>
      </c>
      <c r="J42" s="17">
        <v>36085.75</v>
      </c>
      <c r="K42" s="17">
        <f t="shared" ref="K42:K45" si="42">+J42</f>
        <v>36085.75</v>
      </c>
      <c r="L42" s="18"/>
    </row>
    <row r="43" spans="1:12" x14ac:dyDescent="0.25">
      <c r="A43" s="82" t="s">
        <v>38</v>
      </c>
      <c r="B43" s="70"/>
      <c r="C43" s="17"/>
      <c r="D43" s="17">
        <v>0</v>
      </c>
      <c r="E43" s="17">
        <f t="shared" si="0"/>
        <v>0</v>
      </c>
      <c r="F43" s="18"/>
      <c r="G43" s="71"/>
      <c r="H43" s="70"/>
      <c r="I43" s="17"/>
      <c r="J43" s="17">
        <v>0</v>
      </c>
      <c r="K43" s="17">
        <f t="shared" si="42"/>
        <v>0</v>
      </c>
      <c r="L43" s="18"/>
    </row>
    <row r="44" spans="1:12" x14ac:dyDescent="0.25">
      <c r="A44" s="82" t="s">
        <v>47</v>
      </c>
      <c r="B44" s="17"/>
      <c r="C44" s="17"/>
      <c r="D44" s="17"/>
      <c r="E44" s="17">
        <f t="shared" si="0"/>
        <v>0</v>
      </c>
      <c r="F44" s="17"/>
      <c r="G44" s="71"/>
      <c r="H44" s="17"/>
      <c r="I44" s="17"/>
      <c r="J44" s="17"/>
      <c r="K44" s="17">
        <f t="shared" si="42"/>
        <v>0</v>
      </c>
      <c r="L44" s="17"/>
    </row>
    <row r="45" spans="1:12" x14ac:dyDescent="0.25">
      <c r="A45" s="82" t="s">
        <v>48</v>
      </c>
      <c r="B45" s="17"/>
      <c r="C45" s="17"/>
      <c r="D45" s="17"/>
      <c r="E45" s="17">
        <f t="shared" si="0"/>
        <v>0</v>
      </c>
      <c r="F45" s="17"/>
      <c r="G45" s="71"/>
      <c r="H45" s="17"/>
      <c r="I45" s="17"/>
      <c r="J45" s="17"/>
      <c r="K45" s="17">
        <f t="shared" si="42"/>
        <v>0</v>
      </c>
      <c r="L45" s="17"/>
    </row>
    <row r="46" spans="1:12" x14ac:dyDescent="0.25">
      <c r="A46" s="61" t="s">
        <v>58</v>
      </c>
      <c r="B46" s="61">
        <f>SUM(B42:B45)</f>
        <v>1722419.66</v>
      </c>
      <c r="C46" s="61">
        <f t="shared" ref="C46:F46" si="43">SUM(C42:C45)</f>
        <v>11682.96</v>
      </c>
      <c r="D46" s="61">
        <f t="shared" si="43"/>
        <v>36085.75</v>
      </c>
      <c r="E46" s="61">
        <f t="shared" si="43"/>
        <v>36085.75</v>
      </c>
      <c r="F46" s="61">
        <f t="shared" si="43"/>
        <v>0</v>
      </c>
      <c r="G46" s="91">
        <f>B46-H46</f>
        <v>0</v>
      </c>
      <c r="H46" s="61">
        <f t="shared" ref="H46" si="44">SUM(H42:H45)</f>
        <v>1722419.66</v>
      </c>
      <c r="I46" s="61">
        <f t="shared" ref="I46" si="45">SUM(I42:I45)</f>
        <v>11682.96</v>
      </c>
      <c r="J46" s="61">
        <f t="shared" ref="J46" si="46">SUM(J42:J45)</f>
        <v>36085.75</v>
      </c>
      <c r="K46" s="61">
        <f t="shared" ref="K46" si="47">SUM(K42:K45)</f>
        <v>36085.75</v>
      </c>
      <c r="L46" s="61">
        <f t="shared" ref="L46" si="48">SUM(L42:L45)</f>
        <v>0</v>
      </c>
    </row>
    <row r="47" spans="1:12" ht="15.75" thickBot="1" x14ac:dyDescent="0.3">
      <c r="A47" s="79" t="s">
        <v>60</v>
      </c>
      <c r="B47" s="80">
        <f>B46+B40+B34</f>
        <v>1722419.66</v>
      </c>
      <c r="C47" s="80">
        <f t="shared" ref="C47:F47" si="49">C46+C40+C34</f>
        <v>11682.96</v>
      </c>
      <c r="D47" s="80">
        <f t="shared" si="49"/>
        <v>36085.75</v>
      </c>
      <c r="E47" s="80">
        <f t="shared" si="49"/>
        <v>36085.75</v>
      </c>
      <c r="F47" s="80">
        <f t="shared" si="49"/>
        <v>0</v>
      </c>
      <c r="G47" s="81"/>
      <c r="H47" s="80">
        <f t="shared" ref="H47" si="50">H46+H40+H34</f>
        <v>1722419.66</v>
      </c>
      <c r="I47" s="80">
        <f t="shared" ref="I47" si="51">I46+I40+I34</f>
        <v>11682.96</v>
      </c>
      <c r="J47" s="80">
        <f t="shared" ref="J47" si="52">J46+J40+J34</f>
        <v>36085.75</v>
      </c>
      <c r="K47" s="80">
        <f t="shared" ref="K47" si="53">K46+K40+K34</f>
        <v>36085.75</v>
      </c>
      <c r="L47" s="80">
        <f t="shared" ref="L47" si="54">L46+L40+L34</f>
        <v>0</v>
      </c>
    </row>
    <row r="48" spans="1:12" x14ac:dyDescent="0.25">
      <c r="A48" s="111" t="s">
        <v>43</v>
      </c>
      <c r="B48" s="112"/>
      <c r="C48" s="113"/>
      <c r="D48" s="113"/>
      <c r="E48" s="113"/>
      <c r="F48" s="114"/>
      <c r="G48" s="75"/>
      <c r="H48" s="112" t="s">
        <v>43</v>
      </c>
      <c r="I48" s="113"/>
      <c r="J48" s="113"/>
      <c r="K48" s="113"/>
      <c r="L48" s="114"/>
    </row>
    <row r="49" spans="1:12" x14ac:dyDescent="0.25">
      <c r="A49" s="82" t="s">
        <v>37</v>
      </c>
      <c r="B49" s="70"/>
      <c r="C49" s="17"/>
      <c r="D49" s="17"/>
      <c r="E49" s="17">
        <f t="shared" ref="E49:E52" si="55">+D49</f>
        <v>0</v>
      </c>
      <c r="F49" s="18"/>
      <c r="G49" s="71"/>
      <c r="H49" s="70"/>
      <c r="I49" s="17"/>
      <c r="J49" s="17"/>
      <c r="K49" s="17">
        <f t="shared" ref="K49:K52" si="56">+J49</f>
        <v>0</v>
      </c>
      <c r="L49" s="18"/>
    </row>
    <row r="50" spans="1:12" x14ac:dyDescent="0.25">
      <c r="A50" s="82" t="s">
        <v>38</v>
      </c>
      <c r="B50" s="70"/>
      <c r="C50" s="17"/>
      <c r="D50" s="17">
        <v>0</v>
      </c>
      <c r="E50" s="17">
        <f t="shared" si="55"/>
        <v>0</v>
      </c>
      <c r="F50" s="18"/>
      <c r="G50" s="71"/>
      <c r="H50" s="70"/>
      <c r="I50" s="17"/>
      <c r="J50" s="17">
        <v>0</v>
      </c>
      <c r="K50" s="17">
        <f t="shared" si="56"/>
        <v>0</v>
      </c>
      <c r="L50" s="18"/>
    </row>
    <row r="51" spans="1:12" x14ac:dyDescent="0.25">
      <c r="A51" s="82" t="s">
        <v>47</v>
      </c>
      <c r="B51" s="70"/>
      <c r="C51" s="17"/>
      <c r="D51" s="17"/>
      <c r="E51" s="17">
        <f t="shared" si="55"/>
        <v>0</v>
      </c>
      <c r="F51" s="18"/>
      <c r="G51" s="71"/>
      <c r="H51" s="70"/>
      <c r="I51" s="17"/>
      <c r="J51" s="17"/>
      <c r="K51" s="17">
        <f t="shared" si="56"/>
        <v>0</v>
      </c>
      <c r="L51" s="18"/>
    </row>
    <row r="52" spans="1:12" x14ac:dyDescent="0.25">
      <c r="A52" s="82" t="s">
        <v>48</v>
      </c>
      <c r="B52" s="70"/>
      <c r="C52" s="17"/>
      <c r="D52" s="17"/>
      <c r="E52" s="17">
        <f t="shared" si="55"/>
        <v>0</v>
      </c>
      <c r="F52" s="18"/>
      <c r="G52" s="71"/>
      <c r="H52" s="70"/>
      <c r="I52" s="17"/>
      <c r="J52" s="17"/>
      <c r="K52" s="17">
        <f t="shared" si="56"/>
        <v>0</v>
      </c>
      <c r="L52" s="18"/>
    </row>
    <row r="53" spans="1:12" x14ac:dyDescent="0.25">
      <c r="A53" s="61" t="s">
        <v>58</v>
      </c>
      <c r="B53" s="61">
        <f t="shared" ref="B53:F53" si="57">SUM(B49:B52)</f>
        <v>0</v>
      </c>
      <c r="C53" s="61">
        <f t="shared" si="57"/>
        <v>0</v>
      </c>
      <c r="D53" s="61">
        <f t="shared" si="57"/>
        <v>0</v>
      </c>
      <c r="E53" s="61">
        <f t="shared" si="57"/>
        <v>0</v>
      </c>
      <c r="F53" s="61">
        <f t="shared" si="57"/>
        <v>0</v>
      </c>
      <c r="G53" s="91">
        <f>B53-H53</f>
        <v>0</v>
      </c>
      <c r="H53" s="61">
        <f t="shared" ref="H53" si="58">SUM(H49:H52)</f>
        <v>0</v>
      </c>
      <c r="I53" s="61">
        <f t="shared" ref="I53" si="59">SUM(I49:I52)</f>
        <v>0</v>
      </c>
      <c r="J53" s="61">
        <f t="shared" ref="J53" si="60">SUM(J49:J52)</f>
        <v>0</v>
      </c>
      <c r="K53" s="61">
        <f t="shared" ref="K53" si="61">SUM(K49:K52)</f>
        <v>0</v>
      </c>
      <c r="L53" s="61">
        <f t="shared" ref="L53" si="62">SUM(L49:L52)</f>
        <v>0</v>
      </c>
    </row>
    <row r="54" spans="1:12" x14ac:dyDescent="0.25">
      <c r="A54" s="111" t="s">
        <v>44</v>
      </c>
      <c r="B54" s="112"/>
      <c r="C54" s="113"/>
      <c r="D54" s="113"/>
      <c r="E54" s="113"/>
      <c r="F54" s="114"/>
      <c r="G54" s="75"/>
      <c r="H54" s="112" t="s">
        <v>44</v>
      </c>
      <c r="I54" s="113"/>
      <c r="J54" s="113"/>
      <c r="K54" s="113"/>
      <c r="L54" s="114"/>
    </row>
    <row r="55" spans="1:12" x14ac:dyDescent="0.25">
      <c r="A55" s="82" t="s">
        <v>37</v>
      </c>
      <c r="B55" s="70"/>
      <c r="C55" s="17"/>
      <c r="D55" s="17"/>
      <c r="E55" s="17">
        <f t="shared" ref="E55:E58" si="63">+D55</f>
        <v>0</v>
      </c>
      <c r="F55" s="18"/>
      <c r="G55" s="71"/>
      <c r="H55" s="70"/>
      <c r="I55" s="17"/>
      <c r="J55" s="17"/>
      <c r="K55" s="17">
        <f t="shared" ref="K55:K58" si="64">+J55</f>
        <v>0</v>
      </c>
      <c r="L55" s="18"/>
    </row>
    <row r="56" spans="1:12" x14ac:dyDescent="0.25">
      <c r="A56" s="82" t="s">
        <v>38</v>
      </c>
      <c r="B56" s="70"/>
      <c r="C56" s="17"/>
      <c r="D56" s="17"/>
      <c r="E56" s="17">
        <f t="shared" si="63"/>
        <v>0</v>
      </c>
      <c r="F56" s="18"/>
      <c r="G56" s="71"/>
      <c r="H56" s="70"/>
      <c r="I56" s="17"/>
      <c r="J56" s="17"/>
      <c r="K56" s="17">
        <f t="shared" si="64"/>
        <v>0</v>
      </c>
      <c r="L56" s="18"/>
    </row>
    <row r="57" spans="1:12" x14ac:dyDescent="0.25">
      <c r="A57" s="82" t="s">
        <v>47</v>
      </c>
      <c r="B57" s="70"/>
      <c r="C57" s="17"/>
      <c r="D57" s="17"/>
      <c r="E57" s="17">
        <f t="shared" si="63"/>
        <v>0</v>
      </c>
      <c r="F57" s="18"/>
      <c r="G57" s="71"/>
      <c r="H57" s="70"/>
      <c r="I57" s="17"/>
      <c r="J57" s="17"/>
      <c r="K57" s="17">
        <f t="shared" si="64"/>
        <v>0</v>
      </c>
      <c r="L57" s="18"/>
    </row>
    <row r="58" spans="1:12" x14ac:dyDescent="0.25">
      <c r="A58" s="82" t="s">
        <v>48</v>
      </c>
      <c r="B58" s="70"/>
      <c r="C58" s="17"/>
      <c r="D58" s="17"/>
      <c r="E58" s="17">
        <f t="shared" si="63"/>
        <v>0</v>
      </c>
      <c r="F58" s="18"/>
      <c r="G58" s="71"/>
      <c r="H58" s="70"/>
      <c r="I58" s="17"/>
      <c r="J58" s="17"/>
      <c r="K58" s="17">
        <f t="shared" si="64"/>
        <v>0</v>
      </c>
      <c r="L58" s="18"/>
    </row>
    <row r="59" spans="1:12" x14ac:dyDescent="0.25">
      <c r="A59" s="61" t="s">
        <v>58</v>
      </c>
      <c r="B59" s="61">
        <f t="shared" ref="B59" si="65">SUM(B55:B58)</f>
        <v>0</v>
      </c>
      <c r="C59" s="61">
        <f t="shared" ref="C59" si="66">SUM(C55:C58)</f>
        <v>0</v>
      </c>
      <c r="D59" s="61">
        <f t="shared" ref="D59" si="67">SUM(D55:D58)</f>
        <v>0</v>
      </c>
      <c r="E59" s="61">
        <f t="shared" ref="E59" si="68">SUM(E55:E58)</f>
        <v>0</v>
      </c>
      <c r="F59" s="61">
        <f t="shared" ref="F59" si="69">SUM(F55:F58)</f>
        <v>0</v>
      </c>
      <c r="G59" s="91">
        <f>B59-H59</f>
        <v>0</v>
      </c>
      <c r="H59" s="61">
        <f t="shared" ref="H59" si="70">SUM(H55:H58)</f>
        <v>0</v>
      </c>
      <c r="I59" s="61">
        <f t="shared" ref="I59" si="71">SUM(I55:I58)</f>
        <v>0</v>
      </c>
      <c r="J59" s="61">
        <f t="shared" ref="J59" si="72">SUM(J55:J58)</f>
        <v>0</v>
      </c>
      <c r="K59" s="61">
        <f t="shared" ref="K59" si="73">SUM(K55:K58)</f>
        <v>0</v>
      </c>
      <c r="L59" s="61">
        <f t="shared" ref="L59" si="74">SUM(L55:L58)</f>
        <v>0</v>
      </c>
    </row>
    <row r="60" spans="1:12" x14ac:dyDescent="0.25">
      <c r="A60" s="111" t="s">
        <v>45</v>
      </c>
      <c r="B60" s="112"/>
      <c r="C60" s="113"/>
      <c r="D60" s="113"/>
      <c r="E60" s="113"/>
      <c r="F60" s="114"/>
      <c r="G60" s="75"/>
      <c r="H60" s="112" t="s">
        <v>45</v>
      </c>
      <c r="I60" s="113"/>
      <c r="J60" s="113"/>
      <c r="K60" s="113"/>
      <c r="L60" s="114"/>
    </row>
    <row r="61" spans="1:12" x14ac:dyDescent="0.25">
      <c r="A61" s="82" t="s">
        <v>37</v>
      </c>
      <c r="B61" s="70">
        <v>1858933.1</v>
      </c>
      <c r="C61" s="17">
        <v>592.79999999999995</v>
      </c>
      <c r="D61" s="17">
        <v>51467.35</v>
      </c>
      <c r="E61" s="17">
        <f t="shared" ref="E61:E64" si="75">+D61</f>
        <v>51467.35</v>
      </c>
      <c r="F61" s="18"/>
      <c r="G61" s="71"/>
      <c r="H61" s="70">
        <v>1858933.1</v>
      </c>
      <c r="I61" s="17">
        <v>592.79999999999995</v>
      </c>
      <c r="J61" s="17">
        <v>51467.35</v>
      </c>
      <c r="K61" s="17">
        <f t="shared" ref="K61:K64" si="76">+J61</f>
        <v>51467.35</v>
      </c>
      <c r="L61" s="18"/>
    </row>
    <row r="62" spans="1:12" x14ac:dyDescent="0.25">
      <c r="A62" s="82" t="s">
        <v>38</v>
      </c>
      <c r="B62" s="70">
        <v>4709.1099999999997</v>
      </c>
      <c r="C62" s="17"/>
      <c r="D62" s="17">
        <v>380.17</v>
      </c>
      <c r="E62" s="17">
        <f t="shared" si="75"/>
        <v>380.17</v>
      </c>
      <c r="F62" s="18"/>
      <c r="G62" s="71"/>
      <c r="H62" s="70">
        <v>4709.1099999999997</v>
      </c>
      <c r="I62" s="17"/>
      <c r="J62" s="17">
        <v>380.17</v>
      </c>
      <c r="K62" s="17">
        <f t="shared" si="76"/>
        <v>380.17</v>
      </c>
      <c r="L62" s="18"/>
    </row>
    <row r="63" spans="1:12" x14ac:dyDescent="0.25">
      <c r="A63" s="82" t="s">
        <v>47</v>
      </c>
      <c r="B63" s="17"/>
      <c r="C63" s="17"/>
      <c r="D63" s="17"/>
      <c r="E63" s="17">
        <f t="shared" si="75"/>
        <v>0</v>
      </c>
      <c r="F63" s="17"/>
      <c r="G63" s="71"/>
      <c r="H63" s="17"/>
      <c r="I63" s="17"/>
      <c r="J63" s="17"/>
      <c r="K63" s="17">
        <f t="shared" si="76"/>
        <v>0</v>
      </c>
      <c r="L63" s="17"/>
    </row>
    <row r="64" spans="1:12" x14ac:dyDescent="0.25">
      <c r="A64" s="82" t="s">
        <v>48</v>
      </c>
      <c r="B64" s="17"/>
      <c r="C64" s="17"/>
      <c r="D64" s="17"/>
      <c r="E64" s="17">
        <f t="shared" si="75"/>
        <v>0</v>
      </c>
      <c r="F64" s="17"/>
      <c r="G64" s="71"/>
      <c r="H64" s="17"/>
      <c r="I64" s="17"/>
      <c r="J64" s="17"/>
      <c r="K64" s="17">
        <f t="shared" si="76"/>
        <v>0</v>
      </c>
      <c r="L64" s="17"/>
    </row>
    <row r="65" spans="1:12" x14ac:dyDescent="0.25">
      <c r="A65" s="61" t="s">
        <v>58</v>
      </c>
      <c r="B65" s="61">
        <f t="shared" ref="B65" si="77">SUM(B61:B64)</f>
        <v>1863642.2100000002</v>
      </c>
      <c r="C65" s="61">
        <f t="shared" ref="C65" si="78">SUM(C61:C64)</f>
        <v>592.79999999999995</v>
      </c>
      <c r="D65" s="61">
        <f t="shared" ref="D65" si="79">SUM(D61:D64)</f>
        <v>51847.519999999997</v>
      </c>
      <c r="E65" s="61">
        <f t="shared" ref="E65" si="80">SUM(E61:E64)</f>
        <v>51847.519999999997</v>
      </c>
      <c r="F65" s="61">
        <f t="shared" ref="F65" si="81">SUM(F61:F64)</f>
        <v>0</v>
      </c>
      <c r="G65" s="91">
        <f>B65-H65</f>
        <v>0</v>
      </c>
      <c r="H65" s="61">
        <f t="shared" ref="H65" si="82">SUM(H61:H64)</f>
        <v>1863642.2100000002</v>
      </c>
      <c r="I65" s="61">
        <f t="shared" ref="I65" si="83">SUM(I61:I64)</f>
        <v>592.79999999999995</v>
      </c>
      <c r="J65" s="61">
        <f t="shared" ref="J65" si="84">SUM(J61:J64)</f>
        <v>51847.519999999997</v>
      </c>
      <c r="K65" s="61">
        <f t="shared" ref="K65" si="85">SUM(K61:K64)</f>
        <v>51847.519999999997</v>
      </c>
      <c r="L65" s="61">
        <f t="shared" ref="L65" si="86">SUM(L61:L64)</f>
        <v>0</v>
      </c>
    </row>
    <row r="66" spans="1:12" ht="15.75" thickBot="1" x14ac:dyDescent="0.3">
      <c r="A66" s="79" t="s">
        <v>61</v>
      </c>
      <c r="B66" s="80">
        <f>B65+B59+B53</f>
        <v>1863642.2100000002</v>
      </c>
      <c r="C66" s="80">
        <f t="shared" ref="C66" si="87">C65+C59+C53</f>
        <v>592.79999999999995</v>
      </c>
      <c r="D66" s="80">
        <f t="shared" ref="D66" si="88">D65+D59+D53</f>
        <v>51847.519999999997</v>
      </c>
      <c r="E66" s="80">
        <f t="shared" ref="E66" si="89">E65+E59+E53</f>
        <v>51847.519999999997</v>
      </c>
      <c r="F66" s="80">
        <f t="shared" ref="F66" si="90">F65+F59+F53</f>
        <v>0</v>
      </c>
      <c r="G66" s="81"/>
      <c r="H66" s="80">
        <f>H65+H59+H53</f>
        <v>1863642.2100000002</v>
      </c>
      <c r="I66" s="80">
        <f t="shared" ref="I66" si="91">I65+I59+I53</f>
        <v>592.79999999999995</v>
      </c>
      <c r="J66" s="80">
        <f t="shared" ref="J66" si="92">J65+J59+J53</f>
        <v>51847.519999999997</v>
      </c>
      <c r="K66" s="80">
        <f t="shared" ref="K66" si="93">K65+K59+K53</f>
        <v>51847.519999999997</v>
      </c>
      <c r="L66" s="80">
        <f t="shared" ref="L66" si="94">L65+L59+L53</f>
        <v>0</v>
      </c>
    </row>
    <row r="67" spans="1:12" x14ac:dyDescent="0.25">
      <c r="A67" s="83" t="s">
        <v>55</v>
      </c>
      <c r="B67" s="83">
        <f>B66+B47+B28</f>
        <v>5142681.43</v>
      </c>
      <c r="C67" s="83">
        <f t="shared" ref="C67:L67" si="95">C66+C47+C28</f>
        <v>20795.64</v>
      </c>
      <c r="D67" s="83">
        <f t="shared" si="95"/>
        <v>143818.96</v>
      </c>
      <c r="E67" s="83">
        <f t="shared" si="95"/>
        <v>143818.96</v>
      </c>
      <c r="F67" s="83">
        <f t="shared" si="95"/>
        <v>0</v>
      </c>
      <c r="G67" s="83">
        <f>G65+G59+G53+G46+G40+G34+G27+G21+G15</f>
        <v>0</v>
      </c>
      <c r="H67" s="83">
        <f t="shared" si="95"/>
        <v>5142681.43</v>
      </c>
      <c r="I67" s="83">
        <f t="shared" si="95"/>
        <v>20795.64</v>
      </c>
      <c r="J67" s="83">
        <f t="shared" si="95"/>
        <v>142798.34999999998</v>
      </c>
      <c r="K67" s="83">
        <f t="shared" si="95"/>
        <v>142798.34999999998</v>
      </c>
      <c r="L67" s="83">
        <f t="shared" si="95"/>
        <v>0</v>
      </c>
    </row>
  </sheetData>
  <sheetProtection password="CCD7" sheet="1" objects="1" scenarios="1"/>
  <mergeCells count="25">
    <mergeCell ref="A60:F60"/>
    <mergeCell ref="B4:F4"/>
    <mergeCell ref="B5:F5"/>
    <mergeCell ref="B6:F6"/>
    <mergeCell ref="H54:L54"/>
    <mergeCell ref="H60:L60"/>
    <mergeCell ref="H7:L7"/>
    <mergeCell ref="B8:F8"/>
    <mergeCell ref="H8:L8"/>
    <mergeCell ref="H16:L16"/>
    <mergeCell ref="H22:L22"/>
    <mergeCell ref="H29:L29"/>
    <mergeCell ref="H35:L35"/>
    <mergeCell ref="H41:L41"/>
    <mergeCell ref="H48:L48"/>
    <mergeCell ref="A48:F48"/>
    <mergeCell ref="A54:F54"/>
    <mergeCell ref="H10:L10"/>
    <mergeCell ref="A35:F35"/>
    <mergeCell ref="A41:F41"/>
    <mergeCell ref="A8:A9"/>
    <mergeCell ref="A10:F10"/>
    <mergeCell ref="A16:F16"/>
    <mergeCell ref="A22:F22"/>
    <mergeCell ref="A29:F29"/>
  </mergeCells>
  <pageMargins left="0.7" right="0.7" top="0.75" bottom="0.75" header="0.3" footer="0.3"/>
  <pageSetup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1"/>
  <sheetViews>
    <sheetView workbookViewId="0">
      <pane xSplit="1" topLeftCell="B1" activePane="topRight" state="frozen"/>
      <selection pane="topRight" activeCell="F12" sqref="F12"/>
    </sheetView>
  </sheetViews>
  <sheetFormatPr defaultRowHeight="15" x14ac:dyDescent="0.25"/>
  <cols>
    <col min="1" max="1" width="45.42578125" style="26" customWidth="1"/>
    <col min="2" max="2" width="15.5703125" style="26" customWidth="1"/>
    <col min="3" max="3" width="11.85546875" style="26" bestFit="1" customWidth="1"/>
    <col min="4" max="4" width="11.7109375" style="26" customWidth="1"/>
    <col min="5" max="5" width="11.85546875" style="26" customWidth="1"/>
    <col min="6" max="6" width="13.28515625" style="26" bestFit="1" customWidth="1"/>
    <col min="7" max="7" width="11.7109375" style="26" bestFit="1" customWidth="1"/>
    <col min="8" max="9" width="12" style="26" bestFit="1" customWidth="1"/>
    <col min="10" max="10" width="11.5703125" style="26" bestFit="1" customWidth="1"/>
    <col min="11" max="11" width="9.5703125" style="26" bestFit="1" customWidth="1"/>
    <col min="12" max="12" width="11.7109375" style="26" bestFit="1" customWidth="1"/>
    <col min="13" max="13" width="10.7109375" style="26" bestFit="1" customWidth="1"/>
    <col min="14" max="14" width="10.85546875" style="26" bestFit="1" customWidth="1"/>
    <col min="15" max="15" width="10.5703125" style="26" bestFit="1" customWidth="1"/>
    <col min="16" max="16" width="11.5703125" style="26" bestFit="1" customWidth="1"/>
    <col min="17" max="17" width="9.85546875" style="26" bestFit="1" customWidth="1"/>
    <col min="18" max="18" width="10.85546875" style="26" bestFit="1" customWidth="1"/>
    <col min="19" max="19" width="10.5703125" style="26" bestFit="1" customWidth="1"/>
    <col min="20" max="20" width="11.5703125" style="26" bestFit="1" customWidth="1"/>
    <col min="21" max="21" width="10.5703125" style="26" bestFit="1" customWidth="1"/>
    <col min="22" max="22" width="10.85546875" style="26" bestFit="1" customWidth="1"/>
    <col min="23" max="23" width="10.5703125" style="26" bestFit="1" customWidth="1"/>
    <col min="24" max="24" width="11.5703125" style="26" bestFit="1" customWidth="1"/>
    <col min="25" max="25" width="10.5703125" style="26" bestFit="1" customWidth="1"/>
    <col min="26" max="26" width="10.85546875" style="26" bestFit="1" customWidth="1"/>
    <col min="27" max="27" width="10.5703125" style="26" bestFit="1" customWidth="1"/>
    <col min="28" max="28" width="11.5703125" style="26" bestFit="1" customWidth="1"/>
    <col min="29" max="29" width="10.5703125" style="26" bestFit="1" customWidth="1"/>
    <col min="30" max="30" width="10.85546875" style="26" bestFit="1" customWidth="1"/>
    <col min="31" max="31" width="10.5703125" style="26" bestFit="1" customWidth="1"/>
    <col min="32" max="32" width="11.5703125" style="26" bestFit="1" customWidth="1"/>
    <col min="33" max="33" width="10.5703125" style="26" bestFit="1" customWidth="1"/>
    <col min="34" max="34" width="10.85546875" style="26" bestFit="1" customWidth="1"/>
    <col min="35" max="35" width="10.5703125" style="26" bestFit="1" customWidth="1"/>
    <col min="36" max="36" width="14.140625" style="26" bestFit="1" customWidth="1"/>
    <col min="37" max="37" width="9.5703125" style="26" bestFit="1" customWidth="1"/>
    <col min="38" max="38" width="10.85546875" style="26" bestFit="1" customWidth="1"/>
    <col min="39" max="39" width="10.5703125" style="26" bestFit="1" customWidth="1"/>
    <col min="40" max="16384" width="9.140625" style="26"/>
  </cols>
  <sheetData>
    <row r="1" spans="1:39" x14ac:dyDescent="0.25">
      <c r="A1" s="25"/>
    </row>
    <row r="2" spans="1:39" x14ac:dyDescent="0.25">
      <c r="A2" s="25"/>
      <c r="B2" s="15" t="s">
        <v>0</v>
      </c>
      <c r="C2" s="118" t="str">
        <f>HOME!B2</f>
        <v>jsr</v>
      </c>
      <c r="D2" s="119"/>
      <c r="E2" s="119"/>
      <c r="F2" s="119"/>
      <c r="G2" s="120"/>
    </row>
    <row r="3" spans="1:39" x14ac:dyDescent="0.25">
      <c r="A3" s="25"/>
      <c r="B3" s="15" t="s">
        <v>62</v>
      </c>
      <c r="C3" s="118">
        <f>HOME!B3</f>
        <v>0</v>
      </c>
      <c r="D3" s="119"/>
      <c r="E3" s="119"/>
      <c r="F3" s="119"/>
      <c r="G3" s="120"/>
    </row>
    <row r="4" spans="1:39" x14ac:dyDescent="0.25">
      <c r="A4" s="25"/>
      <c r="B4" s="15" t="s">
        <v>1</v>
      </c>
      <c r="C4" s="118">
        <f>HOME!B4</f>
        <v>0</v>
      </c>
      <c r="D4" s="119"/>
      <c r="E4" s="119"/>
      <c r="F4" s="119"/>
      <c r="G4" s="120"/>
    </row>
    <row r="5" spans="1:39" ht="15.75" thickBot="1" x14ac:dyDescent="0.3"/>
    <row r="6" spans="1:39" s="27" customFormat="1" ht="45" customHeight="1" x14ac:dyDescent="0.25">
      <c r="A6" s="129" t="s">
        <v>34</v>
      </c>
      <c r="B6" s="3" t="s">
        <v>46</v>
      </c>
      <c r="C6" s="125" t="s">
        <v>50</v>
      </c>
      <c r="D6" s="131"/>
      <c r="E6" s="131"/>
      <c r="F6" s="132"/>
      <c r="G6" s="4" t="s">
        <v>46</v>
      </c>
      <c r="H6" s="125" t="s">
        <v>50</v>
      </c>
      <c r="I6" s="131"/>
      <c r="J6" s="131"/>
      <c r="K6" s="132"/>
      <c r="L6" s="4" t="s">
        <v>46</v>
      </c>
      <c r="M6" s="125" t="s">
        <v>50</v>
      </c>
      <c r="N6" s="126"/>
      <c r="O6" s="127"/>
      <c r="P6" s="4" t="s">
        <v>46</v>
      </c>
      <c r="Q6" s="149" t="s">
        <v>50</v>
      </c>
      <c r="R6" s="149"/>
      <c r="S6" s="149"/>
      <c r="T6" s="4" t="s">
        <v>46</v>
      </c>
      <c r="U6" s="149" t="s">
        <v>50</v>
      </c>
      <c r="V6" s="149"/>
      <c r="W6" s="149"/>
      <c r="X6" s="4" t="s">
        <v>46</v>
      </c>
      <c r="Y6" s="149" t="s">
        <v>50</v>
      </c>
      <c r="Z6" s="149"/>
      <c r="AA6" s="149"/>
      <c r="AB6" s="4" t="s">
        <v>46</v>
      </c>
      <c r="AC6" s="149" t="s">
        <v>50</v>
      </c>
      <c r="AD6" s="149"/>
      <c r="AE6" s="149"/>
      <c r="AF6" s="4" t="s">
        <v>46</v>
      </c>
      <c r="AG6" s="149" t="s">
        <v>50</v>
      </c>
      <c r="AH6" s="149"/>
      <c r="AI6" s="149"/>
      <c r="AJ6" s="4" t="s">
        <v>46</v>
      </c>
      <c r="AK6" s="149" t="s">
        <v>50</v>
      </c>
      <c r="AL6" s="149"/>
      <c r="AM6" s="149"/>
    </row>
    <row r="7" spans="1:39" s="27" customFormat="1" x14ac:dyDescent="0.25">
      <c r="A7" s="130"/>
      <c r="B7" s="2"/>
      <c r="C7" s="5" t="s">
        <v>11</v>
      </c>
      <c r="D7" s="5" t="s">
        <v>12</v>
      </c>
      <c r="E7" s="5" t="s">
        <v>13</v>
      </c>
      <c r="F7" s="6"/>
      <c r="G7" s="2"/>
      <c r="H7" s="5" t="s">
        <v>11</v>
      </c>
      <c r="I7" s="5" t="s">
        <v>12</v>
      </c>
      <c r="J7" s="5" t="s">
        <v>13</v>
      </c>
      <c r="K7" s="6"/>
      <c r="L7" s="2"/>
      <c r="M7" s="5" t="s">
        <v>11</v>
      </c>
      <c r="N7" s="5" t="s">
        <v>12</v>
      </c>
      <c r="O7" s="5" t="s">
        <v>13</v>
      </c>
      <c r="P7" s="2"/>
      <c r="Q7" s="5" t="s">
        <v>11</v>
      </c>
      <c r="R7" s="5" t="s">
        <v>12</v>
      </c>
      <c r="S7" s="5" t="s">
        <v>13</v>
      </c>
      <c r="T7" s="2"/>
      <c r="U7" s="5" t="s">
        <v>11</v>
      </c>
      <c r="V7" s="5" t="s">
        <v>12</v>
      </c>
      <c r="W7" s="5" t="s">
        <v>13</v>
      </c>
      <c r="X7" s="2"/>
      <c r="Y7" s="5" t="s">
        <v>11</v>
      </c>
      <c r="Z7" s="5" t="s">
        <v>12</v>
      </c>
      <c r="AA7" s="5" t="s">
        <v>13</v>
      </c>
      <c r="AB7" s="2"/>
      <c r="AC7" s="5" t="s">
        <v>11</v>
      </c>
      <c r="AD7" s="5" t="s">
        <v>12</v>
      </c>
      <c r="AE7" s="5" t="s">
        <v>13</v>
      </c>
      <c r="AF7" s="2"/>
      <c r="AG7" s="5" t="s">
        <v>11</v>
      </c>
      <c r="AH7" s="5" t="s">
        <v>12</v>
      </c>
      <c r="AI7" s="5" t="s">
        <v>13</v>
      </c>
      <c r="AJ7" s="2"/>
      <c r="AK7" s="5" t="s">
        <v>11</v>
      </c>
      <c r="AL7" s="5" t="s">
        <v>12</v>
      </c>
      <c r="AM7" s="5" t="s">
        <v>13</v>
      </c>
    </row>
    <row r="8" spans="1:39" s="27" customFormat="1" x14ac:dyDescent="0.25">
      <c r="A8" s="7"/>
      <c r="B8" s="137" t="s">
        <v>36</v>
      </c>
      <c r="C8" s="138"/>
      <c r="D8" s="138"/>
      <c r="E8" s="138"/>
      <c r="F8" s="139"/>
      <c r="G8" s="137" t="s">
        <v>39</v>
      </c>
      <c r="H8" s="138"/>
      <c r="I8" s="138"/>
      <c r="J8" s="138"/>
      <c r="K8" s="139"/>
      <c r="L8" s="137" t="s">
        <v>51</v>
      </c>
      <c r="M8" s="137"/>
      <c r="N8" s="137"/>
      <c r="O8" s="137"/>
      <c r="P8" s="137" t="s">
        <v>41</v>
      </c>
      <c r="Q8" s="137"/>
      <c r="R8" s="137"/>
      <c r="S8" s="137"/>
      <c r="T8" s="137" t="s">
        <v>52</v>
      </c>
      <c r="U8" s="137"/>
      <c r="V8" s="137"/>
      <c r="W8" s="137"/>
      <c r="X8" s="137" t="s">
        <v>42</v>
      </c>
      <c r="Y8" s="137"/>
      <c r="Z8" s="137"/>
      <c r="AA8" s="137"/>
      <c r="AB8" s="137" t="s">
        <v>43</v>
      </c>
      <c r="AC8" s="137"/>
      <c r="AD8" s="137"/>
      <c r="AE8" s="137"/>
      <c r="AF8" s="137" t="s">
        <v>44</v>
      </c>
      <c r="AG8" s="137"/>
      <c r="AH8" s="137"/>
      <c r="AI8" s="137"/>
      <c r="AJ8" s="137" t="s">
        <v>53</v>
      </c>
      <c r="AK8" s="137"/>
      <c r="AL8" s="137"/>
      <c r="AM8" s="137"/>
    </row>
    <row r="9" spans="1:39" x14ac:dyDescent="0.25">
      <c r="A9" s="13" t="s">
        <v>14</v>
      </c>
      <c r="B9" s="59">
        <v>380918</v>
      </c>
      <c r="C9" s="28">
        <v>5454</v>
      </c>
      <c r="D9" s="28">
        <v>7286</v>
      </c>
      <c r="E9" s="28">
        <f t="shared" ref="E9:E11" si="0">+D9</f>
        <v>7286</v>
      </c>
      <c r="F9" s="29">
        <v>0</v>
      </c>
      <c r="G9" s="59">
        <v>628835</v>
      </c>
      <c r="H9" s="28">
        <v>1666.92</v>
      </c>
      <c r="I9" s="28">
        <v>28109.1</v>
      </c>
      <c r="J9" s="28">
        <f t="shared" ref="J9:J14" si="1">+I9</f>
        <v>28109.1</v>
      </c>
      <c r="K9" s="29">
        <v>0</v>
      </c>
      <c r="L9" s="59">
        <v>546866.1</v>
      </c>
      <c r="M9" s="28">
        <v>1398.72</v>
      </c>
      <c r="N9" s="28">
        <v>20490.72</v>
      </c>
      <c r="O9" s="28">
        <f t="shared" ref="O9:O14" si="2">+N9</f>
        <v>20490.72</v>
      </c>
      <c r="P9" s="59">
        <v>504727.72</v>
      </c>
      <c r="Q9" s="28">
        <v>3014.28</v>
      </c>
      <c r="R9" s="28">
        <v>12707.75</v>
      </c>
      <c r="S9" s="28">
        <f t="shared" ref="S9:S14" si="3">+R9</f>
        <v>12707.75</v>
      </c>
      <c r="T9" s="59">
        <v>872328.82</v>
      </c>
      <c r="U9" s="28">
        <v>8153.97</v>
      </c>
      <c r="V9" s="28">
        <v>12912.18</v>
      </c>
      <c r="W9" s="28">
        <f t="shared" ref="W9:W14" si="4">+V9</f>
        <v>12912.18</v>
      </c>
      <c r="X9" s="59">
        <v>345363.12</v>
      </c>
      <c r="Y9" s="28">
        <v>514.71</v>
      </c>
      <c r="Z9" s="28">
        <v>10824.91</v>
      </c>
      <c r="AA9" s="28">
        <f t="shared" ref="AA9:AA14" si="5">+Z9</f>
        <v>10824.91</v>
      </c>
      <c r="AB9" s="59">
        <v>969283.68</v>
      </c>
      <c r="AC9" s="28">
        <v>239.4</v>
      </c>
      <c r="AD9" s="28">
        <v>23930.47</v>
      </c>
      <c r="AE9" s="28">
        <f t="shared" ref="AE9:AE14" si="6">+AD9</f>
        <v>23930.47</v>
      </c>
      <c r="AF9" s="59">
        <v>567594.98</v>
      </c>
      <c r="AG9" s="28">
        <v>353.4</v>
      </c>
      <c r="AH9" s="28">
        <v>17903.310000000001</v>
      </c>
      <c r="AI9" s="28">
        <f t="shared" ref="AI9:AI14" si="7">+AH9</f>
        <v>17903.310000000001</v>
      </c>
      <c r="AJ9" s="59">
        <v>326763.55</v>
      </c>
      <c r="AK9" s="28">
        <v>0</v>
      </c>
      <c r="AL9" s="28">
        <v>10014</v>
      </c>
      <c r="AM9" s="28">
        <f t="shared" ref="AM9:AM14" si="8">+AL9</f>
        <v>10014</v>
      </c>
    </row>
    <row r="10" spans="1:39" x14ac:dyDescent="0.25">
      <c r="A10" s="13" t="s">
        <v>15</v>
      </c>
      <c r="B10" s="59"/>
      <c r="C10" s="28">
        <v>0</v>
      </c>
      <c r="D10" s="28">
        <v>0</v>
      </c>
      <c r="E10" s="28">
        <f t="shared" si="0"/>
        <v>0</v>
      </c>
      <c r="F10" s="29">
        <v>0</v>
      </c>
      <c r="G10" s="59">
        <v>0</v>
      </c>
      <c r="H10" s="28">
        <v>0</v>
      </c>
      <c r="I10" s="28">
        <v>0</v>
      </c>
      <c r="J10" s="28">
        <f t="shared" si="1"/>
        <v>0</v>
      </c>
      <c r="K10" s="29">
        <v>0</v>
      </c>
      <c r="L10" s="59"/>
      <c r="M10" s="28"/>
      <c r="N10" s="28">
        <v>0</v>
      </c>
      <c r="O10" s="28">
        <f t="shared" si="2"/>
        <v>0</v>
      </c>
      <c r="P10" s="59">
        <v>0</v>
      </c>
      <c r="Q10" s="28">
        <v>0</v>
      </c>
      <c r="R10" s="28">
        <v>0</v>
      </c>
      <c r="S10" s="28">
        <f t="shared" si="3"/>
        <v>0</v>
      </c>
      <c r="T10" s="59"/>
      <c r="U10" s="28"/>
      <c r="V10" s="28">
        <v>0</v>
      </c>
      <c r="W10" s="28">
        <f t="shared" si="4"/>
        <v>0</v>
      </c>
      <c r="X10" s="59"/>
      <c r="Y10" s="28"/>
      <c r="Z10" s="28">
        <v>0</v>
      </c>
      <c r="AA10" s="28">
        <f t="shared" si="5"/>
        <v>0</v>
      </c>
      <c r="AB10" s="59"/>
      <c r="AC10" s="28"/>
      <c r="AD10" s="28">
        <v>0</v>
      </c>
      <c r="AE10" s="28">
        <f t="shared" si="6"/>
        <v>0</v>
      </c>
      <c r="AF10" s="59"/>
      <c r="AG10" s="28"/>
      <c r="AH10" s="28">
        <v>0</v>
      </c>
      <c r="AI10" s="28">
        <f t="shared" si="7"/>
        <v>0</v>
      </c>
      <c r="AJ10" s="59"/>
      <c r="AK10" s="28"/>
      <c r="AL10" s="28">
        <v>0</v>
      </c>
      <c r="AM10" s="28">
        <f t="shared" si="8"/>
        <v>0</v>
      </c>
    </row>
    <row r="11" spans="1:39" x14ac:dyDescent="0.25">
      <c r="A11" s="13" t="s">
        <v>49</v>
      </c>
      <c r="B11" s="59">
        <v>14500</v>
      </c>
      <c r="C11" s="28">
        <v>0</v>
      </c>
      <c r="D11" s="28">
        <v>1305</v>
      </c>
      <c r="E11" s="28">
        <f t="shared" si="0"/>
        <v>1305</v>
      </c>
      <c r="F11" s="29">
        <v>0</v>
      </c>
      <c r="G11" s="59">
        <v>14500</v>
      </c>
      <c r="H11" s="28">
        <v>0</v>
      </c>
      <c r="I11" s="28">
        <v>1305</v>
      </c>
      <c r="J11" s="28">
        <f t="shared" si="1"/>
        <v>1305</v>
      </c>
      <c r="K11" s="29">
        <v>0</v>
      </c>
      <c r="L11" s="59">
        <v>14500</v>
      </c>
      <c r="M11" s="28"/>
      <c r="N11" s="28">
        <v>1305</v>
      </c>
      <c r="O11" s="28">
        <f t="shared" si="2"/>
        <v>1305</v>
      </c>
      <c r="P11" s="59">
        <v>0</v>
      </c>
      <c r="Q11" s="28">
        <v>0</v>
      </c>
      <c r="R11" s="28">
        <v>0</v>
      </c>
      <c r="S11" s="28">
        <f t="shared" si="3"/>
        <v>0</v>
      </c>
      <c r="T11" s="59"/>
      <c r="U11" s="28"/>
      <c r="V11" s="28"/>
      <c r="W11" s="28">
        <f t="shared" si="4"/>
        <v>0</v>
      </c>
      <c r="X11" s="59"/>
      <c r="Y11" s="28"/>
      <c r="Z11" s="28"/>
      <c r="AA11" s="28">
        <f t="shared" si="5"/>
        <v>0</v>
      </c>
      <c r="AB11" s="59"/>
      <c r="AC11" s="28"/>
      <c r="AD11" s="28"/>
      <c r="AE11" s="28">
        <f t="shared" si="6"/>
        <v>0</v>
      </c>
      <c r="AF11" s="59"/>
      <c r="AG11" s="28"/>
      <c r="AH11" s="28"/>
      <c r="AI11" s="28">
        <f t="shared" si="7"/>
        <v>0</v>
      </c>
      <c r="AJ11" s="59"/>
      <c r="AK11" s="28"/>
      <c r="AL11" s="28"/>
      <c r="AM11" s="28">
        <f t="shared" si="8"/>
        <v>0</v>
      </c>
    </row>
    <row r="12" spans="1:39" s="31" customFormat="1" x14ac:dyDescent="0.25">
      <c r="A12" s="30"/>
      <c r="B12" s="60">
        <f>SUM(B9:B11)</f>
        <v>395418</v>
      </c>
      <c r="C12" s="60">
        <f t="shared" ref="C12:AM12" si="9">SUM(C9:C11)</f>
        <v>5454</v>
      </c>
      <c r="D12" s="60">
        <f t="shared" si="9"/>
        <v>8591</v>
      </c>
      <c r="E12" s="60">
        <f t="shared" si="9"/>
        <v>8591</v>
      </c>
      <c r="F12" s="60">
        <f t="shared" si="9"/>
        <v>0</v>
      </c>
      <c r="G12" s="60">
        <f t="shared" si="9"/>
        <v>643335</v>
      </c>
      <c r="H12" s="60">
        <f t="shared" si="9"/>
        <v>1666.92</v>
      </c>
      <c r="I12" s="60">
        <f t="shared" si="9"/>
        <v>29414.1</v>
      </c>
      <c r="J12" s="60">
        <f t="shared" si="9"/>
        <v>29414.1</v>
      </c>
      <c r="K12" s="60">
        <f t="shared" si="9"/>
        <v>0</v>
      </c>
      <c r="L12" s="60">
        <f t="shared" si="9"/>
        <v>561366.1</v>
      </c>
      <c r="M12" s="60">
        <f t="shared" si="9"/>
        <v>1398.72</v>
      </c>
      <c r="N12" s="60">
        <f t="shared" si="9"/>
        <v>21795.72</v>
      </c>
      <c r="O12" s="60">
        <f t="shared" si="9"/>
        <v>21795.72</v>
      </c>
      <c r="P12" s="60">
        <f t="shared" si="9"/>
        <v>504727.72</v>
      </c>
      <c r="Q12" s="60">
        <f t="shared" si="9"/>
        <v>3014.28</v>
      </c>
      <c r="R12" s="60">
        <f t="shared" si="9"/>
        <v>12707.75</v>
      </c>
      <c r="S12" s="60">
        <f t="shared" si="9"/>
        <v>12707.75</v>
      </c>
      <c r="T12" s="60">
        <f t="shared" si="9"/>
        <v>872328.82</v>
      </c>
      <c r="U12" s="60">
        <f t="shared" si="9"/>
        <v>8153.97</v>
      </c>
      <c r="V12" s="60">
        <f t="shared" si="9"/>
        <v>12912.18</v>
      </c>
      <c r="W12" s="60">
        <f t="shared" si="9"/>
        <v>12912.18</v>
      </c>
      <c r="X12" s="60">
        <f t="shared" si="9"/>
        <v>345363.12</v>
      </c>
      <c r="Y12" s="60">
        <f t="shared" si="9"/>
        <v>514.71</v>
      </c>
      <c r="Z12" s="60">
        <f t="shared" si="9"/>
        <v>10824.91</v>
      </c>
      <c r="AA12" s="60">
        <f t="shared" si="9"/>
        <v>10824.91</v>
      </c>
      <c r="AB12" s="60">
        <f t="shared" si="9"/>
        <v>969283.68</v>
      </c>
      <c r="AC12" s="60">
        <f t="shared" si="9"/>
        <v>239.4</v>
      </c>
      <c r="AD12" s="60">
        <f t="shared" si="9"/>
        <v>23930.47</v>
      </c>
      <c r="AE12" s="60">
        <f t="shared" si="9"/>
        <v>23930.47</v>
      </c>
      <c r="AF12" s="60">
        <f t="shared" si="9"/>
        <v>567594.98</v>
      </c>
      <c r="AG12" s="60">
        <f t="shared" si="9"/>
        <v>353.4</v>
      </c>
      <c r="AH12" s="60">
        <f t="shared" si="9"/>
        <v>17903.310000000001</v>
      </c>
      <c r="AI12" s="60">
        <f t="shared" si="9"/>
        <v>17903.310000000001</v>
      </c>
      <c r="AJ12" s="60">
        <f t="shared" si="9"/>
        <v>326763.55</v>
      </c>
      <c r="AK12" s="60">
        <f t="shared" si="9"/>
        <v>0</v>
      </c>
      <c r="AL12" s="60">
        <f t="shared" si="9"/>
        <v>10014</v>
      </c>
      <c r="AM12" s="60">
        <f t="shared" si="9"/>
        <v>10014</v>
      </c>
    </row>
    <row r="13" spans="1:39" x14ac:dyDescent="0.25">
      <c r="A13" s="13" t="s">
        <v>21</v>
      </c>
      <c r="B13" s="61"/>
      <c r="C13" s="28">
        <v>0</v>
      </c>
      <c r="D13" s="28">
        <v>1305</v>
      </c>
      <c r="E13" s="28">
        <f>D13</f>
        <v>1305</v>
      </c>
      <c r="F13" s="28">
        <v>0</v>
      </c>
      <c r="G13" s="61"/>
      <c r="H13" s="28">
        <v>0</v>
      </c>
      <c r="I13" s="28">
        <v>1305</v>
      </c>
      <c r="J13" s="28">
        <f t="shared" si="1"/>
        <v>1305</v>
      </c>
      <c r="K13" s="28">
        <v>0</v>
      </c>
      <c r="L13" s="61"/>
      <c r="M13" s="28">
        <v>0</v>
      </c>
      <c r="N13" s="28">
        <v>1305</v>
      </c>
      <c r="O13" s="28">
        <f t="shared" si="2"/>
        <v>1305</v>
      </c>
      <c r="P13" s="61"/>
      <c r="Q13" s="28">
        <v>0</v>
      </c>
      <c r="R13" s="28">
        <v>0</v>
      </c>
      <c r="S13" s="28">
        <f t="shared" si="3"/>
        <v>0</v>
      </c>
      <c r="T13" s="61"/>
      <c r="U13" s="28"/>
      <c r="V13" s="28"/>
      <c r="W13" s="28">
        <f t="shared" si="4"/>
        <v>0</v>
      </c>
      <c r="X13" s="61"/>
      <c r="Y13" s="28"/>
      <c r="Z13" s="28"/>
      <c r="AA13" s="28">
        <f t="shared" si="5"/>
        <v>0</v>
      </c>
      <c r="AB13" s="61"/>
      <c r="AC13" s="28"/>
      <c r="AD13" s="28"/>
      <c r="AE13" s="28">
        <f t="shared" si="6"/>
        <v>0</v>
      </c>
      <c r="AF13" s="61"/>
      <c r="AG13" s="28"/>
      <c r="AH13" s="28"/>
      <c r="AI13" s="28">
        <f t="shared" si="7"/>
        <v>0</v>
      </c>
      <c r="AJ13" s="61"/>
      <c r="AK13" s="28"/>
      <c r="AL13" s="28"/>
      <c r="AM13" s="28">
        <f t="shared" si="8"/>
        <v>0</v>
      </c>
    </row>
    <row r="14" spans="1:39" x14ac:dyDescent="0.25">
      <c r="A14" s="32" t="s">
        <v>22</v>
      </c>
      <c r="B14" s="61"/>
      <c r="C14" s="28">
        <v>0</v>
      </c>
      <c r="D14" s="28">
        <v>10251</v>
      </c>
      <c r="E14" s="28">
        <f>D14</f>
        <v>10251</v>
      </c>
      <c r="F14" s="28">
        <v>0</v>
      </c>
      <c r="G14" s="61"/>
      <c r="H14" s="28">
        <v>10563</v>
      </c>
      <c r="I14" s="28">
        <v>14833.28</v>
      </c>
      <c r="J14" s="28">
        <f t="shared" si="1"/>
        <v>14833.28</v>
      </c>
      <c r="K14" s="28">
        <v>0</v>
      </c>
      <c r="L14" s="61"/>
      <c r="M14" s="28">
        <v>10093.620000000001</v>
      </c>
      <c r="N14" s="28">
        <v>15148.27</v>
      </c>
      <c r="O14" s="28">
        <f t="shared" si="2"/>
        <v>15148.27</v>
      </c>
      <c r="P14" s="61"/>
      <c r="Q14" s="28">
        <v>8189.19</v>
      </c>
      <c r="R14" s="28">
        <v>5450.18</v>
      </c>
      <c r="S14" s="28">
        <f t="shared" si="3"/>
        <v>5450.18</v>
      </c>
      <c r="T14" s="61"/>
      <c r="U14" s="28">
        <v>15936.26</v>
      </c>
      <c r="V14" s="28">
        <v>3638.97</v>
      </c>
      <c r="W14" s="28">
        <f t="shared" si="4"/>
        <v>3638.97</v>
      </c>
      <c r="X14" s="61"/>
      <c r="Y14" s="28">
        <v>15437.85</v>
      </c>
      <c r="Z14" s="28">
        <v>6147.17</v>
      </c>
      <c r="AA14" s="28">
        <f t="shared" si="5"/>
        <v>6147.17</v>
      </c>
      <c r="AB14" s="61"/>
      <c r="AC14" s="28">
        <v>22409.67</v>
      </c>
      <c r="AD14" s="28">
        <v>10052.73</v>
      </c>
      <c r="AE14" s="28">
        <f t="shared" si="6"/>
        <v>10052.73</v>
      </c>
      <c r="AF14" s="61"/>
      <c r="AG14" s="28">
        <v>12391.89</v>
      </c>
      <c r="AH14" s="28">
        <v>12646.98</v>
      </c>
      <c r="AI14" s="28">
        <f t="shared" si="7"/>
        <v>12646.98</v>
      </c>
      <c r="AJ14" s="61"/>
      <c r="AK14" s="28">
        <v>7681.46</v>
      </c>
      <c r="AL14" s="28">
        <v>5825.51</v>
      </c>
      <c r="AM14" s="28">
        <f t="shared" si="8"/>
        <v>5825.51</v>
      </c>
    </row>
    <row r="15" spans="1:39" s="27" customFormat="1" x14ac:dyDescent="0.25">
      <c r="A15" s="8" t="s">
        <v>23</v>
      </c>
      <c r="B15" s="58">
        <f>SUM(B13:B14)</f>
        <v>0</v>
      </c>
      <c r="C15" s="58">
        <f t="shared" ref="C15:AM15" si="10">SUM(C13:C14)</f>
        <v>0</v>
      </c>
      <c r="D15" s="58">
        <f t="shared" si="10"/>
        <v>11556</v>
      </c>
      <c r="E15" s="58">
        <f t="shared" si="10"/>
        <v>11556</v>
      </c>
      <c r="F15" s="58">
        <f t="shared" si="10"/>
        <v>0</v>
      </c>
      <c r="G15" s="58">
        <f t="shared" si="10"/>
        <v>0</v>
      </c>
      <c r="H15" s="58">
        <f t="shared" si="10"/>
        <v>10563</v>
      </c>
      <c r="I15" s="58">
        <f t="shared" si="10"/>
        <v>16138.28</v>
      </c>
      <c r="J15" s="58">
        <f t="shared" si="10"/>
        <v>16138.28</v>
      </c>
      <c r="K15" s="58">
        <f t="shared" si="10"/>
        <v>0</v>
      </c>
      <c r="L15" s="58">
        <f t="shared" si="10"/>
        <v>0</v>
      </c>
      <c r="M15" s="58">
        <f t="shared" si="10"/>
        <v>10093.620000000001</v>
      </c>
      <c r="N15" s="58">
        <f t="shared" si="10"/>
        <v>16453.27</v>
      </c>
      <c r="O15" s="58">
        <f t="shared" si="10"/>
        <v>16453.27</v>
      </c>
      <c r="P15" s="58">
        <f t="shared" si="10"/>
        <v>0</v>
      </c>
      <c r="Q15" s="58">
        <f t="shared" si="10"/>
        <v>8189.19</v>
      </c>
      <c r="R15" s="58">
        <f t="shared" si="10"/>
        <v>5450.18</v>
      </c>
      <c r="S15" s="58">
        <f t="shared" si="10"/>
        <v>5450.18</v>
      </c>
      <c r="T15" s="58">
        <f t="shared" si="10"/>
        <v>0</v>
      </c>
      <c r="U15" s="58">
        <f t="shared" si="10"/>
        <v>15936.26</v>
      </c>
      <c r="V15" s="58">
        <f t="shared" si="10"/>
        <v>3638.97</v>
      </c>
      <c r="W15" s="58">
        <f t="shared" si="10"/>
        <v>3638.97</v>
      </c>
      <c r="X15" s="58">
        <f t="shared" si="10"/>
        <v>0</v>
      </c>
      <c r="Y15" s="58">
        <f t="shared" si="10"/>
        <v>15437.85</v>
      </c>
      <c r="Z15" s="58">
        <f t="shared" si="10"/>
        <v>6147.17</v>
      </c>
      <c r="AA15" s="58">
        <f t="shared" si="10"/>
        <v>6147.17</v>
      </c>
      <c r="AB15" s="58">
        <f t="shared" si="10"/>
        <v>0</v>
      </c>
      <c r="AC15" s="58">
        <f t="shared" si="10"/>
        <v>22409.67</v>
      </c>
      <c r="AD15" s="58">
        <f t="shared" si="10"/>
        <v>10052.73</v>
      </c>
      <c r="AE15" s="58">
        <f t="shared" si="10"/>
        <v>10052.73</v>
      </c>
      <c r="AF15" s="58">
        <f t="shared" si="10"/>
        <v>0</v>
      </c>
      <c r="AG15" s="58">
        <f t="shared" si="10"/>
        <v>12391.89</v>
      </c>
      <c r="AH15" s="58">
        <f t="shared" si="10"/>
        <v>12646.98</v>
      </c>
      <c r="AI15" s="58">
        <f t="shared" si="10"/>
        <v>12646.98</v>
      </c>
      <c r="AJ15" s="58">
        <f t="shared" si="10"/>
        <v>0</v>
      </c>
      <c r="AK15" s="58">
        <f t="shared" si="10"/>
        <v>7681.46</v>
      </c>
      <c r="AL15" s="58">
        <f t="shared" si="10"/>
        <v>5825.51</v>
      </c>
      <c r="AM15" s="58">
        <f t="shared" si="10"/>
        <v>5825.51</v>
      </c>
    </row>
    <row r="19" spans="1:13" ht="18" x14ac:dyDescent="0.25">
      <c r="A19" s="128" t="s">
        <v>17</v>
      </c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</row>
    <row r="20" spans="1:13" x14ac:dyDescent="0.25">
      <c r="A20" s="133" t="s">
        <v>8</v>
      </c>
      <c r="B20" s="134" t="s">
        <v>9</v>
      </c>
      <c r="C20" s="134"/>
      <c r="D20" s="134"/>
      <c r="E20" s="134"/>
      <c r="F20" s="135" t="s">
        <v>18</v>
      </c>
      <c r="G20" s="135"/>
      <c r="H20" s="135"/>
      <c r="I20" s="135"/>
      <c r="J20" s="136" t="s">
        <v>19</v>
      </c>
      <c r="K20" s="136"/>
      <c r="L20" s="136"/>
      <c r="M20" s="136"/>
    </row>
    <row r="21" spans="1:13" x14ac:dyDescent="0.25">
      <c r="A21" s="133"/>
      <c r="B21" s="9" t="s">
        <v>10</v>
      </c>
      <c r="C21" s="9" t="s">
        <v>11</v>
      </c>
      <c r="D21" s="9" t="s">
        <v>12</v>
      </c>
      <c r="E21" s="9" t="s">
        <v>13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10</v>
      </c>
      <c r="K21" s="11" t="s">
        <v>11</v>
      </c>
      <c r="L21" s="11" t="s">
        <v>12</v>
      </c>
      <c r="M21" s="11" t="s">
        <v>13</v>
      </c>
    </row>
    <row r="22" spans="1:13" x14ac:dyDescent="0.25">
      <c r="A22" s="13" t="s">
        <v>14</v>
      </c>
      <c r="B22" s="62">
        <f>B9+G9+L9+P9+T9+X9+AB9+AF9+AJ9</f>
        <v>5142680.97</v>
      </c>
      <c r="C22" s="62">
        <f t="shared" ref="C22:E22" si="11">C9+H9+M9+Q9+U9+Y9+AC9+AG9+AK9</f>
        <v>20795.400000000001</v>
      </c>
      <c r="D22" s="62">
        <f t="shared" si="11"/>
        <v>144178.44</v>
      </c>
      <c r="E22" s="62">
        <f t="shared" si="11"/>
        <v>144178.44</v>
      </c>
      <c r="F22" s="63">
        <v>4930256.45</v>
      </c>
      <c r="G22" s="63">
        <v>20795.64</v>
      </c>
      <c r="H22" s="63">
        <v>131731.21</v>
      </c>
      <c r="I22" s="63">
        <f>H22</f>
        <v>131731.21</v>
      </c>
      <c r="J22" s="64">
        <f>+B22-F22</f>
        <v>212424.51999999955</v>
      </c>
      <c r="K22" s="64">
        <f>+C22-G22</f>
        <v>-0.23999999999796273</v>
      </c>
      <c r="L22" s="64">
        <f>+D22-H22</f>
        <v>12447.23000000001</v>
      </c>
      <c r="M22" s="64">
        <f>+E22-I22</f>
        <v>12447.23000000001</v>
      </c>
    </row>
    <row r="23" spans="1:13" x14ac:dyDescent="0.25">
      <c r="A23" s="13" t="s">
        <v>15</v>
      </c>
      <c r="B23" s="62">
        <f>B10+G10+L10+P10+T10+X10+AB10+AF10+AJ10</f>
        <v>0</v>
      </c>
      <c r="C23" s="62">
        <f t="shared" ref="C23" si="12">C10+H10+M10+Q10+U10+Y10+AC10+AG10+AK10</f>
        <v>0</v>
      </c>
      <c r="D23" s="62">
        <f t="shared" ref="D23" si="13">D10+I10+N10+R10+V10+Z10+AD10+AH10+AL10</f>
        <v>0</v>
      </c>
      <c r="E23" s="62">
        <f t="shared" ref="E23" si="14">E10+J10+O10+S10+W10+AA10+AE10+AI10+AM10</f>
        <v>0</v>
      </c>
      <c r="F23" s="63"/>
      <c r="G23" s="63">
        <v>0</v>
      </c>
      <c r="H23" s="63"/>
      <c r="I23" s="63">
        <f>H23</f>
        <v>0</v>
      </c>
      <c r="J23" s="64">
        <f t="shared" ref="J23:M24" si="15">+B23-F23</f>
        <v>0</v>
      </c>
      <c r="K23" s="64">
        <f t="shared" si="15"/>
        <v>0</v>
      </c>
      <c r="L23" s="64">
        <f t="shared" si="15"/>
        <v>0</v>
      </c>
      <c r="M23" s="64">
        <f t="shared" si="15"/>
        <v>0</v>
      </c>
    </row>
    <row r="24" spans="1:13" x14ac:dyDescent="0.25">
      <c r="A24" s="13" t="s">
        <v>49</v>
      </c>
      <c r="B24" s="62">
        <f>B11+G11+L11+P11+T11+X11+AB11+AF11+AJ11</f>
        <v>43500</v>
      </c>
      <c r="C24" s="62">
        <f t="shared" ref="C24" si="16">C11+H11+M11+Q11+U11+Y11+AC11+AG11+AK11</f>
        <v>0</v>
      </c>
      <c r="D24" s="62">
        <f t="shared" ref="D24" si="17">D11+I11+N11+R11+V11+Z11+AD11+AH11+AL11</f>
        <v>3915</v>
      </c>
      <c r="E24" s="62">
        <f t="shared" ref="E24" si="18">E11+J11+O11+S11+W11+AA11+AE11+AI11+AM11</f>
        <v>3915</v>
      </c>
      <c r="F24" s="63">
        <v>130500</v>
      </c>
      <c r="G24" s="63">
        <v>0</v>
      </c>
      <c r="H24" s="63">
        <v>11745</v>
      </c>
      <c r="I24" s="63">
        <f>H24</f>
        <v>11745</v>
      </c>
      <c r="J24" s="64">
        <f t="shared" si="15"/>
        <v>-87000</v>
      </c>
      <c r="K24" s="64">
        <f t="shared" si="15"/>
        <v>0</v>
      </c>
      <c r="L24" s="64">
        <f t="shared" si="15"/>
        <v>-7830</v>
      </c>
      <c r="M24" s="64">
        <f t="shared" si="15"/>
        <v>-7830</v>
      </c>
    </row>
    <row r="25" spans="1:13" x14ac:dyDescent="0.25">
      <c r="A25" s="12" t="s">
        <v>16</v>
      </c>
      <c r="B25" s="65">
        <f>SUM(B22:B24)</f>
        <v>5186180.97</v>
      </c>
      <c r="C25" s="65">
        <f t="shared" ref="C25:E25" si="19">SUM(C22:C24)</f>
        <v>20795.400000000001</v>
      </c>
      <c r="D25" s="65">
        <f t="shared" si="19"/>
        <v>148093.44</v>
      </c>
      <c r="E25" s="65">
        <f t="shared" si="19"/>
        <v>148093.44</v>
      </c>
      <c r="F25" s="66">
        <f>SUM(F22:F24)</f>
        <v>5060756.45</v>
      </c>
      <c r="G25" s="66">
        <f t="shared" ref="G25:I25" si="20">SUM(G22:G24)</f>
        <v>20795.64</v>
      </c>
      <c r="H25" s="66">
        <f t="shared" si="20"/>
        <v>143476.21</v>
      </c>
      <c r="I25" s="66">
        <f t="shared" si="20"/>
        <v>143476.21</v>
      </c>
      <c r="J25" s="67">
        <f>SUM(J22:J24)</f>
        <v>125424.51999999955</v>
      </c>
      <c r="K25" s="67">
        <f t="shared" ref="K25:M25" si="21">SUM(K22:K24)</f>
        <v>-0.23999999999796273</v>
      </c>
      <c r="L25" s="67">
        <f t="shared" si="21"/>
        <v>4617.2300000000105</v>
      </c>
      <c r="M25" s="67">
        <f t="shared" si="21"/>
        <v>4617.2300000000105</v>
      </c>
    </row>
    <row r="28" spans="1:13" ht="18" x14ac:dyDescent="0.25">
      <c r="A28" s="128" t="s">
        <v>20</v>
      </c>
      <c r="B28" s="128"/>
      <c r="C28" s="128"/>
      <c r="D28" s="128"/>
      <c r="E28" s="128"/>
      <c r="F28" s="128"/>
      <c r="G28" s="128"/>
      <c r="H28" s="128"/>
      <c r="I28" s="128"/>
      <c r="J28" s="128"/>
      <c r="K28" s="33"/>
      <c r="L28" s="33"/>
      <c r="M28" s="33"/>
    </row>
    <row r="29" spans="1:13" x14ac:dyDescent="0.25">
      <c r="A29" s="133" t="s">
        <v>8</v>
      </c>
      <c r="B29" s="140" t="s">
        <v>9</v>
      </c>
      <c r="C29" s="140"/>
      <c r="D29" s="140"/>
      <c r="E29" s="141" t="s">
        <v>18</v>
      </c>
      <c r="F29" s="141"/>
      <c r="G29" s="141"/>
      <c r="H29" s="142" t="s">
        <v>19</v>
      </c>
      <c r="I29" s="142"/>
      <c r="J29" s="142"/>
      <c r="K29" s="34"/>
      <c r="L29" s="34"/>
      <c r="M29" s="35"/>
    </row>
    <row r="30" spans="1:13" x14ac:dyDescent="0.25">
      <c r="A30" s="133"/>
      <c r="B30" s="65" t="s">
        <v>11</v>
      </c>
      <c r="C30" s="65" t="s">
        <v>12</v>
      </c>
      <c r="D30" s="65" t="s">
        <v>13</v>
      </c>
      <c r="E30" s="66" t="s">
        <v>11</v>
      </c>
      <c r="F30" s="66" t="s">
        <v>12</v>
      </c>
      <c r="G30" s="66" t="s">
        <v>13</v>
      </c>
      <c r="H30" s="67" t="s">
        <v>11</v>
      </c>
      <c r="I30" s="67" t="s">
        <v>12</v>
      </c>
      <c r="J30" s="67" t="s">
        <v>13</v>
      </c>
      <c r="K30" s="34"/>
      <c r="L30" s="34"/>
      <c r="M30" s="34"/>
    </row>
    <row r="31" spans="1:13" x14ac:dyDescent="0.25">
      <c r="A31" s="13" t="s">
        <v>21</v>
      </c>
      <c r="B31" s="62">
        <f>C13+H13+M13+Q13+U13+Y13+AC13+AG13+AK13</f>
        <v>0</v>
      </c>
      <c r="C31" s="62">
        <f>D13+I13+N13+R13+V13+Z13+AD13+AH13+AL13</f>
        <v>3915</v>
      </c>
      <c r="D31" s="62">
        <f t="shared" ref="D31" si="22">E13+J13+O13+S13+W13+AA13+AE13+AI13+AM13</f>
        <v>3915</v>
      </c>
      <c r="E31" s="63">
        <v>0</v>
      </c>
      <c r="F31" s="63">
        <v>11745</v>
      </c>
      <c r="G31" s="63">
        <f>F31</f>
        <v>11745</v>
      </c>
      <c r="H31" s="64">
        <f t="shared" ref="H31:J32" si="23">+B31-E31</f>
        <v>0</v>
      </c>
      <c r="I31" s="64">
        <f t="shared" si="23"/>
        <v>-7830</v>
      </c>
      <c r="J31" s="64">
        <f t="shared" si="23"/>
        <v>-7830</v>
      </c>
      <c r="K31" s="36"/>
      <c r="L31" s="36"/>
      <c r="M31" s="36"/>
    </row>
    <row r="32" spans="1:13" x14ac:dyDescent="0.25">
      <c r="A32" s="32" t="s">
        <v>22</v>
      </c>
      <c r="B32" s="62">
        <f>C14+H14+M14+Q14+U14+Y14+AC14+AG14+AK14</f>
        <v>102702.94</v>
      </c>
      <c r="C32" s="62">
        <f t="shared" ref="C32" si="24">D14+I14+N14+R14+V14+Z14+AD14+AH14+AL14</f>
        <v>83994.09</v>
      </c>
      <c r="D32" s="62">
        <f t="shared" ref="D32" si="25">E14+J14+O14+S14+W14+AA14+AE14+AI14+AM14</f>
        <v>83994.09</v>
      </c>
      <c r="E32" s="63">
        <v>102703.94</v>
      </c>
      <c r="F32" s="63">
        <v>76031.61</v>
      </c>
      <c r="G32" s="63">
        <f>F32</f>
        <v>76031.61</v>
      </c>
      <c r="H32" s="64">
        <f t="shared" si="23"/>
        <v>-1</v>
      </c>
      <c r="I32" s="64">
        <f t="shared" si="23"/>
        <v>7962.4799999999959</v>
      </c>
      <c r="J32" s="64">
        <f t="shared" si="23"/>
        <v>7962.4799999999959</v>
      </c>
      <c r="K32" s="36"/>
      <c r="L32" s="36"/>
      <c r="M32" s="36"/>
    </row>
    <row r="33" spans="1:13" x14ac:dyDescent="0.25">
      <c r="A33" s="12" t="s">
        <v>23</v>
      </c>
      <c r="B33" s="65">
        <f t="shared" ref="B33:J33" si="26">SUM(B31:B32)</f>
        <v>102702.94</v>
      </c>
      <c r="C33" s="65">
        <f t="shared" si="26"/>
        <v>87909.09</v>
      </c>
      <c r="D33" s="65">
        <f t="shared" si="26"/>
        <v>87909.09</v>
      </c>
      <c r="E33" s="66">
        <f t="shared" si="26"/>
        <v>102703.94</v>
      </c>
      <c r="F33" s="66">
        <f t="shared" si="26"/>
        <v>87776.61</v>
      </c>
      <c r="G33" s="66">
        <f t="shared" si="26"/>
        <v>87776.61</v>
      </c>
      <c r="H33" s="67">
        <f t="shared" si="26"/>
        <v>-1</v>
      </c>
      <c r="I33" s="67">
        <f t="shared" si="26"/>
        <v>132.47999999999593</v>
      </c>
      <c r="J33" s="67">
        <f t="shared" si="26"/>
        <v>132.47999999999593</v>
      </c>
      <c r="K33" s="37"/>
      <c r="L33" s="37"/>
      <c r="M33" s="37"/>
    </row>
    <row r="34" spans="1:13" x14ac:dyDescent="0.25">
      <c r="A34" s="13" t="s">
        <v>24</v>
      </c>
      <c r="B34" s="65"/>
      <c r="C34" s="65"/>
      <c r="D34" s="65"/>
      <c r="E34" s="68">
        <v>0</v>
      </c>
      <c r="F34" s="68">
        <v>0</v>
      </c>
      <c r="G34" s="68">
        <v>0</v>
      </c>
      <c r="H34" s="67"/>
      <c r="I34" s="67"/>
      <c r="J34" s="67"/>
      <c r="K34" s="37"/>
      <c r="L34" s="37"/>
      <c r="M34" s="37"/>
    </row>
    <row r="35" spans="1:13" x14ac:dyDescent="0.25">
      <c r="A35" s="12" t="s">
        <v>25</v>
      </c>
      <c r="B35" s="65">
        <f>+B33-B34</f>
        <v>102702.94</v>
      </c>
      <c r="C35" s="65">
        <f t="shared" ref="C35:J35" si="27">+C33-C34</f>
        <v>87909.09</v>
      </c>
      <c r="D35" s="65">
        <f t="shared" si="27"/>
        <v>87909.09</v>
      </c>
      <c r="E35" s="66">
        <f t="shared" si="27"/>
        <v>102703.94</v>
      </c>
      <c r="F35" s="66">
        <f t="shared" si="27"/>
        <v>87776.61</v>
      </c>
      <c r="G35" s="66">
        <f t="shared" si="27"/>
        <v>87776.61</v>
      </c>
      <c r="H35" s="67">
        <f t="shared" si="27"/>
        <v>-1</v>
      </c>
      <c r="I35" s="67">
        <f t="shared" si="27"/>
        <v>132.47999999999593</v>
      </c>
      <c r="J35" s="67">
        <f t="shared" si="27"/>
        <v>132.47999999999593</v>
      </c>
      <c r="K35" s="37"/>
      <c r="L35" s="37"/>
      <c r="M35" s="37"/>
    </row>
    <row r="52" spans="1:13" ht="18" x14ac:dyDescent="0.25">
      <c r="A52" s="148" t="s">
        <v>26</v>
      </c>
      <c r="B52" s="148"/>
      <c r="C52" s="148"/>
      <c r="D52" s="148"/>
      <c r="E52" s="148"/>
      <c r="F52" s="148"/>
      <c r="G52" s="148"/>
      <c r="H52" s="148"/>
      <c r="I52" s="148"/>
      <c r="J52" s="148"/>
      <c r="K52" s="143"/>
      <c r="L52" s="143"/>
      <c r="M52" s="143"/>
    </row>
    <row r="53" spans="1:13" x14ac:dyDescent="0.25">
      <c r="A53" s="144" t="s">
        <v>8</v>
      </c>
      <c r="B53" s="145"/>
      <c r="C53" s="145"/>
      <c r="D53" s="145"/>
      <c r="E53" s="146" t="s">
        <v>18</v>
      </c>
      <c r="F53" s="146"/>
      <c r="G53" s="146"/>
      <c r="H53" s="147" t="s">
        <v>19</v>
      </c>
      <c r="I53" s="147"/>
      <c r="J53" s="147"/>
    </row>
    <row r="54" spans="1:13" x14ac:dyDescent="0.25">
      <c r="A54" s="144"/>
      <c r="B54" s="38" t="s">
        <v>11</v>
      </c>
      <c r="C54" s="38" t="s">
        <v>12</v>
      </c>
      <c r="D54" s="38" t="s">
        <v>13</v>
      </c>
      <c r="E54" s="39" t="s">
        <v>11</v>
      </c>
      <c r="F54" s="39" t="s">
        <v>12</v>
      </c>
      <c r="G54" s="39" t="s">
        <v>13</v>
      </c>
      <c r="H54" s="40" t="s">
        <v>11</v>
      </c>
      <c r="I54" s="40" t="s">
        <v>12</v>
      </c>
      <c r="J54" s="40" t="s">
        <v>13</v>
      </c>
    </row>
    <row r="55" spans="1:13" x14ac:dyDescent="0.25">
      <c r="A55" s="41" t="s">
        <v>27</v>
      </c>
      <c r="B55" s="42"/>
      <c r="C55" s="42"/>
      <c r="D55" s="42"/>
      <c r="E55" s="43"/>
      <c r="F55" s="43"/>
      <c r="G55" s="43"/>
      <c r="H55" s="44">
        <f>+B55-E55</f>
        <v>0</v>
      </c>
      <c r="I55" s="44">
        <f>+C55-F55</f>
        <v>0</v>
      </c>
      <c r="J55" s="44">
        <f>+D55-G55</f>
        <v>0</v>
      </c>
    </row>
    <row r="56" spans="1:13" x14ac:dyDescent="0.25">
      <c r="A56" s="41" t="s">
        <v>28</v>
      </c>
      <c r="B56" s="42"/>
      <c r="C56" s="42"/>
      <c r="D56" s="42"/>
      <c r="E56" s="43"/>
      <c r="F56" s="43"/>
      <c r="G56" s="43"/>
      <c r="H56" s="44"/>
      <c r="I56" s="44"/>
      <c r="J56" s="44"/>
    </row>
    <row r="57" spans="1:13" x14ac:dyDescent="0.25">
      <c r="A57" s="41" t="s">
        <v>29</v>
      </c>
      <c r="B57" s="42"/>
      <c r="C57" s="42"/>
      <c r="D57" s="42"/>
      <c r="E57" s="43"/>
      <c r="F57" s="43"/>
      <c r="G57" s="43"/>
      <c r="H57" s="44">
        <f t="shared" ref="H57:J60" si="28">+B57-E57</f>
        <v>0</v>
      </c>
      <c r="I57" s="44">
        <f t="shared" si="28"/>
        <v>0</v>
      </c>
      <c r="J57" s="44">
        <f t="shared" si="28"/>
        <v>0</v>
      </c>
    </row>
    <row r="58" spans="1:13" x14ac:dyDescent="0.25">
      <c r="A58" s="41" t="s">
        <v>30</v>
      </c>
      <c r="B58" s="42"/>
      <c r="C58" s="42"/>
      <c r="D58" s="42"/>
      <c r="E58" s="43"/>
      <c r="F58" s="43"/>
      <c r="G58" s="43"/>
      <c r="H58" s="44">
        <f t="shared" si="28"/>
        <v>0</v>
      </c>
      <c r="I58" s="44">
        <f t="shared" si="28"/>
        <v>0</v>
      </c>
      <c r="J58" s="44">
        <f t="shared" si="28"/>
        <v>0</v>
      </c>
    </row>
    <row r="59" spans="1:13" x14ac:dyDescent="0.25">
      <c r="A59" s="41" t="s">
        <v>31</v>
      </c>
      <c r="B59" s="42"/>
      <c r="C59" s="42"/>
      <c r="D59" s="42"/>
      <c r="E59" s="43"/>
      <c r="F59" s="43"/>
      <c r="G59" s="43"/>
      <c r="H59" s="44">
        <f t="shared" si="28"/>
        <v>0</v>
      </c>
      <c r="I59" s="44">
        <f t="shared" si="28"/>
        <v>0</v>
      </c>
      <c r="J59" s="44">
        <f t="shared" si="28"/>
        <v>0</v>
      </c>
    </row>
    <row r="60" spans="1:13" x14ac:dyDescent="0.25">
      <c r="A60" s="41" t="s">
        <v>32</v>
      </c>
      <c r="B60" s="42"/>
      <c r="C60" s="42"/>
      <c r="D60" s="42"/>
      <c r="E60" s="43"/>
      <c r="F60" s="43"/>
      <c r="G60" s="43"/>
      <c r="H60" s="44">
        <f t="shared" si="28"/>
        <v>0</v>
      </c>
      <c r="I60" s="44">
        <f t="shared" si="28"/>
        <v>0</v>
      </c>
      <c r="J60" s="44">
        <f t="shared" si="28"/>
        <v>0</v>
      </c>
    </row>
    <row r="61" spans="1:13" x14ac:dyDescent="0.25">
      <c r="A61" s="41" t="s">
        <v>33</v>
      </c>
      <c r="B61" s="42">
        <f>+B55-SUM(B57:B60)</f>
        <v>0</v>
      </c>
      <c r="C61" s="42">
        <f t="shared" ref="C61:D61" si="29">+C55-SUM(C57:C60)</f>
        <v>0</v>
      </c>
      <c r="D61" s="42">
        <f t="shared" si="29"/>
        <v>0</v>
      </c>
      <c r="E61" s="43">
        <f t="shared" ref="E61:J61" si="30">+E55-SUM(E57:E60)</f>
        <v>0</v>
      </c>
      <c r="F61" s="43">
        <f t="shared" si="30"/>
        <v>0</v>
      </c>
      <c r="G61" s="43">
        <f t="shared" si="30"/>
        <v>0</v>
      </c>
      <c r="H61" s="44">
        <f t="shared" si="30"/>
        <v>0</v>
      </c>
      <c r="I61" s="44">
        <f t="shared" si="30"/>
        <v>0</v>
      </c>
      <c r="J61" s="44">
        <f t="shared" si="30"/>
        <v>0</v>
      </c>
    </row>
  </sheetData>
  <sheetProtection password="CCD7" sheet="1" objects="1" scenarios="1"/>
  <mergeCells count="38">
    <mergeCell ref="AG6:AI6"/>
    <mergeCell ref="AF8:AI8"/>
    <mergeCell ref="AK6:AM6"/>
    <mergeCell ref="AJ8:AM8"/>
    <mergeCell ref="Q6:S6"/>
    <mergeCell ref="P8:S8"/>
    <mergeCell ref="U6:W6"/>
    <mergeCell ref="T8:W8"/>
    <mergeCell ref="AC6:AE6"/>
    <mergeCell ref="AB8:AE8"/>
    <mergeCell ref="Y6:AA6"/>
    <mergeCell ref="X8:AA8"/>
    <mergeCell ref="K52:M52"/>
    <mergeCell ref="A53:A54"/>
    <mergeCell ref="B53:D53"/>
    <mergeCell ref="E53:G53"/>
    <mergeCell ref="H53:J53"/>
    <mergeCell ref="A52:J52"/>
    <mergeCell ref="A28:J28"/>
    <mergeCell ref="A29:A30"/>
    <mergeCell ref="B29:D29"/>
    <mergeCell ref="E29:G29"/>
    <mergeCell ref="H29:J29"/>
    <mergeCell ref="A20:A21"/>
    <mergeCell ref="B20:E20"/>
    <mergeCell ref="F20:I20"/>
    <mergeCell ref="J20:M20"/>
    <mergeCell ref="L8:O8"/>
    <mergeCell ref="B8:F8"/>
    <mergeCell ref="G8:K8"/>
    <mergeCell ref="C2:G2"/>
    <mergeCell ref="C3:G3"/>
    <mergeCell ref="C4:G4"/>
    <mergeCell ref="M6:O6"/>
    <mergeCell ref="A19:M19"/>
    <mergeCell ref="A6:A7"/>
    <mergeCell ref="C6:F6"/>
    <mergeCell ref="H6:K6"/>
  </mergeCells>
  <pageMargins left="0.7" right="0.7" top="0.75" bottom="0.75" header="0.3" footer="0.3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9" sqref="E9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"/>
  <sheetViews>
    <sheetView workbookViewId="0">
      <selection activeCell="F3" sqref="F3"/>
    </sheetView>
  </sheetViews>
  <sheetFormatPr defaultRowHeight="15" x14ac:dyDescent="0.25"/>
  <sheetData>
    <row r="2" spans="1:6" x14ac:dyDescent="0.25">
      <c r="A2" t="s">
        <v>69</v>
      </c>
      <c r="F2" t="s">
        <v>72</v>
      </c>
    </row>
    <row r="3" spans="1:6" x14ac:dyDescent="0.25">
      <c r="A3" t="s">
        <v>70</v>
      </c>
      <c r="B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HOME</vt:lpstr>
      <vt:lpstr>Books</vt:lpstr>
      <vt:lpstr>GSTR 1 VS BOOKS</vt:lpstr>
      <vt:lpstr>GSTR 3B N Books</vt:lpstr>
      <vt:lpstr>Sheet1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Balram Swami</dc:creator>
  <cp:lastModifiedBy>NODE11</cp:lastModifiedBy>
  <dcterms:created xsi:type="dcterms:W3CDTF">2018-06-02T07:03:42Z</dcterms:created>
  <dcterms:modified xsi:type="dcterms:W3CDTF">2018-06-28T05:41:40Z</dcterms:modified>
</cp:coreProperties>
</file>