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 filterPrivacy="1"/>
  <bookViews>
    <workbookView xWindow="0" yWindow="0" windowWidth="11490" windowHeight="4455" xr2:uid="{00000000-000D-0000-FFFF-FFFF00000000}"/>
  </bookViews>
  <sheets>
    <sheet name="NAME OF COMPANY" sheetId="4" r:id="rId1"/>
    <sheet name="Sheet1" sheetId="6" state="hidden" r:id="rId2"/>
    <sheet name="PWPL" sheetId="1" state="hidden" r:id="rId3"/>
    <sheet name="Sheet2" sheetId="7" state="hidden" r:id="rId4"/>
    <sheet name="2017-08" sheetId="2" state="hidden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47" i="4" l="1"/>
  <c r="X46" i="4"/>
  <c r="X45" i="4"/>
  <c r="X42" i="4"/>
  <c r="X41" i="4"/>
  <c r="X40" i="4"/>
  <c r="X37" i="4"/>
  <c r="X36" i="4"/>
  <c r="X35" i="4"/>
  <c r="X32" i="4"/>
  <c r="X31" i="4"/>
  <c r="X30" i="4"/>
  <c r="W51" i="1" l="1"/>
  <c r="W52" i="1"/>
  <c r="W50" i="1"/>
  <c r="I45" i="1"/>
  <c r="I46" i="1"/>
  <c r="Z52" i="1" l="1"/>
  <c r="F17" i="7"/>
  <c r="G17" i="7"/>
  <c r="E17" i="7"/>
  <c r="X47" i="1" l="1"/>
  <c r="AA47" i="1" s="1"/>
  <c r="W47" i="1"/>
  <c r="Z47" i="1" s="1"/>
  <c r="C47" i="1"/>
  <c r="K47" i="1" s="1"/>
  <c r="P47" i="1" s="1"/>
  <c r="X46" i="1"/>
  <c r="AA46" i="1" s="1"/>
  <c r="W46" i="1"/>
  <c r="Z46" i="1" s="1"/>
  <c r="Z51" i="1" s="1"/>
  <c r="K46" i="1"/>
  <c r="P46" i="1" s="1"/>
  <c r="C46" i="1"/>
  <c r="X45" i="1"/>
  <c r="AA45" i="1" s="1"/>
  <c r="W45" i="1"/>
  <c r="Z45" i="1" s="1"/>
  <c r="Z50" i="1" s="1"/>
  <c r="C45" i="1"/>
  <c r="K45" i="1" s="1"/>
  <c r="P45" i="1" s="1"/>
  <c r="E17" i="6" l="1"/>
  <c r="E12" i="6"/>
  <c r="F12" i="6"/>
  <c r="F17" i="6" s="1"/>
  <c r="D12" i="6"/>
  <c r="AA47" i="4" l="1"/>
  <c r="W47" i="4"/>
  <c r="Z47" i="4" s="1"/>
  <c r="K47" i="4"/>
  <c r="P47" i="4" s="1"/>
  <c r="C47" i="4"/>
  <c r="AA46" i="4"/>
  <c r="Z46" i="4"/>
  <c r="AA45" i="4"/>
  <c r="Z45" i="4"/>
  <c r="W20" i="4" l="1"/>
  <c r="W21" i="4"/>
  <c r="W22" i="4"/>
  <c r="Z22" i="4" s="1"/>
  <c r="K11" i="4"/>
  <c r="K12" i="4"/>
  <c r="AA42" i="4"/>
  <c r="W42" i="4"/>
  <c r="Z42" i="4" s="1"/>
  <c r="K42" i="4"/>
  <c r="P42" i="4" s="1"/>
  <c r="C42" i="4"/>
  <c r="AA41" i="4"/>
  <c r="W41" i="4"/>
  <c r="Z41" i="4" s="1"/>
  <c r="AA40" i="4"/>
  <c r="W40" i="4"/>
  <c r="Z40" i="4" s="1"/>
  <c r="AA37" i="4"/>
  <c r="W37" i="4"/>
  <c r="Z37" i="4" s="1"/>
  <c r="P37" i="4"/>
  <c r="C37" i="4"/>
  <c r="AA36" i="4"/>
  <c r="W36" i="4"/>
  <c r="Z36" i="4" s="1"/>
  <c r="AA35" i="4"/>
  <c r="W35" i="4"/>
  <c r="Z35" i="4" s="1"/>
  <c r="AA32" i="4"/>
  <c r="W32" i="4"/>
  <c r="Z32" i="4" s="1"/>
  <c r="C32" i="4"/>
  <c r="K32" i="4" s="1"/>
  <c r="P32" i="4" s="1"/>
  <c r="AA31" i="4"/>
  <c r="W31" i="4"/>
  <c r="Z31" i="4" s="1"/>
  <c r="AA30" i="4"/>
  <c r="W30" i="4"/>
  <c r="Z30" i="4" s="1"/>
  <c r="X27" i="4"/>
  <c r="AA27" i="4" s="1"/>
  <c r="W27" i="4"/>
  <c r="Z27" i="4" s="1"/>
  <c r="K27" i="4"/>
  <c r="P27" i="4" s="1"/>
  <c r="C27" i="4"/>
  <c r="X26" i="4"/>
  <c r="AA26" i="4" s="1"/>
  <c r="W26" i="4"/>
  <c r="Z26" i="4" s="1"/>
  <c r="X25" i="4"/>
  <c r="AA25" i="4" s="1"/>
  <c r="W25" i="4"/>
  <c r="Z25" i="4" s="1"/>
  <c r="X22" i="4"/>
  <c r="AA22" i="4" s="1"/>
  <c r="C22" i="4"/>
  <c r="K22" i="4" s="1"/>
  <c r="P22" i="4" s="1"/>
  <c r="X21" i="4"/>
  <c r="AA21" i="4" s="1"/>
  <c r="Z21" i="4"/>
  <c r="X20" i="4"/>
  <c r="AA20" i="4" s="1"/>
  <c r="Z20" i="4"/>
  <c r="X17" i="4"/>
  <c r="AA17" i="4" s="1"/>
  <c r="W17" i="4"/>
  <c r="Z17" i="4" s="1"/>
  <c r="X16" i="4"/>
  <c r="AA16" i="4" s="1"/>
  <c r="W16" i="4"/>
  <c r="Z16" i="4" s="1"/>
  <c r="X15" i="4"/>
  <c r="AA15" i="4" s="1"/>
  <c r="W15" i="4"/>
  <c r="Z15" i="4" s="1"/>
  <c r="AA13" i="4"/>
  <c r="X13" i="4"/>
  <c r="W13" i="4"/>
  <c r="Z13" i="4" s="1"/>
  <c r="X12" i="4"/>
  <c r="AA12" i="4" s="1"/>
  <c r="W12" i="4"/>
  <c r="Z12" i="4" s="1"/>
  <c r="X11" i="4"/>
  <c r="AA11" i="4" s="1"/>
  <c r="W11" i="4"/>
  <c r="Z11" i="4" s="1"/>
  <c r="X9" i="4"/>
  <c r="AA9" i="4" s="1"/>
  <c r="W9" i="4"/>
  <c r="Z9" i="4" s="1"/>
  <c r="K9" i="4"/>
  <c r="P9" i="4" s="1"/>
  <c r="C13" i="4" s="1"/>
  <c r="K13" i="4" s="1"/>
  <c r="P13" i="4" s="1"/>
  <c r="C17" i="4" s="1"/>
  <c r="K17" i="4" s="1"/>
  <c r="P17" i="4" s="1"/>
  <c r="X8" i="4"/>
  <c r="AA8" i="4" s="1"/>
  <c r="W8" i="4"/>
  <c r="Z8" i="4" s="1"/>
  <c r="K8" i="4"/>
  <c r="C12" i="4" s="1"/>
  <c r="X7" i="4"/>
  <c r="AA7" i="4" s="1"/>
  <c r="W7" i="4"/>
  <c r="Z7" i="4" s="1"/>
  <c r="K7" i="4"/>
  <c r="C11" i="4" s="1"/>
  <c r="P11" i="4" s="1"/>
  <c r="C15" i="4" s="1"/>
  <c r="K15" i="4" s="1"/>
  <c r="P15" i="4" s="1"/>
  <c r="C20" i="4" s="1"/>
  <c r="K20" i="4" s="1"/>
  <c r="P20" i="4" s="1"/>
  <c r="C25" i="4" s="1"/>
  <c r="K25" i="4" s="1"/>
  <c r="P25" i="4" s="1"/>
  <c r="C30" i="4" s="1"/>
  <c r="K30" i="4" s="1"/>
  <c r="P30" i="4" s="1"/>
  <c r="C35" i="4" s="1"/>
  <c r="K35" i="4" s="1"/>
  <c r="P35" i="4" s="1"/>
  <c r="C40" i="4" s="1"/>
  <c r="K40" i="4" s="1"/>
  <c r="P40" i="4" s="1"/>
  <c r="C45" i="4" s="1"/>
  <c r="K45" i="4" s="1"/>
  <c r="P45" i="4" s="1"/>
  <c r="AA42" i="1"/>
  <c r="AA41" i="1"/>
  <c r="AA40" i="1"/>
  <c r="AA37" i="1"/>
  <c r="AA36" i="1"/>
  <c r="AA35" i="1"/>
  <c r="AA32" i="1"/>
  <c r="AA31" i="1"/>
  <c r="AA30" i="1"/>
  <c r="AA27" i="1"/>
  <c r="AA26" i="1"/>
  <c r="AA25" i="1"/>
  <c r="AA22" i="1"/>
  <c r="AA21" i="1"/>
  <c r="AA20" i="1"/>
  <c r="AA17" i="1"/>
  <c r="AA16" i="1"/>
  <c r="AA15" i="1"/>
  <c r="Z42" i="1"/>
  <c r="Z41" i="1"/>
  <c r="Z37" i="1"/>
  <c r="Z35" i="1"/>
  <c r="Z32" i="1"/>
  <c r="Z31" i="1"/>
  <c r="Z27" i="1"/>
  <c r="Z25" i="1"/>
  <c r="Z22" i="1"/>
  <c r="Z21" i="1"/>
  <c r="AA13" i="1"/>
  <c r="AA12" i="1"/>
  <c r="AA11" i="1"/>
  <c r="Z13" i="1"/>
  <c r="AA9" i="1"/>
  <c r="Z9" i="1"/>
  <c r="AA8" i="1"/>
  <c r="Z8" i="1"/>
  <c r="AA7" i="1"/>
  <c r="Z7" i="1"/>
  <c r="X42" i="1"/>
  <c r="X41" i="1"/>
  <c r="X40" i="1"/>
  <c r="X37" i="1"/>
  <c r="X36" i="1"/>
  <c r="X35" i="1"/>
  <c r="X32" i="1"/>
  <c r="X31" i="1"/>
  <c r="X30" i="1"/>
  <c r="X27" i="1"/>
  <c r="X26" i="1"/>
  <c r="X25" i="1"/>
  <c r="X22" i="1"/>
  <c r="X21" i="1"/>
  <c r="X20" i="1"/>
  <c r="X17" i="1"/>
  <c r="X16" i="1"/>
  <c r="X15" i="1"/>
  <c r="X13" i="1"/>
  <c r="X12" i="1"/>
  <c r="X11" i="1"/>
  <c r="W42" i="1"/>
  <c r="W41" i="1"/>
  <c r="W40" i="1"/>
  <c r="Z40" i="1" s="1"/>
  <c r="W37" i="1"/>
  <c r="W36" i="1"/>
  <c r="Z36" i="1" s="1"/>
  <c r="W35" i="1"/>
  <c r="W32" i="1"/>
  <c r="W31" i="1"/>
  <c r="W30" i="1"/>
  <c r="Z30" i="1" s="1"/>
  <c r="W27" i="1"/>
  <c r="W26" i="1"/>
  <c r="Z26" i="1" s="1"/>
  <c r="W25" i="1"/>
  <c r="W22" i="1"/>
  <c r="W21" i="1"/>
  <c r="W20" i="1"/>
  <c r="Z20" i="1" s="1"/>
  <c r="W17" i="1"/>
  <c r="Z17" i="1" s="1"/>
  <c r="W16" i="1"/>
  <c r="Z16" i="1" s="1"/>
  <c r="W15" i="1"/>
  <c r="Z15" i="1" s="1"/>
  <c r="W13" i="1"/>
  <c r="W12" i="1"/>
  <c r="Z12" i="1" s="1"/>
  <c r="W11" i="1"/>
  <c r="Z11" i="1" s="1"/>
  <c r="X8" i="1"/>
  <c r="X9" i="1"/>
  <c r="X7" i="1"/>
  <c r="W8" i="1"/>
  <c r="W9" i="1"/>
  <c r="W7" i="1"/>
  <c r="P12" i="4" l="1"/>
  <c r="C16" i="4" s="1"/>
  <c r="K16" i="4" s="1"/>
  <c r="P16" i="4" s="1"/>
  <c r="C21" i="4" s="1"/>
  <c r="K21" i="4" s="1"/>
  <c r="P21" i="4" s="1"/>
  <c r="C26" i="4" s="1"/>
  <c r="K26" i="4" s="1"/>
  <c r="P26" i="4" s="1"/>
  <c r="C31" i="4" s="1"/>
  <c r="K31" i="4" s="1"/>
  <c r="P31" i="4" s="1"/>
  <c r="C36" i="4" s="1"/>
  <c r="K36" i="4" s="1"/>
  <c r="P36" i="4" s="1"/>
  <c r="C41" i="4" s="1"/>
  <c r="K41" i="4" s="1"/>
  <c r="P41" i="4" s="1"/>
  <c r="C46" i="4" s="1"/>
  <c r="K46" i="4" s="1"/>
  <c r="P46" i="4" s="1"/>
  <c r="P36" i="1"/>
  <c r="P21" i="1"/>
  <c r="P35" i="1"/>
  <c r="P30" i="1"/>
  <c r="P25" i="1"/>
  <c r="P20" i="1"/>
  <c r="P16" i="1"/>
  <c r="P15" i="1"/>
  <c r="P12" i="1"/>
  <c r="P11" i="1"/>
  <c r="P7" i="1"/>
  <c r="P8" i="1"/>
  <c r="K42" i="1"/>
  <c r="P42" i="1" s="1"/>
  <c r="C42" i="1"/>
  <c r="C37" i="1"/>
  <c r="P37" i="1" s="1"/>
  <c r="C32" i="1"/>
  <c r="K32" i="1" s="1"/>
  <c r="P32" i="1" s="1"/>
  <c r="C27" i="1"/>
  <c r="K27" i="1" s="1"/>
  <c r="P27" i="1" s="1"/>
  <c r="I20" i="1"/>
  <c r="K22" i="1"/>
  <c r="I22" i="1"/>
  <c r="C22" i="1"/>
  <c r="P22" i="1" s="1"/>
  <c r="K8" i="1"/>
  <c r="K9" i="1"/>
  <c r="H14" i="2" l="1"/>
  <c r="M14" i="2" s="1"/>
  <c r="H13" i="2"/>
  <c r="M13" i="2" s="1"/>
  <c r="H12" i="2"/>
  <c r="M12" i="2" s="1"/>
  <c r="C12" i="1"/>
  <c r="P9" i="1"/>
  <c r="C13" i="1" s="1"/>
  <c r="K13" i="1" s="1"/>
  <c r="P13" i="1" s="1"/>
  <c r="C17" i="1" s="1"/>
  <c r="K17" i="1" s="1"/>
  <c r="P17" i="1" s="1"/>
  <c r="K7" i="1"/>
  <c r="C11" i="1" s="1"/>
  <c r="K11" i="1" s="1"/>
  <c r="C15" i="1" s="1"/>
  <c r="K15" i="1" s="1"/>
  <c r="C20" i="1" s="1"/>
  <c r="K20" i="1" s="1"/>
  <c r="C25" i="1" s="1"/>
  <c r="H9" i="2"/>
  <c r="M9" i="2" s="1"/>
  <c r="H8" i="2"/>
  <c r="M8" i="2" s="1"/>
  <c r="H7" i="2"/>
  <c r="M7" i="2" s="1"/>
  <c r="H4" i="2"/>
  <c r="M4" i="2" s="1"/>
  <c r="H3" i="2"/>
  <c r="M3" i="2" s="1"/>
  <c r="H2" i="2"/>
  <c r="M2" i="2" s="1"/>
  <c r="K25" i="1" l="1"/>
  <c r="C30" i="1" s="1"/>
  <c r="K30" i="1" s="1"/>
  <c r="C35" i="1" s="1"/>
  <c r="K35" i="1" s="1"/>
  <c r="C40" i="1" s="1"/>
  <c r="K40" i="1" s="1"/>
  <c r="P40" i="1" s="1"/>
  <c r="K12" i="1"/>
  <c r="C16" i="1" s="1"/>
  <c r="K16" i="1" s="1"/>
  <c r="C21" i="1" s="1"/>
  <c r="K21" i="1" s="1"/>
  <c r="C26" i="1" s="1"/>
  <c r="K26" i="1" s="1"/>
  <c r="P26" i="1" l="1"/>
  <c r="C31" i="1" s="1"/>
  <c r="K31" i="1" s="1"/>
  <c r="P31" i="1" l="1"/>
  <c r="C36" i="1" s="1"/>
  <c r="K36" i="1" s="1"/>
  <c r="C41" i="1" s="1"/>
  <c r="K41" i="1" s="1"/>
  <c r="P4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45" authorId="0" shapeId="0" xr:uid="{44C953C1-41D3-41A8-95A3-F61BFA5C77F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INPUT ADJUSTED WITH 58.69 FOR THE EXCESS CREDIT TAKEN </t>
        </r>
      </text>
    </comment>
    <comment ref="E46" authorId="0" shapeId="0" xr:uid="{433B0D27-2B16-431B-8B01-0010D1C0D95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INPUT ADJUSTED WITH 58.69 FOR THE EXCESS CREDIT TAKEN </t>
        </r>
      </text>
    </comment>
  </commentList>
</comments>
</file>

<file path=xl/sharedStrings.xml><?xml version="1.0" encoding="utf-8"?>
<sst xmlns="http://schemas.openxmlformats.org/spreadsheetml/2006/main" count="221" uniqueCount="90">
  <si>
    <t>SGST</t>
  </si>
  <si>
    <t>CGST</t>
  </si>
  <si>
    <t>IGST</t>
  </si>
  <si>
    <t>Name of Company</t>
  </si>
  <si>
    <t>CSSPL</t>
  </si>
  <si>
    <t>OEPNING</t>
  </si>
  <si>
    <t>INPUT</t>
  </si>
  <si>
    <t>CLOSING</t>
  </si>
  <si>
    <t>REVERSE CHARGE PAYABLE</t>
  </si>
  <si>
    <t>REVERSE CHARGE PAID</t>
  </si>
  <si>
    <t>OUTPUT PAYABLE ADJUSTED</t>
  </si>
  <si>
    <t>PAYMENT MADE IF ANY</t>
  </si>
  <si>
    <t>TWCPL</t>
  </si>
  <si>
    <t>TOTAL CREDIT FOR THE MONTH</t>
  </si>
  <si>
    <t>HEAD</t>
  </si>
  <si>
    <t>PWPL</t>
  </si>
  <si>
    <t>Adjustment of CGST/SGST/IGST Payable</t>
  </si>
  <si>
    <t>PAYMENT CIN NO</t>
  </si>
  <si>
    <t>GST INPUT CREDIT SUMMARY FOR THE YEAR ENDED 31.03.2018</t>
  </si>
  <si>
    <t>Month</t>
  </si>
  <si>
    <t>Jul'17</t>
  </si>
  <si>
    <t>Aug'17</t>
  </si>
  <si>
    <t>PRATEEK WIRES PVT LTD</t>
  </si>
  <si>
    <t>TRANS - 1 Credit taken</t>
  </si>
  <si>
    <t>Sep'17</t>
  </si>
  <si>
    <t>Advance GST PAID for receipts</t>
  </si>
  <si>
    <t>GST adjusted for advance payment made earlier</t>
  </si>
  <si>
    <t>Oct'17</t>
  </si>
  <si>
    <t>Nov'17</t>
  </si>
  <si>
    <t>Dec'17</t>
  </si>
  <si>
    <t>Jan'18</t>
  </si>
  <si>
    <t>Feb'18</t>
  </si>
  <si>
    <t>17081900022554</t>
  </si>
  <si>
    <t>17091900053561</t>
  </si>
  <si>
    <t>17101900056906</t>
  </si>
  <si>
    <t>17111900051209</t>
  </si>
  <si>
    <t>17121900188826</t>
  </si>
  <si>
    <t>18011900198584</t>
  </si>
  <si>
    <t>18021900194241</t>
  </si>
  <si>
    <t>18031900164407</t>
  </si>
  <si>
    <t>AS PER RETURN FILED FROM 01.07.2017 TO 28.02.2018</t>
  </si>
  <si>
    <t>Credit in ERP without RCM</t>
  </si>
  <si>
    <t>Credit in Tally without RCM</t>
  </si>
  <si>
    <t>Credit in Tally including RCM</t>
  </si>
  <si>
    <t>Credit in ERP including RCM</t>
  </si>
  <si>
    <t>Difference of credit as per tally</t>
  </si>
  <si>
    <t>Difference of credit as per ERP</t>
  </si>
  <si>
    <t>OK</t>
  </si>
  <si>
    <t>Remarks</t>
  </si>
  <si>
    <t>CENTRAL STORES SUPPLIES PVT LTD</t>
  </si>
  <si>
    <t>(+) Figures denotes entry to be done in accounts</t>
  </si>
  <si>
    <t xml:space="preserve">(-) Figures denotes entry done after filing of Return </t>
  </si>
  <si>
    <t>Mar'18</t>
  </si>
  <si>
    <t>AS PER RETURN FILED FROM 01.07.2017 TO 31.03.2018</t>
  </si>
  <si>
    <t>Balance as per Tally</t>
  </si>
  <si>
    <t>1720,RUDRAMANI,LASKARHAT,KOLKATA</t>
  </si>
  <si>
    <t>DETAIL OF SHORT ITC CLAIM FOR THE MONTH OF DEC'17</t>
  </si>
  <si>
    <t>DATE</t>
  </si>
  <si>
    <t>NAME OF PARTY</t>
  </si>
  <si>
    <t>BILL NO</t>
  </si>
  <si>
    <t>ASS.VALUE</t>
  </si>
  <si>
    <t>01.12.17</t>
  </si>
  <si>
    <t>TULSI TRADING SOLUTION</t>
  </si>
  <si>
    <t>341/1718</t>
  </si>
  <si>
    <t>22.12.17</t>
  </si>
  <si>
    <t>TIT FOR TAT SECURITY AGENCY</t>
  </si>
  <si>
    <t>08/78</t>
  </si>
  <si>
    <t>27.12.17</t>
  </si>
  <si>
    <t>VODAFONE RAJESH</t>
  </si>
  <si>
    <t>06.11.17</t>
  </si>
  <si>
    <t>TIBREWALA INSULATION</t>
  </si>
  <si>
    <t>0389</t>
  </si>
  <si>
    <t>LESS : EXCESS INPUT CLAIM IN NOV'17</t>
  </si>
  <si>
    <t>(-)</t>
  </si>
  <si>
    <t>EXCESS ITC CLAIM IN GSTR 3B OF MAR'18</t>
  </si>
  <si>
    <t>R/O</t>
  </si>
  <si>
    <t>01.09.17</t>
  </si>
  <si>
    <t>SIFY TECHNOLIGIES</t>
  </si>
  <si>
    <t>IWB171201</t>
  </si>
  <si>
    <t>11.08.17</t>
  </si>
  <si>
    <t>ALL BENGAL PAINT DISTRIBUTOR</t>
  </si>
  <si>
    <t>30.10.17</t>
  </si>
  <si>
    <t>BLUE FOX PROJECTS PVT LTD C/N</t>
  </si>
  <si>
    <t>141</t>
  </si>
  <si>
    <t>PW/CN/010</t>
  </si>
  <si>
    <t>NAME OF THE COMPANY</t>
  </si>
  <si>
    <t>Credit in GST  PORTAL without RCM</t>
  </si>
  <si>
    <t>Credit in GST  PORTAL including RCM</t>
  </si>
  <si>
    <t>Balance as per GST PORTAL</t>
  </si>
  <si>
    <t>Difference of credit as per GST  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</si>
</sst>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3" fontId="0" fillId="0" borderId="0" xfId="0" applyNumberFormat="1" applyAlignment="1">
      <alignment horizontal="center"/>
    </xf>
    <xf numFmtId="0" fontId="1" fillId="0" borderId="0" xfId="0" applyFont="1" applyAlignment="1">
      <alignment wrapText="1"/>
    </xf>
    <xf numFmtId="0" fontId="1" fillId="0" borderId="2" xfId="0" applyFont="1" applyBorder="1"/>
    <xf numFmtId="43" fontId="1" fillId="0" borderId="3" xfId="0" applyNumberFormat="1" applyFont="1" applyBorder="1" applyAlignment="1">
      <alignment horizontal="center" wrapText="1"/>
    </xf>
    <xf numFmtId="43" fontId="1" fillId="0" borderId="4" xfId="0" applyNumberFormat="1" applyFont="1" applyBorder="1" applyAlignment="1">
      <alignment horizontal="center" wrapText="1"/>
    </xf>
    <xf numFmtId="43" fontId="1" fillId="0" borderId="1" xfId="0" applyNumberFormat="1" applyFont="1" applyBorder="1" applyAlignment="1">
      <alignment horizontal="center" wrapText="1"/>
    </xf>
    <xf numFmtId="43" fontId="1" fillId="0" borderId="6" xfId="0" applyNumberFormat="1" applyFont="1" applyBorder="1" applyAlignment="1">
      <alignment horizontal="center" wrapText="1"/>
    </xf>
    <xf numFmtId="0" fontId="0" fillId="0" borderId="5" xfId="0" applyBorder="1"/>
    <xf numFmtId="43" fontId="0" fillId="0" borderId="5" xfId="0" applyNumberFormat="1" applyBorder="1" applyAlignment="1">
      <alignment horizontal="center"/>
    </xf>
    <xf numFmtId="43" fontId="1" fillId="0" borderId="7" xfId="0" applyNumberFormat="1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43" fontId="0" fillId="0" borderId="8" xfId="0" applyNumberForma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/>
    <xf numFmtId="0" fontId="1" fillId="0" borderId="5" xfId="0" applyFont="1" applyBorder="1"/>
    <xf numFmtId="0" fontId="3" fillId="0" borderId="0" xfId="0" applyFont="1" applyFill="1" applyAlignment="1"/>
    <xf numFmtId="0" fontId="0" fillId="0" borderId="0" xfId="0" applyFill="1"/>
    <xf numFmtId="0" fontId="2" fillId="0" borderId="0" xfId="0" applyFont="1" applyFill="1" applyAlignment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43" fontId="1" fillId="0" borderId="0" xfId="0" applyNumberFormat="1" applyFont="1" applyFill="1" applyAlignment="1">
      <alignment horizontal="center"/>
    </xf>
    <xf numFmtId="43" fontId="0" fillId="0" borderId="0" xfId="0" applyNumberFormat="1" applyFill="1" applyAlignment="1">
      <alignment horizontal="center"/>
    </xf>
    <xf numFmtId="43" fontId="0" fillId="0" borderId="0" xfId="0" applyNumberFormat="1" applyFill="1"/>
    <xf numFmtId="0" fontId="1" fillId="0" borderId="2" xfId="0" applyFont="1" applyFill="1" applyBorder="1" applyAlignment="1">
      <alignment horizont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1" fillId="0" borderId="8" xfId="0" applyFont="1" applyFill="1" applyBorder="1" applyAlignment="1">
      <alignment horizontal="center"/>
    </xf>
    <xf numFmtId="43" fontId="1" fillId="0" borderId="8" xfId="0" applyNumberFormat="1" applyFont="1" applyFill="1" applyBorder="1" applyAlignment="1">
      <alignment horizontal="center"/>
    </xf>
    <xf numFmtId="43" fontId="0" fillId="0" borderId="8" xfId="0" applyNumberFormat="1" applyFill="1" applyBorder="1" applyAlignment="1">
      <alignment horizontal="center"/>
    </xf>
    <xf numFmtId="43" fontId="0" fillId="0" borderId="5" xfId="0" applyNumberFormat="1" applyFill="1" applyBorder="1" applyAlignment="1">
      <alignment horizontal="center"/>
    </xf>
    <xf numFmtId="43" fontId="1" fillId="0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43" fontId="0" fillId="0" borderId="5" xfId="0" applyNumberFormat="1" applyFill="1" applyBorder="1"/>
    <xf numFmtId="0" fontId="0" fillId="0" borderId="5" xfId="0" applyFill="1" applyBorder="1"/>
    <xf numFmtId="0" fontId="2" fillId="0" borderId="0" xfId="0" applyFont="1" applyFill="1" applyAlignment="1">
      <alignment horizontal="center"/>
    </xf>
    <xf numFmtId="43" fontId="1" fillId="0" borderId="5" xfId="0" applyNumberFormat="1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43" fontId="1" fillId="0" borderId="10" xfId="0" applyNumberFormat="1" applyFont="1" applyFill="1" applyBorder="1" applyAlignment="1">
      <alignment horizontal="center" wrapText="1"/>
    </xf>
    <xf numFmtId="43" fontId="1" fillId="0" borderId="9" xfId="0" applyNumberFormat="1" applyFont="1" applyFill="1" applyBorder="1" applyAlignment="1">
      <alignment horizontal="center" wrapText="1"/>
    </xf>
    <xf numFmtId="43" fontId="1" fillId="0" borderId="11" xfId="0" applyNumberFormat="1" applyFont="1" applyFill="1" applyBorder="1" applyAlignment="1">
      <alignment horizontal="center" wrapText="1"/>
    </xf>
    <xf numFmtId="43" fontId="1" fillId="0" borderId="12" xfId="0" applyNumberFormat="1" applyFont="1" applyFill="1" applyBorder="1" applyAlignment="1">
      <alignment horizontal="center" wrapText="1"/>
    </xf>
    <xf numFmtId="43" fontId="1" fillId="0" borderId="13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43" fontId="0" fillId="0" borderId="8" xfId="0" quotePrefix="1" applyNumberFormat="1" applyFill="1" applyBorder="1" applyAlignment="1">
      <alignment horizontal="center"/>
    </xf>
    <xf numFmtId="43" fontId="0" fillId="0" borderId="5" xfId="0" quotePrefix="1" applyNumberFormat="1" applyFill="1" applyBorder="1" applyAlignment="1">
      <alignment horizontal="center"/>
    </xf>
    <xf numFmtId="43" fontId="0" fillId="2" borderId="5" xfId="0" applyNumberFormat="1" applyFill="1" applyBorder="1"/>
    <xf numFmtId="43" fontId="0" fillId="3" borderId="5" xfId="0" applyNumberFormat="1" applyFill="1" applyBorder="1"/>
    <xf numFmtId="43" fontId="0" fillId="0" borderId="14" xfId="0" applyNumberFormat="1" applyFill="1" applyBorder="1"/>
    <xf numFmtId="43" fontId="5" fillId="0" borderId="0" xfId="0" applyNumberFormat="1" applyFont="1" applyFill="1"/>
    <xf numFmtId="43" fontId="6" fillId="0" borderId="0" xfId="0" applyNumberFormat="1" applyFont="1" applyFill="1"/>
    <xf numFmtId="0" fontId="1" fillId="0" borderId="5" xfId="0" applyFont="1" applyFill="1" applyBorder="1" applyAlignment="1">
      <alignment horizontal="center"/>
    </xf>
    <xf numFmtId="43" fontId="0" fillId="0" borderId="0" xfId="0" applyNumberFormat="1" applyFill="1" applyAlignment="1"/>
    <xf numFmtId="43" fontId="1" fillId="0" borderId="0" xfId="0" applyNumberFormat="1" applyFont="1" applyAlignment="1">
      <alignment horizontal="center"/>
    </xf>
    <xf numFmtId="43" fontId="1" fillId="0" borderId="1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43" fontId="1" fillId="0" borderId="5" xfId="0" applyNumberFormat="1" applyFont="1" applyBorder="1" applyAlignment="1">
      <alignment horizontal="center"/>
    </xf>
    <xf numFmtId="17" fontId="0" fillId="0" borderId="5" xfId="0" quotePrefix="1" applyNumberFormat="1" applyBorder="1" applyAlignment="1">
      <alignment horizontal="center"/>
    </xf>
    <xf numFmtId="0" fontId="0" fillId="0" borderId="5" xfId="0" quotePrefix="1" applyBorder="1" applyAlignment="1">
      <alignment horizontal="center"/>
    </xf>
    <xf numFmtId="43" fontId="1" fillId="3" borderId="5" xfId="0" applyNumberFormat="1" applyFont="1" applyFill="1" applyBorder="1" applyAlignment="1">
      <alignment horizontal="center"/>
    </xf>
    <xf numFmtId="43" fontId="1" fillId="4" borderId="5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5" xfId="0" applyFont="1" applyFill="1" applyBorder="1" applyAlignment="1">
      <alignment horizontal="center"/>
    </xf>
    <xf numFmtId="43" fontId="1" fillId="0" borderId="0" xfId="0" applyNumberFormat="1" applyFont="1" applyFill="1" applyAlignment="1">
      <alignment horizontal="center"/>
    </xf>
    <xf numFmtId="43" fontId="1" fillId="0" borderId="0" xfId="0" applyNumberFormat="1" applyFont="1" applyFill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7D29C-DA02-4BC3-B2EE-2F28BED67DE4}">
  <sheetPr>
    <tabColor rgb="FF92D050"/>
  </sheetPr>
  <dimension ref="A1:AB58"/>
  <sheetViews>
    <sheetView tabSelected="1" zoomScale="70" zoomScaleNormal="70" workbookViewId="0">
      <selection activeCell="G20" sqref="G20"/>
    </sheetView>
  </sheetViews>
  <sheetFormatPr defaultRowHeight="15" x14ac:dyDescent="0.25"/>
  <cols>
    <col min="1" max="1" width="15.85546875" style="22" customWidth="1"/>
    <col min="2" max="2" width="9.140625" style="23"/>
    <col min="3" max="3" width="16.7109375" style="68" customWidth="1"/>
    <col min="4" max="4" width="16.42578125" style="25" customWidth="1"/>
    <col min="5" max="5" width="14.85546875" style="25" customWidth="1"/>
    <col min="6" max="6" width="15.7109375" style="25" customWidth="1"/>
    <col min="7" max="9" width="15.42578125" style="25" customWidth="1"/>
    <col min="10" max="10" width="13.28515625" style="25" customWidth="1"/>
    <col min="11" max="11" width="17.28515625" style="25" customWidth="1"/>
    <col min="12" max="12" width="2.5703125" style="20" customWidth="1"/>
    <col min="13" max="14" width="15" style="25" customWidth="1"/>
    <col min="15" max="15" width="2.5703125" style="20" customWidth="1"/>
    <col min="16" max="16" width="17.140625" style="68" customWidth="1"/>
    <col min="17" max="17" width="2.7109375" style="20" customWidth="1"/>
    <col min="18" max="18" width="23.42578125" style="25" customWidth="1"/>
    <col min="19" max="19" width="9.140625" style="20"/>
    <col min="20" max="20" width="16.7109375" style="26" customWidth="1"/>
    <col min="21" max="21" width="19" style="26" customWidth="1"/>
    <col min="22" max="22" width="6.140625" style="20" customWidth="1"/>
    <col min="23" max="23" width="16.7109375" style="26" customWidth="1"/>
    <col min="24" max="24" width="19" style="26" customWidth="1"/>
    <col min="25" max="25" width="9.140625" style="20"/>
    <col min="26" max="27" width="18.28515625" style="26" customWidth="1"/>
    <col min="28" max="28" width="16.140625" style="22" customWidth="1"/>
    <col min="29" max="29" width="5" style="20" customWidth="1"/>
    <col min="30" max="32" width="19.28515625" style="20" customWidth="1"/>
    <col min="33" max="16384" width="9.140625" style="20"/>
  </cols>
  <sheetData>
    <row r="1" spans="1:28" ht="23.25" x14ac:dyDescent="0.35">
      <c r="A1" s="73" t="s">
        <v>85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19"/>
      <c r="R1" s="47"/>
    </row>
    <row r="3" spans="1:28" ht="21" x14ac:dyDescent="0.35">
      <c r="A3" s="74" t="s">
        <v>18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21"/>
      <c r="R3" s="66"/>
      <c r="Z3" s="53" t="s">
        <v>50</v>
      </c>
    </row>
    <row r="4" spans="1:28" x14ac:dyDescent="0.25">
      <c r="Z4" s="54" t="s">
        <v>51</v>
      </c>
    </row>
    <row r="5" spans="1:28" ht="15.75" thickBot="1" x14ac:dyDescent="0.3">
      <c r="B5" s="75" t="s">
        <v>53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28" s="29" customFormat="1" ht="63" customHeight="1" thickBot="1" x14ac:dyDescent="0.3">
      <c r="A6" s="27" t="s">
        <v>19</v>
      </c>
      <c r="B6" s="41" t="s">
        <v>14</v>
      </c>
      <c r="C6" s="42" t="s">
        <v>5</v>
      </c>
      <c r="D6" s="43" t="s">
        <v>23</v>
      </c>
      <c r="E6" s="43" t="s">
        <v>6</v>
      </c>
      <c r="F6" s="42" t="s">
        <v>10</v>
      </c>
      <c r="G6" s="43" t="s">
        <v>25</v>
      </c>
      <c r="H6" s="43" t="s">
        <v>26</v>
      </c>
      <c r="I6" s="43" t="s">
        <v>16</v>
      </c>
      <c r="J6" s="43" t="s">
        <v>11</v>
      </c>
      <c r="K6" s="44" t="s">
        <v>7</v>
      </c>
      <c r="L6" s="28"/>
      <c r="M6" s="43" t="s">
        <v>8</v>
      </c>
      <c r="N6" s="45" t="s">
        <v>9</v>
      </c>
      <c r="P6" s="46" t="s">
        <v>13</v>
      </c>
      <c r="R6" s="34" t="s">
        <v>17</v>
      </c>
      <c r="T6" s="40" t="s">
        <v>42</v>
      </c>
      <c r="U6" s="40" t="s">
        <v>86</v>
      </c>
      <c r="W6" s="40" t="s">
        <v>43</v>
      </c>
      <c r="X6" s="40" t="s">
        <v>87</v>
      </c>
      <c r="Z6" s="40" t="s">
        <v>45</v>
      </c>
      <c r="AA6" s="40" t="s">
        <v>89</v>
      </c>
      <c r="AB6" s="67" t="s">
        <v>48</v>
      </c>
    </row>
    <row r="7" spans="1:28" x14ac:dyDescent="0.25">
      <c r="A7" s="30" t="s">
        <v>20</v>
      </c>
      <c r="B7" s="30" t="s">
        <v>0</v>
      </c>
      <c r="C7" s="31">
        <v>0</v>
      </c>
      <c r="D7" s="32"/>
      <c r="E7" s="32"/>
      <c r="F7" s="32"/>
      <c r="G7" s="32"/>
      <c r="H7" s="32"/>
      <c r="I7" s="32"/>
      <c r="J7" s="32"/>
      <c r="K7" s="32">
        <f>C7+E7-F7+J7</f>
        <v>0</v>
      </c>
      <c r="M7" s="32">
        <v>0</v>
      </c>
      <c r="N7" s="33">
        <v>0</v>
      </c>
      <c r="P7" s="34">
        <v>0</v>
      </c>
      <c r="R7" s="48"/>
      <c r="T7" s="37"/>
      <c r="U7" s="37">
        <v>0</v>
      </c>
      <c r="W7" s="37">
        <f>T7+M7</f>
        <v>0</v>
      </c>
      <c r="X7" s="37">
        <f>U7+N7</f>
        <v>0</v>
      </c>
      <c r="Z7" s="37">
        <f>E7-W7</f>
        <v>0</v>
      </c>
      <c r="AA7" s="37">
        <f>E7-X7</f>
        <v>0</v>
      </c>
      <c r="AB7" s="70"/>
    </row>
    <row r="8" spans="1:28" x14ac:dyDescent="0.25">
      <c r="A8" s="35"/>
      <c r="B8" s="67" t="s">
        <v>1</v>
      </c>
      <c r="C8" s="34">
        <v>0</v>
      </c>
      <c r="D8" s="33"/>
      <c r="E8" s="33"/>
      <c r="F8" s="33"/>
      <c r="G8" s="33"/>
      <c r="H8" s="33"/>
      <c r="I8" s="33"/>
      <c r="J8" s="33"/>
      <c r="K8" s="32">
        <f>C8+E8-F8+J8-I8</f>
        <v>0</v>
      </c>
      <c r="M8" s="33">
        <v>0</v>
      </c>
      <c r="N8" s="33">
        <v>0</v>
      </c>
      <c r="P8" s="34">
        <v>0</v>
      </c>
      <c r="R8" s="49"/>
      <c r="T8" s="37"/>
      <c r="U8" s="37">
        <v>0</v>
      </c>
      <c r="W8" s="37">
        <f t="shared" ref="W8:X17" si="0">T8+M8</f>
        <v>0</v>
      </c>
      <c r="X8" s="37">
        <f t="shared" si="0"/>
        <v>0</v>
      </c>
      <c r="Z8" s="37">
        <f t="shared" ref="Z8:Z9" si="1">E8-W8</f>
        <v>0</v>
      </c>
      <c r="AA8" s="37">
        <f t="shared" ref="AA8:AA17" si="2">E8-X8</f>
        <v>0</v>
      </c>
      <c r="AB8" s="71"/>
    </row>
    <row r="9" spans="1:28" x14ac:dyDescent="0.25">
      <c r="A9" s="35"/>
      <c r="B9" s="67" t="s">
        <v>2</v>
      </c>
      <c r="C9" s="34">
        <v>0</v>
      </c>
      <c r="D9" s="33"/>
      <c r="E9" s="33"/>
      <c r="F9" s="33"/>
      <c r="G9" s="33"/>
      <c r="H9" s="33"/>
      <c r="I9" s="33"/>
      <c r="J9" s="33">
        <v>0</v>
      </c>
      <c r="K9" s="32">
        <f>C9+E9-F9+J9+I9</f>
        <v>0</v>
      </c>
      <c r="M9" s="33">
        <v>0</v>
      </c>
      <c r="N9" s="33">
        <v>0</v>
      </c>
      <c r="P9" s="34">
        <f t="shared" ref="P9" si="3">K9+N9</f>
        <v>0</v>
      </c>
      <c r="R9" s="33"/>
      <c r="T9" s="37"/>
      <c r="U9" s="37"/>
      <c r="W9" s="37">
        <f t="shared" si="0"/>
        <v>0</v>
      </c>
      <c r="X9" s="37">
        <f t="shared" si="0"/>
        <v>0</v>
      </c>
      <c r="Z9" s="37">
        <f t="shared" si="1"/>
        <v>0</v>
      </c>
      <c r="AA9" s="37">
        <f t="shared" si="2"/>
        <v>0</v>
      </c>
      <c r="AB9" s="72"/>
    </row>
    <row r="11" spans="1:28" x14ac:dyDescent="0.25">
      <c r="A11" s="67" t="s">
        <v>21</v>
      </c>
      <c r="B11" s="67" t="s">
        <v>0</v>
      </c>
      <c r="C11" s="34">
        <f>P7</f>
        <v>0</v>
      </c>
      <c r="D11" s="34"/>
      <c r="E11" s="33"/>
      <c r="F11" s="33"/>
      <c r="G11" s="33">
        <v>0</v>
      </c>
      <c r="H11" s="33">
        <v>0</v>
      </c>
      <c r="I11" s="33">
        <v>0</v>
      </c>
      <c r="J11" s="33">
        <v>0</v>
      </c>
      <c r="K11" s="33">
        <f>C11+E11-F11+J11+D11</f>
        <v>0</v>
      </c>
      <c r="L11" s="38"/>
      <c r="M11" s="33"/>
      <c r="N11" s="33"/>
      <c r="O11" s="38"/>
      <c r="P11" s="34">
        <f>K11</f>
        <v>0</v>
      </c>
      <c r="Q11" s="38"/>
      <c r="R11" s="49"/>
      <c r="T11" s="37"/>
      <c r="U11" s="37"/>
      <c r="W11" s="37">
        <f t="shared" si="0"/>
        <v>0</v>
      </c>
      <c r="X11" s="37">
        <f t="shared" si="0"/>
        <v>0</v>
      </c>
      <c r="Z11" s="37">
        <f>E11-W11</f>
        <v>0</v>
      </c>
      <c r="AA11" s="37">
        <f t="shared" si="2"/>
        <v>0</v>
      </c>
      <c r="AB11" s="70"/>
    </row>
    <row r="12" spans="1:28" x14ac:dyDescent="0.25">
      <c r="A12" s="35"/>
      <c r="B12" s="67" t="s">
        <v>1</v>
      </c>
      <c r="C12" s="34">
        <f>P8</f>
        <v>0</v>
      </c>
      <c r="D12" s="34"/>
      <c r="E12" s="33"/>
      <c r="F12" s="33"/>
      <c r="G12" s="33">
        <v>0</v>
      </c>
      <c r="H12" s="33">
        <v>0</v>
      </c>
      <c r="I12" s="33">
        <v>0</v>
      </c>
      <c r="J12" s="33">
        <v>0</v>
      </c>
      <c r="K12" s="33">
        <f>C12+E12-F12+J12-I12+D12</f>
        <v>0</v>
      </c>
      <c r="L12" s="38"/>
      <c r="M12" s="33"/>
      <c r="N12" s="33"/>
      <c r="O12" s="38"/>
      <c r="P12" s="34">
        <f>K12</f>
        <v>0</v>
      </c>
      <c r="Q12" s="38"/>
      <c r="R12" s="49"/>
      <c r="T12" s="37"/>
      <c r="U12" s="37"/>
      <c r="W12" s="37">
        <f t="shared" si="0"/>
        <v>0</v>
      </c>
      <c r="X12" s="37">
        <f t="shared" si="0"/>
        <v>0</v>
      </c>
      <c r="Z12" s="37">
        <f>E12-W12</f>
        <v>0</v>
      </c>
      <c r="AA12" s="37">
        <f t="shared" si="2"/>
        <v>0</v>
      </c>
      <c r="AB12" s="71"/>
    </row>
    <row r="13" spans="1:28" x14ac:dyDescent="0.25">
      <c r="A13" s="35"/>
      <c r="B13" s="67" t="s">
        <v>2</v>
      </c>
      <c r="C13" s="34">
        <f>P9</f>
        <v>0</v>
      </c>
      <c r="D13" s="33"/>
      <c r="E13" s="33"/>
      <c r="F13" s="33"/>
      <c r="G13" s="33">
        <v>0</v>
      </c>
      <c r="H13" s="33">
        <v>0</v>
      </c>
      <c r="I13" s="33">
        <v>0</v>
      </c>
      <c r="J13" s="33">
        <v>0</v>
      </c>
      <c r="K13" s="33">
        <f>C13+E13-F13+J13+I13</f>
        <v>0</v>
      </c>
      <c r="L13" s="38"/>
      <c r="M13" s="33">
        <v>0</v>
      </c>
      <c r="N13" s="33">
        <v>0</v>
      </c>
      <c r="O13" s="38"/>
      <c r="P13" s="34">
        <f t="shared" ref="P13" si="4">K13+N13</f>
        <v>0</v>
      </c>
      <c r="Q13" s="38"/>
      <c r="R13" s="33"/>
      <c r="T13" s="37"/>
      <c r="U13" s="37"/>
      <c r="W13" s="37">
        <f t="shared" si="0"/>
        <v>0</v>
      </c>
      <c r="X13" s="37">
        <f t="shared" si="0"/>
        <v>0</v>
      </c>
      <c r="Z13" s="37">
        <f>E13-W13</f>
        <v>0</v>
      </c>
      <c r="AA13" s="37">
        <f t="shared" si="2"/>
        <v>0</v>
      </c>
      <c r="AB13" s="72"/>
    </row>
    <row r="15" spans="1:28" x14ac:dyDescent="0.25">
      <c r="A15" s="67" t="s">
        <v>24</v>
      </c>
      <c r="B15" s="67" t="s">
        <v>0</v>
      </c>
      <c r="C15" s="34">
        <f>P11</f>
        <v>0</v>
      </c>
      <c r="D15" s="33"/>
      <c r="E15" s="33"/>
      <c r="F15" s="33"/>
      <c r="G15" s="33">
        <v>0</v>
      </c>
      <c r="H15" s="33">
        <v>0</v>
      </c>
      <c r="I15" s="33">
        <v>0</v>
      </c>
      <c r="J15" s="33">
        <v>0</v>
      </c>
      <c r="K15" s="33">
        <f>C15+E15-F15+J15</f>
        <v>0</v>
      </c>
      <c r="L15" s="38"/>
      <c r="M15" s="33"/>
      <c r="N15" s="33"/>
      <c r="O15" s="38"/>
      <c r="P15" s="34">
        <f>K15</f>
        <v>0</v>
      </c>
      <c r="Q15" s="38"/>
      <c r="R15" s="49"/>
      <c r="T15" s="37"/>
      <c r="U15" s="37"/>
      <c r="W15" s="37">
        <f t="shared" si="0"/>
        <v>0</v>
      </c>
      <c r="X15" s="37">
        <f t="shared" si="0"/>
        <v>0</v>
      </c>
      <c r="Z15" s="37">
        <f>E15-W15</f>
        <v>0</v>
      </c>
      <c r="AA15" s="37">
        <f t="shared" si="2"/>
        <v>0</v>
      </c>
      <c r="AB15" s="70"/>
    </row>
    <row r="16" spans="1:28" x14ac:dyDescent="0.25">
      <c r="A16" s="35"/>
      <c r="B16" s="67" t="s">
        <v>1</v>
      </c>
      <c r="C16" s="34">
        <f>P12</f>
        <v>0</v>
      </c>
      <c r="D16" s="33"/>
      <c r="E16" s="33"/>
      <c r="F16" s="33"/>
      <c r="G16" s="33">
        <v>0</v>
      </c>
      <c r="H16" s="33">
        <v>0</v>
      </c>
      <c r="I16" s="33">
        <v>0</v>
      </c>
      <c r="J16" s="33">
        <v>0</v>
      </c>
      <c r="K16" s="33">
        <f>C16+E16-F16+J16-I16</f>
        <v>0</v>
      </c>
      <c r="L16" s="38"/>
      <c r="M16" s="33"/>
      <c r="N16" s="33"/>
      <c r="O16" s="38"/>
      <c r="P16" s="34">
        <f>K16</f>
        <v>0</v>
      </c>
      <c r="Q16" s="38"/>
      <c r="R16" s="49"/>
      <c r="T16" s="37"/>
      <c r="U16" s="37"/>
      <c r="W16" s="37">
        <f t="shared" si="0"/>
        <v>0</v>
      </c>
      <c r="X16" s="37">
        <f t="shared" si="0"/>
        <v>0</v>
      </c>
      <c r="Z16" s="37">
        <f>E16-W16</f>
        <v>0</v>
      </c>
      <c r="AA16" s="37">
        <f t="shared" si="2"/>
        <v>0</v>
      </c>
      <c r="AB16" s="71"/>
    </row>
    <row r="17" spans="1:28" x14ac:dyDescent="0.25">
      <c r="A17" s="35"/>
      <c r="B17" s="67" t="s">
        <v>2</v>
      </c>
      <c r="C17" s="34">
        <f>P13</f>
        <v>0</v>
      </c>
      <c r="D17" s="33"/>
      <c r="E17" s="33"/>
      <c r="F17" s="33"/>
      <c r="G17" s="33">
        <v>0</v>
      </c>
      <c r="H17" s="33">
        <v>0</v>
      </c>
      <c r="I17" s="33">
        <v>0</v>
      </c>
      <c r="J17" s="33">
        <v>0</v>
      </c>
      <c r="K17" s="33">
        <f>C17+E17-F17+J17+I17</f>
        <v>0</v>
      </c>
      <c r="L17" s="38"/>
      <c r="M17" s="33">
        <v>0</v>
      </c>
      <c r="N17" s="33">
        <v>0</v>
      </c>
      <c r="O17" s="38"/>
      <c r="P17" s="34">
        <f t="shared" ref="P17" si="5">K17+N17</f>
        <v>0</v>
      </c>
      <c r="Q17" s="38"/>
      <c r="R17" s="33"/>
      <c r="T17" s="37"/>
      <c r="U17" s="37"/>
      <c r="W17" s="37">
        <f t="shared" si="0"/>
        <v>0</v>
      </c>
      <c r="X17" s="37">
        <f t="shared" si="0"/>
        <v>0</v>
      </c>
      <c r="Z17" s="37">
        <f>E17-W17</f>
        <v>0</v>
      </c>
      <c r="AA17" s="37">
        <f t="shared" si="2"/>
        <v>0</v>
      </c>
      <c r="AB17" s="72"/>
    </row>
    <row r="20" spans="1:28" x14ac:dyDescent="0.25">
      <c r="A20" s="67" t="s">
        <v>27</v>
      </c>
      <c r="B20" s="67" t="s">
        <v>0</v>
      </c>
      <c r="C20" s="34">
        <f>P15</f>
        <v>0</v>
      </c>
      <c r="D20" s="33"/>
      <c r="E20" s="33"/>
      <c r="F20" s="33"/>
      <c r="G20" s="33"/>
      <c r="H20" s="33"/>
      <c r="I20" s="33"/>
      <c r="J20" s="33">
        <v>0</v>
      </c>
      <c r="K20" s="33">
        <f>C20+E20-F20+J20-I20</f>
        <v>0</v>
      </c>
      <c r="L20" s="38"/>
      <c r="M20" s="33"/>
      <c r="N20" s="33"/>
      <c r="O20" s="38"/>
      <c r="P20" s="34">
        <f>K20</f>
        <v>0</v>
      </c>
      <c r="Q20" s="38"/>
      <c r="R20" s="49">
        <v>0</v>
      </c>
      <c r="T20" s="37"/>
      <c r="U20" s="37"/>
      <c r="W20" s="37">
        <f t="shared" ref="W20:X22" si="6">T20+M20</f>
        <v>0</v>
      </c>
      <c r="X20" s="37">
        <f t="shared" si="6"/>
        <v>0</v>
      </c>
      <c r="Z20" s="37">
        <f>E20-W20</f>
        <v>0</v>
      </c>
      <c r="AA20" s="37">
        <f t="shared" ref="AA20:AA22" si="7">E20-X20</f>
        <v>0</v>
      </c>
      <c r="AB20" s="70"/>
    </row>
    <row r="21" spans="1:28" x14ac:dyDescent="0.25">
      <c r="A21" s="35"/>
      <c r="B21" s="67" t="s">
        <v>1</v>
      </c>
      <c r="C21" s="34">
        <f>P16</f>
        <v>0</v>
      </c>
      <c r="D21" s="33"/>
      <c r="E21" s="33"/>
      <c r="F21" s="33"/>
      <c r="G21" s="33"/>
      <c r="H21" s="33"/>
      <c r="I21" s="33"/>
      <c r="J21" s="33">
        <v>0</v>
      </c>
      <c r="K21" s="33">
        <f>C21+E21-F21+J21-I21</f>
        <v>0</v>
      </c>
      <c r="L21" s="38"/>
      <c r="M21" s="33"/>
      <c r="N21" s="33"/>
      <c r="O21" s="38"/>
      <c r="P21" s="34">
        <f>K21</f>
        <v>0</v>
      </c>
      <c r="Q21" s="38"/>
      <c r="R21" s="49">
        <v>0</v>
      </c>
      <c r="T21" s="37"/>
      <c r="U21" s="37"/>
      <c r="W21" s="37">
        <f t="shared" si="6"/>
        <v>0</v>
      </c>
      <c r="X21" s="37">
        <f t="shared" si="6"/>
        <v>0</v>
      </c>
      <c r="Z21" s="37">
        <f>E21-W21</f>
        <v>0</v>
      </c>
      <c r="AA21" s="37">
        <f t="shared" si="7"/>
        <v>0</v>
      </c>
      <c r="AB21" s="71"/>
    </row>
    <row r="22" spans="1:28" x14ac:dyDescent="0.25">
      <c r="A22" s="35"/>
      <c r="B22" s="67" t="s">
        <v>2</v>
      </c>
      <c r="C22" s="34">
        <f>P18</f>
        <v>0</v>
      </c>
      <c r="D22" s="33"/>
      <c r="E22" s="33"/>
      <c r="F22" s="33"/>
      <c r="G22" s="33"/>
      <c r="H22" s="33"/>
      <c r="I22" s="33"/>
      <c r="J22" s="33">
        <v>0</v>
      </c>
      <c r="K22" s="33">
        <f>C22+E22-F22+J22+I22-G22+H22</f>
        <v>0</v>
      </c>
      <c r="L22" s="38"/>
      <c r="M22" s="33">
        <v>0</v>
      </c>
      <c r="N22" s="33">
        <v>0</v>
      </c>
      <c r="O22" s="38"/>
      <c r="P22" s="34">
        <f t="shared" ref="P22" si="8">K22+N22</f>
        <v>0</v>
      </c>
      <c r="Q22" s="38"/>
      <c r="R22" s="33">
        <v>0</v>
      </c>
      <c r="T22" s="37"/>
      <c r="U22" s="37"/>
      <c r="W22" s="37">
        <f t="shared" si="6"/>
        <v>0</v>
      </c>
      <c r="X22" s="37">
        <f t="shared" si="6"/>
        <v>0</v>
      </c>
      <c r="Z22" s="37">
        <f>E22-W22</f>
        <v>0</v>
      </c>
      <c r="AA22" s="37">
        <f t="shared" si="7"/>
        <v>0</v>
      </c>
      <c r="AB22" s="72"/>
    </row>
    <row r="25" spans="1:28" x14ac:dyDescent="0.25">
      <c r="A25" s="67" t="s">
        <v>28</v>
      </c>
      <c r="B25" s="67" t="s">
        <v>0</v>
      </c>
      <c r="C25" s="34">
        <f>P20</f>
        <v>0</v>
      </c>
      <c r="D25" s="34"/>
      <c r="E25" s="33"/>
      <c r="F25" s="33"/>
      <c r="G25" s="33">
        <v>0</v>
      </c>
      <c r="H25" s="33">
        <v>0</v>
      </c>
      <c r="I25" s="33"/>
      <c r="J25" s="33">
        <v>0</v>
      </c>
      <c r="K25" s="33">
        <f>C25+E25-F25+J25-I25+D25</f>
        <v>0</v>
      </c>
      <c r="L25" s="38"/>
      <c r="M25" s="33">
        <v>0</v>
      </c>
      <c r="N25" s="33">
        <v>0</v>
      </c>
      <c r="O25" s="38"/>
      <c r="P25" s="34">
        <f>K25</f>
        <v>0</v>
      </c>
      <c r="Q25" s="38"/>
      <c r="R25" s="49">
        <v>0</v>
      </c>
      <c r="T25" s="37"/>
      <c r="U25" s="37"/>
      <c r="W25" s="37">
        <f t="shared" ref="W25:X27" si="9">T25+M25</f>
        <v>0</v>
      </c>
      <c r="X25" s="37">
        <f t="shared" si="9"/>
        <v>0</v>
      </c>
      <c r="Z25" s="37">
        <f>E25-W25</f>
        <v>0</v>
      </c>
      <c r="AA25" s="52">
        <f t="shared" ref="AA25:AA27" si="10">E25-X25</f>
        <v>0</v>
      </c>
      <c r="AB25" s="70" t="s">
        <v>47</v>
      </c>
    </row>
    <row r="26" spans="1:28" x14ac:dyDescent="0.25">
      <c r="A26" s="35"/>
      <c r="B26" s="67" t="s">
        <v>1</v>
      </c>
      <c r="C26" s="34">
        <f>P21</f>
        <v>0</v>
      </c>
      <c r="D26" s="34"/>
      <c r="E26" s="33"/>
      <c r="F26" s="33"/>
      <c r="G26" s="33">
        <v>0</v>
      </c>
      <c r="H26" s="33">
        <v>0</v>
      </c>
      <c r="I26" s="33">
        <v>0</v>
      </c>
      <c r="J26" s="33">
        <v>0</v>
      </c>
      <c r="K26" s="33">
        <f>C26+E26-F26+J26-I26+D26</f>
        <v>0</v>
      </c>
      <c r="L26" s="38"/>
      <c r="M26" s="33">
        <v>0</v>
      </c>
      <c r="N26" s="33">
        <v>0</v>
      </c>
      <c r="O26" s="38"/>
      <c r="P26" s="34">
        <f>K26</f>
        <v>0</v>
      </c>
      <c r="Q26" s="38"/>
      <c r="R26" s="49">
        <v>0</v>
      </c>
      <c r="T26" s="37"/>
      <c r="U26" s="37"/>
      <c r="W26" s="37">
        <f t="shared" si="9"/>
        <v>0</v>
      </c>
      <c r="X26" s="37">
        <f t="shared" si="9"/>
        <v>0</v>
      </c>
      <c r="Z26" s="37">
        <f>E26-W26</f>
        <v>0</v>
      </c>
      <c r="AA26" s="52">
        <f t="shared" si="10"/>
        <v>0</v>
      </c>
      <c r="AB26" s="71"/>
    </row>
    <row r="27" spans="1:28" x14ac:dyDescent="0.25">
      <c r="A27" s="35"/>
      <c r="B27" s="67" t="s">
        <v>2</v>
      </c>
      <c r="C27" s="34">
        <f>P23</f>
        <v>0</v>
      </c>
      <c r="D27" s="33"/>
      <c r="E27" s="33"/>
      <c r="F27" s="33"/>
      <c r="G27" s="33">
        <v>0</v>
      </c>
      <c r="H27" s="33">
        <v>0</v>
      </c>
      <c r="I27" s="33">
        <v>0</v>
      </c>
      <c r="J27" s="33">
        <v>0</v>
      </c>
      <c r="K27" s="33">
        <f>C27+E27-F27+J27+I27-G27+H27</f>
        <v>0</v>
      </c>
      <c r="L27" s="38"/>
      <c r="M27" s="33">
        <v>0</v>
      </c>
      <c r="N27" s="33">
        <v>0</v>
      </c>
      <c r="O27" s="38"/>
      <c r="P27" s="34">
        <f t="shared" ref="P27" si="11">K27+N27</f>
        <v>0</v>
      </c>
      <c r="Q27" s="38"/>
      <c r="R27" s="33">
        <v>0</v>
      </c>
      <c r="T27" s="37"/>
      <c r="U27" s="37"/>
      <c r="W27" s="37">
        <f t="shared" si="9"/>
        <v>0</v>
      </c>
      <c r="X27" s="37">
        <f t="shared" si="9"/>
        <v>0</v>
      </c>
      <c r="Z27" s="37">
        <f>E27-W27</f>
        <v>0</v>
      </c>
      <c r="AA27" s="52">
        <f t="shared" si="10"/>
        <v>0</v>
      </c>
      <c r="AB27" s="72"/>
    </row>
    <row r="30" spans="1:28" x14ac:dyDescent="0.25">
      <c r="A30" s="67" t="s">
        <v>29</v>
      </c>
      <c r="B30" s="67" t="s">
        <v>0</v>
      </c>
      <c r="C30" s="34">
        <f>P25</f>
        <v>0</v>
      </c>
      <c r="D30" s="33"/>
      <c r="E30" s="33"/>
      <c r="F30" s="33"/>
      <c r="G30" s="33">
        <v>0</v>
      </c>
      <c r="H30" s="33">
        <v>0</v>
      </c>
      <c r="I30" s="33">
        <v>0</v>
      </c>
      <c r="J30" s="33">
        <v>0</v>
      </c>
      <c r="K30" s="33">
        <f>C30+E30-F30+J30-I30+D30</f>
        <v>0</v>
      </c>
      <c r="L30" s="38"/>
      <c r="M30" s="33">
        <v>0</v>
      </c>
      <c r="N30" s="33">
        <v>0</v>
      </c>
      <c r="O30" s="38"/>
      <c r="P30" s="34">
        <f>K30</f>
        <v>0</v>
      </c>
      <c r="Q30" s="38"/>
      <c r="R30" s="49">
        <v>0</v>
      </c>
      <c r="T30" s="37"/>
      <c r="U30" s="37"/>
      <c r="W30" s="37">
        <f t="shared" ref="W30:X32" si="12">T30+M30</f>
        <v>0</v>
      </c>
      <c r="X30" s="37">
        <f t="shared" si="12"/>
        <v>0</v>
      </c>
      <c r="Z30" s="37">
        <f>E30-W30</f>
        <v>0</v>
      </c>
      <c r="AA30" s="37">
        <f t="shared" ref="AA30:AA32" si="13">E30-X30</f>
        <v>0</v>
      </c>
      <c r="AB30" s="70" t="s">
        <v>47</v>
      </c>
    </row>
    <row r="31" spans="1:28" x14ac:dyDescent="0.25">
      <c r="A31" s="35"/>
      <c r="B31" s="67" t="s">
        <v>1</v>
      </c>
      <c r="C31" s="34">
        <f>P26</f>
        <v>0</v>
      </c>
      <c r="D31" s="33"/>
      <c r="E31" s="33"/>
      <c r="F31" s="33"/>
      <c r="G31" s="33">
        <v>0</v>
      </c>
      <c r="H31" s="33">
        <v>0</v>
      </c>
      <c r="I31" s="33">
        <v>0</v>
      </c>
      <c r="J31" s="33">
        <v>0</v>
      </c>
      <c r="K31" s="33">
        <f>C31+E31-F31+J31-I31+D31</f>
        <v>0</v>
      </c>
      <c r="L31" s="38"/>
      <c r="M31" s="33">
        <v>0</v>
      </c>
      <c r="N31" s="33">
        <v>0</v>
      </c>
      <c r="O31" s="38"/>
      <c r="P31" s="34">
        <f>K31</f>
        <v>0</v>
      </c>
      <c r="Q31" s="38"/>
      <c r="R31" s="49">
        <v>0</v>
      </c>
      <c r="T31" s="37"/>
      <c r="U31" s="37"/>
      <c r="W31" s="37">
        <f t="shared" si="12"/>
        <v>0</v>
      </c>
      <c r="X31" s="37">
        <f t="shared" si="12"/>
        <v>0</v>
      </c>
      <c r="Z31" s="37">
        <f>E31-W31</f>
        <v>0</v>
      </c>
      <c r="AA31" s="37">
        <f t="shared" si="13"/>
        <v>0</v>
      </c>
      <c r="AB31" s="71"/>
    </row>
    <row r="32" spans="1:28" x14ac:dyDescent="0.25">
      <c r="A32" s="35"/>
      <c r="B32" s="67" t="s">
        <v>2</v>
      </c>
      <c r="C32" s="34">
        <f>P28</f>
        <v>0</v>
      </c>
      <c r="D32" s="33"/>
      <c r="E32" s="33"/>
      <c r="F32" s="33"/>
      <c r="G32" s="33">
        <v>0</v>
      </c>
      <c r="H32" s="33">
        <v>0</v>
      </c>
      <c r="I32" s="33">
        <v>0</v>
      </c>
      <c r="J32" s="33">
        <v>0</v>
      </c>
      <c r="K32" s="33">
        <f>C32+E32-F32+J32+I32-G32+H32</f>
        <v>0</v>
      </c>
      <c r="L32" s="38"/>
      <c r="M32" s="33">
        <v>0</v>
      </c>
      <c r="N32" s="33">
        <v>0</v>
      </c>
      <c r="O32" s="38"/>
      <c r="P32" s="34">
        <f>K32</f>
        <v>0</v>
      </c>
      <c r="Q32" s="38"/>
      <c r="R32" s="33">
        <v>0</v>
      </c>
      <c r="T32" s="37"/>
      <c r="U32" s="37"/>
      <c r="W32" s="37">
        <f t="shared" si="12"/>
        <v>0</v>
      </c>
      <c r="X32" s="37">
        <f t="shared" si="12"/>
        <v>0</v>
      </c>
      <c r="Z32" s="37">
        <f>E32-W32</f>
        <v>0</v>
      </c>
      <c r="AA32" s="37">
        <f t="shared" si="13"/>
        <v>0</v>
      </c>
      <c r="AB32" s="72"/>
    </row>
    <row r="35" spans="1:28" x14ac:dyDescent="0.25">
      <c r="A35" s="67" t="s">
        <v>30</v>
      </c>
      <c r="B35" s="67" t="s">
        <v>0</v>
      </c>
      <c r="C35" s="34">
        <f>P30</f>
        <v>0</v>
      </c>
      <c r="D35" s="33"/>
      <c r="E35" s="33"/>
      <c r="F35" s="33"/>
      <c r="G35" s="33">
        <v>0</v>
      </c>
      <c r="H35" s="33">
        <v>0</v>
      </c>
      <c r="I35" s="33">
        <v>0</v>
      </c>
      <c r="J35" s="33">
        <v>0</v>
      </c>
      <c r="K35" s="33">
        <f>C35+E35-F35+J35-I35+D35</f>
        <v>0</v>
      </c>
      <c r="L35" s="38"/>
      <c r="M35" s="33">
        <v>0</v>
      </c>
      <c r="N35" s="33">
        <v>0</v>
      </c>
      <c r="O35" s="38"/>
      <c r="P35" s="34">
        <f>K35</f>
        <v>0</v>
      </c>
      <c r="Q35" s="38"/>
      <c r="R35" s="49">
        <v>0</v>
      </c>
      <c r="T35" s="37"/>
      <c r="U35" s="37"/>
      <c r="W35" s="37">
        <f t="shared" ref="W35:X37" si="14">T35+M35</f>
        <v>0</v>
      </c>
      <c r="X35" s="37">
        <f t="shared" si="14"/>
        <v>0</v>
      </c>
      <c r="Z35" s="37">
        <f>E35-W35</f>
        <v>0</v>
      </c>
      <c r="AA35" s="37">
        <f t="shared" ref="AA35:AA37" si="15">E35-X35</f>
        <v>0</v>
      </c>
      <c r="AB35" s="70" t="s">
        <v>47</v>
      </c>
    </row>
    <row r="36" spans="1:28" x14ac:dyDescent="0.25">
      <c r="A36" s="35"/>
      <c r="B36" s="67" t="s">
        <v>1</v>
      </c>
      <c r="C36" s="34">
        <f>P31</f>
        <v>0</v>
      </c>
      <c r="D36" s="33"/>
      <c r="E36" s="33"/>
      <c r="F36" s="33"/>
      <c r="G36" s="33">
        <v>0</v>
      </c>
      <c r="H36" s="33">
        <v>0</v>
      </c>
      <c r="I36" s="33">
        <v>0</v>
      </c>
      <c r="J36" s="33">
        <v>0</v>
      </c>
      <c r="K36" s="33">
        <f>C36+E36-F36+J36-I36+D36</f>
        <v>0</v>
      </c>
      <c r="L36" s="38"/>
      <c r="M36" s="33">
        <v>0</v>
      </c>
      <c r="N36" s="33">
        <v>0</v>
      </c>
      <c r="O36" s="38"/>
      <c r="P36" s="34">
        <f>K36</f>
        <v>0</v>
      </c>
      <c r="Q36" s="38"/>
      <c r="R36" s="49">
        <v>0</v>
      </c>
      <c r="T36" s="37"/>
      <c r="U36" s="37"/>
      <c r="W36" s="37">
        <f t="shared" si="14"/>
        <v>0</v>
      </c>
      <c r="X36" s="37">
        <f t="shared" si="14"/>
        <v>0</v>
      </c>
      <c r="Z36" s="37">
        <f>E36-W36</f>
        <v>0</v>
      </c>
      <c r="AA36" s="37">
        <f t="shared" si="15"/>
        <v>0</v>
      </c>
      <c r="AB36" s="71"/>
    </row>
    <row r="37" spans="1:28" x14ac:dyDescent="0.25">
      <c r="A37" s="35"/>
      <c r="B37" s="67" t="s">
        <v>2</v>
      </c>
      <c r="C37" s="34">
        <f>P33</f>
        <v>0</v>
      </c>
      <c r="D37" s="33"/>
      <c r="E37" s="33"/>
      <c r="F37" s="33"/>
      <c r="G37" s="33">
        <v>0</v>
      </c>
      <c r="H37" s="33">
        <v>0</v>
      </c>
      <c r="I37" s="33">
        <v>0</v>
      </c>
      <c r="J37" s="34">
        <v>0</v>
      </c>
      <c r="K37" s="33">
        <v>0</v>
      </c>
      <c r="L37" s="38"/>
      <c r="M37" s="33">
        <v>0</v>
      </c>
      <c r="N37" s="33">
        <v>0</v>
      </c>
      <c r="O37" s="38"/>
      <c r="P37" s="34">
        <f t="shared" ref="P37" si="16">K37+N37</f>
        <v>0</v>
      </c>
      <c r="Q37" s="38"/>
      <c r="R37" s="33">
        <v>0</v>
      </c>
      <c r="T37" s="37"/>
      <c r="U37" s="37"/>
      <c r="W37" s="37">
        <f t="shared" si="14"/>
        <v>0</v>
      </c>
      <c r="X37" s="37">
        <f t="shared" si="14"/>
        <v>0</v>
      </c>
      <c r="Z37" s="37">
        <f>E37-W37</f>
        <v>0</v>
      </c>
      <c r="AA37" s="37">
        <f t="shared" si="15"/>
        <v>0</v>
      </c>
      <c r="AB37" s="72"/>
    </row>
    <row r="40" spans="1:28" x14ac:dyDescent="0.25">
      <c r="A40" s="67" t="s">
        <v>31</v>
      </c>
      <c r="B40" s="67" t="s">
        <v>0</v>
      </c>
      <c r="C40" s="34">
        <f>P35</f>
        <v>0</v>
      </c>
      <c r="D40" s="33"/>
      <c r="E40" s="33"/>
      <c r="F40" s="33"/>
      <c r="G40" s="33">
        <v>0</v>
      </c>
      <c r="H40" s="33">
        <v>0</v>
      </c>
      <c r="I40" s="33">
        <v>0</v>
      </c>
      <c r="J40" s="33">
        <v>0</v>
      </c>
      <c r="K40" s="33">
        <f>C40+E40-F40+J40-I40+D40</f>
        <v>0</v>
      </c>
      <c r="L40" s="38"/>
      <c r="M40" s="33">
        <v>0</v>
      </c>
      <c r="N40" s="33">
        <v>0</v>
      </c>
      <c r="O40" s="38"/>
      <c r="P40" s="34">
        <f>K40</f>
        <v>0</v>
      </c>
      <c r="Q40" s="38"/>
      <c r="R40" s="49">
        <v>0</v>
      </c>
      <c r="T40" s="37"/>
      <c r="U40" s="37"/>
      <c r="W40" s="37">
        <f t="shared" ref="W40:X42" si="17">T40+M40</f>
        <v>0</v>
      </c>
      <c r="X40" s="37">
        <f t="shared" si="17"/>
        <v>0</v>
      </c>
      <c r="Z40" s="37">
        <f>E40-W40</f>
        <v>0</v>
      </c>
      <c r="AA40" s="37">
        <f t="shared" ref="AA40:AA42" si="18">E40-X40</f>
        <v>0</v>
      </c>
      <c r="AB40" s="70" t="s">
        <v>47</v>
      </c>
    </row>
    <row r="41" spans="1:28" x14ac:dyDescent="0.25">
      <c r="A41" s="35"/>
      <c r="B41" s="67" t="s">
        <v>1</v>
      </c>
      <c r="C41" s="34">
        <f>P36</f>
        <v>0</v>
      </c>
      <c r="D41" s="33"/>
      <c r="E41" s="33"/>
      <c r="F41" s="33"/>
      <c r="G41" s="33">
        <v>0</v>
      </c>
      <c r="H41" s="33">
        <v>0</v>
      </c>
      <c r="I41" s="33">
        <v>0</v>
      </c>
      <c r="J41" s="33">
        <v>0</v>
      </c>
      <c r="K41" s="33">
        <f>C41+E41-F41+J41-I41+D41</f>
        <v>0</v>
      </c>
      <c r="L41" s="38"/>
      <c r="M41" s="33">
        <v>0</v>
      </c>
      <c r="N41" s="33">
        <v>0</v>
      </c>
      <c r="O41" s="38"/>
      <c r="P41" s="34">
        <f>K41</f>
        <v>0</v>
      </c>
      <c r="Q41" s="38"/>
      <c r="R41" s="49">
        <v>0</v>
      </c>
      <c r="T41" s="37"/>
      <c r="U41" s="37"/>
      <c r="W41" s="37">
        <f t="shared" si="17"/>
        <v>0</v>
      </c>
      <c r="X41" s="37">
        <f t="shared" si="17"/>
        <v>0</v>
      </c>
      <c r="Z41" s="37">
        <f>E41-W41</f>
        <v>0</v>
      </c>
      <c r="AA41" s="37">
        <f t="shared" si="18"/>
        <v>0</v>
      </c>
      <c r="AB41" s="71"/>
    </row>
    <row r="42" spans="1:28" x14ac:dyDescent="0.25">
      <c r="A42" s="35"/>
      <c r="B42" s="67" t="s">
        <v>2</v>
      </c>
      <c r="C42" s="34">
        <f>P38</f>
        <v>0</v>
      </c>
      <c r="D42" s="33"/>
      <c r="E42" s="33"/>
      <c r="F42" s="33"/>
      <c r="G42" s="33">
        <v>0</v>
      </c>
      <c r="H42" s="33">
        <v>0</v>
      </c>
      <c r="I42" s="33">
        <v>0</v>
      </c>
      <c r="J42" s="33">
        <v>0</v>
      </c>
      <c r="K42" s="33">
        <f>C42+E42-F42+J42+I42+D42</f>
        <v>0</v>
      </c>
      <c r="L42" s="38"/>
      <c r="M42" s="33">
        <v>0</v>
      </c>
      <c r="N42" s="33">
        <v>0</v>
      </c>
      <c r="O42" s="38"/>
      <c r="P42" s="34">
        <f>K42</f>
        <v>0</v>
      </c>
      <c r="Q42" s="38"/>
      <c r="R42" s="33">
        <v>0</v>
      </c>
      <c r="T42" s="37"/>
      <c r="U42" s="37"/>
      <c r="W42" s="37">
        <f t="shared" si="17"/>
        <v>0</v>
      </c>
      <c r="X42" s="37">
        <f t="shared" si="17"/>
        <v>0</v>
      </c>
      <c r="Z42" s="37">
        <f>E42-W42</f>
        <v>0</v>
      </c>
      <c r="AA42" s="37">
        <f t="shared" si="18"/>
        <v>0</v>
      </c>
      <c r="AB42" s="72"/>
    </row>
    <row r="45" spans="1:28" x14ac:dyDescent="0.25">
      <c r="A45" s="67" t="s">
        <v>52</v>
      </c>
      <c r="B45" s="67" t="s">
        <v>0</v>
      </c>
      <c r="C45" s="34">
        <f>P40</f>
        <v>0</v>
      </c>
      <c r="D45" s="33"/>
      <c r="E45" s="33"/>
      <c r="F45" s="33"/>
      <c r="G45" s="33">
        <v>0</v>
      </c>
      <c r="H45" s="33">
        <v>0</v>
      </c>
      <c r="I45" s="33">
        <v>0</v>
      </c>
      <c r="J45" s="33">
        <v>0</v>
      </c>
      <c r="K45" s="33">
        <f>C45+E45-F45+J45-I45+D45</f>
        <v>0</v>
      </c>
      <c r="L45" s="38"/>
      <c r="M45" s="33">
        <v>0</v>
      </c>
      <c r="N45" s="33">
        <v>0</v>
      </c>
      <c r="O45" s="38"/>
      <c r="P45" s="34">
        <f>K45</f>
        <v>0</v>
      </c>
      <c r="Q45" s="38"/>
      <c r="R45" s="49">
        <v>0</v>
      </c>
      <c r="T45" s="37"/>
      <c r="U45" s="37"/>
      <c r="W45" s="37"/>
      <c r="X45" s="37">
        <f t="shared" ref="X45:X47" si="19">U45+N45</f>
        <v>0</v>
      </c>
      <c r="Z45" s="37">
        <f>E45-W45</f>
        <v>0</v>
      </c>
      <c r="AA45" s="37">
        <f t="shared" ref="AA45:AA47" si="20">E45-X45</f>
        <v>0</v>
      </c>
      <c r="AB45" s="70" t="s">
        <v>47</v>
      </c>
    </row>
    <row r="46" spans="1:28" x14ac:dyDescent="0.25">
      <c r="A46" s="35"/>
      <c r="B46" s="67" t="s">
        <v>1</v>
      </c>
      <c r="C46" s="34">
        <f>P41</f>
        <v>0</v>
      </c>
      <c r="D46" s="33"/>
      <c r="E46" s="33"/>
      <c r="F46" s="33"/>
      <c r="G46" s="33">
        <v>0</v>
      </c>
      <c r="H46" s="33">
        <v>0</v>
      </c>
      <c r="I46" s="33">
        <v>0</v>
      </c>
      <c r="J46" s="33">
        <v>0</v>
      </c>
      <c r="K46" s="33">
        <f>C46+E46-F46+J46-I46+D46</f>
        <v>0</v>
      </c>
      <c r="L46" s="38"/>
      <c r="M46" s="33">
        <v>0</v>
      </c>
      <c r="N46" s="33">
        <v>0</v>
      </c>
      <c r="O46" s="38"/>
      <c r="P46" s="34">
        <f>K46</f>
        <v>0</v>
      </c>
      <c r="Q46" s="38"/>
      <c r="R46" s="49">
        <v>0</v>
      </c>
      <c r="T46" s="37"/>
      <c r="U46" s="37"/>
      <c r="W46" s="37"/>
      <c r="X46" s="37">
        <f t="shared" si="19"/>
        <v>0</v>
      </c>
      <c r="Z46" s="37">
        <f>E46-W46</f>
        <v>0</v>
      </c>
      <c r="AA46" s="37">
        <f t="shared" si="20"/>
        <v>0</v>
      </c>
      <c r="AB46" s="71"/>
    </row>
    <row r="47" spans="1:28" x14ac:dyDescent="0.25">
      <c r="A47" s="35"/>
      <c r="B47" s="67" t="s">
        <v>2</v>
      </c>
      <c r="C47" s="34">
        <f>P43</f>
        <v>0</v>
      </c>
      <c r="D47" s="33"/>
      <c r="E47" s="33"/>
      <c r="F47" s="33"/>
      <c r="G47" s="33">
        <v>0</v>
      </c>
      <c r="H47" s="33">
        <v>0</v>
      </c>
      <c r="I47" s="33">
        <v>0</v>
      </c>
      <c r="J47" s="33">
        <v>0</v>
      </c>
      <c r="K47" s="33">
        <f>C47+E47-F47+J47+I47+D47</f>
        <v>0</v>
      </c>
      <c r="L47" s="38"/>
      <c r="M47" s="33">
        <v>0</v>
      </c>
      <c r="N47" s="33">
        <v>0</v>
      </c>
      <c r="O47" s="38"/>
      <c r="P47" s="34">
        <f>K47</f>
        <v>0</v>
      </c>
      <c r="Q47" s="38"/>
      <c r="R47" s="33">
        <v>0</v>
      </c>
      <c r="T47" s="37">
        <v>0</v>
      </c>
      <c r="U47" s="37"/>
      <c r="W47" s="37">
        <f t="shared" ref="W47" si="21">T47+M47</f>
        <v>0</v>
      </c>
      <c r="X47" s="37">
        <f t="shared" si="19"/>
        <v>0</v>
      </c>
      <c r="Z47" s="37">
        <f>E47-W47</f>
        <v>0</v>
      </c>
      <c r="AA47" s="37">
        <f t="shared" si="20"/>
        <v>0</v>
      </c>
      <c r="AB47" s="72"/>
    </row>
    <row r="51" spans="10:13" x14ac:dyDescent="0.25">
      <c r="J51" s="69" t="s">
        <v>54</v>
      </c>
      <c r="K51" s="69"/>
      <c r="L51" s="56"/>
      <c r="M51" s="67" t="s">
        <v>0</v>
      </c>
    </row>
    <row r="52" spans="10:13" x14ac:dyDescent="0.25">
      <c r="M52" s="67" t="s">
        <v>1</v>
      </c>
    </row>
    <row r="53" spans="10:13" x14ac:dyDescent="0.25">
      <c r="M53" s="67" t="s">
        <v>2</v>
      </c>
    </row>
    <row r="56" spans="10:13" x14ac:dyDescent="0.25">
      <c r="J56" s="69" t="s">
        <v>88</v>
      </c>
      <c r="K56" s="69"/>
      <c r="M56" s="67" t="s">
        <v>0</v>
      </c>
    </row>
    <row r="57" spans="10:13" x14ac:dyDescent="0.25">
      <c r="M57" s="67" t="s">
        <v>1</v>
      </c>
    </row>
    <row r="58" spans="10:13" x14ac:dyDescent="0.25">
      <c r="M58" s="67" t="s">
        <v>2</v>
      </c>
    </row>
  </sheetData>
  <mergeCells count="14">
    <mergeCell ref="A1:P1"/>
    <mergeCell ref="A3:P3"/>
    <mergeCell ref="B5:R5"/>
    <mergeCell ref="AB25:AB27"/>
    <mergeCell ref="AB30:AB32"/>
    <mergeCell ref="AB45:AB47"/>
    <mergeCell ref="J51:K51"/>
    <mergeCell ref="J56:K56"/>
    <mergeCell ref="AB40:AB42"/>
    <mergeCell ref="AB7:AB9"/>
    <mergeCell ref="AB11:AB13"/>
    <mergeCell ref="AB15:AB17"/>
    <mergeCell ref="AB20:AB22"/>
    <mergeCell ref="AB35:AB37"/>
  </mergeCells>
  <printOptions horizontalCentered="1"/>
  <pageMargins left="0" right="0" top="0.19685039370078741" bottom="0" header="0" footer="0"/>
  <pageSetup paperSize="5" orientation="landscape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376E-62F7-4E02-A832-766ADAD78B08}">
  <sheetPr>
    <tabColor rgb="FF92D050"/>
  </sheetPr>
  <dimension ref="A1:F18"/>
  <sheetViews>
    <sheetView workbookViewId="0">
      <selection sqref="A1:XFD1048576"/>
    </sheetView>
  </sheetViews>
  <sheetFormatPr defaultRowHeight="15" x14ac:dyDescent="0.25"/>
  <cols>
    <col min="2" max="2" width="29" customWidth="1"/>
    <col min="3" max="3" width="9.140625" style="1"/>
    <col min="4" max="4" width="13.28515625" style="3" customWidth="1"/>
    <col min="5" max="5" width="12.42578125" style="3" customWidth="1"/>
    <col min="6" max="6" width="11.28515625" style="3" customWidth="1"/>
  </cols>
  <sheetData>
    <row r="1" spans="1:6" x14ac:dyDescent="0.25">
      <c r="A1" s="77" t="s">
        <v>49</v>
      </c>
      <c r="B1" s="77"/>
      <c r="C1" s="77"/>
      <c r="D1" s="77"/>
      <c r="E1" s="77"/>
      <c r="F1" s="77"/>
    </row>
    <row r="2" spans="1:6" x14ac:dyDescent="0.25">
      <c r="A2" s="78" t="s">
        <v>55</v>
      </c>
      <c r="B2" s="78"/>
      <c r="C2" s="78"/>
      <c r="D2" s="78"/>
      <c r="E2" s="78"/>
      <c r="F2" s="78"/>
    </row>
    <row r="3" spans="1:6" x14ac:dyDescent="0.25">
      <c r="A3" s="2"/>
      <c r="B3" s="2"/>
      <c r="C3" s="59"/>
      <c r="D3" s="57"/>
      <c r="E3" s="57"/>
      <c r="F3" s="57"/>
    </row>
    <row r="4" spans="1:6" x14ac:dyDescent="0.25">
      <c r="A4" s="78" t="s">
        <v>56</v>
      </c>
      <c r="B4" s="78"/>
      <c r="C4" s="78"/>
      <c r="D4" s="78"/>
      <c r="E4" s="78"/>
      <c r="F4" s="78"/>
    </row>
    <row r="6" spans="1:6" x14ac:dyDescent="0.25">
      <c r="A6" s="18" t="s">
        <v>57</v>
      </c>
      <c r="B6" s="18" t="s">
        <v>58</v>
      </c>
      <c r="C6" s="60" t="s">
        <v>59</v>
      </c>
      <c r="D6" s="61" t="s">
        <v>60</v>
      </c>
      <c r="E6" s="61" t="s">
        <v>1</v>
      </c>
      <c r="F6" s="61" t="s">
        <v>0</v>
      </c>
    </row>
    <row r="7" spans="1:6" x14ac:dyDescent="0.25">
      <c r="A7" s="10" t="s">
        <v>61</v>
      </c>
      <c r="B7" s="10" t="s">
        <v>62</v>
      </c>
      <c r="C7" s="13" t="s">
        <v>63</v>
      </c>
      <c r="D7" s="11">
        <v>22000</v>
      </c>
      <c r="E7" s="11">
        <v>1980</v>
      </c>
      <c r="F7" s="11">
        <v>1980</v>
      </c>
    </row>
    <row r="8" spans="1:6" x14ac:dyDescent="0.25">
      <c r="A8" s="10" t="s">
        <v>64</v>
      </c>
      <c r="B8" s="10" t="s">
        <v>65</v>
      </c>
      <c r="C8" s="62" t="s">
        <v>66</v>
      </c>
      <c r="D8" s="11">
        <v>12800</v>
      </c>
      <c r="E8" s="11">
        <v>1152</v>
      </c>
      <c r="F8" s="11">
        <v>1152</v>
      </c>
    </row>
    <row r="9" spans="1:6" x14ac:dyDescent="0.25">
      <c r="A9" s="10" t="s">
        <v>67</v>
      </c>
      <c r="B9" s="10" t="s">
        <v>68</v>
      </c>
      <c r="C9" s="13">
        <v>57937</v>
      </c>
      <c r="D9" s="11">
        <v>199</v>
      </c>
      <c r="E9" s="11">
        <v>17.91</v>
      </c>
      <c r="F9" s="11">
        <v>17.91</v>
      </c>
    </row>
    <row r="10" spans="1:6" x14ac:dyDescent="0.25">
      <c r="A10" s="10" t="s">
        <v>69</v>
      </c>
      <c r="B10" s="10" t="s">
        <v>70</v>
      </c>
      <c r="C10" s="63" t="s">
        <v>71</v>
      </c>
      <c r="D10" s="11">
        <v>4344</v>
      </c>
      <c r="E10" s="11">
        <v>608.16</v>
      </c>
      <c r="F10" s="11">
        <v>608.16</v>
      </c>
    </row>
    <row r="11" spans="1:6" x14ac:dyDescent="0.25">
      <c r="A11" s="10"/>
      <c r="B11" s="10"/>
      <c r="C11" s="13" t="s">
        <v>75</v>
      </c>
      <c r="D11" s="11"/>
      <c r="E11" s="11">
        <v>-1.07</v>
      </c>
      <c r="F11" s="11">
        <v>-1.07</v>
      </c>
    </row>
    <row r="12" spans="1:6" x14ac:dyDescent="0.25">
      <c r="A12" s="10"/>
      <c r="B12" s="10"/>
      <c r="C12" s="13"/>
      <c r="D12" s="61">
        <f>SUM(D7:D11)</f>
        <v>39343</v>
      </c>
      <c r="E12" s="61">
        <f t="shared" ref="E12:F12" si="0">SUM(E7:E11)</f>
        <v>3756.9999999999995</v>
      </c>
      <c r="F12" s="61">
        <f t="shared" si="0"/>
        <v>3756.9999999999995</v>
      </c>
    </row>
    <row r="13" spans="1:6" x14ac:dyDescent="0.25">
      <c r="A13" s="10"/>
      <c r="B13" s="10"/>
      <c r="C13" s="13"/>
      <c r="D13" s="11"/>
      <c r="E13" s="11"/>
      <c r="F13" s="11"/>
    </row>
    <row r="14" spans="1:6" x14ac:dyDescent="0.25">
      <c r="A14" s="10" t="s">
        <v>72</v>
      </c>
      <c r="B14" s="10"/>
      <c r="C14" s="13" t="s">
        <v>73</v>
      </c>
      <c r="D14" s="11"/>
      <c r="E14" s="11">
        <v>220.35</v>
      </c>
      <c r="F14" s="11">
        <v>220.35</v>
      </c>
    </row>
    <row r="15" spans="1:6" x14ac:dyDescent="0.25">
      <c r="A15" s="10"/>
      <c r="B15" s="10"/>
      <c r="C15" s="13"/>
      <c r="D15" s="11"/>
      <c r="E15" s="11"/>
      <c r="F15" s="11"/>
    </row>
    <row r="17" spans="1:6" ht="15.75" thickBot="1" x14ac:dyDescent="0.3">
      <c r="A17" s="76" t="s">
        <v>74</v>
      </c>
      <c r="B17" s="76"/>
      <c r="C17" s="76"/>
      <c r="D17" s="76"/>
      <c r="E17" s="58">
        <f>E12-E14</f>
        <v>3536.6499999999996</v>
      </c>
      <c r="F17" s="58">
        <f>F12-F14</f>
        <v>3536.6499999999996</v>
      </c>
    </row>
    <row r="18" spans="1:6" ht="15.75" thickTop="1" x14ac:dyDescent="0.25"/>
  </sheetData>
  <mergeCells count="4">
    <mergeCell ref="A17:D17"/>
    <mergeCell ref="A1:F1"/>
    <mergeCell ref="A2:F2"/>
    <mergeCell ref="A4:F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2"/>
  <sheetViews>
    <sheetView topLeftCell="I1" zoomScale="70" zoomScaleNormal="70" workbookViewId="0">
      <selection activeCell="X50" sqref="X50"/>
    </sheetView>
  </sheetViews>
  <sheetFormatPr defaultRowHeight="15" x14ac:dyDescent="0.25"/>
  <cols>
    <col min="1" max="1" width="15.85546875" style="22" customWidth="1"/>
    <col min="2" max="2" width="9.140625" style="23"/>
    <col min="3" max="3" width="18.28515625" style="24" customWidth="1"/>
    <col min="4" max="4" width="18.42578125" style="25" customWidth="1"/>
    <col min="5" max="5" width="16.140625" style="25" customWidth="1"/>
    <col min="6" max="6" width="15.7109375" style="25" customWidth="1"/>
    <col min="7" max="8" width="15.42578125" style="25" customWidth="1"/>
    <col min="9" max="9" width="17.7109375" style="25" customWidth="1"/>
    <col min="10" max="10" width="18" style="25" customWidth="1"/>
    <col min="11" max="11" width="17.28515625" style="25" customWidth="1"/>
    <col min="12" max="12" width="2.5703125" style="20" customWidth="1"/>
    <col min="13" max="14" width="15" style="25" customWidth="1"/>
    <col min="15" max="15" width="2.5703125" style="20" customWidth="1"/>
    <col min="16" max="16" width="18.85546875" style="24" customWidth="1"/>
    <col min="17" max="17" width="2.7109375" style="20" customWidth="1"/>
    <col min="18" max="18" width="23.42578125" style="25" customWidth="1"/>
    <col min="19" max="19" width="9.140625" style="20"/>
    <col min="20" max="20" width="16.7109375" style="26" customWidth="1"/>
    <col min="21" max="21" width="19" style="26" customWidth="1"/>
    <col min="22" max="22" width="6.140625" style="20" customWidth="1"/>
    <col min="23" max="23" width="16.7109375" style="26" customWidth="1"/>
    <col min="24" max="24" width="19" style="26" customWidth="1"/>
    <col min="25" max="25" width="9.140625" style="20"/>
    <col min="26" max="27" width="18.28515625" style="26" customWidth="1"/>
    <col min="28" max="16384" width="9.140625" style="20"/>
  </cols>
  <sheetData>
    <row r="1" spans="1:27" ht="23.25" x14ac:dyDescent="0.35">
      <c r="A1" s="73" t="s">
        <v>22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19"/>
      <c r="R1" s="47"/>
    </row>
    <row r="3" spans="1:27" ht="21" x14ac:dyDescent="0.35">
      <c r="A3" s="74" t="s">
        <v>18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21"/>
      <c r="R3" s="39"/>
      <c r="Z3" s="53" t="s">
        <v>50</v>
      </c>
    </row>
    <row r="4" spans="1:27" x14ac:dyDescent="0.25">
      <c r="Z4" s="54" t="s">
        <v>51</v>
      </c>
    </row>
    <row r="5" spans="1:27" ht="15.75" thickBot="1" x14ac:dyDescent="0.3">
      <c r="B5" s="75" t="s">
        <v>40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27" s="29" customFormat="1" ht="63" customHeight="1" thickBot="1" x14ac:dyDescent="0.3">
      <c r="A6" s="27" t="s">
        <v>19</v>
      </c>
      <c r="B6" s="41" t="s">
        <v>14</v>
      </c>
      <c r="C6" s="42" t="s">
        <v>5</v>
      </c>
      <c r="D6" s="43" t="s">
        <v>23</v>
      </c>
      <c r="E6" s="43" t="s">
        <v>6</v>
      </c>
      <c r="F6" s="42" t="s">
        <v>10</v>
      </c>
      <c r="G6" s="43" t="s">
        <v>25</v>
      </c>
      <c r="H6" s="43" t="s">
        <v>26</v>
      </c>
      <c r="I6" s="43" t="s">
        <v>16</v>
      </c>
      <c r="J6" s="43" t="s">
        <v>11</v>
      </c>
      <c r="K6" s="44" t="s">
        <v>7</v>
      </c>
      <c r="L6" s="28"/>
      <c r="M6" s="43" t="s">
        <v>8</v>
      </c>
      <c r="N6" s="45" t="s">
        <v>9</v>
      </c>
      <c r="P6" s="46" t="s">
        <v>13</v>
      </c>
      <c r="R6" s="34" t="s">
        <v>17</v>
      </c>
      <c r="T6" s="40" t="s">
        <v>42</v>
      </c>
      <c r="U6" s="40" t="s">
        <v>41</v>
      </c>
      <c r="W6" s="40" t="s">
        <v>43</v>
      </c>
      <c r="X6" s="40" t="s">
        <v>44</v>
      </c>
      <c r="Z6" s="40" t="s">
        <v>45</v>
      </c>
      <c r="AA6" s="40" t="s">
        <v>46</v>
      </c>
    </row>
    <row r="7" spans="1:27" x14ac:dyDescent="0.25">
      <c r="A7" s="30" t="s">
        <v>20</v>
      </c>
      <c r="B7" s="30" t="s">
        <v>0</v>
      </c>
      <c r="C7" s="31">
        <v>0</v>
      </c>
      <c r="D7" s="32">
        <v>0</v>
      </c>
      <c r="E7" s="32">
        <v>2721241</v>
      </c>
      <c r="F7" s="32">
        <v>492886.28</v>
      </c>
      <c r="G7" s="32">
        <v>0</v>
      </c>
      <c r="H7" s="32">
        <v>0</v>
      </c>
      <c r="I7" s="32">
        <v>0</v>
      </c>
      <c r="J7" s="32">
        <v>0</v>
      </c>
      <c r="K7" s="32">
        <f>C7+E7-F7+J7</f>
        <v>2228354.7199999997</v>
      </c>
      <c r="M7" s="32">
        <v>18454</v>
      </c>
      <c r="N7" s="33">
        <v>18454</v>
      </c>
      <c r="P7" s="64">
        <f>K7+N7-M7</f>
        <v>2228354.7199999997</v>
      </c>
      <c r="R7" s="48" t="s">
        <v>32</v>
      </c>
      <c r="T7" s="37">
        <v>2702786.67</v>
      </c>
      <c r="U7" s="37">
        <v>2635371.63</v>
      </c>
      <c r="W7" s="51">
        <f>T7+M7</f>
        <v>2721240.67</v>
      </c>
      <c r="X7" s="37">
        <f>U7+N7</f>
        <v>2653825.63</v>
      </c>
      <c r="Z7" s="37">
        <f>E7-W7</f>
        <v>0.33000000007450581</v>
      </c>
      <c r="AA7" s="37">
        <f>E7-X7</f>
        <v>67415.370000000112</v>
      </c>
    </row>
    <row r="8" spans="1:27" x14ac:dyDescent="0.25">
      <c r="A8" s="35"/>
      <c r="B8" s="36" t="s">
        <v>1</v>
      </c>
      <c r="C8" s="34">
        <v>0</v>
      </c>
      <c r="D8" s="33">
        <v>0</v>
      </c>
      <c r="E8" s="33">
        <v>2721241</v>
      </c>
      <c r="F8" s="33">
        <v>492886.28</v>
      </c>
      <c r="G8" s="33">
        <v>0</v>
      </c>
      <c r="H8" s="33">
        <v>0</v>
      </c>
      <c r="I8" s="33">
        <v>1609615.33</v>
      </c>
      <c r="J8" s="33">
        <v>0</v>
      </c>
      <c r="K8" s="32">
        <f>C8+E8-F8+J8-I8</f>
        <v>618739.38999999966</v>
      </c>
      <c r="M8" s="33">
        <v>18454</v>
      </c>
      <c r="N8" s="33">
        <v>18454</v>
      </c>
      <c r="P8" s="64">
        <f>K8+N8-M8</f>
        <v>618739.38999999966</v>
      </c>
      <c r="R8" s="49" t="s">
        <v>32</v>
      </c>
      <c r="T8" s="37">
        <v>2702786.67</v>
      </c>
      <c r="U8" s="37">
        <v>2635371.63</v>
      </c>
      <c r="W8" s="51">
        <f t="shared" ref="W8:W17" si="0">T8+M8</f>
        <v>2721240.67</v>
      </c>
      <c r="X8" s="37">
        <f t="shared" ref="X8:X17" si="1">U8+N8</f>
        <v>2653825.63</v>
      </c>
      <c r="Z8" s="37">
        <f t="shared" ref="Z8:Z9" si="2">E8-W8</f>
        <v>0.33000000007450581</v>
      </c>
      <c r="AA8" s="37">
        <f t="shared" ref="AA8:AA17" si="3">E8-X8</f>
        <v>67415.370000000112</v>
      </c>
    </row>
    <row r="9" spans="1:27" x14ac:dyDescent="0.25">
      <c r="A9" s="35"/>
      <c r="B9" s="36" t="s">
        <v>2</v>
      </c>
      <c r="C9" s="34">
        <v>0</v>
      </c>
      <c r="D9" s="33">
        <v>0</v>
      </c>
      <c r="E9" s="33">
        <v>1786</v>
      </c>
      <c r="F9" s="33">
        <v>1611401.33</v>
      </c>
      <c r="G9" s="33">
        <v>0</v>
      </c>
      <c r="H9" s="33">
        <v>0</v>
      </c>
      <c r="I9" s="33">
        <v>1609615.33</v>
      </c>
      <c r="J9" s="33">
        <v>0</v>
      </c>
      <c r="K9" s="32">
        <f>C9+E9-F9+J9+I9</f>
        <v>0</v>
      </c>
      <c r="M9" s="33">
        <v>0</v>
      </c>
      <c r="N9" s="33">
        <v>0</v>
      </c>
      <c r="P9" s="34">
        <f t="shared" ref="P9" si="4">K9+N9</f>
        <v>0</v>
      </c>
      <c r="R9" s="33"/>
      <c r="T9" s="37">
        <v>1786</v>
      </c>
      <c r="U9" s="37">
        <v>0</v>
      </c>
      <c r="W9" s="51">
        <f t="shared" si="0"/>
        <v>1786</v>
      </c>
      <c r="X9" s="37">
        <f t="shared" si="1"/>
        <v>0</v>
      </c>
      <c r="Z9" s="37">
        <f t="shared" si="2"/>
        <v>0</v>
      </c>
      <c r="AA9" s="37">
        <f t="shared" si="3"/>
        <v>1786</v>
      </c>
    </row>
    <row r="11" spans="1:27" x14ac:dyDescent="0.25">
      <c r="A11" s="36" t="s">
        <v>21</v>
      </c>
      <c r="B11" s="36" t="s">
        <v>0</v>
      </c>
      <c r="C11" s="34">
        <f>P7</f>
        <v>2228354.7199999997</v>
      </c>
      <c r="D11" s="33"/>
      <c r="E11" s="33">
        <v>3512137</v>
      </c>
      <c r="F11" s="33">
        <v>1934712.81</v>
      </c>
      <c r="G11" s="33">
        <v>0</v>
      </c>
      <c r="H11" s="33">
        <v>0</v>
      </c>
      <c r="I11" s="33">
        <v>0</v>
      </c>
      <c r="J11" s="33">
        <v>0</v>
      </c>
      <c r="K11" s="33">
        <f>C11+E11-F11+J11</f>
        <v>3805778.9099999997</v>
      </c>
      <c r="L11" s="38"/>
      <c r="M11" s="33">
        <v>15351</v>
      </c>
      <c r="N11" s="33">
        <v>15351</v>
      </c>
      <c r="O11" s="38"/>
      <c r="P11" s="65">
        <f>K11</f>
        <v>3805778.9099999997</v>
      </c>
      <c r="Q11" s="38"/>
      <c r="R11" s="49" t="s">
        <v>33</v>
      </c>
      <c r="T11" s="37">
        <v>3498754.43</v>
      </c>
      <c r="U11" s="37">
        <v>3442899.39</v>
      </c>
      <c r="W11" s="51">
        <f t="shared" si="0"/>
        <v>3514105.43</v>
      </c>
      <c r="X11" s="37">
        <f t="shared" si="1"/>
        <v>3458250.39</v>
      </c>
      <c r="Z11" s="51">
        <f>E11-W11</f>
        <v>-1968.4300000001676</v>
      </c>
      <c r="AA11" s="37">
        <f t="shared" si="3"/>
        <v>53886.60999999987</v>
      </c>
    </row>
    <row r="12" spans="1:27" x14ac:dyDescent="0.25">
      <c r="A12" s="35"/>
      <c r="B12" s="36" t="s">
        <v>1</v>
      </c>
      <c r="C12" s="34">
        <f>P8</f>
        <v>618739.38999999966</v>
      </c>
      <c r="D12" s="33"/>
      <c r="E12" s="33">
        <v>3512137</v>
      </c>
      <c r="F12" s="33">
        <v>1934712.81</v>
      </c>
      <c r="G12" s="33">
        <v>0</v>
      </c>
      <c r="H12" s="33">
        <v>0</v>
      </c>
      <c r="I12" s="33">
        <v>1677656.48</v>
      </c>
      <c r="J12" s="33">
        <v>0</v>
      </c>
      <c r="K12" s="33">
        <f>C12+E12-F12+J12-I12</f>
        <v>518507.09999999963</v>
      </c>
      <c r="L12" s="38"/>
      <c r="M12" s="33">
        <v>15351</v>
      </c>
      <c r="N12" s="33">
        <v>15351</v>
      </c>
      <c r="O12" s="38"/>
      <c r="P12" s="65">
        <f>K12</f>
        <v>518507.09999999963</v>
      </c>
      <c r="Q12" s="38"/>
      <c r="R12" s="49" t="s">
        <v>33</v>
      </c>
      <c r="T12" s="37">
        <v>3498754.43</v>
      </c>
      <c r="U12" s="37">
        <v>3442899.39</v>
      </c>
      <c r="W12" s="51">
        <f t="shared" si="0"/>
        <v>3514105.43</v>
      </c>
      <c r="X12" s="37">
        <f t="shared" si="1"/>
        <v>3458250.39</v>
      </c>
      <c r="Z12" s="51">
        <f>E12-W12</f>
        <v>-1968.4300000001676</v>
      </c>
      <c r="AA12" s="37">
        <f t="shared" si="3"/>
        <v>53886.60999999987</v>
      </c>
    </row>
    <row r="13" spans="1:27" x14ac:dyDescent="0.25">
      <c r="A13" s="35"/>
      <c r="B13" s="36" t="s">
        <v>2</v>
      </c>
      <c r="C13" s="34">
        <f>P9</f>
        <v>0</v>
      </c>
      <c r="D13" s="33"/>
      <c r="E13" s="33">
        <v>0</v>
      </c>
      <c r="F13" s="33">
        <v>1677656.48</v>
      </c>
      <c r="G13" s="33">
        <v>0</v>
      </c>
      <c r="H13" s="33">
        <v>0</v>
      </c>
      <c r="I13" s="33">
        <v>1677656.48</v>
      </c>
      <c r="J13" s="33">
        <v>0</v>
      </c>
      <c r="K13" s="33">
        <f>C13+E13-F13+J13+I13</f>
        <v>0</v>
      </c>
      <c r="L13" s="38"/>
      <c r="M13" s="33">
        <v>0</v>
      </c>
      <c r="N13" s="33">
        <v>0</v>
      </c>
      <c r="O13" s="38"/>
      <c r="P13" s="34">
        <f t="shared" ref="P13" si="5">K13+N13</f>
        <v>0</v>
      </c>
      <c r="Q13" s="38"/>
      <c r="R13" s="33">
        <v>0</v>
      </c>
      <c r="T13" s="37">
        <v>0</v>
      </c>
      <c r="U13" s="37">
        <v>0</v>
      </c>
      <c r="W13" s="51">
        <f t="shared" si="0"/>
        <v>0</v>
      </c>
      <c r="X13" s="37">
        <f t="shared" si="1"/>
        <v>0</v>
      </c>
      <c r="Z13" s="37">
        <f>E13-W13</f>
        <v>0</v>
      </c>
      <c r="AA13" s="37">
        <f t="shared" si="3"/>
        <v>0</v>
      </c>
    </row>
    <row r="15" spans="1:27" x14ac:dyDescent="0.25">
      <c r="A15" s="36" t="s">
        <v>24</v>
      </c>
      <c r="B15" s="36" t="s">
        <v>0</v>
      </c>
      <c r="C15" s="34">
        <f>P11</f>
        <v>3805778.9099999997</v>
      </c>
      <c r="D15" s="33"/>
      <c r="E15" s="33">
        <v>5265979</v>
      </c>
      <c r="F15" s="33">
        <v>4318398.72</v>
      </c>
      <c r="G15" s="33">
        <v>0</v>
      </c>
      <c r="H15" s="33">
        <v>0</v>
      </c>
      <c r="I15" s="33">
        <v>0</v>
      </c>
      <c r="J15" s="33">
        <v>0</v>
      </c>
      <c r="K15" s="33">
        <f>C15+E15-F15+J15</f>
        <v>4753359.1900000004</v>
      </c>
      <c r="L15" s="38"/>
      <c r="M15" s="33">
        <v>12173</v>
      </c>
      <c r="N15" s="33">
        <v>12173</v>
      </c>
      <c r="O15" s="38"/>
      <c r="P15" s="34">
        <f>K15</f>
        <v>4753359.1900000004</v>
      </c>
      <c r="Q15" s="38"/>
      <c r="R15" s="49" t="s">
        <v>34</v>
      </c>
      <c r="T15" s="37">
        <v>5254623.7300000004</v>
      </c>
      <c r="U15" s="50"/>
      <c r="W15" s="51">
        <f t="shared" si="0"/>
        <v>5266796.7300000004</v>
      </c>
      <c r="X15" s="37">
        <f t="shared" si="1"/>
        <v>12173</v>
      </c>
      <c r="Z15" s="37">
        <f>E15-W15</f>
        <v>-817.73000000044703</v>
      </c>
      <c r="AA15" s="37">
        <f t="shared" si="3"/>
        <v>5253806</v>
      </c>
    </row>
    <row r="16" spans="1:27" x14ac:dyDescent="0.25">
      <c r="A16" s="35"/>
      <c r="B16" s="36" t="s">
        <v>1</v>
      </c>
      <c r="C16" s="34">
        <f>P12</f>
        <v>518507.09999999963</v>
      </c>
      <c r="D16" s="33"/>
      <c r="E16" s="33">
        <v>5265979</v>
      </c>
      <c r="F16" s="33">
        <v>4318398.72</v>
      </c>
      <c r="G16" s="33">
        <v>0</v>
      </c>
      <c r="H16" s="33">
        <v>0</v>
      </c>
      <c r="I16" s="33">
        <v>200097</v>
      </c>
      <c r="J16" s="33">
        <v>0</v>
      </c>
      <c r="K16" s="33">
        <f>C16+E16-F16+J16-I16</f>
        <v>1265990.3799999999</v>
      </c>
      <c r="L16" s="38"/>
      <c r="M16" s="33">
        <v>12173</v>
      </c>
      <c r="N16" s="33">
        <v>12173</v>
      </c>
      <c r="O16" s="38"/>
      <c r="P16" s="34">
        <f>K16</f>
        <v>1265990.3799999999</v>
      </c>
      <c r="Q16" s="38"/>
      <c r="R16" s="49" t="s">
        <v>34</v>
      </c>
      <c r="T16" s="37">
        <v>5254623.7300000004</v>
      </c>
      <c r="U16" s="50"/>
      <c r="W16" s="51">
        <f t="shared" si="0"/>
        <v>5266796.7300000004</v>
      </c>
      <c r="X16" s="37">
        <f t="shared" si="1"/>
        <v>12173</v>
      </c>
      <c r="Z16" s="37">
        <f>E16-W16</f>
        <v>-817.73000000044703</v>
      </c>
      <c r="AA16" s="37">
        <f t="shared" si="3"/>
        <v>5253806</v>
      </c>
    </row>
    <row r="17" spans="1:27" x14ac:dyDescent="0.25">
      <c r="A17" s="35"/>
      <c r="B17" s="36" t="s">
        <v>2</v>
      </c>
      <c r="C17" s="34">
        <f>P13</f>
        <v>0</v>
      </c>
      <c r="D17" s="33"/>
      <c r="E17" s="33">
        <v>0</v>
      </c>
      <c r="F17" s="33">
        <v>200097</v>
      </c>
      <c r="G17" s="33">
        <v>0</v>
      </c>
      <c r="H17" s="33">
        <v>0</v>
      </c>
      <c r="I17" s="33">
        <v>200097</v>
      </c>
      <c r="J17" s="33">
        <v>0</v>
      </c>
      <c r="K17" s="33">
        <f>C17+E17-F17+J17+I17</f>
        <v>0</v>
      </c>
      <c r="L17" s="38"/>
      <c r="M17" s="33">
        <v>0</v>
      </c>
      <c r="N17" s="33">
        <v>0</v>
      </c>
      <c r="O17" s="38"/>
      <c r="P17" s="34">
        <f t="shared" ref="P17" si="6">K17+N17</f>
        <v>0</v>
      </c>
      <c r="Q17" s="38"/>
      <c r="R17" s="33">
        <v>0</v>
      </c>
      <c r="T17" s="37">
        <v>3085.14</v>
      </c>
      <c r="U17" s="50"/>
      <c r="W17" s="51">
        <f t="shared" si="0"/>
        <v>3085.14</v>
      </c>
      <c r="X17" s="37">
        <f t="shared" si="1"/>
        <v>0</v>
      </c>
      <c r="Z17" s="51">
        <f>E17-W17</f>
        <v>-3085.14</v>
      </c>
      <c r="AA17" s="37">
        <f t="shared" si="3"/>
        <v>0</v>
      </c>
    </row>
    <row r="20" spans="1:27" x14ac:dyDescent="0.25">
      <c r="A20" s="36" t="s">
        <v>27</v>
      </c>
      <c r="B20" s="36" t="s">
        <v>0</v>
      </c>
      <c r="C20" s="34">
        <f>P15</f>
        <v>4753359.1900000004</v>
      </c>
      <c r="D20" s="33"/>
      <c r="E20" s="33">
        <v>4894310</v>
      </c>
      <c r="F20" s="33">
        <v>1251154.26</v>
      </c>
      <c r="G20" s="33">
        <v>0</v>
      </c>
      <c r="H20" s="33">
        <v>0</v>
      </c>
      <c r="I20" s="33">
        <f>6530664.89+459343</f>
        <v>6990007.8899999997</v>
      </c>
      <c r="J20" s="33">
        <v>0</v>
      </c>
      <c r="K20" s="33">
        <f>C20+E20-F20+J20-I20</f>
        <v>1406507.0400000019</v>
      </c>
      <c r="L20" s="38"/>
      <c r="M20" s="33">
        <v>7773</v>
      </c>
      <c r="N20" s="33">
        <v>7773</v>
      </c>
      <c r="O20" s="38"/>
      <c r="P20" s="34">
        <f>K20</f>
        <v>1406507.0400000019</v>
      </c>
      <c r="Q20" s="38"/>
      <c r="R20" s="49" t="s">
        <v>35</v>
      </c>
      <c r="T20" s="37">
        <v>4886604.0999999996</v>
      </c>
      <c r="U20" s="50"/>
      <c r="W20" s="51">
        <f t="shared" ref="W20:X22" si="7">T20+M20</f>
        <v>4894377.0999999996</v>
      </c>
      <c r="X20" s="37">
        <f t="shared" si="7"/>
        <v>7773</v>
      </c>
      <c r="Z20" s="51">
        <f>E20-W20</f>
        <v>-67.099999999627471</v>
      </c>
      <c r="AA20" s="37">
        <f t="shared" ref="AA20:AA22" si="8">E20-X20</f>
        <v>4886537</v>
      </c>
    </row>
    <row r="21" spans="1:27" x14ac:dyDescent="0.25">
      <c r="A21" s="35"/>
      <c r="B21" s="36" t="s">
        <v>1</v>
      </c>
      <c r="C21" s="34">
        <f>P16</f>
        <v>1265990.3799999999</v>
      </c>
      <c r="D21" s="33"/>
      <c r="E21" s="33">
        <v>4894310</v>
      </c>
      <c r="F21" s="33">
        <v>1251154.26</v>
      </c>
      <c r="G21" s="33">
        <v>0</v>
      </c>
      <c r="H21" s="33">
        <v>0</v>
      </c>
      <c r="I21" s="33">
        <v>4909146.12</v>
      </c>
      <c r="J21" s="33">
        <v>0</v>
      </c>
      <c r="K21" s="33">
        <f>C21+E21-F21+J21-I21</f>
        <v>0</v>
      </c>
      <c r="L21" s="38"/>
      <c r="M21" s="33">
        <v>7773</v>
      </c>
      <c r="N21" s="33">
        <v>7773</v>
      </c>
      <c r="O21" s="38"/>
      <c r="P21" s="34">
        <f>K21</f>
        <v>0</v>
      </c>
      <c r="Q21" s="38"/>
      <c r="R21" s="49" t="s">
        <v>35</v>
      </c>
      <c r="T21" s="37">
        <v>4886604.0999999996</v>
      </c>
      <c r="U21" s="50"/>
      <c r="W21" s="51">
        <f t="shared" si="7"/>
        <v>4894377.0999999996</v>
      </c>
      <c r="X21" s="37">
        <f t="shared" si="7"/>
        <v>7773</v>
      </c>
      <c r="Z21" s="51">
        <f>E21-W21</f>
        <v>-67.099999999627471</v>
      </c>
      <c r="AA21" s="37">
        <f t="shared" si="8"/>
        <v>4886537</v>
      </c>
    </row>
    <row r="22" spans="1:27" x14ac:dyDescent="0.25">
      <c r="A22" s="35"/>
      <c r="B22" s="36" t="s">
        <v>2</v>
      </c>
      <c r="C22" s="34">
        <f>P18</f>
        <v>0</v>
      </c>
      <c r="D22" s="33"/>
      <c r="E22" s="33">
        <v>1786</v>
      </c>
      <c r="F22" s="33">
        <v>11441597.01</v>
      </c>
      <c r="G22" s="33">
        <v>459343</v>
      </c>
      <c r="H22" s="33">
        <v>0</v>
      </c>
      <c r="I22" s="33">
        <f>11439811.01+459343</f>
        <v>11899154.01</v>
      </c>
      <c r="J22" s="33">
        <v>0</v>
      </c>
      <c r="K22" s="33">
        <f>C22+E22-F22+J22+I22-G22+H22</f>
        <v>0</v>
      </c>
      <c r="L22" s="38"/>
      <c r="M22" s="33">
        <v>0</v>
      </c>
      <c r="N22" s="33">
        <v>0</v>
      </c>
      <c r="O22" s="38"/>
      <c r="P22" s="34">
        <f t="shared" ref="P22" si="9">K22+N22</f>
        <v>0</v>
      </c>
      <c r="Q22" s="38"/>
      <c r="R22" s="33">
        <v>0</v>
      </c>
      <c r="T22" s="37">
        <v>1786</v>
      </c>
      <c r="U22" s="50"/>
      <c r="W22" s="51">
        <f t="shared" si="7"/>
        <v>1786</v>
      </c>
      <c r="X22" s="37">
        <f t="shared" si="7"/>
        <v>0</v>
      </c>
      <c r="Z22" s="37">
        <f>E22-W22</f>
        <v>0</v>
      </c>
      <c r="AA22" s="37">
        <f t="shared" si="8"/>
        <v>1786</v>
      </c>
    </row>
    <row r="25" spans="1:27" x14ac:dyDescent="0.25">
      <c r="A25" s="36" t="s">
        <v>28</v>
      </c>
      <c r="B25" s="36" t="s">
        <v>0</v>
      </c>
      <c r="C25" s="34">
        <f>P20</f>
        <v>1406507.0400000019</v>
      </c>
      <c r="D25" s="34">
        <v>2422738</v>
      </c>
      <c r="E25" s="33">
        <v>9395683</v>
      </c>
      <c r="F25" s="33">
        <v>3227565.99</v>
      </c>
      <c r="G25" s="33">
        <v>0</v>
      </c>
      <c r="H25" s="33">
        <v>0</v>
      </c>
      <c r="I25" s="33"/>
      <c r="J25" s="33">
        <v>0</v>
      </c>
      <c r="K25" s="33">
        <f>C25+E25-F25+J25-I25+D25</f>
        <v>9997362.0500000026</v>
      </c>
      <c r="L25" s="38"/>
      <c r="M25" s="33">
        <v>21157</v>
      </c>
      <c r="N25" s="33">
        <v>21157</v>
      </c>
      <c r="O25" s="38"/>
      <c r="P25" s="34">
        <f>K25</f>
        <v>9997362.0500000026</v>
      </c>
      <c r="Q25" s="38"/>
      <c r="R25" s="49" t="s">
        <v>36</v>
      </c>
      <c r="T25" s="37">
        <v>9379953.5999999996</v>
      </c>
      <c r="U25" s="37">
        <v>9379108.8599999994</v>
      </c>
      <c r="W25" s="51">
        <f t="shared" ref="W25:X27" si="10">T25+M25</f>
        <v>9401110.5999999996</v>
      </c>
      <c r="X25" s="37">
        <f t="shared" si="10"/>
        <v>9400265.8599999994</v>
      </c>
      <c r="Z25" s="37">
        <f>E25-W25</f>
        <v>-5427.5999999996275</v>
      </c>
      <c r="AA25" s="37">
        <f t="shared" ref="AA25:AA27" si="11">E25-X25</f>
        <v>-4582.859999999404</v>
      </c>
    </row>
    <row r="26" spans="1:27" x14ac:dyDescent="0.25">
      <c r="A26" s="35"/>
      <c r="B26" s="36" t="s">
        <v>1</v>
      </c>
      <c r="C26" s="34">
        <f>P21</f>
        <v>0</v>
      </c>
      <c r="D26" s="34">
        <v>1999779</v>
      </c>
      <c r="E26" s="33">
        <v>9395683</v>
      </c>
      <c r="F26" s="33">
        <v>3227565.99</v>
      </c>
      <c r="G26" s="33">
        <v>0</v>
      </c>
      <c r="H26" s="33">
        <v>0</v>
      </c>
      <c r="I26" s="33">
        <v>3283786.18</v>
      </c>
      <c r="J26" s="33">
        <v>0</v>
      </c>
      <c r="K26" s="33">
        <f>C26+E26-F26+J26-I26+D26</f>
        <v>4884109.83</v>
      </c>
      <c r="L26" s="38"/>
      <c r="M26" s="33">
        <v>21157</v>
      </c>
      <c r="N26" s="33">
        <v>21157</v>
      </c>
      <c r="O26" s="38"/>
      <c r="P26" s="34">
        <f>K26</f>
        <v>4884109.83</v>
      </c>
      <c r="Q26" s="38"/>
      <c r="R26" s="49" t="s">
        <v>36</v>
      </c>
      <c r="T26" s="37">
        <v>9379953.5999999996</v>
      </c>
      <c r="U26" s="37">
        <v>9379108.8599999994</v>
      </c>
      <c r="W26" s="51">
        <f t="shared" si="10"/>
        <v>9401110.5999999996</v>
      </c>
      <c r="X26" s="37">
        <f t="shared" si="10"/>
        <v>9400265.8599999994</v>
      </c>
      <c r="Z26" s="37">
        <f>E26-W26</f>
        <v>-5427.5999999996275</v>
      </c>
      <c r="AA26" s="37">
        <f t="shared" si="11"/>
        <v>-4582.859999999404</v>
      </c>
    </row>
    <row r="27" spans="1:27" x14ac:dyDescent="0.25">
      <c r="A27" s="35"/>
      <c r="B27" s="36" t="s">
        <v>2</v>
      </c>
      <c r="C27" s="34">
        <f>P23</f>
        <v>0</v>
      </c>
      <c r="D27" s="33"/>
      <c r="E27" s="33">
        <v>0</v>
      </c>
      <c r="F27" s="33">
        <v>3704986.18</v>
      </c>
      <c r="G27" s="33">
        <v>0</v>
      </c>
      <c r="H27" s="33">
        <v>421200</v>
      </c>
      <c r="I27" s="33">
        <v>3283786.18</v>
      </c>
      <c r="J27" s="33">
        <v>0</v>
      </c>
      <c r="K27" s="33">
        <f>C27+E27-F27+J27+I27-G27+H27</f>
        <v>0</v>
      </c>
      <c r="L27" s="38"/>
      <c r="M27" s="33">
        <v>0</v>
      </c>
      <c r="N27" s="33">
        <v>0</v>
      </c>
      <c r="O27" s="38"/>
      <c r="P27" s="34">
        <f t="shared" ref="P27" si="12">K27+N27</f>
        <v>0</v>
      </c>
      <c r="Q27" s="38"/>
      <c r="R27" s="33">
        <v>0</v>
      </c>
      <c r="T27" s="37">
        <v>0</v>
      </c>
      <c r="U27" s="37">
        <v>0</v>
      </c>
      <c r="W27" s="51">
        <f t="shared" si="10"/>
        <v>0</v>
      </c>
      <c r="X27" s="37">
        <f t="shared" si="10"/>
        <v>0</v>
      </c>
      <c r="Z27" s="37">
        <f>E27-W27</f>
        <v>0</v>
      </c>
      <c r="AA27" s="37">
        <f t="shared" si="11"/>
        <v>0</v>
      </c>
    </row>
    <row r="30" spans="1:27" x14ac:dyDescent="0.25">
      <c r="A30" s="36" t="s">
        <v>29</v>
      </c>
      <c r="B30" s="36" t="s">
        <v>0</v>
      </c>
      <c r="C30" s="34">
        <f>P25</f>
        <v>9997362.0500000026</v>
      </c>
      <c r="D30" s="33">
        <v>0</v>
      </c>
      <c r="E30" s="33">
        <v>8669747</v>
      </c>
      <c r="F30" s="33">
        <v>4714648.9800000004</v>
      </c>
      <c r="G30" s="33">
        <v>0</v>
      </c>
      <c r="H30" s="33">
        <v>0</v>
      </c>
      <c r="I30" s="33">
        <v>11788914.300000001</v>
      </c>
      <c r="J30" s="33">
        <v>0</v>
      </c>
      <c r="K30" s="33">
        <f>C30+E30-F30+J30-I30+D30</f>
        <v>2163545.7700000033</v>
      </c>
      <c r="L30" s="38"/>
      <c r="M30" s="33">
        <v>12226</v>
      </c>
      <c r="N30" s="33">
        <v>12226</v>
      </c>
      <c r="O30" s="38"/>
      <c r="P30" s="34">
        <f>K30</f>
        <v>2163545.7700000033</v>
      </c>
      <c r="Q30" s="38"/>
      <c r="R30" s="49" t="s">
        <v>37</v>
      </c>
      <c r="T30" s="37">
        <v>8747001</v>
      </c>
      <c r="U30" s="37">
        <v>8664824.5399999991</v>
      </c>
      <c r="W30" s="51">
        <f t="shared" ref="W30:X32" si="13">T30+M30</f>
        <v>8759227</v>
      </c>
      <c r="X30" s="37">
        <f t="shared" si="13"/>
        <v>8677050.5399999991</v>
      </c>
      <c r="Z30" s="37">
        <f>E30-W30</f>
        <v>-89480</v>
      </c>
      <c r="AA30" s="37">
        <f t="shared" ref="AA30:AA32" si="14">E30-X30</f>
        <v>-7303.5399999991059</v>
      </c>
    </row>
    <row r="31" spans="1:27" x14ac:dyDescent="0.25">
      <c r="A31" s="35"/>
      <c r="B31" s="36" t="s">
        <v>1</v>
      </c>
      <c r="C31" s="34">
        <f>P26</f>
        <v>4884109.83</v>
      </c>
      <c r="D31" s="33">
        <v>0</v>
      </c>
      <c r="E31" s="33">
        <v>8669747</v>
      </c>
      <c r="F31" s="33">
        <v>4714648.9800000004</v>
      </c>
      <c r="G31" s="33">
        <v>0</v>
      </c>
      <c r="H31" s="33">
        <v>0</v>
      </c>
      <c r="I31" s="33">
        <v>8839207.8499999996</v>
      </c>
      <c r="J31" s="33">
        <v>0</v>
      </c>
      <c r="K31" s="33">
        <f>C31+E31-F31+J31-I31+D31</f>
        <v>0</v>
      </c>
      <c r="L31" s="38"/>
      <c r="M31" s="33">
        <v>12226</v>
      </c>
      <c r="N31" s="33">
        <v>12226</v>
      </c>
      <c r="O31" s="38"/>
      <c r="P31" s="34">
        <f>K31</f>
        <v>0</v>
      </c>
      <c r="Q31" s="38"/>
      <c r="R31" s="49" t="s">
        <v>37</v>
      </c>
      <c r="T31" s="37">
        <v>8747001</v>
      </c>
      <c r="U31" s="37">
        <v>8664824.5399999991</v>
      </c>
      <c r="W31" s="51">
        <f t="shared" si="13"/>
        <v>8759227</v>
      </c>
      <c r="X31" s="37">
        <f t="shared" si="13"/>
        <v>8677050.5399999991</v>
      </c>
      <c r="Z31" s="37">
        <f>E31-W31</f>
        <v>-89480</v>
      </c>
      <c r="AA31" s="37">
        <f t="shared" si="14"/>
        <v>-7303.5399999991059</v>
      </c>
    </row>
    <row r="32" spans="1:27" x14ac:dyDescent="0.25">
      <c r="A32" s="35"/>
      <c r="B32" s="36" t="s">
        <v>2</v>
      </c>
      <c r="C32" s="34">
        <f>P28</f>
        <v>0</v>
      </c>
      <c r="D32" s="33"/>
      <c r="E32" s="33">
        <v>12960</v>
      </c>
      <c r="F32" s="33">
        <v>20641082.149999999</v>
      </c>
      <c r="G32" s="33">
        <v>0</v>
      </c>
      <c r="H32" s="33">
        <v>0</v>
      </c>
      <c r="I32" s="33">
        <v>20628122.149999999</v>
      </c>
      <c r="J32" s="33">
        <v>0</v>
      </c>
      <c r="K32" s="33">
        <f>C32+E32-F32+J32+I32-G32+H32</f>
        <v>0</v>
      </c>
      <c r="L32" s="38"/>
      <c r="M32" s="33">
        <v>0</v>
      </c>
      <c r="N32" s="33">
        <v>0</v>
      </c>
      <c r="O32" s="38"/>
      <c r="P32" s="34">
        <f>K32</f>
        <v>0</v>
      </c>
      <c r="Q32" s="38"/>
      <c r="R32" s="33">
        <v>0</v>
      </c>
      <c r="T32" s="37">
        <v>12960</v>
      </c>
      <c r="U32" s="37">
        <v>12960</v>
      </c>
      <c r="W32" s="51">
        <f t="shared" si="13"/>
        <v>12960</v>
      </c>
      <c r="X32" s="37">
        <f t="shared" si="13"/>
        <v>12960</v>
      </c>
      <c r="Z32" s="37">
        <f>E32-W32</f>
        <v>0</v>
      </c>
      <c r="AA32" s="37">
        <f t="shared" si="14"/>
        <v>0</v>
      </c>
    </row>
    <row r="35" spans="1:27" x14ac:dyDescent="0.25">
      <c r="A35" s="36" t="s">
        <v>30</v>
      </c>
      <c r="B35" s="36" t="s">
        <v>0</v>
      </c>
      <c r="C35" s="34">
        <f>P30</f>
        <v>2163545.7700000033</v>
      </c>
      <c r="D35" s="33">
        <v>0</v>
      </c>
      <c r="E35" s="33">
        <v>8993992</v>
      </c>
      <c r="F35" s="33">
        <v>1040681.72</v>
      </c>
      <c r="G35" s="33">
        <v>0</v>
      </c>
      <c r="H35" s="33">
        <v>0</v>
      </c>
      <c r="I35" s="33">
        <v>10116856.050000001</v>
      </c>
      <c r="J35" s="33">
        <v>0</v>
      </c>
      <c r="K35" s="33">
        <f>C35+E35-F35+J35-I35+D35</f>
        <v>1.862645149230957E-9</v>
      </c>
      <c r="L35" s="38"/>
      <c r="M35" s="33">
        <v>6854</v>
      </c>
      <c r="N35" s="33">
        <v>6854</v>
      </c>
      <c r="O35" s="38"/>
      <c r="P35" s="34">
        <f>K35</f>
        <v>1.862645149230957E-9</v>
      </c>
      <c r="Q35" s="38"/>
      <c r="R35" s="49" t="s">
        <v>38</v>
      </c>
      <c r="T35" s="37">
        <v>8987909.2100000009</v>
      </c>
      <c r="U35" s="37">
        <v>8987058.9600000009</v>
      </c>
      <c r="W35" s="51">
        <f t="shared" ref="W35:X37" si="15">T35+M35</f>
        <v>8994763.2100000009</v>
      </c>
      <c r="X35" s="37">
        <f t="shared" si="15"/>
        <v>8993912.9600000009</v>
      </c>
      <c r="Z35" s="37">
        <f>E35-W35</f>
        <v>-771.21000000089407</v>
      </c>
      <c r="AA35" s="37">
        <f t="shared" ref="AA35:AA37" si="16">E35-X35</f>
        <v>79.03999999910593</v>
      </c>
    </row>
    <row r="36" spans="1:27" x14ac:dyDescent="0.25">
      <c r="A36" s="35"/>
      <c r="B36" s="36" t="s">
        <v>1</v>
      </c>
      <c r="C36" s="34">
        <f>P31</f>
        <v>0</v>
      </c>
      <c r="D36" s="33">
        <v>0</v>
      </c>
      <c r="E36" s="33">
        <v>8993992</v>
      </c>
      <c r="F36" s="33">
        <v>1040681.72</v>
      </c>
      <c r="G36" s="33">
        <v>0</v>
      </c>
      <c r="H36" s="33">
        <v>0</v>
      </c>
      <c r="I36" s="33">
        <v>7953310.2800000003</v>
      </c>
      <c r="J36" s="33">
        <v>0</v>
      </c>
      <c r="K36" s="33">
        <f>C36+E36-F36+J36-I36+D36</f>
        <v>0</v>
      </c>
      <c r="L36" s="38"/>
      <c r="M36" s="33">
        <v>6854</v>
      </c>
      <c r="N36" s="33">
        <v>6854</v>
      </c>
      <c r="O36" s="38"/>
      <c r="P36" s="34">
        <f>K36</f>
        <v>0</v>
      </c>
      <c r="Q36" s="38"/>
      <c r="R36" s="49" t="s">
        <v>38</v>
      </c>
      <c r="T36" s="37">
        <v>8987909.2100000009</v>
      </c>
      <c r="U36" s="37">
        <v>8987058.9600000009</v>
      </c>
      <c r="W36" s="51">
        <f t="shared" si="15"/>
        <v>8994763.2100000009</v>
      </c>
      <c r="X36" s="37">
        <f t="shared" si="15"/>
        <v>8993912.9600000009</v>
      </c>
      <c r="Z36" s="37">
        <f>E36-W36</f>
        <v>-771.21000000089407</v>
      </c>
      <c r="AA36" s="37">
        <f t="shared" si="16"/>
        <v>79.03999999910593</v>
      </c>
    </row>
    <row r="37" spans="1:27" x14ac:dyDescent="0.25">
      <c r="A37" s="35"/>
      <c r="B37" s="36" t="s">
        <v>2</v>
      </c>
      <c r="C37" s="34">
        <f>P33</f>
        <v>0</v>
      </c>
      <c r="D37" s="33"/>
      <c r="E37" s="33">
        <v>4860</v>
      </c>
      <c r="F37" s="33">
        <v>19209836.190000001</v>
      </c>
      <c r="G37" s="33">
        <v>0</v>
      </c>
      <c r="H37" s="33">
        <v>0</v>
      </c>
      <c r="I37" s="33">
        <v>18070166.329999998</v>
      </c>
      <c r="J37" s="34">
        <v>1134809</v>
      </c>
      <c r="K37" s="33">
        <v>0</v>
      </c>
      <c r="L37" s="38"/>
      <c r="M37" s="33">
        <v>0</v>
      </c>
      <c r="N37" s="33">
        <v>0</v>
      </c>
      <c r="O37" s="38"/>
      <c r="P37" s="34">
        <f t="shared" ref="P37" si="17">K37+N37</f>
        <v>0</v>
      </c>
      <c r="Q37" s="38"/>
      <c r="R37" s="33">
        <v>0</v>
      </c>
      <c r="T37" s="37">
        <v>4860</v>
      </c>
      <c r="U37" s="37">
        <v>4860</v>
      </c>
      <c r="W37" s="51">
        <f t="shared" si="15"/>
        <v>4860</v>
      </c>
      <c r="X37" s="37">
        <f t="shared" si="15"/>
        <v>4860</v>
      </c>
      <c r="Z37" s="37">
        <f>E37-W37</f>
        <v>0</v>
      </c>
      <c r="AA37" s="37">
        <f t="shared" si="16"/>
        <v>0</v>
      </c>
    </row>
    <row r="40" spans="1:27" x14ac:dyDescent="0.25">
      <c r="A40" s="36" t="s">
        <v>31</v>
      </c>
      <c r="B40" s="36" t="s">
        <v>0</v>
      </c>
      <c r="C40" s="34">
        <f>P35</f>
        <v>1.862645149230957E-9</v>
      </c>
      <c r="D40" s="33">
        <v>0</v>
      </c>
      <c r="E40" s="33">
        <v>8373641</v>
      </c>
      <c r="F40" s="33">
        <v>231422.94</v>
      </c>
      <c r="G40" s="33">
        <v>0</v>
      </c>
      <c r="H40" s="33">
        <v>0</v>
      </c>
      <c r="I40" s="33">
        <v>5558203.2999999998</v>
      </c>
      <c r="J40" s="33">
        <v>0</v>
      </c>
      <c r="K40" s="33">
        <f>C40+E40-F40+J40-I40+D40</f>
        <v>2584014.7600000016</v>
      </c>
      <c r="L40" s="38"/>
      <c r="M40" s="33">
        <v>9259</v>
      </c>
      <c r="N40" s="33">
        <v>9259</v>
      </c>
      <c r="O40" s="38"/>
      <c r="P40" s="34">
        <f>K40</f>
        <v>2584014.7600000016</v>
      </c>
      <c r="Q40" s="38"/>
      <c r="R40" s="49" t="s">
        <v>39</v>
      </c>
      <c r="T40" s="37">
        <v>8372737.8600000003</v>
      </c>
      <c r="U40" s="37">
        <v>8364422.9500000002</v>
      </c>
      <c r="W40" s="51">
        <f t="shared" ref="W40:X42" si="18">T40+M40</f>
        <v>8381996.8600000003</v>
      </c>
      <c r="X40" s="37">
        <f t="shared" si="18"/>
        <v>8373681.9500000002</v>
      </c>
      <c r="Z40" s="37">
        <f>E40-W40</f>
        <v>-8355.8600000003353</v>
      </c>
      <c r="AA40" s="37">
        <f t="shared" ref="AA40:AA42" si="19">E40-X40</f>
        <v>-40.950000000186265</v>
      </c>
    </row>
    <row r="41" spans="1:27" x14ac:dyDescent="0.25">
      <c r="A41" s="35"/>
      <c r="B41" s="36" t="s">
        <v>1</v>
      </c>
      <c r="C41" s="34">
        <f>P36</f>
        <v>0</v>
      </c>
      <c r="D41" s="33">
        <v>0</v>
      </c>
      <c r="E41" s="33">
        <v>8373641</v>
      </c>
      <c r="F41" s="33">
        <v>231422.94</v>
      </c>
      <c r="G41" s="33">
        <v>0</v>
      </c>
      <c r="H41" s="33">
        <v>0</v>
      </c>
      <c r="I41" s="33">
        <v>8142218.0599999996</v>
      </c>
      <c r="J41" s="33">
        <v>0</v>
      </c>
      <c r="K41" s="33">
        <f>C41+E41-F41+J41-I41+D41</f>
        <v>0</v>
      </c>
      <c r="L41" s="38"/>
      <c r="M41" s="33">
        <v>9259</v>
      </c>
      <c r="N41" s="33">
        <v>9259</v>
      </c>
      <c r="O41" s="38"/>
      <c r="P41" s="34">
        <f>K41</f>
        <v>0</v>
      </c>
      <c r="Q41" s="38"/>
      <c r="R41" s="49" t="s">
        <v>39</v>
      </c>
      <c r="T41" s="37">
        <v>8372737.8600000003</v>
      </c>
      <c r="U41" s="37">
        <v>8364422.9500000002</v>
      </c>
      <c r="W41" s="51">
        <f t="shared" si="18"/>
        <v>8381996.8600000003</v>
      </c>
      <c r="X41" s="37">
        <f t="shared" si="18"/>
        <v>8373681.9500000002</v>
      </c>
      <c r="Z41" s="37">
        <f>E41-W41</f>
        <v>-8355.8600000003353</v>
      </c>
      <c r="AA41" s="37">
        <f t="shared" si="19"/>
        <v>-40.950000000186265</v>
      </c>
    </row>
    <row r="42" spans="1:27" x14ac:dyDescent="0.25">
      <c r="A42" s="35"/>
      <c r="B42" s="36" t="s">
        <v>2</v>
      </c>
      <c r="C42" s="34">
        <f>P38</f>
        <v>0</v>
      </c>
      <c r="D42" s="33"/>
      <c r="E42" s="33">
        <v>2684</v>
      </c>
      <c r="F42" s="33">
        <v>13703105.359999999</v>
      </c>
      <c r="G42" s="33">
        <v>0</v>
      </c>
      <c r="H42" s="33">
        <v>0</v>
      </c>
      <c r="I42" s="33">
        <v>13700421.359999999</v>
      </c>
      <c r="J42" s="33">
        <v>0</v>
      </c>
      <c r="K42" s="33">
        <f>C42+E42-F42+J42+I42+D42</f>
        <v>0</v>
      </c>
      <c r="L42" s="38"/>
      <c r="M42" s="33">
        <v>0</v>
      </c>
      <c r="N42" s="33">
        <v>0</v>
      </c>
      <c r="O42" s="38"/>
      <c r="P42" s="34">
        <f>K42</f>
        <v>0</v>
      </c>
      <c r="Q42" s="38"/>
      <c r="R42" s="33">
        <v>0</v>
      </c>
      <c r="T42" s="37">
        <v>2684</v>
      </c>
      <c r="U42" s="37">
        <v>2684</v>
      </c>
      <c r="W42" s="51">
        <f t="shared" si="18"/>
        <v>2684</v>
      </c>
      <c r="X42" s="37">
        <f t="shared" si="18"/>
        <v>2684</v>
      </c>
      <c r="Z42" s="37">
        <f>E42-W42</f>
        <v>0</v>
      </c>
      <c r="AA42" s="37">
        <f t="shared" si="19"/>
        <v>0</v>
      </c>
    </row>
    <row r="45" spans="1:27" x14ac:dyDescent="0.25">
      <c r="A45" s="55" t="s">
        <v>52</v>
      </c>
      <c r="B45" s="55" t="s">
        <v>0</v>
      </c>
      <c r="C45" s="34">
        <f>P40</f>
        <v>2584014.7600000016</v>
      </c>
      <c r="D45" s="33">
        <v>0</v>
      </c>
      <c r="E45" s="33">
        <v>11593508.699999999</v>
      </c>
      <c r="F45" s="33">
        <v>7574224.8600000003</v>
      </c>
      <c r="G45" s="33">
        <v>0</v>
      </c>
      <c r="H45" s="33">
        <v>0</v>
      </c>
      <c r="I45" s="33">
        <f>4285119-541132.7</f>
        <v>3743986.3</v>
      </c>
      <c r="J45" s="33">
        <v>0</v>
      </c>
      <c r="K45" s="33">
        <f>C45+E45-F45+J45-I45+D45</f>
        <v>2859312.3000000007</v>
      </c>
      <c r="L45" s="38"/>
      <c r="M45" s="33"/>
      <c r="N45" s="33"/>
      <c r="O45" s="38"/>
      <c r="P45" s="34">
        <f>K45</f>
        <v>2859312.3000000007</v>
      </c>
      <c r="Q45" s="38"/>
      <c r="R45" s="49"/>
      <c r="T45" s="37">
        <v>11595209</v>
      </c>
      <c r="U45" s="37">
        <v>11593508.699999999</v>
      </c>
      <c r="W45" s="51">
        <f t="shared" ref="W45:W47" si="20">T45+M45</f>
        <v>11595209</v>
      </c>
      <c r="X45" s="37">
        <f t="shared" ref="X45:X47" si="21">U45+N45</f>
        <v>11593508.699999999</v>
      </c>
      <c r="Z45" s="37">
        <f>E45-W45</f>
        <v>-1700.3000000007451</v>
      </c>
      <c r="AA45" s="37">
        <f t="shared" ref="AA45:AA47" si="22">E45-X45</f>
        <v>0</v>
      </c>
    </row>
    <row r="46" spans="1:27" x14ac:dyDescent="0.25">
      <c r="A46" s="35"/>
      <c r="B46" s="55" t="s">
        <v>1</v>
      </c>
      <c r="C46" s="34">
        <f>P41</f>
        <v>0</v>
      </c>
      <c r="D46" s="33">
        <v>0</v>
      </c>
      <c r="E46" s="33">
        <v>11593507.699999999</v>
      </c>
      <c r="F46" s="33">
        <v>7574224.8600000003</v>
      </c>
      <c r="G46" s="33">
        <v>0</v>
      </c>
      <c r="H46" s="33">
        <v>0</v>
      </c>
      <c r="I46" s="33">
        <f>3478150.14+541132.7</f>
        <v>4019282.84</v>
      </c>
      <c r="J46" s="33">
        <v>0</v>
      </c>
      <c r="K46" s="33">
        <f>C46+E46-F46+J46-I46+D46</f>
        <v>-9.3132257461547852E-10</v>
      </c>
      <c r="L46" s="38"/>
      <c r="M46" s="33"/>
      <c r="N46" s="33"/>
      <c r="O46" s="38"/>
      <c r="P46" s="34">
        <f>K46</f>
        <v>-9.3132257461547852E-10</v>
      </c>
      <c r="Q46" s="38"/>
      <c r="R46" s="49"/>
      <c r="T46" s="37">
        <v>11595209</v>
      </c>
      <c r="U46" s="37">
        <v>11593508.699999999</v>
      </c>
      <c r="W46" s="51">
        <f t="shared" si="20"/>
        <v>11595209</v>
      </c>
      <c r="X46" s="37">
        <f t="shared" si="21"/>
        <v>11593508.699999999</v>
      </c>
      <c r="Z46" s="37">
        <f>E46-W46</f>
        <v>-1701.3000000007451</v>
      </c>
      <c r="AA46" s="37">
        <f t="shared" si="22"/>
        <v>-1</v>
      </c>
    </row>
    <row r="47" spans="1:27" x14ac:dyDescent="0.25">
      <c r="A47" s="35"/>
      <c r="B47" s="55" t="s">
        <v>2</v>
      </c>
      <c r="C47" s="34">
        <f>P43</f>
        <v>0</v>
      </c>
      <c r="D47" s="33"/>
      <c r="E47" s="33">
        <v>360</v>
      </c>
      <c r="F47" s="33">
        <v>7763629.1399999997</v>
      </c>
      <c r="G47" s="33">
        <v>0</v>
      </c>
      <c r="H47" s="33">
        <v>0</v>
      </c>
      <c r="I47" s="33">
        <v>7763269.1399999997</v>
      </c>
      <c r="J47" s="33">
        <v>0</v>
      </c>
      <c r="K47" s="33">
        <f>C47+E47-F47+J47+I47+D47</f>
        <v>0</v>
      </c>
      <c r="L47" s="38"/>
      <c r="M47" s="33">
        <v>0</v>
      </c>
      <c r="N47" s="33">
        <v>0</v>
      </c>
      <c r="O47" s="38"/>
      <c r="P47" s="34">
        <f>K47</f>
        <v>0</v>
      </c>
      <c r="Q47" s="38"/>
      <c r="R47" s="33">
        <v>0</v>
      </c>
      <c r="T47" s="37">
        <v>360</v>
      </c>
      <c r="U47" s="37">
        <v>360</v>
      </c>
      <c r="W47" s="51">
        <f t="shared" si="20"/>
        <v>360</v>
      </c>
      <c r="X47" s="37">
        <f t="shared" si="21"/>
        <v>360</v>
      </c>
      <c r="Z47" s="37">
        <f>E47-W47</f>
        <v>0</v>
      </c>
      <c r="AA47" s="37">
        <f t="shared" si="22"/>
        <v>0</v>
      </c>
    </row>
    <row r="50" spans="23:26" x14ac:dyDescent="0.25">
      <c r="W50" s="26">
        <f>W7+W11+W15+W20+W25+W30+W35+W40+W45</f>
        <v>63528826.600000001</v>
      </c>
      <c r="Z50" s="26">
        <f>Z7+Z11+Z15+Z20+Z25+Z30+Z35+Z40+Z45</f>
        <v>-108587.90000000177</v>
      </c>
    </row>
    <row r="51" spans="23:26" x14ac:dyDescent="0.25">
      <c r="W51" s="26">
        <f t="shared" ref="W51:W52" si="23">W8+W12+W16+W21+W26+W31+W36+W41+W46</f>
        <v>63528826.600000001</v>
      </c>
      <c r="Z51" s="26">
        <f t="shared" ref="Z51:Z52" si="24">Z8+Z12+Z16+Z21+Z26+Z31+Z36+Z41+Z46</f>
        <v>-108588.90000000177</v>
      </c>
    </row>
    <row r="52" spans="23:26" x14ac:dyDescent="0.25">
      <c r="W52" s="26">
        <f t="shared" si="23"/>
        <v>27521.14</v>
      </c>
      <c r="Z52" s="26">
        <f t="shared" si="24"/>
        <v>-3085.14</v>
      </c>
    </row>
  </sheetData>
  <mergeCells count="3">
    <mergeCell ref="A1:P1"/>
    <mergeCell ref="A3:P3"/>
    <mergeCell ref="B5:R5"/>
  </mergeCells>
  <printOptions horizontalCentered="1"/>
  <pageMargins left="0" right="0" top="0.19685039370078741" bottom="0" header="0" footer="0"/>
  <pageSetup paperSize="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AD169-59F0-440D-B1B0-B207008F93EC}">
  <dimension ref="A1:G18"/>
  <sheetViews>
    <sheetView workbookViewId="0">
      <selection activeCell="F10" sqref="F10"/>
    </sheetView>
  </sheetViews>
  <sheetFormatPr defaultRowHeight="15" x14ac:dyDescent="0.25"/>
  <cols>
    <col min="2" max="2" width="32.5703125" customWidth="1"/>
    <col min="3" max="3" width="9.140625" style="1"/>
    <col min="4" max="4" width="13.28515625" style="3" customWidth="1"/>
    <col min="5" max="5" width="12.42578125" style="3" customWidth="1"/>
    <col min="6" max="6" width="11.28515625" style="3" customWidth="1"/>
    <col min="7" max="7" width="12.28515625" customWidth="1"/>
  </cols>
  <sheetData>
    <row r="1" spans="1:7" x14ac:dyDescent="0.25">
      <c r="A1" s="77" t="s">
        <v>22</v>
      </c>
      <c r="B1" s="77"/>
      <c r="C1" s="77"/>
      <c r="D1" s="77"/>
      <c r="E1" s="77"/>
      <c r="F1" s="77"/>
    </row>
    <row r="2" spans="1:7" x14ac:dyDescent="0.25">
      <c r="A2" s="78" t="s">
        <v>55</v>
      </c>
      <c r="B2" s="78"/>
      <c r="C2" s="78"/>
      <c r="D2" s="78"/>
      <c r="E2" s="78"/>
      <c r="F2" s="78"/>
    </row>
    <row r="3" spans="1:7" x14ac:dyDescent="0.25">
      <c r="A3" s="2"/>
      <c r="B3" s="2"/>
      <c r="C3" s="59"/>
      <c r="D3" s="57"/>
      <c r="E3" s="57"/>
      <c r="F3" s="57"/>
    </row>
    <row r="4" spans="1:7" x14ac:dyDescent="0.25">
      <c r="A4" s="78" t="s">
        <v>56</v>
      </c>
      <c r="B4" s="78"/>
      <c r="C4" s="78"/>
      <c r="D4" s="78"/>
      <c r="E4" s="78"/>
      <c r="F4" s="78"/>
    </row>
    <row r="6" spans="1:7" x14ac:dyDescent="0.25">
      <c r="A6" s="18" t="s">
        <v>57</v>
      </c>
      <c r="B6" s="18" t="s">
        <v>58</v>
      </c>
      <c r="C6" s="60" t="s">
        <v>59</v>
      </c>
      <c r="D6" s="61" t="s">
        <v>60</v>
      </c>
      <c r="E6" s="61" t="s">
        <v>2</v>
      </c>
      <c r="F6" s="61" t="s">
        <v>1</v>
      </c>
      <c r="G6" s="61" t="s">
        <v>0</v>
      </c>
    </row>
    <row r="7" spans="1:7" x14ac:dyDescent="0.25">
      <c r="A7" s="10" t="s">
        <v>76</v>
      </c>
      <c r="B7" s="10" t="s">
        <v>77</v>
      </c>
      <c r="C7" s="13" t="s">
        <v>78</v>
      </c>
      <c r="D7" s="11">
        <v>17139.72</v>
      </c>
      <c r="E7" s="11">
        <v>3085.14</v>
      </c>
      <c r="F7" s="11"/>
      <c r="G7" s="11"/>
    </row>
    <row r="8" spans="1:7" x14ac:dyDescent="0.25">
      <c r="A8" s="10" t="s">
        <v>79</v>
      </c>
      <c r="B8" s="10" t="s">
        <v>80</v>
      </c>
      <c r="C8" s="62" t="s">
        <v>83</v>
      </c>
      <c r="D8" s="11">
        <v>14054.71</v>
      </c>
      <c r="E8" s="11">
        <v>0</v>
      </c>
      <c r="F8" s="11">
        <v>1967.66</v>
      </c>
      <c r="G8" s="11">
        <v>1967.66</v>
      </c>
    </row>
    <row r="9" spans="1:7" x14ac:dyDescent="0.25">
      <c r="A9" s="10" t="s">
        <v>81</v>
      </c>
      <c r="B9" s="10" t="s">
        <v>82</v>
      </c>
      <c r="C9" s="13" t="s">
        <v>84</v>
      </c>
      <c r="D9" s="11">
        <v>746</v>
      </c>
      <c r="E9" s="11"/>
      <c r="F9" s="11">
        <v>67.14</v>
      </c>
      <c r="G9" s="11">
        <v>67.14</v>
      </c>
    </row>
    <row r="10" spans="1:7" x14ac:dyDescent="0.25">
      <c r="A10" s="10"/>
      <c r="B10" s="10"/>
      <c r="C10" s="63"/>
      <c r="D10" s="11"/>
      <c r="E10" s="11"/>
      <c r="F10" s="11"/>
      <c r="G10" s="11"/>
    </row>
    <row r="11" spans="1:7" x14ac:dyDescent="0.25">
      <c r="A11" s="10"/>
      <c r="B11" s="10"/>
      <c r="C11" s="13"/>
      <c r="D11" s="11"/>
      <c r="E11" s="11"/>
      <c r="F11" s="11"/>
      <c r="G11" s="11"/>
    </row>
    <row r="12" spans="1:7" x14ac:dyDescent="0.25">
      <c r="A12" s="10"/>
      <c r="B12" s="10"/>
      <c r="C12" s="13"/>
      <c r="D12" s="61"/>
      <c r="E12" s="61"/>
      <c r="F12" s="61"/>
      <c r="G12" s="61"/>
    </row>
    <row r="13" spans="1:7" x14ac:dyDescent="0.25">
      <c r="A13" s="10"/>
      <c r="B13" s="10"/>
      <c r="C13" s="13"/>
      <c r="D13" s="11"/>
      <c r="E13" s="11"/>
      <c r="F13" s="11"/>
      <c r="G13" s="11"/>
    </row>
    <row r="14" spans="1:7" x14ac:dyDescent="0.25">
      <c r="A14" s="10"/>
      <c r="B14" s="10"/>
      <c r="C14" s="13"/>
      <c r="D14" s="11"/>
      <c r="E14" s="11"/>
      <c r="F14" s="11"/>
      <c r="G14" s="11"/>
    </row>
    <row r="15" spans="1:7" x14ac:dyDescent="0.25">
      <c r="A15" s="10"/>
      <c r="B15" s="10"/>
      <c r="C15" s="13"/>
      <c r="D15" s="11"/>
      <c r="E15" s="11"/>
      <c r="F15" s="11"/>
      <c r="G15" s="11"/>
    </row>
    <row r="16" spans="1:7" x14ac:dyDescent="0.25">
      <c r="G16" s="3"/>
    </row>
    <row r="17" spans="1:7" ht="15.75" thickBot="1" x14ac:dyDescent="0.3">
      <c r="A17" s="76" t="s">
        <v>74</v>
      </c>
      <c r="B17" s="76"/>
      <c r="C17" s="76"/>
      <c r="D17" s="76"/>
      <c r="E17" s="58">
        <f>SUM(E7:E16)</f>
        <v>3085.14</v>
      </c>
      <c r="F17" s="58">
        <f t="shared" ref="F17:G17" si="0">SUM(F7:F16)</f>
        <v>2034.8000000000002</v>
      </c>
      <c r="G17" s="58">
        <f t="shared" si="0"/>
        <v>2034.8000000000002</v>
      </c>
    </row>
    <row r="18" spans="1:7" ht="15.75" thickTop="1" x14ac:dyDescent="0.25"/>
  </sheetData>
  <mergeCells count="4">
    <mergeCell ref="A1:F1"/>
    <mergeCell ref="A2:F2"/>
    <mergeCell ref="A4:F4"/>
    <mergeCell ref="A17:D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workbookViewId="0">
      <selection activeCell="C3" sqref="C3"/>
    </sheetView>
  </sheetViews>
  <sheetFormatPr defaultRowHeight="15" x14ac:dyDescent="0.25"/>
  <cols>
    <col min="1" max="1" width="23.140625" customWidth="1"/>
    <col min="2" max="2" width="9.140625" style="1"/>
    <col min="3" max="5" width="13.28515625" style="3" customWidth="1"/>
    <col min="6" max="6" width="14.5703125" style="3" customWidth="1"/>
    <col min="7" max="8" width="13.28515625" style="3" customWidth="1"/>
    <col min="9" max="9" width="2.5703125" customWidth="1"/>
    <col min="10" max="11" width="17.42578125" style="3" customWidth="1"/>
    <col min="12" max="12" width="2.5703125" customWidth="1"/>
    <col min="13" max="13" width="18.5703125" style="3" customWidth="1"/>
    <col min="15" max="15" width="10.140625" customWidth="1"/>
  </cols>
  <sheetData>
    <row r="1" spans="1:13" s="2" customFormat="1" ht="61.5" customHeight="1" thickBot="1" x14ac:dyDescent="0.3">
      <c r="A1" s="5" t="s">
        <v>3</v>
      </c>
      <c r="B1" s="16" t="s">
        <v>14</v>
      </c>
      <c r="C1" s="6" t="s">
        <v>5</v>
      </c>
      <c r="D1" s="8" t="s">
        <v>6</v>
      </c>
      <c r="E1" s="6" t="s">
        <v>10</v>
      </c>
      <c r="F1" s="8" t="s">
        <v>16</v>
      </c>
      <c r="G1" s="8" t="s">
        <v>11</v>
      </c>
      <c r="H1" s="7" t="s">
        <v>7</v>
      </c>
      <c r="I1" s="4"/>
      <c r="J1" s="8" t="s">
        <v>8</v>
      </c>
      <c r="K1" s="9" t="s">
        <v>9</v>
      </c>
      <c r="M1" s="12" t="s">
        <v>13</v>
      </c>
    </row>
    <row r="2" spans="1:13" x14ac:dyDescent="0.25">
      <c r="A2" s="17" t="s">
        <v>4</v>
      </c>
      <c r="B2" s="14" t="s">
        <v>0</v>
      </c>
      <c r="C2" s="15">
        <v>12943.19</v>
      </c>
      <c r="D2" s="15">
        <v>7012.54</v>
      </c>
      <c r="E2" s="15">
        <v>93467.91</v>
      </c>
      <c r="F2" s="15"/>
      <c r="G2" s="15">
        <v>0</v>
      </c>
      <c r="H2" s="15">
        <f>C2+D2-E2-G2</f>
        <v>-73512.180000000008</v>
      </c>
      <c r="J2" s="15">
        <v>0</v>
      </c>
      <c r="K2" s="11">
        <v>0</v>
      </c>
      <c r="M2" s="11">
        <f>H2+K2</f>
        <v>-73512.180000000008</v>
      </c>
    </row>
    <row r="3" spans="1:13" x14ac:dyDescent="0.25">
      <c r="A3" s="10"/>
      <c r="B3" s="13" t="s">
        <v>1</v>
      </c>
      <c r="C3" s="11">
        <v>12943.19</v>
      </c>
      <c r="D3" s="11">
        <v>7012.54</v>
      </c>
      <c r="E3" s="11">
        <v>93467.91</v>
      </c>
      <c r="F3" s="11"/>
      <c r="G3" s="11">
        <v>0</v>
      </c>
      <c r="H3" s="11">
        <f t="shared" ref="H3:H4" si="0">C3+D3-E3-G3</f>
        <v>-73512.180000000008</v>
      </c>
      <c r="J3" s="11">
        <v>0</v>
      </c>
      <c r="K3" s="11">
        <v>0</v>
      </c>
      <c r="M3" s="11">
        <f t="shared" ref="M3:M4" si="1">H3+K3</f>
        <v>-73512.180000000008</v>
      </c>
    </row>
    <row r="4" spans="1:13" x14ac:dyDescent="0.25">
      <c r="A4" s="10"/>
      <c r="B4" s="13" t="s">
        <v>2</v>
      </c>
      <c r="C4" s="11">
        <v>0</v>
      </c>
      <c r="D4" s="11">
        <v>0</v>
      </c>
      <c r="E4" s="11">
        <v>0</v>
      </c>
      <c r="F4" s="11"/>
      <c r="G4" s="11">
        <v>0</v>
      </c>
      <c r="H4" s="11">
        <f t="shared" si="0"/>
        <v>0</v>
      </c>
      <c r="J4" s="11">
        <v>0</v>
      </c>
      <c r="K4" s="11">
        <v>0</v>
      </c>
      <c r="M4" s="11">
        <f t="shared" si="1"/>
        <v>0</v>
      </c>
    </row>
    <row r="7" spans="1:13" x14ac:dyDescent="0.25">
      <c r="A7" s="18" t="s">
        <v>12</v>
      </c>
      <c r="B7" s="13" t="s">
        <v>0</v>
      </c>
      <c r="C7" s="11">
        <v>0</v>
      </c>
      <c r="D7" s="11">
        <v>207042.83</v>
      </c>
      <c r="E7" s="11">
        <v>227259.92</v>
      </c>
      <c r="F7" s="11"/>
      <c r="G7" s="11">
        <v>0</v>
      </c>
      <c r="H7" s="11">
        <f>C7+D7-E7-G7</f>
        <v>-20217.090000000026</v>
      </c>
      <c r="J7" s="11">
        <v>0</v>
      </c>
      <c r="K7" s="11">
        <v>0</v>
      </c>
      <c r="M7" s="11">
        <f>H7+K7</f>
        <v>-20217.090000000026</v>
      </c>
    </row>
    <row r="8" spans="1:13" x14ac:dyDescent="0.25">
      <c r="A8" s="10"/>
      <c r="B8" s="13" t="s">
        <v>1</v>
      </c>
      <c r="C8" s="11">
        <v>0</v>
      </c>
      <c r="D8" s="11">
        <v>207042.83</v>
      </c>
      <c r="E8" s="11">
        <v>227259.92</v>
      </c>
      <c r="F8" s="11"/>
      <c r="G8" s="11">
        <v>0</v>
      </c>
      <c r="H8" s="11">
        <f t="shared" ref="H8:H9" si="2">C8+D8-E8-G8</f>
        <v>-20217.090000000026</v>
      </c>
      <c r="J8" s="11">
        <v>0</v>
      </c>
      <c r="K8" s="11">
        <v>0</v>
      </c>
      <c r="M8" s="11">
        <f t="shared" ref="M8:M9" si="3">H8+K8</f>
        <v>-20217.090000000026</v>
      </c>
    </row>
    <row r="9" spans="1:13" x14ac:dyDescent="0.25">
      <c r="A9" s="10"/>
      <c r="B9" s="13" t="s">
        <v>2</v>
      </c>
      <c r="C9" s="11">
        <v>0</v>
      </c>
      <c r="D9" s="11">
        <v>0</v>
      </c>
      <c r="E9" s="11">
        <v>0</v>
      </c>
      <c r="F9" s="11"/>
      <c r="G9" s="11">
        <v>0</v>
      </c>
      <c r="H9" s="11">
        <f t="shared" si="2"/>
        <v>0</v>
      </c>
      <c r="J9" s="11">
        <v>0</v>
      </c>
      <c r="K9" s="11">
        <v>0</v>
      </c>
      <c r="M9" s="11">
        <f t="shared" si="3"/>
        <v>0</v>
      </c>
    </row>
    <row r="12" spans="1:13" x14ac:dyDescent="0.25">
      <c r="A12" s="18" t="s">
        <v>15</v>
      </c>
      <c r="B12" s="13" t="s">
        <v>0</v>
      </c>
      <c r="C12" s="11">
        <v>2228354.39</v>
      </c>
      <c r="D12" s="11">
        <v>3496765.1</v>
      </c>
      <c r="E12" s="11">
        <v>1936022.56</v>
      </c>
      <c r="F12" s="11"/>
      <c r="G12" s="11"/>
      <c r="H12" s="11">
        <f>C12+D12-E12+G12</f>
        <v>3789096.93</v>
      </c>
      <c r="J12" s="11"/>
      <c r="K12" s="11"/>
      <c r="M12" s="11">
        <f>H12+K12</f>
        <v>3789096.93</v>
      </c>
    </row>
    <row r="13" spans="1:13" x14ac:dyDescent="0.25">
      <c r="A13" s="10"/>
      <c r="B13" s="13" t="s">
        <v>1</v>
      </c>
      <c r="C13" s="11">
        <v>618738.66</v>
      </c>
      <c r="D13" s="11">
        <v>3496765.1</v>
      </c>
      <c r="E13" s="11">
        <v>1936022.56</v>
      </c>
      <c r="F13" s="11">
        <v>1677656.48</v>
      </c>
      <c r="G13" s="11"/>
      <c r="H13" s="11">
        <f>C13+D13-E13+G13-F13</f>
        <v>501824.7200000002</v>
      </c>
      <c r="J13" s="11"/>
      <c r="K13" s="11"/>
      <c r="M13" s="11">
        <f t="shared" ref="M13:M14" si="4">H13+K13</f>
        <v>501824.7200000002</v>
      </c>
    </row>
    <row r="14" spans="1:13" x14ac:dyDescent="0.25">
      <c r="A14" s="10"/>
      <c r="B14" s="13" t="s">
        <v>2</v>
      </c>
      <c r="C14" s="11">
        <v>0</v>
      </c>
      <c r="D14" s="11">
        <v>569.98</v>
      </c>
      <c r="E14" s="11">
        <v>1678226.46</v>
      </c>
      <c r="F14" s="11">
        <v>1677656.48</v>
      </c>
      <c r="G14" s="11"/>
      <c r="H14" s="11">
        <f>C14+D14-E14+G14+F14</f>
        <v>0</v>
      </c>
      <c r="J14" s="11">
        <v>0</v>
      </c>
      <c r="K14" s="11">
        <v>0</v>
      </c>
      <c r="M14" s="11">
        <f t="shared" si="4"/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NAME OF COMPANY</vt:lpstr>
      <vt:lpstr>Sheet1</vt:lpstr>
      <vt:lpstr>PWPL</vt:lpstr>
      <vt:lpstr>Sheet2</vt:lpstr>
      <vt:lpstr>2017-08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2018-05-11T11:34:11Z</dcterms:modified>
</cp:coreProperties>
</file>