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Calculator" sheetId="1" r:id="rId1"/>
    <sheet name="IDBI" sheetId="2" r:id="rId2"/>
    <sheet name="Sheet3" sheetId="3" r:id="rId3"/>
  </sheets>
  <definedNames>
    <definedName name="_xlnm.Print_Area" localSheetId="1">IDBI!$A$1:$I$84</definedName>
  </definedNames>
  <calcPr calcId="144525"/>
</workbook>
</file>

<file path=xl/calcChain.xml><?xml version="1.0" encoding="utf-8"?>
<calcChain xmlns="http://schemas.openxmlformats.org/spreadsheetml/2006/main">
  <c r="E80" i="2" l="1"/>
  <c r="C80" i="2"/>
  <c r="G78" i="2"/>
  <c r="G46" i="2"/>
  <c r="E76" i="2"/>
  <c r="E70" i="2"/>
  <c r="F70" i="2" s="1"/>
  <c r="C70" i="2"/>
  <c r="C61" i="2"/>
  <c r="E56" i="2"/>
  <c r="C56" i="2"/>
  <c r="E52" i="2"/>
  <c r="E46" i="2"/>
  <c r="E42" i="2"/>
  <c r="C42" i="2"/>
  <c r="C37" i="2"/>
  <c r="E27" i="2"/>
  <c r="C23" i="2"/>
  <c r="C12" i="2"/>
  <c r="I70" i="2" l="1"/>
  <c r="D70" i="2"/>
  <c r="G70" i="2" s="1"/>
  <c r="F76" i="2"/>
  <c r="C76" i="2"/>
  <c r="E73" i="2"/>
  <c r="C73" i="2"/>
  <c r="D73" i="2" s="1"/>
  <c r="E65" i="2"/>
  <c r="F65" i="2" s="1"/>
  <c r="C65" i="2"/>
  <c r="E61" i="2"/>
  <c r="F61" i="2" s="1"/>
  <c r="F56" i="2"/>
  <c r="F52" i="2"/>
  <c r="C52" i="2"/>
  <c r="D52" i="2" s="1"/>
  <c r="E49" i="2"/>
  <c r="F49" i="2" s="1"/>
  <c r="C49" i="2"/>
  <c r="D49" i="2" s="1"/>
  <c r="C46" i="2"/>
  <c r="D46" i="2" s="1"/>
  <c r="F46" i="2"/>
  <c r="F42" i="2"/>
  <c r="D42" i="2"/>
  <c r="E37" i="2"/>
  <c r="F37" i="2" s="1"/>
  <c r="D37" i="2"/>
  <c r="E32" i="2"/>
  <c r="F32" i="2" s="1"/>
  <c r="C32" i="2"/>
  <c r="F27" i="2"/>
  <c r="C27" i="2"/>
  <c r="E23" i="2"/>
  <c r="F23" i="2" s="1"/>
  <c r="D23" i="2"/>
  <c r="E19" i="2"/>
  <c r="F19" i="2" s="1"/>
  <c r="C19" i="2"/>
  <c r="D19" i="2" s="1"/>
  <c r="E16" i="2"/>
  <c r="F16" i="2" s="1"/>
  <c r="C16" i="2"/>
  <c r="D16" i="2" s="1"/>
  <c r="E12" i="2"/>
  <c r="F12" i="2" s="1"/>
  <c r="E7" i="2"/>
  <c r="F7" i="2" s="1"/>
  <c r="C7" i="2"/>
  <c r="D7" i="2" s="1"/>
  <c r="F73" i="2" l="1"/>
  <c r="I56" i="2"/>
  <c r="I12" i="2"/>
  <c r="I65" i="2"/>
  <c r="I76" i="2"/>
  <c r="I7" i="2"/>
  <c r="I23" i="2"/>
  <c r="I46" i="2"/>
  <c r="I61" i="2"/>
  <c r="D12" i="2"/>
  <c r="G12" i="2" s="1"/>
  <c r="I37" i="2"/>
  <c r="I49" i="2"/>
  <c r="D76" i="2"/>
  <c r="G76" i="2" s="1"/>
  <c r="I16" i="2"/>
  <c r="I42" i="2"/>
  <c r="I52" i="2"/>
  <c r="I73" i="2"/>
  <c r="I32" i="2"/>
  <c r="I19" i="2"/>
  <c r="D27" i="2"/>
  <c r="G27" i="2" s="1"/>
  <c r="I27" i="2"/>
  <c r="G73" i="2"/>
  <c r="D65" i="2"/>
  <c r="G65" i="2" s="1"/>
  <c r="G7" i="2"/>
  <c r="D61" i="2"/>
  <c r="G61" i="2" s="1"/>
  <c r="D56" i="2"/>
  <c r="G56" i="2" s="1"/>
  <c r="G52" i="2"/>
  <c r="G49" i="2"/>
  <c r="G42" i="2"/>
  <c r="G37" i="2"/>
  <c r="D32" i="2"/>
  <c r="G32" i="2" s="1"/>
  <c r="G23" i="2"/>
  <c r="G19" i="2"/>
  <c r="G16" i="2"/>
  <c r="B7" i="1"/>
  <c r="B5" i="1"/>
  <c r="B6" i="1"/>
  <c r="I78" i="2" l="1"/>
  <c r="E84" i="2"/>
  <c r="B8" i="1"/>
  <c r="B9" i="1" s="1"/>
  <c r="I80" i="2" l="1"/>
  <c r="I81" i="2"/>
  <c r="B10" i="1"/>
  <c r="B11" i="1"/>
  <c r="I82" i="2" l="1"/>
  <c r="I84" i="2" s="1"/>
</calcChain>
</file>

<file path=xl/sharedStrings.xml><?xml version="1.0" encoding="utf-8"?>
<sst xmlns="http://schemas.openxmlformats.org/spreadsheetml/2006/main" count="45" uniqueCount="39">
  <si>
    <t xml:space="preserve">Amount of Foreign Purchase or sale of foreign Currency 
in Rupees value
</t>
  </si>
  <si>
    <t>Up to  Rs 100000</t>
  </si>
  <si>
    <t>Above 100000</t>
  </si>
  <si>
    <t>Total Taxable Value</t>
  </si>
  <si>
    <t>Calculation of GST Chargable on Foreign Currency Purchase and Sale</t>
  </si>
  <si>
    <t>GST @18%</t>
  </si>
  <si>
    <t>CGST 9%</t>
  </si>
  <si>
    <t>SGST 9%</t>
  </si>
  <si>
    <t>Amount</t>
  </si>
  <si>
    <t xml:space="preserve">Rs1,00,001 to Rs10,00,000
</t>
  </si>
  <si>
    <t>IDBI Bank Bank Charges Calculation</t>
  </si>
  <si>
    <t>FC Conversion Value</t>
  </si>
  <si>
    <t>BILL ID</t>
  </si>
  <si>
    <t>Date</t>
  </si>
  <si>
    <t>Other</t>
  </si>
  <si>
    <t>Tax 18 %</t>
  </si>
  <si>
    <t>Total Charges Including GST</t>
  </si>
  <si>
    <t>Grand Total</t>
  </si>
  <si>
    <t>CGST</t>
  </si>
  <si>
    <t>Total Tax</t>
  </si>
  <si>
    <t>Total Invoice Value</t>
  </si>
  <si>
    <t>Invoice No.</t>
  </si>
  <si>
    <t>1824FA0000000246</t>
  </si>
  <si>
    <t>170375TCBG00344</t>
  </si>
  <si>
    <t>170375FIBC01427</t>
  </si>
  <si>
    <t>170375IIBN00241</t>
  </si>
  <si>
    <t>170375ILCU00558</t>
  </si>
  <si>
    <t>170375TCBG00362</t>
  </si>
  <si>
    <t>170375FIBC01492</t>
  </si>
  <si>
    <t>170375FIBC01443</t>
  </si>
  <si>
    <t>170375FIBC01444</t>
  </si>
  <si>
    <t>170375FTTO02117</t>
  </si>
  <si>
    <t>170375FTTO02118</t>
  </si>
  <si>
    <t>170375TCBG00370</t>
  </si>
  <si>
    <t>170375FIBC01218</t>
  </si>
  <si>
    <t>170375TCBG00374</t>
  </si>
  <si>
    <t>170375FIBC01491</t>
  </si>
  <si>
    <t>Invoice Date -</t>
  </si>
  <si>
    <t>SGST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</si>
</sst>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7" borderId="1" xfId="0" applyFont="1" applyFill="1" applyBorder="1"/>
    <xf numFmtId="0" fontId="1" fillId="7" borderId="2" xfId="0" applyFont="1" applyFill="1" applyBorder="1"/>
    <xf numFmtId="0" fontId="1" fillId="2" borderId="3" xfId="0" applyFont="1" applyFill="1" applyBorder="1" applyAlignment="1">
      <alignment horizontal="left" vertical="top"/>
    </xf>
    <xf numFmtId="2" fontId="1" fillId="6" borderId="4" xfId="0" applyNumberFormat="1" applyFont="1" applyFill="1" applyBorder="1"/>
    <xf numFmtId="0" fontId="1" fillId="6" borderId="4" xfId="0" applyFont="1" applyFill="1" applyBorder="1"/>
    <xf numFmtId="0" fontId="1" fillId="5" borderId="4" xfId="0" applyFont="1" applyFill="1" applyBorder="1"/>
    <xf numFmtId="0" fontId="1" fillId="3" borderId="4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2" borderId="6" xfId="0" applyFont="1" applyFill="1" applyBorder="1"/>
    <xf numFmtId="2" fontId="1" fillId="6" borderId="4" xfId="0" applyNumberFormat="1" applyFont="1" applyFill="1" applyBorder="1" applyAlignment="1">
      <alignment horizontal="left" vertical="top"/>
    </xf>
    <xf numFmtId="1" fontId="0" fillId="6" borderId="7" xfId="0" applyNumberFormat="1" applyFill="1" applyBorder="1"/>
    <xf numFmtId="1" fontId="1" fillId="5" borderId="8" xfId="0" applyNumberFormat="1" applyFont="1" applyFill="1" applyBorder="1"/>
    <xf numFmtId="1" fontId="1" fillId="3" borderId="7" xfId="0" applyNumberFormat="1" applyFont="1" applyFill="1" applyBorder="1"/>
    <xf numFmtId="1" fontId="1" fillId="4" borderId="7" xfId="0" applyNumberFormat="1" applyFont="1" applyFill="1" applyBorder="1"/>
    <xf numFmtId="1" fontId="1" fillId="4" borderId="9" xfId="0" applyNumberFormat="1" applyFont="1" applyFill="1" applyBorder="1"/>
    <xf numFmtId="1" fontId="1" fillId="0" borderId="10" xfId="0" applyNumberFormat="1" applyFont="1" applyBorder="1"/>
    <xf numFmtId="0" fontId="0" fillId="0" borderId="11" xfId="0" applyBorder="1"/>
    <xf numFmtId="1" fontId="0" fillId="0" borderId="10" xfId="0" applyNumberFormat="1" applyBorder="1"/>
    <xf numFmtId="1" fontId="0" fillId="0" borderId="10" xfId="0" applyNumberFormat="1" applyFont="1" applyBorder="1"/>
    <xf numFmtId="1" fontId="0" fillId="0" borderId="0" xfId="0" applyNumberFormat="1" applyFont="1" applyBorder="1"/>
    <xf numFmtId="1" fontId="0" fillId="0" borderId="0" xfId="0" applyNumberFormat="1" applyBorder="1"/>
    <xf numFmtId="1" fontId="1" fillId="0" borderId="0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14" xfId="0" applyBorder="1"/>
    <xf numFmtId="1" fontId="0" fillId="0" borderId="14" xfId="0" applyNumberFormat="1" applyBorder="1"/>
    <xf numFmtId="1" fontId="1" fillId="0" borderId="15" xfId="0" applyNumberFormat="1" applyFont="1" applyBorder="1"/>
    <xf numFmtId="9" fontId="1" fillId="0" borderId="0" xfId="0" applyNumberFormat="1" applyFont="1" applyBorder="1"/>
    <xf numFmtId="0" fontId="1" fillId="0" borderId="15" xfId="0" applyFont="1" applyBorder="1"/>
    <xf numFmtId="0" fontId="0" fillId="0" borderId="16" xfId="0" applyBorder="1"/>
    <xf numFmtId="0" fontId="1" fillId="0" borderId="16" xfId="0" applyFont="1" applyBorder="1" applyAlignment="1">
      <alignment horizontal="left" vertical="top" wrapText="1"/>
    </xf>
    <xf numFmtId="1" fontId="1" fillId="0" borderId="17" xfId="0" applyNumberFormat="1" applyFont="1" applyBorder="1"/>
    <xf numFmtId="0" fontId="1" fillId="0" borderId="16" xfId="0" applyFont="1" applyBorder="1"/>
    <xf numFmtId="1" fontId="1" fillId="0" borderId="18" xfId="0" applyNumberFormat="1" applyFont="1" applyBorder="1"/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21" sqref="A21"/>
    </sheetView>
  </sheetViews>
  <sheetFormatPr defaultRowHeight="15" x14ac:dyDescent="0.25"/>
  <cols>
    <col min="1" max="1" width="64.28515625" customWidth="1"/>
  </cols>
  <sheetData>
    <row r="1" spans="1:2" ht="15.75" thickBot="1" x14ac:dyDescent="0.3"/>
    <row r="2" spans="1:2" ht="15.75" thickBot="1" x14ac:dyDescent="0.3">
      <c r="A2" s="1" t="s">
        <v>4</v>
      </c>
      <c r="B2" s="2" t="s">
        <v>8</v>
      </c>
    </row>
    <row r="3" spans="1:2" ht="15.75" thickBot="1" x14ac:dyDescent="0.3"/>
    <row r="4" spans="1:2" x14ac:dyDescent="0.25">
      <c r="A4" s="3" t="s">
        <v>0</v>
      </c>
      <c r="B4" s="10">
        <v>1700255</v>
      </c>
    </row>
    <row r="5" spans="1:2" x14ac:dyDescent="0.25">
      <c r="A5" s="4" t="s">
        <v>1</v>
      </c>
      <c r="B5" s="12">
        <f>IF(B4&lt;25000,250,IF(B4&lt;100000,B4*1%,1000))</f>
        <v>1000</v>
      </c>
    </row>
    <row r="6" spans="1:2" ht="15.75" customHeight="1" x14ac:dyDescent="0.25">
      <c r="A6" s="11" t="s">
        <v>9</v>
      </c>
      <c r="B6" s="12">
        <f>IF(B4&lt;1000000,IF(B4&lt;100000,0,(B4-100000)*0.5%),4500)</f>
        <v>4500</v>
      </c>
    </row>
    <row r="7" spans="1:2" x14ac:dyDescent="0.25">
      <c r="A7" s="5" t="s">
        <v>2</v>
      </c>
      <c r="B7" s="12">
        <f>IF(B4&gt;1000000,IF(B4&lt;100000,0,(B4-1000000)*0.1%),0)</f>
        <v>700.255</v>
      </c>
    </row>
    <row r="8" spans="1:2" ht="15.75" thickBot="1" x14ac:dyDescent="0.3">
      <c r="A8" s="6" t="s">
        <v>3</v>
      </c>
      <c r="B8" s="13">
        <f>SUM(B5:B7)</f>
        <v>6200.2550000000001</v>
      </c>
    </row>
    <row r="9" spans="1:2" ht="15.75" thickTop="1" x14ac:dyDescent="0.25">
      <c r="A9" s="7" t="s">
        <v>5</v>
      </c>
      <c r="B9" s="14">
        <f>B8*18%</f>
        <v>1116.0459000000001</v>
      </c>
    </row>
    <row r="10" spans="1:2" x14ac:dyDescent="0.25">
      <c r="A10" s="8" t="s">
        <v>6</v>
      </c>
      <c r="B10" s="15">
        <f>B8*9%</f>
        <v>558.02295000000004</v>
      </c>
    </row>
    <row r="11" spans="1:2" ht="15.75" thickBot="1" x14ac:dyDescent="0.3">
      <c r="A11" s="9" t="s">
        <v>7</v>
      </c>
      <c r="B11" s="16">
        <f>B8*9%</f>
        <v>558.02295000000004</v>
      </c>
    </row>
  </sheetData>
  <sheetProtection sheet="1" objects="1" scenarios="1" formatCells="0" formatColumns="0" formatRows="0" insertRows="0" deleteColumns="0" deleteRows="0"/>
  <protectedRanges>
    <protectedRange sqref="B4" name="Range1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view="pageBreakPreview" topLeftCell="A51" zoomScale="60" zoomScaleNormal="100" workbookViewId="0">
      <selection activeCell="N75" sqref="N75"/>
    </sheetView>
  </sheetViews>
  <sheetFormatPr defaultRowHeight="15" x14ac:dyDescent="0.25"/>
  <cols>
    <col min="1" max="1" width="17.42578125" style="48" customWidth="1"/>
    <col min="2" max="2" width="20" style="48" customWidth="1"/>
    <col min="3" max="3" width="17.7109375" customWidth="1"/>
    <col min="4" max="4" width="11.7109375" customWidth="1"/>
    <col min="5" max="5" width="27.42578125" customWidth="1"/>
    <col min="6" max="6" width="12" customWidth="1"/>
    <col min="7" max="7" width="35.85546875" customWidth="1"/>
    <col min="8" max="8" width="6" customWidth="1"/>
    <col min="9" max="9" width="11.5703125" customWidth="1"/>
  </cols>
  <sheetData>
    <row r="1" spans="1:9" ht="15.75" x14ac:dyDescent="0.25">
      <c r="A1" s="24" t="s">
        <v>10</v>
      </c>
      <c r="B1" s="25"/>
      <c r="C1" s="25"/>
      <c r="D1" s="25"/>
      <c r="E1" s="25"/>
      <c r="F1" s="25"/>
      <c r="G1" s="25"/>
      <c r="H1" s="25"/>
      <c r="I1" s="26"/>
    </row>
    <row r="2" spans="1:9" x14ac:dyDescent="0.25">
      <c r="A2" s="39" t="s">
        <v>37</v>
      </c>
      <c r="B2" s="49">
        <v>42978</v>
      </c>
      <c r="C2" s="27" t="s">
        <v>21</v>
      </c>
      <c r="D2" s="28" t="s">
        <v>22</v>
      </c>
      <c r="E2" s="28"/>
      <c r="F2" s="28"/>
      <c r="G2" s="28"/>
      <c r="H2" s="28"/>
      <c r="I2" s="29"/>
    </row>
    <row r="3" spans="1:9" ht="15.75" thickBot="1" x14ac:dyDescent="0.3">
      <c r="A3" s="45"/>
      <c r="B3" s="40"/>
      <c r="C3" s="28"/>
      <c r="D3" s="28"/>
      <c r="E3" s="28"/>
      <c r="F3" s="28"/>
      <c r="G3" s="28"/>
      <c r="H3" s="28"/>
      <c r="I3" s="29"/>
    </row>
    <row r="4" spans="1:9" ht="15.75" thickBot="1" x14ac:dyDescent="0.3">
      <c r="A4" s="41" t="s">
        <v>13</v>
      </c>
      <c r="B4" s="42" t="s">
        <v>12</v>
      </c>
      <c r="C4" s="42" t="s">
        <v>14</v>
      </c>
      <c r="D4" s="42" t="s">
        <v>15</v>
      </c>
      <c r="E4" s="42" t="s">
        <v>11</v>
      </c>
      <c r="F4" s="42" t="s">
        <v>15</v>
      </c>
      <c r="G4" s="42" t="s">
        <v>16</v>
      </c>
      <c r="H4" s="43"/>
      <c r="I4" s="44"/>
    </row>
    <row r="5" spans="1:9" x14ac:dyDescent="0.25">
      <c r="A5" s="46">
        <v>42948</v>
      </c>
      <c r="B5" s="40" t="s">
        <v>23</v>
      </c>
      <c r="C5" s="28">
        <v>2000</v>
      </c>
      <c r="D5" s="28"/>
      <c r="E5" s="28"/>
      <c r="F5" s="28"/>
      <c r="G5" s="28"/>
      <c r="H5" s="28"/>
      <c r="I5" s="29"/>
    </row>
    <row r="6" spans="1:9" x14ac:dyDescent="0.25">
      <c r="A6" s="45"/>
      <c r="B6" s="40"/>
      <c r="C6" s="28">
        <v>2500</v>
      </c>
      <c r="D6" s="28"/>
      <c r="E6" s="18">
        <v>0</v>
      </c>
      <c r="F6" s="28"/>
      <c r="G6" s="28"/>
      <c r="H6" s="28"/>
      <c r="I6" s="29"/>
    </row>
    <row r="7" spans="1:9" ht="15.75" thickBot="1" x14ac:dyDescent="0.3">
      <c r="A7" s="45"/>
      <c r="B7" s="40"/>
      <c r="C7" s="20">
        <f>SUM(C5:C6)</f>
        <v>4500</v>
      </c>
      <c r="D7" s="22">
        <f>C7*18%</f>
        <v>810</v>
      </c>
      <c r="E7" s="19">
        <f>E6</f>
        <v>0</v>
      </c>
      <c r="F7" s="28">
        <f>E7*18%</f>
        <v>0</v>
      </c>
      <c r="G7" s="23">
        <f>C7+D7+F7</f>
        <v>5310</v>
      </c>
      <c r="H7" s="28"/>
      <c r="I7" s="30">
        <f>C7+E7</f>
        <v>4500</v>
      </c>
    </row>
    <row r="8" spans="1:9" ht="15.75" thickTop="1" x14ac:dyDescent="0.25">
      <c r="A8" s="45"/>
      <c r="B8" s="40"/>
      <c r="C8" s="28"/>
      <c r="D8" s="28"/>
      <c r="E8" s="28"/>
      <c r="F8" s="28"/>
      <c r="G8" s="28"/>
      <c r="H8" s="28"/>
      <c r="I8" s="29"/>
    </row>
    <row r="9" spans="1:9" x14ac:dyDescent="0.25">
      <c r="A9" s="46">
        <v>42949</v>
      </c>
      <c r="B9" s="40" t="s">
        <v>24</v>
      </c>
      <c r="C9" s="22">
        <v>500</v>
      </c>
      <c r="D9" s="22"/>
      <c r="E9" s="22">
        <v>0</v>
      </c>
      <c r="F9" s="22"/>
      <c r="G9" s="22"/>
      <c r="H9" s="28"/>
      <c r="I9" s="29"/>
    </row>
    <row r="10" spans="1:9" x14ac:dyDescent="0.25">
      <c r="A10" s="46"/>
      <c r="B10" s="40"/>
      <c r="C10" s="22">
        <v>750</v>
      </c>
      <c r="D10" s="22"/>
      <c r="E10" s="22"/>
      <c r="F10" s="22"/>
      <c r="G10" s="22"/>
      <c r="H10" s="28"/>
      <c r="I10" s="29"/>
    </row>
    <row r="11" spans="1:9" x14ac:dyDescent="0.25">
      <c r="A11" s="46"/>
      <c r="B11" s="40"/>
      <c r="C11" s="22">
        <v>2000</v>
      </c>
      <c r="D11" s="22"/>
      <c r="E11" s="22"/>
      <c r="F11" s="22"/>
      <c r="G11" s="22"/>
      <c r="H11" s="28"/>
      <c r="I11" s="29"/>
    </row>
    <row r="12" spans="1:9" ht="15.75" thickBot="1" x14ac:dyDescent="0.3">
      <c r="A12" s="45"/>
      <c r="B12" s="40"/>
      <c r="C12" s="19">
        <f>SUM(C9:C11)</f>
        <v>3250</v>
      </c>
      <c r="D12" s="22">
        <f>C12*18%</f>
        <v>585</v>
      </c>
      <c r="E12" s="19">
        <f>SUM(E9)</f>
        <v>0</v>
      </c>
      <c r="F12" s="28">
        <f>E12*18%</f>
        <v>0</v>
      </c>
      <c r="G12" s="23">
        <f>C12+D12+F12</f>
        <v>3835</v>
      </c>
      <c r="H12" s="28"/>
      <c r="I12" s="30">
        <f>C12+E12</f>
        <v>3250</v>
      </c>
    </row>
    <row r="13" spans="1:9" ht="15.75" thickTop="1" x14ac:dyDescent="0.25">
      <c r="A13" s="45"/>
      <c r="B13" s="40"/>
      <c r="C13" s="28"/>
      <c r="D13" s="28"/>
      <c r="E13" s="28"/>
      <c r="F13" s="28"/>
      <c r="G13" s="28"/>
      <c r="H13" s="28"/>
      <c r="I13" s="29"/>
    </row>
    <row r="14" spans="1:9" x14ac:dyDescent="0.25">
      <c r="A14" s="46">
        <v>42949</v>
      </c>
      <c r="B14" s="40" t="s">
        <v>25</v>
      </c>
      <c r="C14" s="28">
        <v>3000</v>
      </c>
      <c r="D14" s="28"/>
      <c r="E14" s="28"/>
      <c r="F14" s="28"/>
      <c r="G14" s="28"/>
      <c r="H14" s="28"/>
      <c r="I14" s="29"/>
    </row>
    <row r="15" spans="1:9" x14ac:dyDescent="0.25">
      <c r="A15" s="45"/>
      <c r="B15" s="40"/>
      <c r="C15" s="28">
        <v>250</v>
      </c>
      <c r="D15" s="28"/>
      <c r="E15" s="28">
        <v>0</v>
      </c>
      <c r="F15" s="28"/>
      <c r="G15" s="28"/>
      <c r="H15" s="28"/>
      <c r="I15" s="29"/>
    </row>
    <row r="16" spans="1:9" ht="15.75" thickBot="1" x14ac:dyDescent="0.3">
      <c r="A16" s="45"/>
      <c r="B16" s="40"/>
      <c r="C16" s="20">
        <f>SUM(C14:C15)</f>
        <v>3250</v>
      </c>
      <c r="D16" s="22">
        <f>C16*18%</f>
        <v>585</v>
      </c>
      <c r="E16" s="19">
        <f>SUM(E15)</f>
        <v>0</v>
      </c>
      <c r="F16" s="22">
        <f>E16*18%</f>
        <v>0</v>
      </c>
      <c r="G16" s="23">
        <f>C16+D16+F16</f>
        <v>3835</v>
      </c>
      <c r="H16" s="28"/>
      <c r="I16" s="30">
        <f>C16+E16</f>
        <v>3250</v>
      </c>
    </row>
    <row r="17" spans="1:9" ht="15.75" thickTop="1" x14ac:dyDescent="0.25">
      <c r="A17" s="45"/>
      <c r="B17" s="40"/>
      <c r="C17" s="28"/>
      <c r="D17" s="28"/>
      <c r="E17" s="28"/>
      <c r="F17" s="28"/>
      <c r="G17" s="28"/>
      <c r="H17" s="28"/>
      <c r="I17" s="29"/>
    </row>
    <row r="18" spans="1:9" x14ac:dyDescent="0.25">
      <c r="A18" s="46">
        <v>42950</v>
      </c>
      <c r="B18" s="40" t="s">
        <v>23</v>
      </c>
      <c r="C18" s="22">
        <v>9581</v>
      </c>
      <c r="D18" s="22"/>
      <c r="E18" s="22">
        <v>0</v>
      </c>
      <c r="F18" s="22"/>
      <c r="G18" s="22"/>
      <c r="H18" s="28"/>
      <c r="I18" s="29"/>
    </row>
    <row r="19" spans="1:9" ht="15.75" thickBot="1" x14ac:dyDescent="0.3">
      <c r="A19" s="45"/>
      <c r="B19" s="40"/>
      <c r="C19" s="19">
        <f>C18</f>
        <v>9581</v>
      </c>
      <c r="D19" s="22">
        <f>C19*18%</f>
        <v>1724.58</v>
      </c>
      <c r="E19" s="19">
        <f>SUM(E18)</f>
        <v>0</v>
      </c>
      <c r="F19" s="28">
        <f>E19*18%</f>
        <v>0</v>
      </c>
      <c r="G19" s="23">
        <f>C19+D19+F19</f>
        <v>11305.58</v>
      </c>
      <c r="H19" s="28"/>
      <c r="I19" s="30">
        <f>C19+E19</f>
        <v>9581</v>
      </c>
    </row>
    <row r="20" spans="1:9" ht="15.75" thickTop="1" x14ac:dyDescent="0.25">
      <c r="A20" s="45"/>
      <c r="B20" s="40"/>
      <c r="C20" s="28"/>
      <c r="D20" s="28"/>
      <c r="E20" s="28"/>
      <c r="F20" s="28"/>
      <c r="G20" s="28"/>
      <c r="H20" s="28"/>
      <c r="I20" s="29"/>
    </row>
    <row r="21" spans="1:9" x14ac:dyDescent="0.25">
      <c r="A21" s="46">
        <v>42952</v>
      </c>
      <c r="B21" s="40" t="s">
        <v>26</v>
      </c>
      <c r="C21" s="22">
        <v>500</v>
      </c>
      <c r="D21" s="22"/>
      <c r="E21" s="22">
        <v>0</v>
      </c>
      <c r="F21" s="22"/>
      <c r="G21" s="22"/>
      <c r="H21" s="28"/>
      <c r="I21" s="29"/>
    </row>
    <row r="22" spans="1:9" x14ac:dyDescent="0.25">
      <c r="A22" s="46"/>
      <c r="B22" s="40"/>
      <c r="C22" s="22">
        <v>83125</v>
      </c>
      <c r="D22" s="22"/>
      <c r="E22" s="22"/>
      <c r="F22" s="22"/>
      <c r="G22" s="22"/>
      <c r="H22" s="28"/>
      <c r="I22" s="29"/>
    </row>
    <row r="23" spans="1:9" ht="15.75" thickBot="1" x14ac:dyDescent="0.3">
      <c r="A23" s="45"/>
      <c r="B23" s="40"/>
      <c r="C23" s="19">
        <f>SUM(C21:C22)</f>
        <v>83625</v>
      </c>
      <c r="D23" s="22">
        <f>C23*18%</f>
        <v>15052.5</v>
      </c>
      <c r="E23" s="19">
        <f>SUM(E21)</f>
        <v>0</v>
      </c>
      <c r="F23" s="28">
        <f>E23*18%</f>
        <v>0</v>
      </c>
      <c r="G23" s="23">
        <f>C23+D23+F23</f>
        <v>98677.5</v>
      </c>
      <c r="H23" s="28"/>
      <c r="I23" s="30">
        <f>C23+E23</f>
        <v>83625</v>
      </c>
    </row>
    <row r="24" spans="1:9" ht="15.75" thickTop="1" x14ac:dyDescent="0.25">
      <c r="A24" s="45"/>
      <c r="B24" s="40"/>
      <c r="C24" s="28"/>
      <c r="D24" s="28"/>
      <c r="E24" s="28"/>
      <c r="F24" s="28"/>
      <c r="G24" s="28"/>
      <c r="H24" s="28"/>
      <c r="I24" s="29"/>
    </row>
    <row r="25" spans="1:9" x14ac:dyDescent="0.25">
      <c r="A25" s="46">
        <v>42958</v>
      </c>
      <c r="B25" s="40" t="s">
        <v>27</v>
      </c>
      <c r="C25" s="28">
        <v>2000</v>
      </c>
      <c r="D25" s="28"/>
      <c r="E25" s="28"/>
      <c r="F25" s="28"/>
      <c r="G25" s="28"/>
      <c r="H25" s="28"/>
      <c r="I25" s="29"/>
    </row>
    <row r="26" spans="1:9" x14ac:dyDescent="0.25">
      <c r="A26" s="45"/>
      <c r="B26" s="40"/>
      <c r="C26" s="28">
        <v>2500</v>
      </c>
      <c r="D26" s="28"/>
      <c r="E26" s="28"/>
      <c r="F26" s="28"/>
      <c r="G26" s="28"/>
      <c r="H26" s="28"/>
      <c r="I26" s="29"/>
    </row>
    <row r="27" spans="1:9" ht="15.75" thickBot="1" x14ac:dyDescent="0.3">
      <c r="A27" s="45"/>
      <c r="B27" s="40"/>
      <c r="C27" s="20">
        <f>SUM(C25:C26)</f>
        <v>4500</v>
      </c>
      <c r="D27" s="22">
        <f>C27*18%</f>
        <v>810</v>
      </c>
      <c r="E27" s="20">
        <f>SUM(E25:E26)</f>
        <v>0</v>
      </c>
      <c r="F27" s="28">
        <f>E27*18%</f>
        <v>0</v>
      </c>
      <c r="G27" s="23">
        <f>C27+D27+F27</f>
        <v>5310</v>
      </c>
      <c r="H27" s="28"/>
      <c r="I27" s="30">
        <f>C27+E27</f>
        <v>4500</v>
      </c>
    </row>
    <row r="28" spans="1:9" ht="15.75" thickTop="1" x14ac:dyDescent="0.25">
      <c r="A28" s="45"/>
      <c r="B28" s="40"/>
      <c r="C28" s="28"/>
      <c r="D28" s="28"/>
      <c r="E28" s="28"/>
      <c r="F28" s="28"/>
      <c r="G28" s="28"/>
      <c r="H28" s="28"/>
      <c r="I28" s="29"/>
    </row>
    <row r="29" spans="1:9" x14ac:dyDescent="0.25">
      <c r="A29" s="46">
        <v>42961</v>
      </c>
      <c r="B29" s="40" t="s">
        <v>28</v>
      </c>
      <c r="C29" s="28">
        <v>500</v>
      </c>
      <c r="D29" s="28"/>
      <c r="E29" s="28"/>
      <c r="F29" s="28"/>
      <c r="G29" s="28"/>
      <c r="H29" s="28"/>
      <c r="I29" s="29"/>
    </row>
    <row r="30" spans="1:9" x14ac:dyDescent="0.25">
      <c r="A30" s="46"/>
      <c r="B30" s="40"/>
      <c r="C30" s="28">
        <v>750</v>
      </c>
      <c r="D30" s="28"/>
      <c r="E30" s="28"/>
      <c r="F30" s="28"/>
      <c r="G30" s="28"/>
      <c r="H30" s="28"/>
      <c r="I30" s="29"/>
    </row>
    <row r="31" spans="1:9" x14ac:dyDescent="0.25">
      <c r="A31" s="45"/>
      <c r="B31" s="40"/>
      <c r="C31" s="28">
        <v>2000</v>
      </c>
      <c r="D31" s="28"/>
      <c r="E31" s="28">
        <v>0</v>
      </c>
      <c r="F31" s="28"/>
      <c r="G31" s="28"/>
      <c r="H31" s="28"/>
      <c r="I31" s="29"/>
    </row>
    <row r="32" spans="1:9" ht="15.75" thickBot="1" x14ac:dyDescent="0.3">
      <c r="A32" s="45"/>
      <c r="B32" s="40"/>
      <c r="C32" s="20">
        <f>SUM(C29:C31)</f>
        <v>3250</v>
      </c>
      <c r="D32" s="22">
        <f>C32*18%</f>
        <v>585</v>
      </c>
      <c r="E32" s="19">
        <f>SUM(E31)</f>
        <v>0</v>
      </c>
      <c r="F32" s="28">
        <f>E32*18%</f>
        <v>0</v>
      </c>
      <c r="G32" s="23">
        <f>C32+D32+F32</f>
        <v>3835</v>
      </c>
      <c r="H32" s="28"/>
      <c r="I32" s="30">
        <f>C32+E32</f>
        <v>3250</v>
      </c>
    </row>
    <row r="33" spans="1:9" ht="15.75" thickTop="1" x14ac:dyDescent="0.25">
      <c r="A33" s="45"/>
      <c r="B33" s="40"/>
      <c r="C33" s="28"/>
      <c r="D33" s="28"/>
      <c r="E33" s="28"/>
      <c r="F33" s="28"/>
      <c r="G33" s="28"/>
      <c r="H33" s="28"/>
      <c r="I33" s="29"/>
    </row>
    <row r="34" spans="1:9" x14ac:dyDescent="0.25">
      <c r="A34" s="46">
        <v>42961</v>
      </c>
      <c r="B34" s="40" t="s">
        <v>29</v>
      </c>
      <c r="C34" s="22">
        <v>500</v>
      </c>
      <c r="D34" s="22"/>
      <c r="E34" s="22">
        <v>0</v>
      </c>
      <c r="F34" s="22"/>
      <c r="G34" s="22"/>
      <c r="H34" s="28"/>
      <c r="I34" s="29"/>
    </row>
    <row r="35" spans="1:9" x14ac:dyDescent="0.25">
      <c r="A35" s="46"/>
      <c r="B35" s="40"/>
      <c r="C35" s="22">
        <v>750</v>
      </c>
      <c r="D35" s="22"/>
      <c r="E35" s="22"/>
      <c r="F35" s="22"/>
      <c r="G35" s="22"/>
      <c r="H35" s="28"/>
      <c r="I35" s="29"/>
    </row>
    <row r="36" spans="1:9" x14ac:dyDescent="0.25">
      <c r="A36" s="46"/>
      <c r="B36" s="40"/>
      <c r="C36" s="22">
        <v>2000</v>
      </c>
      <c r="D36" s="22"/>
      <c r="E36" s="22"/>
      <c r="F36" s="22"/>
      <c r="G36" s="22"/>
      <c r="H36" s="28"/>
      <c r="I36" s="29"/>
    </row>
    <row r="37" spans="1:9" ht="15.75" thickBot="1" x14ac:dyDescent="0.3">
      <c r="A37" s="45"/>
      <c r="B37" s="40"/>
      <c r="C37" s="19">
        <f>SUM(C34:C36)</f>
        <v>3250</v>
      </c>
      <c r="D37" s="22">
        <f>C37*18%</f>
        <v>585</v>
      </c>
      <c r="E37" s="19">
        <f>SUM(E34)</f>
        <v>0</v>
      </c>
      <c r="F37" s="28">
        <f>E37*18%</f>
        <v>0</v>
      </c>
      <c r="G37" s="23">
        <f>C37+D37+F37</f>
        <v>3835</v>
      </c>
      <c r="H37" s="28"/>
      <c r="I37" s="30">
        <f>C37+E37</f>
        <v>3250</v>
      </c>
    </row>
    <row r="38" spans="1:9" ht="15.75" thickTop="1" x14ac:dyDescent="0.25">
      <c r="A38" s="45"/>
      <c r="B38" s="40"/>
      <c r="C38" s="28"/>
      <c r="D38" s="28"/>
      <c r="E38" s="28"/>
      <c r="F38" s="28"/>
      <c r="G38" s="28"/>
      <c r="H38" s="28"/>
      <c r="I38" s="29"/>
    </row>
    <row r="39" spans="1:9" x14ac:dyDescent="0.25">
      <c r="A39" s="46">
        <v>42961</v>
      </c>
      <c r="B39" s="40" t="s">
        <v>30</v>
      </c>
      <c r="C39" s="22">
        <v>500</v>
      </c>
      <c r="D39" s="22"/>
      <c r="E39" s="22">
        <v>0</v>
      </c>
      <c r="F39" s="22"/>
      <c r="G39" s="22"/>
      <c r="H39" s="28"/>
      <c r="I39" s="29"/>
    </row>
    <row r="40" spans="1:9" x14ac:dyDescent="0.25">
      <c r="A40" s="46"/>
      <c r="B40" s="40"/>
      <c r="C40" s="22">
        <v>750</v>
      </c>
      <c r="D40" s="22"/>
      <c r="E40" s="22"/>
      <c r="F40" s="22"/>
      <c r="G40" s="22"/>
      <c r="H40" s="28"/>
      <c r="I40" s="29"/>
    </row>
    <row r="41" spans="1:9" x14ac:dyDescent="0.25">
      <c r="A41" s="46"/>
      <c r="B41" s="40"/>
      <c r="C41" s="22">
        <v>2000</v>
      </c>
      <c r="D41" s="22"/>
      <c r="E41" s="22"/>
      <c r="F41" s="22"/>
      <c r="G41" s="22"/>
      <c r="H41" s="28"/>
      <c r="I41" s="29"/>
    </row>
    <row r="42" spans="1:9" ht="15.75" thickBot="1" x14ac:dyDescent="0.3">
      <c r="A42" s="45"/>
      <c r="B42" s="40"/>
      <c r="C42" s="19">
        <f>SUM(C39:C41)</f>
        <v>3250</v>
      </c>
      <c r="D42" s="22">
        <f>C42*18%</f>
        <v>585</v>
      </c>
      <c r="E42" s="19">
        <f>SUM(E39:E41)</f>
        <v>0</v>
      </c>
      <c r="F42" s="28">
        <f>E42*18%</f>
        <v>0</v>
      </c>
      <c r="G42" s="23">
        <f>C42+D42+F42</f>
        <v>3835</v>
      </c>
      <c r="H42" s="28"/>
      <c r="I42" s="30">
        <f>C42+E42</f>
        <v>3250</v>
      </c>
    </row>
    <row r="43" spans="1:9" ht="15.75" thickTop="1" x14ac:dyDescent="0.25">
      <c r="A43" s="45"/>
      <c r="B43" s="40"/>
      <c r="C43" s="28"/>
      <c r="D43" s="28"/>
      <c r="E43" s="28"/>
      <c r="F43" s="28"/>
      <c r="G43" s="28"/>
      <c r="H43" s="28"/>
      <c r="I43" s="29"/>
    </row>
    <row r="44" spans="1:9" x14ac:dyDescent="0.25">
      <c r="A44" s="46">
        <v>42963</v>
      </c>
      <c r="B44" s="40" t="s">
        <v>31</v>
      </c>
      <c r="C44" s="28">
        <v>750</v>
      </c>
      <c r="D44" s="28"/>
      <c r="E44" s="28">
        <v>8727.7800000000007</v>
      </c>
      <c r="F44" s="28"/>
      <c r="G44" s="28"/>
      <c r="H44" s="28"/>
      <c r="I44" s="29"/>
    </row>
    <row r="45" spans="1:9" x14ac:dyDescent="0.25">
      <c r="A45" s="45"/>
      <c r="B45" s="40"/>
      <c r="C45" s="28">
        <v>1000</v>
      </c>
      <c r="D45" s="28"/>
      <c r="E45" s="28"/>
      <c r="F45" s="28"/>
      <c r="G45" s="28"/>
      <c r="H45" s="28"/>
      <c r="I45" s="29"/>
    </row>
    <row r="46" spans="1:9" ht="15.75" thickBot="1" x14ac:dyDescent="0.3">
      <c r="A46" s="45"/>
      <c r="B46" s="40"/>
      <c r="C46" s="20">
        <f>SUM(C44:C45)</f>
        <v>1750</v>
      </c>
      <c r="D46" s="22">
        <f>C46*18%</f>
        <v>315</v>
      </c>
      <c r="E46" s="20">
        <f>SUM(E44:E45)</f>
        <v>8727.7800000000007</v>
      </c>
      <c r="F46" s="28">
        <f>E46*18%</f>
        <v>1571.0004000000001</v>
      </c>
      <c r="G46" s="23">
        <f>C46+D46+F46</f>
        <v>3636.0003999999999</v>
      </c>
      <c r="H46" s="28"/>
      <c r="I46" s="30">
        <f>C46+E46</f>
        <v>10477.780000000001</v>
      </c>
    </row>
    <row r="47" spans="1:9" ht="15.75" thickTop="1" x14ac:dyDescent="0.25">
      <c r="A47" s="45"/>
      <c r="B47" s="40"/>
      <c r="C47" s="28"/>
      <c r="D47" s="28"/>
      <c r="E47" s="28"/>
      <c r="F47" s="28"/>
      <c r="G47" s="28"/>
      <c r="H47" s="28"/>
      <c r="I47" s="29"/>
    </row>
    <row r="48" spans="1:9" x14ac:dyDescent="0.25">
      <c r="A48" s="46">
        <v>42963</v>
      </c>
      <c r="B48" s="40" t="s">
        <v>32</v>
      </c>
      <c r="C48" s="22">
        <v>2709.75</v>
      </c>
      <c r="D48" s="22"/>
      <c r="E48" s="22">
        <v>250</v>
      </c>
      <c r="F48" s="22"/>
      <c r="G48" s="22"/>
      <c r="H48" s="28"/>
      <c r="I48" s="29"/>
    </row>
    <row r="49" spans="1:9" ht="15.75" thickBot="1" x14ac:dyDescent="0.3">
      <c r="A49" s="45"/>
      <c r="B49" s="40"/>
      <c r="C49" s="19">
        <f>C48</f>
        <v>2709.75</v>
      </c>
      <c r="D49" s="22">
        <f>C49*18%</f>
        <v>487.755</v>
      </c>
      <c r="E49" s="19">
        <f>SUM(E48)</f>
        <v>250</v>
      </c>
      <c r="F49" s="28">
        <f>E49*18%</f>
        <v>45</v>
      </c>
      <c r="G49" s="23">
        <f>C49+D49+F49</f>
        <v>3242.5050000000001</v>
      </c>
      <c r="H49" s="28"/>
      <c r="I49" s="30">
        <f>C49+E49</f>
        <v>2959.75</v>
      </c>
    </row>
    <row r="50" spans="1:9" ht="15.75" thickTop="1" x14ac:dyDescent="0.25">
      <c r="A50" s="45"/>
      <c r="B50" s="40"/>
      <c r="C50" s="28"/>
      <c r="D50" s="28"/>
      <c r="E50" s="28"/>
      <c r="F50" s="28"/>
      <c r="G50" s="28"/>
      <c r="H50" s="28"/>
      <c r="I50" s="29"/>
    </row>
    <row r="51" spans="1:9" x14ac:dyDescent="0.25">
      <c r="A51" s="46">
        <v>42969</v>
      </c>
      <c r="B51" s="40" t="s">
        <v>27</v>
      </c>
      <c r="C51" s="28">
        <v>42843</v>
      </c>
      <c r="D51" s="28"/>
      <c r="E51" s="28"/>
      <c r="F51" s="28"/>
      <c r="G51" s="28"/>
      <c r="H51" s="28"/>
      <c r="I51" s="29"/>
    </row>
    <row r="52" spans="1:9" ht="15.75" thickBot="1" x14ac:dyDescent="0.3">
      <c r="A52" s="45"/>
      <c r="B52" s="40"/>
      <c r="C52" s="20">
        <f>SUM(C51:C51)</f>
        <v>42843</v>
      </c>
      <c r="D52" s="22">
        <f>C52*18%</f>
        <v>7711.74</v>
      </c>
      <c r="E52" s="20">
        <f>SUM(E51:E51)</f>
        <v>0</v>
      </c>
      <c r="F52" s="22">
        <f>E52*18%</f>
        <v>0</v>
      </c>
      <c r="G52" s="23">
        <f>C52+D52+F52</f>
        <v>50554.74</v>
      </c>
      <c r="H52" s="28"/>
      <c r="I52" s="30">
        <f>C52+E52</f>
        <v>42843</v>
      </c>
    </row>
    <row r="53" spans="1:9" ht="15.75" thickTop="1" x14ac:dyDescent="0.25">
      <c r="A53" s="45"/>
      <c r="B53" s="40"/>
      <c r="C53" s="28"/>
      <c r="D53" s="28"/>
      <c r="E53" s="28"/>
      <c r="F53" s="28"/>
      <c r="G53" s="28"/>
      <c r="H53" s="28"/>
      <c r="I53" s="29"/>
    </row>
    <row r="54" spans="1:9" x14ac:dyDescent="0.25">
      <c r="A54" s="46">
        <v>42970</v>
      </c>
      <c r="B54" s="40" t="s">
        <v>33</v>
      </c>
      <c r="C54" s="28">
        <v>2000</v>
      </c>
      <c r="D54" s="28"/>
      <c r="E54" s="22">
        <v>0</v>
      </c>
      <c r="F54" s="28"/>
      <c r="G54" s="28"/>
      <c r="H54" s="28"/>
      <c r="I54" s="29"/>
    </row>
    <row r="55" spans="1:9" x14ac:dyDescent="0.25">
      <c r="A55" s="46"/>
      <c r="B55" s="40"/>
      <c r="C55" s="28">
        <v>2500</v>
      </c>
      <c r="D55" s="28"/>
      <c r="E55" s="22"/>
      <c r="F55" s="28"/>
      <c r="G55" s="28"/>
      <c r="H55" s="28"/>
      <c r="I55" s="29"/>
    </row>
    <row r="56" spans="1:9" ht="15.75" thickBot="1" x14ac:dyDescent="0.3">
      <c r="A56" s="45"/>
      <c r="B56" s="40"/>
      <c r="C56" s="20">
        <f>SUM(C54:C55)</f>
        <v>4500</v>
      </c>
      <c r="D56" s="22">
        <f>C56*18%</f>
        <v>810</v>
      </c>
      <c r="E56" s="20">
        <f>SUM(E54:E55)</f>
        <v>0</v>
      </c>
      <c r="F56" s="22">
        <f>E56*18%</f>
        <v>0</v>
      </c>
      <c r="G56" s="23">
        <f>C56+D56+F56</f>
        <v>5310</v>
      </c>
      <c r="H56" s="28"/>
      <c r="I56" s="30">
        <f>C56+E56</f>
        <v>4500</v>
      </c>
    </row>
    <row r="57" spans="1:9" ht="15.75" thickTop="1" x14ac:dyDescent="0.25">
      <c r="A57" s="45"/>
      <c r="B57" s="40"/>
      <c r="C57" s="28"/>
      <c r="D57" s="28"/>
      <c r="E57" s="28"/>
      <c r="F57" s="28"/>
      <c r="G57" s="28"/>
      <c r="H57" s="28"/>
      <c r="I57" s="29"/>
    </row>
    <row r="58" spans="1:9" x14ac:dyDescent="0.25">
      <c r="A58" s="46">
        <v>42971</v>
      </c>
      <c r="B58" s="40" t="s">
        <v>34</v>
      </c>
      <c r="C58" s="28">
        <v>500</v>
      </c>
      <c r="D58" s="28"/>
      <c r="E58" s="28"/>
      <c r="F58" s="28"/>
      <c r="G58" s="28"/>
      <c r="H58" s="28"/>
      <c r="I58" s="29"/>
    </row>
    <row r="59" spans="1:9" x14ac:dyDescent="0.25">
      <c r="A59" s="45"/>
      <c r="B59" s="40"/>
      <c r="C59" s="28">
        <v>750</v>
      </c>
      <c r="D59" s="28"/>
      <c r="E59" s="28"/>
      <c r="F59" s="28"/>
      <c r="G59" s="28"/>
      <c r="H59" s="28"/>
      <c r="I59" s="29"/>
    </row>
    <row r="60" spans="1:9" x14ac:dyDescent="0.25">
      <c r="A60" s="45"/>
      <c r="B60" s="40"/>
      <c r="C60" s="28">
        <v>2000</v>
      </c>
      <c r="D60" s="28"/>
      <c r="E60" s="28"/>
      <c r="F60" s="28"/>
      <c r="G60" s="28"/>
      <c r="H60" s="28"/>
      <c r="I60" s="29"/>
    </row>
    <row r="61" spans="1:9" ht="15.75" thickBot="1" x14ac:dyDescent="0.3">
      <c r="A61" s="45"/>
      <c r="B61" s="40"/>
      <c r="C61" s="20">
        <f>SUM(C58:C60)</f>
        <v>3250</v>
      </c>
      <c r="D61" s="22">
        <f>C61*18%</f>
        <v>585</v>
      </c>
      <c r="E61" s="19">
        <f>SUM(E59)</f>
        <v>0</v>
      </c>
      <c r="F61" s="22">
        <f>E61*18%</f>
        <v>0</v>
      </c>
      <c r="G61" s="23">
        <f>C61+D61+F61</f>
        <v>3835</v>
      </c>
      <c r="H61" s="28"/>
      <c r="I61" s="30">
        <f>C61+E61</f>
        <v>3250</v>
      </c>
    </row>
    <row r="62" spans="1:9" ht="15.75" thickTop="1" x14ac:dyDescent="0.25">
      <c r="A62" s="45"/>
      <c r="B62" s="40"/>
      <c r="C62" s="28"/>
      <c r="D62" s="28"/>
      <c r="E62" s="28"/>
      <c r="F62" s="28"/>
      <c r="G62" s="28"/>
      <c r="H62" s="28"/>
      <c r="I62" s="29"/>
    </row>
    <row r="63" spans="1:9" x14ac:dyDescent="0.25">
      <c r="A63" s="46">
        <v>42971</v>
      </c>
      <c r="B63" s="40" t="s">
        <v>35</v>
      </c>
      <c r="C63" s="21">
        <v>2000</v>
      </c>
      <c r="D63" s="22"/>
      <c r="E63" s="22"/>
      <c r="F63" s="22"/>
      <c r="G63" s="23"/>
      <c r="H63" s="28"/>
      <c r="I63" s="29"/>
    </row>
    <row r="64" spans="1:9" x14ac:dyDescent="0.25">
      <c r="A64" s="45"/>
      <c r="B64" s="40"/>
      <c r="C64" s="28">
        <v>2500</v>
      </c>
      <c r="D64" s="28"/>
      <c r="E64" s="28">
        <v>0</v>
      </c>
      <c r="F64" s="28"/>
      <c r="G64" s="28"/>
      <c r="H64" s="28"/>
      <c r="I64" s="29"/>
    </row>
    <row r="65" spans="1:9" ht="15.75" thickBot="1" x14ac:dyDescent="0.3">
      <c r="A65" s="45"/>
      <c r="B65" s="40"/>
      <c r="C65" s="20">
        <f>SUM(C63:C64)</f>
        <v>4500</v>
      </c>
      <c r="D65" s="22">
        <f>C65*18%</f>
        <v>810</v>
      </c>
      <c r="E65" s="19">
        <f>SUM(E64)</f>
        <v>0</v>
      </c>
      <c r="F65" s="22">
        <f>E65*18%</f>
        <v>0</v>
      </c>
      <c r="G65" s="23">
        <f>C65+D65+F65</f>
        <v>5310</v>
      </c>
      <c r="H65" s="28"/>
      <c r="I65" s="30">
        <f>C65+E65</f>
        <v>4500</v>
      </c>
    </row>
    <row r="66" spans="1:9" ht="15.75" thickTop="1" x14ac:dyDescent="0.25">
      <c r="A66" s="45"/>
      <c r="B66" s="40"/>
      <c r="C66" s="28"/>
      <c r="D66" s="28"/>
      <c r="E66" s="28"/>
      <c r="F66" s="28"/>
      <c r="G66" s="28"/>
      <c r="H66" s="28"/>
      <c r="I66" s="29"/>
    </row>
    <row r="67" spans="1:9" x14ac:dyDescent="0.25">
      <c r="A67" s="46">
        <v>42975</v>
      </c>
      <c r="B67" s="40" t="s">
        <v>36</v>
      </c>
      <c r="C67" s="28">
        <v>500</v>
      </c>
      <c r="D67" s="28"/>
      <c r="E67" s="28"/>
      <c r="F67" s="28"/>
      <c r="G67" s="28"/>
      <c r="H67" s="28"/>
      <c r="I67" s="29"/>
    </row>
    <row r="68" spans="1:9" x14ac:dyDescent="0.25">
      <c r="A68" s="45"/>
      <c r="B68" s="40"/>
      <c r="C68" s="28">
        <v>750</v>
      </c>
      <c r="D68" s="28"/>
      <c r="E68" s="28"/>
      <c r="F68" s="28"/>
      <c r="G68" s="28"/>
      <c r="H68" s="28"/>
      <c r="I68" s="29"/>
    </row>
    <row r="69" spans="1:9" x14ac:dyDescent="0.25">
      <c r="A69" s="45"/>
      <c r="B69" s="40"/>
      <c r="C69" s="28">
        <v>2000</v>
      </c>
      <c r="D69" s="28"/>
      <c r="E69" s="28"/>
      <c r="F69" s="28"/>
      <c r="G69" s="28"/>
      <c r="H69" s="28"/>
      <c r="I69" s="29"/>
    </row>
    <row r="70" spans="1:9" ht="15.75" thickBot="1" x14ac:dyDescent="0.3">
      <c r="A70" s="45"/>
      <c r="B70" s="40"/>
      <c r="C70" s="20">
        <f>SUM(C67:C69)</f>
        <v>3250</v>
      </c>
      <c r="D70" s="22">
        <f>C70*18%</f>
        <v>585</v>
      </c>
      <c r="E70" s="19">
        <f>SUM(E68)</f>
        <v>0</v>
      </c>
      <c r="F70" s="22">
        <f>E70*18%</f>
        <v>0</v>
      </c>
      <c r="G70" s="23">
        <f>C70+D70+F70</f>
        <v>3835</v>
      </c>
      <c r="H70" s="28"/>
      <c r="I70" s="30">
        <f>C70+E70</f>
        <v>3250</v>
      </c>
    </row>
    <row r="71" spans="1:9" ht="15.75" thickTop="1" x14ac:dyDescent="0.25">
      <c r="A71" s="45"/>
      <c r="B71" s="40"/>
      <c r="C71" s="21"/>
      <c r="D71" s="22"/>
      <c r="E71" s="22"/>
      <c r="F71" s="22"/>
      <c r="G71" s="23"/>
      <c r="H71" s="28"/>
      <c r="I71" s="30"/>
    </row>
    <row r="72" spans="1:9" x14ac:dyDescent="0.25">
      <c r="A72" s="46">
        <v>42976</v>
      </c>
      <c r="B72" s="40" t="s">
        <v>35</v>
      </c>
      <c r="C72" s="28">
        <v>14640</v>
      </c>
      <c r="D72" s="28"/>
      <c r="E72" s="22">
        <v>0</v>
      </c>
      <c r="F72" s="28"/>
      <c r="G72" s="28"/>
      <c r="H72" s="28"/>
      <c r="I72" s="29"/>
    </row>
    <row r="73" spans="1:9" ht="15.75" thickBot="1" x14ac:dyDescent="0.3">
      <c r="A73" s="45"/>
      <c r="B73" s="40"/>
      <c r="C73" s="20">
        <f>SUM(C72)</f>
        <v>14640</v>
      </c>
      <c r="D73" s="22">
        <f>C73*18%</f>
        <v>2635.2</v>
      </c>
      <c r="E73" s="19">
        <f>SUM(E72)</f>
        <v>0</v>
      </c>
      <c r="F73" s="22">
        <f>E73*18%</f>
        <v>0</v>
      </c>
      <c r="G73" s="23">
        <f>C73+D73+F73</f>
        <v>17275.2</v>
      </c>
      <c r="H73" s="28"/>
      <c r="I73" s="30">
        <f>C73+E73</f>
        <v>14640</v>
      </c>
    </row>
    <row r="74" spans="1:9" ht="15.75" thickTop="1" x14ac:dyDescent="0.25">
      <c r="A74" s="45"/>
      <c r="B74" s="40"/>
      <c r="C74" s="28"/>
      <c r="D74" s="28"/>
      <c r="E74" s="28"/>
      <c r="F74" s="28"/>
      <c r="G74" s="28"/>
      <c r="H74" s="28"/>
      <c r="I74" s="29"/>
    </row>
    <row r="75" spans="1:9" x14ac:dyDescent="0.25">
      <c r="A75" s="46">
        <v>42947</v>
      </c>
      <c r="B75" s="40" t="s">
        <v>33</v>
      </c>
      <c r="C75" s="21">
        <v>4877</v>
      </c>
      <c r="D75" s="22"/>
      <c r="E75" s="22"/>
      <c r="F75" s="22"/>
      <c r="G75" s="23"/>
      <c r="H75" s="28"/>
      <c r="I75" s="29"/>
    </row>
    <row r="76" spans="1:9" ht="15.75" thickBot="1" x14ac:dyDescent="0.3">
      <c r="A76" s="45"/>
      <c r="B76" s="40"/>
      <c r="C76" s="20">
        <f>SUM(C75:C75)</f>
        <v>4877</v>
      </c>
      <c r="D76" s="22">
        <f>C76*18%</f>
        <v>877.86</v>
      </c>
      <c r="E76" s="20">
        <f>SUM(E75:E75)</f>
        <v>0</v>
      </c>
      <c r="F76" s="22">
        <f>E76*18%</f>
        <v>0</v>
      </c>
      <c r="G76" s="23">
        <f>C76+D76+F76</f>
        <v>5754.86</v>
      </c>
      <c r="H76" s="28"/>
      <c r="I76" s="30">
        <f>C76+E76</f>
        <v>4877</v>
      </c>
    </row>
    <row r="77" spans="1:9" ht="15.75" thickTop="1" x14ac:dyDescent="0.25">
      <c r="A77" s="45"/>
      <c r="B77" s="40"/>
      <c r="C77" s="28"/>
      <c r="D77" s="28"/>
      <c r="E77" s="28"/>
      <c r="F77" s="28"/>
      <c r="G77" s="28"/>
      <c r="H77" s="28"/>
      <c r="I77" s="29"/>
    </row>
    <row r="78" spans="1:9" ht="15.75" thickBot="1" x14ac:dyDescent="0.3">
      <c r="A78" s="45"/>
      <c r="B78" s="40"/>
      <c r="C78" s="28"/>
      <c r="D78" s="28"/>
      <c r="E78" s="27" t="s">
        <v>17</v>
      </c>
      <c r="F78" s="28"/>
      <c r="G78" s="17">
        <f>SUM(G5:G77)</f>
        <v>238531.3854</v>
      </c>
      <c r="H78" s="28"/>
      <c r="I78" s="31">
        <f>SUM(I5:I77)</f>
        <v>209753.53</v>
      </c>
    </row>
    <row r="79" spans="1:9" ht="15.75" thickTop="1" x14ac:dyDescent="0.25">
      <c r="A79" s="45"/>
      <c r="B79" s="40"/>
      <c r="C79" s="28"/>
      <c r="D79" s="28"/>
      <c r="E79" s="28"/>
      <c r="F79" s="28"/>
      <c r="G79" s="28"/>
      <c r="H79" s="28"/>
      <c r="I79" s="29"/>
    </row>
    <row r="80" spans="1:9" x14ac:dyDescent="0.25">
      <c r="A80" s="45"/>
      <c r="B80" s="40"/>
      <c r="C80" s="23">
        <f>C7+C12+C16+C19+C23+C27+C32+C37+C42+C46+C49+C52+C56+C61+C65+C73+C76+C70</f>
        <v>200775.75</v>
      </c>
      <c r="D80" s="28"/>
      <c r="E80" s="23">
        <f>E7+E12+E16+E19+E23+E27+E32+E37+E42+E46+E49+E52+E56+E61+E65+E73+E76+E70</f>
        <v>8977.7800000000007</v>
      </c>
      <c r="F80" s="28"/>
      <c r="G80" s="27" t="s">
        <v>18</v>
      </c>
      <c r="H80" s="32">
        <v>0.09</v>
      </c>
      <c r="I80" s="29">
        <f>I78*H80</f>
        <v>18877.8177</v>
      </c>
    </row>
    <row r="81" spans="1:9" x14ac:dyDescent="0.25">
      <c r="A81" s="45"/>
      <c r="B81" s="40"/>
      <c r="C81" s="28"/>
      <c r="D81" s="28"/>
      <c r="E81" s="28"/>
      <c r="F81" s="28"/>
      <c r="G81" s="27" t="s">
        <v>38</v>
      </c>
      <c r="H81" s="32">
        <v>0.09</v>
      </c>
      <c r="I81" s="29">
        <f>I78*H81</f>
        <v>18877.8177</v>
      </c>
    </row>
    <row r="82" spans="1:9" ht="15.75" thickBot="1" x14ac:dyDescent="0.3">
      <c r="A82" s="45"/>
      <c r="B82" s="40"/>
      <c r="C82" s="28"/>
      <c r="D82" s="28"/>
      <c r="E82" s="28"/>
      <c r="F82" s="28"/>
      <c r="G82" s="27" t="s">
        <v>19</v>
      </c>
      <c r="H82" s="28"/>
      <c r="I82" s="33">
        <f>SUM(I80:I81)</f>
        <v>37755.635399999999</v>
      </c>
    </row>
    <row r="83" spans="1:9" ht="15.75" thickTop="1" x14ac:dyDescent="0.25">
      <c r="A83" s="45"/>
      <c r="B83" s="40"/>
      <c r="C83" s="28"/>
      <c r="D83" s="28"/>
      <c r="E83" s="28"/>
      <c r="F83" s="28"/>
      <c r="G83" s="28"/>
      <c r="H83" s="28"/>
      <c r="I83" s="29"/>
    </row>
    <row r="84" spans="1:9" ht="15.75" thickBot="1" x14ac:dyDescent="0.3">
      <c r="A84" s="47"/>
      <c r="B84" s="50"/>
      <c r="C84" s="35" t="s">
        <v>19</v>
      </c>
      <c r="D84" s="34"/>
      <c r="E84" s="36">
        <f>G78-C80</f>
        <v>37755.635399999999</v>
      </c>
      <c r="F84" s="34"/>
      <c r="G84" s="37" t="s">
        <v>20</v>
      </c>
      <c r="H84" s="34"/>
      <c r="I84" s="38">
        <f>I78+I82</f>
        <v>247509.1654</v>
      </c>
    </row>
  </sheetData>
  <mergeCells count="1">
    <mergeCell ref="A1:I1"/>
  </mergeCells>
  <pageMargins left="0.51181102362204722" right="0.51181102362204722" top="0" bottom="0" header="0.11811023622047245" footer="0.11811023622047245"/>
  <pageSetup scale="6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Calculator</vt:lpstr>
      <vt:lpstr>IDBI</vt:lpstr>
      <vt:lpstr>Sheet3</vt:lpstr>
      <vt:lpstr>IDBI!Print_Area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2017-11-11T11:23:01Z</dcterms:modified>
</cp:coreProperties>
</file>