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Sheet1" sheetId="1" r:id="rId1"/>
    <sheet name="Sheet3" sheetId="3" r:id="rId2"/>
    <sheet name="Sheet3 (2)" sheetId="4" r:id="rId3"/>
  </sheets>
  <calcPr calcId="124519"/>
</workbook>
</file>

<file path=xl/calcChain.xml><?xml version="1.0" encoding="utf-8"?>
<calcChain xmlns="http://schemas.openxmlformats.org/spreadsheetml/2006/main">
  <c r="L17" i="1"/>
  <c r="L3"/>
  <c r="P81"/>
  <c r="N82"/>
  <c r="M80"/>
  <c r="N80"/>
  <c r="O79"/>
  <c r="O80" s="1"/>
  <c r="J77"/>
  <c r="E4" l="1"/>
  <c r="F4" s="1"/>
  <c r="G4" s="1"/>
  <c r="H85"/>
  <c r="H83"/>
  <c r="E17"/>
  <c r="F17" s="1"/>
  <c r="G17" s="1"/>
  <c r="E91"/>
  <c r="E89"/>
  <c r="E84"/>
  <c r="E10"/>
  <c r="AJ42" l="1"/>
  <c r="AF42"/>
  <c r="AK40"/>
  <c r="AL40" s="1"/>
  <c r="AM40" s="1"/>
  <c r="AG40"/>
  <c r="AH40" s="1"/>
  <c r="AI40" s="1"/>
  <c r="AK39"/>
  <c r="AL39" s="1"/>
  <c r="AM39" s="1"/>
  <c r="AG39"/>
  <c r="AH39" s="1"/>
  <c r="AI39" s="1"/>
  <c r="AK38"/>
  <c r="AL38" s="1"/>
  <c r="AM38" s="1"/>
  <c r="AG38"/>
  <c r="AH38" s="1"/>
  <c r="AI38" s="1"/>
  <c r="AK37"/>
  <c r="AL37" s="1"/>
  <c r="AM37" s="1"/>
  <c r="AG37"/>
  <c r="AH37" s="1"/>
  <c r="AI37" s="1"/>
  <c r="AK36"/>
  <c r="AL36" s="1"/>
  <c r="AM36" s="1"/>
  <c r="AG36"/>
  <c r="AK35"/>
  <c r="AL35" s="1"/>
  <c r="AM35" s="1"/>
  <c r="AG35"/>
  <c r="AH35" s="1"/>
  <c r="AI35" s="1"/>
  <c r="AK34"/>
  <c r="AL34" s="1"/>
  <c r="AM34" s="1"/>
  <c r="AG34"/>
  <c r="AH34" s="1"/>
  <c r="AI34" s="1"/>
  <c r="AK33"/>
  <c r="AL33" s="1"/>
  <c r="AM33" s="1"/>
  <c r="AG33"/>
  <c r="AH33" s="1"/>
  <c r="AI33" s="1"/>
  <c r="AK32"/>
  <c r="AL32" s="1"/>
  <c r="AM32" s="1"/>
  <c r="AG32"/>
  <c r="AH32" s="1"/>
  <c r="AI32" s="1"/>
  <c r="AK31"/>
  <c r="AL31" s="1"/>
  <c r="AG31"/>
  <c r="AH31" s="1"/>
  <c r="AF29"/>
  <c r="AK27"/>
  <c r="AL27" s="1"/>
  <c r="AM27" s="1"/>
  <c r="AG27"/>
  <c r="AH27" s="1"/>
  <c r="AI27" s="1"/>
  <c r="AK26"/>
  <c r="AL26" s="1"/>
  <c r="AM26" s="1"/>
  <c r="AG26"/>
  <c r="AH26" s="1"/>
  <c r="AI26" s="1"/>
  <c r="AK25"/>
  <c r="AL25" s="1"/>
  <c r="AM25" s="1"/>
  <c r="AG25"/>
  <c r="AH25" s="1"/>
  <c r="AI25" s="1"/>
  <c r="AK24"/>
  <c r="AL24" s="1"/>
  <c r="AM24" s="1"/>
  <c r="AG24"/>
  <c r="AH24" s="1"/>
  <c r="AI24" s="1"/>
  <c r="AK23"/>
  <c r="AL23" s="1"/>
  <c r="AM23" s="1"/>
  <c r="AG23"/>
  <c r="AH23" s="1"/>
  <c r="AI23" s="1"/>
  <c r="AK22"/>
  <c r="AL22" s="1"/>
  <c r="AM22" s="1"/>
  <c r="AG22"/>
  <c r="AH22" s="1"/>
  <c r="AI22" s="1"/>
  <c r="AK21"/>
  <c r="AL21" s="1"/>
  <c r="AM21" s="1"/>
  <c r="AG21"/>
  <c r="AH21" s="1"/>
  <c r="AI21" s="1"/>
  <c r="AK20"/>
  <c r="AL20" s="1"/>
  <c r="AM20" s="1"/>
  <c r="AG20"/>
  <c r="AH20" s="1"/>
  <c r="AI20" s="1"/>
  <c r="AK19"/>
  <c r="AL19" s="1"/>
  <c r="AM19" s="1"/>
  <c r="AG19"/>
  <c r="AH19" s="1"/>
  <c r="AI19" s="1"/>
  <c r="AK18"/>
  <c r="AL18" s="1"/>
  <c r="AM18" s="1"/>
  <c r="AG18"/>
  <c r="AH18" s="1"/>
  <c r="AI18" s="1"/>
  <c r="AK17"/>
  <c r="AL17" s="1"/>
  <c r="AJ29"/>
  <c r="AG17"/>
  <c r="AH17" s="1"/>
  <c r="AJ15"/>
  <c r="AF15"/>
  <c r="AK13"/>
  <c r="AL13" s="1"/>
  <c r="AM13" s="1"/>
  <c r="AG13"/>
  <c r="AH13" s="1"/>
  <c r="AI13" s="1"/>
  <c r="AK12"/>
  <c r="AL12" s="1"/>
  <c r="AM12" s="1"/>
  <c r="AG12"/>
  <c r="AH12" s="1"/>
  <c r="AI12" s="1"/>
  <c r="AK11"/>
  <c r="AL11" s="1"/>
  <c r="AM11" s="1"/>
  <c r="AG11"/>
  <c r="AH11" s="1"/>
  <c r="AI11" s="1"/>
  <c r="AK10"/>
  <c r="AL10" s="1"/>
  <c r="AM10" s="1"/>
  <c r="AG10"/>
  <c r="AH10" s="1"/>
  <c r="AI10" s="1"/>
  <c r="AK9"/>
  <c r="AL9" s="1"/>
  <c r="AM9" s="1"/>
  <c r="AG9"/>
  <c r="AH9" s="1"/>
  <c r="AI9" s="1"/>
  <c r="AK8"/>
  <c r="AL8" s="1"/>
  <c r="AM8" s="1"/>
  <c r="AG8"/>
  <c r="AH8" s="1"/>
  <c r="AI8" s="1"/>
  <c r="AK7"/>
  <c r="AL7" s="1"/>
  <c r="AM7" s="1"/>
  <c r="AG7"/>
  <c r="AH7" s="1"/>
  <c r="AI7" s="1"/>
  <c r="AK6"/>
  <c r="AL6" s="1"/>
  <c r="AM6" s="1"/>
  <c r="AG6"/>
  <c r="AH6" s="1"/>
  <c r="AI6" s="1"/>
  <c r="AK5"/>
  <c r="AL5" s="1"/>
  <c r="AM5" s="1"/>
  <c r="AG5"/>
  <c r="AH5" s="1"/>
  <c r="AI5" s="1"/>
  <c r="AK4"/>
  <c r="AL4" s="1"/>
  <c r="AM4" s="1"/>
  <c r="AG4"/>
  <c r="AH4" s="1"/>
  <c r="AI4" s="1"/>
  <c r="AK3"/>
  <c r="AL3" s="1"/>
  <c r="AG3"/>
  <c r="AB42"/>
  <c r="X42"/>
  <c r="AC40"/>
  <c r="AD40" s="1"/>
  <c r="AE40" s="1"/>
  <c r="Y40"/>
  <c r="Z40" s="1"/>
  <c r="AA40" s="1"/>
  <c r="AC39"/>
  <c r="AD39" s="1"/>
  <c r="AE39" s="1"/>
  <c r="Y39"/>
  <c r="Z39" s="1"/>
  <c r="AA39" s="1"/>
  <c r="AC38"/>
  <c r="AD38" s="1"/>
  <c r="AE38" s="1"/>
  <c r="Y38"/>
  <c r="Z38" s="1"/>
  <c r="AA38" s="1"/>
  <c r="AC37"/>
  <c r="AD37" s="1"/>
  <c r="AE37" s="1"/>
  <c r="Y37"/>
  <c r="Z37" s="1"/>
  <c r="AA37" s="1"/>
  <c r="AC36"/>
  <c r="AD36" s="1"/>
  <c r="AE36" s="1"/>
  <c r="Y36"/>
  <c r="Z36" s="1"/>
  <c r="AA36" s="1"/>
  <c r="AC35"/>
  <c r="AD35" s="1"/>
  <c r="AE35" s="1"/>
  <c r="Y35"/>
  <c r="Z35" s="1"/>
  <c r="AA35" s="1"/>
  <c r="AC34"/>
  <c r="AD34" s="1"/>
  <c r="AE34" s="1"/>
  <c r="Y34"/>
  <c r="Z34" s="1"/>
  <c r="AA34" s="1"/>
  <c r="AC33"/>
  <c r="AD33" s="1"/>
  <c r="AE33" s="1"/>
  <c r="Y33"/>
  <c r="Z33" s="1"/>
  <c r="AA33" s="1"/>
  <c r="AC32"/>
  <c r="AD32" s="1"/>
  <c r="AE32" s="1"/>
  <c r="Y32"/>
  <c r="Z32" s="1"/>
  <c r="AC31"/>
  <c r="AD31" s="1"/>
  <c r="AE31" s="1"/>
  <c r="Y31"/>
  <c r="Z31" s="1"/>
  <c r="AA31" s="1"/>
  <c r="X29"/>
  <c r="AC27"/>
  <c r="AD27" s="1"/>
  <c r="AE27" s="1"/>
  <c r="Y27"/>
  <c r="Z27" s="1"/>
  <c r="AA27" s="1"/>
  <c r="AC26"/>
  <c r="AD26" s="1"/>
  <c r="AE26" s="1"/>
  <c r="Y26"/>
  <c r="Z26" s="1"/>
  <c r="AA26" s="1"/>
  <c r="AC25"/>
  <c r="AD25" s="1"/>
  <c r="AE25" s="1"/>
  <c r="Y25"/>
  <c r="Z25" s="1"/>
  <c r="AA25" s="1"/>
  <c r="AC24"/>
  <c r="AD24" s="1"/>
  <c r="AE24" s="1"/>
  <c r="Y24"/>
  <c r="Z24" s="1"/>
  <c r="AA24" s="1"/>
  <c r="AC23"/>
  <c r="AD23" s="1"/>
  <c r="AE23" s="1"/>
  <c r="Y23"/>
  <c r="Z23" s="1"/>
  <c r="AA23" s="1"/>
  <c r="AC22"/>
  <c r="AD22" s="1"/>
  <c r="AE22" s="1"/>
  <c r="Y22"/>
  <c r="Z22" s="1"/>
  <c r="AA22" s="1"/>
  <c r="AC21"/>
  <c r="AD21" s="1"/>
  <c r="AE21" s="1"/>
  <c r="Y21"/>
  <c r="Z21" s="1"/>
  <c r="AA21" s="1"/>
  <c r="AC20"/>
  <c r="AD20" s="1"/>
  <c r="AE20" s="1"/>
  <c r="Y20"/>
  <c r="Z20" s="1"/>
  <c r="AA20" s="1"/>
  <c r="AC19"/>
  <c r="AD19" s="1"/>
  <c r="AE19" s="1"/>
  <c r="Y19"/>
  <c r="Z19" s="1"/>
  <c r="AA19" s="1"/>
  <c r="AC18"/>
  <c r="AD18" s="1"/>
  <c r="AE18" s="1"/>
  <c r="Y18"/>
  <c r="Z18" s="1"/>
  <c r="AA18" s="1"/>
  <c r="AC17"/>
  <c r="AB29"/>
  <c r="Y17"/>
  <c r="AB15"/>
  <c r="X15"/>
  <c r="AC13"/>
  <c r="AD13" s="1"/>
  <c r="AE13" s="1"/>
  <c r="Y13"/>
  <c r="Z13" s="1"/>
  <c r="AA13" s="1"/>
  <c r="AC12"/>
  <c r="AD12" s="1"/>
  <c r="AE12" s="1"/>
  <c r="Y12"/>
  <c r="Z12" s="1"/>
  <c r="AA12" s="1"/>
  <c r="AC11"/>
  <c r="AD11" s="1"/>
  <c r="AE11" s="1"/>
  <c r="Y11"/>
  <c r="Z11" s="1"/>
  <c r="AA11" s="1"/>
  <c r="AC10"/>
  <c r="AD10" s="1"/>
  <c r="AE10" s="1"/>
  <c r="Y10"/>
  <c r="Z10" s="1"/>
  <c r="AA10" s="1"/>
  <c r="AC9"/>
  <c r="AD9" s="1"/>
  <c r="AE9" s="1"/>
  <c r="Y9"/>
  <c r="Z9" s="1"/>
  <c r="AA9" s="1"/>
  <c r="AC8"/>
  <c r="AD8" s="1"/>
  <c r="AE8" s="1"/>
  <c r="Y8"/>
  <c r="Z8" s="1"/>
  <c r="AA8" s="1"/>
  <c r="AC7"/>
  <c r="AD7" s="1"/>
  <c r="AE7" s="1"/>
  <c r="Y7"/>
  <c r="Z7" s="1"/>
  <c r="AA7" s="1"/>
  <c r="AC6"/>
  <c r="AD6" s="1"/>
  <c r="AE6" s="1"/>
  <c r="Y6"/>
  <c r="Z6" s="1"/>
  <c r="AA6" s="1"/>
  <c r="AC5"/>
  <c r="AD5" s="1"/>
  <c r="AE5" s="1"/>
  <c r="Y5"/>
  <c r="Z5" s="1"/>
  <c r="AA5" s="1"/>
  <c r="AC4"/>
  <c r="AD4" s="1"/>
  <c r="AE4" s="1"/>
  <c r="Y4"/>
  <c r="Z4" s="1"/>
  <c r="AA4" s="1"/>
  <c r="AC3"/>
  <c r="AD3" s="1"/>
  <c r="Y3"/>
  <c r="Z3" s="1"/>
  <c r="T42"/>
  <c r="P42"/>
  <c r="U40"/>
  <c r="V40" s="1"/>
  <c r="W40" s="1"/>
  <c r="Q40"/>
  <c r="R40" s="1"/>
  <c r="S40" s="1"/>
  <c r="U39"/>
  <c r="V39" s="1"/>
  <c r="W39" s="1"/>
  <c r="Q39"/>
  <c r="R39" s="1"/>
  <c r="S39" s="1"/>
  <c r="U38"/>
  <c r="V38" s="1"/>
  <c r="W38" s="1"/>
  <c r="Q38"/>
  <c r="R38" s="1"/>
  <c r="S38" s="1"/>
  <c r="U37"/>
  <c r="V37" s="1"/>
  <c r="W37" s="1"/>
  <c r="Q37"/>
  <c r="R37" s="1"/>
  <c r="S37" s="1"/>
  <c r="U36"/>
  <c r="V36" s="1"/>
  <c r="W36" s="1"/>
  <c r="Q36"/>
  <c r="R36" s="1"/>
  <c r="S36" s="1"/>
  <c r="U35"/>
  <c r="V35" s="1"/>
  <c r="W35" s="1"/>
  <c r="Q35"/>
  <c r="R35" s="1"/>
  <c r="S35" s="1"/>
  <c r="U34"/>
  <c r="V34" s="1"/>
  <c r="W34" s="1"/>
  <c r="Q34"/>
  <c r="R34" s="1"/>
  <c r="S34" s="1"/>
  <c r="U33"/>
  <c r="V33" s="1"/>
  <c r="W33" s="1"/>
  <c r="Q33"/>
  <c r="R33" s="1"/>
  <c r="S33" s="1"/>
  <c r="U32"/>
  <c r="V32" s="1"/>
  <c r="W32" s="1"/>
  <c r="Q32"/>
  <c r="R32" s="1"/>
  <c r="S32" s="1"/>
  <c r="U31"/>
  <c r="V31" s="1"/>
  <c r="Q31"/>
  <c r="R31" s="1"/>
  <c r="P29"/>
  <c r="U27"/>
  <c r="V27" s="1"/>
  <c r="W27" s="1"/>
  <c r="Q27"/>
  <c r="R27" s="1"/>
  <c r="S27" s="1"/>
  <c r="U26"/>
  <c r="V26" s="1"/>
  <c r="W26" s="1"/>
  <c r="Q26"/>
  <c r="R26" s="1"/>
  <c r="S26" s="1"/>
  <c r="U25"/>
  <c r="V25" s="1"/>
  <c r="W25" s="1"/>
  <c r="Q25"/>
  <c r="R25" s="1"/>
  <c r="S25" s="1"/>
  <c r="U24"/>
  <c r="V24" s="1"/>
  <c r="W24" s="1"/>
  <c r="Q24"/>
  <c r="R24" s="1"/>
  <c r="S24" s="1"/>
  <c r="U23"/>
  <c r="V23" s="1"/>
  <c r="W23" s="1"/>
  <c r="Q23"/>
  <c r="R23" s="1"/>
  <c r="S23" s="1"/>
  <c r="U22"/>
  <c r="V22" s="1"/>
  <c r="W22" s="1"/>
  <c r="Q22"/>
  <c r="R22" s="1"/>
  <c r="S22" s="1"/>
  <c r="U21"/>
  <c r="V21" s="1"/>
  <c r="W21" s="1"/>
  <c r="Q21"/>
  <c r="R21" s="1"/>
  <c r="S21" s="1"/>
  <c r="U20"/>
  <c r="V20" s="1"/>
  <c r="W20" s="1"/>
  <c r="Q20"/>
  <c r="R20" s="1"/>
  <c r="S20" s="1"/>
  <c r="U19"/>
  <c r="V19" s="1"/>
  <c r="W19" s="1"/>
  <c r="Q19"/>
  <c r="R19" s="1"/>
  <c r="S19" s="1"/>
  <c r="U18"/>
  <c r="V18" s="1"/>
  <c r="W18" s="1"/>
  <c r="Q18"/>
  <c r="R18" s="1"/>
  <c r="S18" s="1"/>
  <c r="U17"/>
  <c r="V17" s="1"/>
  <c r="T29"/>
  <c r="Q17"/>
  <c r="R17" s="1"/>
  <c r="T15"/>
  <c r="P15"/>
  <c r="U13"/>
  <c r="V13" s="1"/>
  <c r="W13" s="1"/>
  <c r="Q13"/>
  <c r="R13" s="1"/>
  <c r="S13" s="1"/>
  <c r="U12"/>
  <c r="V12" s="1"/>
  <c r="W12" s="1"/>
  <c r="Q12"/>
  <c r="R12" s="1"/>
  <c r="S12" s="1"/>
  <c r="U11"/>
  <c r="V11" s="1"/>
  <c r="W11" s="1"/>
  <c r="Q11"/>
  <c r="R11" s="1"/>
  <c r="S11" s="1"/>
  <c r="U10"/>
  <c r="V10" s="1"/>
  <c r="W10" s="1"/>
  <c r="Q10"/>
  <c r="R10" s="1"/>
  <c r="S10" s="1"/>
  <c r="U9"/>
  <c r="V9" s="1"/>
  <c r="W9" s="1"/>
  <c r="Q9"/>
  <c r="R9" s="1"/>
  <c r="S9" s="1"/>
  <c r="U8"/>
  <c r="V8" s="1"/>
  <c r="W8" s="1"/>
  <c r="Q8"/>
  <c r="R8" s="1"/>
  <c r="S8" s="1"/>
  <c r="U7"/>
  <c r="V7" s="1"/>
  <c r="W7" s="1"/>
  <c r="Q7"/>
  <c r="R7" s="1"/>
  <c r="S7" s="1"/>
  <c r="U6"/>
  <c r="V6" s="1"/>
  <c r="W6" s="1"/>
  <c r="Q6"/>
  <c r="R6" s="1"/>
  <c r="S6" s="1"/>
  <c r="U5"/>
  <c r="V5" s="1"/>
  <c r="W5" s="1"/>
  <c r="Q5"/>
  <c r="R5" s="1"/>
  <c r="S5" s="1"/>
  <c r="U4"/>
  <c r="V4" s="1"/>
  <c r="W4" s="1"/>
  <c r="Q4"/>
  <c r="R4" s="1"/>
  <c r="S4" s="1"/>
  <c r="U3"/>
  <c r="V3" s="1"/>
  <c r="Q3"/>
  <c r="AC29" l="1"/>
  <c r="AB64" s="1"/>
  <c r="AG42"/>
  <c r="AF73" s="1"/>
  <c r="Y29"/>
  <c r="X64" s="1"/>
  <c r="AC42"/>
  <c r="AB73" s="1"/>
  <c r="Q15"/>
  <c r="P61" s="1"/>
  <c r="AH36"/>
  <c r="AI36" s="1"/>
  <c r="V15"/>
  <c r="U61" s="1"/>
  <c r="AG15"/>
  <c r="AF61" s="1"/>
  <c r="U15"/>
  <c r="T61" s="1"/>
  <c r="Y15"/>
  <c r="X61" s="1"/>
  <c r="AL15"/>
  <c r="AK61" s="1"/>
  <c r="AK15"/>
  <c r="AJ61" s="1"/>
  <c r="AD17"/>
  <c r="AE17" s="1"/>
  <c r="AE29" s="1"/>
  <c r="AD64" s="1"/>
  <c r="Z15"/>
  <c r="Y61" s="1"/>
  <c r="AA3"/>
  <c r="AA15" s="1"/>
  <c r="Z61" s="1"/>
  <c r="Z17"/>
  <c r="AA17" s="1"/>
  <c r="AA29" s="1"/>
  <c r="Z64" s="1"/>
  <c r="Q42"/>
  <c r="P73" s="1"/>
  <c r="P62" s="1"/>
  <c r="R42"/>
  <c r="R48" s="1"/>
  <c r="AH29"/>
  <c r="AG64" s="1"/>
  <c r="AI17"/>
  <c r="AI29" s="1"/>
  <c r="AH64" s="1"/>
  <c r="AL42"/>
  <c r="AM31"/>
  <c r="AM42" s="1"/>
  <c r="AL29"/>
  <c r="AK64" s="1"/>
  <c r="AM17"/>
  <c r="AM29" s="1"/>
  <c r="AL64" s="1"/>
  <c r="AF62"/>
  <c r="AG29"/>
  <c r="AF64" s="1"/>
  <c r="AK29"/>
  <c r="AJ64" s="1"/>
  <c r="AK42"/>
  <c r="AH3"/>
  <c r="AM3"/>
  <c r="AM15" s="1"/>
  <c r="AL61" s="1"/>
  <c r="AI31"/>
  <c r="AA32"/>
  <c r="AA42" s="1"/>
  <c r="Z42"/>
  <c r="AD15"/>
  <c r="AC61" s="1"/>
  <c r="AE3"/>
  <c r="AE15" s="1"/>
  <c r="AD61" s="1"/>
  <c r="AE42"/>
  <c r="AC15"/>
  <c r="AB61" s="1"/>
  <c r="AD42"/>
  <c r="Y42"/>
  <c r="V29"/>
  <c r="U64" s="1"/>
  <c r="W17"/>
  <c r="W29" s="1"/>
  <c r="V64" s="1"/>
  <c r="R29"/>
  <c r="Q64" s="1"/>
  <c r="S17"/>
  <c r="S29" s="1"/>
  <c r="R64" s="1"/>
  <c r="V42"/>
  <c r="W31"/>
  <c r="W42" s="1"/>
  <c r="Q29"/>
  <c r="P64" s="1"/>
  <c r="U29"/>
  <c r="T64" s="1"/>
  <c r="U42"/>
  <c r="R3"/>
  <c r="W3"/>
  <c r="W15" s="1"/>
  <c r="V61" s="1"/>
  <c r="S31"/>
  <c r="S42" s="1"/>
  <c r="Z29" l="1"/>
  <c r="Y64" s="1"/>
  <c r="AC48"/>
  <c r="Q48"/>
  <c r="AI42"/>
  <c r="AH73" s="1"/>
  <c r="Q73"/>
  <c r="Q62" s="1"/>
  <c r="AG48"/>
  <c r="AH42"/>
  <c r="AD29"/>
  <c r="AC64" s="1"/>
  <c r="AE64" s="1"/>
  <c r="AH15"/>
  <c r="AG61" s="1"/>
  <c r="AI3"/>
  <c r="AI15" s="1"/>
  <c r="AH61" s="1"/>
  <c r="AK73"/>
  <c r="AK62" s="1"/>
  <c r="AL48"/>
  <c r="AI64"/>
  <c r="AL73"/>
  <c r="AL62" s="1"/>
  <c r="AM48"/>
  <c r="AM64"/>
  <c r="AJ73"/>
  <c r="AK48"/>
  <c r="AM61"/>
  <c r="Z73"/>
  <c r="Z62" s="1"/>
  <c r="AA48"/>
  <c r="AD73"/>
  <c r="AD62" s="1"/>
  <c r="AE48"/>
  <c r="AC73"/>
  <c r="AC62" s="1"/>
  <c r="AD48"/>
  <c r="Y48"/>
  <c r="X73"/>
  <c r="AE61"/>
  <c r="AB62"/>
  <c r="Y73"/>
  <c r="Y62" s="1"/>
  <c r="Z48"/>
  <c r="AA61"/>
  <c r="AA64"/>
  <c r="R15"/>
  <c r="Q61" s="1"/>
  <c r="S3"/>
  <c r="S15" s="1"/>
  <c r="R61" s="1"/>
  <c r="U73"/>
  <c r="U62" s="1"/>
  <c r="V48"/>
  <c r="S64"/>
  <c r="V73"/>
  <c r="V62" s="1"/>
  <c r="W48"/>
  <c r="W64"/>
  <c r="S48"/>
  <c r="R73"/>
  <c r="T73"/>
  <c r="U48"/>
  <c r="W61"/>
  <c r="L42"/>
  <c r="M40"/>
  <c r="N40" s="1"/>
  <c r="O40" s="1"/>
  <c r="M39"/>
  <c r="N39" s="1"/>
  <c r="O39" s="1"/>
  <c r="M38"/>
  <c r="N38" s="1"/>
  <c r="O38" s="1"/>
  <c r="M37"/>
  <c r="N37" s="1"/>
  <c r="O37" s="1"/>
  <c r="M36"/>
  <c r="N36" s="1"/>
  <c r="O36" s="1"/>
  <c r="M35"/>
  <c r="N35" s="1"/>
  <c r="O35" s="1"/>
  <c r="M34"/>
  <c r="N34" s="1"/>
  <c r="O34" s="1"/>
  <c r="M33"/>
  <c r="N33" s="1"/>
  <c r="O33" s="1"/>
  <c r="M32"/>
  <c r="N32" s="1"/>
  <c r="O32" s="1"/>
  <c r="M31"/>
  <c r="N31" s="1"/>
  <c r="O31" s="1"/>
  <c r="L29"/>
  <c r="M27"/>
  <c r="N27" s="1"/>
  <c r="O27" s="1"/>
  <c r="M26"/>
  <c r="N26" s="1"/>
  <c r="O26" s="1"/>
  <c r="M25"/>
  <c r="N25" s="1"/>
  <c r="O25" s="1"/>
  <c r="M24"/>
  <c r="N24" s="1"/>
  <c r="O24" s="1"/>
  <c r="M23"/>
  <c r="N23" s="1"/>
  <c r="O23" s="1"/>
  <c r="M22"/>
  <c r="N22" s="1"/>
  <c r="O22" s="1"/>
  <c r="M21"/>
  <c r="N21" s="1"/>
  <c r="O21" s="1"/>
  <c r="M20"/>
  <c r="N20" s="1"/>
  <c r="O20" s="1"/>
  <c r="M19"/>
  <c r="N19" s="1"/>
  <c r="O19" s="1"/>
  <c r="M18"/>
  <c r="N18" s="1"/>
  <c r="O18" s="1"/>
  <c r="M17"/>
  <c r="N17" s="1"/>
  <c r="L15"/>
  <c r="M13"/>
  <c r="N13" s="1"/>
  <c r="O13" s="1"/>
  <c r="M12"/>
  <c r="N12" s="1"/>
  <c r="O12" s="1"/>
  <c r="M11"/>
  <c r="N11" s="1"/>
  <c r="O11" s="1"/>
  <c r="M10"/>
  <c r="N10" s="1"/>
  <c r="O10" s="1"/>
  <c r="M9"/>
  <c r="N9" s="1"/>
  <c r="O9" s="1"/>
  <c r="M8"/>
  <c r="N8" s="1"/>
  <c r="O8" s="1"/>
  <c r="M7"/>
  <c r="N7" s="1"/>
  <c r="O7" s="1"/>
  <c r="M6"/>
  <c r="N6" s="1"/>
  <c r="O6" s="1"/>
  <c r="M5"/>
  <c r="N5" s="1"/>
  <c r="O5" s="1"/>
  <c r="M4"/>
  <c r="N4" s="1"/>
  <c r="O4" s="1"/>
  <c r="M3"/>
  <c r="AI48" l="1"/>
  <c r="AG73"/>
  <c r="AG62" s="1"/>
  <c r="AH48"/>
  <c r="AE73"/>
  <c r="AJ62"/>
  <c r="AM73"/>
  <c r="AI61"/>
  <c r="AH62"/>
  <c r="AA73"/>
  <c r="X62"/>
  <c r="AE62"/>
  <c r="T62"/>
  <c r="W73"/>
  <c r="S61"/>
  <c r="R62"/>
  <c r="S62" s="1"/>
  <c r="S73"/>
  <c r="N42"/>
  <c r="M73" s="1"/>
  <c r="M62" s="1"/>
  <c r="O42"/>
  <c r="O48" s="1"/>
  <c r="M15"/>
  <c r="L61" s="1"/>
  <c r="N3"/>
  <c r="O3" s="1"/>
  <c r="O15" s="1"/>
  <c r="N61" s="1"/>
  <c r="N73"/>
  <c r="N62" s="1"/>
  <c r="O17"/>
  <c r="O29" s="1"/>
  <c r="N64" s="1"/>
  <c r="N29"/>
  <c r="M64" s="1"/>
  <c r="M42"/>
  <c r="M29"/>
  <c r="I4"/>
  <c r="J4" s="1"/>
  <c r="K4" s="1"/>
  <c r="I5"/>
  <c r="J5" s="1"/>
  <c r="K5" s="1"/>
  <c r="I6"/>
  <c r="J6" s="1"/>
  <c r="K6" s="1"/>
  <c r="I7"/>
  <c r="J7" s="1"/>
  <c r="K7" s="1"/>
  <c r="I8"/>
  <c r="J8" s="1"/>
  <c r="K8" s="1"/>
  <c r="I9"/>
  <c r="J9" s="1"/>
  <c r="K9" s="1"/>
  <c r="I10"/>
  <c r="J10" s="1"/>
  <c r="K10" s="1"/>
  <c r="I11"/>
  <c r="J11" s="1"/>
  <c r="K11" s="1"/>
  <c r="I12"/>
  <c r="J12" s="1"/>
  <c r="K12" s="1"/>
  <c r="I13"/>
  <c r="J13" s="1"/>
  <c r="K13" s="1"/>
  <c r="I3"/>
  <c r="J3" s="1"/>
  <c r="L64" l="1"/>
  <c r="AI62"/>
  <c r="AI73"/>
  <c r="AM62"/>
  <c r="AA62"/>
  <c r="W62"/>
  <c r="N48"/>
  <c r="N15"/>
  <c r="M61" s="1"/>
  <c r="O61" s="1"/>
  <c r="L73"/>
  <c r="M48"/>
  <c r="H42"/>
  <c r="I40"/>
  <c r="J40" s="1"/>
  <c r="K40" s="1"/>
  <c r="I39"/>
  <c r="J39" s="1"/>
  <c r="K39" s="1"/>
  <c r="I38"/>
  <c r="J38" s="1"/>
  <c r="K38" s="1"/>
  <c r="I37"/>
  <c r="J37" s="1"/>
  <c r="K37" s="1"/>
  <c r="I36"/>
  <c r="J36" s="1"/>
  <c r="K36" s="1"/>
  <c r="I35"/>
  <c r="J35" s="1"/>
  <c r="K35" s="1"/>
  <c r="I34"/>
  <c r="J34" s="1"/>
  <c r="K34" s="1"/>
  <c r="I33"/>
  <c r="J33" s="1"/>
  <c r="K33" s="1"/>
  <c r="I32"/>
  <c r="J32" s="1"/>
  <c r="K32" s="1"/>
  <c r="I31"/>
  <c r="J31" s="1"/>
  <c r="H29"/>
  <c r="I27"/>
  <c r="J27" s="1"/>
  <c r="K27" s="1"/>
  <c r="I26"/>
  <c r="J26" s="1"/>
  <c r="K26" s="1"/>
  <c r="I25"/>
  <c r="J25" s="1"/>
  <c r="K25" s="1"/>
  <c r="I24"/>
  <c r="J24" s="1"/>
  <c r="K24" s="1"/>
  <c r="I23"/>
  <c r="J23" s="1"/>
  <c r="K23" s="1"/>
  <c r="I22"/>
  <c r="J22" s="1"/>
  <c r="K22" s="1"/>
  <c r="I21"/>
  <c r="J21" s="1"/>
  <c r="K21" s="1"/>
  <c r="I20"/>
  <c r="J20" s="1"/>
  <c r="K20" s="1"/>
  <c r="I19"/>
  <c r="J19" s="1"/>
  <c r="K19" s="1"/>
  <c r="I18"/>
  <c r="J18" s="1"/>
  <c r="K18" s="1"/>
  <c r="I17"/>
  <c r="J17" s="1"/>
  <c r="H15"/>
  <c r="K3"/>
  <c r="E40"/>
  <c r="F40" s="1"/>
  <c r="G40" s="1"/>
  <c r="E39"/>
  <c r="F39" s="1"/>
  <c r="G39" s="1"/>
  <c r="E38"/>
  <c r="F38" s="1"/>
  <c r="G38" s="1"/>
  <c r="E37"/>
  <c r="F37" s="1"/>
  <c r="G37" s="1"/>
  <c r="E36"/>
  <c r="F36" s="1"/>
  <c r="G36" s="1"/>
  <c r="E35"/>
  <c r="F35" s="1"/>
  <c r="G35" s="1"/>
  <c r="E34"/>
  <c r="F34" s="1"/>
  <c r="G34" s="1"/>
  <c r="E33"/>
  <c r="F33" s="1"/>
  <c r="G33" s="1"/>
  <c r="E32"/>
  <c r="F32" s="1"/>
  <c r="G32" s="1"/>
  <c r="E31"/>
  <c r="F31" s="1"/>
  <c r="G31" s="1"/>
  <c r="E19"/>
  <c r="F19" s="1"/>
  <c r="G19" s="1"/>
  <c r="E18"/>
  <c r="E20"/>
  <c r="F20" s="1"/>
  <c r="G20" s="1"/>
  <c r="E21"/>
  <c r="F21" s="1"/>
  <c r="G21" s="1"/>
  <c r="E22"/>
  <c r="F22" s="1"/>
  <c r="G22" s="1"/>
  <c r="E23"/>
  <c r="F23" s="1"/>
  <c r="G23" s="1"/>
  <c r="E24"/>
  <c r="F24" s="1"/>
  <c r="G24" s="1"/>
  <c r="E25"/>
  <c r="F25" s="1"/>
  <c r="G25" s="1"/>
  <c r="E26"/>
  <c r="F26" s="1"/>
  <c r="G26" s="1"/>
  <c r="E27"/>
  <c r="F27" s="1"/>
  <c r="G27" s="1"/>
  <c r="E5"/>
  <c r="F5" s="1"/>
  <c r="G5" s="1"/>
  <c r="E6"/>
  <c r="F6" s="1"/>
  <c r="G6" s="1"/>
  <c r="E7"/>
  <c r="F7" s="1"/>
  <c r="G7" s="1"/>
  <c r="E8"/>
  <c r="F8" s="1"/>
  <c r="G8" s="1"/>
  <c r="E9"/>
  <c r="F10"/>
  <c r="G10" s="1"/>
  <c r="E11"/>
  <c r="E12"/>
  <c r="F12" s="1"/>
  <c r="G12" s="1"/>
  <c r="E13"/>
  <c r="F13" s="1"/>
  <c r="G13" s="1"/>
  <c r="E3"/>
  <c r="E60"/>
  <c r="F60"/>
  <c r="D60"/>
  <c r="B31" i="4"/>
  <c r="J31" s="1"/>
  <c r="B73"/>
  <c r="B74"/>
  <c r="B75"/>
  <c r="J75" s="1"/>
  <c r="B72"/>
  <c r="J72" s="1"/>
  <c r="I76"/>
  <c r="H76"/>
  <c r="G76"/>
  <c r="F76"/>
  <c r="E76"/>
  <c r="D76"/>
  <c r="C76"/>
  <c r="J74"/>
  <c r="C7"/>
  <c r="B32"/>
  <c r="J32" s="1"/>
  <c r="B26"/>
  <c r="J26" s="1"/>
  <c r="B12"/>
  <c r="B14" s="1"/>
  <c r="I21"/>
  <c r="H21"/>
  <c r="G21"/>
  <c r="F21"/>
  <c r="E21"/>
  <c r="D21"/>
  <c r="C21"/>
  <c r="B21"/>
  <c r="J20"/>
  <c r="J19"/>
  <c r="J18"/>
  <c r="J17"/>
  <c r="B34"/>
  <c r="J34" s="1"/>
  <c r="I35"/>
  <c r="H35"/>
  <c r="G35"/>
  <c r="F35"/>
  <c r="E35"/>
  <c r="D35"/>
  <c r="C35"/>
  <c r="C61"/>
  <c r="D61"/>
  <c r="E61"/>
  <c r="F61"/>
  <c r="G61"/>
  <c r="H61"/>
  <c r="I61"/>
  <c r="B61"/>
  <c r="C60"/>
  <c r="C62" s="1"/>
  <c r="D60"/>
  <c r="D62" s="1"/>
  <c r="E60"/>
  <c r="F60"/>
  <c r="F62" s="1"/>
  <c r="G60"/>
  <c r="G62" s="1"/>
  <c r="H60"/>
  <c r="I60"/>
  <c r="B60"/>
  <c r="H62"/>
  <c r="I56"/>
  <c r="H56"/>
  <c r="G56"/>
  <c r="F56"/>
  <c r="E56"/>
  <c r="D56"/>
  <c r="C56"/>
  <c r="B56"/>
  <c r="J55"/>
  <c r="J54"/>
  <c r="J53"/>
  <c r="J52"/>
  <c r="I49"/>
  <c r="H49"/>
  <c r="G49"/>
  <c r="F49"/>
  <c r="E49"/>
  <c r="D49"/>
  <c r="C49"/>
  <c r="B49"/>
  <c r="J48"/>
  <c r="J47"/>
  <c r="J46"/>
  <c r="J45"/>
  <c r="I42"/>
  <c r="H42"/>
  <c r="G42"/>
  <c r="F42"/>
  <c r="E42"/>
  <c r="D42"/>
  <c r="C42"/>
  <c r="B42"/>
  <c r="J41"/>
  <c r="J40"/>
  <c r="J39"/>
  <c r="J38"/>
  <c r="I28"/>
  <c r="H28"/>
  <c r="G28"/>
  <c r="F28"/>
  <c r="E28"/>
  <c r="D28"/>
  <c r="C28"/>
  <c r="J27"/>
  <c r="J25"/>
  <c r="J24"/>
  <c r="I14"/>
  <c r="H14"/>
  <c r="G14"/>
  <c r="F14"/>
  <c r="E14"/>
  <c r="D14"/>
  <c r="C14"/>
  <c r="J13"/>
  <c r="J11"/>
  <c r="J10"/>
  <c r="J4"/>
  <c r="J5"/>
  <c r="J6"/>
  <c r="J3"/>
  <c r="D7"/>
  <c r="E7"/>
  <c r="F7"/>
  <c r="G7"/>
  <c r="H7"/>
  <c r="I7"/>
  <c r="B7"/>
  <c r="K31" i="1" l="1"/>
  <c r="J78" s="1"/>
  <c r="J79" s="1"/>
  <c r="J81" s="1"/>
  <c r="G11"/>
  <c r="F11"/>
  <c r="O64"/>
  <c r="F18"/>
  <c r="G18" s="1"/>
  <c r="F3"/>
  <c r="E15"/>
  <c r="L62"/>
  <c r="O73"/>
  <c r="I15"/>
  <c r="H61" s="1"/>
  <c r="J42"/>
  <c r="K42"/>
  <c r="J29"/>
  <c r="I64" s="1"/>
  <c r="K17"/>
  <c r="K29" s="1"/>
  <c r="J64" s="1"/>
  <c r="K15"/>
  <c r="J61" s="1"/>
  <c r="J15"/>
  <c r="I61" s="1"/>
  <c r="I29"/>
  <c r="H64" s="1"/>
  <c r="I42"/>
  <c r="G60"/>
  <c r="B76" i="4"/>
  <c r="J73"/>
  <c r="J76" s="1"/>
  <c r="J61"/>
  <c r="J21"/>
  <c r="B28"/>
  <c r="J12"/>
  <c r="B33"/>
  <c r="J33" s="1"/>
  <c r="J35" s="1"/>
  <c r="I62"/>
  <c r="E62"/>
  <c r="J60"/>
  <c r="J62" s="1"/>
  <c r="B62"/>
  <c r="J14"/>
  <c r="J28"/>
  <c r="J49"/>
  <c r="J42"/>
  <c r="J56"/>
  <c r="J7"/>
  <c r="D42" i="1"/>
  <c r="D29"/>
  <c r="D15"/>
  <c r="O62" l="1"/>
  <c r="K64"/>
  <c r="I73"/>
  <c r="I62" s="1"/>
  <c r="J48"/>
  <c r="H73"/>
  <c r="I48"/>
  <c r="J73"/>
  <c r="J62" s="1"/>
  <c r="K48"/>
  <c r="K61"/>
  <c r="G42"/>
  <c r="B35" i="4"/>
  <c r="F42" i="1"/>
  <c r="F48" s="1"/>
  <c r="E42"/>
  <c r="G3"/>
  <c r="G15" s="1"/>
  <c r="F61" s="1"/>
  <c r="F15"/>
  <c r="E61" s="1"/>
  <c r="D61"/>
  <c r="G29"/>
  <c r="F64" s="1"/>
  <c r="F29"/>
  <c r="E64" s="1"/>
  <c r="E29"/>
  <c r="D64" s="1"/>
  <c r="H62" l="1"/>
  <c r="K73"/>
  <c r="E48"/>
  <c r="D73"/>
  <c r="G48"/>
  <c r="F73"/>
  <c r="F62" s="1"/>
  <c r="E73"/>
  <c r="E62" s="1"/>
  <c r="G64"/>
  <c r="G61"/>
  <c r="E63" l="1"/>
  <c r="E67" s="1"/>
  <c r="K62"/>
  <c r="F63"/>
  <c r="F68" s="1"/>
  <c r="G73"/>
  <c r="D62"/>
  <c r="G62" l="1"/>
  <c r="D63"/>
  <c r="G63" l="1"/>
  <c r="D66"/>
  <c r="E66" l="1"/>
  <c r="E69" s="1"/>
  <c r="D67"/>
  <c r="G67" l="1"/>
  <c r="D68"/>
  <c r="D69" s="1"/>
  <c r="E70"/>
  <c r="F66"/>
  <c r="G66" s="1"/>
  <c r="J44" l="1"/>
  <c r="I60" s="1"/>
  <c r="I63" s="1"/>
  <c r="E72"/>
  <c r="E74" s="1"/>
  <c r="F49" s="1"/>
  <c r="F52" s="1"/>
  <c r="F55" s="1"/>
  <c r="F69"/>
  <c r="G69" s="1"/>
  <c r="D70"/>
  <c r="G68"/>
  <c r="I67" l="1"/>
  <c r="F45"/>
  <c r="F56" s="1"/>
  <c r="F54" s="1"/>
  <c r="I44"/>
  <c r="H60" s="1"/>
  <c r="H63" s="1"/>
  <c r="D72"/>
  <c r="F70"/>
  <c r="H66" l="1"/>
  <c r="H67" s="1"/>
  <c r="K67" s="1"/>
  <c r="K44"/>
  <c r="J60" s="1"/>
  <c r="J63" s="1"/>
  <c r="F72"/>
  <c r="F74" s="1"/>
  <c r="G49" s="1"/>
  <c r="D74"/>
  <c r="G70"/>
  <c r="I66" l="1"/>
  <c r="I69" s="1"/>
  <c r="J68"/>
  <c r="G45"/>
  <c r="G72"/>
  <c r="G52"/>
  <c r="G55" s="1"/>
  <c r="E49"/>
  <c r="E45"/>
  <c r="G74"/>
  <c r="K63"/>
  <c r="K60"/>
  <c r="J66" l="1"/>
  <c r="K66" s="1"/>
  <c r="H68"/>
  <c r="K68" s="1"/>
  <c r="G56"/>
  <c r="G54" s="1"/>
  <c r="E52"/>
  <c r="E56" s="1"/>
  <c r="I70"/>
  <c r="I72" s="1"/>
  <c r="I74" s="1"/>
  <c r="J49" s="1"/>
  <c r="J69" l="1"/>
  <c r="J70" s="1"/>
  <c r="J72" s="1"/>
  <c r="J74" s="1"/>
  <c r="H69"/>
  <c r="E55"/>
  <c r="E54" s="1"/>
  <c r="J55"/>
  <c r="J45"/>
  <c r="K69" l="1"/>
  <c r="J56"/>
  <c r="J54" s="1"/>
  <c r="H70"/>
  <c r="H72" s="1"/>
  <c r="K49"/>
  <c r="K45"/>
  <c r="K72" l="1"/>
  <c r="H74"/>
  <c r="K56"/>
  <c r="N44"/>
  <c r="M60" s="1"/>
  <c r="M63" s="1"/>
  <c r="M67" s="1"/>
  <c r="K55"/>
  <c r="K70"/>
  <c r="I49" l="1"/>
  <c r="I55" s="1"/>
  <c r="K74"/>
  <c r="I45"/>
  <c r="K54"/>
  <c r="O44"/>
  <c r="N60" s="1"/>
  <c r="N63" s="1"/>
  <c r="N68" s="1"/>
  <c r="I56" l="1"/>
  <c r="M44" s="1"/>
  <c r="L60" s="1"/>
  <c r="L63" s="1"/>
  <c r="L66" s="1"/>
  <c r="L67" s="1"/>
  <c r="L68" s="1"/>
  <c r="O63" l="1"/>
  <c r="I54"/>
  <c r="O60"/>
  <c r="M66" l="1"/>
  <c r="N66" s="1"/>
  <c r="M69" l="1"/>
  <c r="M70" s="1"/>
  <c r="M72" s="1"/>
  <c r="M74" s="1"/>
  <c r="N49" s="1"/>
  <c r="N55" s="1"/>
  <c r="O67"/>
  <c r="O68"/>
  <c r="O66"/>
  <c r="N69"/>
  <c r="N70" s="1"/>
  <c r="N72" l="1"/>
  <c r="N74" s="1"/>
  <c r="O49" s="1"/>
  <c r="O55" s="1"/>
  <c r="R44"/>
  <c r="Q60" s="1"/>
  <c r="Q63" s="1"/>
  <c r="Q67" s="1"/>
  <c r="L69"/>
  <c r="O69" s="1"/>
  <c r="N45"/>
  <c r="N56" s="1"/>
  <c r="N54" s="1"/>
  <c r="G80"/>
  <c r="G85" s="1"/>
  <c r="S44"/>
  <c r="R60" s="1"/>
  <c r="R63" s="1"/>
  <c r="L70" l="1"/>
  <c r="L72" s="1"/>
  <c r="O72" s="1"/>
  <c r="O45"/>
  <c r="O56" s="1"/>
  <c r="O54" s="1"/>
  <c r="R68"/>
  <c r="L74" l="1"/>
  <c r="O74" s="1"/>
  <c r="O70"/>
  <c r="Q44"/>
  <c r="P60" s="1"/>
  <c r="P63" s="1"/>
  <c r="S60" l="1"/>
  <c r="M45"/>
  <c r="M49"/>
  <c r="P66"/>
  <c r="P67" s="1"/>
  <c r="S67" s="1"/>
  <c r="S63"/>
  <c r="M56" l="1"/>
  <c r="Q66"/>
  <c r="R66" s="1"/>
  <c r="S66" s="1"/>
  <c r="P68"/>
  <c r="S68" s="1"/>
  <c r="M55"/>
  <c r="M54" l="1"/>
  <c r="P69"/>
  <c r="P70" s="1"/>
  <c r="Q69"/>
  <c r="Q70" s="1"/>
  <c r="Q72" s="1"/>
  <c r="Q74" s="1"/>
  <c r="R49" s="1"/>
  <c r="R52" s="1"/>
  <c r="R55" s="1"/>
  <c r="R45" l="1"/>
  <c r="R56" s="1"/>
  <c r="V44" s="1"/>
  <c r="U60" s="1"/>
  <c r="U63" s="1"/>
  <c r="P72"/>
  <c r="R69"/>
  <c r="U67" l="1"/>
  <c r="R54"/>
  <c r="R70"/>
  <c r="R72" s="1"/>
  <c r="R74" s="1"/>
  <c r="S49" s="1"/>
  <c r="S52" s="1"/>
  <c r="S55" s="1"/>
  <c r="S69"/>
  <c r="P74"/>
  <c r="Q45" s="1"/>
  <c r="S72" l="1"/>
  <c r="S45"/>
  <c r="S56" s="1"/>
  <c r="S70"/>
  <c r="S74"/>
  <c r="Q49"/>
  <c r="Q52" s="1"/>
  <c r="W44" l="1"/>
  <c r="V60" s="1"/>
  <c r="V63" s="1"/>
  <c r="S54"/>
  <c r="Q55"/>
  <c r="Q56"/>
  <c r="V68" l="1"/>
  <c r="Q54"/>
  <c r="U44"/>
  <c r="T60" s="1"/>
  <c r="T63" l="1"/>
  <c r="W60"/>
  <c r="T66" l="1"/>
  <c r="T67" s="1"/>
  <c r="W67" s="1"/>
  <c r="W63"/>
  <c r="U66" l="1"/>
  <c r="V66" s="1"/>
  <c r="W66" s="1"/>
  <c r="T68"/>
  <c r="W68" s="1"/>
  <c r="U69" l="1"/>
  <c r="U70" s="1"/>
  <c r="U72" s="1"/>
  <c r="U74" s="1"/>
  <c r="V49" s="1"/>
  <c r="V69"/>
  <c r="V70" s="1"/>
  <c r="T69"/>
  <c r="Z44" l="1"/>
  <c r="Y60" s="1"/>
  <c r="Y63" s="1"/>
  <c r="Y67" s="1"/>
  <c r="AA44"/>
  <c r="Z60" s="1"/>
  <c r="Z63" s="1"/>
  <c r="V72"/>
  <c r="V74" s="1"/>
  <c r="V52"/>
  <c r="V55" s="1"/>
  <c r="V45"/>
  <c r="W69"/>
  <c r="T70"/>
  <c r="T72" s="1"/>
  <c r="T74" s="1"/>
  <c r="Z68" l="1"/>
  <c r="W72"/>
  <c r="V56"/>
  <c r="V54" s="1"/>
  <c r="W49"/>
  <c r="W45"/>
  <c r="Y44"/>
  <c r="X60" s="1"/>
  <c r="U45"/>
  <c r="W70"/>
  <c r="U49"/>
  <c r="U52" s="1"/>
  <c r="W74"/>
  <c r="W52" l="1"/>
  <c r="W56" s="1"/>
  <c r="U55"/>
  <c r="U56"/>
  <c r="AA60"/>
  <c r="X63"/>
  <c r="X66" l="1"/>
  <c r="X67" s="1"/>
  <c r="W55"/>
  <c r="W54" s="1"/>
  <c r="U54"/>
  <c r="AA63"/>
  <c r="AA67" l="1"/>
  <c r="X68"/>
  <c r="AA68" s="1"/>
  <c r="Y66"/>
  <c r="Z66" s="1"/>
  <c r="AA66" s="1"/>
  <c r="Y69" l="1"/>
  <c r="Y70" s="1"/>
  <c r="Y72" s="1"/>
  <c r="Y74" s="1"/>
  <c r="Z49" s="1"/>
  <c r="Z52" s="1"/>
  <c r="Z69"/>
  <c r="Z70" s="1"/>
  <c r="Z72" l="1"/>
  <c r="Z74" s="1"/>
  <c r="AA49" s="1"/>
  <c r="AA52" s="1"/>
  <c r="Z55"/>
  <c r="Z45"/>
  <c r="X69"/>
  <c r="Z56" l="1"/>
  <c r="AD44" s="1"/>
  <c r="AC60" s="1"/>
  <c r="AC63" s="1"/>
  <c r="AA45"/>
  <c r="AA56" s="1"/>
  <c r="AA69"/>
  <c r="X70"/>
  <c r="X72" s="1"/>
  <c r="AA72" s="1"/>
  <c r="AA55"/>
  <c r="AC67" l="1"/>
  <c r="X74"/>
  <c r="AA74" s="1"/>
  <c r="Z54"/>
  <c r="AA54"/>
  <c r="AE44"/>
  <c r="AD60" s="1"/>
  <c r="AD63" s="1"/>
  <c r="AA70"/>
  <c r="AD68" l="1"/>
  <c r="Y45"/>
  <c r="Y49"/>
  <c r="Y52" s="1"/>
  <c r="Y56" l="1"/>
  <c r="AC44" s="1"/>
  <c r="AB60" s="1"/>
  <c r="AB63" s="1"/>
  <c r="Y55"/>
  <c r="Y54" l="1"/>
  <c r="AE60"/>
  <c r="AB66"/>
  <c r="AB67" s="1"/>
  <c r="AE67" s="1"/>
  <c r="AE63"/>
  <c r="AB68" l="1"/>
  <c r="AE68" s="1"/>
  <c r="AC66"/>
  <c r="AD66" s="1"/>
  <c r="AE66" s="1"/>
  <c r="AC69" l="1"/>
  <c r="AC70" s="1"/>
  <c r="AC72" s="1"/>
  <c r="AC74" s="1"/>
  <c r="AD49" s="1"/>
  <c r="AH44" l="1"/>
  <c r="AG60" s="1"/>
  <c r="AG63" s="1"/>
  <c r="AG67" s="1"/>
  <c r="AD52"/>
  <c r="AD55" s="1"/>
  <c r="AD45"/>
  <c r="AD69"/>
  <c r="AD70" s="1"/>
  <c r="AD72" s="1"/>
  <c r="AD74" s="1"/>
  <c r="AE49" s="1"/>
  <c r="AB69"/>
  <c r="AD56" l="1"/>
  <c r="AD54" s="1"/>
  <c r="AE52"/>
  <c r="AE55" s="1"/>
  <c r="AE69"/>
  <c r="AB70"/>
  <c r="AB72" s="1"/>
  <c r="AE72" s="1"/>
  <c r="AI44"/>
  <c r="AH60" s="1"/>
  <c r="AH63" s="1"/>
  <c r="AE45"/>
  <c r="AH68" l="1"/>
  <c r="AB74"/>
  <c r="AE74" s="1"/>
  <c r="AE56"/>
  <c r="AE54" s="1"/>
  <c r="AG44"/>
  <c r="AF60" s="1"/>
  <c r="AE70"/>
  <c r="AC45" l="1"/>
  <c r="AC49"/>
  <c r="AC52" s="1"/>
  <c r="AI60"/>
  <c r="AF63"/>
  <c r="AF66" l="1"/>
  <c r="AF67" s="1"/>
  <c r="AI67" s="1"/>
  <c r="AC56"/>
  <c r="AC55"/>
  <c r="AI63"/>
  <c r="AG66" l="1"/>
  <c r="AG69" s="1"/>
  <c r="AG70" s="1"/>
  <c r="AF68"/>
  <c r="AI68" s="1"/>
  <c r="AC54"/>
  <c r="AH66" l="1"/>
  <c r="AH69" s="1"/>
  <c r="AH70" s="1"/>
  <c r="AG72"/>
  <c r="AG74" s="1"/>
  <c r="AH49" s="1"/>
  <c r="AH52" s="1"/>
  <c r="AI66" l="1"/>
  <c r="AH72"/>
  <c r="AH74" s="1"/>
  <c r="AI49" s="1"/>
  <c r="AI52" s="1"/>
  <c r="AH55"/>
  <c r="AH45"/>
  <c r="AF69"/>
  <c r="AH56" l="1"/>
  <c r="AH54" s="1"/>
  <c r="AI55"/>
  <c r="AI45"/>
  <c r="AI56" s="1"/>
  <c r="AI69"/>
  <c r="AF70"/>
  <c r="AI70" l="1"/>
  <c r="AF72"/>
  <c r="AL44"/>
  <c r="AK60" s="1"/>
  <c r="AK63" s="1"/>
  <c r="AI54"/>
  <c r="AM44"/>
  <c r="AL60" s="1"/>
  <c r="AL63" s="1"/>
  <c r="AL68" l="1"/>
  <c r="AK67"/>
  <c r="AI72"/>
  <c r="AF74"/>
  <c r="AG45" l="1"/>
  <c r="AI74"/>
  <c r="AG49"/>
  <c r="AG52" l="1"/>
  <c r="AG55" s="1"/>
  <c r="AG56" l="1"/>
  <c r="AG54" s="1"/>
  <c r="AK44" l="1"/>
  <c r="AJ60" s="1"/>
  <c r="AJ63" s="1"/>
  <c r="AJ66" l="1"/>
  <c r="AM60"/>
  <c r="AM63"/>
  <c r="AK66" l="1"/>
  <c r="AL66" s="1"/>
  <c r="AM66" s="1"/>
  <c r="AJ67"/>
  <c r="AK69" l="1"/>
  <c r="AK70" s="1"/>
  <c r="AK72" s="1"/>
  <c r="AK74" s="1"/>
  <c r="AL49" s="1"/>
  <c r="AL52" s="1"/>
  <c r="AL55" s="1"/>
  <c r="AM67"/>
  <c r="AJ68"/>
  <c r="AM68" s="1"/>
  <c r="AJ69" l="1"/>
  <c r="AJ70" s="1"/>
  <c r="AJ72" s="1"/>
  <c r="AJ74" s="1"/>
  <c r="AK45" s="1"/>
  <c r="AL45"/>
  <c r="AL56" s="1"/>
  <c r="AL54" s="1"/>
  <c r="AL69"/>
  <c r="AL70" l="1"/>
  <c r="AM69"/>
  <c r="AK49"/>
  <c r="AK52" s="1"/>
  <c r="AK56" s="1"/>
  <c r="AK55" l="1"/>
  <c r="AK54" s="1"/>
  <c r="AL72"/>
  <c r="AM70"/>
  <c r="AL74" l="1"/>
  <c r="AM45" s="1"/>
  <c r="AM72"/>
  <c r="AM49" l="1"/>
  <c r="AM74"/>
  <c r="AM52" l="1"/>
  <c r="AM55" s="1"/>
  <c r="AM56" l="1"/>
  <c r="AM54" s="1"/>
</calcChain>
</file>

<file path=xl/comments1.xml><?xml version="1.0" encoding="utf-8"?>
<comments xmlns="http://schemas.openxmlformats.org/spreadsheetml/2006/main">
  <authors>
    <author>PC-3</author>
  </authors>
  <commentList>
    <comment ref="T17" authorId="0">
      <text>
        <r>
          <rPr>
            <b/>
            <sz val="9"/>
            <color indexed="81"/>
            <rFont val="Tahoma"/>
            <family val="2"/>
          </rPr>
          <t>Bill not considered in the month of July is taken in this month</t>
        </r>
      </text>
    </comment>
    <comment ref="AB17" authorId="0">
      <text>
        <r>
          <rPr>
            <b/>
            <sz val="9"/>
            <color indexed="81"/>
            <rFont val="Tahoma"/>
            <family val="2"/>
          </rPr>
          <t>Bill not considered in the month of July is taken in this month</t>
        </r>
      </text>
    </comment>
    <comment ref="AJ17" authorId="0">
      <text>
        <r>
          <rPr>
            <b/>
            <sz val="9"/>
            <color indexed="81"/>
            <rFont val="Tahoma"/>
            <family val="2"/>
          </rPr>
          <t>Bill not considered in the month of July is taken in this month</t>
        </r>
      </text>
    </comment>
  </commentList>
</comments>
</file>

<file path=xl/sharedStrings.xml><?xml version="1.0" encoding="utf-8"?>
<sst xmlns="http://schemas.openxmlformats.org/spreadsheetml/2006/main" count="259" uniqueCount="65">
  <si>
    <t>PARTICULARS</t>
  </si>
  <si>
    <t>Amount</t>
  </si>
  <si>
    <t>IGST</t>
  </si>
  <si>
    <t>CGST</t>
  </si>
  <si>
    <t>SGST</t>
  </si>
  <si>
    <t>Carry forward from previous month</t>
  </si>
  <si>
    <t>Purchase</t>
  </si>
  <si>
    <t>Purchase Returns</t>
  </si>
  <si>
    <t>%</t>
  </si>
  <si>
    <t>I/S</t>
  </si>
  <si>
    <t>Sale</t>
  </si>
  <si>
    <t>Sale Returns</t>
  </si>
  <si>
    <t>N</t>
  </si>
  <si>
    <t>RCM on URD Purchase &amp; Expenditures</t>
  </si>
  <si>
    <t>URD Purchase</t>
  </si>
  <si>
    <t>Exependitures</t>
  </si>
  <si>
    <t>To be paid by Challan</t>
  </si>
  <si>
    <t>GST payable on RCM</t>
  </si>
  <si>
    <t>Description</t>
  </si>
  <si>
    <t>Tax payable (₹)</t>
  </si>
  <si>
    <t>Paid through ITC</t>
  </si>
  <si>
    <t>Tax/Cess Paid in cash (₹)</t>
  </si>
  <si>
    <t>Interest Paid in cash (Total in ₹)</t>
  </si>
  <si>
    <t>Late fee Paid in cash (₹)</t>
  </si>
  <si>
    <t>Integrated Tax (₹)</t>
  </si>
  <si>
    <t>Central Tax (₹)</t>
  </si>
  <si>
    <t>State/UT Tax (₹)</t>
  </si>
  <si>
    <t>CESS (₹)</t>
  </si>
  <si>
    <t>Other than reverse charge</t>
  </si>
  <si>
    <t>Integrated Tax</t>
  </si>
  <si>
    <t>Central Tax</t>
  </si>
  <si>
    <t>State/UT Tax</t>
  </si>
  <si>
    <t>CESS</t>
  </si>
  <si>
    <t>Reverse charge</t>
  </si>
  <si>
    <t>Tax/Cess Payable in cash (₹)</t>
  </si>
  <si>
    <t>Total</t>
  </si>
  <si>
    <t>Delay in number of Days</t>
  </si>
  <si>
    <t>Net tax with Int &amp; Pen Paid</t>
  </si>
  <si>
    <t>GST Payable/ITC c/f</t>
  </si>
  <si>
    <t>Opening Balance of ITC</t>
  </si>
  <si>
    <t>GST on Reverse charge</t>
  </si>
  <si>
    <t>GST Collected on Outward Supplies</t>
  </si>
  <si>
    <t>GST Paid on Inward Supplies</t>
  </si>
  <si>
    <t>Rough Calculations</t>
  </si>
  <si>
    <t>Particulars</t>
  </si>
  <si>
    <t>Opening credit</t>
  </si>
  <si>
    <t>Input Tax Other than reverse charge</t>
  </si>
  <si>
    <t>Tax Payable Other than reverse charge</t>
  </si>
  <si>
    <t>Paid through ITC</t>
  </si>
  <si>
    <t xml:space="preserve">Tax Payable </t>
  </si>
  <si>
    <t xml:space="preserve">Actual Payable </t>
  </si>
  <si>
    <t>RCM Payable</t>
  </si>
  <si>
    <t xml:space="preserve">Tax to be Payable </t>
  </si>
  <si>
    <t>Carry forward ITC</t>
  </si>
  <si>
    <t>GST 3B Payment and Offset Liability with carry forward ITC</t>
  </si>
  <si>
    <t>Exependitures-Frieght</t>
  </si>
  <si>
    <t>Final GST payable (For Challan entry)</t>
  </si>
  <si>
    <t>Net Purchases &amp; tax for the month</t>
  </si>
  <si>
    <t>Net Sales &amp; tax for the month</t>
  </si>
  <si>
    <t>Tax Paid by Challan</t>
  </si>
  <si>
    <t>Final GST payable (As per Challan entry)</t>
  </si>
  <si>
    <t>Actual Payable/Refundable for the month-Credit</t>
  </si>
  <si>
    <t>Actual Payable/Refundable- Cash + Credit</t>
  </si>
  <si>
    <t>Actual Payable/Refundable- Cash</t>
  </si>
  <si>
    <t>Actual Payable/Refundable- Credit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</si>
</sst>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b/>
      <u/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/>
    <xf numFmtId="0" fontId="3" fillId="0" borderId="0" xfId="0" applyFont="1" applyBorder="1" applyAlignment="1">
      <alignment horizontal="left" vertical="center"/>
    </xf>
    <xf numFmtId="165" fontId="3" fillId="0" borderId="0" xfId="0" applyNumberFormat="1" applyFont="1" applyBorder="1" applyAlignment="1"/>
    <xf numFmtId="165" fontId="3" fillId="0" borderId="0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65" fontId="2" fillId="0" borderId="1" xfId="1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165" fontId="3" fillId="0" borderId="7" xfId="1" applyNumberFormat="1" applyFont="1" applyBorder="1" applyAlignment="1"/>
    <xf numFmtId="0" fontId="3" fillId="0" borderId="7" xfId="0" applyFont="1" applyBorder="1" applyAlignment="1"/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inden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/>
    <xf numFmtId="164" fontId="2" fillId="0" borderId="12" xfId="0" applyNumberFormat="1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/>
    <xf numFmtId="9" fontId="2" fillId="0" borderId="0" xfId="0" applyNumberFormat="1" applyFont="1" applyBorder="1"/>
    <xf numFmtId="0" fontId="2" fillId="0" borderId="14" xfId="0" applyFont="1" applyBorder="1"/>
    <xf numFmtId="0" fontId="2" fillId="0" borderId="0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3" xfId="0" applyFont="1" applyBorder="1" applyAlignment="1">
      <alignment horizontal="left" indent="1"/>
    </xf>
    <xf numFmtId="0" fontId="2" fillId="0" borderId="13" xfId="0" applyFont="1" applyBorder="1" applyAlignment="1"/>
    <xf numFmtId="0" fontId="2" fillId="0" borderId="12" xfId="0" applyFont="1" applyBorder="1"/>
    <xf numFmtId="0" fontId="12" fillId="3" borderId="28" xfId="0" applyFont="1" applyFill="1" applyBorder="1"/>
    <xf numFmtId="165" fontId="12" fillId="3" borderId="29" xfId="0" applyNumberFormat="1" applyFont="1" applyFill="1" applyBorder="1"/>
    <xf numFmtId="165" fontId="12" fillId="3" borderId="30" xfId="0" applyNumberFormat="1" applyFont="1" applyFill="1" applyBorder="1"/>
    <xf numFmtId="0" fontId="11" fillId="3" borderId="17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165" fontId="11" fillId="3" borderId="18" xfId="1" applyNumberFormat="1" applyFont="1" applyFill="1" applyBorder="1" applyAlignment="1" applyProtection="1">
      <alignment horizontal="center" vertical="center" wrapText="1"/>
    </xf>
    <xf numFmtId="165" fontId="12" fillId="3" borderId="17" xfId="1" applyNumberFormat="1" applyFont="1" applyFill="1" applyBorder="1" applyAlignment="1" applyProtection="1">
      <alignment horizontal="center" vertical="center" wrapText="1"/>
      <protection hidden="1"/>
    </xf>
    <xf numFmtId="165" fontId="12" fillId="3" borderId="2" xfId="1" applyNumberFormat="1" applyFont="1" applyFill="1" applyBorder="1" applyAlignment="1" applyProtection="1">
      <alignment horizontal="center" vertical="center" wrapText="1"/>
      <protection hidden="1"/>
    </xf>
    <xf numFmtId="165" fontId="12" fillId="3" borderId="18" xfId="1" applyNumberFormat="1" applyFont="1" applyFill="1" applyBorder="1" applyAlignment="1" applyProtection="1">
      <alignment horizontal="center" vertical="center" wrapText="1"/>
    </xf>
    <xf numFmtId="0" fontId="11" fillId="3" borderId="15" xfId="0" applyFont="1" applyFill="1" applyBorder="1"/>
    <xf numFmtId="0" fontId="11" fillId="3" borderId="1" xfId="0" applyFont="1" applyFill="1" applyBorder="1"/>
    <xf numFmtId="0" fontId="11" fillId="3" borderId="16" xfId="0" applyFont="1" applyFill="1" applyBorder="1"/>
    <xf numFmtId="165" fontId="11" fillId="3" borderId="15" xfId="1" applyNumberFormat="1" applyFont="1" applyFill="1" applyBorder="1"/>
    <xf numFmtId="165" fontId="11" fillId="3" borderId="1" xfId="1" applyNumberFormat="1" applyFont="1" applyFill="1" applyBorder="1"/>
    <xf numFmtId="0" fontId="8" fillId="0" borderId="0" xfId="0" applyFont="1" applyFill="1"/>
    <xf numFmtId="0" fontId="2" fillId="0" borderId="31" xfId="0" applyFont="1" applyBorder="1"/>
    <xf numFmtId="0" fontId="2" fillId="0" borderId="9" xfId="0" applyFont="1" applyBorder="1"/>
    <xf numFmtId="0" fontId="2" fillId="0" borderId="32" xfId="0" applyFont="1" applyBorder="1"/>
    <xf numFmtId="0" fontId="2" fillId="0" borderId="10" xfId="0" applyFont="1" applyBorder="1"/>
    <xf numFmtId="165" fontId="11" fillId="3" borderId="16" xfId="1" applyNumberFormat="1" applyFont="1" applyFill="1" applyBorder="1"/>
    <xf numFmtId="0" fontId="2" fillId="0" borderId="33" xfId="0" applyFont="1" applyBorder="1"/>
    <xf numFmtId="0" fontId="2" fillId="0" borderId="8" xfId="0" applyFont="1" applyBorder="1"/>
    <xf numFmtId="0" fontId="2" fillId="0" borderId="34" xfId="0" applyFont="1" applyBorder="1"/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5" fontId="3" fillId="2" borderId="13" xfId="1" applyNumberFormat="1" applyFont="1" applyFill="1" applyBorder="1"/>
    <xf numFmtId="165" fontId="3" fillId="2" borderId="0" xfId="1" applyNumberFormat="1" applyFont="1" applyFill="1" applyBorder="1"/>
    <xf numFmtId="165" fontId="3" fillId="2" borderId="14" xfId="1" applyNumberFormat="1" applyFont="1" applyFill="1" applyBorder="1"/>
    <xf numFmtId="165" fontId="2" fillId="2" borderId="15" xfId="1" applyNumberFormat="1" applyFont="1" applyFill="1" applyBorder="1"/>
    <xf numFmtId="165" fontId="2" fillId="2" borderId="1" xfId="1" applyNumberFormat="1" applyFont="1" applyFill="1" applyBorder="1"/>
    <xf numFmtId="165" fontId="2" fillId="2" borderId="16" xfId="1" applyNumberFormat="1" applyFont="1" applyFill="1" applyBorder="1"/>
    <xf numFmtId="165" fontId="2" fillId="2" borderId="13" xfId="1" applyNumberFormat="1" applyFont="1" applyFill="1" applyBorder="1"/>
    <xf numFmtId="165" fontId="2" fillId="2" borderId="0" xfId="1" applyNumberFormat="1" applyFont="1" applyFill="1" applyBorder="1"/>
    <xf numFmtId="165" fontId="2" fillId="2" borderId="14" xfId="1" applyNumberFormat="1" applyFont="1" applyFill="1" applyBorder="1"/>
    <xf numFmtId="165" fontId="2" fillId="2" borderId="31" xfId="1" applyNumberFormat="1" applyFont="1" applyFill="1" applyBorder="1"/>
    <xf numFmtId="165" fontId="2" fillId="2" borderId="9" xfId="1" applyNumberFormat="1" applyFont="1" applyFill="1" applyBorder="1"/>
    <xf numFmtId="165" fontId="2" fillId="2" borderId="32" xfId="1" applyNumberFormat="1" applyFont="1" applyFill="1" applyBorder="1"/>
    <xf numFmtId="165" fontId="2" fillId="2" borderId="10" xfId="1" applyNumberFormat="1" applyFont="1" applyFill="1" applyBorder="1"/>
    <xf numFmtId="165" fontId="2" fillId="2" borderId="11" xfId="1" applyNumberFormat="1" applyFont="1" applyFill="1" applyBorder="1"/>
    <xf numFmtId="165" fontId="2" fillId="2" borderId="12" xfId="1" applyNumberFormat="1" applyFont="1" applyFill="1" applyBorder="1"/>
    <xf numFmtId="0" fontId="3" fillId="2" borderId="33" xfId="0" applyFont="1" applyFill="1" applyBorder="1"/>
    <xf numFmtId="0" fontId="3" fillId="2" borderId="8" xfId="0" applyFont="1" applyFill="1" applyBorder="1"/>
    <xf numFmtId="0" fontId="3" fillId="2" borderId="34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165" fontId="2" fillId="2" borderId="26" xfId="0" applyNumberFormat="1" applyFont="1" applyFill="1" applyBorder="1"/>
    <xf numFmtId="165" fontId="2" fillId="2" borderId="27" xfId="0" applyNumberFormat="1" applyFont="1" applyFill="1" applyBorder="1"/>
    <xf numFmtId="0" fontId="3" fillId="2" borderId="13" xfId="0" applyFont="1" applyFill="1" applyBorder="1"/>
    <xf numFmtId="0" fontId="3" fillId="2" borderId="0" xfId="0" applyFont="1" applyFill="1" applyBorder="1"/>
    <xf numFmtId="0" fontId="3" fillId="2" borderId="14" xfId="0" applyFont="1" applyFill="1" applyBorder="1"/>
    <xf numFmtId="0" fontId="2" fillId="2" borderId="13" xfId="0" applyFont="1" applyFill="1" applyBorder="1" applyAlignment="1"/>
    <xf numFmtId="0" fontId="2" fillId="2" borderId="0" xfId="0" applyFont="1" applyFill="1" applyBorder="1" applyAlignment="1"/>
    <xf numFmtId="0" fontId="2" fillId="2" borderId="14" xfId="0" applyFont="1" applyFill="1" applyBorder="1" applyAlignment="1"/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165" fontId="7" fillId="2" borderId="18" xfId="1" applyNumberFormat="1" applyFont="1" applyFill="1" applyBorder="1" applyAlignment="1" applyProtection="1">
      <alignment horizontal="center" vertical="center" wrapText="1"/>
    </xf>
    <xf numFmtId="165" fontId="3" fillId="2" borderId="17" xfId="1" applyNumberFormat="1" applyFont="1" applyFill="1" applyBorder="1" applyAlignment="1" applyProtection="1">
      <alignment horizontal="center" vertical="center"/>
      <protection locked="0"/>
    </xf>
    <xf numFmtId="165" fontId="3" fillId="2" borderId="2" xfId="1" applyNumberFormat="1" applyFont="1" applyFill="1" applyBorder="1" applyAlignment="1" applyProtection="1">
      <alignment horizontal="center" vertical="center"/>
      <protection locked="0"/>
    </xf>
    <xf numFmtId="165" fontId="8" fillId="2" borderId="18" xfId="1" applyNumberFormat="1" applyFont="1" applyFill="1" applyBorder="1" applyAlignment="1" applyProtection="1">
      <alignment horizontal="center" vertical="center" wrapText="1"/>
    </xf>
    <xf numFmtId="165" fontId="6" fillId="2" borderId="17" xfId="1" applyNumberFormat="1" applyFont="1" applyFill="1" applyBorder="1" applyAlignment="1" applyProtection="1">
      <alignment horizontal="left" vertical="top"/>
      <protection locked="0"/>
    </xf>
    <xf numFmtId="165" fontId="6" fillId="2" borderId="2" xfId="1" applyNumberFormat="1" applyFont="1" applyFill="1" applyBorder="1" applyAlignment="1" applyProtection="1">
      <alignment horizontal="left" vertical="top"/>
      <protection locked="0"/>
    </xf>
    <xf numFmtId="165" fontId="3" fillId="2" borderId="17" xfId="1" applyNumberFormat="1" applyFont="1" applyFill="1" applyBorder="1" applyAlignment="1" applyProtection="1">
      <alignment horizontal="left" vertical="top"/>
      <protection locked="0"/>
    </xf>
    <xf numFmtId="165" fontId="3" fillId="2" borderId="2" xfId="1" applyNumberFormat="1" applyFont="1" applyFill="1" applyBorder="1" applyAlignment="1" applyProtection="1">
      <alignment horizontal="left" vertical="top"/>
      <protection locked="0"/>
    </xf>
    <xf numFmtId="165" fontId="3" fillId="2" borderId="17" xfId="1" applyNumberFormat="1" applyFont="1" applyFill="1" applyBorder="1" applyAlignment="1" applyProtection="1">
      <alignment horizontal="center" vertical="center" wrapText="1"/>
      <protection locked="0"/>
    </xf>
    <xf numFmtId="165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165" fontId="12" fillId="2" borderId="17" xfId="1" applyNumberFormat="1" applyFont="1" applyFill="1" applyBorder="1" applyAlignment="1" applyProtection="1">
      <alignment horizontal="center" vertical="center" wrapText="1"/>
      <protection hidden="1"/>
    </xf>
    <xf numFmtId="165" fontId="12" fillId="2" borderId="2" xfId="1" applyNumberFormat="1" applyFont="1" applyFill="1" applyBorder="1" applyAlignment="1" applyProtection="1">
      <alignment horizontal="center" vertical="center" wrapText="1"/>
      <protection hidden="1"/>
    </xf>
    <xf numFmtId="165" fontId="12" fillId="2" borderId="18" xfId="1" applyNumberFormat="1" applyFont="1" applyFill="1" applyBorder="1" applyAlignment="1" applyProtection="1">
      <alignment horizontal="center" vertical="center" wrapText="1"/>
    </xf>
    <xf numFmtId="165" fontId="3" fillId="2" borderId="17" xfId="1" applyNumberFormat="1" applyFont="1" applyFill="1" applyBorder="1" applyAlignment="1" applyProtection="1">
      <alignment horizontal="center" vertical="center"/>
    </xf>
    <xf numFmtId="165" fontId="3" fillId="2" borderId="2" xfId="1" applyNumberFormat="1" applyFont="1" applyFill="1" applyBorder="1" applyAlignment="1" applyProtection="1">
      <alignment horizontal="center" vertical="center"/>
    </xf>
    <xf numFmtId="165" fontId="3" fillId="2" borderId="17" xfId="1" applyNumberFormat="1" applyFont="1" applyFill="1" applyBorder="1" applyAlignment="1" applyProtection="1">
      <alignment horizontal="center" vertical="center"/>
      <protection hidden="1"/>
    </xf>
    <xf numFmtId="165" fontId="3" fillId="2" borderId="2" xfId="1" applyNumberFormat="1" applyFont="1" applyFill="1" applyBorder="1" applyAlignment="1" applyProtection="1">
      <alignment horizontal="center" vertical="center"/>
      <protection hidden="1"/>
    </xf>
    <xf numFmtId="165" fontId="8" fillId="2" borderId="18" xfId="1" applyNumberFormat="1" applyFont="1" applyFill="1" applyBorder="1" applyAlignment="1" applyProtection="1">
      <alignment horizontal="center" vertical="center" wrapText="1"/>
      <protection hidden="1"/>
    </xf>
    <xf numFmtId="165" fontId="3" fillId="2" borderId="19" xfId="1" applyNumberFormat="1" applyFont="1" applyFill="1" applyBorder="1" applyAlignment="1" applyProtection="1">
      <alignment horizontal="center" vertical="center"/>
    </xf>
    <xf numFmtId="165" fontId="3" fillId="2" borderId="20" xfId="1" applyNumberFormat="1" applyFont="1" applyFill="1" applyBorder="1" applyAlignment="1" applyProtection="1">
      <alignment horizontal="center" vertical="center"/>
    </xf>
    <xf numFmtId="165" fontId="8" fillId="2" borderId="21" xfId="1" applyNumberFormat="1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165" fontId="3" fillId="4" borderId="13" xfId="1" applyNumberFormat="1" applyFont="1" applyFill="1" applyBorder="1"/>
    <xf numFmtId="165" fontId="3" fillId="4" borderId="0" xfId="1" applyNumberFormat="1" applyFont="1" applyFill="1" applyBorder="1"/>
    <xf numFmtId="165" fontId="3" fillId="4" borderId="14" xfId="1" applyNumberFormat="1" applyFont="1" applyFill="1" applyBorder="1"/>
    <xf numFmtId="165" fontId="2" fillId="4" borderId="15" xfId="1" applyNumberFormat="1" applyFont="1" applyFill="1" applyBorder="1"/>
    <xf numFmtId="165" fontId="2" fillId="4" borderId="1" xfId="1" applyNumberFormat="1" applyFont="1" applyFill="1" applyBorder="1"/>
    <xf numFmtId="165" fontId="2" fillId="4" borderId="16" xfId="1" applyNumberFormat="1" applyFont="1" applyFill="1" applyBorder="1"/>
    <xf numFmtId="165" fontId="2" fillId="4" borderId="13" xfId="1" applyNumberFormat="1" applyFont="1" applyFill="1" applyBorder="1"/>
    <xf numFmtId="165" fontId="2" fillId="4" borderId="0" xfId="1" applyNumberFormat="1" applyFont="1" applyFill="1" applyBorder="1"/>
    <xf numFmtId="165" fontId="2" fillId="4" borderId="14" xfId="1" applyNumberFormat="1" applyFont="1" applyFill="1" applyBorder="1"/>
    <xf numFmtId="165" fontId="2" fillId="4" borderId="31" xfId="1" applyNumberFormat="1" applyFont="1" applyFill="1" applyBorder="1"/>
    <xf numFmtId="165" fontId="2" fillId="4" borderId="9" xfId="1" applyNumberFormat="1" applyFont="1" applyFill="1" applyBorder="1"/>
    <xf numFmtId="165" fontId="2" fillId="4" borderId="32" xfId="1" applyNumberFormat="1" applyFont="1" applyFill="1" applyBorder="1"/>
    <xf numFmtId="165" fontId="2" fillId="4" borderId="10" xfId="1" applyNumberFormat="1" applyFont="1" applyFill="1" applyBorder="1"/>
    <xf numFmtId="165" fontId="2" fillId="4" borderId="11" xfId="1" applyNumberFormat="1" applyFont="1" applyFill="1" applyBorder="1"/>
    <xf numFmtId="165" fontId="2" fillId="4" borderId="12" xfId="1" applyNumberFormat="1" applyFont="1" applyFill="1" applyBorder="1"/>
    <xf numFmtId="0" fontId="3" fillId="4" borderId="33" xfId="0" applyFont="1" applyFill="1" applyBorder="1"/>
    <xf numFmtId="0" fontId="3" fillId="4" borderId="8" xfId="0" applyFont="1" applyFill="1" applyBorder="1"/>
    <xf numFmtId="0" fontId="3" fillId="4" borderId="34" xfId="0" applyFont="1" applyFill="1" applyBorder="1"/>
    <xf numFmtId="0" fontId="3" fillId="4" borderId="25" xfId="0" applyFont="1" applyFill="1" applyBorder="1"/>
    <xf numFmtId="0" fontId="3" fillId="4" borderId="26" xfId="0" applyFont="1" applyFill="1" applyBorder="1"/>
    <xf numFmtId="0" fontId="3" fillId="4" borderId="27" xfId="0" applyFont="1" applyFill="1" applyBorder="1"/>
    <xf numFmtId="165" fontId="2" fillId="4" borderId="26" xfId="0" applyNumberFormat="1" applyFont="1" applyFill="1" applyBorder="1"/>
    <xf numFmtId="165" fontId="2" fillId="4" borderId="27" xfId="0" applyNumberFormat="1" applyFont="1" applyFill="1" applyBorder="1"/>
    <xf numFmtId="0" fontId="3" fillId="4" borderId="13" xfId="0" applyFont="1" applyFill="1" applyBorder="1"/>
    <xf numFmtId="0" fontId="3" fillId="4" borderId="0" xfId="0" applyFont="1" applyFill="1" applyBorder="1"/>
    <xf numFmtId="0" fontId="3" fillId="4" borderId="14" xfId="0" applyFont="1" applyFill="1" applyBorder="1"/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165" fontId="7" fillId="4" borderId="18" xfId="1" applyNumberFormat="1" applyFont="1" applyFill="1" applyBorder="1" applyAlignment="1" applyProtection="1">
      <alignment horizontal="center" vertical="center" wrapText="1"/>
    </xf>
    <xf numFmtId="165" fontId="3" fillId="4" borderId="17" xfId="1" applyNumberFormat="1" applyFont="1" applyFill="1" applyBorder="1" applyAlignment="1" applyProtection="1">
      <alignment horizontal="center" vertical="center"/>
      <protection locked="0"/>
    </xf>
    <xf numFmtId="165" fontId="3" fillId="4" borderId="2" xfId="1" applyNumberFormat="1" applyFont="1" applyFill="1" applyBorder="1" applyAlignment="1" applyProtection="1">
      <alignment horizontal="center" vertical="center"/>
      <protection locked="0"/>
    </xf>
    <xf numFmtId="165" fontId="8" fillId="4" borderId="18" xfId="1" applyNumberFormat="1" applyFont="1" applyFill="1" applyBorder="1" applyAlignment="1" applyProtection="1">
      <alignment horizontal="center" vertical="center" wrapText="1"/>
    </xf>
    <xf numFmtId="165" fontId="6" fillId="4" borderId="17" xfId="1" applyNumberFormat="1" applyFont="1" applyFill="1" applyBorder="1" applyAlignment="1" applyProtection="1">
      <alignment horizontal="left" vertical="top"/>
      <protection locked="0"/>
    </xf>
    <xf numFmtId="165" fontId="6" fillId="4" borderId="2" xfId="1" applyNumberFormat="1" applyFont="1" applyFill="1" applyBorder="1" applyAlignment="1" applyProtection="1">
      <alignment horizontal="left" vertical="top"/>
      <protection locked="0"/>
    </xf>
    <xf numFmtId="165" fontId="3" fillId="4" borderId="17" xfId="1" applyNumberFormat="1" applyFont="1" applyFill="1" applyBorder="1" applyAlignment="1" applyProtection="1">
      <alignment horizontal="left" vertical="top"/>
      <protection locked="0"/>
    </xf>
    <xf numFmtId="165" fontId="3" fillId="4" borderId="2" xfId="1" applyNumberFormat="1" applyFont="1" applyFill="1" applyBorder="1" applyAlignment="1" applyProtection="1">
      <alignment horizontal="left" vertical="top"/>
      <protection locked="0"/>
    </xf>
    <xf numFmtId="165" fontId="3" fillId="4" borderId="17" xfId="1" applyNumberFormat="1" applyFont="1" applyFill="1" applyBorder="1" applyAlignment="1" applyProtection="1">
      <alignment horizontal="center" vertical="center" wrapText="1"/>
      <protection locked="0"/>
    </xf>
    <xf numFmtId="165" fontId="3" fillId="4" borderId="2" xfId="1" applyNumberFormat="1" applyFont="1" applyFill="1" applyBorder="1" applyAlignment="1" applyProtection="1">
      <alignment horizontal="center" vertical="center" wrapText="1"/>
      <protection locked="0"/>
    </xf>
    <xf numFmtId="165" fontId="12" fillId="4" borderId="17" xfId="1" applyNumberFormat="1" applyFont="1" applyFill="1" applyBorder="1" applyAlignment="1" applyProtection="1">
      <alignment horizontal="center" vertical="center" wrapText="1"/>
      <protection hidden="1"/>
    </xf>
    <xf numFmtId="165" fontId="12" fillId="4" borderId="2" xfId="1" applyNumberFormat="1" applyFont="1" applyFill="1" applyBorder="1" applyAlignment="1" applyProtection="1">
      <alignment horizontal="center" vertical="center" wrapText="1"/>
      <protection hidden="1"/>
    </xf>
    <xf numFmtId="165" fontId="12" fillId="4" borderId="18" xfId="1" applyNumberFormat="1" applyFont="1" applyFill="1" applyBorder="1" applyAlignment="1" applyProtection="1">
      <alignment horizontal="center" vertical="center" wrapText="1"/>
    </xf>
    <xf numFmtId="165" fontId="3" fillId="4" borderId="17" xfId="1" applyNumberFormat="1" applyFont="1" applyFill="1" applyBorder="1" applyAlignment="1" applyProtection="1">
      <alignment horizontal="center" vertical="center"/>
    </xf>
    <xf numFmtId="165" fontId="3" fillId="4" borderId="2" xfId="1" applyNumberFormat="1" applyFont="1" applyFill="1" applyBorder="1" applyAlignment="1" applyProtection="1">
      <alignment horizontal="center" vertical="center"/>
    </xf>
    <xf numFmtId="165" fontId="3" fillId="4" borderId="17" xfId="1" applyNumberFormat="1" applyFont="1" applyFill="1" applyBorder="1" applyAlignment="1" applyProtection="1">
      <alignment horizontal="center" vertical="center"/>
      <protection hidden="1"/>
    </xf>
    <xf numFmtId="165" fontId="3" fillId="4" borderId="2" xfId="1" applyNumberFormat="1" applyFont="1" applyFill="1" applyBorder="1" applyAlignment="1" applyProtection="1">
      <alignment horizontal="center" vertical="center"/>
      <protection hidden="1"/>
    </xf>
    <xf numFmtId="165" fontId="8" fillId="4" borderId="18" xfId="1" applyNumberFormat="1" applyFont="1" applyFill="1" applyBorder="1" applyAlignment="1" applyProtection="1">
      <alignment horizontal="center" vertical="center" wrapText="1"/>
      <protection hidden="1"/>
    </xf>
    <xf numFmtId="165" fontId="3" fillId="4" borderId="19" xfId="1" applyNumberFormat="1" applyFont="1" applyFill="1" applyBorder="1" applyAlignment="1" applyProtection="1">
      <alignment horizontal="center" vertical="center"/>
    </xf>
    <xf numFmtId="165" fontId="3" fillId="4" borderId="20" xfId="1" applyNumberFormat="1" applyFont="1" applyFill="1" applyBorder="1" applyAlignment="1" applyProtection="1">
      <alignment horizontal="center" vertical="center"/>
    </xf>
    <xf numFmtId="165" fontId="8" fillId="4" borderId="21" xfId="1" applyNumberFormat="1" applyFont="1" applyFill="1" applyBorder="1" applyAlignment="1" applyProtection="1">
      <alignment horizontal="center" vertical="center" wrapText="1"/>
    </xf>
    <xf numFmtId="0" fontId="8" fillId="2" borderId="38" xfId="0" applyFont="1" applyFill="1" applyBorder="1"/>
    <xf numFmtId="165" fontId="8" fillId="2" borderId="39" xfId="0" applyNumberFormat="1" applyFont="1" applyFill="1" applyBorder="1"/>
    <xf numFmtId="0" fontId="8" fillId="4" borderId="38" xfId="0" applyFont="1" applyFill="1" applyBorder="1"/>
    <xf numFmtId="165" fontId="8" fillId="4" borderId="39" xfId="0" applyNumberFormat="1" applyFont="1" applyFill="1" applyBorder="1"/>
    <xf numFmtId="165" fontId="2" fillId="0" borderId="13" xfId="0" applyNumberFormat="1" applyFont="1" applyBorder="1"/>
    <xf numFmtId="9" fontId="2" fillId="0" borderId="0" xfId="0" applyNumberFormat="1" applyFont="1" applyBorder="1" applyProtection="1">
      <protection hidden="1"/>
    </xf>
    <xf numFmtId="0" fontId="2" fillId="0" borderId="14" xfId="0" applyFont="1" applyBorder="1" applyProtection="1">
      <protection hidden="1"/>
    </xf>
    <xf numFmtId="165" fontId="3" fillId="2" borderId="13" xfId="1" applyNumberFormat="1" applyFont="1" applyFill="1" applyBorder="1" applyProtection="1">
      <protection hidden="1"/>
    </xf>
    <xf numFmtId="165" fontId="3" fillId="0" borderId="0" xfId="0" applyNumberFormat="1" applyFont="1"/>
    <xf numFmtId="0" fontId="3" fillId="0" borderId="17" xfId="0" applyFont="1" applyFill="1" applyBorder="1" applyAlignment="1" applyProtection="1">
      <alignment horizontal="left" vertical="top" wrapText="1" indent="1"/>
      <protection locked="0"/>
    </xf>
    <xf numFmtId="0" fontId="3" fillId="0" borderId="2" xfId="0" applyFont="1" applyFill="1" applyBorder="1" applyAlignment="1" applyProtection="1">
      <alignment horizontal="left" vertical="top" wrapText="1" indent="1"/>
      <protection locked="0"/>
    </xf>
    <xf numFmtId="0" fontId="3" fillId="0" borderId="18" xfId="0" applyFont="1" applyFill="1" applyBorder="1" applyAlignment="1" applyProtection="1">
      <alignment horizontal="left" vertical="top" wrapText="1" indent="1"/>
      <protection locked="0"/>
    </xf>
    <xf numFmtId="0" fontId="3" fillId="0" borderId="19" xfId="0" applyFont="1" applyFill="1" applyBorder="1" applyAlignment="1" applyProtection="1">
      <alignment horizontal="left" vertical="top" wrapText="1" indent="1"/>
      <protection locked="0"/>
    </xf>
    <xf numFmtId="0" fontId="3" fillId="0" borderId="20" xfId="0" applyFont="1" applyFill="1" applyBorder="1" applyAlignment="1" applyProtection="1">
      <alignment horizontal="left" vertical="top" wrapText="1" indent="1"/>
      <protection locked="0"/>
    </xf>
    <xf numFmtId="0" fontId="3" fillId="0" borderId="21" xfId="0" applyFont="1" applyFill="1" applyBorder="1" applyAlignment="1" applyProtection="1">
      <alignment horizontal="left" vertical="top" wrapText="1" indent="1"/>
      <protection locked="0"/>
    </xf>
    <xf numFmtId="0" fontId="7" fillId="0" borderId="35" xfId="0" applyFont="1" applyFill="1" applyBorder="1" applyAlignment="1">
      <alignment horizontal="left"/>
    </xf>
    <xf numFmtId="0" fontId="7" fillId="0" borderId="36" xfId="0" applyFont="1" applyFill="1" applyBorder="1" applyAlignment="1">
      <alignment horizontal="left"/>
    </xf>
    <xf numFmtId="0" fontId="7" fillId="0" borderId="37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11" fillId="3" borderId="16" xfId="0" applyFont="1" applyFill="1" applyBorder="1" applyAlignment="1">
      <alignment horizontal="right"/>
    </xf>
    <xf numFmtId="0" fontId="12" fillId="3" borderId="17" xfId="0" applyFont="1" applyFill="1" applyBorder="1" applyAlignment="1" applyProtection="1">
      <alignment horizontal="left" vertical="top" wrapText="1"/>
      <protection locked="0"/>
    </xf>
    <xf numFmtId="0" fontId="12" fillId="3" borderId="2" xfId="0" applyFont="1" applyFill="1" applyBorder="1" applyAlignment="1" applyProtection="1">
      <alignment horizontal="left" vertical="top" wrapText="1"/>
      <protection locked="0"/>
    </xf>
    <xf numFmtId="0" fontId="12" fillId="3" borderId="18" xfId="0" applyFont="1" applyFill="1" applyBorder="1" applyAlignment="1" applyProtection="1">
      <alignment horizontal="left" vertical="top" wrapText="1"/>
      <protection locked="0"/>
    </xf>
    <xf numFmtId="0" fontId="11" fillId="3" borderId="17" xfId="0" applyFont="1" applyFill="1" applyBorder="1" applyAlignment="1">
      <alignment horizontal="right"/>
    </xf>
    <xf numFmtId="0" fontId="11" fillId="3" borderId="2" xfId="0" applyFont="1" applyFill="1" applyBorder="1" applyAlignment="1">
      <alignment horizontal="right"/>
    </xf>
    <xf numFmtId="0" fontId="11" fillId="3" borderId="18" xfId="0" applyFont="1" applyFill="1" applyBorder="1" applyAlignment="1">
      <alignment horizontal="right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0" fontId="3" fillId="0" borderId="2" xfId="0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 applyProtection="1">
      <alignment horizontal="left" vertical="top"/>
      <protection locked="0"/>
    </xf>
    <xf numFmtId="0" fontId="5" fillId="0" borderId="17" xfId="0" applyFont="1" applyFill="1" applyBorder="1" applyAlignment="1" applyProtection="1">
      <alignment horizontal="left" wrapText="1"/>
      <protection locked="0"/>
    </xf>
    <xf numFmtId="0" fontId="5" fillId="0" borderId="2" xfId="0" applyFont="1" applyFill="1" applyBorder="1" applyAlignment="1" applyProtection="1">
      <alignment horizontal="left" wrapText="1"/>
      <protection locked="0"/>
    </xf>
    <xf numFmtId="0" fontId="5" fillId="0" borderId="18" xfId="0" applyFont="1" applyFill="1" applyBorder="1" applyAlignment="1" applyProtection="1">
      <alignment horizontal="left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164" fontId="2" fillId="4" borderId="10" xfId="0" applyNumberFormat="1" applyFont="1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164" fontId="2" fillId="4" borderId="12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7" xfId="0" applyFont="1" applyFill="1" applyBorder="1" applyAlignment="1" applyProtection="1">
      <alignment horizontal="left" vertical="top"/>
      <protection locked="0"/>
    </xf>
    <xf numFmtId="0" fontId="10" fillId="0" borderId="2" xfId="0" applyFont="1" applyFill="1" applyBorder="1" applyAlignment="1" applyProtection="1">
      <alignment horizontal="left" vertical="top"/>
      <protection locked="0"/>
    </xf>
    <xf numFmtId="0" fontId="10" fillId="0" borderId="18" xfId="0" applyFont="1" applyFill="1" applyBorder="1" applyAlignment="1" applyProtection="1">
      <alignment horizontal="left" vertical="top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1" fillId="3" borderId="22" xfId="0" applyFont="1" applyFill="1" applyBorder="1" applyAlignment="1">
      <alignment horizontal="left"/>
    </xf>
    <xf numFmtId="0" fontId="11" fillId="3" borderId="23" xfId="0" applyFont="1" applyFill="1" applyBorder="1" applyAlignment="1">
      <alignment horizontal="left"/>
    </xf>
    <xf numFmtId="0" fontId="11" fillId="3" borderId="24" xfId="0" applyFont="1" applyFill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3" fillId="5" borderId="0" xfId="1" applyNumberFormat="1" applyFont="1" applyFill="1" applyBorder="1"/>
    <xf numFmtId="165" fontId="3" fillId="5" borderId="14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91"/>
  <sheetViews>
    <sheetView tabSelected="1" workbookViewId="0">
      <pane xSplit="3" ySplit="2" topLeftCell="D54" activePane="bottomRight" state="frozen"/>
      <selection pane="topRight" activeCell="D1" sqref="D1"/>
      <selection pane="bottomLeft" activeCell="A3" sqref="A3"/>
      <selection pane="bottomRight" activeCell="F12" sqref="F12"/>
    </sheetView>
  </sheetViews>
  <sheetFormatPr defaultRowHeight="14.25"/>
  <cols>
    <col min="1" max="1" width="59.7109375" style="1" bestFit="1" customWidth="1"/>
    <col min="2" max="2" width="7.140625" style="1" bestFit="1" customWidth="1"/>
    <col min="3" max="3" width="5.42578125" style="1" bestFit="1" customWidth="1"/>
    <col min="4" max="4" width="18.5703125" style="2" bestFit="1" customWidth="1"/>
    <col min="5" max="5" width="14.5703125" style="2" bestFit="1" customWidth="1"/>
    <col min="6" max="7" width="15.7109375" style="2" bestFit="1" customWidth="1"/>
    <col min="8" max="8" width="18.5703125" style="2" bestFit="1" customWidth="1"/>
    <col min="9" max="11" width="15.7109375" style="2" bestFit="1" customWidth="1"/>
    <col min="12" max="12" width="18.5703125" style="2" bestFit="1" customWidth="1"/>
    <col min="13" max="14" width="15.7109375" style="2" bestFit="1" customWidth="1"/>
    <col min="15" max="15" width="17.28515625" style="2" bestFit="1" customWidth="1"/>
    <col min="16" max="16" width="13.42578125" style="2" bestFit="1" customWidth="1"/>
    <col min="17" max="19" width="15.7109375" style="2" bestFit="1" customWidth="1"/>
    <col min="20" max="20" width="11.140625" style="2" bestFit="1" customWidth="1"/>
    <col min="21" max="21" width="13.42578125" style="2" bestFit="1" customWidth="1"/>
    <col min="22" max="23" width="15.7109375" style="2" bestFit="1" customWidth="1"/>
    <col min="24" max="24" width="11.140625" style="2" bestFit="1" customWidth="1"/>
    <col min="25" max="25" width="13.42578125" style="2" bestFit="1" customWidth="1"/>
    <col min="26" max="27" width="15.7109375" style="2" bestFit="1" customWidth="1"/>
    <col min="28" max="28" width="11.140625" style="2" bestFit="1" customWidth="1"/>
    <col min="29" max="29" width="13.42578125" style="2" bestFit="1" customWidth="1"/>
    <col min="30" max="31" width="15.7109375" style="2" bestFit="1" customWidth="1"/>
    <col min="32" max="32" width="11.140625" style="2" bestFit="1" customWidth="1"/>
    <col min="33" max="33" width="13.42578125" style="2" bestFit="1" customWidth="1"/>
    <col min="34" max="35" width="15.7109375" style="2" bestFit="1" customWidth="1"/>
    <col min="36" max="36" width="11.140625" style="2" bestFit="1" customWidth="1"/>
    <col min="37" max="37" width="13.42578125" style="2" bestFit="1" customWidth="1"/>
    <col min="38" max="39" width="15.7109375" style="2" bestFit="1" customWidth="1"/>
    <col min="40" max="16384" width="9.140625" style="2"/>
  </cols>
  <sheetData>
    <row r="1" spans="1:39" s="1" customFormat="1" ht="15" customHeight="1">
      <c r="A1" s="221" t="s">
        <v>0</v>
      </c>
      <c r="B1" s="26"/>
      <c r="C1" s="27"/>
      <c r="D1" s="212">
        <v>42917</v>
      </c>
      <c r="E1" s="213"/>
      <c r="F1" s="213"/>
      <c r="G1" s="214"/>
      <c r="H1" s="209">
        <v>42948</v>
      </c>
      <c r="I1" s="210"/>
      <c r="J1" s="210"/>
      <c r="K1" s="211"/>
      <c r="L1" s="212">
        <v>42979</v>
      </c>
      <c r="M1" s="213"/>
      <c r="N1" s="213"/>
      <c r="O1" s="214"/>
      <c r="P1" s="209">
        <v>43009</v>
      </c>
      <c r="Q1" s="210"/>
      <c r="R1" s="210"/>
      <c r="S1" s="211"/>
      <c r="T1" s="212">
        <v>43040</v>
      </c>
      <c r="U1" s="213"/>
      <c r="V1" s="213"/>
      <c r="W1" s="214"/>
      <c r="X1" s="209">
        <v>43070</v>
      </c>
      <c r="Y1" s="210"/>
      <c r="Z1" s="210"/>
      <c r="AA1" s="211"/>
      <c r="AB1" s="212">
        <v>43101</v>
      </c>
      <c r="AC1" s="213"/>
      <c r="AD1" s="213"/>
      <c r="AE1" s="214"/>
      <c r="AF1" s="209">
        <v>43132</v>
      </c>
      <c r="AG1" s="210"/>
      <c r="AH1" s="210"/>
      <c r="AI1" s="211"/>
      <c r="AJ1" s="212">
        <v>43160</v>
      </c>
      <c r="AK1" s="213"/>
      <c r="AL1" s="213"/>
      <c r="AM1" s="214"/>
    </row>
    <row r="2" spans="1:39" s="1" customFormat="1">
      <c r="A2" s="222"/>
      <c r="B2" s="7" t="s">
        <v>8</v>
      </c>
      <c r="C2" s="28" t="s">
        <v>9</v>
      </c>
      <c r="D2" s="61" t="s">
        <v>1</v>
      </c>
      <c r="E2" s="62" t="s">
        <v>2</v>
      </c>
      <c r="F2" s="62" t="s">
        <v>3</v>
      </c>
      <c r="G2" s="63" t="s">
        <v>4</v>
      </c>
      <c r="H2" s="115" t="s">
        <v>1</v>
      </c>
      <c r="I2" s="116" t="s">
        <v>2</v>
      </c>
      <c r="J2" s="116" t="s">
        <v>3</v>
      </c>
      <c r="K2" s="117" t="s">
        <v>4</v>
      </c>
      <c r="L2" s="61" t="s">
        <v>1</v>
      </c>
      <c r="M2" s="62" t="s">
        <v>2</v>
      </c>
      <c r="N2" s="62" t="s">
        <v>3</v>
      </c>
      <c r="O2" s="63" t="s">
        <v>4</v>
      </c>
      <c r="P2" s="115" t="s">
        <v>1</v>
      </c>
      <c r="Q2" s="116" t="s">
        <v>2</v>
      </c>
      <c r="R2" s="116" t="s">
        <v>3</v>
      </c>
      <c r="S2" s="117" t="s">
        <v>4</v>
      </c>
      <c r="T2" s="61" t="s">
        <v>1</v>
      </c>
      <c r="U2" s="62" t="s">
        <v>2</v>
      </c>
      <c r="V2" s="62" t="s">
        <v>3</v>
      </c>
      <c r="W2" s="63" t="s">
        <v>4</v>
      </c>
      <c r="X2" s="115" t="s">
        <v>1</v>
      </c>
      <c r="Y2" s="116" t="s">
        <v>2</v>
      </c>
      <c r="Z2" s="116" t="s">
        <v>3</v>
      </c>
      <c r="AA2" s="117" t="s">
        <v>4</v>
      </c>
      <c r="AB2" s="61" t="s">
        <v>1</v>
      </c>
      <c r="AC2" s="62" t="s">
        <v>2</v>
      </c>
      <c r="AD2" s="62" t="s">
        <v>3</v>
      </c>
      <c r="AE2" s="63" t="s">
        <v>4</v>
      </c>
      <c r="AF2" s="115" t="s">
        <v>1</v>
      </c>
      <c r="AG2" s="116" t="s">
        <v>2</v>
      </c>
      <c r="AH2" s="116" t="s">
        <v>3</v>
      </c>
      <c r="AI2" s="117" t="s">
        <v>4</v>
      </c>
      <c r="AJ2" s="61" t="s">
        <v>1</v>
      </c>
      <c r="AK2" s="62" t="s">
        <v>2</v>
      </c>
      <c r="AL2" s="62" t="s">
        <v>3</v>
      </c>
      <c r="AM2" s="63" t="s">
        <v>4</v>
      </c>
    </row>
    <row r="3" spans="1:39">
      <c r="A3" s="29" t="s">
        <v>6</v>
      </c>
      <c r="B3" s="172">
        <v>0.12</v>
      </c>
      <c r="C3" s="173" t="s">
        <v>12</v>
      </c>
      <c r="D3" s="174">
        <v>7133565</v>
      </c>
      <c r="E3" s="65">
        <f>IF($C3="Y",D3*$B3,0)</f>
        <v>0</v>
      </c>
      <c r="F3" s="65">
        <f>IF(E3=0,D3*($B3/2),0)</f>
        <v>428013.89999999997</v>
      </c>
      <c r="G3" s="66">
        <f>F3</f>
        <v>428013.89999999997</v>
      </c>
      <c r="H3" s="118"/>
      <c r="I3" s="119">
        <f>ROUND(IF($C3="Y",H3*$B3,0),0)</f>
        <v>0</v>
      </c>
      <c r="J3" s="119">
        <f>ROUND(IF(I3=0,H3*($B3/2),0),0)</f>
        <v>0</v>
      </c>
      <c r="K3" s="120">
        <f>J3</f>
        <v>0</v>
      </c>
      <c r="L3" s="174">
        <f>9555744+1315</f>
        <v>9557059</v>
      </c>
      <c r="M3" s="65">
        <f>ROUND(IF($C3="Y",L3*$B3,0),0)</f>
        <v>0</v>
      </c>
      <c r="N3" s="65">
        <f>ROUND(IF(M3=0,L3*($B3/2),0),0)</f>
        <v>573424</v>
      </c>
      <c r="O3" s="66">
        <f>N3</f>
        <v>573424</v>
      </c>
      <c r="P3" s="118"/>
      <c r="Q3" s="119">
        <f>ROUND(IF($C3="Y",P3*$B3,0),0)</f>
        <v>0</v>
      </c>
      <c r="R3" s="119">
        <f>ROUND(IF(Q3=0,P3*($B3/2),0),0)</f>
        <v>0</v>
      </c>
      <c r="S3" s="120">
        <f>R3</f>
        <v>0</v>
      </c>
      <c r="T3" s="64"/>
      <c r="U3" s="65">
        <f>ROUND(IF($C3="Y",T3*$B3,0),0)</f>
        <v>0</v>
      </c>
      <c r="V3" s="65">
        <f>ROUND(IF(U3=0,T3*($B3/2),0),0)</f>
        <v>0</v>
      </c>
      <c r="W3" s="66">
        <f>V3</f>
        <v>0</v>
      </c>
      <c r="X3" s="118"/>
      <c r="Y3" s="119">
        <f>ROUND(IF($C3="Y",X3*$B3,0),0)</f>
        <v>0</v>
      </c>
      <c r="Z3" s="119">
        <f>ROUND(IF(Y3=0,X3*($B3/2),0),0)</f>
        <v>0</v>
      </c>
      <c r="AA3" s="120">
        <f>Z3</f>
        <v>0</v>
      </c>
      <c r="AB3" s="64"/>
      <c r="AC3" s="65">
        <f>ROUND(IF($C3="Y",AB3*$B3,0),0)</f>
        <v>0</v>
      </c>
      <c r="AD3" s="65">
        <f>ROUND(IF(AC3=0,AB3*($B3/2),0),0)</f>
        <v>0</v>
      </c>
      <c r="AE3" s="66">
        <f>AD3</f>
        <v>0</v>
      </c>
      <c r="AF3" s="118"/>
      <c r="AG3" s="119">
        <f>ROUND(IF($C3="Y",AF3*$B3,0),0)</f>
        <v>0</v>
      </c>
      <c r="AH3" s="119">
        <f>ROUND(IF(AG3=0,AF3*($B3/2),0),0)</f>
        <v>0</v>
      </c>
      <c r="AI3" s="120">
        <f>AH3</f>
        <v>0</v>
      </c>
      <c r="AJ3" s="64"/>
      <c r="AK3" s="65">
        <f>ROUND(IF($C3="Y",AJ3*$B3,0),0)</f>
        <v>0</v>
      </c>
      <c r="AL3" s="65">
        <f>ROUND(IF(AK3=0,AJ3*($B3/2),0),0)</f>
        <v>0</v>
      </c>
      <c r="AM3" s="66">
        <f>AL3</f>
        <v>0</v>
      </c>
    </row>
    <row r="4" spans="1:39">
      <c r="A4" s="29" t="s">
        <v>6</v>
      </c>
      <c r="B4" s="172">
        <v>0.18</v>
      </c>
      <c r="C4" s="173" t="s">
        <v>12</v>
      </c>
      <c r="D4" s="174">
        <v>69202</v>
      </c>
      <c r="E4" s="65">
        <f>IF($C4="Y",D4*$B4,0)</f>
        <v>0</v>
      </c>
      <c r="F4" s="65">
        <f>IF(E4=0,D4*($B4/2),0)</f>
        <v>6228.1799999999994</v>
      </c>
      <c r="G4" s="66">
        <f>F4</f>
        <v>6228.1799999999994</v>
      </c>
      <c r="H4" s="118"/>
      <c r="I4" s="119">
        <f t="shared" ref="I4:I13" si="0">ROUND(IF($C4="Y",H4*$B4,0),0)</f>
        <v>0</v>
      </c>
      <c r="J4" s="119">
        <f>ROUND(IF(I4=0,H4*($B4/2),0),0)</f>
        <v>0</v>
      </c>
      <c r="K4" s="120">
        <f>J4</f>
        <v>0</v>
      </c>
      <c r="L4" s="174">
        <v>267807</v>
      </c>
      <c r="M4" s="65">
        <f t="shared" ref="M4:M13" si="1">ROUND(IF($C4="Y",L4*$B4,0),0)</f>
        <v>0</v>
      </c>
      <c r="N4" s="65">
        <f>ROUND(IF(M4=0,L4*($B4/2),0),0)</f>
        <v>24103</v>
      </c>
      <c r="O4" s="66">
        <f>N4</f>
        <v>24103</v>
      </c>
      <c r="P4" s="118"/>
      <c r="Q4" s="119">
        <f t="shared" ref="Q4:Q13" si="2">ROUND(IF($C4="Y",P4*$B4,0),0)</f>
        <v>0</v>
      </c>
      <c r="R4" s="119">
        <f t="shared" ref="R4:R13" si="3">ROUND(IF(Q4=0,P4*($B4/2),0),0)</f>
        <v>0</v>
      </c>
      <c r="S4" s="120">
        <f t="shared" ref="S4:S13" si="4">R4</f>
        <v>0</v>
      </c>
      <c r="T4" s="64"/>
      <c r="U4" s="65">
        <f t="shared" ref="U4:U13" si="5">ROUND(IF($C4="Y",T4*$B4,0),0)</f>
        <v>0</v>
      </c>
      <c r="V4" s="65">
        <f t="shared" ref="V4:V13" si="6">ROUND(IF(U4=0,T4*($B4/2),0),0)</f>
        <v>0</v>
      </c>
      <c r="W4" s="66">
        <f t="shared" ref="W4:W13" si="7">V4</f>
        <v>0</v>
      </c>
      <c r="X4" s="118"/>
      <c r="Y4" s="119">
        <f t="shared" ref="Y4:Y13" si="8">ROUND(IF($C4="Y",X4*$B4,0),0)</f>
        <v>0</v>
      </c>
      <c r="Z4" s="119">
        <f t="shared" ref="Z4:Z13" si="9">ROUND(IF(Y4=0,X4*($B4/2),0),0)</f>
        <v>0</v>
      </c>
      <c r="AA4" s="120">
        <f t="shared" ref="AA4:AA13" si="10">Z4</f>
        <v>0</v>
      </c>
      <c r="AB4" s="64"/>
      <c r="AC4" s="65">
        <f t="shared" ref="AC4:AC13" si="11">ROUND(IF($C4="Y",AB4*$B4,0),0)</f>
        <v>0</v>
      </c>
      <c r="AD4" s="65">
        <f t="shared" ref="AD4:AD13" si="12">ROUND(IF(AC4=0,AB4*($B4/2),0),0)</f>
        <v>0</v>
      </c>
      <c r="AE4" s="66">
        <f t="shared" ref="AE4:AE13" si="13">AD4</f>
        <v>0</v>
      </c>
      <c r="AF4" s="118"/>
      <c r="AG4" s="119">
        <f t="shared" ref="AG4:AG13" si="14">ROUND(IF($C4="Y",AF4*$B4,0),0)</f>
        <v>0</v>
      </c>
      <c r="AH4" s="119">
        <f t="shared" ref="AH4:AH13" si="15">ROUND(IF(AG4=0,AF4*($B4/2),0),0)</f>
        <v>0</v>
      </c>
      <c r="AI4" s="120">
        <f t="shared" ref="AI4:AI13" si="16">AH4</f>
        <v>0</v>
      </c>
      <c r="AJ4" s="64"/>
      <c r="AK4" s="65">
        <f t="shared" ref="AK4:AK13" si="17">ROUND(IF($C4="Y",AJ4*$B4,0),0)</f>
        <v>0</v>
      </c>
      <c r="AL4" s="65">
        <f t="shared" ref="AL4:AL13" si="18">ROUND(IF(AK4=0,AJ4*($B4/2),0),0)</f>
        <v>0</v>
      </c>
      <c r="AM4" s="66">
        <f t="shared" ref="AM4:AM13" si="19">AL4</f>
        <v>0</v>
      </c>
    </row>
    <row r="5" spans="1:39">
      <c r="A5" s="29" t="s">
        <v>6</v>
      </c>
      <c r="B5" s="172">
        <v>0.28000000000000003</v>
      </c>
      <c r="C5" s="173" t="s">
        <v>12</v>
      </c>
      <c r="D5" s="174">
        <v>32338</v>
      </c>
      <c r="E5" s="65">
        <f t="shared" ref="E5:E13" si="20">IF($C5="Y",D5*$B5,0)</f>
        <v>0</v>
      </c>
      <c r="F5" s="65">
        <f t="shared" ref="F5:F13" si="21">IF(E5=0,D5*($B5/2),0)</f>
        <v>4527.3200000000006</v>
      </c>
      <c r="G5" s="66">
        <f t="shared" ref="G5:G13" si="22">F5</f>
        <v>4527.3200000000006</v>
      </c>
      <c r="H5" s="118"/>
      <c r="I5" s="119">
        <f t="shared" si="0"/>
        <v>0</v>
      </c>
      <c r="J5" s="119">
        <f t="shared" ref="J5:J13" si="23">ROUND(IF(I5=0,H5*($B5/2),0),0)</f>
        <v>0</v>
      </c>
      <c r="K5" s="120">
        <f t="shared" ref="K5:K13" si="24">J5</f>
        <v>0</v>
      </c>
      <c r="L5" s="174">
        <v>136382</v>
      </c>
      <c r="M5" s="65">
        <f t="shared" si="1"/>
        <v>0</v>
      </c>
      <c r="N5" s="65">
        <f t="shared" ref="N5:N13" si="25">ROUND(IF(M5=0,L5*($B5/2),0),0)</f>
        <v>19093</v>
      </c>
      <c r="O5" s="66">
        <f t="shared" ref="O5:O13" si="26">N5</f>
        <v>19093</v>
      </c>
      <c r="P5" s="118"/>
      <c r="Q5" s="119">
        <f t="shared" si="2"/>
        <v>0</v>
      </c>
      <c r="R5" s="119">
        <f t="shared" si="3"/>
        <v>0</v>
      </c>
      <c r="S5" s="120">
        <f t="shared" si="4"/>
        <v>0</v>
      </c>
      <c r="T5" s="64"/>
      <c r="U5" s="65">
        <f t="shared" si="5"/>
        <v>0</v>
      </c>
      <c r="V5" s="65">
        <f t="shared" si="6"/>
        <v>0</v>
      </c>
      <c r="W5" s="66">
        <f t="shared" si="7"/>
        <v>0</v>
      </c>
      <c r="X5" s="118"/>
      <c r="Y5" s="119">
        <f t="shared" si="8"/>
        <v>0</v>
      </c>
      <c r="Z5" s="119">
        <f t="shared" si="9"/>
        <v>0</v>
      </c>
      <c r="AA5" s="120">
        <f t="shared" si="10"/>
        <v>0</v>
      </c>
      <c r="AB5" s="64"/>
      <c r="AC5" s="65">
        <f t="shared" si="11"/>
        <v>0</v>
      </c>
      <c r="AD5" s="65">
        <f t="shared" si="12"/>
        <v>0</v>
      </c>
      <c r="AE5" s="66">
        <f t="shared" si="13"/>
        <v>0</v>
      </c>
      <c r="AF5" s="118"/>
      <c r="AG5" s="119">
        <f t="shared" si="14"/>
        <v>0</v>
      </c>
      <c r="AH5" s="119">
        <f t="shared" si="15"/>
        <v>0</v>
      </c>
      <c r="AI5" s="120">
        <f t="shared" si="16"/>
        <v>0</v>
      </c>
      <c r="AJ5" s="64"/>
      <c r="AK5" s="65">
        <f t="shared" si="17"/>
        <v>0</v>
      </c>
      <c r="AL5" s="65">
        <f t="shared" si="18"/>
        <v>0</v>
      </c>
      <c r="AM5" s="66">
        <f t="shared" si="19"/>
        <v>0</v>
      </c>
    </row>
    <row r="6" spans="1:39">
      <c r="A6" s="29" t="s">
        <v>6</v>
      </c>
      <c r="B6" s="172"/>
      <c r="C6" s="173"/>
      <c r="D6" s="174"/>
      <c r="E6" s="65">
        <f t="shared" si="20"/>
        <v>0</v>
      </c>
      <c r="F6" s="65">
        <f t="shared" si="21"/>
        <v>0</v>
      </c>
      <c r="G6" s="66">
        <f t="shared" si="22"/>
        <v>0</v>
      </c>
      <c r="H6" s="118"/>
      <c r="I6" s="119">
        <f t="shared" si="0"/>
        <v>0</v>
      </c>
      <c r="J6" s="119">
        <f t="shared" si="23"/>
        <v>0</v>
      </c>
      <c r="K6" s="120">
        <f t="shared" si="24"/>
        <v>0</v>
      </c>
      <c r="L6" s="64"/>
      <c r="M6" s="65">
        <f t="shared" si="1"/>
        <v>0</v>
      </c>
      <c r="N6" s="65">
        <f t="shared" si="25"/>
        <v>0</v>
      </c>
      <c r="O6" s="66">
        <f t="shared" si="26"/>
        <v>0</v>
      </c>
      <c r="P6" s="118"/>
      <c r="Q6" s="119">
        <f t="shared" si="2"/>
        <v>0</v>
      </c>
      <c r="R6" s="119">
        <f t="shared" si="3"/>
        <v>0</v>
      </c>
      <c r="S6" s="120">
        <f t="shared" si="4"/>
        <v>0</v>
      </c>
      <c r="T6" s="64"/>
      <c r="U6" s="65">
        <f t="shared" si="5"/>
        <v>0</v>
      </c>
      <c r="V6" s="65">
        <f t="shared" si="6"/>
        <v>0</v>
      </c>
      <c r="W6" s="66">
        <f t="shared" si="7"/>
        <v>0</v>
      </c>
      <c r="X6" s="118"/>
      <c r="Y6" s="119">
        <f t="shared" si="8"/>
        <v>0</v>
      </c>
      <c r="Z6" s="119">
        <f t="shared" si="9"/>
        <v>0</v>
      </c>
      <c r="AA6" s="120">
        <f t="shared" si="10"/>
        <v>0</v>
      </c>
      <c r="AB6" s="64"/>
      <c r="AC6" s="65">
        <f t="shared" si="11"/>
        <v>0</v>
      </c>
      <c r="AD6" s="65">
        <f t="shared" si="12"/>
        <v>0</v>
      </c>
      <c r="AE6" s="66">
        <f t="shared" si="13"/>
        <v>0</v>
      </c>
      <c r="AF6" s="118"/>
      <c r="AG6" s="119">
        <f t="shared" si="14"/>
        <v>0</v>
      </c>
      <c r="AH6" s="119">
        <f t="shared" si="15"/>
        <v>0</v>
      </c>
      <c r="AI6" s="120">
        <f t="shared" si="16"/>
        <v>0</v>
      </c>
      <c r="AJ6" s="64"/>
      <c r="AK6" s="65">
        <f t="shared" si="17"/>
        <v>0</v>
      </c>
      <c r="AL6" s="65">
        <f t="shared" si="18"/>
        <v>0</v>
      </c>
      <c r="AM6" s="66">
        <f t="shared" si="19"/>
        <v>0</v>
      </c>
    </row>
    <row r="7" spans="1:39">
      <c r="A7" s="29" t="s">
        <v>6</v>
      </c>
      <c r="B7" s="172"/>
      <c r="C7" s="173"/>
      <c r="D7" s="174"/>
      <c r="E7" s="65">
        <f t="shared" si="20"/>
        <v>0</v>
      </c>
      <c r="F7" s="65">
        <f t="shared" si="21"/>
        <v>0</v>
      </c>
      <c r="G7" s="66">
        <f t="shared" si="22"/>
        <v>0</v>
      </c>
      <c r="H7" s="118"/>
      <c r="I7" s="119">
        <f t="shared" si="0"/>
        <v>0</v>
      </c>
      <c r="J7" s="119">
        <f t="shared" si="23"/>
        <v>0</v>
      </c>
      <c r="K7" s="120">
        <f t="shared" si="24"/>
        <v>0</v>
      </c>
      <c r="L7" s="64"/>
      <c r="M7" s="65">
        <f t="shared" si="1"/>
        <v>0</v>
      </c>
      <c r="N7" s="65">
        <f t="shared" si="25"/>
        <v>0</v>
      </c>
      <c r="O7" s="66">
        <f t="shared" si="26"/>
        <v>0</v>
      </c>
      <c r="P7" s="118"/>
      <c r="Q7" s="119">
        <f t="shared" si="2"/>
        <v>0</v>
      </c>
      <c r="R7" s="119">
        <f t="shared" si="3"/>
        <v>0</v>
      </c>
      <c r="S7" s="120">
        <f t="shared" si="4"/>
        <v>0</v>
      </c>
      <c r="T7" s="64"/>
      <c r="U7" s="65">
        <f t="shared" si="5"/>
        <v>0</v>
      </c>
      <c r="V7" s="65">
        <f t="shared" si="6"/>
        <v>0</v>
      </c>
      <c r="W7" s="66">
        <f t="shared" si="7"/>
        <v>0</v>
      </c>
      <c r="X7" s="118"/>
      <c r="Y7" s="119">
        <f t="shared" si="8"/>
        <v>0</v>
      </c>
      <c r="Z7" s="119">
        <f t="shared" si="9"/>
        <v>0</v>
      </c>
      <c r="AA7" s="120">
        <f t="shared" si="10"/>
        <v>0</v>
      </c>
      <c r="AB7" s="64"/>
      <c r="AC7" s="65">
        <f t="shared" si="11"/>
        <v>0</v>
      </c>
      <c r="AD7" s="65">
        <f t="shared" si="12"/>
        <v>0</v>
      </c>
      <c r="AE7" s="66">
        <f t="shared" si="13"/>
        <v>0</v>
      </c>
      <c r="AF7" s="118"/>
      <c r="AG7" s="119">
        <f t="shared" si="14"/>
        <v>0</v>
      </c>
      <c r="AH7" s="119">
        <f t="shared" si="15"/>
        <v>0</v>
      </c>
      <c r="AI7" s="120">
        <f t="shared" si="16"/>
        <v>0</v>
      </c>
      <c r="AJ7" s="64"/>
      <c r="AK7" s="65">
        <f t="shared" si="17"/>
        <v>0</v>
      </c>
      <c r="AL7" s="65">
        <f t="shared" si="18"/>
        <v>0</v>
      </c>
      <c r="AM7" s="66">
        <f t="shared" si="19"/>
        <v>0</v>
      </c>
    </row>
    <row r="8" spans="1:39">
      <c r="A8" s="29"/>
      <c r="B8" s="32"/>
      <c r="C8" s="31"/>
      <c r="D8" s="64"/>
      <c r="E8" s="65">
        <f t="shared" si="20"/>
        <v>0</v>
      </c>
      <c r="F8" s="65">
        <f t="shared" si="21"/>
        <v>0</v>
      </c>
      <c r="G8" s="66">
        <f t="shared" si="22"/>
        <v>0</v>
      </c>
      <c r="H8" s="118"/>
      <c r="I8" s="119">
        <f t="shared" si="0"/>
        <v>0</v>
      </c>
      <c r="J8" s="119">
        <f t="shared" si="23"/>
        <v>0</v>
      </c>
      <c r="K8" s="120">
        <f t="shared" si="24"/>
        <v>0</v>
      </c>
      <c r="L8" s="64"/>
      <c r="M8" s="65">
        <f t="shared" si="1"/>
        <v>0</v>
      </c>
      <c r="N8" s="65">
        <f t="shared" si="25"/>
        <v>0</v>
      </c>
      <c r="O8" s="66">
        <f t="shared" si="26"/>
        <v>0</v>
      </c>
      <c r="P8" s="118"/>
      <c r="Q8" s="119">
        <f t="shared" si="2"/>
        <v>0</v>
      </c>
      <c r="R8" s="119">
        <f t="shared" si="3"/>
        <v>0</v>
      </c>
      <c r="S8" s="120">
        <f t="shared" si="4"/>
        <v>0</v>
      </c>
      <c r="T8" s="64"/>
      <c r="U8" s="65">
        <f t="shared" si="5"/>
        <v>0</v>
      </c>
      <c r="V8" s="65">
        <f t="shared" si="6"/>
        <v>0</v>
      </c>
      <c r="W8" s="66">
        <f t="shared" si="7"/>
        <v>0</v>
      </c>
      <c r="X8" s="118"/>
      <c r="Y8" s="119">
        <f t="shared" si="8"/>
        <v>0</v>
      </c>
      <c r="Z8" s="119">
        <f t="shared" si="9"/>
        <v>0</v>
      </c>
      <c r="AA8" s="120">
        <f t="shared" si="10"/>
        <v>0</v>
      </c>
      <c r="AB8" s="64"/>
      <c r="AC8" s="65">
        <f t="shared" si="11"/>
        <v>0</v>
      </c>
      <c r="AD8" s="65">
        <f t="shared" si="12"/>
        <v>0</v>
      </c>
      <c r="AE8" s="66">
        <f t="shared" si="13"/>
        <v>0</v>
      </c>
      <c r="AF8" s="118"/>
      <c r="AG8" s="119">
        <f t="shared" si="14"/>
        <v>0</v>
      </c>
      <c r="AH8" s="119">
        <f t="shared" si="15"/>
        <v>0</v>
      </c>
      <c r="AI8" s="120">
        <f t="shared" si="16"/>
        <v>0</v>
      </c>
      <c r="AJ8" s="64"/>
      <c r="AK8" s="65">
        <f t="shared" si="17"/>
        <v>0</v>
      </c>
      <c r="AL8" s="65">
        <f t="shared" si="18"/>
        <v>0</v>
      </c>
      <c r="AM8" s="66">
        <f t="shared" si="19"/>
        <v>0</v>
      </c>
    </row>
    <row r="9" spans="1:39">
      <c r="A9" s="29" t="s">
        <v>7</v>
      </c>
      <c r="B9" s="172">
        <v>0.12</v>
      </c>
      <c r="C9" s="173" t="s">
        <v>12</v>
      </c>
      <c r="D9" s="174">
        <v>25190</v>
      </c>
      <c r="E9" s="65">
        <f t="shared" si="20"/>
        <v>0</v>
      </c>
      <c r="F9" s="240"/>
      <c r="G9" s="241"/>
      <c r="H9" s="118"/>
      <c r="I9" s="119">
        <f t="shared" si="0"/>
        <v>0</v>
      </c>
      <c r="J9" s="119">
        <f t="shared" si="23"/>
        <v>0</v>
      </c>
      <c r="K9" s="120">
        <f t="shared" si="24"/>
        <v>0</v>
      </c>
      <c r="L9" s="64"/>
      <c r="M9" s="65">
        <f t="shared" si="1"/>
        <v>0</v>
      </c>
      <c r="N9" s="65">
        <f t="shared" si="25"/>
        <v>0</v>
      </c>
      <c r="O9" s="66">
        <f t="shared" si="26"/>
        <v>0</v>
      </c>
      <c r="P9" s="118"/>
      <c r="Q9" s="119">
        <f t="shared" si="2"/>
        <v>0</v>
      </c>
      <c r="R9" s="119">
        <f t="shared" si="3"/>
        <v>0</v>
      </c>
      <c r="S9" s="120">
        <f t="shared" si="4"/>
        <v>0</v>
      </c>
      <c r="T9" s="64"/>
      <c r="U9" s="65">
        <f t="shared" si="5"/>
        <v>0</v>
      </c>
      <c r="V9" s="65">
        <f t="shared" si="6"/>
        <v>0</v>
      </c>
      <c r="W9" s="66">
        <f t="shared" si="7"/>
        <v>0</v>
      </c>
      <c r="X9" s="118"/>
      <c r="Y9" s="119">
        <f t="shared" si="8"/>
        <v>0</v>
      </c>
      <c r="Z9" s="119">
        <f t="shared" si="9"/>
        <v>0</v>
      </c>
      <c r="AA9" s="120">
        <f t="shared" si="10"/>
        <v>0</v>
      </c>
      <c r="AB9" s="64"/>
      <c r="AC9" s="65">
        <f t="shared" si="11"/>
        <v>0</v>
      </c>
      <c r="AD9" s="65">
        <f t="shared" si="12"/>
        <v>0</v>
      </c>
      <c r="AE9" s="66">
        <f t="shared" si="13"/>
        <v>0</v>
      </c>
      <c r="AF9" s="118"/>
      <c r="AG9" s="119">
        <f t="shared" si="14"/>
        <v>0</v>
      </c>
      <c r="AH9" s="119">
        <f t="shared" si="15"/>
        <v>0</v>
      </c>
      <c r="AI9" s="120">
        <f t="shared" si="16"/>
        <v>0</v>
      </c>
      <c r="AJ9" s="64"/>
      <c r="AK9" s="65">
        <f t="shared" si="17"/>
        <v>0</v>
      </c>
      <c r="AL9" s="65">
        <f t="shared" si="18"/>
        <v>0</v>
      </c>
      <c r="AM9" s="66">
        <f t="shared" si="19"/>
        <v>0</v>
      </c>
    </row>
    <row r="10" spans="1:39">
      <c r="A10" s="29" t="s">
        <v>7</v>
      </c>
      <c r="B10" s="172"/>
      <c r="C10" s="173"/>
      <c r="D10" s="174"/>
      <c r="E10" s="65">
        <f>IF($C10="Y",D10*$B10,0)</f>
        <v>0</v>
      </c>
      <c r="F10" s="65">
        <f t="shared" si="21"/>
        <v>0</v>
      </c>
      <c r="G10" s="66">
        <f t="shared" si="22"/>
        <v>0</v>
      </c>
      <c r="H10" s="118"/>
      <c r="I10" s="119">
        <f t="shared" si="0"/>
        <v>0</v>
      </c>
      <c r="J10" s="119">
        <f t="shared" si="23"/>
        <v>0</v>
      </c>
      <c r="K10" s="120">
        <f t="shared" si="24"/>
        <v>0</v>
      </c>
      <c r="L10" s="64"/>
      <c r="M10" s="65">
        <f t="shared" si="1"/>
        <v>0</v>
      </c>
      <c r="N10" s="65">
        <f t="shared" si="25"/>
        <v>0</v>
      </c>
      <c r="O10" s="66">
        <f t="shared" si="26"/>
        <v>0</v>
      </c>
      <c r="P10" s="118"/>
      <c r="Q10" s="119">
        <f t="shared" si="2"/>
        <v>0</v>
      </c>
      <c r="R10" s="119">
        <f t="shared" si="3"/>
        <v>0</v>
      </c>
      <c r="S10" s="120">
        <f t="shared" si="4"/>
        <v>0</v>
      </c>
      <c r="T10" s="64"/>
      <c r="U10" s="65">
        <f t="shared" si="5"/>
        <v>0</v>
      </c>
      <c r="V10" s="65">
        <f t="shared" si="6"/>
        <v>0</v>
      </c>
      <c r="W10" s="66">
        <f t="shared" si="7"/>
        <v>0</v>
      </c>
      <c r="X10" s="118"/>
      <c r="Y10" s="119">
        <f t="shared" si="8"/>
        <v>0</v>
      </c>
      <c r="Z10" s="119">
        <f t="shared" si="9"/>
        <v>0</v>
      </c>
      <c r="AA10" s="120">
        <f t="shared" si="10"/>
        <v>0</v>
      </c>
      <c r="AB10" s="64"/>
      <c r="AC10" s="65">
        <f t="shared" si="11"/>
        <v>0</v>
      </c>
      <c r="AD10" s="65">
        <f t="shared" si="12"/>
        <v>0</v>
      </c>
      <c r="AE10" s="66">
        <f t="shared" si="13"/>
        <v>0</v>
      </c>
      <c r="AF10" s="118"/>
      <c r="AG10" s="119">
        <f t="shared" si="14"/>
        <v>0</v>
      </c>
      <c r="AH10" s="119">
        <f t="shared" si="15"/>
        <v>0</v>
      </c>
      <c r="AI10" s="120">
        <f t="shared" si="16"/>
        <v>0</v>
      </c>
      <c r="AJ10" s="64"/>
      <c r="AK10" s="65">
        <f t="shared" si="17"/>
        <v>0</v>
      </c>
      <c r="AL10" s="65">
        <f t="shared" si="18"/>
        <v>0</v>
      </c>
      <c r="AM10" s="66">
        <f t="shared" si="19"/>
        <v>0</v>
      </c>
    </row>
    <row r="11" spans="1:39">
      <c r="A11" s="29" t="s">
        <v>7</v>
      </c>
      <c r="B11" s="172"/>
      <c r="C11" s="173"/>
      <c r="D11" s="174"/>
      <c r="E11" s="65">
        <f t="shared" si="20"/>
        <v>0</v>
      </c>
      <c r="F11" s="65">
        <f t="shared" si="21"/>
        <v>0</v>
      </c>
      <c r="G11" s="66">
        <f t="shared" si="22"/>
        <v>0</v>
      </c>
      <c r="H11" s="118"/>
      <c r="I11" s="119">
        <f t="shared" si="0"/>
        <v>0</v>
      </c>
      <c r="J11" s="119">
        <f t="shared" si="23"/>
        <v>0</v>
      </c>
      <c r="K11" s="120">
        <f t="shared" si="24"/>
        <v>0</v>
      </c>
      <c r="L11" s="64"/>
      <c r="M11" s="65">
        <f t="shared" si="1"/>
        <v>0</v>
      </c>
      <c r="N11" s="65">
        <f t="shared" si="25"/>
        <v>0</v>
      </c>
      <c r="O11" s="66">
        <f t="shared" si="26"/>
        <v>0</v>
      </c>
      <c r="P11" s="118"/>
      <c r="Q11" s="119">
        <f t="shared" si="2"/>
        <v>0</v>
      </c>
      <c r="R11" s="119">
        <f t="shared" si="3"/>
        <v>0</v>
      </c>
      <c r="S11" s="120">
        <f t="shared" si="4"/>
        <v>0</v>
      </c>
      <c r="T11" s="64"/>
      <c r="U11" s="65">
        <f t="shared" si="5"/>
        <v>0</v>
      </c>
      <c r="V11" s="65">
        <f t="shared" si="6"/>
        <v>0</v>
      </c>
      <c r="W11" s="66">
        <f t="shared" si="7"/>
        <v>0</v>
      </c>
      <c r="X11" s="118"/>
      <c r="Y11" s="119">
        <f t="shared" si="8"/>
        <v>0</v>
      </c>
      <c r="Z11" s="119">
        <f t="shared" si="9"/>
        <v>0</v>
      </c>
      <c r="AA11" s="120">
        <f t="shared" si="10"/>
        <v>0</v>
      </c>
      <c r="AB11" s="64"/>
      <c r="AC11" s="65">
        <f t="shared" si="11"/>
        <v>0</v>
      </c>
      <c r="AD11" s="65">
        <f t="shared" si="12"/>
        <v>0</v>
      </c>
      <c r="AE11" s="66">
        <f t="shared" si="13"/>
        <v>0</v>
      </c>
      <c r="AF11" s="118"/>
      <c r="AG11" s="119">
        <f t="shared" si="14"/>
        <v>0</v>
      </c>
      <c r="AH11" s="119">
        <f t="shared" si="15"/>
        <v>0</v>
      </c>
      <c r="AI11" s="120">
        <f t="shared" si="16"/>
        <v>0</v>
      </c>
      <c r="AJ11" s="64"/>
      <c r="AK11" s="65">
        <f t="shared" si="17"/>
        <v>0</v>
      </c>
      <c r="AL11" s="65">
        <f t="shared" si="18"/>
        <v>0</v>
      </c>
      <c r="AM11" s="66">
        <f t="shared" si="19"/>
        <v>0</v>
      </c>
    </row>
    <row r="12" spans="1:39">
      <c r="A12" s="29" t="s">
        <v>7</v>
      </c>
      <c r="B12" s="172"/>
      <c r="C12" s="173"/>
      <c r="D12" s="174"/>
      <c r="E12" s="65">
        <f t="shared" si="20"/>
        <v>0</v>
      </c>
      <c r="F12" s="65">
        <f t="shared" si="21"/>
        <v>0</v>
      </c>
      <c r="G12" s="66">
        <f t="shared" si="22"/>
        <v>0</v>
      </c>
      <c r="H12" s="118"/>
      <c r="I12" s="119">
        <f t="shared" si="0"/>
        <v>0</v>
      </c>
      <c r="J12" s="119">
        <f t="shared" si="23"/>
        <v>0</v>
      </c>
      <c r="K12" s="120">
        <f t="shared" si="24"/>
        <v>0</v>
      </c>
      <c r="L12" s="64"/>
      <c r="M12" s="65">
        <f t="shared" si="1"/>
        <v>0</v>
      </c>
      <c r="N12" s="65">
        <f t="shared" si="25"/>
        <v>0</v>
      </c>
      <c r="O12" s="66">
        <f t="shared" si="26"/>
        <v>0</v>
      </c>
      <c r="P12" s="118"/>
      <c r="Q12" s="119">
        <f t="shared" si="2"/>
        <v>0</v>
      </c>
      <c r="R12" s="119">
        <f t="shared" si="3"/>
        <v>0</v>
      </c>
      <c r="S12" s="120">
        <f t="shared" si="4"/>
        <v>0</v>
      </c>
      <c r="T12" s="64"/>
      <c r="U12" s="65">
        <f t="shared" si="5"/>
        <v>0</v>
      </c>
      <c r="V12" s="65">
        <f t="shared" si="6"/>
        <v>0</v>
      </c>
      <c r="W12" s="66">
        <f t="shared" si="7"/>
        <v>0</v>
      </c>
      <c r="X12" s="118"/>
      <c r="Y12" s="119">
        <f t="shared" si="8"/>
        <v>0</v>
      </c>
      <c r="Z12" s="119">
        <f t="shared" si="9"/>
        <v>0</v>
      </c>
      <c r="AA12" s="120">
        <f t="shared" si="10"/>
        <v>0</v>
      </c>
      <c r="AB12" s="64"/>
      <c r="AC12" s="65">
        <f t="shared" si="11"/>
        <v>0</v>
      </c>
      <c r="AD12" s="65">
        <f t="shared" si="12"/>
        <v>0</v>
      </c>
      <c r="AE12" s="66">
        <f t="shared" si="13"/>
        <v>0</v>
      </c>
      <c r="AF12" s="118"/>
      <c r="AG12" s="119">
        <f t="shared" si="14"/>
        <v>0</v>
      </c>
      <c r="AH12" s="119">
        <f t="shared" si="15"/>
        <v>0</v>
      </c>
      <c r="AI12" s="120">
        <f t="shared" si="16"/>
        <v>0</v>
      </c>
      <c r="AJ12" s="64"/>
      <c r="AK12" s="65">
        <f t="shared" si="17"/>
        <v>0</v>
      </c>
      <c r="AL12" s="65">
        <f t="shared" si="18"/>
        <v>0</v>
      </c>
      <c r="AM12" s="66">
        <f t="shared" si="19"/>
        <v>0</v>
      </c>
    </row>
    <row r="13" spans="1:39">
      <c r="A13" s="29" t="s">
        <v>7</v>
      </c>
      <c r="B13" s="172"/>
      <c r="C13" s="173"/>
      <c r="D13" s="174"/>
      <c r="E13" s="65">
        <f t="shared" si="20"/>
        <v>0</v>
      </c>
      <c r="F13" s="65">
        <f t="shared" si="21"/>
        <v>0</v>
      </c>
      <c r="G13" s="66">
        <f t="shared" si="22"/>
        <v>0</v>
      </c>
      <c r="H13" s="118"/>
      <c r="I13" s="119">
        <f t="shared" si="0"/>
        <v>0</v>
      </c>
      <c r="J13" s="119">
        <f t="shared" si="23"/>
        <v>0</v>
      </c>
      <c r="K13" s="120">
        <f t="shared" si="24"/>
        <v>0</v>
      </c>
      <c r="L13" s="64"/>
      <c r="M13" s="65">
        <f t="shared" si="1"/>
        <v>0</v>
      </c>
      <c r="N13" s="65">
        <f t="shared" si="25"/>
        <v>0</v>
      </c>
      <c r="O13" s="66">
        <f t="shared" si="26"/>
        <v>0</v>
      </c>
      <c r="P13" s="118"/>
      <c r="Q13" s="119">
        <f t="shared" si="2"/>
        <v>0</v>
      </c>
      <c r="R13" s="119">
        <f t="shared" si="3"/>
        <v>0</v>
      </c>
      <c r="S13" s="120">
        <f t="shared" si="4"/>
        <v>0</v>
      </c>
      <c r="T13" s="64"/>
      <c r="U13" s="65">
        <f t="shared" si="5"/>
        <v>0</v>
      </c>
      <c r="V13" s="65">
        <f t="shared" si="6"/>
        <v>0</v>
      </c>
      <c r="W13" s="66">
        <f t="shared" si="7"/>
        <v>0</v>
      </c>
      <c r="X13" s="118"/>
      <c r="Y13" s="119">
        <f t="shared" si="8"/>
        <v>0</v>
      </c>
      <c r="Z13" s="119">
        <f t="shared" si="9"/>
        <v>0</v>
      </c>
      <c r="AA13" s="120">
        <f t="shared" si="10"/>
        <v>0</v>
      </c>
      <c r="AB13" s="64"/>
      <c r="AC13" s="65">
        <f t="shared" si="11"/>
        <v>0</v>
      </c>
      <c r="AD13" s="65">
        <f t="shared" si="12"/>
        <v>0</v>
      </c>
      <c r="AE13" s="66">
        <f t="shared" si="13"/>
        <v>0</v>
      </c>
      <c r="AF13" s="118"/>
      <c r="AG13" s="119">
        <f t="shared" si="14"/>
        <v>0</v>
      </c>
      <c r="AH13" s="119">
        <f t="shared" si="15"/>
        <v>0</v>
      </c>
      <c r="AI13" s="120">
        <f t="shared" si="16"/>
        <v>0</v>
      </c>
      <c r="AJ13" s="64"/>
      <c r="AK13" s="65">
        <f t="shared" si="17"/>
        <v>0</v>
      </c>
      <c r="AL13" s="65">
        <f t="shared" si="18"/>
        <v>0</v>
      </c>
      <c r="AM13" s="66">
        <f t="shared" si="19"/>
        <v>0</v>
      </c>
    </row>
    <row r="14" spans="1:39">
      <c r="A14" s="29"/>
      <c r="B14" s="32"/>
      <c r="C14" s="31"/>
      <c r="D14" s="64"/>
      <c r="E14" s="65"/>
      <c r="F14" s="65"/>
      <c r="G14" s="66"/>
      <c r="H14" s="118"/>
      <c r="I14" s="119"/>
      <c r="J14" s="119"/>
      <c r="K14" s="120"/>
      <c r="L14" s="64"/>
      <c r="M14" s="65"/>
      <c r="N14" s="65"/>
      <c r="O14" s="66"/>
      <c r="P14" s="118"/>
      <c r="Q14" s="119"/>
      <c r="R14" s="119"/>
      <c r="S14" s="120"/>
      <c r="T14" s="64"/>
      <c r="U14" s="65"/>
      <c r="V14" s="65"/>
      <c r="W14" s="66"/>
      <c r="X14" s="118"/>
      <c r="Y14" s="119"/>
      <c r="Z14" s="119"/>
      <c r="AA14" s="120"/>
      <c r="AB14" s="64"/>
      <c r="AC14" s="65"/>
      <c r="AD14" s="65"/>
      <c r="AE14" s="66"/>
      <c r="AF14" s="118"/>
      <c r="AG14" s="119"/>
      <c r="AH14" s="119"/>
      <c r="AI14" s="120"/>
      <c r="AJ14" s="64"/>
      <c r="AK14" s="65"/>
      <c r="AL14" s="65"/>
      <c r="AM14" s="66"/>
    </row>
    <row r="15" spans="1:39">
      <c r="A15" s="33" t="s">
        <v>57</v>
      </c>
      <c r="B15" s="3"/>
      <c r="C15" s="34"/>
      <c r="D15" s="67">
        <f t="shared" ref="D15:AM15" si="27">SUM(D3:D7)-SUM(D9:D13)</f>
        <v>7209915</v>
      </c>
      <c r="E15" s="68">
        <f>SUM(E3:E7)-SUM(E9:E13)</f>
        <v>0</v>
      </c>
      <c r="F15" s="68">
        <f t="shared" si="27"/>
        <v>438769.39999999997</v>
      </c>
      <c r="G15" s="69">
        <f t="shared" si="27"/>
        <v>438769.39999999997</v>
      </c>
      <c r="H15" s="121">
        <f t="shared" si="27"/>
        <v>0</v>
      </c>
      <c r="I15" s="122">
        <f t="shared" si="27"/>
        <v>0</v>
      </c>
      <c r="J15" s="122">
        <f t="shared" si="27"/>
        <v>0</v>
      </c>
      <c r="K15" s="123">
        <f t="shared" si="27"/>
        <v>0</v>
      </c>
      <c r="L15" s="67">
        <f t="shared" si="27"/>
        <v>9961248</v>
      </c>
      <c r="M15" s="68">
        <f t="shared" si="27"/>
        <v>0</v>
      </c>
      <c r="N15" s="68">
        <f t="shared" si="27"/>
        <v>616620</v>
      </c>
      <c r="O15" s="69">
        <f t="shared" si="27"/>
        <v>616620</v>
      </c>
      <c r="P15" s="121">
        <f t="shared" si="27"/>
        <v>0</v>
      </c>
      <c r="Q15" s="122">
        <f t="shared" si="27"/>
        <v>0</v>
      </c>
      <c r="R15" s="122">
        <f t="shared" si="27"/>
        <v>0</v>
      </c>
      <c r="S15" s="123">
        <f t="shared" si="27"/>
        <v>0</v>
      </c>
      <c r="T15" s="67">
        <f t="shared" si="27"/>
        <v>0</v>
      </c>
      <c r="U15" s="68">
        <f t="shared" si="27"/>
        <v>0</v>
      </c>
      <c r="V15" s="68">
        <f t="shared" si="27"/>
        <v>0</v>
      </c>
      <c r="W15" s="69">
        <f t="shared" si="27"/>
        <v>0</v>
      </c>
      <c r="X15" s="121">
        <f t="shared" si="27"/>
        <v>0</v>
      </c>
      <c r="Y15" s="122">
        <f t="shared" si="27"/>
        <v>0</v>
      </c>
      <c r="Z15" s="122">
        <f t="shared" si="27"/>
        <v>0</v>
      </c>
      <c r="AA15" s="123">
        <f t="shared" si="27"/>
        <v>0</v>
      </c>
      <c r="AB15" s="67">
        <f t="shared" si="27"/>
        <v>0</v>
      </c>
      <c r="AC15" s="68">
        <f t="shared" si="27"/>
        <v>0</v>
      </c>
      <c r="AD15" s="68">
        <f t="shared" si="27"/>
        <v>0</v>
      </c>
      <c r="AE15" s="69">
        <f t="shared" si="27"/>
        <v>0</v>
      </c>
      <c r="AF15" s="121">
        <f t="shared" si="27"/>
        <v>0</v>
      </c>
      <c r="AG15" s="122">
        <f t="shared" si="27"/>
        <v>0</v>
      </c>
      <c r="AH15" s="122">
        <f t="shared" si="27"/>
        <v>0</v>
      </c>
      <c r="AI15" s="123">
        <f t="shared" si="27"/>
        <v>0</v>
      </c>
      <c r="AJ15" s="67">
        <f t="shared" si="27"/>
        <v>0</v>
      </c>
      <c r="AK15" s="68">
        <f t="shared" si="27"/>
        <v>0</v>
      </c>
      <c r="AL15" s="68">
        <f t="shared" si="27"/>
        <v>0</v>
      </c>
      <c r="AM15" s="69">
        <f t="shared" si="27"/>
        <v>0</v>
      </c>
    </row>
    <row r="16" spans="1:39">
      <c r="A16" s="171"/>
      <c r="B16" s="32"/>
      <c r="C16" s="31"/>
      <c r="D16" s="64"/>
      <c r="E16" s="65"/>
      <c r="F16" s="65"/>
      <c r="G16" s="66"/>
      <c r="H16" s="118"/>
      <c r="I16" s="119"/>
      <c r="J16" s="119"/>
      <c r="K16" s="120"/>
      <c r="L16" s="64"/>
      <c r="M16" s="65"/>
      <c r="N16" s="65"/>
      <c r="O16" s="66"/>
      <c r="P16" s="118"/>
      <c r="Q16" s="119"/>
      <c r="R16" s="119"/>
      <c r="S16" s="120"/>
      <c r="T16" s="64"/>
      <c r="U16" s="65"/>
      <c r="V16" s="65"/>
      <c r="W16" s="66"/>
      <c r="X16" s="118"/>
      <c r="Y16" s="119"/>
      <c r="Z16" s="119"/>
      <c r="AA16" s="120"/>
      <c r="AB16" s="64"/>
      <c r="AC16" s="65"/>
      <c r="AD16" s="65"/>
      <c r="AE16" s="66"/>
      <c r="AF16" s="118"/>
      <c r="AG16" s="119"/>
      <c r="AH16" s="119"/>
      <c r="AI16" s="120"/>
      <c r="AJ16" s="64"/>
      <c r="AK16" s="65"/>
      <c r="AL16" s="65"/>
      <c r="AM16" s="66"/>
    </row>
    <row r="17" spans="1:39">
      <c r="A17" s="29" t="s">
        <v>10</v>
      </c>
      <c r="B17" s="30">
        <v>0.12</v>
      </c>
      <c r="C17" s="31" t="s">
        <v>12</v>
      </c>
      <c r="D17" s="64">
        <v>6265657</v>
      </c>
      <c r="E17" s="65">
        <f>IF($C17="Y",D17*$B17,0)</f>
        <v>0</v>
      </c>
      <c r="F17" s="65">
        <f>IF(E17=0,D17*($B17/2),0)</f>
        <v>375939.42</v>
      </c>
      <c r="G17" s="66">
        <f>F17</f>
        <v>375939.42</v>
      </c>
      <c r="H17" s="118"/>
      <c r="I17" s="119">
        <f>IF($C17="Y",H17*$B17,0)</f>
        <v>0</v>
      </c>
      <c r="J17" s="119">
        <f>IF(I17=0,H17*($B17/2),0)</f>
        <v>0</v>
      </c>
      <c r="K17" s="120">
        <f>J17</f>
        <v>0</v>
      </c>
      <c r="L17" s="64">
        <f>14554+1245588+5293342</f>
        <v>6553484</v>
      </c>
      <c r="M17" s="65">
        <f>IF($C17="Y",L17*$B17,0)</f>
        <v>0</v>
      </c>
      <c r="N17" s="65">
        <f>IF(M17=0,L17*($B17/2),0)</f>
        <v>393209.04</v>
      </c>
      <c r="O17" s="66">
        <f>N17</f>
        <v>393209.04</v>
      </c>
      <c r="P17" s="118"/>
      <c r="Q17" s="119">
        <f>IF($C17="Y",P17*$B17,0)</f>
        <v>0</v>
      </c>
      <c r="R17" s="119">
        <f>IF(Q17=0,P17*($B17/2),0)</f>
        <v>0</v>
      </c>
      <c r="S17" s="120">
        <f>R17</f>
        <v>0</v>
      </c>
      <c r="T17" s="64"/>
      <c r="U17" s="65">
        <f>IF($C17="Y",T17*$B17,0)</f>
        <v>0</v>
      </c>
      <c r="V17" s="65">
        <f>IF(U17=0,T17*($B17/2),0)</f>
        <v>0</v>
      </c>
      <c r="W17" s="66">
        <f>V17</f>
        <v>0</v>
      </c>
      <c r="X17" s="118"/>
      <c r="Y17" s="119">
        <f>IF($C17="Y",X17*$B17,0)</f>
        <v>0</v>
      </c>
      <c r="Z17" s="119">
        <f>IF(Y17=0,X17*($B17/2),0)</f>
        <v>0</v>
      </c>
      <c r="AA17" s="120">
        <f>Z17</f>
        <v>0</v>
      </c>
      <c r="AB17" s="64"/>
      <c r="AC17" s="65">
        <f>IF($C17="Y",AB17*$B17,0)</f>
        <v>0</v>
      </c>
      <c r="AD17" s="65">
        <f>IF(AC17=0,AB17*($B17/2),0)</f>
        <v>0</v>
      </c>
      <c r="AE17" s="66">
        <f>AD17</f>
        <v>0</v>
      </c>
      <c r="AF17" s="118"/>
      <c r="AG17" s="119">
        <f>IF($C17="Y",AF17*$B17,0)</f>
        <v>0</v>
      </c>
      <c r="AH17" s="119">
        <f>IF(AG17=0,AF17*($B17/2),0)</f>
        <v>0</v>
      </c>
      <c r="AI17" s="120">
        <f>AH17</f>
        <v>0</v>
      </c>
      <c r="AJ17" s="64"/>
      <c r="AK17" s="65">
        <f>IF($C17="Y",AJ17*$B17,0)</f>
        <v>0</v>
      </c>
      <c r="AL17" s="65">
        <f>IF(AK17=0,AJ17*($B17/2),0)</f>
        <v>0</v>
      </c>
      <c r="AM17" s="66">
        <f>AL17</f>
        <v>0</v>
      </c>
    </row>
    <row r="18" spans="1:39">
      <c r="A18" s="29" t="s">
        <v>10</v>
      </c>
      <c r="B18" s="30">
        <v>0.18</v>
      </c>
      <c r="C18" s="31" t="s">
        <v>12</v>
      </c>
      <c r="D18" s="64">
        <v>53970</v>
      </c>
      <c r="E18" s="65">
        <f t="shared" ref="E18:E27" si="28">IF($C18="Y",D18*$B18,0)</f>
        <v>0</v>
      </c>
      <c r="F18" s="65">
        <f t="shared" ref="F18:F27" si="29">IF(E18=0,D18*($B18/2),0)</f>
        <v>4857.3</v>
      </c>
      <c r="G18" s="66">
        <f t="shared" ref="G18:G27" si="30">F18</f>
        <v>4857.3</v>
      </c>
      <c r="H18" s="118"/>
      <c r="I18" s="119">
        <f t="shared" ref="I18:I27" si="31">IF($C18="Y",H18*$B18,0)</f>
        <v>0</v>
      </c>
      <c r="J18" s="119">
        <f t="shared" ref="J18:J27" si="32">IF(I18=0,H18*($B18/2),0)</f>
        <v>0</v>
      </c>
      <c r="K18" s="120">
        <f t="shared" ref="K18:K27" si="33">J18</f>
        <v>0</v>
      </c>
      <c r="L18" s="64">
        <v>5416</v>
      </c>
      <c r="M18" s="65">
        <f t="shared" ref="M18:M27" si="34">IF($C18="Y",L18*$B18,0)</f>
        <v>0</v>
      </c>
      <c r="N18" s="65">
        <f t="shared" ref="N18:N27" si="35">IF(M18=0,L18*($B18/2),0)</f>
        <v>487.44</v>
      </c>
      <c r="O18" s="66">
        <f t="shared" ref="O18:O27" si="36">N18</f>
        <v>487.44</v>
      </c>
      <c r="P18" s="118"/>
      <c r="Q18" s="119">
        <f t="shared" ref="Q18:Q27" si="37">IF($C18="Y",P18*$B18,0)</f>
        <v>0</v>
      </c>
      <c r="R18" s="119">
        <f t="shared" ref="R18:R27" si="38">IF(Q18=0,P18*($B18/2),0)</f>
        <v>0</v>
      </c>
      <c r="S18" s="120">
        <f t="shared" ref="S18:S27" si="39">R18</f>
        <v>0</v>
      </c>
      <c r="T18" s="64"/>
      <c r="U18" s="65">
        <f t="shared" ref="U18:U27" si="40">IF($C18="Y",T18*$B18,0)</f>
        <v>0</v>
      </c>
      <c r="V18" s="65">
        <f t="shared" ref="V18:V27" si="41">IF(U18=0,T18*($B18/2),0)</f>
        <v>0</v>
      </c>
      <c r="W18" s="66">
        <f t="shared" ref="W18:W27" si="42">V18</f>
        <v>0</v>
      </c>
      <c r="X18" s="118"/>
      <c r="Y18" s="119">
        <f t="shared" ref="Y18:Y27" si="43">IF($C18="Y",X18*$B18,0)</f>
        <v>0</v>
      </c>
      <c r="Z18" s="119">
        <f t="shared" ref="Z18:Z27" si="44">IF(Y18=0,X18*($B18/2),0)</f>
        <v>0</v>
      </c>
      <c r="AA18" s="120">
        <f t="shared" ref="AA18:AA27" si="45">Z18</f>
        <v>0</v>
      </c>
      <c r="AB18" s="64"/>
      <c r="AC18" s="65">
        <f t="shared" ref="AC18:AC27" si="46">IF($C18="Y",AB18*$B18,0)</f>
        <v>0</v>
      </c>
      <c r="AD18" s="65">
        <f t="shared" ref="AD18:AD27" si="47">IF(AC18=0,AB18*($B18/2),0)</f>
        <v>0</v>
      </c>
      <c r="AE18" s="66">
        <f t="shared" ref="AE18:AE27" si="48">AD18</f>
        <v>0</v>
      </c>
      <c r="AF18" s="118"/>
      <c r="AG18" s="119">
        <f t="shared" ref="AG18:AG27" si="49">IF($C18="Y",AF18*$B18,0)</f>
        <v>0</v>
      </c>
      <c r="AH18" s="119">
        <f t="shared" ref="AH18:AH27" si="50">IF(AG18=0,AF18*($B18/2),0)</f>
        <v>0</v>
      </c>
      <c r="AI18" s="120">
        <f t="shared" ref="AI18:AI27" si="51">AH18</f>
        <v>0</v>
      </c>
      <c r="AJ18" s="64"/>
      <c r="AK18" s="65">
        <f t="shared" ref="AK18:AK27" si="52">IF($C18="Y",AJ18*$B18,0)</f>
        <v>0</v>
      </c>
      <c r="AL18" s="65">
        <f t="shared" ref="AL18:AL27" si="53">IF(AK18=0,AJ18*($B18/2),0)</f>
        <v>0</v>
      </c>
      <c r="AM18" s="66">
        <f t="shared" ref="AM18:AM27" si="54">AL18</f>
        <v>0</v>
      </c>
    </row>
    <row r="19" spans="1:39">
      <c r="A19" s="29" t="s">
        <v>10</v>
      </c>
      <c r="B19" s="30">
        <v>0.28000000000000003</v>
      </c>
      <c r="C19" s="31" t="s">
        <v>12</v>
      </c>
      <c r="D19" s="64">
        <v>45742</v>
      </c>
      <c r="E19" s="65">
        <f>IF($C19="Y",D19*$B19,0)</f>
        <v>0</v>
      </c>
      <c r="F19" s="65">
        <f t="shared" si="29"/>
        <v>6403.880000000001</v>
      </c>
      <c r="G19" s="66">
        <f t="shared" si="30"/>
        <v>6403.880000000001</v>
      </c>
      <c r="H19" s="118"/>
      <c r="I19" s="119">
        <f>IF($C19="Y",H19*$B19,0)</f>
        <v>0</v>
      </c>
      <c r="J19" s="119">
        <f t="shared" si="32"/>
        <v>0</v>
      </c>
      <c r="K19" s="120">
        <f t="shared" si="33"/>
        <v>0</v>
      </c>
      <c r="L19" s="64">
        <v>3159</v>
      </c>
      <c r="M19" s="65">
        <f>IF($C19="Y",L19*$B19,0)</f>
        <v>0</v>
      </c>
      <c r="N19" s="65">
        <f t="shared" si="35"/>
        <v>442.26000000000005</v>
      </c>
      <c r="O19" s="66">
        <f t="shared" si="36"/>
        <v>442.26000000000005</v>
      </c>
      <c r="P19" s="118"/>
      <c r="Q19" s="119">
        <f>IF($C19="Y",P19*$B19,0)</f>
        <v>0</v>
      </c>
      <c r="R19" s="119">
        <f t="shared" si="38"/>
        <v>0</v>
      </c>
      <c r="S19" s="120">
        <f t="shared" si="39"/>
        <v>0</v>
      </c>
      <c r="T19" s="64"/>
      <c r="U19" s="65">
        <f>IF($C19="Y",T19*$B19,0)</f>
        <v>0</v>
      </c>
      <c r="V19" s="65">
        <f t="shared" si="41"/>
        <v>0</v>
      </c>
      <c r="W19" s="66">
        <f t="shared" si="42"/>
        <v>0</v>
      </c>
      <c r="X19" s="118"/>
      <c r="Y19" s="119">
        <f>IF($C19="Y",X19*$B19,0)</f>
        <v>0</v>
      </c>
      <c r="Z19" s="119">
        <f t="shared" si="44"/>
        <v>0</v>
      </c>
      <c r="AA19" s="120">
        <f t="shared" si="45"/>
        <v>0</v>
      </c>
      <c r="AB19" s="64"/>
      <c r="AC19" s="65">
        <f>IF($C19="Y",AB19*$B19,0)</f>
        <v>0</v>
      </c>
      <c r="AD19" s="65">
        <f t="shared" si="47"/>
        <v>0</v>
      </c>
      <c r="AE19" s="66">
        <f t="shared" si="48"/>
        <v>0</v>
      </c>
      <c r="AF19" s="118"/>
      <c r="AG19" s="119">
        <f>IF($C19="Y",AF19*$B19,0)</f>
        <v>0</v>
      </c>
      <c r="AH19" s="119">
        <f t="shared" si="50"/>
        <v>0</v>
      </c>
      <c r="AI19" s="120">
        <f t="shared" si="51"/>
        <v>0</v>
      </c>
      <c r="AJ19" s="64"/>
      <c r="AK19" s="65">
        <f>IF($C19="Y",AJ19*$B19,0)</f>
        <v>0</v>
      </c>
      <c r="AL19" s="65">
        <f t="shared" si="53"/>
        <v>0</v>
      </c>
      <c r="AM19" s="66">
        <f t="shared" si="54"/>
        <v>0</v>
      </c>
    </row>
    <row r="20" spans="1:39">
      <c r="A20" s="29" t="s">
        <v>10</v>
      </c>
      <c r="B20" s="30"/>
      <c r="C20" s="31"/>
      <c r="D20" s="64"/>
      <c r="E20" s="65">
        <f t="shared" si="28"/>
        <v>0</v>
      </c>
      <c r="F20" s="65">
        <f t="shared" si="29"/>
        <v>0</v>
      </c>
      <c r="G20" s="66">
        <f t="shared" si="30"/>
        <v>0</v>
      </c>
      <c r="H20" s="118"/>
      <c r="I20" s="119">
        <f t="shared" si="31"/>
        <v>0</v>
      </c>
      <c r="J20" s="119">
        <f t="shared" si="32"/>
        <v>0</v>
      </c>
      <c r="K20" s="120">
        <f t="shared" si="33"/>
        <v>0</v>
      </c>
      <c r="L20" s="64"/>
      <c r="M20" s="65">
        <f t="shared" si="34"/>
        <v>0</v>
      </c>
      <c r="N20" s="65">
        <f t="shared" si="35"/>
        <v>0</v>
      </c>
      <c r="O20" s="66">
        <f t="shared" si="36"/>
        <v>0</v>
      </c>
      <c r="P20" s="118"/>
      <c r="Q20" s="119">
        <f t="shared" si="37"/>
        <v>0</v>
      </c>
      <c r="R20" s="119">
        <f t="shared" si="38"/>
        <v>0</v>
      </c>
      <c r="S20" s="120">
        <f t="shared" si="39"/>
        <v>0</v>
      </c>
      <c r="T20" s="64"/>
      <c r="U20" s="65">
        <f t="shared" si="40"/>
        <v>0</v>
      </c>
      <c r="V20" s="65">
        <f t="shared" si="41"/>
        <v>0</v>
      </c>
      <c r="W20" s="66">
        <f t="shared" si="42"/>
        <v>0</v>
      </c>
      <c r="X20" s="118"/>
      <c r="Y20" s="119">
        <f t="shared" si="43"/>
        <v>0</v>
      </c>
      <c r="Z20" s="119">
        <f t="shared" si="44"/>
        <v>0</v>
      </c>
      <c r="AA20" s="120">
        <f t="shared" si="45"/>
        <v>0</v>
      </c>
      <c r="AB20" s="64"/>
      <c r="AC20" s="65">
        <f t="shared" si="46"/>
        <v>0</v>
      </c>
      <c r="AD20" s="65">
        <f t="shared" si="47"/>
        <v>0</v>
      </c>
      <c r="AE20" s="66">
        <f t="shared" si="48"/>
        <v>0</v>
      </c>
      <c r="AF20" s="118"/>
      <c r="AG20" s="119">
        <f t="shared" si="49"/>
        <v>0</v>
      </c>
      <c r="AH20" s="119">
        <f t="shared" si="50"/>
        <v>0</v>
      </c>
      <c r="AI20" s="120">
        <f t="shared" si="51"/>
        <v>0</v>
      </c>
      <c r="AJ20" s="64"/>
      <c r="AK20" s="65">
        <f t="shared" si="52"/>
        <v>0</v>
      </c>
      <c r="AL20" s="65">
        <f t="shared" si="53"/>
        <v>0</v>
      </c>
      <c r="AM20" s="66">
        <f t="shared" si="54"/>
        <v>0</v>
      </c>
    </row>
    <row r="21" spans="1:39">
      <c r="A21" s="29" t="s">
        <v>10</v>
      </c>
      <c r="B21" s="30"/>
      <c r="C21" s="31"/>
      <c r="D21" s="64"/>
      <c r="E21" s="65">
        <f t="shared" si="28"/>
        <v>0</v>
      </c>
      <c r="F21" s="65">
        <f t="shared" si="29"/>
        <v>0</v>
      </c>
      <c r="G21" s="66">
        <f t="shared" si="30"/>
        <v>0</v>
      </c>
      <c r="H21" s="118"/>
      <c r="I21" s="119">
        <f t="shared" si="31"/>
        <v>0</v>
      </c>
      <c r="J21" s="119">
        <f t="shared" si="32"/>
        <v>0</v>
      </c>
      <c r="K21" s="120">
        <f t="shared" si="33"/>
        <v>0</v>
      </c>
      <c r="L21" s="64"/>
      <c r="M21" s="65">
        <f t="shared" si="34"/>
        <v>0</v>
      </c>
      <c r="N21" s="65">
        <f t="shared" si="35"/>
        <v>0</v>
      </c>
      <c r="O21" s="66">
        <f t="shared" si="36"/>
        <v>0</v>
      </c>
      <c r="P21" s="118"/>
      <c r="Q21" s="119">
        <f t="shared" si="37"/>
        <v>0</v>
      </c>
      <c r="R21" s="119">
        <f t="shared" si="38"/>
        <v>0</v>
      </c>
      <c r="S21" s="120">
        <f t="shared" si="39"/>
        <v>0</v>
      </c>
      <c r="T21" s="64"/>
      <c r="U21" s="65">
        <f t="shared" si="40"/>
        <v>0</v>
      </c>
      <c r="V21" s="65">
        <f t="shared" si="41"/>
        <v>0</v>
      </c>
      <c r="W21" s="66">
        <f t="shared" si="42"/>
        <v>0</v>
      </c>
      <c r="X21" s="118"/>
      <c r="Y21" s="119">
        <f t="shared" si="43"/>
        <v>0</v>
      </c>
      <c r="Z21" s="119">
        <f t="shared" si="44"/>
        <v>0</v>
      </c>
      <c r="AA21" s="120">
        <f t="shared" si="45"/>
        <v>0</v>
      </c>
      <c r="AB21" s="64"/>
      <c r="AC21" s="65">
        <f t="shared" si="46"/>
        <v>0</v>
      </c>
      <c r="AD21" s="65">
        <f t="shared" si="47"/>
        <v>0</v>
      </c>
      <c r="AE21" s="66">
        <f t="shared" si="48"/>
        <v>0</v>
      </c>
      <c r="AF21" s="118"/>
      <c r="AG21" s="119">
        <f t="shared" si="49"/>
        <v>0</v>
      </c>
      <c r="AH21" s="119">
        <f t="shared" si="50"/>
        <v>0</v>
      </c>
      <c r="AI21" s="120">
        <f t="shared" si="51"/>
        <v>0</v>
      </c>
      <c r="AJ21" s="64"/>
      <c r="AK21" s="65">
        <f t="shared" si="52"/>
        <v>0</v>
      </c>
      <c r="AL21" s="65">
        <f t="shared" si="53"/>
        <v>0</v>
      </c>
      <c r="AM21" s="66">
        <f t="shared" si="54"/>
        <v>0</v>
      </c>
    </row>
    <row r="22" spans="1:39">
      <c r="A22" s="29"/>
      <c r="B22" s="32"/>
      <c r="C22" s="31"/>
      <c r="D22" s="64"/>
      <c r="E22" s="65">
        <f t="shared" si="28"/>
        <v>0</v>
      </c>
      <c r="F22" s="65">
        <f t="shared" si="29"/>
        <v>0</v>
      </c>
      <c r="G22" s="66">
        <f t="shared" si="30"/>
        <v>0</v>
      </c>
      <c r="H22" s="118"/>
      <c r="I22" s="119">
        <f t="shared" si="31"/>
        <v>0</v>
      </c>
      <c r="J22" s="119">
        <f t="shared" si="32"/>
        <v>0</v>
      </c>
      <c r="K22" s="120">
        <f t="shared" si="33"/>
        <v>0</v>
      </c>
      <c r="L22" s="64"/>
      <c r="M22" s="65">
        <f t="shared" si="34"/>
        <v>0</v>
      </c>
      <c r="N22" s="65">
        <f t="shared" si="35"/>
        <v>0</v>
      </c>
      <c r="O22" s="66">
        <f t="shared" si="36"/>
        <v>0</v>
      </c>
      <c r="P22" s="118"/>
      <c r="Q22" s="119">
        <f t="shared" si="37"/>
        <v>0</v>
      </c>
      <c r="R22" s="119">
        <f t="shared" si="38"/>
        <v>0</v>
      </c>
      <c r="S22" s="120">
        <f t="shared" si="39"/>
        <v>0</v>
      </c>
      <c r="T22" s="64"/>
      <c r="U22" s="65">
        <f t="shared" si="40"/>
        <v>0</v>
      </c>
      <c r="V22" s="65">
        <f t="shared" si="41"/>
        <v>0</v>
      </c>
      <c r="W22" s="66">
        <f t="shared" si="42"/>
        <v>0</v>
      </c>
      <c r="X22" s="118"/>
      <c r="Y22" s="119">
        <f t="shared" si="43"/>
        <v>0</v>
      </c>
      <c r="Z22" s="119">
        <f t="shared" si="44"/>
        <v>0</v>
      </c>
      <c r="AA22" s="120">
        <f t="shared" si="45"/>
        <v>0</v>
      </c>
      <c r="AB22" s="64"/>
      <c r="AC22" s="65">
        <f t="shared" si="46"/>
        <v>0</v>
      </c>
      <c r="AD22" s="65">
        <f t="shared" si="47"/>
        <v>0</v>
      </c>
      <c r="AE22" s="66">
        <f t="shared" si="48"/>
        <v>0</v>
      </c>
      <c r="AF22" s="118"/>
      <c r="AG22" s="119">
        <f t="shared" si="49"/>
        <v>0</v>
      </c>
      <c r="AH22" s="119">
        <f t="shared" si="50"/>
        <v>0</v>
      </c>
      <c r="AI22" s="120">
        <f t="shared" si="51"/>
        <v>0</v>
      </c>
      <c r="AJ22" s="64"/>
      <c r="AK22" s="65">
        <f t="shared" si="52"/>
        <v>0</v>
      </c>
      <c r="AL22" s="65">
        <f t="shared" si="53"/>
        <v>0</v>
      </c>
      <c r="AM22" s="66">
        <f t="shared" si="54"/>
        <v>0</v>
      </c>
    </row>
    <row r="23" spans="1:39">
      <c r="A23" s="29" t="s">
        <v>11</v>
      </c>
      <c r="B23" s="30"/>
      <c r="C23" s="31"/>
      <c r="D23" s="64"/>
      <c r="E23" s="65">
        <f t="shared" si="28"/>
        <v>0</v>
      </c>
      <c r="F23" s="65">
        <f t="shared" si="29"/>
        <v>0</v>
      </c>
      <c r="G23" s="66">
        <f t="shared" si="30"/>
        <v>0</v>
      </c>
      <c r="H23" s="118"/>
      <c r="I23" s="119">
        <f t="shared" si="31"/>
        <v>0</v>
      </c>
      <c r="J23" s="119">
        <f t="shared" si="32"/>
        <v>0</v>
      </c>
      <c r="K23" s="120">
        <f t="shared" si="33"/>
        <v>0</v>
      </c>
      <c r="L23" s="64"/>
      <c r="M23" s="65">
        <f t="shared" si="34"/>
        <v>0</v>
      </c>
      <c r="N23" s="65">
        <f t="shared" si="35"/>
        <v>0</v>
      </c>
      <c r="O23" s="66">
        <f t="shared" si="36"/>
        <v>0</v>
      </c>
      <c r="P23" s="118"/>
      <c r="Q23" s="119">
        <f t="shared" si="37"/>
        <v>0</v>
      </c>
      <c r="R23" s="119">
        <f t="shared" si="38"/>
        <v>0</v>
      </c>
      <c r="S23" s="120">
        <f t="shared" si="39"/>
        <v>0</v>
      </c>
      <c r="T23" s="64"/>
      <c r="U23" s="65">
        <f t="shared" si="40"/>
        <v>0</v>
      </c>
      <c r="V23" s="65">
        <f t="shared" si="41"/>
        <v>0</v>
      </c>
      <c r="W23" s="66">
        <f t="shared" si="42"/>
        <v>0</v>
      </c>
      <c r="X23" s="118"/>
      <c r="Y23" s="119">
        <f t="shared" si="43"/>
        <v>0</v>
      </c>
      <c r="Z23" s="119">
        <f t="shared" si="44"/>
        <v>0</v>
      </c>
      <c r="AA23" s="120">
        <f t="shared" si="45"/>
        <v>0</v>
      </c>
      <c r="AB23" s="64"/>
      <c r="AC23" s="65">
        <f t="shared" si="46"/>
        <v>0</v>
      </c>
      <c r="AD23" s="65">
        <f t="shared" si="47"/>
        <v>0</v>
      </c>
      <c r="AE23" s="66">
        <f t="shared" si="48"/>
        <v>0</v>
      </c>
      <c r="AF23" s="118"/>
      <c r="AG23" s="119">
        <f t="shared" si="49"/>
        <v>0</v>
      </c>
      <c r="AH23" s="119">
        <f t="shared" si="50"/>
        <v>0</v>
      </c>
      <c r="AI23" s="120">
        <f t="shared" si="51"/>
        <v>0</v>
      </c>
      <c r="AJ23" s="64"/>
      <c r="AK23" s="65">
        <f t="shared" si="52"/>
        <v>0</v>
      </c>
      <c r="AL23" s="65">
        <f t="shared" si="53"/>
        <v>0</v>
      </c>
      <c r="AM23" s="66">
        <f t="shared" si="54"/>
        <v>0</v>
      </c>
    </row>
    <row r="24" spans="1:39">
      <c r="A24" s="29" t="s">
        <v>11</v>
      </c>
      <c r="B24" s="32"/>
      <c r="C24" s="31"/>
      <c r="D24" s="64"/>
      <c r="E24" s="65">
        <f t="shared" si="28"/>
        <v>0</v>
      </c>
      <c r="F24" s="65">
        <f t="shared" si="29"/>
        <v>0</v>
      </c>
      <c r="G24" s="66">
        <f t="shared" si="30"/>
        <v>0</v>
      </c>
      <c r="H24" s="118"/>
      <c r="I24" s="119">
        <f t="shared" si="31"/>
        <v>0</v>
      </c>
      <c r="J24" s="119">
        <f t="shared" si="32"/>
        <v>0</v>
      </c>
      <c r="K24" s="120">
        <f t="shared" si="33"/>
        <v>0</v>
      </c>
      <c r="L24" s="64"/>
      <c r="M24" s="65">
        <f t="shared" si="34"/>
        <v>0</v>
      </c>
      <c r="N24" s="65">
        <f t="shared" si="35"/>
        <v>0</v>
      </c>
      <c r="O24" s="66">
        <f t="shared" si="36"/>
        <v>0</v>
      </c>
      <c r="P24" s="118"/>
      <c r="Q24" s="119">
        <f t="shared" si="37"/>
        <v>0</v>
      </c>
      <c r="R24" s="119">
        <f t="shared" si="38"/>
        <v>0</v>
      </c>
      <c r="S24" s="120">
        <f t="shared" si="39"/>
        <v>0</v>
      </c>
      <c r="T24" s="64"/>
      <c r="U24" s="65">
        <f t="shared" si="40"/>
        <v>0</v>
      </c>
      <c r="V24" s="65">
        <f t="shared" si="41"/>
        <v>0</v>
      </c>
      <c r="W24" s="66">
        <f t="shared" si="42"/>
        <v>0</v>
      </c>
      <c r="X24" s="118"/>
      <c r="Y24" s="119">
        <f t="shared" si="43"/>
        <v>0</v>
      </c>
      <c r="Z24" s="119">
        <f t="shared" si="44"/>
        <v>0</v>
      </c>
      <c r="AA24" s="120">
        <f t="shared" si="45"/>
        <v>0</v>
      </c>
      <c r="AB24" s="64"/>
      <c r="AC24" s="65">
        <f t="shared" si="46"/>
        <v>0</v>
      </c>
      <c r="AD24" s="65">
        <f t="shared" si="47"/>
        <v>0</v>
      </c>
      <c r="AE24" s="66">
        <f t="shared" si="48"/>
        <v>0</v>
      </c>
      <c r="AF24" s="118"/>
      <c r="AG24" s="119">
        <f t="shared" si="49"/>
        <v>0</v>
      </c>
      <c r="AH24" s="119">
        <f t="shared" si="50"/>
        <v>0</v>
      </c>
      <c r="AI24" s="120">
        <f t="shared" si="51"/>
        <v>0</v>
      </c>
      <c r="AJ24" s="64"/>
      <c r="AK24" s="65">
        <f t="shared" si="52"/>
        <v>0</v>
      </c>
      <c r="AL24" s="65">
        <f t="shared" si="53"/>
        <v>0</v>
      </c>
      <c r="AM24" s="66">
        <f t="shared" si="54"/>
        <v>0</v>
      </c>
    </row>
    <row r="25" spans="1:39">
      <c r="A25" s="29" t="s">
        <v>11</v>
      </c>
      <c r="B25" s="32"/>
      <c r="C25" s="31"/>
      <c r="D25" s="64"/>
      <c r="E25" s="65">
        <f t="shared" si="28"/>
        <v>0</v>
      </c>
      <c r="F25" s="65">
        <f t="shared" si="29"/>
        <v>0</v>
      </c>
      <c r="G25" s="66">
        <f t="shared" si="30"/>
        <v>0</v>
      </c>
      <c r="H25" s="118"/>
      <c r="I25" s="119">
        <f t="shared" si="31"/>
        <v>0</v>
      </c>
      <c r="J25" s="119">
        <f t="shared" si="32"/>
        <v>0</v>
      </c>
      <c r="K25" s="120">
        <f t="shared" si="33"/>
        <v>0</v>
      </c>
      <c r="L25" s="64"/>
      <c r="M25" s="65">
        <f t="shared" si="34"/>
        <v>0</v>
      </c>
      <c r="N25" s="65">
        <f t="shared" si="35"/>
        <v>0</v>
      </c>
      <c r="O25" s="66">
        <f t="shared" si="36"/>
        <v>0</v>
      </c>
      <c r="P25" s="118"/>
      <c r="Q25" s="119">
        <f t="shared" si="37"/>
        <v>0</v>
      </c>
      <c r="R25" s="119">
        <f t="shared" si="38"/>
        <v>0</v>
      </c>
      <c r="S25" s="120">
        <f t="shared" si="39"/>
        <v>0</v>
      </c>
      <c r="T25" s="64"/>
      <c r="U25" s="65">
        <f t="shared" si="40"/>
        <v>0</v>
      </c>
      <c r="V25" s="65">
        <f t="shared" si="41"/>
        <v>0</v>
      </c>
      <c r="W25" s="66">
        <f t="shared" si="42"/>
        <v>0</v>
      </c>
      <c r="X25" s="118"/>
      <c r="Y25" s="119">
        <f t="shared" si="43"/>
        <v>0</v>
      </c>
      <c r="Z25" s="119">
        <f t="shared" si="44"/>
        <v>0</v>
      </c>
      <c r="AA25" s="120">
        <f t="shared" si="45"/>
        <v>0</v>
      </c>
      <c r="AB25" s="64"/>
      <c r="AC25" s="65">
        <f t="shared" si="46"/>
        <v>0</v>
      </c>
      <c r="AD25" s="65">
        <f t="shared" si="47"/>
        <v>0</v>
      </c>
      <c r="AE25" s="66">
        <f t="shared" si="48"/>
        <v>0</v>
      </c>
      <c r="AF25" s="118"/>
      <c r="AG25" s="119">
        <f t="shared" si="49"/>
        <v>0</v>
      </c>
      <c r="AH25" s="119">
        <f t="shared" si="50"/>
        <v>0</v>
      </c>
      <c r="AI25" s="120">
        <f t="shared" si="51"/>
        <v>0</v>
      </c>
      <c r="AJ25" s="64"/>
      <c r="AK25" s="65">
        <f t="shared" si="52"/>
        <v>0</v>
      </c>
      <c r="AL25" s="65">
        <f t="shared" si="53"/>
        <v>0</v>
      </c>
      <c r="AM25" s="66">
        <f t="shared" si="54"/>
        <v>0</v>
      </c>
    </row>
    <row r="26" spans="1:39">
      <c r="A26" s="29" t="s">
        <v>11</v>
      </c>
      <c r="B26" s="32"/>
      <c r="C26" s="31"/>
      <c r="D26" s="64"/>
      <c r="E26" s="65">
        <f t="shared" si="28"/>
        <v>0</v>
      </c>
      <c r="F26" s="65">
        <f t="shared" si="29"/>
        <v>0</v>
      </c>
      <c r="G26" s="66">
        <f t="shared" si="30"/>
        <v>0</v>
      </c>
      <c r="H26" s="118"/>
      <c r="I26" s="119">
        <f t="shared" si="31"/>
        <v>0</v>
      </c>
      <c r="J26" s="119">
        <f t="shared" si="32"/>
        <v>0</v>
      </c>
      <c r="K26" s="120">
        <f t="shared" si="33"/>
        <v>0</v>
      </c>
      <c r="L26" s="64"/>
      <c r="M26" s="65">
        <f t="shared" si="34"/>
        <v>0</v>
      </c>
      <c r="N26" s="65">
        <f t="shared" si="35"/>
        <v>0</v>
      </c>
      <c r="O26" s="66">
        <f t="shared" si="36"/>
        <v>0</v>
      </c>
      <c r="P26" s="118"/>
      <c r="Q26" s="119">
        <f t="shared" si="37"/>
        <v>0</v>
      </c>
      <c r="R26" s="119">
        <f t="shared" si="38"/>
        <v>0</v>
      </c>
      <c r="S26" s="120">
        <f t="shared" si="39"/>
        <v>0</v>
      </c>
      <c r="T26" s="64"/>
      <c r="U26" s="65">
        <f t="shared" si="40"/>
        <v>0</v>
      </c>
      <c r="V26" s="65">
        <f t="shared" si="41"/>
        <v>0</v>
      </c>
      <c r="W26" s="66">
        <f t="shared" si="42"/>
        <v>0</v>
      </c>
      <c r="X26" s="118"/>
      <c r="Y26" s="119">
        <f t="shared" si="43"/>
        <v>0</v>
      </c>
      <c r="Z26" s="119">
        <f t="shared" si="44"/>
        <v>0</v>
      </c>
      <c r="AA26" s="120">
        <f t="shared" si="45"/>
        <v>0</v>
      </c>
      <c r="AB26" s="64"/>
      <c r="AC26" s="65">
        <f t="shared" si="46"/>
        <v>0</v>
      </c>
      <c r="AD26" s="65">
        <f t="shared" si="47"/>
        <v>0</v>
      </c>
      <c r="AE26" s="66">
        <f t="shared" si="48"/>
        <v>0</v>
      </c>
      <c r="AF26" s="118"/>
      <c r="AG26" s="119">
        <f t="shared" si="49"/>
        <v>0</v>
      </c>
      <c r="AH26" s="119">
        <f t="shared" si="50"/>
        <v>0</v>
      </c>
      <c r="AI26" s="120">
        <f t="shared" si="51"/>
        <v>0</v>
      </c>
      <c r="AJ26" s="64"/>
      <c r="AK26" s="65">
        <f t="shared" si="52"/>
        <v>0</v>
      </c>
      <c r="AL26" s="65">
        <f t="shared" si="53"/>
        <v>0</v>
      </c>
      <c r="AM26" s="66">
        <f t="shared" si="54"/>
        <v>0</v>
      </c>
    </row>
    <row r="27" spans="1:39">
      <c r="A27" s="29" t="s">
        <v>11</v>
      </c>
      <c r="B27" s="32"/>
      <c r="C27" s="31"/>
      <c r="D27" s="64"/>
      <c r="E27" s="65">
        <f t="shared" si="28"/>
        <v>0</v>
      </c>
      <c r="F27" s="65">
        <f t="shared" si="29"/>
        <v>0</v>
      </c>
      <c r="G27" s="66">
        <f t="shared" si="30"/>
        <v>0</v>
      </c>
      <c r="H27" s="118"/>
      <c r="I27" s="119">
        <f t="shared" si="31"/>
        <v>0</v>
      </c>
      <c r="J27" s="119">
        <f t="shared" si="32"/>
        <v>0</v>
      </c>
      <c r="K27" s="120">
        <f t="shared" si="33"/>
        <v>0</v>
      </c>
      <c r="L27" s="64"/>
      <c r="M27" s="65">
        <f t="shared" si="34"/>
        <v>0</v>
      </c>
      <c r="N27" s="65">
        <f t="shared" si="35"/>
        <v>0</v>
      </c>
      <c r="O27" s="66">
        <f t="shared" si="36"/>
        <v>0</v>
      </c>
      <c r="P27" s="118"/>
      <c r="Q27" s="119">
        <f t="shared" si="37"/>
        <v>0</v>
      </c>
      <c r="R27" s="119">
        <f t="shared" si="38"/>
        <v>0</v>
      </c>
      <c r="S27" s="120">
        <f t="shared" si="39"/>
        <v>0</v>
      </c>
      <c r="T27" s="64"/>
      <c r="U27" s="65">
        <f t="shared" si="40"/>
        <v>0</v>
      </c>
      <c r="V27" s="65">
        <f t="shared" si="41"/>
        <v>0</v>
      </c>
      <c r="W27" s="66">
        <f t="shared" si="42"/>
        <v>0</v>
      </c>
      <c r="X27" s="118"/>
      <c r="Y27" s="119">
        <f t="shared" si="43"/>
        <v>0</v>
      </c>
      <c r="Z27" s="119">
        <f t="shared" si="44"/>
        <v>0</v>
      </c>
      <c r="AA27" s="120">
        <f t="shared" si="45"/>
        <v>0</v>
      </c>
      <c r="AB27" s="64"/>
      <c r="AC27" s="65">
        <f t="shared" si="46"/>
        <v>0</v>
      </c>
      <c r="AD27" s="65">
        <f t="shared" si="47"/>
        <v>0</v>
      </c>
      <c r="AE27" s="66">
        <f t="shared" si="48"/>
        <v>0</v>
      </c>
      <c r="AF27" s="118"/>
      <c r="AG27" s="119">
        <f t="shared" si="49"/>
        <v>0</v>
      </c>
      <c r="AH27" s="119">
        <f t="shared" si="50"/>
        <v>0</v>
      </c>
      <c r="AI27" s="120">
        <f t="shared" si="51"/>
        <v>0</v>
      </c>
      <c r="AJ27" s="64"/>
      <c r="AK27" s="65">
        <f t="shared" si="52"/>
        <v>0</v>
      </c>
      <c r="AL27" s="65">
        <f t="shared" si="53"/>
        <v>0</v>
      </c>
      <c r="AM27" s="66">
        <f t="shared" si="54"/>
        <v>0</v>
      </c>
    </row>
    <row r="28" spans="1:39">
      <c r="A28" s="29"/>
      <c r="B28" s="32"/>
      <c r="C28" s="31"/>
      <c r="D28" s="64"/>
      <c r="E28" s="65"/>
      <c r="F28" s="65"/>
      <c r="G28" s="66"/>
      <c r="H28" s="118"/>
      <c r="I28" s="119"/>
      <c r="J28" s="119"/>
      <c r="K28" s="120"/>
      <c r="L28" s="64"/>
      <c r="M28" s="65"/>
      <c r="N28" s="65"/>
      <c r="O28" s="66"/>
      <c r="P28" s="118"/>
      <c r="Q28" s="119"/>
      <c r="R28" s="119"/>
      <c r="S28" s="120"/>
      <c r="T28" s="64"/>
      <c r="U28" s="65"/>
      <c r="V28" s="65"/>
      <c r="W28" s="66"/>
      <c r="X28" s="118"/>
      <c r="Y28" s="119"/>
      <c r="Z28" s="119"/>
      <c r="AA28" s="120"/>
      <c r="AB28" s="64"/>
      <c r="AC28" s="65"/>
      <c r="AD28" s="65"/>
      <c r="AE28" s="66"/>
      <c r="AF28" s="118"/>
      <c r="AG28" s="119"/>
      <c r="AH28" s="119"/>
      <c r="AI28" s="120"/>
      <c r="AJ28" s="64"/>
      <c r="AK28" s="65"/>
      <c r="AL28" s="65"/>
      <c r="AM28" s="66"/>
    </row>
    <row r="29" spans="1:39" s="1" customFormat="1">
      <c r="A29" s="33" t="s">
        <v>58</v>
      </c>
      <c r="B29" s="3"/>
      <c r="C29" s="34"/>
      <c r="D29" s="67">
        <f t="shared" ref="D29:AM29" si="55">SUM(D17:D21)-SUM(D23:D27)</f>
        <v>6365369</v>
      </c>
      <c r="E29" s="68">
        <f t="shared" si="55"/>
        <v>0</v>
      </c>
      <c r="F29" s="68">
        <f t="shared" si="55"/>
        <v>387200.6</v>
      </c>
      <c r="G29" s="69">
        <f t="shared" si="55"/>
        <v>387200.6</v>
      </c>
      <c r="H29" s="121">
        <f t="shared" si="55"/>
        <v>0</v>
      </c>
      <c r="I29" s="122">
        <f t="shared" si="55"/>
        <v>0</v>
      </c>
      <c r="J29" s="122">
        <f t="shared" si="55"/>
        <v>0</v>
      </c>
      <c r="K29" s="123">
        <f t="shared" si="55"/>
        <v>0</v>
      </c>
      <c r="L29" s="67">
        <f t="shared" si="55"/>
        <v>6562059</v>
      </c>
      <c r="M29" s="68">
        <f t="shared" si="55"/>
        <v>0</v>
      </c>
      <c r="N29" s="68">
        <f t="shared" si="55"/>
        <v>394138.74</v>
      </c>
      <c r="O29" s="69">
        <f t="shared" si="55"/>
        <v>394138.74</v>
      </c>
      <c r="P29" s="121">
        <f t="shared" si="55"/>
        <v>0</v>
      </c>
      <c r="Q29" s="122">
        <f t="shared" si="55"/>
        <v>0</v>
      </c>
      <c r="R29" s="122">
        <f t="shared" si="55"/>
        <v>0</v>
      </c>
      <c r="S29" s="123">
        <f t="shared" si="55"/>
        <v>0</v>
      </c>
      <c r="T29" s="67">
        <f t="shared" si="55"/>
        <v>0</v>
      </c>
      <c r="U29" s="68">
        <f t="shared" si="55"/>
        <v>0</v>
      </c>
      <c r="V29" s="68">
        <f t="shared" si="55"/>
        <v>0</v>
      </c>
      <c r="W29" s="69">
        <f t="shared" si="55"/>
        <v>0</v>
      </c>
      <c r="X29" s="121">
        <f t="shared" si="55"/>
        <v>0</v>
      </c>
      <c r="Y29" s="122">
        <f t="shared" si="55"/>
        <v>0</v>
      </c>
      <c r="Z29" s="122">
        <f t="shared" si="55"/>
        <v>0</v>
      </c>
      <c r="AA29" s="123">
        <f t="shared" si="55"/>
        <v>0</v>
      </c>
      <c r="AB29" s="67">
        <f t="shared" si="55"/>
        <v>0</v>
      </c>
      <c r="AC29" s="68">
        <f t="shared" si="55"/>
        <v>0</v>
      </c>
      <c r="AD29" s="68">
        <f t="shared" si="55"/>
        <v>0</v>
      </c>
      <c r="AE29" s="69">
        <f t="shared" si="55"/>
        <v>0</v>
      </c>
      <c r="AF29" s="121">
        <f t="shared" si="55"/>
        <v>0</v>
      </c>
      <c r="AG29" s="122">
        <f t="shared" si="55"/>
        <v>0</v>
      </c>
      <c r="AH29" s="122">
        <f t="shared" si="55"/>
        <v>0</v>
      </c>
      <c r="AI29" s="123">
        <f t="shared" si="55"/>
        <v>0</v>
      </c>
      <c r="AJ29" s="67">
        <f t="shared" si="55"/>
        <v>0</v>
      </c>
      <c r="AK29" s="68">
        <f t="shared" si="55"/>
        <v>0</v>
      </c>
      <c r="AL29" s="68">
        <f t="shared" si="55"/>
        <v>0</v>
      </c>
      <c r="AM29" s="69">
        <f t="shared" si="55"/>
        <v>0</v>
      </c>
    </row>
    <row r="30" spans="1:39">
      <c r="A30" s="29"/>
      <c r="B30" s="32"/>
      <c r="C30" s="31"/>
      <c r="D30" s="64"/>
      <c r="E30" s="65"/>
      <c r="F30" s="65"/>
      <c r="G30" s="66"/>
      <c r="H30" s="118"/>
      <c r="I30" s="119"/>
      <c r="J30" s="119"/>
      <c r="K30" s="120"/>
      <c r="L30" s="64"/>
      <c r="M30" s="65"/>
      <c r="N30" s="65"/>
      <c r="O30" s="66"/>
      <c r="P30" s="118"/>
      <c r="Q30" s="119"/>
      <c r="R30" s="119"/>
      <c r="S30" s="120"/>
      <c r="T30" s="64"/>
      <c r="U30" s="65"/>
      <c r="V30" s="65"/>
      <c r="W30" s="66"/>
      <c r="X30" s="118"/>
      <c r="Y30" s="119"/>
      <c r="Z30" s="119"/>
      <c r="AA30" s="120"/>
      <c r="AB30" s="64"/>
      <c r="AC30" s="65"/>
      <c r="AD30" s="65"/>
      <c r="AE30" s="66"/>
      <c r="AF30" s="118"/>
      <c r="AG30" s="119"/>
      <c r="AH30" s="119"/>
      <c r="AI30" s="120"/>
      <c r="AJ30" s="64"/>
      <c r="AK30" s="65"/>
      <c r="AL30" s="65"/>
      <c r="AM30" s="66"/>
    </row>
    <row r="31" spans="1:39">
      <c r="A31" s="29" t="s">
        <v>14</v>
      </c>
      <c r="B31" s="30">
        <v>0.05</v>
      </c>
      <c r="C31" s="31" t="s">
        <v>12</v>
      </c>
      <c r="D31" s="64"/>
      <c r="E31" s="65">
        <f t="shared" ref="E31:E40" si="56">IF($C31="Y",D31*$B31,0)</f>
        <v>0</v>
      </c>
      <c r="F31" s="65">
        <f t="shared" ref="F31:F40" si="57">IF(E31=0,D31*($B31/2),0)</f>
        <v>0</v>
      </c>
      <c r="G31" s="66">
        <f t="shared" ref="G31:G40" si="58">F31</f>
        <v>0</v>
      </c>
      <c r="H31" s="118"/>
      <c r="I31" s="119">
        <f t="shared" ref="I31:I40" si="59">IF($C31="Y",H31*$B31,0)</f>
        <v>0</v>
      </c>
      <c r="J31" s="119">
        <f t="shared" ref="J31" si="60">IF(I31=0,H31*($B31/2),0)</f>
        <v>0</v>
      </c>
      <c r="K31" s="120">
        <f t="shared" ref="K31" si="61">J31</f>
        <v>0</v>
      </c>
      <c r="L31" s="64"/>
      <c r="M31" s="65">
        <f t="shared" ref="M31:M40" si="62">IF($C31="Y",L31*$B31,0)</f>
        <v>0</v>
      </c>
      <c r="N31" s="65">
        <f t="shared" ref="N31:N40" si="63">IF(M31=0,L31*($B31/2),0)</f>
        <v>0</v>
      </c>
      <c r="O31" s="66">
        <f t="shared" ref="O31:O40" si="64">N31</f>
        <v>0</v>
      </c>
      <c r="P31" s="118"/>
      <c r="Q31" s="119">
        <f t="shared" ref="Q31:Q40" si="65">IF($C31="Y",P31*$B31,0)</f>
        <v>0</v>
      </c>
      <c r="R31" s="119">
        <f t="shared" ref="R31:R40" si="66">IF(Q31=0,P31*($B31/2),0)</f>
        <v>0</v>
      </c>
      <c r="S31" s="120">
        <f t="shared" ref="S31:S40" si="67">R31</f>
        <v>0</v>
      </c>
      <c r="T31" s="64"/>
      <c r="U31" s="65">
        <f t="shared" ref="U31:U40" si="68">IF($C31="Y",T31*$B31,0)</f>
        <v>0</v>
      </c>
      <c r="V31" s="65">
        <f t="shared" ref="V31:V40" si="69">IF(U31=0,T31*($B31/2),0)</f>
        <v>0</v>
      </c>
      <c r="W31" s="66">
        <f t="shared" ref="W31:W40" si="70">V31</f>
        <v>0</v>
      </c>
      <c r="X31" s="118"/>
      <c r="Y31" s="119">
        <f t="shared" ref="Y31:Y40" si="71">IF($C31="Y",X31*$B31,0)</f>
        <v>0</v>
      </c>
      <c r="Z31" s="119">
        <f t="shared" ref="Z31:Z40" si="72">IF(Y31=0,X31*($B31/2),0)</f>
        <v>0</v>
      </c>
      <c r="AA31" s="120">
        <f t="shared" ref="AA31:AA40" si="73">Z31</f>
        <v>0</v>
      </c>
      <c r="AB31" s="64"/>
      <c r="AC31" s="65">
        <f t="shared" ref="AC31:AC40" si="74">IF($C31="Y",AB31*$B31,0)</f>
        <v>0</v>
      </c>
      <c r="AD31" s="65">
        <f t="shared" ref="AD31:AD40" si="75">IF(AC31=0,AB31*($B31/2),0)</f>
        <v>0</v>
      </c>
      <c r="AE31" s="66">
        <f t="shared" ref="AE31:AE40" si="76">AD31</f>
        <v>0</v>
      </c>
      <c r="AF31" s="118"/>
      <c r="AG31" s="119">
        <f t="shared" ref="AG31:AG40" si="77">IF($C31="Y",AF31*$B31,0)</f>
        <v>0</v>
      </c>
      <c r="AH31" s="119">
        <f t="shared" ref="AH31:AH40" si="78">IF(AG31=0,AF31*($B31/2),0)</f>
        <v>0</v>
      </c>
      <c r="AI31" s="120">
        <f t="shared" ref="AI31:AI40" si="79">AH31</f>
        <v>0</v>
      </c>
      <c r="AJ31" s="64"/>
      <c r="AK31" s="65">
        <f t="shared" ref="AK31:AK40" si="80">IF($C31="Y",AJ31*$B31,0)</f>
        <v>0</v>
      </c>
      <c r="AL31" s="65">
        <f t="shared" ref="AL31:AL40" si="81">IF(AK31=0,AJ31*($B31/2),0)</f>
        <v>0</v>
      </c>
      <c r="AM31" s="66">
        <f t="shared" ref="AM31:AM40" si="82">AL31</f>
        <v>0</v>
      </c>
    </row>
    <row r="32" spans="1:39">
      <c r="A32" s="29" t="s">
        <v>14</v>
      </c>
      <c r="B32" s="30"/>
      <c r="C32" s="31"/>
      <c r="D32" s="64"/>
      <c r="E32" s="65">
        <f t="shared" si="56"/>
        <v>0</v>
      </c>
      <c r="F32" s="65">
        <f t="shared" si="57"/>
        <v>0</v>
      </c>
      <c r="G32" s="66">
        <f t="shared" si="58"/>
        <v>0</v>
      </c>
      <c r="H32" s="118"/>
      <c r="I32" s="119">
        <f t="shared" si="59"/>
        <v>0</v>
      </c>
      <c r="J32" s="119">
        <f t="shared" ref="J32:J35" si="83">IF(I32=0,H32*($B32/2),0)</f>
        <v>0</v>
      </c>
      <c r="K32" s="120">
        <f t="shared" ref="K32:K40" si="84">J32</f>
        <v>0</v>
      </c>
      <c r="L32" s="64"/>
      <c r="M32" s="65">
        <f t="shared" si="62"/>
        <v>0</v>
      </c>
      <c r="N32" s="65">
        <f t="shared" si="63"/>
        <v>0</v>
      </c>
      <c r="O32" s="66">
        <f t="shared" si="64"/>
        <v>0</v>
      </c>
      <c r="P32" s="118"/>
      <c r="Q32" s="119">
        <f t="shared" si="65"/>
        <v>0</v>
      </c>
      <c r="R32" s="119">
        <f t="shared" si="66"/>
        <v>0</v>
      </c>
      <c r="S32" s="120">
        <f t="shared" si="67"/>
        <v>0</v>
      </c>
      <c r="T32" s="64"/>
      <c r="U32" s="65">
        <f t="shared" si="68"/>
        <v>0</v>
      </c>
      <c r="V32" s="65">
        <f t="shared" si="69"/>
        <v>0</v>
      </c>
      <c r="W32" s="66">
        <f t="shared" si="70"/>
        <v>0</v>
      </c>
      <c r="X32" s="118"/>
      <c r="Y32" s="119">
        <f t="shared" si="71"/>
        <v>0</v>
      </c>
      <c r="Z32" s="119">
        <f t="shared" si="72"/>
        <v>0</v>
      </c>
      <c r="AA32" s="120">
        <f t="shared" si="73"/>
        <v>0</v>
      </c>
      <c r="AB32" s="64"/>
      <c r="AC32" s="65">
        <f t="shared" si="74"/>
        <v>0</v>
      </c>
      <c r="AD32" s="65">
        <f t="shared" si="75"/>
        <v>0</v>
      </c>
      <c r="AE32" s="66">
        <f t="shared" si="76"/>
        <v>0</v>
      </c>
      <c r="AF32" s="118"/>
      <c r="AG32" s="119">
        <f t="shared" si="77"/>
        <v>0</v>
      </c>
      <c r="AH32" s="119">
        <f t="shared" si="78"/>
        <v>0</v>
      </c>
      <c r="AI32" s="120">
        <f t="shared" si="79"/>
        <v>0</v>
      </c>
      <c r="AJ32" s="64"/>
      <c r="AK32" s="65">
        <f t="shared" si="80"/>
        <v>0</v>
      </c>
      <c r="AL32" s="65">
        <f t="shared" si="81"/>
        <v>0</v>
      </c>
      <c r="AM32" s="66">
        <f t="shared" si="82"/>
        <v>0</v>
      </c>
    </row>
    <row r="33" spans="1:39">
      <c r="A33" s="29" t="s">
        <v>14</v>
      </c>
      <c r="B33" s="30"/>
      <c r="C33" s="31"/>
      <c r="D33" s="64"/>
      <c r="E33" s="65">
        <f t="shared" si="56"/>
        <v>0</v>
      </c>
      <c r="F33" s="65">
        <f t="shared" si="57"/>
        <v>0</v>
      </c>
      <c r="G33" s="66">
        <f t="shared" si="58"/>
        <v>0</v>
      </c>
      <c r="H33" s="118"/>
      <c r="I33" s="119">
        <f t="shared" si="59"/>
        <v>0</v>
      </c>
      <c r="J33" s="119">
        <f t="shared" si="83"/>
        <v>0</v>
      </c>
      <c r="K33" s="120">
        <f t="shared" si="84"/>
        <v>0</v>
      </c>
      <c r="L33" s="64"/>
      <c r="M33" s="65">
        <f t="shared" si="62"/>
        <v>0</v>
      </c>
      <c r="N33" s="65">
        <f t="shared" si="63"/>
        <v>0</v>
      </c>
      <c r="O33" s="66">
        <f t="shared" si="64"/>
        <v>0</v>
      </c>
      <c r="P33" s="118"/>
      <c r="Q33" s="119">
        <f t="shared" si="65"/>
        <v>0</v>
      </c>
      <c r="R33" s="119">
        <f t="shared" si="66"/>
        <v>0</v>
      </c>
      <c r="S33" s="120">
        <f t="shared" si="67"/>
        <v>0</v>
      </c>
      <c r="T33" s="64"/>
      <c r="U33" s="65">
        <f t="shared" si="68"/>
        <v>0</v>
      </c>
      <c r="V33" s="65">
        <f t="shared" si="69"/>
        <v>0</v>
      </c>
      <c r="W33" s="66">
        <f t="shared" si="70"/>
        <v>0</v>
      </c>
      <c r="X33" s="118"/>
      <c r="Y33" s="119">
        <f t="shared" si="71"/>
        <v>0</v>
      </c>
      <c r="Z33" s="119">
        <f t="shared" si="72"/>
        <v>0</v>
      </c>
      <c r="AA33" s="120">
        <f t="shared" si="73"/>
        <v>0</v>
      </c>
      <c r="AB33" s="64"/>
      <c r="AC33" s="65">
        <f t="shared" si="74"/>
        <v>0</v>
      </c>
      <c r="AD33" s="65">
        <f t="shared" si="75"/>
        <v>0</v>
      </c>
      <c r="AE33" s="66">
        <f t="shared" si="76"/>
        <v>0</v>
      </c>
      <c r="AF33" s="118"/>
      <c r="AG33" s="119">
        <f t="shared" si="77"/>
        <v>0</v>
      </c>
      <c r="AH33" s="119">
        <f t="shared" si="78"/>
        <v>0</v>
      </c>
      <c r="AI33" s="120">
        <f t="shared" si="79"/>
        <v>0</v>
      </c>
      <c r="AJ33" s="64"/>
      <c r="AK33" s="65">
        <f t="shared" si="80"/>
        <v>0</v>
      </c>
      <c r="AL33" s="65">
        <f t="shared" si="81"/>
        <v>0</v>
      </c>
      <c r="AM33" s="66">
        <f t="shared" si="82"/>
        <v>0</v>
      </c>
    </row>
    <row r="34" spans="1:39">
      <c r="A34" s="29" t="s">
        <v>14</v>
      </c>
      <c r="B34" s="30"/>
      <c r="C34" s="31"/>
      <c r="D34" s="64"/>
      <c r="E34" s="65">
        <f t="shared" si="56"/>
        <v>0</v>
      </c>
      <c r="F34" s="65">
        <f t="shared" si="57"/>
        <v>0</v>
      </c>
      <c r="G34" s="66">
        <f t="shared" si="58"/>
        <v>0</v>
      </c>
      <c r="H34" s="118"/>
      <c r="I34" s="119">
        <f t="shared" si="59"/>
        <v>0</v>
      </c>
      <c r="J34" s="119">
        <f t="shared" si="83"/>
        <v>0</v>
      </c>
      <c r="K34" s="120">
        <f t="shared" si="84"/>
        <v>0</v>
      </c>
      <c r="L34" s="64"/>
      <c r="M34" s="65">
        <f t="shared" si="62"/>
        <v>0</v>
      </c>
      <c r="N34" s="65">
        <f t="shared" si="63"/>
        <v>0</v>
      </c>
      <c r="O34" s="66">
        <f t="shared" si="64"/>
        <v>0</v>
      </c>
      <c r="P34" s="118"/>
      <c r="Q34" s="119">
        <f t="shared" si="65"/>
        <v>0</v>
      </c>
      <c r="R34" s="119">
        <f t="shared" si="66"/>
        <v>0</v>
      </c>
      <c r="S34" s="120">
        <f t="shared" si="67"/>
        <v>0</v>
      </c>
      <c r="T34" s="64"/>
      <c r="U34" s="65">
        <f t="shared" si="68"/>
        <v>0</v>
      </c>
      <c r="V34" s="65">
        <f t="shared" si="69"/>
        <v>0</v>
      </c>
      <c r="W34" s="66">
        <f t="shared" si="70"/>
        <v>0</v>
      </c>
      <c r="X34" s="118"/>
      <c r="Y34" s="119">
        <f t="shared" si="71"/>
        <v>0</v>
      </c>
      <c r="Z34" s="119">
        <f t="shared" si="72"/>
        <v>0</v>
      </c>
      <c r="AA34" s="120">
        <f t="shared" si="73"/>
        <v>0</v>
      </c>
      <c r="AB34" s="64"/>
      <c r="AC34" s="65">
        <f t="shared" si="74"/>
        <v>0</v>
      </c>
      <c r="AD34" s="65">
        <f t="shared" si="75"/>
        <v>0</v>
      </c>
      <c r="AE34" s="66">
        <f t="shared" si="76"/>
        <v>0</v>
      </c>
      <c r="AF34" s="118"/>
      <c r="AG34" s="119">
        <f t="shared" si="77"/>
        <v>0</v>
      </c>
      <c r="AH34" s="119">
        <f t="shared" si="78"/>
        <v>0</v>
      </c>
      <c r="AI34" s="120">
        <f t="shared" si="79"/>
        <v>0</v>
      </c>
      <c r="AJ34" s="64"/>
      <c r="AK34" s="65">
        <f t="shared" si="80"/>
        <v>0</v>
      </c>
      <c r="AL34" s="65">
        <f t="shared" si="81"/>
        <v>0</v>
      </c>
      <c r="AM34" s="66">
        <f t="shared" si="82"/>
        <v>0</v>
      </c>
    </row>
    <row r="35" spans="1:39">
      <c r="A35" s="29" t="s">
        <v>14</v>
      </c>
      <c r="B35" s="30"/>
      <c r="C35" s="31"/>
      <c r="D35" s="64"/>
      <c r="E35" s="65">
        <f t="shared" si="56"/>
        <v>0</v>
      </c>
      <c r="F35" s="65">
        <f t="shared" si="57"/>
        <v>0</v>
      </c>
      <c r="G35" s="66">
        <f t="shared" si="58"/>
        <v>0</v>
      </c>
      <c r="H35" s="118"/>
      <c r="I35" s="119">
        <f t="shared" si="59"/>
        <v>0</v>
      </c>
      <c r="J35" s="119">
        <f t="shared" si="83"/>
        <v>0</v>
      </c>
      <c r="K35" s="120">
        <f t="shared" si="84"/>
        <v>0</v>
      </c>
      <c r="L35" s="64"/>
      <c r="M35" s="65">
        <f t="shared" si="62"/>
        <v>0</v>
      </c>
      <c r="N35" s="65">
        <f t="shared" si="63"/>
        <v>0</v>
      </c>
      <c r="O35" s="66">
        <f t="shared" si="64"/>
        <v>0</v>
      </c>
      <c r="P35" s="118"/>
      <c r="Q35" s="119">
        <f t="shared" si="65"/>
        <v>0</v>
      </c>
      <c r="R35" s="119">
        <f t="shared" si="66"/>
        <v>0</v>
      </c>
      <c r="S35" s="120">
        <f t="shared" si="67"/>
        <v>0</v>
      </c>
      <c r="T35" s="64"/>
      <c r="U35" s="65">
        <f t="shared" si="68"/>
        <v>0</v>
      </c>
      <c r="V35" s="65">
        <f t="shared" si="69"/>
        <v>0</v>
      </c>
      <c r="W35" s="66">
        <f t="shared" si="70"/>
        <v>0</v>
      </c>
      <c r="X35" s="118"/>
      <c r="Y35" s="119">
        <f t="shared" si="71"/>
        <v>0</v>
      </c>
      <c r="Z35" s="119">
        <f t="shared" si="72"/>
        <v>0</v>
      </c>
      <c r="AA35" s="120">
        <f t="shared" si="73"/>
        <v>0</v>
      </c>
      <c r="AB35" s="64"/>
      <c r="AC35" s="65">
        <f t="shared" si="74"/>
        <v>0</v>
      </c>
      <c r="AD35" s="65">
        <f t="shared" si="75"/>
        <v>0</v>
      </c>
      <c r="AE35" s="66">
        <f t="shared" si="76"/>
        <v>0</v>
      </c>
      <c r="AF35" s="118"/>
      <c r="AG35" s="119">
        <f t="shared" si="77"/>
        <v>0</v>
      </c>
      <c r="AH35" s="119">
        <f t="shared" si="78"/>
        <v>0</v>
      </c>
      <c r="AI35" s="120">
        <f t="shared" si="79"/>
        <v>0</v>
      </c>
      <c r="AJ35" s="64"/>
      <c r="AK35" s="65">
        <f t="shared" si="80"/>
        <v>0</v>
      </c>
      <c r="AL35" s="65">
        <f t="shared" si="81"/>
        <v>0</v>
      </c>
      <c r="AM35" s="66">
        <f t="shared" si="82"/>
        <v>0</v>
      </c>
    </row>
    <row r="36" spans="1:39">
      <c r="A36" s="29" t="s">
        <v>55</v>
      </c>
      <c r="B36" s="30"/>
      <c r="C36" s="31"/>
      <c r="D36" s="64"/>
      <c r="E36" s="65">
        <f t="shared" si="56"/>
        <v>0</v>
      </c>
      <c r="F36" s="65">
        <f t="shared" ref="F36" si="85">IF(E36=0,D36*($B36/2),0)</f>
        <v>0</v>
      </c>
      <c r="G36" s="66">
        <f t="shared" ref="G36" si="86">F36</f>
        <v>0</v>
      </c>
      <c r="H36" s="118"/>
      <c r="I36" s="119">
        <f t="shared" si="59"/>
        <v>0</v>
      </c>
      <c r="J36" s="119">
        <f t="shared" ref="J36" si="87">IF(I36=0,H36*($B36/2),0)</f>
        <v>0</v>
      </c>
      <c r="K36" s="120">
        <f t="shared" si="84"/>
        <v>0</v>
      </c>
      <c r="L36" s="64">
        <v>0</v>
      </c>
      <c r="M36" s="65">
        <f t="shared" si="62"/>
        <v>0</v>
      </c>
      <c r="N36" s="65">
        <f t="shared" si="63"/>
        <v>0</v>
      </c>
      <c r="O36" s="66">
        <f t="shared" si="64"/>
        <v>0</v>
      </c>
      <c r="P36" s="118"/>
      <c r="Q36" s="119">
        <f t="shared" si="65"/>
        <v>0</v>
      </c>
      <c r="R36" s="119">
        <f t="shared" si="66"/>
        <v>0</v>
      </c>
      <c r="S36" s="120">
        <f t="shared" si="67"/>
        <v>0</v>
      </c>
      <c r="T36" s="64">
        <v>0</v>
      </c>
      <c r="U36" s="65">
        <f t="shared" si="68"/>
        <v>0</v>
      </c>
      <c r="V36" s="65">
        <f t="shared" si="69"/>
        <v>0</v>
      </c>
      <c r="W36" s="66">
        <f t="shared" si="70"/>
        <v>0</v>
      </c>
      <c r="X36" s="118"/>
      <c r="Y36" s="119">
        <f t="shared" si="71"/>
        <v>0</v>
      </c>
      <c r="Z36" s="119">
        <f t="shared" si="72"/>
        <v>0</v>
      </c>
      <c r="AA36" s="120">
        <f t="shared" si="73"/>
        <v>0</v>
      </c>
      <c r="AB36" s="64">
        <v>0</v>
      </c>
      <c r="AC36" s="65">
        <f t="shared" si="74"/>
        <v>0</v>
      </c>
      <c r="AD36" s="65">
        <f t="shared" si="75"/>
        <v>0</v>
      </c>
      <c r="AE36" s="66">
        <f t="shared" si="76"/>
        <v>0</v>
      </c>
      <c r="AF36" s="118"/>
      <c r="AG36" s="119">
        <f t="shared" si="77"/>
        <v>0</v>
      </c>
      <c r="AH36" s="119">
        <f t="shared" si="78"/>
        <v>0</v>
      </c>
      <c r="AI36" s="120">
        <f t="shared" si="79"/>
        <v>0</v>
      </c>
      <c r="AJ36" s="64">
        <v>0</v>
      </c>
      <c r="AK36" s="65">
        <f t="shared" si="80"/>
        <v>0</v>
      </c>
      <c r="AL36" s="65">
        <f t="shared" si="81"/>
        <v>0</v>
      </c>
      <c r="AM36" s="66">
        <f t="shared" si="82"/>
        <v>0</v>
      </c>
    </row>
    <row r="37" spans="1:39">
      <c r="A37" s="29" t="s">
        <v>55</v>
      </c>
      <c r="B37" s="30"/>
      <c r="C37" s="31"/>
      <c r="D37" s="64"/>
      <c r="E37" s="65">
        <f t="shared" si="56"/>
        <v>0</v>
      </c>
      <c r="F37" s="65">
        <f t="shared" si="57"/>
        <v>0</v>
      </c>
      <c r="G37" s="66">
        <f t="shared" si="58"/>
        <v>0</v>
      </c>
      <c r="H37" s="118"/>
      <c r="I37" s="119">
        <f t="shared" si="59"/>
        <v>0</v>
      </c>
      <c r="J37" s="119">
        <f t="shared" ref="J37:J40" si="88">IF(I37=0,H37*($B37/2),0)</f>
        <v>0</v>
      </c>
      <c r="K37" s="120">
        <f t="shared" si="84"/>
        <v>0</v>
      </c>
      <c r="L37" s="64"/>
      <c r="M37" s="65">
        <f t="shared" si="62"/>
        <v>0</v>
      </c>
      <c r="N37" s="65">
        <f t="shared" si="63"/>
        <v>0</v>
      </c>
      <c r="O37" s="66">
        <f t="shared" si="64"/>
        <v>0</v>
      </c>
      <c r="P37" s="118"/>
      <c r="Q37" s="119">
        <f t="shared" si="65"/>
        <v>0</v>
      </c>
      <c r="R37" s="119">
        <f t="shared" si="66"/>
        <v>0</v>
      </c>
      <c r="S37" s="120">
        <f t="shared" si="67"/>
        <v>0</v>
      </c>
      <c r="T37" s="64"/>
      <c r="U37" s="65">
        <f t="shared" si="68"/>
        <v>0</v>
      </c>
      <c r="V37" s="65">
        <f t="shared" si="69"/>
        <v>0</v>
      </c>
      <c r="W37" s="66">
        <f t="shared" si="70"/>
        <v>0</v>
      </c>
      <c r="X37" s="118"/>
      <c r="Y37" s="119">
        <f t="shared" si="71"/>
        <v>0</v>
      </c>
      <c r="Z37" s="119">
        <f t="shared" si="72"/>
        <v>0</v>
      </c>
      <c r="AA37" s="120">
        <f t="shared" si="73"/>
        <v>0</v>
      </c>
      <c r="AB37" s="64"/>
      <c r="AC37" s="65">
        <f t="shared" si="74"/>
        <v>0</v>
      </c>
      <c r="AD37" s="65">
        <f t="shared" si="75"/>
        <v>0</v>
      </c>
      <c r="AE37" s="66">
        <f t="shared" si="76"/>
        <v>0</v>
      </c>
      <c r="AF37" s="118"/>
      <c r="AG37" s="119">
        <f t="shared" si="77"/>
        <v>0</v>
      </c>
      <c r="AH37" s="119">
        <f t="shared" si="78"/>
        <v>0</v>
      </c>
      <c r="AI37" s="120">
        <f t="shared" si="79"/>
        <v>0</v>
      </c>
      <c r="AJ37" s="64"/>
      <c r="AK37" s="65">
        <f t="shared" si="80"/>
        <v>0</v>
      </c>
      <c r="AL37" s="65">
        <f t="shared" si="81"/>
        <v>0</v>
      </c>
      <c r="AM37" s="66">
        <f t="shared" si="82"/>
        <v>0</v>
      </c>
    </row>
    <row r="38" spans="1:39">
      <c r="A38" s="29" t="s">
        <v>15</v>
      </c>
      <c r="B38" s="30"/>
      <c r="C38" s="31"/>
      <c r="D38" s="64"/>
      <c r="E38" s="65">
        <f t="shared" si="56"/>
        <v>0</v>
      </c>
      <c r="F38" s="65">
        <f t="shared" si="57"/>
        <v>0</v>
      </c>
      <c r="G38" s="66">
        <f t="shared" si="58"/>
        <v>0</v>
      </c>
      <c r="H38" s="118"/>
      <c r="I38" s="119">
        <f t="shared" si="59"/>
        <v>0</v>
      </c>
      <c r="J38" s="119">
        <f t="shared" si="88"/>
        <v>0</v>
      </c>
      <c r="K38" s="120">
        <f t="shared" si="84"/>
        <v>0</v>
      </c>
      <c r="L38" s="64"/>
      <c r="M38" s="65">
        <f t="shared" si="62"/>
        <v>0</v>
      </c>
      <c r="N38" s="65">
        <f t="shared" si="63"/>
        <v>0</v>
      </c>
      <c r="O38" s="66">
        <f t="shared" si="64"/>
        <v>0</v>
      </c>
      <c r="P38" s="118"/>
      <c r="Q38" s="119">
        <f t="shared" si="65"/>
        <v>0</v>
      </c>
      <c r="R38" s="119">
        <f t="shared" si="66"/>
        <v>0</v>
      </c>
      <c r="S38" s="120">
        <f t="shared" si="67"/>
        <v>0</v>
      </c>
      <c r="T38" s="64"/>
      <c r="U38" s="65">
        <f t="shared" si="68"/>
        <v>0</v>
      </c>
      <c r="V38" s="65">
        <f t="shared" si="69"/>
        <v>0</v>
      </c>
      <c r="W38" s="66">
        <f t="shared" si="70"/>
        <v>0</v>
      </c>
      <c r="X38" s="118"/>
      <c r="Y38" s="119">
        <f t="shared" si="71"/>
        <v>0</v>
      </c>
      <c r="Z38" s="119">
        <f t="shared" si="72"/>
        <v>0</v>
      </c>
      <c r="AA38" s="120">
        <f t="shared" si="73"/>
        <v>0</v>
      </c>
      <c r="AB38" s="64"/>
      <c r="AC38" s="65">
        <f t="shared" si="74"/>
        <v>0</v>
      </c>
      <c r="AD38" s="65">
        <f t="shared" si="75"/>
        <v>0</v>
      </c>
      <c r="AE38" s="66">
        <f t="shared" si="76"/>
        <v>0</v>
      </c>
      <c r="AF38" s="118"/>
      <c r="AG38" s="119">
        <f t="shared" si="77"/>
        <v>0</v>
      </c>
      <c r="AH38" s="119">
        <f t="shared" si="78"/>
        <v>0</v>
      </c>
      <c r="AI38" s="120">
        <f t="shared" si="79"/>
        <v>0</v>
      </c>
      <c r="AJ38" s="64"/>
      <c r="AK38" s="65">
        <f t="shared" si="80"/>
        <v>0</v>
      </c>
      <c r="AL38" s="65">
        <f t="shared" si="81"/>
        <v>0</v>
      </c>
      <c r="AM38" s="66">
        <f t="shared" si="82"/>
        <v>0</v>
      </c>
    </row>
    <row r="39" spans="1:39">
      <c r="A39" s="29" t="s">
        <v>15</v>
      </c>
      <c r="B39" s="30"/>
      <c r="C39" s="31"/>
      <c r="D39" s="64"/>
      <c r="E39" s="65">
        <f t="shared" si="56"/>
        <v>0</v>
      </c>
      <c r="F39" s="65">
        <f t="shared" si="57"/>
        <v>0</v>
      </c>
      <c r="G39" s="66">
        <f t="shared" si="58"/>
        <v>0</v>
      </c>
      <c r="H39" s="118"/>
      <c r="I39" s="119">
        <f t="shared" si="59"/>
        <v>0</v>
      </c>
      <c r="J39" s="119">
        <f t="shared" si="88"/>
        <v>0</v>
      </c>
      <c r="K39" s="120">
        <f t="shared" si="84"/>
        <v>0</v>
      </c>
      <c r="L39" s="64"/>
      <c r="M39" s="65">
        <f t="shared" si="62"/>
        <v>0</v>
      </c>
      <c r="N39" s="65">
        <f t="shared" si="63"/>
        <v>0</v>
      </c>
      <c r="O39" s="66">
        <f t="shared" si="64"/>
        <v>0</v>
      </c>
      <c r="P39" s="118"/>
      <c r="Q39" s="119">
        <f t="shared" si="65"/>
        <v>0</v>
      </c>
      <c r="R39" s="119">
        <f t="shared" si="66"/>
        <v>0</v>
      </c>
      <c r="S39" s="120">
        <f t="shared" si="67"/>
        <v>0</v>
      </c>
      <c r="T39" s="64"/>
      <c r="U39" s="65">
        <f t="shared" si="68"/>
        <v>0</v>
      </c>
      <c r="V39" s="65">
        <f t="shared" si="69"/>
        <v>0</v>
      </c>
      <c r="W39" s="66">
        <f t="shared" si="70"/>
        <v>0</v>
      </c>
      <c r="X39" s="118"/>
      <c r="Y39" s="119">
        <f t="shared" si="71"/>
        <v>0</v>
      </c>
      <c r="Z39" s="119">
        <f t="shared" si="72"/>
        <v>0</v>
      </c>
      <c r="AA39" s="120">
        <f t="shared" si="73"/>
        <v>0</v>
      </c>
      <c r="AB39" s="64"/>
      <c r="AC39" s="65">
        <f t="shared" si="74"/>
        <v>0</v>
      </c>
      <c r="AD39" s="65">
        <f t="shared" si="75"/>
        <v>0</v>
      </c>
      <c r="AE39" s="66">
        <f t="shared" si="76"/>
        <v>0</v>
      </c>
      <c r="AF39" s="118"/>
      <c r="AG39" s="119">
        <f t="shared" si="77"/>
        <v>0</v>
      </c>
      <c r="AH39" s="119">
        <f t="shared" si="78"/>
        <v>0</v>
      </c>
      <c r="AI39" s="120">
        <f t="shared" si="79"/>
        <v>0</v>
      </c>
      <c r="AJ39" s="64"/>
      <c r="AK39" s="65">
        <f t="shared" si="80"/>
        <v>0</v>
      </c>
      <c r="AL39" s="65">
        <f t="shared" si="81"/>
        <v>0</v>
      </c>
      <c r="AM39" s="66">
        <f t="shared" si="82"/>
        <v>0</v>
      </c>
    </row>
    <row r="40" spans="1:39">
      <c r="A40" s="29" t="s">
        <v>15</v>
      </c>
      <c r="B40" s="30"/>
      <c r="C40" s="31"/>
      <c r="D40" s="64"/>
      <c r="E40" s="65">
        <f t="shared" si="56"/>
        <v>0</v>
      </c>
      <c r="F40" s="65">
        <f t="shared" si="57"/>
        <v>0</v>
      </c>
      <c r="G40" s="66">
        <f t="shared" si="58"/>
        <v>0</v>
      </c>
      <c r="H40" s="118"/>
      <c r="I40" s="119">
        <f t="shared" si="59"/>
        <v>0</v>
      </c>
      <c r="J40" s="119">
        <f t="shared" si="88"/>
        <v>0</v>
      </c>
      <c r="K40" s="120">
        <f t="shared" si="84"/>
        <v>0</v>
      </c>
      <c r="L40" s="64"/>
      <c r="M40" s="65">
        <f t="shared" si="62"/>
        <v>0</v>
      </c>
      <c r="N40" s="65">
        <f t="shared" si="63"/>
        <v>0</v>
      </c>
      <c r="O40" s="66">
        <f t="shared" si="64"/>
        <v>0</v>
      </c>
      <c r="P40" s="118"/>
      <c r="Q40" s="119">
        <f t="shared" si="65"/>
        <v>0</v>
      </c>
      <c r="R40" s="119">
        <f t="shared" si="66"/>
        <v>0</v>
      </c>
      <c r="S40" s="120">
        <f t="shared" si="67"/>
        <v>0</v>
      </c>
      <c r="T40" s="64"/>
      <c r="U40" s="65">
        <f t="shared" si="68"/>
        <v>0</v>
      </c>
      <c r="V40" s="65">
        <f t="shared" si="69"/>
        <v>0</v>
      </c>
      <c r="W40" s="66">
        <f t="shared" si="70"/>
        <v>0</v>
      </c>
      <c r="X40" s="118"/>
      <c r="Y40" s="119">
        <f t="shared" si="71"/>
        <v>0</v>
      </c>
      <c r="Z40" s="119">
        <f t="shared" si="72"/>
        <v>0</v>
      </c>
      <c r="AA40" s="120">
        <f t="shared" si="73"/>
        <v>0</v>
      </c>
      <c r="AB40" s="64"/>
      <c r="AC40" s="65">
        <f t="shared" si="74"/>
        <v>0</v>
      </c>
      <c r="AD40" s="65">
        <f t="shared" si="75"/>
        <v>0</v>
      </c>
      <c r="AE40" s="66">
        <f t="shared" si="76"/>
        <v>0</v>
      </c>
      <c r="AF40" s="118"/>
      <c r="AG40" s="119">
        <f t="shared" si="77"/>
        <v>0</v>
      </c>
      <c r="AH40" s="119">
        <f t="shared" si="78"/>
        <v>0</v>
      </c>
      <c r="AI40" s="120">
        <f t="shared" si="79"/>
        <v>0</v>
      </c>
      <c r="AJ40" s="64"/>
      <c r="AK40" s="65">
        <f t="shared" si="80"/>
        <v>0</v>
      </c>
      <c r="AL40" s="65">
        <f t="shared" si="81"/>
        <v>0</v>
      </c>
      <c r="AM40" s="66">
        <f t="shared" si="82"/>
        <v>0</v>
      </c>
    </row>
    <row r="41" spans="1:39" s="1" customFormat="1">
      <c r="A41" s="29"/>
      <c r="B41" s="32"/>
      <c r="C41" s="31"/>
      <c r="D41" s="70"/>
      <c r="E41" s="71"/>
      <c r="F41" s="71"/>
      <c r="G41" s="72"/>
      <c r="H41" s="124"/>
      <c r="I41" s="125"/>
      <c r="J41" s="125"/>
      <c r="K41" s="126"/>
      <c r="L41" s="70"/>
      <c r="M41" s="71"/>
      <c r="N41" s="71"/>
      <c r="O41" s="72"/>
      <c r="P41" s="124"/>
      <c r="Q41" s="125"/>
      <c r="R41" s="125"/>
      <c r="S41" s="126"/>
      <c r="T41" s="70"/>
      <c r="U41" s="71"/>
      <c r="V41" s="71"/>
      <c r="W41" s="72"/>
      <c r="X41" s="124"/>
      <c r="Y41" s="125"/>
      <c r="Z41" s="125"/>
      <c r="AA41" s="126"/>
      <c r="AB41" s="70"/>
      <c r="AC41" s="71"/>
      <c r="AD41" s="71"/>
      <c r="AE41" s="72"/>
      <c r="AF41" s="124"/>
      <c r="AG41" s="125"/>
      <c r="AH41" s="125"/>
      <c r="AI41" s="126"/>
      <c r="AJ41" s="70"/>
      <c r="AK41" s="71"/>
      <c r="AL41" s="71"/>
      <c r="AM41" s="72"/>
    </row>
    <row r="42" spans="1:39" s="1" customFormat="1" ht="15" thickBot="1">
      <c r="A42" s="53" t="s">
        <v>13</v>
      </c>
      <c r="B42" s="54"/>
      <c r="C42" s="55"/>
      <c r="D42" s="73">
        <f>SUM(D31:D41)</f>
        <v>0</v>
      </c>
      <c r="E42" s="74">
        <f t="shared" ref="E42:G42" si="89">SUM(E31:E41)</f>
        <v>0</v>
      </c>
      <c r="F42" s="74">
        <f t="shared" si="89"/>
        <v>0</v>
      </c>
      <c r="G42" s="75">
        <f t="shared" si="89"/>
        <v>0</v>
      </c>
      <c r="H42" s="127">
        <f>SUM(H31:H41)</f>
        <v>0</v>
      </c>
      <c r="I42" s="128">
        <f t="shared" ref="I42:K42" si="90">SUM(I31:I41)</f>
        <v>0</v>
      </c>
      <c r="J42" s="128">
        <f t="shared" si="90"/>
        <v>0</v>
      </c>
      <c r="K42" s="129">
        <f t="shared" si="90"/>
        <v>0</v>
      </c>
      <c r="L42" s="73">
        <f>SUM(L31:L41)</f>
        <v>0</v>
      </c>
      <c r="M42" s="74">
        <f t="shared" ref="M42:O42" si="91">SUM(M31:M41)</f>
        <v>0</v>
      </c>
      <c r="N42" s="74">
        <f t="shared" si="91"/>
        <v>0</v>
      </c>
      <c r="O42" s="75">
        <f t="shared" si="91"/>
        <v>0</v>
      </c>
      <c r="P42" s="127">
        <f>SUM(P31:P41)</f>
        <v>0</v>
      </c>
      <c r="Q42" s="128">
        <f t="shared" ref="Q42:S42" si="92">SUM(Q31:Q41)</f>
        <v>0</v>
      </c>
      <c r="R42" s="128">
        <f t="shared" si="92"/>
        <v>0</v>
      </c>
      <c r="S42" s="129">
        <f t="shared" si="92"/>
        <v>0</v>
      </c>
      <c r="T42" s="73">
        <f>SUM(T31:T41)</f>
        <v>0</v>
      </c>
      <c r="U42" s="74">
        <f t="shared" ref="U42:W42" si="93">SUM(U31:U41)</f>
        <v>0</v>
      </c>
      <c r="V42" s="74">
        <f t="shared" si="93"/>
        <v>0</v>
      </c>
      <c r="W42" s="75">
        <f t="shared" si="93"/>
        <v>0</v>
      </c>
      <c r="X42" s="127">
        <f>SUM(X31:X41)</f>
        <v>0</v>
      </c>
      <c r="Y42" s="128">
        <f t="shared" ref="Y42:AA42" si="94">SUM(Y31:Y41)</f>
        <v>0</v>
      </c>
      <c r="Z42" s="128">
        <f t="shared" si="94"/>
        <v>0</v>
      </c>
      <c r="AA42" s="129">
        <f t="shared" si="94"/>
        <v>0</v>
      </c>
      <c r="AB42" s="73">
        <f>SUM(AB31:AB41)</f>
        <v>0</v>
      </c>
      <c r="AC42" s="74">
        <f t="shared" ref="AC42:AE42" si="95">SUM(AC31:AC41)</f>
        <v>0</v>
      </c>
      <c r="AD42" s="74">
        <f t="shared" si="95"/>
        <v>0</v>
      </c>
      <c r="AE42" s="75">
        <f t="shared" si="95"/>
        <v>0</v>
      </c>
      <c r="AF42" s="127">
        <f>SUM(AF31:AF41)</f>
        <v>0</v>
      </c>
      <c r="AG42" s="128">
        <f t="shared" ref="AG42:AI42" si="96">SUM(AG31:AG41)</f>
        <v>0</v>
      </c>
      <c r="AH42" s="128">
        <f t="shared" si="96"/>
        <v>0</v>
      </c>
      <c r="AI42" s="129">
        <f t="shared" si="96"/>
        <v>0</v>
      </c>
      <c r="AJ42" s="73">
        <f>SUM(AJ31:AJ41)</f>
        <v>0</v>
      </c>
      <c r="AK42" s="74">
        <f t="shared" ref="AK42:AM42" si="97">SUM(AK31:AK41)</f>
        <v>0</v>
      </c>
      <c r="AL42" s="74">
        <f t="shared" si="97"/>
        <v>0</v>
      </c>
      <c r="AM42" s="75">
        <f t="shared" si="97"/>
        <v>0</v>
      </c>
    </row>
    <row r="43" spans="1:39" s="1" customFormat="1">
      <c r="A43" s="56"/>
      <c r="B43" s="26"/>
      <c r="C43" s="37"/>
      <c r="D43" s="76"/>
      <c r="E43" s="77"/>
      <c r="F43" s="77"/>
      <c r="G43" s="78"/>
      <c r="H43" s="130"/>
      <c r="I43" s="131"/>
      <c r="J43" s="131"/>
      <c r="K43" s="132"/>
      <c r="L43" s="76"/>
      <c r="M43" s="77"/>
      <c r="N43" s="77"/>
      <c r="O43" s="78"/>
      <c r="P43" s="130"/>
      <c r="Q43" s="131"/>
      <c r="R43" s="131"/>
      <c r="S43" s="132"/>
      <c r="T43" s="76"/>
      <c r="U43" s="77"/>
      <c r="V43" s="77"/>
      <c r="W43" s="78"/>
      <c r="X43" s="130"/>
      <c r="Y43" s="131"/>
      <c r="Z43" s="131"/>
      <c r="AA43" s="132"/>
      <c r="AB43" s="76"/>
      <c r="AC43" s="77"/>
      <c r="AD43" s="77"/>
      <c r="AE43" s="78"/>
      <c r="AF43" s="130"/>
      <c r="AG43" s="131"/>
      <c r="AH43" s="131"/>
      <c r="AI43" s="132"/>
      <c r="AJ43" s="76"/>
      <c r="AK43" s="77"/>
      <c r="AL43" s="77"/>
      <c r="AM43" s="78"/>
    </row>
    <row r="44" spans="1:39" s="1" customFormat="1">
      <c r="A44" s="33" t="s">
        <v>5</v>
      </c>
      <c r="B44" s="3"/>
      <c r="C44" s="34"/>
      <c r="D44" s="67"/>
      <c r="E44" s="68">
        <v>0</v>
      </c>
      <c r="F44" s="68">
        <v>0</v>
      </c>
      <c r="G44" s="69">
        <v>0</v>
      </c>
      <c r="H44" s="121"/>
      <c r="I44" s="122">
        <f>D70</f>
        <v>0</v>
      </c>
      <c r="J44" s="122">
        <f t="shared" ref="J44:K44" si="98">E70</f>
        <v>51568.799999999988</v>
      </c>
      <c r="K44" s="123">
        <f t="shared" si="98"/>
        <v>51568.799999999988</v>
      </c>
      <c r="L44" s="67"/>
      <c r="M44" s="68">
        <f>-I56</f>
        <v>0</v>
      </c>
      <c r="N44" s="68">
        <f t="shared" ref="N44:O44" si="99">-J56</f>
        <v>51568.799999999988</v>
      </c>
      <c r="O44" s="69">
        <f t="shared" si="99"/>
        <v>51568.799999999988</v>
      </c>
      <c r="P44" s="121"/>
      <c r="Q44" s="122">
        <f>L70</f>
        <v>0</v>
      </c>
      <c r="R44" s="122">
        <f t="shared" ref="R44" si="100">M70</f>
        <v>274050.06000000006</v>
      </c>
      <c r="S44" s="123">
        <f t="shared" ref="S44" si="101">N70</f>
        <v>274050.06000000006</v>
      </c>
      <c r="T44" s="67"/>
      <c r="U44" s="68">
        <f>-Q56</f>
        <v>0</v>
      </c>
      <c r="V44" s="68">
        <f t="shared" ref="V44" si="102">-R56</f>
        <v>274050.06000000006</v>
      </c>
      <c r="W44" s="69">
        <f t="shared" ref="W44" si="103">-S56</f>
        <v>274050.06000000006</v>
      </c>
      <c r="X44" s="121"/>
      <c r="Y44" s="122">
        <f>T70</f>
        <v>0</v>
      </c>
      <c r="Z44" s="122">
        <f t="shared" ref="Z44" si="104">U70</f>
        <v>274050.06000000006</v>
      </c>
      <c r="AA44" s="123">
        <f t="shared" ref="AA44" si="105">V70</f>
        <v>274050.06000000006</v>
      </c>
      <c r="AB44" s="67"/>
      <c r="AC44" s="68">
        <f>-Y56</f>
        <v>0</v>
      </c>
      <c r="AD44" s="68">
        <f t="shared" ref="AD44" si="106">-Z56</f>
        <v>274050.06000000006</v>
      </c>
      <c r="AE44" s="69">
        <f t="shared" ref="AE44" si="107">-AA56</f>
        <v>274050.06000000006</v>
      </c>
      <c r="AF44" s="121"/>
      <c r="AG44" s="122">
        <f>AB70</f>
        <v>0</v>
      </c>
      <c r="AH44" s="122">
        <f t="shared" ref="AH44" si="108">AC70</f>
        <v>274050.06000000006</v>
      </c>
      <c r="AI44" s="123">
        <f t="shared" ref="AI44" si="109">AD70</f>
        <v>274050.06000000006</v>
      </c>
      <c r="AJ44" s="67"/>
      <c r="AK44" s="68">
        <f>-AG56</f>
        <v>0</v>
      </c>
      <c r="AL44" s="68">
        <f t="shared" ref="AL44" si="110">-AH56</f>
        <v>274050.06000000006</v>
      </c>
      <c r="AM44" s="69">
        <f t="shared" ref="AM44" si="111">-AI56</f>
        <v>274050.06000000006</v>
      </c>
    </row>
    <row r="45" spans="1:39" s="1" customFormat="1">
      <c r="A45" s="33" t="s">
        <v>61</v>
      </c>
      <c r="B45" s="3"/>
      <c r="C45" s="34"/>
      <c r="D45" s="67"/>
      <c r="E45" s="68">
        <f>IF(D70&gt;0,-D70,D74)</f>
        <v>0</v>
      </c>
      <c r="F45" s="68">
        <f t="shared" ref="F45:G45" si="112">IF(E70&gt;0,-E70,E74)</f>
        <v>-51568.799999999988</v>
      </c>
      <c r="G45" s="69">
        <f t="shared" si="112"/>
        <v>-51568.799999999988</v>
      </c>
      <c r="H45" s="121"/>
      <c r="I45" s="122">
        <f>IF(H70&gt;0,-H70,H74)</f>
        <v>0</v>
      </c>
      <c r="J45" s="122">
        <f t="shared" ref="J45:K45" si="113">IF(I70&gt;0,-I70,I74)</f>
        <v>-51568.799999999988</v>
      </c>
      <c r="K45" s="123">
        <f t="shared" si="113"/>
        <v>-51568.799999999988</v>
      </c>
      <c r="L45" s="67"/>
      <c r="M45" s="68">
        <f>IF(L70&gt;0,-L70,L74)</f>
        <v>0</v>
      </c>
      <c r="N45" s="68">
        <f t="shared" ref="N45:O45" si="114">IF(M70&gt;0,-M70,M74)</f>
        <v>-274050.06000000006</v>
      </c>
      <c r="O45" s="69">
        <f t="shared" si="114"/>
        <v>-274050.06000000006</v>
      </c>
      <c r="P45" s="121"/>
      <c r="Q45" s="122">
        <f>IF(P70&gt;0,-P70,P74)</f>
        <v>0</v>
      </c>
      <c r="R45" s="122">
        <f t="shared" ref="R45:S45" si="115">IF(Q70&gt;0,-Q70,Q74)</f>
        <v>-274050.06000000006</v>
      </c>
      <c r="S45" s="123">
        <f t="shared" si="115"/>
        <v>-274050.06000000006</v>
      </c>
      <c r="T45" s="67"/>
      <c r="U45" s="68">
        <f>IF(T70&gt;0,-T70,T74)</f>
        <v>0</v>
      </c>
      <c r="V45" s="68">
        <f t="shared" ref="V45:W45" si="116">IF(U70&gt;0,-U70,U74)</f>
        <v>-274050.06000000006</v>
      </c>
      <c r="W45" s="69">
        <f t="shared" si="116"/>
        <v>-274050.06000000006</v>
      </c>
      <c r="X45" s="121"/>
      <c r="Y45" s="122">
        <f>IF(X70&gt;0,-X70,X74)</f>
        <v>0</v>
      </c>
      <c r="Z45" s="122">
        <f t="shared" ref="Z45:AA45" si="117">IF(Y70&gt;0,-Y70,Y74)</f>
        <v>-274050.06000000006</v>
      </c>
      <c r="AA45" s="123">
        <f t="shared" si="117"/>
        <v>-274050.06000000006</v>
      </c>
      <c r="AB45" s="67"/>
      <c r="AC45" s="68">
        <f>IF(AB70&gt;0,-AB70,AB74)</f>
        <v>0</v>
      </c>
      <c r="AD45" s="68">
        <f t="shared" ref="AD45:AE45" si="118">IF(AC70&gt;0,-AC70,AC74)</f>
        <v>-274050.06000000006</v>
      </c>
      <c r="AE45" s="69">
        <f t="shared" si="118"/>
        <v>-274050.06000000006</v>
      </c>
      <c r="AF45" s="121"/>
      <c r="AG45" s="122">
        <f>IF(AF70&gt;0,-AF70,AF74)</f>
        <v>0</v>
      </c>
      <c r="AH45" s="122">
        <f t="shared" ref="AH45:AI45" si="119">IF(AG70&gt;0,-AG70,AG74)</f>
        <v>-274050.06000000006</v>
      </c>
      <c r="AI45" s="123">
        <f t="shared" si="119"/>
        <v>-274050.06000000006</v>
      </c>
      <c r="AJ45" s="67"/>
      <c r="AK45" s="68">
        <f>IF(AJ70&gt;0,-AJ70,AJ74)</f>
        <v>0</v>
      </c>
      <c r="AL45" s="68">
        <f t="shared" ref="AL45:AM45" si="120">IF(AK70&gt;0,-AK70,AK74)</f>
        <v>-274050.06000000006</v>
      </c>
      <c r="AM45" s="69">
        <f t="shared" si="120"/>
        <v>-274050.06000000006</v>
      </c>
    </row>
    <row r="46" spans="1:39">
      <c r="A46" s="58"/>
      <c r="B46" s="59"/>
      <c r="C46" s="60"/>
      <c r="D46" s="79"/>
      <c r="E46" s="80"/>
      <c r="F46" s="80"/>
      <c r="G46" s="81"/>
      <c r="H46" s="133"/>
      <c r="I46" s="134"/>
      <c r="J46" s="134"/>
      <c r="K46" s="135"/>
      <c r="L46" s="79"/>
      <c r="M46" s="80"/>
      <c r="N46" s="80"/>
      <c r="O46" s="81"/>
      <c r="P46" s="133"/>
      <c r="Q46" s="134"/>
      <c r="R46" s="134"/>
      <c r="S46" s="135"/>
      <c r="T46" s="79"/>
      <c r="U46" s="80"/>
      <c r="V46" s="80"/>
      <c r="W46" s="81"/>
      <c r="X46" s="133"/>
      <c r="Y46" s="134"/>
      <c r="Z46" s="134"/>
      <c r="AA46" s="135"/>
      <c r="AB46" s="79"/>
      <c r="AC46" s="80"/>
      <c r="AD46" s="80"/>
      <c r="AE46" s="81"/>
      <c r="AF46" s="133"/>
      <c r="AG46" s="134"/>
      <c r="AH46" s="134"/>
      <c r="AI46" s="135"/>
      <c r="AJ46" s="79"/>
      <c r="AK46" s="80"/>
      <c r="AL46" s="80"/>
      <c r="AM46" s="81"/>
    </row>
    <row r="47" spans="1:39" ht="15" customHeight="1">
      <c r="A47" s="215" t="s">
        <v>16</v>
      </c>
      <c r="B47" s="216"/>
      <c r="C47" s="217"/>
      <c r="D47" s="82"/>
      <c r="E47" s="83"/>
      <c r="F47" s="83"/>
      <c r="G47" s="84"/>
      <c r="H47" s="136"/>
      <c r="I47" s="137"/>
      <c r="J47" s="137"/>
      <c r="K47" s="138"/>
      <c r="L47" s="82"/>
      <c r="M47" s="83"/>
      <c r="N47" s="83"/>
      <c r="O47" s="84"/>
      <c r="P47" s="136"/>
      <c r="Q47" s="137"/>
      <c r="R47" s="137"/>
      <c r="S47" s="138"/>
      <c r="T47" s="82"/>
      <c r="U47" s="83"/>
      <c r="V47" s="83"/>
      <c r="W47" s="84"/>
      <c r="X47" s="136"/>
      <c r="Y47" s="137"/>
      <c r="Z47" s="137"/>
      <c r="AA47" s="138"/>
      <c r="AB47" s="82"/>
      <c r="AC47" s="83"/>
      <c r="AD47" s="83"/>
      <c r="AE47" s="84"/>
      <c r="AF47" s="136"/>
      <c r="AG47" s="137"/>
      <c r="AH47" s="137"/>
      <c r="AI47" s="138"/>
      <c r="AJ47" s="82"/>
      <c r="AK47" s="83"/>
      <c r="AL47" s="83"/>
      <c r="AM47" s="84"/>
    </row>
    <row r="48" spans="1:39">
      <c r="A48" s="223" t="s">
        <v>17</v>
      </c>
      <c r="B48" s="224"/>
      <c r="C48" s="225"/>
      <c r="D48" s="82"/>
      <c r="E48" s="85">
        <f>E42</f>
        <v>0</v>
      </c>
      <c r="F48" s="85">
        <f>F42</f>
        <v>0</v>
      </c>
      <c r="G48" s="86">
        <f t="shared" ref="G48" si="121">G42</f>
        <v>0</v>
      </c>
      <c r="H48" s="136"/>
      <c r="I48" s="139">
        <f>I42</f>
        <v>0</v>
      </c>
      <c r="J48" s="139">
        <f t="shared" ref="J48:K48" si="122">J42</f>
        <v>0</v>
      </c>
      <c r="K48" s="140">
        <f t="shared" si="122"/>
        <v>0</v>
      </c>
      <c r="L48" s="82"/>
      <c r="M48" s="85">
        <f>M42</f>
        <v>0</v>
      </c>
      <c r="N48" s="85">
        <f t="shared" ref="N48:O48" si="123">N42</f>
        <v>0</v>
      </c>
      <c r="O48" s="86">
        <f t="shared" si="123"/>
        <v>0</v>
      </c>
      <c r="P48" s="136"/>
      <c r="Q48" s="139">
        <f>Q42</f>
        <v>0</v>
      </c>
      <c r="R48" s="139">
        <f t="shared" ref="R48:S48" si="124">R42</f>
        <v>0</v>
      </c>
      <c r="S48" s="140">
        <f t="shared" si="124"/>
        <v>0</v>
      </c>
      <c r="T48" s="82"/>
      <c r="U48" s="85">
        <f>U42</f>
        <v>0</v>
      </c>
      <c r="V48" s="85">
        <f t="shared" ref="V48:W48" si="125">V42</f>
        <v>0</v>
      </c>
      <c r="W48" s="86">
        <f t="shared" si="125"/>
        <v>0</v>
      </c>
      <c r="X48" s="136"/>
      <c r="Y48" s="139">
        <f>Y42</f>
        <v>0</v>
      </c>
      <c r="Z48" s="139">
        <f t="shared" ref="Z48:AA48" si="126">Z42</f>
        <v>0</v>
      </c>
      <c r="AA48" s="140">
        <f t="shared" si="126"/>
        <v>0</v>
      </c>
      <c r="AB48" s="82"/>
      <c r="AC48" s="85">
        <f>AC42</f>
        <v>0</v>
      </c>
      <c r="AD48" s="85">
        <f t="shared" ref="AD48:AE48" si="127">AD42</f>
        <v>0</v>
      </c>
      <c r="AE48" s="86">
        <f t="shared" si="127"/>
        <v>0</v>
      </c>
      <c r="AF48" s="136"/>
      <c r="AG48" s="139">
        <f>AG42</f>
        <v>0</v>
      </c>
      <c r="AH48" s="139">
        <f t="shared" ref="AH48:AI48" si="128">AH42</f>
        <v>0</v>
      </c>
      <c r="AI48" s="140">
        <f t="shared" si="128"/>
        <v>0</v>
      </c>
      <c r="AJ48" s="82"/>
      <c r="AK48" s="85">
        <f>AK42</f>
        <v>0</v>
      </c>
      <c r="AL48" s="85">
        <f t="shared" ref="AL48:AM48" si="129">AL42</f>
        <v>0</v>
      </c>
      <c r="AM48" s="86">
        <f t="shared" si="129"/>
        <v>0</v>
      </c>
    </row>
    <row r="49" spans="1:39" ht="15.75" customHeight="1" thickBot="1">
      <c r="A49" s="226" t="s">
        <v>56</v>
      </c>
      <c r="B49" s="227"/>
      <c r="C49" s="228"/>
      <c r="D49" s="38"/>
      <c r="E49" s="39">
        <f>D74</f>
        <v>0</v>
      </c>
      <c r="F49" s="39">
        <f t="shared" ref="F49:G49" si="130">E74</f>
        <v>0</v>
      </c>
      <c r="G49" s="40">
        <f t="shared" si="130"/>
        <v>0</v>
      </c>
      <c r="H49" s="38"/>
      <c r="I49" s="39">
        <f>H74</f>
        <v>0</v>
      </c>
      <c r="J49" s="39">
        <f t="shared" ref="J49:K49" si="131">I74</f>
        <v>0</v>
      </c>
      <c r="K49" s="40">
        <f t="shared" si="131"/>
        <v>0</v>
      </c>
      <c r="L49" s="38"/>
      <c r="M49" s="39">
        <f>L74</f>
        <v>0</v>
      </c>
      <c r="N49" s="39">
        <f t="shared" ref="N49:O49" si="132">M74</f>
        <v>0</v>
      </c>
      <c r="O49" s="40">
        <f t="shared" si="132"/>
        <v>0</v>
      </c>
      <c r="P49" s="38"/>
      <c r="Q49" s="39">
        <f>P74</f>
        <v>0</v>
      </c>
      <c r="R49" s="39">
        <f t="shared" ref="R49:S49" si="133">Q74</f>
        <v>0</v>
      </c>
      <c r="S49" s="40">
        <f t="shared" si="133"/>
        <v>0</v>
      </c>
      <c r="T49" s="38"/>
      <c r="U49" s="39">
        <f>T74</f>
        <v>0</v>
      </c>
      <c r="V49" s="39">
        <f t="shared" ref="V49:W49" si="134">U74</f>
        <v>0</v>
      </c>
      <c r="W49" s="40">
        <f t="shared" si="134"/>
        <v>0</v>
      </c>
      <c r="X49" s="38"/>
      <c r="Y49" s="39">
        <f>X74</f>
        <v>0</v>
      </c>
      <c r="Z49" s="39">
        <f t="shared" ref="Z49:AA49" si="135">Y74</f>
        <v>0</v>
      </c>
      <c r="AA49" s="40">
        <f t="shared" si="135"/>
        <v>0</v>
      </c>
      <c r="AB49" s="38"/>
      <c r="AC49" s="39">
        <f>AB74</f>
        <v>0</v>
      </c>
      <c r="AD49" s="39">
        <f t="shared" ref="AD49:AE49" si="136">AC74</f>
        <v>0</v>
      </c>
      <c r="AE49" s="40">
        <f t="shared" si="136"/>
        <v>0</v>
      </c>
      <c r="AF49" s="38"/>
      <c r="AG49" s="39">
        <f>AF74</f>
        <v>0</v>
      </c>
      <c r="AH49" s="39">
        <f t="shared" ref="AH49:AI49" si="137">AG74</f>
        <v>0</v>
      </c>
      <c r="AI49" s="40">
        <f t="shared" si="137"/>
        <v>0</v>
      </c>
      <c r="AJ49" s="38"/>
      <c r="AK49" s="39">
        <f>AJ74</f>
        <v>0</v>
      </c>
      <c r="AL49" s="39">
        <f t="shared" ref="AL49:AM49" si="138">AK74</f>
        <v>0</v>
      </c>
      <c r="AM49" s="40">
        <f t="shared" si="138"/>
        <v>0</v>
      </c>
    </row>
    <row r="50" spans="1:39">
      <c r="A50" s="35"/>
      <c r="B50" s="32"/>
      <c r="C50" s="31"/>
      <c r="D50" s="87"/>
      <c r="E50" s="88"/>
      <c r="F50" s="88"/>
      <c r="G50" s="89"/>
      <c r="H50" s="141"/>
      <c r="I50" s="142"/>
      <c r="J50" s="142"/>
      <c r="K50" s="143"/>
      <c r="L50" s="87"/>
      <c r="M50" s="88"/>
      <c r="N50" s="88"/>
      <c r="O50" s="89"/>
      <c r="P50" s="141"/>
      <c r="Q50" s="142"/>
      <c r="R50" s="142"/>
      <c r="S50" s="143"/>
      <c r="T50" s="87"/>
      <c r="U50" s="88"/>
      <c r="V50" s="88"/>
      <c r="W50" s="89"/>
      <c r="X50" s="141"/>
      <c r="Y50" s="142"/>
      <c r="Z50" s="142"/>
      <c r="AA50" s="143"/>
      <c r="AB50" s="87"/>
      <c r="AC50" s="88"/>
      <c r="AD50" s="88"/>
      <c r="AE50" s="89"/>
      <c r="AF50" s="141"/>
      <c r="AG50" s="142"/>
      <c r="AH50" s="142"/>
      <c r="AI50" s="143"/>
      <c r="AJ50" s="87"/>
      <c r="AK50" s="88"/>
      <c r="AL50" s="88"/>
      <c r="AM50" s="89"/>
    </row>
    <row r="51" spans="1:39">
      <c r="A51" s="36" t="s">
        <v>59</v>
      </c>
      <c r="B51" s="32"/>
      <c r="C51" s="31"/>
      <c r="D51" s="87"/>
      <c r="E51" s="88"/>
      <c r="F51" s="88"/>
      <c r="G51" s="89"/>
      <c r="H51" s="141"/>
      <c r="I51" s="142"/>
      <c r="J51" s="142"/>
      <c r="K51" s="143"/>
      <c r="L51" s="87"/>
      <c r="M51" s="88"/>
      <c r="N51" s="88"/>
      <c r="O51" s="89"/>
      <c r="P51" s="141"/>
      <c r="Q51" s="142"/>
      <c r="R51" s="142"/>
      <c r="S51" s="143"/>
      <c r="T51" s="87"/>
      <c r="U51" s="88"/>
      <c r="V51" s="88"/>
      <c r="W51" s="89"/>
      <c r="X51" s="141"/>
      <c r="Y51" s="142"/>
      <c r="Z51" s="142"/>
      <c r="AA51" s="143"/>
      <c r="AB51" s="87"/>
      <c r="AC51" s="88"/>
      <c r="AD51" s="88"/>
      <c r="AE51" s="89"/>
      <c r="AF51" s="141"/>
      <c r="AG51" s="142"/>
      <c r="AH51" s="142"/>
      <c r="AI51" s="143"/>
      <c r="AJ51" s="87"/>
      <c r="AK51" s="88"/>
      <c r="AL51" s="88"/>
      <c r="AM51" s="89"/>
    </row>
    <row r="52" spans="1:39" s="52" customFormat="1" ht="15.75" customHeight="1" thickBot="1">
      <c r="A52" s="182" t="s">
        <v>60</v>
      </c>
      <c r="B52" s="183"/>
      <c r="C52" s="184"/>
      <c r="D52" s="167"/>
      <c r="E52" s="168">
        <f>E49</f>
        <v>0</v>
      </c>
      <c r="F52" s="168">
        <f t="shared" ref="F52:G52" si="139">F49</f>
        <v>0</v>
      </c>
      <c r="G52" s="168">
        <f t="shared" si="139"/>
        <v>0</v>
      </c>
      <c r="H52" s="169"/>
      <c r="I52" s="170"/>
      <c r="J52" s="170"/>
      <c r="K52" s="170"/>
      <c r="L52" s="167"/>
      <c r="M52" s="168"/>
      <c r="N52" s="168"/>
      <c r="O52" s="168"/>
      <c r="P52" s="169"/>
      <c r="Q52" s="170">
        <f t="shared" ref="Q52:AI52" si="140">Q49</f>
        <v>0</v>
      </c>
      <c r="R52" s="170">
        <f t="shared" si="140"/>
        <v>0</v>
      </c>
      <c r="S52" s="170">
        <f t="shared" si="140"/>
        <v>0</v>
      </c>
      <c r="T52" s="167"/>
      <c r="U52" s="168">
        <f t="shared" ref="U52" si="141">U49</f>
        <v>0</v>
      </c>
      <c r="V52" s="168">
        <f t="shared" ref="V52:AE52" si="142">V49</f>
        <v>0</v>
      </c>
      <c r="W52" s="168">
        <f t="shared" si="142"/>
        <v>0</v>
      </c>
      <c r="X52" s="169"/>
      <c r="Y52" s="170">
        <f t="shared" ref="Y52" si="143">Y49</f>
        <v>0</v>
      </c>
      <c r="Z52" s="170">
        <f t="shared" si="140"/>
        <v>0</v>
      </c>
      <c r="AA52" s="170">
        <f t="shared" si="140"/>
        <v>0</v>
      </c>
      <c r="AB52" s="167"/>
      <c r="AC52" s="168">
        <f t="shared" ref="AC52" si="144">AC49</f>
        <v>0</v>
      </c>
      <c r="AD52" s="168">
        <f t="shared" si="142"/>
        <v>0</v>
      </c>
      <c r="AE52" s="168">
        <f t="shared" si="142"/>
        <v>0</v>
      </c>
      <c r="AF52" s="169"/>
      <c r="AG52" s="170">
        <f t="shared" ref="AG52" si="145">AG49</f>
        <v>0</v>
      </c>
      <c r="AH52" s="170">
        <f t="shared" si="140"/>
        <v>0</v>
      </c>
      <c r="AI52" s="170">
        <f t="shared" si="140"/>
        <v>0</v>
      </c>
      <c r="AJ52" s="167"/>
      <c r="AK52" s="168">
        <f>AK49</f>
        <v>0</v>
      </c>
      <c r="AL52" s="168">
        <f t="shared" ref="AL52:AM52" si="146">AL49</f>
        <v>0</v>
      </c>
      <c r="AM52" s="168">
        <f t="shared" si="146"/>
        <v>0</v>
      </c>
    </row>
    <row r="53" spans="1:39">
      <c r="A53" s="29"/>
      <c r="B53" s="32"/>
      <c r="C53" s="31"/>
      <c r="D53" s="87"/>
      <c r="E53" s="88"/>
      <c r="F53" s="88"/>
      <c r="G53" s="89"/>
      <c r="H53" s="141"/>
      <c r="I53" s="142"/>
      <c r="J53" s="142"/>
      <c r="K53" s="143"/>
      <c r="L53" s="87"/>
      <c r="M53" s="88"/>
      <c r="N53" s="88"/>
      <c r="O53" s="89"/>
      <c r="P53" s="141"/>
      <c r="Q53" s="142"/>
      <c r="R53" s="142"/>
      <c r="S53" s="143"/>
      <c r="T53" s="87"/>
      <c r="U53" s="88"/>
      <c r="V53" s="88"/>
      <c r="W53" s="89"/>
      <c r="X53" s="141"/>
      <c r="Y53" s="142"/>
      <c r="Z53" s="142"/>
      <c r="AA53" s="143"/>
      <c r="AB53" s="87"/>
      <c r="AC53" s="88"/>
      <c r="AD53" s="88"/>
      <c r="AE53" s="89"/>
      <c r="AF53" s="141"/>
      <c r="AG53" s="142"/>
      <c r="AH53" s="142"/>
      <c r="AI53" s="143"/>
      <c r="AJ53" s="87"/>
      <c r="AK53" s="88"/>
      <c r="AL53" s="88"/>
      <c r="AM53" s="89"/>
    </row>
    <row r="54" spans="1:39" s="1" customFormat="1">
      <c r="A54" s="47" t="s">
        <v>64</v>
      </c>
      <c r="B54" s="48"/>
      <c r="C54" s="49"/>
      <c r="D54" s="50"/>
      <c r="E54" s="51">
        <f>E56-E55</f>
        <v>0</v>
      </c>
      <c r="F54" s="51">
        <f t="shared" ref="F54:G54" si="147">F56-F55</f>
        <v>-51568.799999999988</v>
      </c>
      <c r="G54" s="57">
        <f t="shared" si="147"/>
        <v>-51568.799999999988</v>
      </c>
      <c r="H54" s="50"/>
      <c r="I54" s="51">
        <f>I56-I55</f>
        <v>0</v>
      </c>
      <c r="J54" s="51">
        <f t="shared" ref="J54" si="148">J56-J55</f>
        <v>-51568.799999999988</v>
      </c>
      <c r="K54" s="57">
        <f t="shared" ref="K54" si="149">K56-K55</f>
        <v>-51568.799999999988</v>
      </c>
      <c r="L54" s="50"/>
      <c r="M54" s="51">
        <f>M56-M55</f>
        <v>0</v>
      </c>
      <c r="N54" s="51">
        <f t="shared" ref="N54" si="150">N56-N55</f>
        <v>-274050.06000000006</v>
      </c>
      <c r="O54" s="57">
        <f t="shared" ref="O54" si="151">O56-O55</f>
        <v>-274050.06000000006</v>
      </c>
      <c r="P54" s="50"/>
      <c r="Q54" s="51">
        <f>Q56-Q55</f>
        <v>0</v>
      </c>
      <c r="R54" s="51">
        <f t="shared" ref="R54" si="152">R56-R55</f>
        <v>-274050.06000000006</v>
      </c>
      <c r="S54" s="57">
        <f t="shared" ref="S54" si="153">S56-S55</f>
        <v>-274050.06000000006</v>
      </c>
      <c r="T54" s="50"/>
      <c r="U54" s="51">
        <f>U56-U55</f>
        <v>0</v>
      </c>
      <c r="V54" s="51">
        <f t="shared" ref="V54" si="154">V56-V55</f>
        <v>-274050.06000000006</v>
      </c>
      <c r="W54" s="57">
        <f t="shared" ref="W54" si="155">W56-W55</f>
        <v>-274050.06000000006</v>
      </c>
      <c r="X54" s="50"/>
      <c r="Y54" s="51">
        <f>Y56-Y55</f>
        <v>0</v>
      </c>
      <c r="Z54" s="51">
        <f t="shared" ref="Z54" si="156">Z56-Z55</f>
        <v>-274050.06000000006</v>
      </c>
      <c r="AA54" s="57">
        <f t="shared" ref="AA54" si="157">AA56-AA55</f>
        <v>-274050.06000000006</v>
      </c>
      <c r="AB54" s="50"/>
      <c r="AC54" s="51">
        <f>AC56-AC55</f>
        <v>0</v>
      </c>
      <c r="AD54" s="51">
        <f t="shared" ref="AD54" si="158">AD56-AD55</f>
        <v>-274050.06000000006</v>
      </c>
      <c r="AE54" s="57">
        <f t="shared" ref="AE54" si="159">AE56-AE55</f>
        <v>-274050.06000000006</v>
      </c>
      <c r="AF54" s="50"/>
      <c r="AG54" s="51">
        <f>AG56-AG55</f>
        <v>0</v>
      </c>
      <c r="AH54" s="51">
        <f t="shared" ref="AH54" si="160">AH56-AH55</f>
        <v>-274050.06000000006</v>
      </c>
      <c r="AI54" s="57">
        <f t="shared" ref="AI54" si="161">AI56-AI55</f>
        <v>-274050.06000000006</v>
      </c>
      <c r="AJ54" s="50"/>
      <c r="AK54" s="51">
        <f>AK56-AK55</f>
        <v>0</v>
      </c>
      <c r="AL54" s="51">
        <f t="shared" ref="AL54" si="162">AL56-AL55</f>
        <v>-274050.06000000006</v>
      </c>
      <c r="AM54" s="57">
        <f t="shared" ref="AM54" si="163">AM56-AM55</f>
        <v>-274050.06000000006</v>
      </c>
    </row>
    <row r="55" spans="1:39" s="1" customFormat="1">
      <c r="A55" s="47" t="s">
        <v>63</v>
      </c>
      <c r="B55" s="48"/>
      <c r="C55" s="49"/>
      <c r="D55" s="50"/>
      <c r="E55" s="51">
        <f>E49-E52</f>
        <v>0</v>
      </c>
      <c r="F55" s="51">
        <f>F49-F52</f>
        <v>0</v>
      </c>
      <c r="G55" s="57">
        <f>G49-G52</f>
        <v>0</v>
      </c>
      <c r="H55" s="50"/>
      <c r="I55" s="51">
        <f>I49-I52</f>
        <v>0</v>
      </c>
      <c r="J55" s="51">
        <f>J49-J52</f>
        <v>0</v>
      </c>
      <c r="K55" s="57">
        <f>K49-K52</f>
        <v>0</v>
      </c>
      <c r="L55" s="50"/>
      <c r="M55" s="51">
        <f>M49-M52</f>
        <v>0</v>
      </c>
      <c r="N55" s="51">
        <f>N49-N52</f>
        <v>0</v>
      </c>
      <c r="O55" s="57">
        <f>O49-O52</f>
        <v>0</v>
      </c>
      <c r="P55" s="50"/>
      <c r="Q55" s="51">
        <f>Q49-Q52</f>
        <v>0</v>
      </c>
      <c r="R55" s="51">
        <f>R49-R52</f>
        <v>0</v>
      </c>
      <c r="S55" s="57">
        <f>S49-S52</f>
        <v>0</v>
      </c>
      <c r="T55" s="50"/>
      <c r="U55" s="51">
        <f>U49-U52</f>
        <v>0</v>
      </c>
      <c r="V55" s="51">
        <f>V49-V52</f>
        <v>0</v>
      </c>
      <c r="W55" s="57">
        <f>W49-W52</f>
        <v>0</v>
      </c>
      <c r="X55" s="50"/>
      <c r="Y55" s="51">
        <f>Y49-Y52</f>
        <v>0</v>
      </c>
      <c r="Z55" s="51">
        <f>Z49-Z52</f>
        <v>0</v>
      </c>
      <c r="AA55" s="57">
        <f>AA49-AA52</f>
        <v>0</v>
      </c>
      <c r="AB55" s="50"/>
      <c r="AC55" s="51">
        <f>AC49-AC52</f>
        <v>0</v>
      </c>
      <c r="AD55" s="51">
        <f>AD49-AD52</f>
        <v>0</v>
      </c>
      <c r="AE55" s="57">
        <f>AE49-AE52</f>
        <v>0</v>
      </c>
      <c r="AF55" s="50"/>
      <c r="AG55" s="51">
        <f>AG49-AG52</f>
        <v>0</v>
      </c>
      <c r="AH55" s="51">
        <f>AH49-AH52</f>
        <v>0</v>
      </c>
      <c r="AI55" s="57">
        <f>AI49-AI52</f>
        <v>0</v>
      </c>
      <c r="AJ55" s="50"/>
      <c r="AK55" s="51">
        <f>AK49-AK52</f>
        <v>0</v>
      </c>
      <c r="AL55" s="51">
        <f>AL49-AL52</f>
        <v>0</v>
      </c>
      <c r="AM55" s="57">
        <f>AM49-AM52</f>
        <v>0</v>
      </c>
    </row>
    <row r="56" spans="1:39" s="1" customFormat="1">
      <c r="A56" s="47" t="s">
        <v>62</v>
      </c>
      <c r="B56" s="48"/>
      <c r="C56" s="49"/>
      <c r="D56" s="50"/>
      <c r="E56" s="51">
        <f>IF(E45&lt;0,(E45+E49-E52),(E49-E52))</f>
        <v>0</v>
      </c>
      <c r="F56" s="51">
        <f t="shared" ref="F56:G56" si="164">IF(F45&lt;0,(F45+F49-F52),(F49-F52))</f>
        <v>-51568.799999999988</v>
      </c>
      <c r="G56" s="57">
        <f t="shared" si="164"/>
        <v>-51568.799999999988</v>
      </c>
      <c r="H56" s="50"/>
      <c r="I56" s="51">
        <f>IF(I45&lt;0,(I45+I49-I52),(I49-I52))</f>
        <v>0</v>
      </c>
      <c r="J56" s="51">
        <f t="shared" ref="J56:K56" si="165">IF(J45&lt;0,(J45+J49-J52),(J49-J52))</f>
        <v>-51568.799999999988</v>
      </c>
      <c r="K56" s="57">
        <f t="shared" si="165"/>
        <v>-51568.799999999988</v>
      </c>
      <c r="L56" s="50"/>
      <c r="M56" s="51">
        <f>IF(M45&lt;0,(M45+M49-M52),(M49-M52))</f>
        <v>0</v>
      </c>
      <c r="N56" s="51">
        <f t="shared" ref="N56:O56" si="166">IF(N45&lt;0,(N45+N49-N52),(N49-N52))</f>
        <v>-274050.06000000006</v>
      </c>
      <c r="O56" s="57">
        <f t="shared" si="166"/>
        <v>-274050.06000000006</v>
      </c>
      <c r="P56" s="50"/>
      <c r="Q56" s="51">
        <f>IF(Q45&lt;0,(Q45+Q49-Q52),(Q49-Q52))</f>
        <v>0</v>
      </c>
      <c r="R56" s="51">
        <f t="shared" ref="R56:S56" si="167">IF(R45&lt;0,(R45+R49-R52),(R49-R52))</f>
        <v>-274050.06000000006</v>
      </c>
      <c r="S56" s="57">
        <f t="shared" si="167"/>
        <v>-274050.06000000006</v>
      </c>
      <c r="T56" s="50"/>
      <c r="U56" s="51">
        <f>IF(U45&lt;0,(U45+U49-U52),(U49-U52))</f>
        <v>0</v>
      </c>
      <c r="V56" s="51">
        <f t="shared" ref="V56:W56" si="168">IF(V45&lt;0,(V45+V49-V52),(V49-V52))</f>
        <v>-274050.06000000006</v>
      </c>
      <c r="W56" s="57">
        <f t="shared" si="168"/>
        <v>-274050.06000000006</v>
      </c>
      <c r="X56" s="50"/>
      <c r="Y56" s="51">
        <f>IF(Y45&lt;0,(Y45+Y49-Y52),(Y49-Y52))</f>
        <v>0</v>
      </c>
      <c r="Z56" s="51">
        <f t="shared" ref="Z56:AA56" si="169">IF(Z45&lt;0,(Z45+Z49-Z52),(Z49-Z52))</f>
        <v>-274050.06000000006</v>
      </c>
      <c r="AA56" s="57">
        <f t="shared" si="169"/>
        <v>-274050.06000000006</v>
      </c>
      <c r="AB56" s="50"/>
      <c r="AC56" s="51">
        <f>IF(AC45&lt;0,(AC45+AC49-AC52),(AC49-AC52))</f>
        <v>0</v>
      </c>
      <c r="AD56" s="51">
        <f t="shared" ref="AD56:AE56" si="170">IF(AD45&lt;0,(AD45+AD49-AD52),(AD49-AD52))</f>
        <v>-274050.06000000006</v>
      </c>
      <c r="AE56" s="57">
        <f t="shared" si="170"/>
        <v>-274050.06000000006</v>
      </c>
      <c r="AF56" s="50"/>
      <c r="AG56" s="51">
        <f>IF(AG45&lt;0,(AG45+AG49-AG52),(AG49-AG52))</f>
        <v>0</v>
      </c>
      <c r="AH56" s="51">
        <f t="shared" ref="AH56:AI56" si="171">IF(AH45&lt;0,(AH45+AH49-AH52),(AH49-AH52))</f>
        <v>-274050.06000000006</v>
      </c>
      <c r="AI56" s="57">
        <f t="shared" si="171"/>
        <v>-274050.06000000006</v>
      </c>
      <c r="AJ56" s="50"/>
      <c r="AK56" s="51">
        <f>IF(AK45&lt;0,(AK45+AK49-AK52),(AK49-AK52))</f>
        <v>0</v>
      </c>
      <c r="AL56" s="51">
        <f t="shared" ref="AL56:AM56" si="172">IF(AL45&lt;0,(AL45+AL49-AL52),(AL49-AL52))</f>
        <v>-274050.06000000006</v>
      </c>
      <c r="AM56" s="57">
        <f t="shared" si="172"/>
        <v>-274050.06000000006</v>
      </c>
    </row>
    <row r="57" spans="1:39">
      <c r="A57" s="29"/>
      <c r="B57" s="32"/>
      <c r="C57" s="31"/>
      <c r="D57" s="87"/>
      <c r="E57" s="88"/>
      <c r="F57" s="88"/>
      <c r="G57" s="89"/>
      <c r="H57" s="141"/>
      <c r="I57" s="142"/>
      <c r="J57" s="142"/>
      <c r="K57" s="143"/>
      <c r="L57" s="87"/>
      <c r="M57" s="88"/>
      <c r="N57" s="88"/>
      <c r="O57" s="89"/>
      <c r="P57" s="141"/>
      <c r="Q57" s="142"/>
      <c r="R57" s="142"/>
      <c r="S57" s="143"/>
      <c r="T57" s="87"/>
      <c r="U57" s="88"/>
      <c r="V57" s="88"/>
      <c r="W57" s="89"/>
      <c r="X57" s="141"/>
      <c r="Y57" s="142"/>
      <c r="Z57" s="142"/>
      <c r="AA57" s="143"/>
      <c r="AB57" s="87"/>
      <c r="AC57" s="88"/>
      <c r="AD57" s="88"/>
      <c r="AE57" s="89"/>
      <c r="AF57" s="141"/>
      <c r="AG57" s="142"/>
      <c r="AH57" s="142"/>
      <c r="AI57" s="143"/>
      <c r="AJ57" s="87"/>
      <c r="AK57" s="88"/>
      <c r="AL57" s="88"/>
      <c r="AM57" s="89"/>
    </row>
    <row r="58" spans="1:39">
      <c r="A58" s="229" t="s">
        <v>54</v>
      </c>
      <c r="B58" s="230"/>
      <c r="C58" s="231"/>
      <c r="D58" s="90"/>
      <c r="E58" s="91"/>
      <c r="F58" s="91"/>
      <c r="G58" s="92"/>
      <c r="H58" s="115"/>
      <c r="I58" s="116"/>
      <c r="J58" s="116"/>
      <c r="K58" s="117"/>
      <c r="L58" s="61"/>
      <c r="M58" s="62"/>
      <c r="N58" s="62"/>
      <c r="O58" s="63"/>
      <c r="P58" s="115"/>
      <c r="Q58" s="116"/>
      <c r="R58" s="116"/>
      <c r="S58" s="117"/>
      <c r="T58" s="61"/>
      <c r="U58" s="62"/>
      <c r="V58" s="62"/>
      <c r="W58" s="63"/>
      <c r="X58" s="115"/>
      <c r="Y58" s="116"/>
      <c r="Z58" s="116"/>
      <c r="AA58" s="117"/>
      <c r="AB58" s="61"/>
      <c r="AC58" s="62"/>
      <c r="AD58" s="62"/>
      <c r="AE58" s="63"/>
      <c r="AF58" s="115"/>
      <c r="AG58" s="116"/>
      <c r="AH58" s="116"/>
      <c r="AI58" s="117"/>
      <c r="AJ58" s="61"/>
      <c r="AK58" s="62"/>
      <c r="AL58" s="62"/>
      <c r="AM58" s="63"/>
    </row>
    <row r="59" spans="1:39">
      <c r="A59" s="194" t="s">
        <v>44</v>
      </c>
      <c r="B59" s="195"/>
      <c r="C59" s="196"/>
      <c r="D59" s="93" t="s">
        <v>2</v>
      </c>
      <c r="E59" s="25" t="s">
        <v>3</v>
      </c>
      <c r="F59" s="25" t="s">
        <v>4</v>
      </c>
      <c r="G59" s="94" t="s">
        <v>35</v>
      </c>
      <c r="H59" s="144" t="s">
        <v>2</v>
      </c>
      <c r="I59" s="145" t="s">
        <v>3</v>
      </c>
      <c r="J59" s="145" t="s">
        <v>4</v>
      </c>
      <c r="K59" s="146" t="s">
        <v>35</v>
      </c>
      <c r="L59" s="93" t="s">
        <v>2</v>
      </c>
      <c r="M59" s="25" t="s">
        <v>3</v>
      </c>
      <c r="N59" s="25" t="s">
        <v>4</v>
      </c>
      <c r="O59" s="94" t="s">
        <v>35</v>
      </c>
      <c r="P59" s="144" t="s">
        <v>2</v>
      </c>
      <c r="Q59" s="145" t="s">
        <v>3</v>
      </c>
      <c r="R59" s="145" t="s">
        <v>4</v>
      </c>
      <c r="S59" s="146" t="s">
        <v>35</v>
      </c>
      <c r="T59" s="93" t="s">
        <v>2</v>
      </c>
      <c r="U59" s="25" t="s">
        <v>3</v>
      </c>
      <c r="V59" s="25" t="s">
        <v>4</v>
      </c>
      <c r="W59" s="94" t="s">
        <v>35</v>
      </c>
      <c r="X59" s="144" t="s">
        <v>2</v>
      </c>
      <c r="Y59" s="145" t="s">
        <v>3</v>
      </c>
      <c r="Z59" s="145" t="s">
        <v>4</v>
      </c>
      <c r="AA59" s="146" t="s">
        <v>35</v>
      </c>
      <c r="AB59" s="93" t="s">
        <v>2</v>
      </c>
      <c r="AC59" s="25" t="s">
        <v>3</v>
      </c>
      <c r="AD59" s="25" t="s">
        <v>4</v>
      </c>
      <c r="AE59" s="94" t="s">
        <v>35</v>
      </c>
      <c r="AF59" s="144" t="s">
        <v>2</v>
      </c>
      <c r="AG59" s="145" t="s">
        <v>3</v>
      </c>
      <c r="AH59" s="145" t="s">
        <v>4</v>
      </c>
      <c r="AI59" s="146" t="s">
        <v>35</v>
      </c>
      <c r="AJ59" s="93" t="s">
        <v>2</v>
      </c>
      <c r="AK59" s="25" t="s">
        <v>3</v>
      </c>
      <c r="AL59" s="25" t="s">
        <v>4</v>
      </c>
      <c r="AM59" s="94" t="s">
        <v>35</v>
      </c>
    </row>
    <row r="60" spans="1:39">
      <c r="A60" s="197" t="s">
        <v>45</v>
      </c>
      <c r="B60" s="198"/>
      <c r="C60" s="199"/>
      <c r="D60" s="95">
        <f>E44</f>
        <v>0</v>
      </c>
      <c r="E60" s="96">
        <f t="shared" ref="E60:F60" si="173">F44</f>
        <v>0</v>
      </c>
      <c r="F60" s="96">
        <f t="shared" si="173"/>
        <v>0</v>
      </c>
      <c r="G60" s="97">
        <f t="shared" ref="G60:G63" si="174">SUM(D60:F60)</f>
        <v>0</v>
      </c>
      <c r="H60" s="147">
        <f>I44</f>
        <v>0</v>
      </c>
      <c r="I60" s="148">
        <f t="shared" ref="I60:J60" si="175">J44</f>
        <v>51568.799999999988</v>
      </c>
      <c r="J60" s="148">
        <f t="shared" si="175"/>
        <v>51568.799999999988</v>
      </c>
      <c r="K60" s="149">
        <f t="shared" ref="K60:K63" si="176">SUM(H60:J60)</f>
        <v>103137.59999999998</v>
      </c>
      <c r="L60" s="95">
        <f>M44</f>
        <v>0</v>
      </c>
      <c r="M60" s="96">
        <f t="shared" ref="M60:N60" si="177">N44</f>
        <v>51568.799999999988</v>
      </c>
      <c r="N60" s="96">
        <f t="shared" si="177"/>
        <v>51568.799999999988</v>
      </c>
      <c r="O60" s="97">
        <f t="shared" ref="O60:O63" si="178">SUM(L60:N60)</f>
        <v>103137.59999999998</v>
      </c>
      <c r="P60" s="147">
        <f>Q44</f>
        <v>0</v>
      </c>
      <c r="Q60" s="148">
        <f t="shared" ref="Q60:R60" si="179">R44</f>
        <v>274050.06000000006</v>
      </c>
      <c r="R60" s="148">
        <f t="shared" si="179"/>
        <v>274050.06000000006</v>
      </c>
      <c r="S60" s="149">
        <f t="shared" ref="S60:S63" si="180">SUM(P60:R60)</f>
        <v>548100.12000000011</v>
      </c>
      <c r="T60" s="95">
        <f>U44</f>
        <v>0</v>
      </c>
      <c r="U60" s="96">
        <f t="shared" ref="U60:V60" si="181">V44</f>
        <v>274050.06000000006</v>
      </c>
      <c r="V60" s="96">
        <f t="shared" si="181"/>
        <v>274050.06000000006</v>
      </c>
      <c r="W60" s="97">
        <f t="shared" ref="W60:W63" si="182">SUM(T60:V60)</f>
        <v>548100.12000000011</v>
      </c>
      <c r="X60" s="147">
        <f>Y44</f>
        <v>0</v>
      </c>
      <c r="Y60" s="148">
        <f t="shared" ref="Y60:Z60" si="183">Z44</f>
        <v>274050.06000000006</v>
      </c>
      <c r="Z60" s="148">
        <f t="shared" si="183"/>
        <v>274050.06000000006</v>
      </c>
      <c r="AA60" s="149">
        <f t="shared" ref="AA60:AA63" si="184">SUM(X60:Z60)</f>
        <v>548100.12000000011</v>
      </c>
      <c r="AB60" s="95">
        <f>AC44</f>
        <v>0</v>
      </c>
      <c r="AC60" s="96">
        <f t="shared" ref="AC60:AD60" si="185">AD44</f>
        <v>274050.06000000006</v>
      </c>
      <c r="AD60" s="96">
        <f t="shared" si="185"/>
        <v>274050.06000000006</v>
      </c>
      <c r="AE60" s="97">
        <f t="shared" ref="AE60:AE63" si="186">SUM(AB60:AD60)</f>
        <v>548100.12000000011</v>
      </c>
      <c r="AF60" s="147">
        <f>AG44</f>
        <v>0</v>
      </c>
      <c r="AG60" s="148">
        <f t="shared" ref="AG60:AH60" si="187">AH44</f>
        <v>274050.06000000006</v>
      </c>
      <c r="AH60" s="148">
        <f t="shared" si="187"/>
        <v>274050.06000000006</v>
      </c>
      <c r="AI60" s="149">
        <f t="shared" ref="AI60:AI63" si="188">SUM(AF60:AH60)</f>
        <v>548100.12000000011</v>
      </c>
      <c r="AJ60" s="95">
        <f>AK44</f>
        <v>0</v>
      </c>
      <c r="AK60" s="96">
        <f t="shared" ref="AK60:AL60" si="189">AL44</f>
        <v>274050.06000000006</v>
      </c>
      <c r="AL60" s="96">
        <f t="shared" si="189"/>
        <v>274050.06000000006</v>
      </c>
      <c r="AM60" s="97">
        <f t="shared" ref="AM60:AM63" si="190">SUM(AJ60:AL60)</f>
        <v>548100.12000000011</v>
      </c>
    </row>
    <row r="61" spans="1:39">
      <c r="A61" s="197" t="s">
        <v>46</v>
      </c>
      <c r="B61" s="198"/>
      <c r="C61" s="199"/>
      <c r="D61" s="95">
        <f>E15</f>
        <v>0</v>
      </c>
      <c r="E61" s="96">
        <f t="shared" ref="E61:F61" si="191">F15</f>
        <v>438769.39999999997</v>
      </c>
      <c r="F61" s="96">
        <f t="shared" si="191"/>
        <v>438769.39999999997</v>
      </c>
      <c r="G61" s="97">
        <f t="shared" si="174"/>
        <v>877538.79999999993</v>
      </c>
      <c r="H61" s="147">
        <f>I15</f>
        <v>0</v>
      </c>
      <c r="I61" s="148">
        <f t="shared" ref="I61:J61" si="192">J15</f>
        <v>0</v>
      </c>
      <c r="J61" s="148">
        <f t="shared" si="192"/>
        <v>0</v>
      </c>
      <c r="K61" s="149">
        <f t="shared" si="176"/>
        <v>0</v>
      </c>
      <c r="L61" s="95">
        <f>M15</f>
        <v>0</v>
      </c>
      <c r="M61" s="96">
        <f t="shared" ref="M61:N61" si="193">N15</f>
        <v>616620</v>
      </c>
      <c r="N61" s="96">
        <f t="shared" si="193"/>
        <v>616620</v>
      </c>
      <c r="O61" s="97">
        <f t="shared" si="178"/>
        <v>1233240</v>
      </c>
      <c r="P61" s="147">
        <f>Q15</f>
        <v>0</v>
      </c>
      <c r="Q61" s="148">
        <f t="shared" ref="Q61:R61" si="194">R15</f>
        <v>0</v>
      </c>
      <c r="R61" s="148">
        <f t="shared" si="194"/>
        <v>0</v>
      </c>
      <c r="S61" s="149">
        <f t="shared" si="180"/>
        <v>0</v>
      </c>
      <c r="T61" s="95">
        <f>U15</f>
        <v>0</v>
      </c>
      <c r="U61" s="96">
        <f t="shared" ref="U61:V61" si="195">V15</f>
        <v>0</v>
      </c>
      <c r="V61" s="96">
        <f t="shared" si="195"/>
        <v>0</v>
      </c>
      <c r="W61" s="97">
        <f t="shared" si="182"/>
        <v>0</v>
      </c>
      <c r="X61" s="147">
        <f>Y15</f>
        <v>0</v>
      </c>
      <c r="Y61" s="148">
        <f t="shared" ref="Y61:Z61" si="196">Z15</f>
        <v>0</v>
      </c>
      <c r="Z61" s="148">
        <f t="shared" si="196"/>
        <v>0</v>
      </c>
      <c r="AA61" s="149">
        <f t="shared" si="184"/>
        <v>0</v>
      </c>
      <c r="AB61" s="95">
        <f>AC15</f>
        <v>0</v>
      </c>
      <c r="AC61" s="96">
        <f t="shared" ref="AC61:AD61" si="197">AD15</f>
        <v>0</v>
      </c>
      <c r="AD61" s="96">
        <f t="shared" si="197"/>
        <v>0</v>
      </c>
      <c r="AE61" s="97">
        <f t="shared" si="186"/>
        <v>0</v>
      </c>
      <c r="AF61" s="147">
        <f>AG15</f>
        <v>0</v>
      </c>
      <c r="AG61" s="148">
        <f t="shared" ref="AG61:AH61" si="198">AH15</f>
        <v>0</v>
      </c>
      <c r="AH61" s="148">
        <f t="shared" si="198"/>
        <v>0</v>
      </c>
      <c r="AI61" s="149">
        <f t="shared" si="188"/>
        <v>0</v>
      </c>
      <c r="AJ61" s="95">
        <f>AK15</f>
        <v>0</v>
      </c>
      <c r="AK61" s="96">
        <f t="shared" ref="AK61:AL61" si="199">AL15</f>
        <v>0</v>
      </c>
      <c r="AL61" s="96">
        <f t="shared" si="199"/>
        <v>0</v>
      </c>
      <c r="AM61" s="97">
        <f t="shared" si="190"/>
        <v>0</v>
      </c>
    </row>
    <row r="62" spans="1:39" hidden="1">
      <c r="A62" s="197"/>
      <c r="B62" s="198"/>
      <c r="C62" s="199"/>
      <c r="D62" s="98">
        <f>D73</f>
        <v>0</v>
      </c>
      <c r="E62" s="99">
        <f>E73</f>
        <v>0</v>
      </c>
      <c r="F62" s="99">
        <f>F73</f>
        <v>0</v>
      </c>
      <c r="G62" s="97">
        <f t="shared" si="174"/>
        <v>0</v>
      </c>
      <c r="H62" s="150">
        <f>H73</f>
        <v>0</v>
      </c>
      <c r="I62" s="151">
        <f>I73</f>
        <v>0</v>
      </c>
      <c r="J62" s="151">
        <f>J73</f>
        <v>0</v>
      </c>
      <c r="K62" s="149">
        <f t="shared" si="176"/>
        <v>0</v>
      </c>
      <c r="L62" s="98">
        <f>L73</f>
        <v>0</v>
      </c>
      <c r="M62" s="99">
        <f>M73</f>
        <v>0</v>
      </c>
      <c r="N62" s="99">
        <f>N73</f>
        <v>0</v>
      </c>
      <c r="O62" s="97">
        <f t="shared" si="178"/>
        <v>0</v>
      </c>
      <c r="P62" s="150">
        <f>P73</f>
        <v>0</v>
      </c>
      <c r="Q62" s="151">
        <f>Q73</f>
        <v>0</v>
      </c>
      <c r="R62" s="151">
        <f>R73</f>
        <v>0</v>
      </c>
      <c r="S62" s="149">
        <f t="shared" si="180"/>
        <v>0</v>
      </c>
      <c r="T62" s="98">
        <f>T73</f>
        <v>0</v>
      </c>
      <c r="U62" s="99">
        <f>U73</f>
        <v>0</v>
      </c>
      <c r="V62" s="99">
        <f>V73</f>
        <v>0</v>
      </c>
      <c r="W62" s="97">
        <f t="shared" si="182"/>
        <v>0</v>
      </c>
      <c r="X62" s="150">
        <f>X73</f>
        <v>0</v>
      </c>
      <c r="Y62" s="151">
        <f>Y73</f>
        <v>0</v>
      </c>
      <c r="Z62" s="151">
        <f>Z73</f>
        <v>0</v>
      </c>
      <c r="AA62" s="149">
        <f t="shared" si="184"/>
        <v>0</v>
      </c>
      <c r="AB62" s="98">
        <f>AB73</f>
        <v>0</v>
      </c>
      <c r="AC62" s="99">
        <f>AC73</f>
        <v>0</v>
      </c>
      <c r="AD62" s="99">
        <f>AD73</f>
        <v>0</v>
      </c>
      <c r="AE62" s="97">
        <f t="shared" si="186"/>
        <v>0</v>
      </c>
      <c r="AF62" s="150">
        <f>AF73</f>
        <v>0</v>
      </c>
      <c r="AG62" s="151">
        <f>AG73</f>
        <v>0</v>
      </c>
      <c r="AH62" s="151">
        <f>AH73</f>
        <v>0</v>
      </c>
      <c r="AI62" s="149">
        <f t="shared" si="188"/>
        <v>0</v>
      </c>
      <c r="AJ62" s="98">
        <f>AJ73</f>
        <v>0</v>
      </c>
      <c r="AK62" s="99">
        <f>AK73</f>
        <v>0</v>
      </c>
      <c r="AL62" s="99">
        <f>AL73</f>
        <v>0</v>
      </c>
      <c r="AM62" s="97">
        <f t="shared" si="190"/>
        <v>0</v>
      </c>
    </row>
    <row r="63" spans="1:39" hidden="1">
      <c r="A63" s="200"/>
      <c r="B63" s="201"/>
      <c r="C63" s="202"/>
      <c r="D63" s="100">
        <f>D61+D62+D60</f>
        <v>0</v>
      </c>
      <c r="E63" s="101">
        <f>E61+E62+E60</f>
        <v>438769.39999999997</v>
      </c>
      <c r="F63" s="101">
        <f>F61+F62+F60</f>
        <v>438769.39999999997</v>
      </c>
      <c r="G63" s="97">
        <f t="shared" si="174"/>
        <v>877538.79999999993</v>
      </c>
      <c r="H63" s="152">
        <f>H61+H62+H60</f>
        <v>0</v>
      </c>
      <c r="I63" s="153">
        <f>I61+I62+I60</f>
        <v>51568.799999999988</v>
      </c>
      <c r="J63" s="153">
        <f>J61+J62+J60</f>
        <v>51568.799999999988</v>
      </c>
      <c r="K63" s="149">
        <f t="shared" si="176"/>
        <v>103137.59999999998</v>
      </c>
      <c r="L63" s="100">
        <f>L61+L62+L60</f>
        <v>0</v>
      </c>
      <c r="M63" s="101">
        <f>M61+M62+M60</f>
        <v>668188.80000000005</v>
      </c>
      <c r="N63" s="101">
        <f>N61+N62+N60</f>
        <v>668188.80000000005</v>
      </c>
      <c r="O63" s="97">
        <f t="shared" si="178"/>
        <v>1336377.6000000001</v>
      </c>
      <c r="P63" s="152">
        <f>P61+P62+P60</f>
        <v>0</v>
      </c>
      <c r="Q63" s="153">
        <f>Q61+Q62+Q60</f>
        <v>274050.06000000006</v>
      </c>
      <c r="R63" s="153">
        <f>R61+R62+R60</f>
        <v>274050.06000000006</v>
      </c>
      <c r="S63" s="149">
        <f t="shared" si="180"/>
        <v>548100.12000000011</v>
      </c>
      <c r="T63" s="100">
        <f>T61+T62+T60</f>
        <v>0</v>
      </c>
      <c r="U63" s="101">
        <f>U61+U62+U60</f>
        <v>274050.06000000006</v>
      </c>
      <c r="V63" s="101">
        <f>V61+V62+V60</f>
        <v>274050.06000000006</v>
      </c>
      <c r="W63" s="97">
        <f t="shared" si="182"/>
        <v>548100.12000000011</v>
      </c>
      <c r="X63" s="152">
        <f>X61+X62+X60</f>
        <v>0</v>
      </c>
      <c r="Y63" s="153">
        <f>Y61+Y62+Y60</f>
        <v>274050.06000000006</v>
      </c>
      <c r="Z63" s="153">
        <f>Z61+Z62+Z60</f>
        <v>274050.06000000006</v>
      </c>
      <c r="AA63" s="149">
        <f t="shared" si="184"/>
        <v>548100.12000000011</v>
      </c>
      <c r="AB63" s="100">
        <f>AB61+AB62+AB60</f>
        <v>0</v>
      </c>
      <c r="AC63" s="101">
        <f>AC61+AC62+AC60</f>
        <v>274050.06000000006</v>
      </c>
      <c r="AD63" s="101">
        <f>AD61+AD62+AD60</f>
        <v>274050.06000000006</v>
      </c>
      <c r="AE63" s="97">
        <f t="shared" si="186"/>
        <v>548100.12000000011</v>
      </c>
      <c r="AF63" s="152">
        <f>AF61+AF62+AF60</f>
        <v>0</v>
      </c>
      <c r="AG63" s="153">
        <f>AG61+AG62+AG60</f>
        <v>274050.06000000006</v>
      </c>
      <c r="AH63" s="153">
        <f>AH61+AH62+AH60</f>
        <v>274050.06000000006</v>
      </c>
      <c r="AI63" s="149">
        <f t="shared" si="188"/>
        <v>548100.12000000011</v>
      </c>
      <c r="AJ63" s="100">
        <f>AJ61+AJ62+AJ60</f>
        <v>0</v>
      </c>
      <c r="AK63" s="101">
        <f>AK61+AK62+AK60</f>
        <v>274050.06000000006</v>
      </c>
      <c r="AL63" s="101">
        <f>AL61+AL62+AL60</f>
        <v>274050.06000000006</v>
      </c>
      <c r="AM63" s="97">
        <f t="shared" si="190"/>
        <v>548100.12000000011</v>
      </c>
    </row>
    <row r="64" spans="1:39">
      <c r="A64" s="203" t="s">
        <v>47</v>
      </c>
      <c r="B64" s="204"/>
      <c r="C64" s="205"/>
      <c r="D64" s="102">
        <f>E29</f>
        <v>0</v>
      </c>
      <c r="E64" s="103">
        <f t="shared" ref="E64:F64" si="200">F29</f>
        <v>387200.6</v>
      </c>
      <c r="F64" s="103">
        <f t="shared" si="200"/>
        <v>387200.6</v>
      </c>
      <c r="G64" s="97">
        <f>SUM(D64:F64)</f>
        <v>774401.2</v>
      </c>
      <c r="H64" s="154">
        <f>I29</f>
        <v>0</v>
      </c>
      <c r="I64" s="155">
        <f t="shared" ref="I64:J64" si="201">J29</f>
        <v>0</v>
      </c>
      <c r="J64" s="155">
        <f t="shared" si="201"/>
        <v>0</v>
      </c>
      <c r="K64" s="149">
        <f>SUM(H64:J64)</f>
        <v>0</v>
      </c>
      <c r="L64" s="102">
        <f>M29</f>
        <v>0</v>
      </c>
      <c r="M64" s="103">
        <f t="shared" ref="M64:N64" si="202">N29</f>
        <v>394138.74</v>
      </c>
      <c r="N64" s="103">
        <f t="shared" si="202"/>
        <v>394138.74</v>
      </c>
      <c r="O64" s="97">
        <f>SUM(L64:N64)</f>
        <v>788277.48</v>
      </c>
      <c r="P64" s="154">
        <f>Q29</f>
        <v>0</v>
      </c>
      <c r="Q64" s="155">
        <f t="shared" ref="Q64:R64" si="203">R29</f>
        <v>0</v>
      </c>
      <c r="R64" s="155">
        <f t="shared" si="203"/>
        <v>0</v>
      </c>
      <c r="S64" s="149">
        <f>SUM(P64:R64)</f>
        <v>0</v>
      </c>
      <c r="T64" s="102">
        <f>U29</f>
        <v>0</v>
      </c>
      <c r="U64" s="103">
        <f t="shared" ref="U64:V64" si="204">V29</f>
        <v>0</v>
      </c>
      <c r="V64" s="103">
        <f t="shared" si="204"/>
        <v>0</v>
      </c>
      <c r="W64" s="97">
        <f>SUM(T64:V64)</f>
        <v>0</v>
      </c>
      <c r="X64" s="154">
        <f>Y29</f>
        <v>0</v>
      </c>
      <c r="Y64" s="155">
        <f t="shared" ref="Y64:Z64" si="205">Z29</f>
        <v>0</v>
      </c>
      <c r="Z64" s="155">
        <f t="shared" si="205"/>
        <v>0</v>
      </c>
      <c r="AA64" s="149">
        <f>SUM(X64:Z64)</f>
        <v>0</v>
      </c>
      <c r="AB64" s="102">
        <f>AC29</f>
        <v>0</v>
      </c>
      <c r="AC64" s="103">
        <f t="shared" ref="AC64:AD64" si="206">AD29</f>
        <v>0</v>
      </c>
      <c r="AD64" s="103">
        <f t="shared" si="206"/>
        <v>0</v>
      </c>
      <c r="AE64" s="97">
        <f>SUM(AB64:AD64)</f>
        <v>0</v>
      </c>
      <c r="AF64" s="154">
        <f>AG29</f>
        <v>0</v>
      </c>
      <c r="AG64" s="155">
        <f t="shared" ref="AG64:AH64" si="207">AH29</f>
        <v>0</v>
      </c>
      <c r="AH64" s="155">
        <f t="shared" si="207"/>
        <v>0</v>
      </c>
      <c r="AI64" s="149">
        <f>SUM(AF64:AH64)</f>
        <v>0</v>
      </c>
      <c r="AJ64" s="102">
        <f>AK29</f>
        <v>0</v>
      </c>
      <c r="AK64" s="103">
        <f t="shared" ref="AK64:AL64" si="208">AL29</f>
        <v>0</v>
      </c>
      <c r="AL64" s="103">
        <f t="shared" si="208"/>
        <v>0</v>
      </c>
      <c r="AM64" s="97">
        <f>SUM(AJ64:AL64)</f>
        <v>0</v>
      </c>
    </row>
    <row r="65" spans="1:39">
      <c r="A65" s="188" t="s">
        <v>48</v>
      </c>
      <c r="B65" s="189"/>
      <c r="C65" s="190"/>
      <c r="D65" s="41" t="s">
        <v>2</v>
      </c>
      <c r="E65" s="42" t="s">
        <v>3</v>
      </c>
      <c r="F65" s="42" t="s">
        <v>4</v>
      </c>
      <c r="G65" s="43" t="s">
        <v>35</v>
      </c>
      <c r="H65" s="41" t="s">
        <v>2</v>
      </c>
      <c r="I65" s="42" t="s">
        <v>3</v>
      </c>
      <c r="J65" s="42" t="s">
        <v>4</v>
      </c>
      <c r="K65" s="43" t="s">
        <v>35</v>
      </c>
      <c r="L65" s="41" t="s">
        <v>2</v>
      </c>
      <c r="M65" s="42" t="s">
        <v>3</v>
      </c>
      <c r="N65" s="42" t="s">
        <v>4</v>
      </c>
      <c r="O65" s="43" t="s">
        <v>35</v>
      </c>
      <c r="P65" s="41" t="s">
        <v>2</v>
      </c>
      <c r="Q65" s="42" t="s">
        <v>3</v>
      </c>
      <c r="R65" s="42" t="s">
        <v>4</v>
      </c>
      <c r="S65" s="43" t="s">
        <v>35</v>
      </c>
      <c r="T65" s="41" t="s">
        <v>2</v>
      </c>
      <c r="U65" s="42" t="s">
        <v>3</v>
      </c>
      <c r="V65" s="42" t="s">
        <v>4</v>
      </c>
      <c r="W65" s="43" t="s">
        <v>35</v>
      </c>
      <c r="X65" s="41" t="s">
        <v>2</v>
      </c>
      <c r="Y65" s="42" t="s">
        <v>3</v>
      </c>
      <c r="Z65" s="42" t="s">
        <v>4</v>
      </c>
      <c r="AA65" s="43" t="s">
        <v>35</v>
      </c>
      <c r="AB65" s="41" t="s">
        <v>2</v>
      </c>
      <c r="AC65" s="42" t="s">
        <v>3</v>
      </c>
      <c r="AD65" s="42" t="s">
        <v>4</v>
      </c>
      <c r="AE65" s="43" t="s">
        <v>35</v>
      </c>
      <c r="AF65" s="41" t="s">
        <v>2</v>
      </c>
      <c r="AG65" s="42" t="s">
        <v>3</v>
      </c>
      <c r="AH65" s="42" t="s">
        <v>4</v>
      </c>
      <c r="AI65" s="43" t="s">
        <v>35</v>
      </c>
      <c r="AJ65" s="41" t="s">
        <v>2</v>
      </c>
      <c r="AK65" s="42" t="s">
        <v>3</v>
      </c>
      <c r="AL65" s="42" t="s">
        <v>4</v>
      </c>
      <c r="AM65" s="43" t="s">
        <v>35</v>
      </c>
    </row>
    <row r="66" spans="1:39">
      <c r="A66" s="191" t="s">
        <v>2</v>
      </c>
      <c r="B66" s="192"/>
      <c r="C66" s="193"/>
      <c r="D66" s="44">
        <f>IF(D64&gt;D63,D63,D64)</f>
        <v>0</v>
      </c>
      <c r="E66" s="45">
        <f>IF(E63-E67&gt;D64-D66,D64-D66,E63-E67)</f>
        <v>0</v>
      </c>
      <c r="F66" s="45">
        <f>IF(F63-F68&gt;D64-D66-E66,D64-D66-E66,F63-F68)</f>
        <v>0</v>
      </c>
      <c r="G66" s="46">
        <f t="shared" ref="G66:G69" si="209">SUM(D66:F66)</f>
        <v>0</v>
      </c>
      <c r="H66" s="44">
        <f>IF(H64&gt;H63,H63,H64)</f>
        <v>0</v>
      </c>
      <c r="I66" s="45">
        <f>IF(I63-I67&gt;H64-H66,H64-H66,I63-I67)</f>
        <v>0</v>
      </c>
      <c r="J66" s="45">
        <f>IF(J63-J68&gt;H64-H66-I66,H64-H66-I66,J63-J68)</f>
        <v>0</v>
      </c>
      <c r="K66" s="46">
        <f t="shared" ref="K66:K68" si="210">SUM(H66:J66)</f>
        <v>0</v>
      </c>
      <c r="L66" s="44">
        <f t="shared" ref="L66" si="211">IF(L64&gt;L63,L63,L64)</f>
        <v>0</v>
      </c>
      <c r="M66" s="45">
        <f t="shared" ref="M66" si="212">IF(M63-M67&gt;L64-L66,L64-L66,M63-M67)</f>
        <v>0</v>
      </c>
      <c r="N66" s="45">
        <f t="shared" ref="N66" si="213">IF(N63-N68&gt;L64-L66-M66,L64-L66-M66,N63-N68)</f>
        <v>0</v>
      </c>
      <c r="O66" s="46">
        <f t="shared" ref="O66:O68" si="214">SUM(L66:N66)</f>
        <v>0</v>
      </c>
      <c r="P66" s="44">
        <f t="shared" ref="P66" si="215">IF(P64&gt;P63,P63,P64)</f>
        <v>0</v>
      </c>
      <c r="Q66" s="45">
        <f t="shared" ref="Q66" si="216">IF(Q63-Q67&gt;P64-P66,P64-P66,Q63-Q67)</f>
        <v>0</v>
      </c>
      <c r="R66" s="45">
        <f t="shared" ref="R66" si="217">IF(R63-R68&gt;P64-P66-Q66,P64-P66-Q66,R63-R68)</f>
        <v>0</v>
      </c>
      <c r="S66" s="46">
        <f t="shared" ref="S66:S68" si="218">SUM(P66:R66)</f>
        <v>0</v>
      </c>
      <c r="T66" s="44">
        <f t="shared" ref="T66" si="219">IF(T64&gt;T63,T63,T64)</f>
        <v>0</v>
      </c>
      <c r="U66" s="45">
        <f t="shared" ref="U66" si="220">IF(U63-U67&gt;T64-T66,T64-T66,U63-U67)</f>
        <v>0</v>
      </c>
      <c r="V66" s="45">
        <f t="shared" ref="V66" si="221">IF(V63-V68&gt;T64-T66-U66,T64-T66-U66,V63-V68)</f>
        <v>0</v>
      </c>
      <c r="W66" s="46">
        <f t="shared" ref="W66:W68" si="222">SUM(T66:V66)</f>
        <v>0</v>
      </c>
      <c r="X66" s="44">
        <f t="shared" ref="X66" si="223">IF(X64&gt;X63,X63,X64)</f>
        <v>0</v>
      </c>
      <c r="Y66" s="45">
        <f t="shared" ref="Y66" si="224">IF(Y63-Y67&gt;X64-X66,X64-X66,Y63-Y67)</f>
        <v>0</v>
      </c>
      <c r="Z66" s="45">
        <f t="shared" ref="Z66" si="225">IF(Z63-Z68&gt;X64-X66-Y66,X64-X66-Y66,Z63-Z68)</f>
        <v>0</v>
      </c>
      <c r="AA66" s="46">
        <f t="shared" ref="AA66:AA68" si="226">SUM(X66:Z66)</f>
        <v>0</v>
      </c>
      <c r="AB66" s="44">
        <f t="shared" ref="AB66" si="227">IF(AB64&gt;AB63,AB63,AB64)</f>
        <v>0</v>
      </c>
      <c r="AC66" s="45">
        <f t="shared" ref="AC66" si="228">IF(AC63-AC67&gt;AB64-AB66,AB64-AB66,AC63-AC67)</f>
        <v>0</v>
      </c>
      <c r="AD66" s="45">
        <f t="shared" ref="AD66" si="229">IF(AD63-AD68&gt;AB64-AB66-AC66,AB64-AB66-AC66,AD63-AD68)</f>
        <v>0</v>
      </c>
      <c r="AE66" s="46">
        <f t="shared" ref="AE66:AE68" si="230">SUM(AB66:AD66)</f>
        <v>0</v>
      </c>
      <c r="AF66" s="44">
        <f t="shared" ref="AF66" si="231">IF(AF64&gt;AF63,AF63,AF64)</f>
        <v>0</v>
      </c>
      <c r="AG66" s="45">
        <f t="shared" ref="AG66" si="232">IF(AG63-AG67&gt;AF64-AF66,AF64-AF66,AG63-AG67)</f>
        <v>0</v>
      </c>
      <c r="AH66" s="45">
        <f t="shared" ref="AH66" si="233">IF(AH63-AH68&gt;AF64-AF66-AG66,AF64-AF66-AG66,AH63-AH68)</f>
        <v>0</v>
      </c>
      <c r="AI66" s="46">
        <f t="shared" ref="AI66:AI68" si="234">SUM(AF66:AH66)</f>
        <v>0</v>
      </c>
      <c r="AJ66" s="44">
        <f t="shared" ref="AJ66" si="235">IF(AJ64&gt;AJ63,AJ63,AJ64)</f>
        <v>0</v>
      </c>
      <c r="AK66" s="45">
        <f t="shared" ref="AK66" si="236">IF(AK63-AK67&gt;AJ64-AJ66,AJ64-AJ66,AK63-AK67)</f>
        <v>0</v>
      </c>
      <c r="AL66" s="45">
        <f t="shared" ref="AL66" si="237">IF(AL63-AL68&gt;AJ64-AJ66-AK66,AJ64-AJ66-AK66,AL63-AL68)</f>
        <v>0</v>
      </c>
      <c r="AM66" s="46">
        <f t="shared" ref="AM66:AM68" si="238">SUM(AJ66:AL66)</f>
        <v>0</v>
      </c>
    </row>
    <row r="67" spans="1:39">
      <c r="A67" s="191" t="s">
        <v>3</v>
      </c>
      <c r="B67" s="192"/>
      <c r="C67" s="193"/>
      <c r="D67" s="44">
        <f>IF(D63-D66&gt;E64-E67,E64-E67,D63-D66)</f>
        <v>0</v>
      </c>
      <c r="E67" s="45">
        <f>IF(E64&lt;E63,E64,E63)</f>
        <v>387200.6</v>
      </c>
      <c r="F67" s="45"/>
      <c r="G67" s="46">
        <f t="shared" si="209"/>
        <v>387200.6</v>
      </c>
      <c r="H67" s="44">
        <f>IF(H63-H66&gt;I64-I67,I64-I67,H63-H66)</f>
        <v>0</v>
      </c>
      <c r="I67" s="45">
        <f>IF(I64&lt;I63,I64,I63)</f>
        <v>0</v>
      </c>
      <c r="J67" s="45"/>
      <c r="K67" s="46">
        <f t="shared" si="210"/>
        <v>0</v>
      </c>
      <c r="L67" s="44">
        <f t="shared" ref="L67" si="239">IF(L63-L66&gt;M64-M67,M64-M67,L63-L66)</f>
        <v>0</v>
      </c>
      <c r="M67" s="45">
        <f t="shared" ref="M67" si="240">IF(M64&lt;M63,M64,M63)</f>
        <v>394138.74</v>
      </c>
      <c r="N67" s="45"/>
      <c r="O67" s="46">
        <f t="shared" si="214"/>
        <v>394138.74</v>
      </c>
      <c r="P67" s="44">
        <f t="shared" ref="P67" si="241">IF(P63-P66&gt;Q64-Q67,Q64-Q67,P63-P66)</f>
        <v>0</v>
      </c>
      <c r="Q67" s="45">
        <f t="shared" ref="Q67" si="242">IF(Q64&lt;Q63,Q64,Q63)</f>
        <v>0</v>
      </c>
      <c r="R67" s="45"/>
      <c r="S67" s="46">
        <f t="shared" si="218"/>
        <v>0</v>
      </c>
      <c r="T67" s="44">
        <f t="shared" ref="T67" si="243">IF(T63-T66&gt;U64-U67,U64-U67,T63-T66)</f>
        <v>0</v>
      </c>
      <c r="U67" s="45">
        <f t="shared" ref="U67" si="244">IF(U64&lt;U63,U64,U63)</f>
        <v>0</v>
      </c>
      <c r="V67" s="45"/>
      <c r="W67" s="46">
        <f t="shared" si="222"/>
        <v>0</v>
      </c>
      <c r="X67" s="44">
        <f t="shared" ref="X67" si="245">IF(X63-X66&gt;Y64-Y67,Y64-Y67,X63-X66)</f>
        <v>0</v>
      </c>
      <c r="Y67" s="45">
        <f t="shared" ref="Y67" si="246">IF(Y64&lt;Y63,Y64,Y63)</f>
        <v>0</v>
      </c>
      <c r="Z67" s="45"/>
      <c r="AA67" s="46">
        <f t="shared" si="226"/>
        <v>0</v>
      </c>
      <c r="AB67" s="44">
        <f t="shared" ref="AB67" si="247">IF(AB63-AB66&gt;AC64-AC67,AC64-AC67,AB63-AB66)</f>
        <v>0</v>
      </c>
      <c r="AC67" s="45">
        <f t="shared" ref="AC67" si="248">IF(AC64&lt;AC63,AC64,AC63)</f>
        <v>0</v>
      </c>
      <c r="AD67" s="45"/>
      <c r="AE67" s="46">
        <f t="shared" si="230"/>
        <v>0</v>
      </c>
      <c r="AF67" s="44">
        <f t="shared" ref="AF67" si="249">IF(AF63-AF66&gt;AG64-AG67,AG64-AG67,AF63-AF66)</f>
        <v>0</v>
      </c>
      <c r="AG67" s="45">
        <f t="shared" ref="AG67" si="250">IF(AG64&lt;AG63,AG64,AG63)</f>
        <v>0</v>
      </c>
      <c r="AH67" s="45"/>
      <c r="AI67" s="46">
        <f t="shared" si="234"/>
        <v>0</v>
      </c>
      <c r="AJ67" s="44">
        <f t="shared" ref="AJ67" si="251">IF(AJ63-AJ66&gt;AK64-AK67,AK64-AK67,AJ63-AJ66)</f>
        <v>0</v>
      </c>
      <c r="AK67" s="45">
        <f t="shared" ref="AK67" si="252">IF(AK64&lt;AK63,AK64,AK63)</f>
        <v>0</v>
      </c>
      <c r="AL67" s="45"/>
      <c r="AM67" s="46">
        <f t="shared" si="238"/>
        <v>0</v>
      </c>
    </row>
    <row r="68" spans="1:39">
      <c r="A68" s="191" t="s">
        <v>4</v>
      </c>
      <c r="B68" s="192"/>
      <c r="C68" s="193"/>
      <c r="D68" s="44">
        <f>IF(D63-D67-D66&gt;F64-F68,F64-F68,D63-D67-D66)</f>
        <v>0</v>
      </c>
      <c r="E68" s="45"/>
      <c r="F68" s="45">
        <f>IF(F64&lt;F63,F64,F63)</f>
        <v>387200.6</v>
      </c>
      <c r="G68" s="46">
        <f t="shared" si="209"/>
        <v>387200.6</v>
      </c>
      <c r="H68" s="44">
        <f>IF(H63-H67-H66&gt;J64-J68,J64-J68,H63-H67-H66)</f>
        <v>0</v>
      </c>
      <c r="I68" s="45"/>
      <c r="J68" s="45">
        <f>IF(J64&lt;J63,J64,J63)</f>
        <v>0</v>
      </c>
      <c r="K68" s="46">
        <f t="shared" si="210"/>
        <v>0</v>
      </c>
      <c r="L68" s="44">
        <f t="shared" ref="L68" si="253">IF(L63-L67-L66&gt;N64-N68,N64-N68,L63-L67-L66)</f>
        <v>0</v>
      </c>
      <c r="M68" s="45"/>
      <c r="N68" s="45">
        <f t="shared" ref="N68" si="254">IF(N64&lt;N63,N64,N63)</f>
        <v>394138.74</v>
      </c>
      <c r="O68" s="46">
        <f t="shared" si="214"/>
        <v>394138.74</v>
      </c>
      <c r="P68" s="44">
        <f t="shared" ref="P68" si="255">IF(P63-P67-P66&gt;R64-R68,R64-R68,P63-P67-P66)</f>
        <v>0</v>
      </c>
      <c r="Q68" s="45"/>
      <c r="R68" s="45">
        <f t="shared" ref="R68" si="256">IF(R64&lt;R63,R64,R63)</f>
        <v>0</v>
      </c>
      <c r="S68" s="46">
        <f t="shared" si="218"/>
        <v>0</v>
      </c>
      <c r="T68" s="44">
        <f t="shared" ref="T68" si="257">IF(T63-T67-T66&gt;V64-V68,V64-V68,T63-T67-T66)</f>
        <v>0</v>
      </c>
      <c r="U68" s="45"/>
      <c r="V68" s="45">
        <f t="shared" ref="V68" si="258">IF(V64&lt;V63,V64,V63)</f>
        <v>0</v>
      </c>
      <c r="W68" s="46">
        <f t="shared" si="222"/>
        <v>0</v>
      </c>
      <c r="X68" s="44">
        <f t="shared" ref="X68" si="259">IF(X63-X67-X66&gt;Z64-Z68,Z64-Z68,X63-X67-X66)</f>
        <v>0</v>
      </c>
      <c r="Y68" s="45"/>
      <c r="Z68" s="45">
        <f t="shared" ref="Z68" si="260">IF(Z64&lt;Z63,Z64,Z63)</f>
        <v>0</v>
      </c>
      <c r="AA68" s="46">
        <f t="shared" si="226"/>
        <v>0</v>
      </c>
      <c r="AB68" s="44">
        <f t="shared" ref="AB68" si="261">IF(AB63-AB67-AB66&gt;AD64-AD68,AD64-AD68,AB63-AB67-AB66)</f>
        <v>0</v>
      </c>
      <c r="AC68" s="45"/>
      <c r="AD68" s="45">
        <f t="shared" ref="AD68" si="262">IF(AD64&lt;AD63,AD64,AD63)</f>
        <v>0</v>
      </c>
      <c r="AE68" s="46">
        <f t="shared" si="230"/>
        <v>0</v>
      </c>
      <c r="AF68" s="44">
        <f t="shared" ref="AF68" si="263">IF(AF63-AF67-AF66&gt;AH64-AH68,AH64-AH68,AF63-AF67-AF66)</f>
        <v>0</v>
      </c>
      <c r="AG68" s="45"/>
      <c r="AH68" s="45">
        <f t="shared" ref="AH68" si="264">IF(AH64&lt;AH63,AH64,AH63)</f>
        <v>0</v>
      </c>
      <c r="AI68" s="46">
        <f t="shared" si="234"/>
        <v>0</v>
      </c>
      <c r="AJ68" s="44">
        <f t="shared" ref="AJ68" si="265">IF(AJ63-AJ67-AJ66&gt;AL64-AL68,AL64-AL68,AJ63-AJ67-AJ66)</f>
        <v>0</v>
      </c>
      <c r="AK68" s="45"/>
      <c r="AL68" s="45">
        <f t="shared" ref="AL68" si="266">IF(AL64&lt;AL63,AL64,AL63)</f>
        <v>0</v>
      </c>
      <c r="AM68" s="46">
        <f t="shared" si="238"/>
        <v>0</v>
      </c>
    </row>
    <row r="69" spans="1:39" hidden="1">
      <c r="A69" s="185" t="s">
        <v>35</v>
      </c>
      <c r="B69" s="186"/>
      <c r="C69" s="187"/>
      <c r="D69" s="104">
        <f t="shared" ref="D69:F69" si="267">SUM(D66:D68)</f>
        <v>0</v>
      </c>
      <c r="E69" s="105">
        <f t="shared" si="267"/>
        <v>387200.6</v>
      </c>
      <c r="F69" s="105">
        <f t="shared" si="267"/>
        <v>387200.6</v>
      </c>
      <c r="G69" s="106">
        <f t="shared" si="209"/>
        <v>774401.2</v>
      </c>
      <c r="H69" s="156">
        <f t="shared" ref="H69:J69" si="268">SUM(H66:H68)</f>
        <v>0</v>
      </c>
      <c r="I69" s="157">
        <f t="shared" si="268"/>
        <v>0</v>
      </c>
      <c r="J69" s="157">
        <f t="shared" si="268"/>
        <v>0</v>
      </c>
      <c r="K69" s="158">
        <f t="shared" ref="K69" si="269">SUM(H69:J69)</f>
        <v>0</v>
      </c>
      <c r="L69" s="104">
        <f t="shared" ref="L69:N69" si="270">SUM(L66:L68)</f>
        <v>0</v>
      </c>
      <c r="M69" s="105">
        <f t="shared" si="270"/>
        <v>394138.74</v>
      </c>
      <c r="N69" s="105">
        <f t="shared" si="270"/>
        <v>394138.74</v>
      </c>
      <c r="O69" s="106">
        <f t="shared" ref="O69" si="271">SUM(L69:N69)</f>
        <v>788277.48</v>
      </c>
      <c r="P69" s="156">
        <f t="shared" ref="P69:R69" si="272">SUM(P66:P68)</f>
        <v>0</v>
      </c>
      <c r="Q69" s="157">
        <f t="shared" si="272"/>
        <v>0</v>
      </c>
      <c r="R69" s="157">
        <f t="shared" si="272"/>
        <v>0</v>
      </c>
      <c r="S69" s="158">
        <f t="shared" ref="S69" si="273">SUM(P69:R69)</f>
        <v>0</v>
      </c>
      <c r="T69" s="104">
        <f t="shared" ref="T69:V69" si="274">SUM(T66:T68)</f>
        <v>0</v>
      </c>
      <c r="U69" s="105">
        <f t="shared" si="274"/>
        <v>0</v>
      </c>
      <c r="V69" s="105">
        <f t="shared" si="274"/>
        <v>0</v>
      </c>
      <c r="W69" s="106">
        <f t="shared" ref="W69" si="275">SUM(T69:V69)</f>
        <v>0</v>
      </c>
      <c r="X69" s="156">
        <f t="shared" ref="X69:Z69" si="276">SUM(X66:X68)</f>
        <v>0</v>
      </c>
      <c r="Y69" s="157">
        <f t="shared" si="276"/>
        <v>0</v>
      </c>
      <c r="Z69" s="157">
        <f t="shared" si="276"/>
        <v>0</v>
      </c>
      <c r="AA69" s="158">
        <f t="shared" ref="AA69" si="277">SUM(X69:Z69)</f>
        <v>0</v>
      </c>
      <c r="AB69" s="104">
        <f t="shared" ref="AB69:AD69" si="278">SUM(AB66:AB68)</f>
        <v>0</v>
      </c>
      <c r="AC69" s="105">
        <f t="shared" si="278"/>
        <v>0</v>
      </c>
      <c r="AD69" s="105">
        <f t="shared" si="278"/>
        <v>0</v>
      </c>
      <c r="AE69" s="106">
        <f t="shared" ref="AE69" si="279">SUM(AB69:AD69)</f>
        <v>0</v>
      </c>
      <c r="AF69" s="156">
        <f t="shared" ref="AF69:AH69" si="280">SUM(AF66:AF68)</f>
        <v>0</v>
      </c>
      <c r="AG69" s="157">
        <f t="shared" si="280"/>
        <v>0</v>
      </c>
      <c r="AH69" s="157">
        <f t="shared" si="280"/>
        <v>0</v>
      </c>
      <c r="AI69" s="158">
        <f t="shared" ref="AI69" si="281">SUM(AF69:AH69)</f>
        <v>0</v>
      </c>
      <c r="AJ69" s="104">
        <f t="shared" ref="AJ69:AL69" si="282">SUM(AJ66:AJ68)</f>
        <v>0</v>
      </c>
      <c r="AK69" s="105">
        <f t="shared" si="282"/>
        <v>0</v>
      </c>
      <c r="AL69" s="105">
        <f t="shared" si="282"/>
        <v>0</v>
      </c>
      <c r="AM69" s="106">
        <f t="shared" ref="AM69" si="283">SUM(AJ69:AL69)</f>
        <v>0</v>
      </c>
    </row>
    <row r="70" spans="1:39">
      <c r="A70" s="206" t="s">
        <v>53</v>
      </c>
      <c r="B70" s="207"/>
      <c r="C70" s="208"/>
      <c r="D70" s="107">
        <f>D63-D69</f>
        <v>0</v>
      </c>
      <c r="E70" s="108">
        <f>E63-E69</f>
        <v>51568.799999999988</v>
      </c>
      <c r="F70" s="108">
        <f>F63-F69</f>
        <v>51568.799999999988</v>
      </c>
      <c r="G70" s="97">
        <f>SUM(D70:F70)</f>
        <v>103137.59999999998</v>
      </c>
      <c r="H70" s="159">
        <f>H63-H69</f>
        <v>0</v>
      </c>
      <c r="I70" s="160">
        <f>I63-I69</f>
        <v>51568.799999999988</v>
      </c>
      <c r="J70" s="160">
        <f>J63-J69</f>
        <v>51568.799999999988</v>
      </c>
      <c r="K70" s="149">
        <f>SUM(H70:J70)</f>
        <v>103137.59999999998</v>
      </c>
      <c r="L70" s="107">
        <f>L63-L69</f>
        <v>0</v>
      </c>
      <c r="M70" s="108">
        <f>M63-M69</f>
        <v>274050.06000000006</v>
      </c>
      <c r="N70" s="108">
        <f>N63-N69</f>
        <v>274050.06000000006</v>
      </c>
      <c r="O70" s="97">
        <f>SUM(L70:N70)</f>
        <v>548100.12000000011</v>
      </c>
      <c r="P70" s="159">
        <f>P63-P69</f>
        <v>0</v>
      </c>
      <c r="Q70" s="160">
        <f>Q63-Q69</f>
        <v>274050.06000000006</v>
      </c>
      <c r="R70" s="160">
        <f>R63-R69</f>
        <v>274050.06000000006</v>
      </c>
      <c r="S70" s="149">
        <f>SUM(P70:R70)</f>
        <v>548100.12000000011</v>
      </c>
      <c r="T70" s="107">
        <f>T63-T69</f>
        <v>0</v>
      </c>
      <c r="U70" s="108">
        <f>U63-U69</f>
        <v>274050.06000000006</v>
      </c>
      <c r="V70" s="108">
        <f>V63-V69</f>
        <v>274050.06000000006</v>
      </c>
      <c r="W70" s="97">
        <f>SUM(T70:V70)</f>
        <v>548100.12000000011</v>
      </c>
      <c r="X70" s="159">
        <f>X63-X69</f>
        <v>0</v>
      </c>
      <c r="Y70" s="160">
        <f>Y63-Y69</f>
        <v>274050.06000000006</v>
      </c>
      <c r="Z70" s="160">
        <f>Z63-Z69</f>
        <v>274050.06000000006</v>
      </c>
      <c r="AA70" s="149">
        <f>SUM(X70:Z70)</f>
        <v>548100.12000000011</v>
      </c>
      <c r="AB70" s="107">
        <f>AB63-AB69</f>
        <v>0</v>
      </c>
      <c r="AC70" s="108">
        <f>AC63-AC69</f>
        <v>274050.06000000006</v>
      </c>
      <c r="AD70" s="108">
        <f>AD63-AD69</f>
        <v>274050.06000000006</v>
      </c>
      <c r="AE70" s="97">
        <f>SUM(AB70:AD70)</f>
        <v>548100.12000000011</v>
      </c>
      <c r="AF70" s="159">
        <f>AF63-AF69</f>
        <v>0</v>
      </c>
      <c r="AG70" s="160">
        <f>AG63-AG69</f>
        <v>274050.06000000006</v>
      </c>
      <c r="AH70" s="160">
        <f>AH63-AH69</f>
        <v>274050.06000000006</v>
      </c>
      <c r="AI70" s="149">
        <f>SUM(AF70:AH70)</f>
        <v>548100.12000000011</v>
      </c>
      <c r="AJ70" s="107">
        <f>AJ63-AJ69</f>
        <v>0</v>
      </c>
      <c r="AK70" s="108">
        <f>AK63-AK69</f>
        <v>274050.06000000006</v>
      </c>
      <c r="AL70" s="108">
        <f>AL63-AL69</f>
        <v>274050.06000000006</v>
      </c>
      <c r="AM70" s="97">
        <f>SUM(AJ70:AL70)</f>
        <v>548100.12000000011</v>
      </c>
    </row>
    <row r="71" spans="1:39">
      <c r="A71" s="218" t="s">
        <v>49</v>
      </c>
      <c r="B71" s="219"/>
      <c r="C71" s="220"/>
      <c r="D71" s="87"/>
      <c r="E71" s="88"/>
      <c r="F71" s="88"/>
      <c r="G71" s="89"/>
      <c r="H71" s="141"/>
      <c r="I71" s="142"/>
      <c r="J71" s="142"/>
      <c r="K71" s="143"/>
      <c r="L71" s="87"/>
      <c r="M71" s="88"/>
      <c r="N71" s="88"/>
      <c r="O71" s="89"/>
      <c r="P71" s="141"/>
      <c r="Q71" s="142"/>
      <c r="R71" s="142"/>
      <c r="S71" s="143"/>
      <c r="T71" s="87"/>
      <c r="U71" s="88"/>
      <c r="V71" s="88"/>
      <c r="W71" s="89"/>
      <c r="X71" s="141"/>
      <c r="Y71" s="142"/>
      <c r="Z71" s="142"/>
      <c r="AA71" s="143"/>
      <c r="AB71" s="87"/>
      <c r="AC71" s="88"/>
      <c r="AD71" s="88"/>
      <c r="AE71" s="89"/>
      <c r="AF71" s="141"/>
      <c r="AG71" s="142"/>
      <c r="AH71" s="142"/>
      <c r="AI71" s="143"/>
      <c r="AJ71" s="87"/>
      <c r="AK71" s="88"/>
      <c r="AL71" s="88"/>
      <c r="AM71" s="89"/>
    </row>
    <row r="72" spans="1:39">
      <c r="A72" s="176" t="s">
        <v>50</v>
      </c>
      <c r="B72" s="177"/>
      <c r="C72" s="178"/>
      <c r="D72" s="109">
        <f>IF(D70&lt;=0,(+D64-D66-E66-F66),0)</f>
        <v>0</v>
      </c>
      <c r="E72" s="110">
        <f>IF(E70&lt;=0,(+E64-D67-E67),0)</f>
        <v>0</v>
      </c>
      <c r="F72" s="110">
        <f>IF(F70&lt;=0,(+F64-D68-E68-F68),0)</f>
        <v>0</v>
      </c>
      <c r="G72" s="111">
        <f>SUM(D72:F72)</f>
        <v>0</v>
      </c>
      <c r="H72" s="161">
        <f>IF(H70&lt;=0,(+H64-H66-I66-J66),0)</f>
        <v>0</v>
      </c>
      <c r="I72" s="162">
        <f>IF(I70&lt;=0,(+I64-H67-I67),0)</f>
        <v>0</v>
      </c>
      <c r="J72" s="162">
        <f>IF(J70&lt;=0,(+J64-H68-I68-J68),0)</f>
        <v>0</v>
      </c>
      <c r="K72" s="163">
        <f>SUM(H72:J72)</f>
        <v>0</v>
      </c>
      <c r="L72" s="109">
        <f t="shared" ref="L72" si="284">IF(L70&lt;=0,(+L64-L66-M66-N66),0)</f>
        <v>0</v>
      </c>
      <c r="M72" s="110">
        <f t="shared" ref="M72" si="285">IF(M70&lt;=0,(+M64-L67-M67),0)</f>
        <v>0</v>
      </c>
      <c r="N72" s="110">
        <f t="shared" ref="N72" si="286">IF(N70&lt;=0,(+N64-L68-M68-N68),0)</f>
        <v>0</v>
      </c>
      <c r="O72" s="111">
        <f t="shared" ref="O72" si="287">SUM(L72:N72)</f>
        <v>0</v>
      </c>
      <c r="P72" s="161">
        <f t="shared" ref="P72" si="288">IF(P70&lt;=0,(+P64-P66-Q66-R66),0)</f>
        <v>0</v>
      </c>
      <c r="Q72" s="162">
        <f t="shared" ref="Q72" si="289">IF(Q70&lt;=0,(+Q64-P67-Q67),0)</f>
        <v>0</v>
      </c>
      <c r="R72" s="162">
        <f t="shared" ref="R72" si="290">IF(R70&lt;=0,(+R64-P68-Q68-R68),0)</f>
        <v>0</v>
      </c>
      <c r="S72" s="163">
        <f t="shared" ref="S72" si="291">SUM(P72:R72)</f>
        <v>0</v>
      </c>
      <c r="T72" s="109">
        <f t="shared" ref="T72" si="292">IF(T70&lt;=0,(+T64-T66-U66-V66),0)</f>
        <v>0</v>
      </c>
      <c r="U72" s="110">
        <f t="shared" ref="U72" si="293">IF(U70&lt;=0,(+U64-T67-U67),0)</f>
        <v>0</v>
      </c>
      <c r="V72" s="110">
        <f t="shared" ref="V72" si="294">IF(V70&lt;=0,(+V64-T68-U68-V68),0)</f>
        <v>0</v>
      </c>
      <c r="W72" s="111">
        <f t="shared" ref="W72" si="295">SUM(T72:V72)</f>
        <v>0</v>
      </c>
      <c r="X72" s="161">
        <f t="shared" ref="X72" si="296">IF(X70&lt;=0,(+X64-X66-Y66-Z66),0)</f>
        <v>0</v>
      </c>
      <c r="Y72" s="162">
        <f t="shared" ref="Y72" si="297">IF(Y70&lt;=0,(+Y64-X67-Y67),0)</f>
        <v>0</v>
      </c>
      <c r="Z72" s="162">
        <f t="shared" ref="Z72" si="298">IF(Z70&lt;=0,(+Z64-X68-Y68-Z68),0)</f>
        <v>0</v>
      </c>
      <c r="AA72" s="163">
        <f t="shared" ref="AA72" si="299">SUM(X72:Z72)</f>
        <v>0</v>
      </c>
      <c r="AB72" s="109">
        <f t="shared" ref="AB72" si="300">IF(AB70&lt;=0,(+AB64-AB66-AC66-AD66),0)</f>
        <v>0</v>
      </c>
      <c r="AC72" s="110">
        <f t="shared" ref="AC72:AK72" si="301">IF(AC70&lt;=0,(+AC64-AB67-AC67),0)</f>
        <v>0</v>
      </c>
      <c r="AD72" s="110">
        <f t="shared" ref="AD72" si="302">IF(AD70&lt;=0,(+AD64-AB68-AC68-AD68),0)</f>
        <v>0</v>
      </c>
      <c r="AE72" s="111">
        <f t="shared" ref="AE72" si="303">SUM(AB72:AD72)</f>
        <v>0</v>
      </c>
      <c r="AF72" s="161">
        <f t="shared" ref="AF72" si="304">IF(AF70&lt;=0,(+AF64-AF66-AG66-AH66),0)</f>
        <v>0</v>
      </c>
      <c r="AG72" s="162">
        <f t="shared" ref="AG72" si="305">IF(AG70&lt;=0,(+AG64-AF67-AG67),0)</f>
        <v>0</v>
      </c>
      <c r="AH72" s="162">
        <f t="shared" ref="AH72" si="306">IF(AH70&lt;=0,(+AH64-AF68-AG68-AH68),0)</f>
        <v>0</v>
      </c>
      <c r="AI72" s="163">
        <f t="shared" ref="AI72" si="307">SUM(AF72:AH72)</f>
        <v>0</v>
      </c>
      <c r="AJ72" s="109">
        <f t="shared" ref="AJ72" si="308">IF(AJ70&lt;=0,(+AJ64-AJ66-AK66-AL66),0)</f>
        <v>0</v>
      </c>
      <c r="AK72" s="110">
        <f t="shared" si="301"/>
        <v>0</v>
      </c>
      <c r="AL72" s="110">
        <f t="shared" ref="AL72" si="309">IF(AL70&lt;=0,(+AL64-AJ68-AK68-AL68),0)</f>
        <v>0</v>
      </c>
      <c r="AM72" s="111">
        <f t="shared" ref="AM72" si="310">SUM(AJ72:AL72)</f>
        <v>0</v>
      </c>
    </row>
    <row r="73" spans="1:39">
      <c r="A73" s="176" t="s">
        <v>51</v>
      </c>
      <c r="B73" s="177"/>
      <c r="C73" s="178"/>
      <c r="D73" s="95">
        <f>E42</f>
        <v>0</v>
      </c>
      <c r="E73" s="96">
        <f t="shared" ref="E73:F73" si="311">F42</f>
        <v>0</v>
      </c>
      <c r="F73" s="96">
        <f t="shared" si="311"/>
        <v>0</v>
      </c>
      <c r="G73" s="97">
        <f>SUM(D73:F73)</f>
        <v>0</v>
      </c>
      <c r="H73" s="147">
        <f>I42</f>
        <v>0</v>
      </c>
      <c r="I73" s="148">
        <f t="shared" ref="I73:J73" si="312">J42</f>
        <v>0</v>
      </c>
      <c r="J73" s="148">
        <f t="shared" si="312"/>
        <v>0</v>
      </c>
      <c r="K73" s="149">
        <f>SUM(H73:J73)</f>
        <v>0</v>
      </c>
      <c r="L73" s="95">
        <f>M42</f>
        <v>0</v>
      </c>
      <c r="M73" s="96">
        <f t="shared" ref="M73:N73" si="313">N42</f>
        <v>0</v>
      </c>
      <c r="N73" s="96">
        <f t="shared" si="313"/>
        <v>0</v>
      </c>
      <c r="O73" s="97">
        <f>SUM(L73:N73)</f>
        <v>0</v>
      </c>
      <c r="P73" s="147">
        <f>Q42</f>
        <v>0</v>
      </c>
      <c r="Q73" s="148">
        <f t="shared" ref="Q73:R73" si="314">R42</f>
        <v>0</v>
      </c>
      <c r="R73" s="148">
        <f t="shared" si="314"/>
        <v>0</v>
      </c>
      <c r="S73" s="149">
        <f>SUM(P73:R73)</f>
        <v>0</v>
      </c>
      <c r="T73" s="95">
        <f>U42</f>
        <v>0</v>
      </c>
      <c r="U73" s="96">
        <f t="shared" ref="U73:V73" si="315">V42</f>
        <v>0</v>
      </c>
      <c r="V73" s="96">
        <f t="shared" si="315"/>
        <v>0</v>
      </c>
      <c r="W73" s="97">
        <f>SUM(T73:V73)</f>
        <v>0</v>
      </c>
      <c r="X73" s="147">
        <f>Y42</f>
        <v>0</v>
      </c>
      <c r="Y73" s="148">
        <f t="shared" ref="Y73:Z73" si="316">Z42</f>
        <v>0</v>
      </c>
      <c r="Z73" s="148">
        <f t="shared" si="316"/>
        <v>0</v>
      </c>
      <c r="AA73" s="149">
        <f>SUM(X73:Z73)</f>
        <v>0</v>
      </c>
      <c r="AB73" s="95">
        <f>AC42</f>
        <v>0</v>
      </c>
      <c r="AC73" s="96">
        <f t="shared" ref="AC73:AD73" si="317">AD42</f>
        <v>0</v>
      </c>
      <c r="AD73" s="96">
        <f t="shared" si="317"/>
        <v>0</v>
      </c>
      <c r="AE73" s="97">
        <f>SUM(AB73:AD73)</f>
        <v>0</v>
      </c>
      <c r="AF73" s="147">
        <f>AG42</f>
        <v>0</v>
      </c>
      <c r="AG73" s="148">
        <f t="shared" ref="AG73:AH73" si="318">AH42</f>
        <v>0</v>
      </c>
      <c r="AH73" s="148">
        <f t="shared" si="318"/>
        <v>0</v>
      </c>
      <c r="AI73" s="149">
        <f>SUM(AF73:AH73)</f>
        <v>0</v>
      </c>
      <c r="AJ73" s="95">
        <f>AK42</f>
        <v>0</v>
      </c>
      <c r="AK73" s="96">
        <f t="shared" ref="AK73:AL73" si="319">AL42</f>
        <v>0</v>
      </c>
      <c r="AL73" s="96">
        <f t="shared" si="319"/>
        <v>0</v>
      </c>
      <c r="AM73" s="97">
        <f>SUM(AJ73:AL73)</f>
        <v>0</v>
      </c>
    </row>
    <row r="74" spans="1:39" ht="15" thickBot="1">
      <c r="A74" s="179" t="s">
        <v>52</v>
      </c>
      <c r="B74" s="180"/>
      <c r="C74" s="181"/>
      <c r="D74" s="112">
        <f>+D72+D73</f>
        <v>0</v>
      </c>
      <c r="E74" s="113">
        <f>+E72+E73</f>
        <v>0</v>
      </c>
      <c r="F74" s="113">
        <f>+F72+F73</f>
        <v>0</v>
      </c>
      <c r="G74" s="114">
        <f>SUM(D74:F74)</f>
        <v>0</v>
      </c>
      <c r="H74" s="164">
        <f>+H72+H73</f>
        <v>0</v>
      </c>
      <c r="I74" s="165">
        <f>+I72+I73</f>
        <v>0</v>
      </c>
      <c r="J74" s="165">
        <f>+J72+J73</f>
        <v>0</v>
      </c>
      <c r="K74" s="166">
        <f>SUM(H74:J74)</f>
        <v>0</v>
      </c>
      <c r="L74" s="112">
        <f>+L72+L73</f>
        <v>0</v>
      </c>
      <c r="M74" s="113">
        <f>+M72+M73</f>
        <v>0</v>
      </c>
      <c r="N74" s="113">
        <f>+N72+N73</f>
        <v>0</v>
      </c>
      <c r="O74" s="114">
        <f>SUM(L74:N74)</f>
        <v>0</v>
      </c>
      <c r="P74" s="164">
        <f>+P72+P73</f>
        <v>0</v>
      </c>
      <c r="Q74" s="165">
        <f>+Q72+Q73</f>
        <v>0</v>
      </c>
      <c r="R74" s="165">
        <f>+R72+R73</f>
        <v>0</v>
      </c>
      <c r="S74" s="166">
        <f>SUM(P74:R74)</f>
        <v>0</v>
      </c>
      <c r="T74" s="112">
        <f>+T72+T73</f>
        <v>0</v>
      </c>
      <c r="U74" s="113">
        <f>+U72+U73</f>
        <v>0</v>
      </c>
      <c r="V74" s="113">
        <f>+V72+V73</f>
        <v>0</v>
      </c>
      <c r="W74" s="114">
        <f>SUM(T74:V74)</f>
        <v>0</v>
      </c>
      <c r="X74" s="164">
        <f>+X72+X73</f>
        <v>0</v>
      </c>
      <c r="Y74" s="165">
        <f>+Y72+Y73</f>
        <v>0</v>
      </c>
      <c r="Z74" s="165">
        <f>+Z72+Z73</f>
        <v>0</v>
      </c>
      <c r="AA74" s="166">
        <f>SUM(X74:Z74)</f>
        <v>0</v>
      </c>
      <c r="AB74" s="112">
        <f>+AB72+AB73</f>
        <v>0</v>
      </c>
      <c r="AC74" s="113">
        <f>+AC72+AC73</f>
        <v>0</v>
      </c>
      <c r="AD74" s="113">
        <f>+AD72+AD73</f>
        <v>0</v>
      </c>
      <c r="AE74" s="114">
        <f>SUM(AB74:AD74)</f>
        <v>0</v>
      </c>
      <c r="AF74" s="164">
        <f>+AF72+AF73</f>
        <v>0</v>
      </c>
      <c r="AG74" s="165">
        <f>+AG72+AG73</f>
        <v>0</v>
      </c>
      <c r="AH74" s="165">
        <f>+AH72+AH73</f>
        <v>0</v>
      </c>
      <c r="AI74" s="166">
        <f>SUM(AF74:AH74)</f>
        <v>0</v>
      </c>
      <c r="AJ74" s="112">
        <f>+AJ72+AJ73</f>
        <v>0</v>
      </c>
      <c r="AK74" s="113">
        <f>+AK72+AK73</f>
        <v>0</v>
      </c>
      <c r="AL74" s="113">
        <f>+AL72+AL73</f>
        <v>0</v>
      </c>
      <c r="AM74" s="114">
        <f>SUM(AJ74:AL74)</f>
        <v>0</v>
      </c>
    </row>
    <row r="76" spans="1:39">
      <c r="M76" s="2">
        <v>490377</v>
      </c>
      <c r="N76" s="2">
        <v>381530</v>
      </c>
      <c r="O76" s="2">
        <v>381530</v>
      </c>
    </row>
    <row r="77" spans="1:39">
      <c r="J77" s="175">
        <f>SUM(I52:K52)</f>
        <v>0</v>
      </c>
      <c r="M77" s="175">
        <v>663770</v>
      </c>
      <c r="N77" s="2">
        <v>77140</v>
      </c>
      <c r="O77" s="2">
        <v>99219</v>
      </c>
    </row>
    <row r="78" spans="1:39">
      <c r="J78" s="175">
        <f>SUM(J31:K31)</f>
        <v>0</v>
      </c>
      <c r="N78" s="175"/>
      <c r="O78" s="2">
        <v>220686</v>
      </c>
    </row>
    <row r="79" spans="1:39">
      <c r="J79" s="175">
        <f>J77-J78</f>
        <v>0</v>
      </c>
      <c r="M79" s="175"/>
      <c r="N79" s="175"/>
      <c r="O79" s="2">
        <f>SUM(O77:O78)</f>
        <v>319905</v>
      </c>
    </row>
    <row r="80" spans="1:39">
      <c r="G80" s="175">
        <f>F49+J49+N49</f>
        <v>0</v>
      </c>
      <c r="J80" s="2">
        <v>331885</v>
      </c>
      <c r="M80" s="175">
        <f>M76-M77</f>
        <v>-173393</v>
      </c>
      <c r="N80" s="2">
        <f>N76-N77</f>
        <v>304390</v>
      </c>
      <c r="O80" s="2">
        <f>O76-O79</f>
        <v>61625</v>
      </c>
    </row>
    <row r="81" spans="5:16">
      <c r="H81" s="2">
        <v>10</v>
      </c>
      <c r="J81" s="175">
        <f>SUM(J79:J80)</f>
        <v>331885</v>
      </c>
      <c r="N81" s="2">
        <v>3000</v>
      </c>
      <c r="O81" s="2">
        <v>3000</v>
      </c>
      <c r="P81" s="2">
        <f>SUM(N80:O81)</f>
        <v>372015</v>
      </c>
    </row>
    <row r="82" spans="5:16">
      <c r="H82" s="2">
        <v>19</v>
      </c>
      <c r="L82" s="175"/>
      <c r="N82" s="175">
        <f>SUM(M80:O80)</f>
        <v>192622</v>
      </c>
    </row>
    <row r="83" spans="5:16">
      <c r="E83" s="2">
        <v>133309</v>
      </c>
      <c r="H83" s="2">
        <f>SUM(H81:H82)</f>
        <v>29</v>
      </c>
    </row>
    <row r="84" spans="5:16">
      <c r="E84" s="2">
        <f>E83*2</f>
        <v>266618</v>
      </c>
      <c r="H84" s="2">
        <v>200</v>
      </c>
      <c r="L84" s="175"/>
    </row>
    <row r="85" spans="5:16">
      <c r="G85" s="175">
        <f>H85+G80</f>
        <v>5800</v>
      </c>
      <c r="H85" s="2">
        <f>H83*H84</f>
        <v>5800</v>
      </c>
    </row>
    <row r="86" spans="5:16">
      <c r="E86" s="2">
        <v>200169</v>
      </c>
    </row>
    <row r="87" spans="5:16">
      <c r="E87" s="2">
        <v>19639</v>
      </c>
    </row>
    <row r="88" spans="5:16">
      <c r="E88" s="2">
        <v>19639</v>
      </c>
    </row>
    <row r="89" spans="5:16">
      <c r="E89" s="2">
        <f>SUM(E86:E88)</f>
        <v>239447</v>
      </c>
    </row>
    <row r="91" spans="5:16">
      <c r="E91" s="2">
        <f>E84-E89</f>
        <v>27171</v>
      </c>
    </row>
  </sheetData>
  <mergeCells count="31">
    <mergeCell ref="X1:AA1"/>
    <mergeCell ref="AB1:AE1"/>
    <mergeCell ref="AF1:AI1"/>
    <mergeCell ref="AJ1:AM1"/>
    <mergeCell ref="L1:O1"/>
    <mergeCell ref="P1:S1"/>
    <mergeCell ref="T1:W1"/>
    <mergeCell ref="H1:K1"/>
    <mergeCell ref="D1:G1"/>
    <mergeCell ref="A47:C47"/>
    <mergeCell ref="A71:C71"/>
    <mergeCell ref="A72:C72"/>
    <mergeCell ref="A1:A2"/>
    <mergeCell ref="A48:C48"/>
    <mergeCell ref="A49:C49"/>
    <mergeCell ref="A58:C58"/>
    <mergeCell ref="A73:C73"/>
    <mergeCell ref="A74:C74"/>
    <mergeCell ref="A52:C52"/>
    <mergeCell ref="A69:C69"/>
    <mergeCell ref="A65:C65"/>
    <mergeCell ref="A66:C66"/>
    <mergeCell ref="A67:C67"/>
    <mergeCell ref="A68:C68"/>
    <mergeCell ref="A59:C59"/>
    <mergeCell ref="A60:C60"/>
    <mergeCell ref="A61:C61"/>
    <mergeCell ref="A62:C62"/>
    <mergeCell ref="A63:C63"/>
    <mergeCell ref="A64:C64"/>
    <mergeCell ref="A70:C70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D12" sqref="D12"/>
    </sheetView>
  </sheetViews>
  <sheetFormatPr defaultColWidth="22.28515625" defaultRowHeight="15"/>
  <cols>
    <col min="1" max="1" width="13.85546875" bestFit="1" customWidth="1"/>
    <col min="2" max="2" width="14.42578125" bestFit="1" customWidth="1"/>
    <col min="3" max="3" width="16.7109375" bestFit="1" customWidth="1"/>
    <col min="4" max="4" width="13.85546875" bestFit="1" customWidth="1"/>
    <col min="5" max="5" width="15.28515625" bestFit="1" customWidth="1"/>
    <col min="6" max="6" width="8.140625" bestFit="1" customWidth="1"/>
    <col min="7" max="7" width="19.7109375" bestFit="1" customWidth="1"/>
    <col min="8" max="8" width="19" bestFit="1" customWidth="1"/>
  </cols>
  <sheetData>
    <row r="1" spans="1:9" ht="15" customHeight="1">
      <c r="A1" s="235" t="s">
        <v>18</v>
      </c>
      <c r="B1" s="235" t="s">
        <v>19</v>
      </c>
      <c r="C1" s="237" t="s">
        <v>20</v>
      </c>
      <c r="D1" s="238"/>
      <c r="E1" s="238"/>
      <c r="F1" s="239"/>
      <c r="G1" s="235" t="s">
        <v>21</v>
      </c>
      <c r="H1" s="235" t="s">
        <v>22</v>
      </c>
      <c r="I1" s="235" t="s">
        <v>23</v>
      </c>
    </row>
    <row r="2" spans="1:9">
      <c r="A2" s="236"/>
      <c r="B2" s="236"/>
      <c r="C2" s="4" t="s">
        <v>24</v>
      </c>
      <c r="D2" s="4" t="s">
        <v>25</v>
      </c>
      <c r="E2" s="4" t="s">
        <v>26</v>
      </c>
      <c r="F2" s="4" t="s">
        <v>27</v>
      </c>
      <c r="G2" s="236"/>
      <c r="H2" s="236"/>
      <c r="I2" s="236"/>
    </row>
    <row r="3" spans="1:9" ht="15" customHeight="1">
      <c r="A3" s="232" t="s">
        <v>28</v>
      </c>
      <c r="B3" s="233"/>
      <c r="C3" s="233"/>
      <c r="D3" s="233"/>
      <c r="E3" s="233"/>
      <c r="F3" s="233"/>
      <c r="G3" s="233"/>
      <c r="H3" s="233"/>
      <c r="I3" s="234"/>
    </row>
    <row r="4" spans="1:9">
      <c r="A4" s="5" t="s">
        <v>29</v>
      </c>
      <c r="B4" s="6"/>
      <c r="C4" s="6"/>
      <c r="D4" s="6"/>
      <c r="E4" s="6"/>
      <c r="F4" s="6"/>
      <c r="G4" s="6"/>
      <c r="H4" s="6"/>
      <c r="I4" s="6"/>
    </row>
    <row r="5" spans="1:9">
      <c r="A5" s="5" t="s">
        <v>30</v>
      </c>
      <c r="B5" s="6"/>
      <c r="C5" s="6"/>
      <c r="D5" s="6"/>
      <c r="E5" s="6"/>
      <c r="F5" s="6"/>
      <c r="G5" s="6"/>
      <c r="H5" s="6"/>
      <c r="I5" s="6"/>
    </row>
    <row r="6" spans="1:9">
      <c r="A6" s="5" t="s">
        <v>31</v>
      </c>
      <c r="B6" s="6"/>
      <c r="C6" s="6"/>
      <c r="D6" s="6"/>
      <c r="E6" s="6"/>
      <c r="F6" s="6"/>
      <c r="G6" s="6"/>
      <c r="H6" s="6"/>
      <c r="I6" s="6"/>
    </row>
    <row r="7" spans="1:9">
      <c r="A7" s="5" t="s">
        <v>32</v>
      </c>
      <c r="B7" s="6"/>
      <c r="C7" s="6"/>
      <c r="D7" s="6"/>
      <c r="E7" s="6"/>
      <c r="F7" s="6"/>
      <c r="G7" s="6"/>
      <c r="H7" s="6"/>
      <c r="I7" s="6"/>
    </row>
    <row r="8" spans="1:9" ht="15" customHeight="1">
      <c r="A8" s="232" t="s">
        <v>33</v>
      </c>
      <c r="B8" s="233"/>
      <c r="C8" s="233"/>
      <c r="D8" s="233"/>
      <c r="E8" s="233"/>
      <c r="F8" s="233"/>
      <c r="G8" s="233"/>
      <c r="H8" s="233"/>
      <c r="I8" s="234"/>
    </row>
    <row r="9" spans="1:9">
      <c r="A9" s="5" t="s">
        <v>29</v>
      </c>
      <c r="B9" s="6"/>
      <c r="C9" s="6"/>
      <c r="D9" s="6"/>
      <c r="E9" s="6"/>
      <c r="F9" s="6"/>
      <c r="G9" s="6"/>
      <c r="H9" s="6"/>
      <c r="I9" s="6"/>
    </row>
    <row r="10" spans="1:9">
      <c r="A10" s="5" t="s">
        <v>30</v>
      </c>
      <c r="B10" s="6"/>
      <c r="C10" s="6"/>
      <c r="D10" s="6"/>
      <c r="E10" s="6"/>
      <c r="F10" s="6"/>
      <c r="G10" s="6"/>
      <c r="H10" s="6"/>
      <c r="I10" s="6"/>
    </row>
    <row r="11" spans="1:9">
      <c r="A11" s="5" t="s">
        <v>31</v>
      </c>
      <c r="B11" s="6"/>
      <c r="C11" s="6"/>
      <c r="D11" s="6"/>
      <c r="E11" s="6"/>
      <c r="F11" s="6"/>
      <c r="G11" s="6"/>
      <c r="H11" s="6"/>
      <c r="I11" s="6"/>
    </row>
    <row r="12" spans="1:9">
      <c r="A12" s="5" t="s">
        <v>32</v>
      </c>
      <c r="B12" s="6"/>
      <c r="C12" s="6"/>
      <c r="D12" s="6"/>
      <c r="E12" s="6"/>
      <c r="F12" s="6"/>
      <c r="G12" s="6"/>
      <c r="H12" s="6"/>
      <c r="I12" s="6"/>
    </row>
  </sheetData>
  <mergeCells count="8">
    <mergeCell ref="A3:I3"/>
    <mergeCell ref="A8:I8"/>
    <mergeCell ref="I1:I2"/>
    <mergeCell ref="H1:H2"/>
    <mergeCell ref="G1:G2"/>
    <mergeCell ref="C1:F1"/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6"/>
  <sheetViews>
    <sheetView workbookViewId="0">
      <selection activeCell="D22" sqref="D22"/>
    </sheetView>
  </sheetViews>
  <sheetFormatPr defaultColWidth="22.28515625" defaultRowHeight="14.25"/>
  <cols>
    <col min="1" max="1" width="43.28515625" style="8" bestFit="1" customWidth="1"/>
    <col min="2" max="2" width="14.5703125" style="8" bestFit="1" customWidth="1"/>
    <col min="3" max="3" width="9.85546875" style="8" bestFit="1" customWidth="1"/>
    <col min="4" max="4" width="9.42578125" style="8" bestFit="1" customWidth="1"/>
    <col min="5" max="5" width="10" style="8" bestFit="1" customWidth="1"/>
    <col min="6" max="6" width="9.7109375" style="8" bestFit="1" customWidth="1"/>
    <col min="7" max="7" width="9.42578125" style="8" bestFit="1" customWidth="1"/>
    <col min="8" max="8" width="9.7109375" style="8" bestFit="1" customWidth="1"/>
    <col min="9" max="9" width="9.85546875" style="8" bestFit="1" customWidth="1"/>
    <col min="10" max="10" width="14.5703125" style="8" bestFit="1" customWidth="1"/>
    <col min="11" max="16384" width="22.28515625" style="8"/>
  </cols>
  <sheetData>
    <row r="1" spans="1:10">
      <c r="A1" s="7" t="s">
        <v>18</v>
      </c>
      <c r="B1" s="22">
        <v>42948</v>
      </c>
      <c r="C1" s="22">
        <v>42979</v>
      </c>
      <c r="D1" s="22">
        <v>43009</v>
      </c>
      <c r="E1" s="22">
        <v>43040</v>
      </c>
      <c r="F1" s="22">
        <v>43070</v>
      </c>
      <c r="G1" s="22">
        <v>43101</v>
      </c>
      <c r="H1" s="22">
        <v>43132</v>
      </c>
      <c r="I1" s="22">
        <v>43160</v>
      </c>
      <c r="J1" s="23" t="s">
        <v>35</v>
      </c>
    </row>
    <row r="2" spans="1:10">
      <c r="A2" s="9" t="s">
        <v>39</v>
      </c>
      <c r="B2" s="10"/>
      <c r="C2" s="11"/>
      <c r="D2" s="11"/>
      <c r="E2" s="11"/>
      <c r="F2" s="11"/>
      <c r="G2" s="11"/>
      <c r="H2" s="11"/>
      <c r="I2" s="11"/>
    </row>
    <row r="3" spans="1:10">
      <c r="A3" s="12" t="s">
        <v>24</v>
      </c>
      <c r="B3" s="11">
        <v>31750</v>
      </c>
      <c r="C3" s="11"/>
      <c r="D3" s="11"/>
      <c r="E3" s="11"/>
      <c r="F3" s="11"/>
      <c r="G3" s="11"/>
      <c r="H3" s="11"/>
      <c r="I3" s="11"/>
      <c r="J3" s="13">
        <f>SUM(B3:I3)</f>
        <v>31750</v>
      </c>
    </row>
    <row r="4" spans="1:10">
      <c r="A4" s="12" t="s">
        <v>25</v>
      </c>
      <c r="B4" s="14">
        <v>0</v>
      </c>
      <c r="C4" s="11"/>
      <c r="D4" s="11"/>
      <c r="E4" s="11"/>
      <c r="F4" s="11"/>
      <c r="G4" s="11"/>
      <c r="H4" s="11"/>
      <c r="I4" s="11"/>
      <c r="J4" s="13">
        <f t="shared" ref="J4:J6" si="0">SUM(B4:I4)</f>
        <v>0</v>
      </c>
    </row>
    <row r="5" spans="1:10">
      <c r="A5" s="12" t="s">
        <v>26</v>
      </c>
      <c r="B5" s="14">
        <v>0</v>
      </c>
      <c r="C5" s="11"/>
      <c r="D5" s="11"/>
      <c r="E5" s="11"/>
      <c r="F5" s="11"/>
      <c r="G5" s="11"/>
      <c r="H5" s="11"/>
      <c r="I5" s="11"/>
      <c r="J5" s="13">
        <f t="shared" si="0"/>
        <v>0</v>
      </c>
    </row>
    <row r="6" spans="1:10">
      <c r="A6" s="12" t="s">
        <v>27</v>
      </c>
      <c r="B6" s="14">
        <v>0</v>
      </c>
      <c r="C6" s="11"/>
      <c r="D6" s="11"/>
      <c r="E6" s="11"/>
      <c r="F6" s="11"/>
      <c r="G6" s="11"/>
      <c r="H6" s="11"/>
      <c r="I6" s="11"/>
      <c r="J6" s="13">
        <f t="shared" si="0"/>
        <v>0</v>
      </c>
    </row>
    <row r="7" spans="1:10" s="17" customFormat="1">
      <c r="A7" s="15" t="s">
        <v>35</v>
      </c>
      <c r="B7" s="16">
        <f>SUM(B3:B6)</f>
        <v>31750</v>
      </c>
      <c r="C7" s="16">
        <f>SUM(C3:C6)</f>
        <v>0</v>
      </c>
      <c r="D7" s="16">
        <f t="shared" ref="D7:J7" si="1">SUM(D3:D6)</f>
        <v>0</v>
      </c>
      <c r="E7" s="16">
        <f t="shared" si="1"/>
        <v>0</v>
      </c>
      <c r="F7" s="16">
        <f t="shared" si="1"/>
        <v>0</v>
      </c>
      <c r="G7" s="16">
        <f t="shared" si="1"/>
        <v>0</v>
      </c>
      <c r="H7" s="16">
        <f t="shared" si="1"/>
        <v>0</v>
      </c>
      <c r="I7" s="16">
        <f t="shared" si="1"/>
        <v>0</v>
      </c>
      <c r="J7" s="16">
        <f t="shared" si="1"/>
        <v>31750</v>
      </c>
    </row>
    <row r="8" spans="1:10">
      <c r="A8" s="18"/>
      <c r="B8" s="14"/>
      <c r="C8" s="11"/>
      <c r="D8" s="11"/>
      <c r="E8" s="11"/>
      <c r="F8" s="11"/>
      <c r="G8" s="11"/>
      <c r="H8" s="11"/>
      <c r="I8" s="11"/>
    </row>
    <row r="9" spans="1:10">
      <c r="A9" s="9" t="s">
        <v>41</v>
      </c>
      <c r="B9" s="10"/>
      <c r="C9" s="11"/>
      <c r="D9" s="11"/>
      <c r="E9" s="11"/>
      <c r="F9" s="11"/>
      <c r="G9" s="11"/>
      <c r="H9" s="11"/>
      <c r="I9" s="11"/>
    </row>
    <row r="10" spans="1:10">
      <c r="A10" s="12" t="s">
        <v>24</v>
      </c>
      <c r="B10" s="11">
        <v>0</v>
      </c>
      <c r="C10" s="11"/>
      <c r="D10" s="11"/>
      <c r="E10" s="11"/>
      <c r="F10" s="11"/>
      <c r="G10" s="11"/>
      <c r="H10" s="11"/>
      <c r="I10" s="11"/>
      <c r="J10" s="13">
        <f>SUM(B10:I10)</f>
        <v>0</v>
      </c>
    </row>
    <row r="11" spans="1:10">
      <c r="A11" s="12" t="s">
        <v>25</v>
      </c>
      <c r="B11" s="14">
        <v>84833</v>
      </c>
      <c r="C11" s="11"/>
      <c r="D11" s="11"/>
      <c r="E11" s="11"/>
      <c r="F11" s="11"/>
      <c r="G11" s="11"/>
      <c r="H11" s="11"/>
      <c r="I11" s="11"/>
      <c r="J11" s="13">
        <f t="shared" ref="J11:J13" si="2">SUM(B11:I11)</f>
        <v>84833</v>
      </c>
    </row>
    <row r="12" spans="1:10">
      <c r="A12" s="12" t="s">
        <v>26</v>
      </c>
      <c r="B12" s="14">
        <f>B11</f>
        <v>84833</v>
      </c>
      <c r="C12" s="11"/>
      <c r="D12" s="11"/>
      <c r="E12" s="11"/>
      <c r="F12" s="11"/>
      <c r="G12" s="11"/>
      <c r="H12" s="11"/>
      <c r="I12" s="11"/>
      <c r="J12" s="13">
        <f t="shared" si="2"/>
        <v>84833</v>
      </c>
    </row>
    <row r="13" spans="1:10">
      <c r="A13" s="12" t="s">
        <v>27</v>
      </c>
      <c r="B13" s="14">
        <v>0</v>
      </c>
      <c r="C13" s="11"/>
      <c r="D13" s="11"/>
      <c r="E13" s="11"/>
      <c r="F13" s="11"/>
      <c r="G13" s="11"/>
      <c r="H13" s="11"/>
      <c r="I13" s="11"/>
      <c r="J13" s="13">
        <f t="shared" si="2"/>
        <v>0</v>
      </c>
    </row>
    <row r="14" spans="1:10" s="17" customFormat="1">
      <c r="A14" s="15" t="s">
        <v>35</v>
      </c>
      <c r="B14" s="16">
        <f>SUM(B10:B13)</f>
        <v>169666</v>
      </c>
      <c r="C14" s="16">
        <f t="shared" ref="C14" si="3">SUM(C10:C13)</f>
        <v>0</v>
      </c>
      <c r="D14" s="16">
        <f t="shared" ref="D14" si="4">SUM(D10:D13)</f>
        <v>0</v>
      </c>
      <c r="E14" s="16">
        <f t="shared" ref="E14" si="5">SUM(E10:E13)</f>
        <v>0</v>
      </c>
      <c r="F14" s="16">
        <f t="shared" ref="F14" si="6">SUM(F10:F13)</f>
        <v>0</v>
      </c>
      <c r="G14" s="16">
        <f t="shared" ref="G14" si="7">SUM(G10:G13)</f>
        <v>0</v>
      </c>
      <c r="H14" s="16">
        <f t="shared" ref="H14" si="8">SUM(H10:H13)</f>
        <v>0</v>
      </c>
      <c r="I14" s="16">
        <f t="shared" ref="I14" si="9">SUM(I10:I13)</f>
        <v>0</v>
      </c>
      <c r="J14" s="16">
        <f t="shared" ref="J14" si="10">SUM(J10:J13)</f>
        <v>169666</v>
      </c>
    </row>
    <row r="15" spans="1:10">
      <c r="B15" s="11"/>
      <c r="C15" s="11"/>
      <c r="D15" s="11"/>
      <c r="E15" s="11"/>
      <c r="F15" s="11"/>
      <c r="G15" s="11"/>
      <c r="H15" s="11"/>
      <c r="I15" s="11"/>
    </row>
    <row r="16" spans="1:10">
      <c r="A16" s="9" t="s">
        <v>42</v>
      </c>
      <c r="B16" s="10"/>
      <c r="C16" s="11"/>
      <c r="D16" s="11"/>
      <c r="E16" s="11"/>
      <c r="F16" s="11"/>
      <c r="G16" s="11"/>
      <c r="H16" s="11"/>
      <c r="I16" s="11"/>
    </row>
    <row r="17" spans="1:10">
      <c r="A17" s="12" t="s">
        <v>24</v>
      </c>
      <c r="B17" s="11">
        <v>122498</v>
      </c>
      <c r="C17" s="11"/>
      <c r="D17" s="11"/>
      <c r="E17" s="11"/>
      <c r="F17" s="11"/>
      <c r="G17" s="11"/>
      <c r="H17" s="11"/>
      <c r="I17" s="11"/>
      <c r="J17" s="13">
        <f>SUM(B17:I17)</f>
        <v>122498</v>
      </c>
    </row>
    <row r="18" spans="1:10">
      <c r="A18" s="12" t="s">
        <v>25</v>
      </c>
      <c r="B18" s="14">
        <v>15746</v>
      </c>
      <c r="C18" s="11"/>
      <c r="D18" s="11"/>
      <c r="E18" s="11"/>
      <c r="F18" s="11"/>
      <c r="G18" s="11"/>
      <c r="H18" s="11"/>
      <c r="I18" s="11"/>
      <c r="J18" s="13">
        <f t="shared" ref="J18:J20" si="11">SUM(B18:I18)</f>
        <v>15746</v>
      </c>
    </row>
    <row r="19" spans="1:10">
      <c r="A19" s="12" t="s">
        <v>26</v>
      </c>
      <c r="B19" s="14">
        <v>15746</v>
      </c>
      <c r="C19" s="11"/>
      <c r="D19" s="11"/>
      <c r="E19" s="11"/>
      <c r="F19" s="11"/>
      <c r="G19" s="11"/>
      <c r="H19" s="11"/>
      <c r="I19" s="11"/>
      <c r="J19" s="13">
        <f t="shared" si="11"/>
        <v>15746</v>
      </c>
    </row>
    <row r="20" spans="1:10">
      <c r="A20" s="12" t="s">
        <v>27</v>
      </c>
      <c r="B20" s="14"/>
      <c r="C20" s="11"/>
      <c r="D20" s="11"/>
      <c r="E20" s="11"/>
      <c r="F20" s="11"/>
      <c r="G20" s="11"/>
      <c r="H20" s="11"/>
      <c r="I20" s="11"/>
      <c r="J20" s="13">
        <f t="shared" si="11"/>
        <v>0</v>
      </c>
    </row>
    <row r="21" spans="1:10" s="17" customFormat="1">
      <c r="A21" s="15" t="s">
        <v>35</v>
      </c>
      <c r="B21" s="16">
        <f>SUM(B17:B20)</f>
        <v>153990</v>
      </c>
      <c r="C21" s="16">
        <f t="shared" ref="C21" si="12">SUM(C17:C20)</f>
        <v>0</v>
      </c>
      <c r="D21" s="16">
        <f t="shared" ref="D21" si="13">SUM(D17:D20)</f>
        <v>0</v>
      </c>
      <c r="E21" s="16">
        <f t="shared" ref="E21" si="14">SUM(E17:E20)</f>
        <v>0</v>
      </c>
      <c r="F21" s="16">
        <f t="shared" ref="F21" si="15">SUM(F17:F20)</f>
        <v>0</v>
      </c>
      <c r="G21" s="16">
        <f t="shared" ref="G21" si="16">SUM(G17:G20)</f>
        <v>0</v>
      </c>
      <c r="H21" s="16">
        <f t="shared" ref="H21" si="17">SUM(H17:H20)</f>
        <v>0</v>
      </c>
      <c r="I21" s="16">
        <f t="shared" ref="I21" si="18">SUM(I17:I20)</f>
        <v>0</v>
      </c>
      <c r="J21" s="16">
        <f t="shared" ref="J21" si="19">SUM(J17:J20)</f>
        <v>153990</v>
      </c>
    </row>
    <row r="22" spans="1:10">
      <c r="B22" s="11"/>
      <c r="C22" s="11"/>
      <c r="D22" s="11"/>
      <c r="E22" s="11"/>
      <c r="F22" s="11"/>
      <c r="G22" s="11"/>
      <c r="H22" s="11"/>
      <c r="I22" s="11"/>
    </row>
    <row r="23" spans="1:10">
      <c r="A23" s="9" t="s">
        <v>40</v>
      </c>
      <c r="B23" s="10"/>
      <c r="C23" s="11"/>
      <c r="D23" s="11"/>
      <c r="E23" s="11"/>
      <c r="F23" s="11"/>
      <c r="G23" s="11"/>
      <c r="H23" s="11"/>
      <c r="I23" s="11"/>
    </row>
    <row r="24" spans="1:10">
      <c r="A24" s="12" t="s">
        <v>24</v>
      </c>
      <c r="B24" s="11">
        <v>0</v>
      </c>
      <c r="C24" s="11"/>
      <c r="D24" s="11"/>
      <c r="E24" s="11"/>
      <c r="F24" s="11"/>
      <c r="G24" s="11"/>
      <c r="H24" s="11"/>
      <c r="I24" s="11"/>
      <c r="J24" s="13">
        <f>SUM(B24:I24)</f>
        <v>0</v>
      </c>
    </row>
    <row r="25" spans="1:10">
      <c r="A25" s="12" t="s">
        <v>25</v>
      </c>
      <c r="B25" s="14">
        <v>2336</v>
      </c>
      <c r="C25" s="11"/>
      <c r="D25" s="11"/>
      <c r="E25" s="11"/>
      <c r="F25" s="11"/>
      <c r="G25" s="11"/>
      <c r="H25" s="11"/>
      <c r="I25" s="11"/>
      <c r="J25" s="13">
        <f t="shared" ref="J25:J27" si="20">SUM(B25:I25)</f>
        <v>2336</v>
      </c>
    </row>
    <row r="26" spans="1:10">
      <c r="A26" s="12" t="s">
        <v>26</v>
      </c>
      <c r="B26" s="14">
        <f>B25</f>
        <v>2336</v>
      </c>
      <c r="C26" s="11"/>
      <c r="D26" s="11"/>
      <c r="E26" s="11"/>
      <c r="F26" s="11"/>
      <c r="G26" s="11"/>
      <c r="H26" s="11"/>
      <c r="I26" s="11"/>
      <c r="J26" s="13">
        <f t="shared" si="20"/>
        <v>2336</v>
      </c>
    </row>
    <row r="27" spans="1:10">
      <c r="A27" s="12" t="s">
        <v>27</v>
      </c>
      <c r="B27" s="14">
        <v>0</v>
      </c>
      <c r="C27" s="11"/>
      <c r="D27" s="11"/>
      <c r="E27" s="11"/>
      <c r="F27" s="11"/>
      <c r="G27" s="11"/>
      <c r="H27" s="11"/>
      <c r="I27" s="11"/>
      <c r="J27" s="13">
        <f t="shared" si="20"/>
        <v>0</v>
      </c>
    </row>
    <row r="28" spans="1:10" s="17" customFormat="1">
      <c r="A28" s="15" t="s">
        <v>35</v>
      </c>
      <c r="B28" s="16">
        <f>SUM(B24:B27)</f>
        <v>4672</v>
      </c>
      <c r="C28" s="16">
        <f t="shared" ref="C28" si="21">SUM(C24:C27)</f>
        <v>0</v>
      </c>
      <c r="D28" s="16">
        <f t="shared" ref="D28" si="22">SUM(D24:D27)</f>
        <v>0</v>
      </c>
      <c r="E28" s="16">
        <f t="shared" ref="E28" si="23">SUM(E24:E27)</f>
        <v>0</v>
      </c>
      <c r="F28" s="16">
        <f t="shared" ref="F28" si="24">SUM(F24:F27)</f>
        <v>0</v>
      </c>
      <c r="G28" s="16">
        <f t="shared" ref="G28" si="25">SUM(G24:G27)</f>
        <v>0</v>
      </c>
      <c r="H28" s="16">
        <f t="shared" ref="H28" si="26">SUM(H24:H27)</f>
        <v>0</v>
      </c>
      <c r="I28" s="16">
        <f t="shared" ref="I28" si="27">SUM(I24:I27)</f>
        <v>0</v>
      </c>
      <c r="J28" s="16">
        <f t="shared" ref="J28" si="28">SUM(J24:J27)</f>
        <v>4672</v>
      </c>
    </row>
    <row r="29" spans="1:10">
      <c r="B29" s="11"/>
      <c r="C29" s="11"/>
      <c r="D29" s="11"/>
      <c r="E29" s="11"/>
      <c r="F29" s="11"/>
      <c r="G29" s="11"/>
      <c r="H29" s="11"/>
      <c r="I29" s="11"/>
    </row>
    <row r="30" spans="1:10">
      <c r="A30" s="9" t="s">
        <v>38</v>
      </c>
      <c r="B30" s="10"/>
      <c r="C30" s="11"/>
      <c r="D30" s="11"/>
      <c r="E30" s="11"/>
      <c r="F30" s="11"/>
      <c r="G30" s="11"/>
      <c r="H30" s="11"/>
      <c r="I30" s="11"/>
    </row>
    <row r="31" spans="1:10">
      <c r="A31" s="12" t="s">
        <v>24</v>
      </c>
      <c r="B31" s="11">
        <f>IF(B10=0,0,(B10-B3-B17))</f>
        <v>0</v>
      </c>
      <c r="C31" s="11"/>
      <c r="D31" s="11"/>
      <c r="E31" s="11"/>
      <c r="F31" s="11"/>
      <c r="G31" s="11"/>
      <c r="H31" s="11"/>
      <c r="I31" s="11"/>
      <c r="J31" s="13">
        <f>SUM(B31:I31)</f>
        <v>0</v>
      </c>
    </row>
    <row r="32" spans="1:10">
      <c r="A32" s="12" t="s">
        <v>25</v>
      </c>
      <c r="B32" s="11">
        <f>B11-B25</f>
        <v>82497</v>
      </c>
      <c r="C32" s="11"/>
      <c r="D32" s="11"/>
      <c r="E32" s="11"/>
      <c r="F32" s="11"/>
      <c r="G32" s="11"/>
      <c r="H32" s="11"/>
      <c r="I32" s="11"/>
      <c r="J32" s="13">
        <f t="shared" ref="J32:J34" si="29">SUM(B32:I32)</f>
        <v>82497</v>
      </c>
    </row>
    <row r="33" spans="1:10">
      <c r="A33" s="12" t="s">
        <v>26</v>
      </c>
      <c r="B33" s="11">
        <f>B12-B26</f>
        <v>82497</v>
      </c>
      <c r="C33" s="11"/>
      <c r="D33" s="11"/>
      <c r="E33" s="11"/>
      <c r="F33" s="11"/>
      <c r="G33" s="11"/>
      <c r="H33" s="11"/>
      <c r="I33" s="11"/>
      <c r="J33" s="13">
        <f t="shared" si="29"/>
        <v>82497</v>
      </c>
    </row>
    <row r="34" spans="1:10">
      <c r="A34" s="12" t="s">
        <v>27</v>
      </c>
      <c r="B34" s="11">
        <f>B13-B27</f>
        <v>0</v>
      </c>
      <c r="C34" s="11"/>
      <c r="D34" s="11"/>
      <c r="E34" s="11"/>
      <c r="F34" s="11"/>
      <c r="G34" s="11"/>
      <c r="H34" s="11"/>
      <c r="I34" s="11"/>
      <c r="J34" s="13">
        <f t="shared" si="29"/>
        <v>0</v>
      </c>
    </row>
    <row r="35" spans="1:10" s="17" customFormat="1">
      <c r="A35" s="15" t="s">
        <v>35</v>
      </c>
      <c r="B35" s="16">
        <f>SUM(B31:B34)</f>
        <v>164994</v>
      </c>
      <c r="C35" s="16">
        <f t="shared" ref="C35" si="30">SUM(C31:C34)</f>
        <v>0</v>
      </c>
      <c r="D35" s="16">
        <f t="shared" ref="D35" si="31">SUM(D31:D34)</f>
        <v>0</v>
      </c>
      <c r="E35" s="16">
        <f t="shared" ref="E35" si="32">SUM(E31:E34)</f>
        <v>0</v>
      </c>
      <c r="F35" s="16">
        <f t="shared" ref="F35" si="33">SUM(F31:F34)</f>
        <v>0</v>
      </c>
      <c r="G35" s="16">
        <f t="shared" ref="G35" si="34">SUM(G31:G34)</f>
        <v>0</v>
      </c>
      <c r="H35" s="16">
        <f t="shared" ref="H35" si="35">SUM(H31:H34)</f>
        <v>0</v>
      </c>
      <c r="I35" s="16">
        <f t="shared" ref="I35" si="36">SUM(I31:I34)</f>
        <v>0</v>
      </c>
      <c r="J35" s="16">
        <f t="shared" ref="J35" si="37">SUM(J31:J34)</f>
        <v>164994</v>
      </c>
    </row>
    <row r="36" spans="1:10">
      <c r="B36" s="11"/>
      <c r="C36" s="11"/>
      <c r="D36" s="11"/>
      <c r="E36" s="11"/>
      <c r="F36" s="11"/>
      <c r="G36" s="11"/>
      <c r="H36" s="11"/>
      <c r="I36" s="11"/>
    </row>
    <row r="37" spans="1:10">
      <c r="A37" s="9" t="s">
        <v>20</v>
      </c>
      <c r="B37" s="10"/>
      <c r="C37" s="11"/>
      <c r="D37" s="11"/>
      <c r="E37" s="11"/>
      <c r="F37" s="11"/>
      <c r="G37" s="11"/>
      <c r="H37" s="11"/>
      <c r="I37" s="11"/>
    </row>
    <row r="38" spans="1:10">
      <c r="A38" s="12" t="s">
        <v>24</v>
      </c>
      <c r="B38" s="11"/>
      <c r="C38" s="11"/>
      <c r="D38" s="11"/>
      <c r="E38" s="11"/>
      <c r="F38" s="11"/>
      <c r="G38" s="11"/>
      <c r="H38" s="11"/>
      <c r="I38" s="11"/>
      <c r="J38" s="13">
        <f>SUM(B38:I38)</f>
        <v>0</v>
      </c>
    </row>
    <row r="39" spans="1:10">
      <c r="A39" s="12" t="s">
        <v>25</v>
      </c>
      <c r="B39" s="14"/>
      <c r="C39" s="11"/>
      <c r="D39" s="11"/>
      <c r="E39" s="11"/>
      <c r="F39" s="11"/>
      <c r="G39" s="11"/>
      <c r="H39" s="11"/>
      <c r="I39" s="11"/>
      <c r="J39" s="13">
        <f t="shared" ref="J39:J41" si="38">SUM(B39:I39)</f>
        <v>0</v>
      </c>
    </row>
    <row r="40" spans="1:10">
      <c r="A40" s="12" t="s">
        <v>26</v>
      </c>
      <c r="B40" s="14"/>
      <c r="C40" s="11"/>
      <c r="D40" s="11"/>
      <c r="E40" s="11"/>
      <c r="F40" s="11"/>
      <c r="G40" s="11"/>
      <c r="H40" s="11"/>
      <c r="I40" s="11"/>
      <c r="J40" s="13">
        <f t="shared" si="38"/>
        <v>0</v>
      </c>
    </row>
    <row r="41" spans="1:10">
      <c r="A41" s="12" t="s">
        <v>27</v>
      </c>
      <c r="B41" s="14"/>
      <c r="C41" s="11"/>
      <c r="D41" s="11"/>
      <c r="E41" s="11"/>
      <c r="F41" s="11"/>
      <c r="G41" s="11"/>
      <c r="H41" s="11"/>
      <c r="I41" s="11"/>
      <c r="J41" s="13">
        <f t="shared" si="38"/>
        <v>0</v>
      </c>
    </row>
    <row r="42" spans="1:10" s="17" customFormat="1">
      <c r="A42" s="15" t="s">
        <v>35</v>
      </c>
      <c r="B42" s="16">
        <f>SUM(B38:B41)</f>
        <v>0</v>
      </c>
      <c r="C42" s="16">
        <f t="shared" ref="C42" si="39">SUM(C38:C41)</f>
        <v>0</v>
      </c>
      <c r="D42" s="16">
        <f t="shared" ref="D42" si="40">SUM(D38:D41)</f>
        <v>0</v>
      </c>
      <c r="E42" s="16">
        <f t="shared" ref="E42" si="41">SUM(E38:E41)</f>
        <v>0</v>
      </c>
      <c r="F42" s="16">
        <f t="shared" ref="F42" si="42">SUM(F38:F41)</f>
        <v>0</v>
      </c>
      <c r="G42" s="16">
        <f t="shared" ref="G42" si="43">SUM(G38:G41)</f>
        <v>0</v>
      </c>
      <c r="H42" s="16">
        <f t="shared" ref="H42" si="44">SUM(H38:H41)</f>
        <v>0</v>
      </c>
      <c r="I42" s="16">
        <f t="shared" ref="I42" si="45">SUM(I38:I41)</f>
        <v>0</v>
      </c>
      <c r="J42" s="16">
        <f t="shared" ref="J42" si="46">SUM(J38:J41)</f>
        <v>0</v>
      </c>
    </row>
    <row r="43" spans="1:10">
      <c r="B43" s="11"/>
      <c r="C43" s="11"/>
      <c r="D43" s="11"/>
      <c r="E43" s="11"/>
      <c r="F43" s="11"/>
      <c r="G43" s="11"/>
      <c r="H43" s="11"/>
      <c r="I43" s="11"/>
    </row>
    <row r="44" spans="1:10">
      <c r="A44" s="9" t="s">
        <v>34</v>
      </c>
      <c r="B44" s="11"/>
      <c r="C44" s="11"/>
      <c r="D44" s="11"/>
      <c r="E44" s="11"/>
      <c r="F44" s="11"/>
      <c r="G44" s="11"/>
      <c r="H44" s="11"/>
      <c r="I44" s="11"/>
    </row>
    <row r="45" spans="1:10">
      <c r="A45" s="12" t="s">
        <v>24</v>
      </c>
      <c r="B45" s="11">
        <v>31750</v>
      </c>
      <c r="C45" s="11"/>
      <c r="D45" s="11"/>
      <c r="E45" s="11"/>
      <c r="F45" s="11"/>
      <c r="G45" s="11"/>
      <c r="H45" s="11"/>
      <c r="I45" s="11"/>
      <c r="J45" s="13">
        <f>SUM(B45:I45)</f>
        <v>31750</v>
      </c>
    </row>
    <row r="46" spans="1:10">
      <c r="A46" s="12" t="s">
        <v>25</v>
      </c>
      <c r="B46" s="14">
        <v>0</v>
      </c>
      <c r="C46" s="11"/>
      <c r="D46" s="11"/>
      <c r="E46" s="11"/>
      <c r="F46" s="11"/>
      <c r="G46" s="11"/>
      <c r="H46" s="11"/>
      <c r="I46" s="11"/>
      <c r="J46" s="13">
        <f t="shared" ref="J46:J48" si="47">SUM(B46:I46)</f>
        <v>0</v>
      </c>
    </row>
    <row r="47" spans="1:10">
      <c r="A47" s="12" t="s">
        <v>26</v>
      </c>
      <c r="B47" s="14">
        <v>0</v>
      </c>
      <c r="C47" s="11"/>
      <c r="D47" s="11"/>
      <c r="E47" s="11"/>
      <c r="F47" s="11"/>
      <c r="G47" s="11"/>
      <c r="H47" s="11"/>
      <c r="I47" s="11"/>
      <c r="J47" s="13">
        <f t="shared" si="47"/>
        <v>0</v>
      </c>
    </row>
    <row r="48" spans="1:10">
      <c r="A48" s="12" t="s">
        <v>27</v>
      </c>
      <c r="B48" s="14">
        <v>0</v>
      </c>
      <c r="C48" s="11"/>
      <c r="D48" s="11"/>
      <c r="E48" s="11"/>
      <c r="F48" s="11"/>
      <c r="G48" s="11"/>
      <c r="H48" s="11"/>
      <c r="I48" s="11"/>
      <c r="J48" s="13">
        <f t="shared" si="47"/>
        <v>0</v>
      </c>
    </row>
    <row r="49" spans="1:10" s="17" customFormat="1">
      <c r="A49" s="15" t="s">
        <v>35</v>
      </c>
      <c r="B49" s="16">
        <f>SUM(B45:B48)</f>
        <v>31750</v>
      </c>
      <c r="C49" s="16">
        <f t="shared" ref="C49" si="48">SUM(C45:C48)</f>
        <v>0</v>
      </c>
      <c r="D49" s="16">
        <f t="shared" ref="D49" si="49">SUM(D45:D48)</f>
        <v>0</v>
      </c>
      <c r="E49" s="16">
        <f t="shared" ref="E49" si="50">SUM(E45:E48)</f>
        <v>0</v>
      </c>
      <c r="F49" s="16">
        <f t="shared" ref="F49" si="51">SUM(F45:F48)</f>
        <v>0</v>
      </c>
      <c r="G49" s="16">
        <f t="shared" ref="G49" si="52">SUM(G45:G48)</f>
        <v>0</v>
      </c>
      <c r="H49" s="16">
        <f t="shared" ref="H49" si="53">SUM(H45:H48)</f>
        <v>0</v>
      </c>
      <c r="I49" s="16">
        <f t="shared" ref="I49" si="54">SUM(I45:I48)</f>
        <v>0</v>
      </c>
      <c r="J49" s="16">
        <f t="shared" ref="J49" si="55">SUM(J45:J48)</f>
        <v>31750</v>
      </c>
    </row>
    <row r="50" spans="1:10">
      <c r="B50" s="11"/>
      <c r="C50" s="11"/>
      <c r="D50" s="11"/>
      <c r="E50" s="11"/>
      <c r="F50" s="11"/>
      <c r="G50" s="11"/>
      <c r="H50" s="11"/>
      <c r="I50" s="11"/>
    </row>
    <row r="51" spans="1:10">
      <c r="A51" s="9" t="s">
        <v>22</v>
      </c>
      <c r="B51" s="11"/>
      <c r="C51" s="11"/>
      <c r="D51" s="11"/>
      <c r="E51" s="11"/>
      <c r="F51" s="11"/>
      <c r="G51" s="11"/>
      <c r="H51" s="11"/>
      <c r="I51" s="11"/>
    </row>
    <row r="52" spans="1:10">
      <c r="A52" s="12" t="s">
        <v>24</v>
      </c>
      <c r="B52" s="11">
        <v>31750</v>
      </c>
      <c r="C52" s="11"/>
      <c r="D52" s="11"/>
      <c r="E52" s="11"/>
      <c r="F52" s="11"/>
      <c r="G52" s="11"/>
      <c r="H52" s="11"/>
      <c r="I52" s="11"/>
      <c r="J52" s="13">
        <f>SUM(B52:I52)</f>
        <v>31750</v>
      </c>
    </row>
    <row r="53" spans="1:10">
      <c r="A53" s="12" t="s">
        <v>25</v>
      </c>
      <c r="B53" s="14">
        <v>0</v>
      </c>
      <c r="C53" s="11"/>
      <c r="D53" s="11"/>
      <c r="E53" s="11"/>
      <c r="F53" s="11"/>
      <c r="G53" s="11"/>
      <c r="H53" s="11"/>
      <c r="I53" s="11"/>
      <c r="J53" s="13">
        <f t="shared" ref="J53:J55" si="56">SUM(B53:I53)</f>
        <v>0</v>
      </c>
    </row>
    <row r="54" spans="1:10">
      <c r="A54" s="12" t="s">
        <v>26</v>
      </c>
      <c r="B54" s="14">
        <v>0</v>
      </c>
      <c r="C54" s="11"/>
      <c r="D54" s="11"/>
      <c r="E54" s="11"/>
      <c r="F54" s="11"/>
      <c r="G54" s="11"/>
      <c r="H54" s="11"/>
      <c r="I54" s="11"/>
      <c r="J54" s="13">
        <f t="shared" si="56"/>
        <v>0</v>
      </c>
    </row>
    <row r="55" spans="1:10">
      <c r="A55" s="12" t="s">
        <v>27</v>
      </c>
      <c r="B55" s="14">
        <v>0</v>
      </c>
      <c r="C55" s="11"/>
      <c r="D55" s="11"/>
      <c r="E55" s="11"/>
      <c r="F55" s="11"/>
      <c r="G55" s="11"/>
      <c r="H55" s="11"/>
      <c r="I55" s="11"/>
      <c r="J55" s="13">
        <f t="shared" si="56"/>
        <v>0</v>
      </c>
    </row>
    <row r="56" spans="1:10" s="17" customFormat="1">
      <c r="A56" s="15" t="s">
        <v>35</v>
      </c>
      <c r="B56" s="16">
        <f>SUM(B52:B55)</f>
        <v>31750</v>
      </c>
      <c r="C56" s="16">
        <f t="shared" ref="C56" si="57">SUM(C52:C55)</f>
        <v>0</v>
      </c>
      <c r="D56" s="16">
        <f t="shared" ref="D56" si="58">SUM(D52:D55)</f>
        <v>0</v>
      </c>
      <c r="E56" s="16">
        <f t="shared" ref="E56" si="59">SUM(E52:E55)</f>
        <v>0</v>
      </c>
      <c r="F56" s="16">
        <f t="shared" ref="F56" si="60">SUM(F52:F55)</f>
        <v>0</v>
      </c>
      <c r="G56" s="16">
        <f t="shared" ref="G56" si="61">SUM(G52:G55)</f>
        <v>0</v>
      </c>
      <c r="H56" s="16">
        <f t="shared" ref="H56" si="62">SUM(H52:H55)</f>
        <v>0</v>
      </c>
      <c r="I56" s="16">
        <f t="shared" ref="I56" si="63">SUM(I52:I55)</f>
        <v>0</v>
      </c>
      <c r="J56" s="16">
        <f t="shared" ref="J56" si="64">SUM(J52:J55)</f>
        <v>31750</v>
      </c>
    </row>
    <row r="57" spans="1:10">
      <c r="B57" s="11"/>
      <c r="C57" s="11"/>
      <c r="D57" s="11"/>
      <c r="E57" s="11"/>
      <c r="F57" s="11"/>
      <c r="G57" s="11"/>
      <c r="H57" s="11"/>
      <c r="I57" s="11"/>
    </row>
    <row r="58" spans="1:10">
      <c r="A58" s="9" t="s">
        <v>23</v>
      </c>
      <c r="B58" s="11"/>
      <c r="C58" s="11"/>
      <c r="D58" s="11"/>
      <c r="E58" s="11"/>
      <c r="F58" s="11"/>
      <c r="G58" s="11"/>
      <c r="H58" s="11"/>
      <c r="I58" s="11"/>
    </row>
    <row r="59" spans="1:10">
      <c r="A59" s="12" t="s">
        <v>36</v>
      </c>
      <c r="B59" s="11"/>
      <c r="C59" s="11"/>
      <c r="D59" s="11"/>
      <c r="E59" s="11"/>
      <c r="F59" s="11"/>
      <c r="G59" s="11"/>
      <c r="H59" s="11"/>
      <c r="I59" s="11"/>
    </row>
    <row r="60" spans="1:10">
      <c r="A60" s="12" t="s">
        <v>25</v>
      </c>
      <c r="B60" s="14">
        <f>B59*100</f>
        <v>0</v>
      </c>
      <c r="C60" s="14">
        <f t="shared" ref="C60:I60" si="65">C59*100</f>
        <v>0</v>
      </c>
      <c r="D60" s="14">
        <f t="shared" si="65"/>
        <v>0</v>
      </c>
      <c r="E60" s="14">
        <f t="shared" si="65"/>
        <v>0</v>
      </c>
      <c r="F60" s="14">
        <f t="shared" si="65"/>
        <v>0</v>
      </c>
      <c r="G60" s="14">
        <f t="shared" si="65"/>
        <v>0</v>
      </c>
      <c r="H60" s="14">
        <f t="shared" si="65"/>
        <v>0</v>
      </c>
      <c r="I60" s="14">
        <f t="shared" si="65"/>
        <v>0</v>
      </c>
      <c r="J60" s="13">
        <f t="shared" ref="J60:J61" si="66">SUM(B60:I60)</f>
        <v>0</v>
      </c>
    </row>
    <row r="61" spans="1:10">
      <c r="A61" s="12" t="s">
        <v>26</v>
      </c>
      <c r="B61" s="14">
        <f>B59*100</f>
        <v>0</v>
      </c>
      <c r="C61" s="14">
        <f t="shared" ref="C61:I61" si="67">C59*100</f>
        <v>0</v>
      </c>
      <c r="D61" s="14">
        <f t="shared" si="67"/>
        <v>0</v>
      </c>
      <c r="E61" s="14">
        <f t="shared" si="67"/>
        <v>0</v>
      </c>
      <c r="F61" s="14">
        <f t="shared" si="67"/>
        <v>0</v>
      </c>
      <c r="G61" s="14">
        <f t="shared" si="67"/>
        <v>0</v>
      </c>
      <c r="H61" s="14">
        <f t="shared" si="67"/>
        <v>0</v>
      </c>
      <c r="I61" s="14">
        <f t="shared" si="67"/>
        <v>0</v>
      </c>
      <c r="J61" s="13">
        <f t="shared" si="66"/>
        <v>0</v>
      </c>
    </row>
    <row r="62" spans="1:10" s="17" customFormat="1">
      <c r="A62" s="15" t="s">
        <v>35</v>
      </c>
      <c r="B62" s="16">
        <f t="shared" ref="B62:J62" si="68">SUM(B60:B61)</f>
        <v>0</v>
      </c>
      <c r="C62" s="16">
        <f t="shared" si="68"/>
        <v>0</v>
      </c>
      <c r="D62" s="16">
        <f t="shared" si="68"/>
        <v>0</v>
      </c>
      <c r="E62" s="16">
        <f t="shared" si="68"/>
        <v>0</v>
      </c>
      <c r="F62" s="16">
        <f t="shared" si="68"/>
        <v>0</v>
      </c>
      <c r="G62" s="16">
        <f t="shared" si="68"/>
        <v>0</v>
      </c>
      <c r="H62" s="16">
        <f t="shared" si="68"/>
        <v>0</v>
      </c>
      <c r="I62" s="16">
        <f t="shared" si="68"/>
        <v>0</v>
      </c>
      <c r="J62" s="16">
        <f t="shared" si="68"/>
        <v>0</v>
      </c>
    </row>
    <row r="63" spans="1:10">
      <c r="B63" s="11"/>
      <c r="C63" s="11"/>
      <c r="D63" s="11"/>
      <c r="E63" s="11"/>
      <c r="F63" s="11"/>
      <c r="G63" s="11"/>
      <c r="H63" s="11"/>
      <c r="I63" s="11"/>
    </row>
    <row r="64" spans="1:10" ht="15" thickBot="1">
      <c r="A64" s="19" t="s">
        <v>37</v>
      </c>
      <c r="B64" s="20"/>
      <c r="C64" s="20"/>
      <c r="D64" s="20"/>
      <c r="E64" s="20"/>
      <c r="F64" s="20"/>
      <c r="G64" s="20"/>
      <c r="H64" s="20"/>
      <c r="I64" s="20"/>
      <c r="J64" s="21"/>
    </row>
    <row r="65" spans="1:10" ht="15" thickTop="1">
      <c r="B65" s="11"/>
      <c r="C65" s="11"/>
      <c r="D65" s="11"/>
      <c r="E65" s="11"/>
      <c r="F65" s="11"/>
      <c r="G65" s="11"/>
      <c r="H65" s="11"/>
      <c r="I65" s="11"/>
    </row>
    <row r="71" spans="1:10">
      <c r="A71" s="17" t="s">
        <v>43</v>
      </c>
    </row>
    <row r="72" spans="1:10">
      <c r="A72" s="24" t="s">
        <v>24</v>
      </c>
      <c r="B72" s="11">
        <f>B10-B3-B17</f>
        <v>-154248</v>
      </c>
      <c r="C72" s="11"/>
      <c r="D72" s="11"/>
      <c r="E72" s="11"/>
      <c r="F72" s="11"/>
      <c r="G72" s="11"/>
      <c r="H72" s="11"/>
      <c r="I72" s="11"/>
      <c r="J72" s="13">
        <f>SUM(B72:I72)</f>
        <v>-154248</v>
      </c>
    </row>
    <row r="73" spans="1:10">
      <c r="A73" s="24" t="s">
        <v>25</v>
      </c>
      <c r="B73" s="11">
        <f t="shared" ref="B73:B75" si="69">B11-B4-B18</f>
        <v>69087</v>
      </c>
      <c r="C73" s="11"/>
      <c r="D73" s="11"/>
      <c r="E73" s="11"/>
      <c r="F73" s="11"/>
      <c r="G73" s="11"/>
      <c r="H73" s="11"/>
      <c r="I73" s="11"/>
      <c r="J73" s="13">
        <f t="shared" ref="J73:J75" si="70">SUM(B73:I73)</f>
        <v>69087</v>
      </c>
    </row>
    <row r="74" spans="1:10">
      <c r="A74" s="24" t="s">
        <v>26</v>
      </c>
      <c r="B74" s="11">
        <f t="shared" si="69"/>
        <v>69087</v>
      </c>
      <c r="C74" s="11"/>
      <c r="D74" s="11"/>
      <c r="E74" s="11"/>
      <c r="F74" s="11"/>
      <c r="G74" s="11"/>
      <c r="H74" s="11"/>
      <c r="I74" s="11"/>
      <c r="J74" s="13">
        <f t="shared" si="70"/>
        <v>69087</v>
      </c>
    </row>
    <row r="75" spans="1:10">
      <c r="A75" s="24" t="s">
        <v>27</v>
      </c>
      <c r="B75" s="11">
        <f t="shared" si="69"/>
        <v>0</v>
      </c>
      <c r="C75" s="11"/>
      <c r="D75" s="11"/>
      <c r="E75" s="11"/>
      <c r="F75" s="11"/>
      <c r="G75" s="11"/>
      <c r="H75" s="11"/>
      <c r="I75" s="11"/>
      <c r="J75" s="13">
        <f t="shared" si="70"/>
        <v>0</v>
      </c>
    </row>
    <row r="76" spans="1:10" s="17" customFormat="1">
      <c r="A76" s="15" t="s">
        <v>35</v>
      </c>
      <c r="B76" s="16">
        <f>SUM(B72:B75)</f>
        <v>-16074</v>
      </c>
      <c r="C76" s="16">
        <f>SUM(C72:C75)</f>
        <v>0</v>
      </c>
      <c r="D76" s="16">
        <f t="shared" ref="D76" si="71">SUM(D72:D75)</f>
        <v>0</v>
      </c>
      <c r="E76" s="16">
        <f t="shared" ref="E76" si="72">SUM(E72:E75)</f>
        <v>0</v>
      </c>
      <c r="F76" s="16">
        <f t="shared" ref="F76" si="73">SUM(F72:F75)</f>
        <v>0</v>
      </c>
      <c r="G76" s="16">
        <f t="shared" ref="G76" si="74">SUM(G72:G75)</f>
        <v>0</v>
      </c>
      <c r="H76" s="16">
        <f t="shared" ref="H76" si="75">SUM(H72:H75)</f>
        <v>0</v>
      </c>
      <c r="I76" s="16">
        <f t="shared" ref="I76" si="76">SUM(I72:I75)</f>
        <v>0</v>
      </c>
      <c r="J76" s="16">
        <f t="shared" ref="J76" si="77">SUM(J72:J75)</f>
        <v>-16074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Sheet3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PC-3</cp:lastModifiedBy>
  <dcterms:created xsi:type="dcterms:W3CDTF">2017-09-23T08:22:59Z</dcterms:created>
  <dcterms:modified xsi:type="dcterms:W3CDTF">2017-10-22T05:17:05Z</dcterms:modified>
</cp:coreProperties>
</file>