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3820"/>
  <bookViews>
    <workbookView xWindow="120" yWindow="45" windowWidth="15135" windowHeight="7650" activeTab="3"/>
  </bookViews>
  <sheets>
    <sheet name="Help" sheetId="3" r:id="rId1"/>
    <sheet name="Purchases" sheetId="1" r:id="rId2"/>
    <sheet name="Sales" sheetId="2" r:id="rId3"/>
    <sheet name="offset Liability" sheetId="4" r:id="rId4"/>
  </sheets>
  <definedNames>
    <definedName name="_xlnm.Print_Titles" localSheetId="1">Purchases!$1:$5</definedName>
  </definedNames>
  <calcPr calcId="124519"/>
</workbook>
</file>

<file path=xl/calcChain.xml><?xml version="1.0" encoding="utf-8"?>
<calcChain xmlns="http://schemas.openxmlformats.org/spreadsheetml/2006/main">
  <c r="I4" i="4"/>
  <c r="H70" i="2"/>
  <c r="G70"/>
  <c r="F70"/>
  <c r="H64"/>
  <c r="G64"/>
  <c r="F64"/>
  <c r="H58"/>
  <c r="G58"/>
  <c r="F58"/>
  <c r="F57"/>
  <c r="F56"/>
  <c r="H55"/>
  <c r="G55"/>
  <c r="F55"/>
  <c r="G13"/>
  <c r="G57" s="1"/>
  <c r="G12"/>
  <c r="G56" s="1"/>
  <c r="G11"/>
  <c r="F13"/>
  <c r="F12"/>
  <c r="F11"/>
  <c r="G122" i="1"/>
  <c r="F122"/>
  <c r="H24" i="2" s="1"/>
  <c r="E122" i="1"/>
  <c r="H23" i="2" s="1"/>
  <c r="G121" i="1"/>
  <c r="F121"/>
  <c r="G24" i="2" s="1"/>
  <c r="G26" s="1"/>
  <c r="G61" s="1"/>
  <c r="G67" s="1"/>
  <c r="E121" i="1"/>
  <c r="G23" i="2" s="1"/>
  <c r="G27" s="1"/>
  <c r="G62" s="1"/>
  <c r="I5" i="4"/>
  <c r="H73" i="2" l="1"/>
  <c r="H74"/>
  <c r="G74"/>
  <c r="G73"/>
  <c r="G68"/>
  <c r="G28"/>
  <c r="G63" s="1"/>
  <c r="G69" s="1"/>
  <c r="E64"/>
  <c r="D64"/>
  <c r="C64"/>
  <c r="E58"/>
  <c r="E70" s="1"/>
  <c r="D58"/>
  <c r="I58" s="1"/>
  <c r="C19" i="4" s="1"/>
  <c r="I19" s="1"/>
  <c r="E57" i="2"/>
  <c r="D57"/>
  <c r="E56"/>
  <c r="D56"/>
  <c r="E55"/>
  <c r="D55"/>
  <c r="C58"/>
  <c r="H11"/>
  <c r="E11"/>
  <c r="D11"/>
  <c r="C11"/>
  <c r="I29"/>
  <c r="I9"/>
  <c r="I8"/>
  <c r="D70" l="1"/>
  <c r="I11"/>
  <c r="I64"/>
  <c r="G11" i="4" s="1"/>
  <c r="G13" s="1"/>
  <c r="C55" i="2"/>
  <c r="G123" i="1"/>
  <c r="F123"/>
  <c r="G120"/>
  <c r="F120"/>
  <c r="F24" i="2" s="1"/>
  <c r="F26" s="1"/>
  <c r="F61" s="1"/>
  <c r="F67" s="1"/>
  <c r="G119" i="1"/>
  <c r="F119"/>
  <c r="G118"/>
  <c r="F118"/>
  <c r="G117"/>
  <c r="C74" i="2" s="1"/>
  <c r="F117" i="1"/>
  <c r="C24" i="2" s="1"/>
  <c r="C26" s="1"/>
  <c r="C61" s="1"/>
  <c r="E117" i="1"/>
  <c r="C23" i="2" s="1"/>
  <c r="E118" i="1"/>
  <c r="E119"/>
  <c r="E120"/>
  <c r="F23" i="2" s="1"/>
  <c r="F27" l="1"/>
  <c r="F62" s="1"/>
  <c r="F28"/>
  <c r="F63" s="1"/>
  <c r="F73"/>
  <c r="F68" s="1"/>
  <c r="F74"/>
  <c r="F69" s="1"/>
  <c r="G19" i="4"/>
  <c r="G27" s="1"/>
  <c r="I55" i="2"/>
  <c r="C16" i="4" s="1"/>
  <c r="I16" s="1"/>
  <c r="C67" i="2"/>
  <c r="C73"/>
  <c r="D74"/>
  <c r="D73"/>
  <c r="E74"/>
  <c r="E73"/>
  <c r="J24"/>
  <c r="H26"/>
  <c r="H61" s="1"/>
  <c r="H67" s="1"/>
  <c r="E24"/>
  <c r="E26" s="1"/>
  <c r="E61" s="1"/>
  <c r="E67" s="1"/>
  <c r="D24"/>
  <c r="D26" s="1"/>
  <c r="D61" s="1"/>
  <c r="E123" i="1"/>
  <c r="J23" i="2" s="1"/>
  <c r="D23"/>
  <c r="H13"/>
  <c r="H57" s="1"/>
  <c r="E13"/>
  <c r="D13"/>
  <c r="H12"/>
  <c r="H56" s="1"/>
  <c r="E12"/>
  <c r="D12"/>
  <c r="C13"/>
  <c r="C57" s="1"/>
  <c r="I57" s="1"/>
  <c r="C18" i="4" s="1"/>
  <c r="I18" s="1"/>
  <c r="H19" l="1"/>
  <c r="I74" i="2"/>
  <c r="C23" i="4" s="1"/>
  <c r="I73" i="2"/>
  <c r="C22" i="4" s="1"/>
  <c r="I61" i="2"/>
  <c r="D11" i="4" s="1"/>
  <c r="D13" s="1"/>
  <c r="D67" i="2"/>
  <c r="I67" s="1"/>
  <c r="I26"/>
  <c r="I14"/>
  <c r="I13"/>
  <c r="I24"/>
  <c r="H28"/>
  <c r="H63" s="1"/>
  <c r="H69" s="1"/>
  <c r="H27"/>
  <c r="H62" s="1"/>
  <c r="H68" s="1"/>
  <c r="D28"/>
  <c r="D27"/>
  <c r="C27"/>
  <c r="C62" s="1"/>
  <c r="C28"/>
  <c r="C63" s="1"/>
  <c r="C12"/>
  <c r="H23" i="4" l="1"/>
  <c r="I23"/>
  <c r="H22"/>
  <c r="I22"/>
  <c r="D16"/>
  <c r="I12" i="2"/>
  <c r="C56"/>
  <c r="I56" s="1"/>
  <c r="C17" i="4" s="1"/>
  <c r="I17" s="1"/>
  <c r="D62" i="2"/>
  <c r="D68" s="1"/>
  <c r="D63"/>
  <c r="D69" s="1"/>
  <c r="C69"/>
  <c r="C70"/>
  <c r="I70" s="1"/>
  <c r="I25" i="4" l="1"/>
  <c r="C68" i="2"/>
  <c r="G115" i="1"/>
  <c r="F115"/>
  <c r="G125"/>
  <c r="F125"/>
  <c r="E23" i="2"/>
  <c r="I23" s="1"/>
  <c r="E115" i="1"/>
  <c r="E28" i="2" l="1"/>
  <c r="E63" s="1"/>
  <c r="E27"/>
  <c r="E62" s="1"/>
  <c r="E125" i="1"/>
  <c r="I63" i="2" l="1"/>
  <c r="E69"/>
  <c r="I69" s="1"/>
  <c r="I62"/>
  <c r="E68"/>
  <c r="I68" s="1"/>
  <c r="I28"/>
  <c r="I27"/>
  <c r="E11" i="4" l="1"/>
  <c r="E13" s="1"/>
  <c r="F11"/>
  <c r="F13" s="1"/>
  <c r="F18" s="1"/>
  <c r="E17" l="1"/>
  <c r="D15" s="1"/>
  <c r="D20" l="1"/>
  <c r="D18" s="1"/>
  <c r="D17"/>
  <c r="E15" l="1"/>
  <c r="E16" s="1"/>
  <c r="F15" s="1"/>
  <c r="F16" s="1"/>
  <c r="F27" s="1"/>
  <c r="H17"/>
  <c r="H18" l="1"/>
  <c r="D27"/>
  <c r="E27" l="1"/>
  <c r="H16"/>
  <c r="H25" l="1"/>
</calcChain>
</file>

<file path=xl/sharedStrings.xml><?xml version="1.0" encoding="utf-8"?>
<sst xmlns="http://schemas.openxmlformats.org/spreadsheetml/2006/main" count="159" uniqueCount="135">
  <si>
    <t>Nature of Expense</t>
  </si>
  <si>
    <t>Bank Interest</t>
  </si>
  <si>
    <t>Professional Tax</t>
  </si>
  <si>
    <t>Liquor Expenses</t>
  </si>
  <si>
    <t>Bad Debt</t>
  </si>
  <si>
    <t>Donation</t>
  </si>
  <si>
    <t>Recruitment Expenses</t>
  </si>
  <si>
    <t>Job Work / Labour Charges (Other)</t>
  </si>
  <si>
    <t>Travelling Expenses International</t>
  </si>
  <si>
    <t>Electrical Fittings</t>
  </si>
  <si>
    <t>Staff Uniform Expenses</t>
  </si>
  <si>
    <t>Advertisement Charges / Hoarding / Magazine / News Papers / Media</t>
  </si>
  <si>
    <t>Printing &amp; Stationery (Flex Printing, Broad Printing, Notice Printing)</t>
  </si>
  <si>
    <t>Rate</t>
  </si>
  <si>
    <t>Sr. No.</t>
  </si>
  <si>
    <t>Property Tax</t>
  </si>
  <si>
    <t>Total</t>
  </si>
  <si>
    <t>Health Insurance / (Mediclaim Policy)</t>
  </si>
  <si>
    <t>Security Expenses / House Keeping Charges</t>
  </si>
  <si>
    <t>Goods Transport Agency</t>
  </si>
  <si>
    <t>Advocate Fees / Legal Fees</t>
  </si>
  <si>
    <t>Research &amp; Development Expenses (Laboratory Expenses)</t>
  </si>
  <si>
    <t>Sales Promotion / Business Promotion</t>
  </si>
  <si>
    <t>Audit Fees, Account Writing , Professional Fees</t>
  </si>
  <si>
    <t>Bank Charges</t>
  </si>
  <si>
    <t>Commission / Dalali / Brokerage</t>
  </si>
  <si>
    <t>Fine &amp; Penalities</t>
  </si>
  <si>
    <t xml:space="preserve">Office Expenses / Sundry Expenses </t>
  </si>
  <si>
    <t>Telephone, Mobile &amp; Internet Charges</t>
  </si>
  <si>
    <t>Training Expenses</t>
  </si>
  <si>
    <t>Local (Set-off)</t>
  </si>
  <si>
    <t>OMS (Set-off)</t>
  </si>
  <si>
    <t>RCM Liability</t>
  </si>
  <si>
    <t>Amc Charges</t>
  </si>
  <si>
    <t>Cold Drink</t>
  </si>
  <si>
    <t>Conveyance Expense - Non Ac Taxi, Auto, Bus, Train</t>
  </si>
  <si>
    <t>Conveyance Expense - Radio Taxi Like Ola &amp; Uber Or Other Ac Vechile</t>
  </si>
  <si>
    <t>Director Sitting Fees, Commission Or Any Other Payment</t>
  </si>
  <si>
    <t>Food &amp; Beverages Expense (Ac Restaurant)</t>
  </si>
  <si>
    <t>Food &amp; Beverages Expense (Non Ac Restaurant)</t>
  </si>
  <si>
    <t>Fuel (Furnace Oil/Lpg)</t>
  </si>
  <si>
    <t>Godown Rent For Commercial Purpose</t>
  </si>
  <si>
    <t>Insurance Paid On Goods &amp; Vechile</t>
  </si>
  <si>
    <t>Job Work / Labour Charges For Printing Of Books, Journals &amp; Periodicals</t>
  </si>
  <si>
    <t>Labour Welfare Contribution To Goverment</t>
  </si>
  <si>
    <t>Liecence &amp; Membership Fees</t>
  </si>
  <si>
    <t>Loading &amp; Unloading - Others / Hamali</t>
  </si>
  <si>
    <t>Loading &amp; Unloading In Relation Agricultural Produce / Hamali</t>
  </si>
  <si>
    <t>Mineral Water</t>
  </si>
  <si>
    <t>News Paper &amp; Magazines</t>
  </si>
  <si>
    <t>Packing Material &amp; Packing Charges</t>
  </si>
  <si>
    <t>Payment For Sponsorship Services</t>
  </si>
  <si>
    <t>Petrol / Disel / Cng / Kerosene Expenses (Motor Spirit)</t>
  </si>
  <si>
    <t>Post Office For Speed Post &amp; Parcel Post</t>
  </si>
  <si>
    <t>Postage And Courier Charges</t>
  </si>
  <si>
    <t>Registration Fees (Rof / Roc / Rto Etc)</t>
  </si>
  <si>
    <t>Remuneration To Director &amp; Partners</t>
  </si>
  <si>
    <t>Rent Paid For Commercial Use Of Premises</t>
  </si>
  <si>
    <t>Rent Paid For Residential Use</t>
  </si>
  <si>
    <t>Repair And Maintenance</t>
  </si>
  <si>
    <t>Room Rent In A Hotel, Lodge (Rs.1000 To 2500 Per Room Per Day)</t>
  </si>
  <si>
    <t>Room Rent In A Hotel, Lodge (Rs.2500 To 7500 Per Room Per Day)</t>
  </si>
  <si>
    <t>Room Rent In A Hotel, Lodge (Above Rs. 7500/-)</t>
  </si>
  <si>
    <t>Salaray, Wages &amp; Bonus Paid To Employee</t>
  </si>
  <si>
    <t>Travelling In Train By Ac Or First Class</t>
  </si>
  <si>
    <t>Truck / Tempo / Jcb Hire Charges</t>
  </si>
  <si>
    <t>Water Charges / Plain Water (Midc Water Charges)</t>
  </si>
  <si>
    <t>Electricity Expenses</t>
  </si>
  <si>
    <t>Purchases</t>
  </si>
  <si>
    <t>Particulars</t>
  </si>
  <si>
    <t>CGST on Sales</t>
  </si>
  <si>
    <t>SGST on Sales</t>
  </si>
  <si>
    <t>OMS Sales</t>
  </si>
  <si>
    <t>IGST on Sales</t>
  </si>
  <si>
    <t>CGST on Purchases</t>
  </si>
  <si>
    <t>SGST on Purchases</t>
  </si>
  <si>
    <t>IGST on Purchases</t>
  </si>
  <si>
    <t>CGST Payable</t>
  </si>
  <si>
    <t>SGST Payable</t>
  </si>
  <si>
    <t>IGST Payable</t>
  </si>
  <si>
    <t>CGST Set-off</t>
  </si>
  <si>
    <t>SGST Set-off</t>
  </si>
  <si>
    <t>IGST Set-off</t>
  </si>
  <si>
    <t>Net CGST Payable</t>
  </si>
  <si>
    <t>Net SGST Payable</t>
  </si>
  <si>
    <t>Local Sales</t>
  </si>
  <si>
    <t>Goods &amp; Service Tax Working</t>
  </si>
  <si>
    <t>Summary Total</t>
  </si>
  <si>
    <t>Total Purchases &amp; Expenses Break-up</t>
  </si>
  <si>
    <t>Notes:-</t>
  </si>
  <si>
    <t>Sales sheet should cover entire Sales, Services, Advance Received.</t>
  </si>
  <si>
    <t>Remark</t>
  </si>
  <si>
    <t>Purchases sheet Should be cover entire Purchases, Expenses (Debit / Expenses side of profit &amp; loss account) and Advance Paid.</t>
  </si>
  <si>
    <t>Normal Liability</t>
  </si>
  <si>
    <t>Total Normal Liability</t>
  </si>
  <si>
    <t>Total Normal Set-off</t>
  </si>
  <si>
    <t>IGST</t>
  </si>
  <si>
    <t>SGST</t>
  </si>
  <si>
    <t>CGST</t>
  </si>
  <si>
    <t>Cess</t>
  </si>
  <si>
    <t>Cess Payable</t>
  </si>
  <si>
    <t>Cess on Sales</t>
  </si>
  <si>
    <t>Local Purchases &amp; Expenses</t>
  </si>
  <si>
    <t>OMS Purchases &amp; Expenses</t>
  </si>
  <si>
    <t>Cess on Purchases</t>
  </si>
  <si>
    <t>Purchases &amp; Expenses (Set-off)</t>
  </si>
  <si>
    <t>Sales (Liability)</t>
  </si>
  <si>
    <t>Cess Set-off</t>
  </si>
  <si>
    <t>Net IGST Payable</t>
  </si>
  <si>
    <t>Net Tax Liability for the Current Period</t>
  </si>
  <si>
    <t>Net Cess Payable</t>
  </si>
  <si>
    <t>offset Liability</t>
  </si>
  <si>
    <t>Carry forward from previous period</t>
  </si>
  <si>
    <t>Amount</t>
  </si>
  <si>
    <t>Description</t>
  </si>
  <si>
    <t>Input Tax Credit (Set-off)</t>
  </si>
  <si>
    <t>To be paid</t>
  </si>
  <si>
    <t>in Cash</t>
  </si>
  <si>
    <t>Carry forward to next period</t>
  </si>
  <si>
    <t>Current period</t>
  </si>
  <si>
    <t>Total ITC (Set-off)</t>
  </si>
  <si>
    <t>Due Date</t>
  </si>
  <si>
    <t>Current Date</t>
  </si>
  <si>
    <t>Late</t>
  </si>
  <si>
    <t>Fees (in Cash)</t>
  </si>
  <si>
    <t>Total Payable</t>
  </si>
  <si>
    <t>Period</t>
  </si>
  <si>
    <t>Only light orange colour rows and colom is to be fill.</t>
  </si>
  <si>
    <t>Kindly put cess amount (if any) mannually in Sales Sheet for purchases and sales table.</t>
  </si>
  <si>
    <t>In Help sheet please mention any remark / suggestions, etc.</t>
  </si>
  <si>
    <t>In Offset Liability Sheet please mention period in proper format. (e.g. for the month of Sept., 2017 , 01/09/2017)</t>
  </si>
  <si>
    <t>In Offset Liability Sheet please mention carry forward of the previous period.</t>
  </si>
  <si>
    <t>GST Working Sheet</t>
  </si>
  <si>
    <t>By CA Ashish Hemant Gandhi</t>
  </si>
  <si>
    <t>Email Id : caashishgandhi@gmail.com       Cell No. : + 91 9850344321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</si>
</sst>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  <numFmt numFmtId="166" formatCode="mmmm\-yyyy"/>
  </numFmts>
  <fonts count="9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16">
    <xf numFmtId="0" fontId="0" fillId="0" borderId="0" xfId="0"/>
    <xf numFmtId="43" fontId="4" fillId="0" borderId="0" xfId="1" applyFont="1" applyAlignment="1">
      <alignment vertical="center"/>
    </xf>
    <xf numFmtId="43" fontId="4" fillId="0" borderId="0" xfId="1" applyFont="1" applyAlignment="1">
      <alignment horizontal="left" vertical="center"/>
    </xf>
    <xf numFmtId="43" fontId="3" fillId="0" borderId="1" xfId="1" applyFont="1" applyBorder="1" applyAlignment="1">
      <alignment horizontal="center" vertical="center"/>
    </xf>
    <xf numFmtId="43" fontId="4" fillId="0" borderId="10" xfId="1" applyFont="1" applyBorder="1" applyAlignment="1">
      <alignment horizontal="left" vertical="center"/>
    </xf>
    <xf numFmtId="43" fontId="4" fillId="0" borderId="12" xfId="1" applyFont="1" applyBorder="1" applyAlignment="1">
      <alignment horizontal="left" vertical="center"/>
    </xf>
    <xf numFmtId="10" fontId="3" fillId="0" borderId="1" xfId="2" applyNumberFormat="1" applyFont="1" applyBorder="1" applyAlignment="1">
      <alignment horizontal="center" vertical="center"/>
    </xf>
    <xf numFmtId="10" fontId="4" fillId="0" borderId="10" xfId="2" applyNumberFormat="1" applyFont="1" applyBorder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164" fontId="4" fillId="0" borderId="4" xfId="1" applyNumberFormat="1" applyFont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4" fillId="0" borderId="3" xfId="1" applyNumberFormat="1" applyFont="1" applyBorder="1" applyAlignment="1">
      <alignment vertical="center"/>
    </xf>
    <xf numFmtId="1" fontId="4" fillId="0" borderId="4" xfId="1" applyNumberFormat="1" applyFont="1" applyBorder="1" applyAlignment="1">
      <alignment horizontal="center" vertical="center"/>
    </xf>
    <xf numFmtId="43" fontId="4" fillId="0" borderId="14" xfId="1" applyFont="1" applyBorder="1" applyAlignment="1">
      <alignment horizontal="left" vertical="center"/>
    </xf>
    <xf numFmtId="165" fontId="5" fillId="0" borderId="2" xfId="3" applyFont="1" applyBorder="1" applyAlignment="1" applyProtection="1">
      <alignment horizontal="center" vertical="center"/>
      <protection hidden="1"/>
    </xf>
    <xf numFmtId="10" fontId="5" fillId="0" borderId="1" xfId="4" applyNumberFormat="1" applyFont="1" applyBorder="1" applyAlignment="1" applyProtection="1">
      <alignment horizontal="center" vertical="center"/>
      <protection hidden="1"/>
    </xf>
    <xf numFmtId="165" fontId="6" fillId="0" borderId="3" xfId="3" applyFont="1" applyBorder="1" applyAlignment="1" applyProtection="1">
      <alignment vertical="center"/>
      <protection hidden="1"/>
    </xf>
    <xf numFmtId="165" fontId="6" fillId="0" borderId="10" xfId="3" applyFont="1" applyBorder="1" applyAlignment="1" applyProtection="1">
      <alignment vertical="center"/>
      <protection hidden="1"/>
    </xf>
    <xf numFmtId="165" fontId="6" fillId="0" borderId="7" xfId="3" applyFont="1" applyBorder="1" applyAlignment="1" applyProtection="1">
      <alignment vertical="center"/>
      <protection hidden="1"/>
    </xf>
    <xf numFmtId="165" fontId="5" fillId="0" borderId="8" xfId="3" applyFont="1" applyBorder="1" applyAlignment="1" applyProtection="1">
      <alignment vertical="center"/>
      <protection hidden="1"/>
    </xf>
    <xf numFmtId="165" fontId="6" fillId="0" borderId="11" xfId="3" applyFont="1" applyBorder="1" applyAlignment="1" applyProtection="1">
      <alignment vertical="center"/>
      <protection hidden="1"/>
    </xf>
    <xf numFmtId="165" fontId="6" fillId="0" borderId="14" xfId="3" applyFont="1" applyBorder="1" applyAlignment="1" applyProtection="1">
      <alignment vertical="center"/>
      <protection hidden="1"/>
    </xf>
    <xf numFmtId="43" fontId="4" fillId="0" borderId="7" xfId="1" applyFont="1" applyBorder="1" applyAlignment="1">
      <alignment vertical="center"/>
    </xf>
    <xf numFmtId="43" fontId="4" fillId="0" borderId="15" xfId="1" applyFont="1" applyBorder="1" applyAlignment="1">
      <alignment vertical="center"/>
    </xf>
    <xf numFmtId="43" fontId="4" fillId="0" borderId="9" xfId="1" applyFont="1" applyBorder="1" applyAlignment="1">
      <alignment vertical="center"/>
    </xf>
    <xf numFmtId="164" fontId="4" fillId="0" borderId="4" xfId="1" applyNumberFormat="1" applyFont="1" applyBorder="1" applyAlignment="1" applyProtection="1">
      <alignment vertical="center"/>
      <protection hidden="1"/>
    </xf>
    <xf numFmtId="43" fontId="3" fillId="0" borderId="13" xfId="1" applyFont="1" applyBorder="1" applyAlignment="1" applyProtection="1">
      <alignment horizontal="center" vertical="center"/>
      <protection hidden="1"/>
    </xf>
    <xf numFmtId="43" fontId="3" fillId="0" borderId="16" xfId="1" applyFont="1" applyBorder="1" applyAlignment="1" applyProtection="1">
      <alignment vertical="center"/>
      <protection hidden="1"/>
    </xf>
    <xf numFmtId="43" fontId="4" fillId="0" borderId="10" xfId="1" applyFont="1" applyBorder="1" applyAlignment="1" applyProtection="1">
      <alignment horizontal="left" vertical="center"/>
      <protection hidden="1"/>
    </xf>
    <xf numFmtId="43" fontId="4" fillId="0" borderId="7" xfId="1" applyFont="1" applyBorder="1" applyAlignment="1" applyProtection="1">
      <alignment vertical="center"/>
      <protection hidden="1"/>
    </xf>
    <xf numFmtId="43" fontId="3" fillId="0" borderId="11" xfId="1" applyFont="1" applyBorder="1" applyAlignment="1" applyProtection="1">
      <alignment horizontal="center" vertical="center"/>
      <protection hidden="1"/>
    </xf>
    <xf numFmtId="43" fontId="4" fillId="0" borderId="8" xfId="1" applyFont="1" applyBorder="1" applyAlignment="1" applyProtection="1">
      <alignment vertical="center"/>
      <protection hidden="1"/>
    </xf>
    <xf numFmtId="43" fontId="4" fillId="0" borderId="11" xfId="1" applyFont="1" applyBorder="1" applyAlignment="1" applyProtection="1">
      <alignment horizontal="left" vertical="center"/>
      <protection hidden="1"/>
    </xf>
    <xf numFmtId="43" fontId="3" fillId="0" borderId="11" xfId="1" applyFont="1" applyBorder="1" applyAlignment="1" applyProtection="1">
      <alignment horizontal="left" vertical="center"/>
      <protection hidden="1"/>
    </xf>
    <xf numFmtId="10" fontId="4" fillId="0" borderId="0" xfId="2" applyNumberFormat="1" applyFont="1" applyAlignment="1">
      <alignment horizontal="center" vertical="center"/>
    </xf>
    <xf numFmtId="10" fontId="4" fillId="0" borderId="14" xfId="2" applyNumberFormat="1" applyFont="1" applyBorder="1" applyAlignment="1">
      <alignment horizontal="center" vertical="center"/>
    </xf>
    <xf numFmtId="10" fontId="4" fillId="0" borderId="13" xfId="2" applyNumberFormat="1" applyFont="1" applyBorder="1" applyAlignment="1" applyProtection="1">
      <alignment horizontal="center" vertical="center"/>
      <protection hidden="1"/>
    </xf>
    <xf numFmtId="10" fontId="4" fillId="0" borderId="10" xfId="2" applyNumberFormat="1" applyFont="1" applyBorder="1" applyAlignment="1" applyProtection="1">
      <alignment horizontal="center" vertical="center"/>
      <protection hidden="1"/>
    </xf>
    <xf numFmtId="10" fontId="4" fillId="0" borderId="11" xfId="2" applyNumberFormat="1" applyFont="1" applyBorder="1" applyAlignment="1" applyProtection="1">
      <alignment horizontal="center" vertical="center"/>
      <protection hidden="1"/>
    </xf>
    <xf numFmtId="10" fontId="4" fillId="0" borderId="12" xfId="2" applyNumberFormat="1" applyFont="1" applyBorder="1" applyAlignment="1">
      <alignment horizontal="center" vertical="center"/>
    </xf>
    <xf numFmtId="165" fontId="6" fillId="0" borderId="4" xfId="3" applyFont="1" applyBorder="1" applyAlignment="1" applyProtection="1">
      <alignment vertical="center"/>
      <protection hidden="1"/>
    </xf>
    <xf numFmtId="165" fontId="5" fillId="0" borderId="18" xfId="3" applyFont="1" applyBorder="1" applyAlignment="1" applyProtection="1">
      <alignment vertical="center"/>
      <protection hidden="1"/>
    </xf>
    <xf numFmtId="165" fontId="5" fillId="0" borderId="19" xfId="3" applyFont="1" applyBorder="1" applyAlignment="1" applyProtection="1">
      <alignment vertical="center"/>
      <protection hidden="1"/>
    </xf>
    <xf numFmtId="165" fontId="6" fillId="0" borderId="0" xfId="3" applyFont="1" applyAlignment="1" applyProtection="1">
      <alignment vertical="center"/>
      <protection hidden="1"/>
    </xf>
    <xf numFmtId="165" fontId="6" fillId="0" borderId="17" xfId="3" applyFont="1" applyBorder="1" applyAlignment="1" applyProtection="1">
      <alignment vertical="center"/>
      <protection hidden="1"/>
    </xf>
    <xf numFmtId="165" fontId="5" fillId="0" borderId="3" xfId="3" applyFont="1" applyBorder="1" applyAlignment="1" applyProtection="1">
      <alignment vertical="center"/>
      <protection hidden="1"/>
    </xf>
    <xf numFmtId="165" fontId="5" fillId="0" borderId="17" xfId="3" applyFont="1" applyBorder="1" applyAlignment="1" applyProtection="1">
      <alignment vertical="center"/>
      <protection hidden="1"/>
    </xf>
    <xf numFmtId="165" fontId="5" fillId="0" borderId="4" xfId="3" applyFont="1" applyBorder="1" applyAlignment="1" applyProtection="1">
      <alignment vertical="center"/>
      <protection hidden="1"/>
    </xf>
    <xf numFmtId="165" fontId="6" fillId="0" borderId="5" xfId="3" applyFont="1" applyBorder="1" applyAlignment="1" applyProtection="1">
      <alignment vertical="center"/>
      <protection hidden="1"/>
    </xf>
    <xf numFmtId="165" fontId="6" fillId="0" borderId="12" xfId="3" applyFont="1" applyBorder="1" applyAlignment="1" applyProtection="1">
      <alignment vertical="center"/>
      <protection hidden="1"/>
    </xf>
    <xf numFmtId="10" fontId="5" fillId="0" borderId="22" xfId="4" applyNumberFormat="1" applyFont="1" applyBorder="1" applyAlignment="1" applyProtection="1">
      <alignment horizontal="center" vertical="center"/>
      <protection hidden="1"/>
    </xf>
    <xf numFmtId="165" fontId="5" fillId="0" borderId="5" xfId="3" applyFont="1" applyBorder="1" applyAlignment="1" applyProtection="1">
      <alignment horizontal="center" vertical="center"/>
      <protection hidden="1"/>
    </xf>
    <xf numFmtId="165" fontId="5" fillId="0" borderId="23" xfId="3" applyFont="1" applyBorder="1" applyAlignment="1" applyProtection="1">
      <alignment horizontal="center" vertical="center"/>
      <protection hidden="1"/>
    </xf>
    <xf numFmtId="10" fontId="5" fillId="0" borderId="12" xfId="4" applyNumberFormat="1" applyFont="1" applyBorder="1" applyAlignment="1" applyProtection="1">
      <alignment horizontal="center" vertical="center"/>
      <protection hidden="1"/>
    </xf>
    <xf numFmtId="165" fontId="5" fillId="0" borderId="9" xfId="3" applyFont="1" applyBorder="1" applyAlignment="1" applyProtection="1">
      <alignment horizontal="center" vertical="center"/>
      <protection hidden="1"/>
    </xf>
    <xf numFmtId="165" fontId="6" fillId="0" borderId="19" xfId="3" applyFont="1" applyBorder="1" applyAlignment="1" applyProtection="1">
      <alignment vertical="center"/>
      <protection hidden="1"/>
    </xf>
    <xf numFmtId="165" fontId="6" fillId="0" borderId="18" xfId="3" applyFont="1" applyBorder="1" applyAlignment="1" applyProtection="1">
      <alignment vertical="center"/>
      <protection hidden="1"/>
    </xf>
    <xf numFmtId="165" fontId="5" fillId="0" borderId="29" xfId="3" applyFont="1" applyBorder="1" applyAlignment="1" applyProtection="1">
      <alignment vertical="center"/>
      <protection hidden="1"/>
    </xf>
    <xf numFmtId="165" fontId="6" fillId="0" borderId="11" xfId="3" applyFont="1" applyFill="1" applyBorder="1" applyAlignment="1" applyProtection="1">
      <alignment vertical="center"/>
      <protection hidden="1"/>
    </xf>
    <xf numFmtId="165" fontId="6" fillId="0" borderId="27" xfId="3" applyFont="1" applyBorder="1" applyAlignment="1" applyProtection="1">
      <alignment vertical="center"/>
      <protection hidden="1"/>
    </xf>
    <xf numFmtId="165" fontId="6" fillId="0" borderId="28" xfId="3" applyFont="1" applyBorder="1" applyAlignment="1" applyProtection="1">
      <alignment vertical="center"/>
      <protection hidden="1"/>
    </xf>
    <xf numFmtId="165" fontId="6" fillId="0" borderId="0" xfId="3" applyFont="1" applyAlignment="1" applyProtection="1">
      <alignment horizontal="center" vertical="center"/>
      <protection hidden="1"/>
    </xf>
    <xf numFmtId="165" fontId="5" fillId="0" borderId="0" xfId="3" applyFont="1" applyAlignment="1" applyProtection="1">
      <alignment horizontal="center" vertical="center"/>
      <protection hidden="1"/>
    </xf>
    <xf numFmtId="165" fontId="5" fillId="0" borderId="21" xfId="3" applyFont="1" applyBorder="1" applyAlignment="1" applyProtection="1">
      <alignment horizontal="center" vertical="center"/>
      <protection hidden="1"/>
    </xf>
    <xf numFmtId="165" fontId="6" fillId="0" borderId="3" xfId="3" applyFont="1" applyFill="1" applyBorder="1" applyAlignment="1" applyProtection="1">
      <alignment vertical="center"/>
      <protection hidden="1"/>
    </xf>
    <xf numFmtId="165" fontId="6" fillId="0" borderId="10" xfId="3" applyFont="1" applyFill="1" applyBorder="1" applyAlignment="1" applyProtection="1">
      <alignment vertical="center"/>
      <protection hidden="1"/>
    </xf>
    <xf numFmtId="165" fontId="6" fillId="0" borderId="7" xfId="3" applyFont="1" applyFill="1" applyBorder="1" applyAlignment="1" applyProtection="1">
      <alignment vertical="center"/>
      <protection hidden="1"/>
    </xf>
    <xf numFmtId="165" fontId="6" fillId="0" borderId="13" xfId="3" applyFont="1" applyFill="1" applyBorder="1" applyAlignment="1" applyProtection="1">
      <alignment vertical="center"/>
      <protection hidden="1"/>
    </xf>
    <xf numFmtId="165" fontId="5" fillId="0" borderId="3" xfId="3" applyFont="1" applyFill="1" applyBorder="1" applyAlignment="1" applyProtection="1">
      <alignment vertical="center"/>
      <protection hidden="1"/>
    </xf>
    <xf numFmtId="165" fontId="7" fillId="0" borderId="10" xfId="3" applyFont="1" applyFill="1" applyBorder="1" applyAlignment="1" applyProtection="1">
      <alignment vertical="center"/>
      <protection hidden="1"/>
    </xf>
    <xf numFmtId="165" fontId="6" fillId="0" borderId="4" xfId="3" applyFont="1" applyFill="1" applyBorder="1" applyAlignment="1" applyProtection="1">
      <alignment vertical="center"/>
      <protection hidden="1"/>
    </xf>
    <xf numFmtId="165" fontId="5" fillId="0" borderId="8" xfId="3" applyFont="1" applyFill="1" applyBorder="1" applyAlignment="1" applyProtection="1">
      <alignment vertical="center"/>
      <protection hidden="1"/>
    </xf>
    <xf numFmtId="165" fontId="6" fillId="0" borderId="17" xfId="3" applyFont="1" applyFill="1" applyBorder="1" applyAlignment="1" applyProtection="1">
      <alignment vertical="center"/>
      <protection hidden="1"/>
    </xf>
    <xf numFmtId="165" fontId="5" fillId="0" borderId="4" xfId="3" applyFont="1" applyFill="1" applyBorder="1" applyAlignment="1" applyProtection="1">
      <alignment vertical="center"/>
      <protection hidden="1"/>
    </xf>
    <xf numFmtId="165" fontId="5" fillId="0" borderId="17" xfId="3" applyFont="1" applyFill="1" applyBorder="1" applyAlignment="1" applyProtection="1">
      <alignment vertical="center"/>
      <protection hidden="1"/>
    </xf>
    <xf numFmtId="165" fontId="6" fillId="0" borderId="14" xfId="3" applyFont="1" applyFill="1" applyBorder="1" applyAlignment="1" applyProtection="1">
      <alignment vertical="center"/>
      <protection hidden="1"/>
    </xf>
    <xf numFmtId="165" fontId="5" fillId="0" borderId="15" xfId="3" applyFont="1" applyFill="1" applyBorder="1" applyAlignment="1" applyProtection="1">
      <alignment vertical="center"/>
      <protection hidden="1"/>
    </xf>
    <xf numFmtId="165" fontId="5" fillId="0" borderId="27" xfId="3" applyFont="1" applyFill="1" applyBorder="1" applyAlignment="1" applyProtection="1">
      <alignment horizontal="center" vertical="center"/>
      <protection hidden="1"/>
    </xf>
    <xf numFmtId="165" fontId="5" fillId="0" borderId="28" xfId="3" applyFont="1" applyFill="1" applyBorder="1" applyAlignment="1" applyProtection="1">
      <alignment horizontal="center" vertical="center"/>
      <protection hidden="1"/>
    </xf>
    <xf numFmtId="165" fontId="6" fillId="2" borderId="10" xfId="3" applyFont="1" applyFill="1" applyBorder="1" applyAlignment="1" applyProtection="1">
      <alignment vertical="center"/>
      <protection hidden="1"/>
    </xf>
    <xf numFmtId="165" fontId="6" fillId="2" borderId="11" xfId="3" applyFont="1" applyFill="1" applyBorder="1" applyAlignment="1" applyProtection="1">
      <alignment vertical="center"/>
      <protection hidden="1"/>
    </xf>
    <xf numFmtId="165" fontId="5" fillId="0" borderId="0" xfId="3" applyFont="1" applyAlignment="1" applyProtection="1">
      <alignment vertical="center"/>
      <protection hidden="1"/>
    </xf>
    <xf numFmtId="14" fontId="5" fillId="0" borderId="0" xfId="3" applyNumberFormat="1" applyFont="1" applyAlignment="1" applyProtection="1">
      <alignment horizontal="center" vertical="center"/>
      <protection hidden="1"/>
    </xf>
    <xf numFmtId="165" fontId="5" fillId="0" borderId="3" xfId="3" applyFont="1" applyBorder="1" applyAlignment="1" applyProtection="1">
      <alignment horizontal="center" vertical="center"/>
      <protection hidden="1"/>
    </xf>
    <xf numFmtId="165" fontId="5" fillId="0" borderId="10" xfId="3" applyFont="1" applyBorder="1" applyAlignment="1" applyProtection="1">
      <alignment horizontal="center" vertical="center"/>
      <protection hidden="1"/>
    </xf>
    <xf numFmtId="165" fontId="5" fillId="0" borderId="30" xfId="3" applyFont="1" applyFill="1" applyBorder="1" applyAlignment="1" applyProtection="1">
      <alignment horizontal="center" vertical="center"/>
      <protection hidden="1"/>
    </xf>
    <xf numFmtId="165" fontId="5" fillId="0" borderId="13" xfId="3" applyFont="1" applyFill="1" applyBorder="1" applyAlignment="1" applyProtection="1">
      <alignment horizontal="center" vertical="center"/>
      <protection hidden="1"/>
    </xf>
    <xf numFmtId="165" fontId="5" fillId="0" borderId="31" xfId="3" applyFont="1" applyFill="1" applyBorder="1" applyAlignment="1" applyProtection="1">
      <alignment vertical="center"/>
      <protection hidden="1"/>
    </xf>
    <xf numFmtId="43" fontId="4" fillId="2" borderId="11" xfId="1" applyFont="1" applyFill="1" applyBorder="1" applyAlignment="1">
      <alignment horizontal="left" vertical="center"/>
    </xf>
    <xf numFmtId="10" fontId="4" fillId="2" borderId="11" xfId="2" applyNumberFormat="1" applyFont="1" applyFill="1" applyBorder="1" applyAlignment="1">
      <alignment horizontal="center" vertical="center"/>
    </xf>
    <xf numFmtId="43" fontId="4" fillId="2" borderId="8" xfId="1" applyFont="1" applyFill="1" applyBorder="1" applyAlignment="1">
      <alignment vertical="center"/>
    </xf>
    <xf numFmtId="10" fontId="4" fillId="2" borderId="11" xfId="2" applyNumberFormat="1" applyFont="1" applyFill="1" applyBorder="1" applyAlignment="1" applyProtection="1">
      <alignment horizontal="center" vertical="center"/>
    </xf>
    <xf numFmtId="43" fontId="4" fillId="2" borderId="8" xfId="1" applyFont="1" applyFill="1" applyBorder="1" applyAlignment="1" applyProtection="1">
      <alignment vertical="center"/>
    </xf>
    <xf numFmtId="166" fontId="6" fillId="2" borderId="0" xfId="3" applyNumberFormat="1" applyFont="1" applyFill="1" applyAlignment="1" applyProtection="1">
      <alignment horizontal="center" vertical="center"/>
      <protection hidden="1"/>
    </xf>
    <xf numFmtId="165" fontId="7" fillId="3" borderId="11" xfId="3" applyFont="1" applyFill="1" applyBorder="1" applyAlignment="1" applyProtection="1">
      <alignment vertical="center"/>
      <protection hidden="1"/>
    </xf>
    <xf numFmtId="165" fontId="8" fillId="3" borderId="8" xfId="3" applyFont="1" applyFill="1" applyBorder="1" applyAlignment="1" applyProtection="1">
      <alignment vertical="center"/>
      <protection hidden="1"/>
    </xf>
    <xf numFmtId="165" fontId="7" fillId="3" borderId="13" xfId="3" applyFont="1" applyFill="1" applyBorder="1" applyAlignment="1" applyProtection="1">
      <alignment horizontal="center" vertical="center"/>
      <protection hidden="1"/>
    </xf>
    <xf numFmtId="164" fontId="3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43" fontId="3" fillId="0" borderId="6" xfId="1" applyFont="1" applyBorder="1" applyAlignment="1">
      <alignment horizontal="center" vertical="center"/>
    </xf>
    <xf numFmtId="165" fontId="5" fillId="0" borderId="0" xfId="3" applyFont="1" applyAlignment="1" applyProtection="1">
      <alignment horizontal="center" vertical="center"/>
      <protection hidden="1"/>
    </xf>
    <xf numFmtId="164" fontId="3" fillId="0" borderId="0" xfId="1" applyNumberFormat="1" applyFont="1" applyAlignment="1">
      <alignment horizontal="center" vertical="center"/>
    </xf>
    <xf numFmtId="165" fontId="5" fillId="0" borderId="0" xfId="3" applyFont="1" applyAlignment="1" applyProtection="1">
      <alignment horizontal="center" vertical="center"/>
      <protection hidden="1"/>
    </xf>
    <xf numFmtId="165" fontId="6" fillId="0" borderId="30" xfId="3" applyFont="1" applyFill="1" applyBorder="1" applyAlignment="1" applyProtection="1">
      <alignment horizontal="center" vertical="center"/>
      <protection hidden="1"/>
    </xf>
    <xf numFmtId="165" fontId="6" fillId="0" borderId="16" xfId="3" applyFont="1" applyFill="1" applyBorder="1" applyAlignment="1" applyProtection="1">
      <alignment horizontal="center" vertical="center"/>
      <protection hidden="1"/>
    </xf>
    <xf numFmtId="165" fontId="5" fillId="0" borderId="20" xfId="3" applyFont="1" applyBorder="1" applyAlignment="1" applyProtection="1">
      <alignment horizontal="center" vertical="center"/>
      <protection hidden="1"/>
    </xf>
    <xf numFmtId="165" fontId="5" fillId="0" borderId="21" xfId="3" applyFont="1" applyBorder="1" applyAlignment="1" applyProtection="1">
      <alignment horizontal="center" vertical="center"/>
      <protection hidden="1"/>
    </xf>
    <xf numFmtId="165" fontId="6" fillId="0" borderId="4" xfId="3" applyFont="1" applyBorder="1" applyAlignment="1" applyProtection="1">
      <alignment horizontal="center" vertical="center"/>
      <protection hidden="1"/>
    </xf>
    <xf numFmtId="165" fontId="6" fillId="0" borderId="8" xfId="3" applyFont="1" applyBorder="1" applyAlignment="1" applyProtection="1">
      <alignment horizontal="center" vertical="center"/>
      <protection hidden="1"/>
    </xf>
    <xf numFmtId="10" fontId="5" fillId="0" borderId="24" xfId="4" applyNumberFormat="1" applyFont="1" applyBorder="1" applyAlignment="1" applyProtection="1">
      <alignment horizontal="center" vertical="center"/>
      <protection hidden="1"/>
    </xf>
    <xf numFmtId="10" fontId="5" fillId="0" borderId="25" xfId="4" applyNumberFormat="1" applyFont="1" applyBorder="1" applyAlignment="1" applyProtection="1">
      <alignment horizontal="center" vertical="center"/>
      <protection hidden="1"/>
    </xf>
    <xf numFmtId="10" fontId="5" fillId="0" borderId="26" xfId="4" applyNumberFormat="1" applyFont="1" applyBorder="1" applyAlignment="1" applyProtection="1">
      <alignment horizontal="center" vertical="center"/>
      <protection hidden="1"/>
    </xf>
    <xf numFmtId="165" fontId="5" fillId="0" borderId="30" xfId="3" applyFont="1" applyFill="1" applyBorder="1" applyAlignment="1" applyProtection="1">
      <alignment horizontal="center" vertical="center"/>
      <protection hidden="1"/>
    </xf>
    <xf numFmtId="165" fontId="5" fillId="0" borderId="16" xfId="3" applyFont="1" applyFill="1" applyBorder="1" applyAlignment="1" applyProtection="1">
      <alignment horizontal="center" vertical="center"/>
      <protection hidden="1"/>
    </xf>
  </cellXfs>
  <cellStyles count="6">
    <cellStyle name="Comma" xfId="1" builtinId="3"/>
    <cellStyle name="Comma 2" xfId="3"/>
    <cellStyle name="Normal" xfId="0" builtinId="0"/>
    <cellStyle name="Normal 2" xfId="5"/>
    <cellStyle name="Percent" xfId="2" builtinId="5"/>
    <cellStyle name="Percent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27"/>
  <sheetViews>
    <sheetView workbookViewId="0">
      <selection activeCell="C2" sqref="A1:XFD1048576"/>
    </sheetView>
  </sheetViews>
  <sheetFormatPr defaultRowHeight="15"/>
  <cols>
    <col min="1" max="1" width="2.7109375" style="99" customWidth="1"/>
    <col min="2" max="2" width="10.7109375" style="99" customWidth="1"/>
    <col min="3" max="3" width="125.7109375" style="99" customWidth="1"/>
    <col min="4" max="4" width="2.7109375" style="99" customWidth="1"/>
    <col min="5" max="16384" width="9.140625" style="99"/>
  </cols>
  <sheetData>
    <row r="2" spans="2:3">
      <c r="C2" s="98" t="s">
        <v>132</v>
      </c>
    </row>
    <row r="3" spans="2:3">
      <c r="C3" s="98"/>
    </row>
    <row r="4" spans="2:3">
      <c r="B4" s="100" t="s">
        <v>89</v>
      </c>
    </row>
    <row r="5" spans="2:3">
      <c r="B5" s="100"/>
    </row>
    <row r="6" spans="2:3">
      <c r="B6" s="99">
        <v>1</v>
      </c>
      <c r="C6" s="99" t="s">
        <v>127</v>
      </c>
    </row>
    <row r="7" spans="2:3">
      <c r="B7" s="99">
        <v>2</v>
      </c>
      <c r="C7" s="99" t="s">
        <v>92</v>
      </c>
    </row>
    <row r="8" spans="2:3">
      <c r="B8" s="99">
        <v>3</v>
      </c>
      <c r="C8" s="99" t="s">
        <v>90</v>
      </c>
    </row>
    <row r="9" spans="2:3">
      <c r="B9" s="99">
        <v>4</v>
      </c>
      <c r="C9" s="99" t="s">
        <v>128</v>
      </c>
    </row>
    <row r="10" spans="2:3">
      <c r="B10" s="99">
        <v>5</v>
      </c>
      <c r="C10" s="99" t="s">
        <v>129</v>
      </c>
    </row>
    <row r="11" spans="2:3">
      <c r="B11" s="99">
        <v>6</v>
      </c>
      <c r="C11" s="99" t="s">
        <v>131</v>
      </c>
    </row>
    <row r="12" spans="2:3">
      <c r="B12" s="99">
        <v>7</v>
      </c>
      <c r="C12" s="99" t="s">
        <v>130</v>
      </c>
    </row>
    <row r="14" spans="2:3">
      <c r="B14" s="100" t="s">
        <v>91</v>
      </c>
    </row>
    <row r="15" spans="2:3">
      <c r="B15" s="99">
        <v>1</v>
      </c>
    </row>
    <row r="16" spans="2:3">
      <c r="B16" s="99">
        <v>2</v>
      </c>
    </row>
    <row r="17" spans="2:3">
      <c r="B17" s="99">
        <v>3</v>
      </c>
    </row>
    <row r="18" spans="2:3">
      <c r="B18" s="99">
        <v>4</v>
      </c>
    </row>
    <row r="19" spans="2:3">
      <c r="B19" s="99">
        <v>5</v>
      </c>
    </row>
    <row r="20" spans="2:3">
      <c r="B20" s="99">
        <v>6</v>
      </c>
    </row>
    <row r="21" spans="2:3">
      <c r="B21" s="99">
        <v>7</v>
      </c>
    </row>
    <row r="24" spans="2:3">
      <c r="C24" s="98"/>
    </row>
    <row r="25" spans="2:3">
      <c r="C25" s="98"/>
    </row>
    <row r="26" spans="2:3">
      <c r="C26" s="98" t="s">
        <v>133</v>
      </c>
    </row>
    <row r="27" spans="2:3">
      <c r="C27" s="98" t="s">
        <v>134</v>
      </c>
    </row>
  </sheetData>
  <sheetProtection password="9E6A" sheet="1" objects="1" scenarios="1"/>
  <protectedRanges>
    <protectedRange sqref="C15:C21" name="Range1"/>
  </protectedRanges>
  <pageMargins left="0" right="0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B2:G127"/>
  <sheetViews>
    <sheetView workbookViewId="0">
      <pane ySplit="4" topLeftCell="A5" activePane="bottomLeft" state="frozen"/>
      <selection pane="bottomLeft" activeCell="B2" sqref="A1:XFD1048576"/>
    </sheetView>
  </sheetViews>
  <sheetFormatPr defaultRowHeight="15"/>
  <cols>
    <col min="1" max="1" width="1.7109375" style="1" customWidth="1"/>
    <col min="2" max="2" width="8.28515625" style="8" bestFit="1" customWidth="1"/>
    <col min="3" max="3" width="66.140625" style="2" bestFit="1" customWidth="1"/>
    <col min="4" max="4" width="7.140625" style="35" bestFit="1" customWidth="1"/>
    <col min="5" max="7" width="15.7109375" style="1" customWidth="1"/>
    <col min="8" max="8" width="1.7109375" style="1" customWidth="1"/>
    <col min="9" max="16384" width="9.140625" style="1"/>
  </cols>
  <sheetData>
    <row r="2" spans="2:7">
      <c r="B2" s="103" t="s">
        <v>88</v>
      </c>
      <c r="C2" s="103"/>
      <c r="D2" s="103"/>
      <c r="E2" s="103"/>
      <c r="F2" s="103"/>
      <c r="G2" s="103"/>
    </row>
    <row r="3" spans="2:7" ht="15.75" thickBot="1"/>
    <row r="4" spans="2:7" ht="15.75" thickBot="1">
      <c r="B4" s="11" t="s">
        <v>14</v>
      </c>
      <c r="C4" s="3" t="s">
        <v>0</v>
      </c>
      <c r="D4" s="6" t="s">
        <v>13</v>
      </c>
      <c r="E4" s="101" t="s">
        <v>30</v>
      </c>
      <c r="F4" s="101" t="s">
        <v>31</v>
      </c>
      <c r="G4" s="101" t="s">
        <v>32</v>
      </c>
    </row>
    <row r="5" spans="2:7">
      <c r="B5" s="12"/>
      <c r="C5" s="4"/>
      <c r="D5" s="7"/>
      <c r="E5" s="23"/>
      <c r="F5" s="23"/>
      <c r="G5" s="23"/>
    </row>
    <row r="6" spans="2:7">
      <c r="B6" s="13">
        <v>1</v>
      </c>
      <c r="C6" s="89" t="s">
        <v>68</v>
      </c>
      <c r="D6" s="90">
        <v>0</v>
      </c>
      <c r="E6" s="91">
        <v>0</v>
      </c>
      <c r="F6" s="91">
        <v>0</v>
      </c>
      <c r="G6" s="91">
        <v>0</v>
      </c>
    </row>
    <row r="7" spans="2:7">
      <c r="B7" s="13">
        <v>2</v>
      </c>
      <c r="C7" s="89" t="s">
        <v>68</v>
      </c>
      <c r="D7" s="90">
        <v>2.5000000000000001E-3</v>
      </c>
      <c r="E7" s="91">
        <v>0</v>
      </c>
      <c r="F7" s="93">
        <v>0</v>
      </c>
      <c r="G7" s="91">
        <v>0</v>
      </c>
    </row>
    <row r="8" spans="2:7">
      <c r="B8" s="13">
        <v>3</v>
      </c>
      <c r="C8" s="89" t="s">
        <v>68</v>
      </c>
      <c r="D8" s="90">
        <v>0.03</v>
      </c>
      <c r="E8" s="91">
        <v>0</v>
      </c>
      <c r="F8" s="93">
        <v>0</v>
      </c>
      <c r="G8" s="91">
        <v>0</v>
      </c>
    </row>
    <row r="9" spans="2:7">
      <c r="B9" s="13">
        <v>4</v>
      </c>
      <c r="C9" s="89" t="s">
        <v>68</v>
      </c>
      <c r="D9" s="90">
        <v>0.05</v>
      </c>
      <c r="E9" s="91">
        <v>0</v>
      </c>
      <c r="F9" s="91">
        <v>0</v>
      </c>
      <c r="G9" s="91">
        <v>0</v>
      </c>
    </row>
    <row r="10" spans="2:7">
      <c r="B10" s="13">
        <v>5</v>
      </c>
      <c r="C10" s="89" t="s">
        <v>68</v>
      </c>
      <c r="D10" s="90">
        <v>0.12</v>
      </c>
      <c r="E10" s="91">
        <v>0</v>
      </c>
      <c r="F10" s="91">
        <v>0</v>
      </c>
      <c r="G10" s="91">
        <v>0</v>
      </c>
    </row>
    <row r="11" spans="2:7">
      <c r="B11" s="13">
        <v>6</v>
      </c>
      <c r="C11" s="89" t="s">
        <v>68</v>
      </c>
      <c r="D11" s="90">
        <v>0.18</v>
      </c>
      <c r="E11" s="91">
        <v>0</v>
      </c>
      <c r="F11" s="91">
        <v>0</v>
      </c>
      <c r="G11" s="91">
        <v>0</v>
      </c>
    </row>
    <row r="12" spans="2:7">
      <c r="B12" s="13">
        <v>7</v>
      </c>
      <c r="C12" s="89" t="s">
        <v>68</v>
      </c>
      <c r="D12" s="90">
        <v>0.28000000000000003</v>
      </c>
      <c r="E12" s="91">
        <v>0</v>
      </c>
      <c r="F12" s="91">
        <v>0</v>
      </c>
      <c r="G12" s="91">
        <v>0</v>
      </c>
    </row>
    <row r="13" spans="2:7">
      <c r="B13" s="13"/>
      <c r="C13" s="89"/>
      <c r="D13" s="90"/>
      <c r="E13" s="91"/>
      <c r="F13" s="91"/>
      <c r="G13" s="91"/>
    </row>
    <row r="14" spans="2:7">
      <c r="B14" s="13">
        <v>1</v>
      </c>
      <c r="C14" s="89" t="s">
        <v>11</v>
      </c>
      <c r="D14" s="90">
        <v>0.18</v>
      </c>
      <c r="E14" s="91">
        <v>0</v>
      </c>
      <c r="F14" s="91">
        <v>0</v>
      </c>
      <c r="G14" s="91">
        <v>0</v>
      </c>
    </row>
    <row r="15" spans="2:7">
      <c r="B15" s="13">
        <v>2</v>
      </c>
      <c r="C15" s="89" t="s">
        <v>20</v>
      </c>
      <c r="D15" s="90">
        <v>0.18</v>
      </c>
      <c r="E15" s="91">
        <v>0</v>
      </c>
      <c r="F15" s="91">
        <v>0</v>
      </c>
      <c r="G15" s="91">
        <v>0</v>
      </c>
    </row>
    <row r="16" spans="2:7">
      <c r="B16" s="13">
        <v>3</v>
      </c>
      <c r="C16" s="89" t="s">
        <v>33</v>
      </c>
      <c r="D16" s="90">
        <v>0.18</v>
      </c>
      <c r="E16" s="91">
        <v>0</v>
      </c>
      <c r="F16" s="91">
        <v>0</v>
      </c>
      <c r="G16" s="91">
        <v>0</v>
      </c>
    </row>
    <row r="17" spans="2:7">
      <c r="B17" s="13">
        <v>4</v>
      </c>
      <c r="C17" s="89" t="s">
        <v>23</v>
      </c>
      <c r="D17" s="90">
        <v>0.18</v>
      </c>
      <c r="E17" s="91">
        <v>0</v>
      </c>
      <c r="F17" s="91">
        <v>0</v>
      </c>
      <c r="G17" s="91">
        <v>0</v>
      </c>
    </row>
    <row r="18" spans="2:7">
      <c r="B18" s="13">
        <v>5</v>
      </c>
      <c r="C18" s="89" t="s">
        <v>4</v>
      </c>
      <c r="D18" s="90">
        <v>0</v>
      </c>
      <c r="E18" s="91">
        <v>0</v>
      </c>
      <c r="F18" s="91">
        <v>0</v>
      </c>
      <c r="G18" s="91">
        <v>0</v>
      </c>
    </row>
    <row r="19" spans="2:7">
      <c r="B19" s="13">
        <v>6</v>
      </c>
      <c r="C19" s="89" t="s">
        <v>24</v>
      </c>
      <c r="D19" s="90">
        <v>0.18</v>
      </c>
      <c r="E19" s="91">
        <v>0</v>
      </c>
      <c r="F19" s="91">
        <v>0</v>
      </c>
      <c r="G19" s="91">
        <v>0</v>
      </c>
    </row>
    <row r="20" spans="2:7">
      <c r="B20" s="13">
        <v>7</v>
      </c>
      <c r="C20" s="89" t="s">
        <v>24</v>
      </c>
      <c r="D20" s="90">
        <v>0</v>
      </c>
      <c r="E20" s="91">
        <v>0</v>
      </c>
      <c r="F20" s="91">
        <v>0</v>
      </c>
      <c r="G20" s="91">
        <v>0</v>
      </c>
    </row>
    <row r="21" spans="2:7">
      <c r="B21" s="13">
        <v>8</v>
      </c>
      <c r="C21" s="89" t="s">
        <v>1</v>
      </c>
      <c r="D21" s="90">
        <v>0</v>
      </c>
      <c r="E21" s="91">
        <v>0</v>
      </c>
      <c r="F21" s="91">
        <v>0</v>
      </c>
      <c r="G21" s="91">
        <v>0</v>
      </c>
    </row>
    <row r="22" spans="2:7">
      <c r="B22" s="13">
        <v>9</v>
      </c>
      <c r="C22" s="89" t="s">
        <v>34</v>
      </c>
      <c r="D22" s="90">
        <v>0.28000000000000003</v>
      </c>
      <c r="E22" s="91">
        <v>0</v>
      </c>
      <c r="F22" s="91">
        <v>0</v>
      </c>
      <c r="G22" s="91">
        <v>0</v>
      </c>
    </row>
    <row r="23" spans="2:7">
      <c r="B23" s="13">
        <v>10</v>
      </c>
      <c r="C23" s="89" t="s">
        <v>25</v>
      </c>
      <c r="D23" s="90">
        <v>0.18</v>
      </c>
      <c r="E23" s="91">
        <v>0</v>
      </c>
      <c r="F23" s="91">
        <v>0</v>
      </c>
      <c r="G23" s="91">
        <v>0</v>
      </c>
    </row>
    <row r="24" spans="2:7">
      <c r="B24" s="13">
        <v>11</v>
      </c>
      <c r="C24" s="89" t="s">
        <v>35</v>
      </c>
      <c r="D24" s="90">
        <v>0</v>
      </c>
      <c r="E24" s="91">
        <v>0</v>
      </c>
      <c r="F24" s="91">
        <v>0</v>
      </c>
      <c r="G24" s="91">
        <v>0</v>
      </c>
    </row>
    <row r="25" spans="2:7">
      <c r="B25" s="13">
        <v>12</v>
      </c>
      <c r="C25" s="89" t="s">
        <v>36</v>
      </c>
      <c r="D25" s="90">
        <v>0.05</v>
      </c>
      <c r="E25" s="91">
        <v>0</v>
      </c>
      <c r="F25" s="91">
        <v>0</v>
      </c>
      <c r="G25" s="91">
        <v>0</v>
      </c>
    </row>
    <row r="26" spans="2:7">
      <c r="B26" s="13">
        <v>13</v>
      </c>
      <c r="C26" s="89" t="s">
        <v>37</v>
      </c>
      <c r="D26" s="90">
        <v>0.18</v>
      </c>
      <c r="E26" s="91">
        <v>0</v>
      </c>
      <c r="F26" s="91">
        <v>0</v>
      </c>
      <c r="G26" s="91">
        <v>0</v>
      </c>
    </row>
    <row r="27" spans="2:7">
      <c r="B27" s="13">
        <v>14</v>
      </c>
      <c r="C27" s="89" t="s">
        <v>5</v>
      </c>
      <c r="D27" s="90">
        <v>0</v>
      </c>
      <c r="E27" s="91">
        <v>0</v>
      </c>
      <c r="F27" s="91">
        <v>0</v>
      </c>
      <c r="G27" s="91">
        <v>0</v>
      </c>
    </row>
    <row r="28" spans="2:7">
      <c r="B28" s="13">
        <v>15</v>
      </c>
      <c r="C28" s="89" t="s">
        <v>9</v>
      </c>
      <c r="D28" s="90">
        <v>0.18</v>
      </c>
      <c r="E28" s="91">
        <v>0</v>
      </c>
      <c r="F28" s="91">
        <v>0</v>
      </c>
      <c r="G28" s="91">
        <v>0</v>
      </c>
    </row>
    <row r="29" spans="2:7">
      <c r="B29" s="13">
        <v>16</v>
      </c>
      <c r="C29" s="89" t="s">
        <v>67</v>
      </c>
      <c r="D29" s="90">
        <v>0</v>
      </c>
      <c r="E29" s="91">
        <v>0</v>
      </c>
      <c r="F29" s="91">
        <v>0</v>
      </c>
      <c r="G29" s="91">
        <v>0</v>
      </c>
    </row>
    <row r="30" spans="2:7">
      <c r="B30" s="13">
        <v>17</v>
      </c>
      <c r="C30" s="89" t="s">
        <v>26</v>
      </c>
      <c r="D30" s="90">
        <v>0</v>
      </c>
      <c r="E30" s="91">
        <v>0</v>
      </c>
      <c r="F30" s="91">
        <v>0</v>
      </c>
      <c r="G30" s="91">
        <v>0</v>
      </c>
    </row>
    <row r="31" spans="2:7">
      <c r="B31" s="13">
        <v>18</v>
      </c>
      <c r="C31" s="89" t="s">
        <v>38</v>
      </c>
      <c r="D31" s="90">
        <v>0.28000000000000003</v>
      </c>
      <c r="E31" s="91">
        <v>0</v>
      </c>
      <c r="F31" s="91">
        <v>0</v>
      </c>
      <c r="G31" s="91">
        <v>0</v>
      </c>
    </row>
    <row r="32" spans="2:7">
      <c r="B32" s="13">
        <v>19</v>
      </c>
      <c r="C32" s="89" t="s">
        <v>39</v>
      </c>
      <c r="D32" s="90">
        <v>0.12</v>
      </c>
      <c r="E32" s="91">
        <v>0</v>
      </c>
      <c r="F32" s="91">
        <v>0</v>
      </c>
      <c r="G32" s="91">
        <v>0</v>
      </c>
    </row>
    <row r="33" spans="2:7">
      <c r="B33" s="13">
        <v>20</v>
      </c>
      <c r="C33" s="89" t="s">
        <v>40</v>
      </c>
      <c r="D33" s="90">
        <v>0.18</v>
      </c>
      <c r="E33" s="91">
        <v>0</v>
      </c>
      <c r="F33" s="91">
        <v>0</v>
      </c>
      <c r="G33" s="91">
        <v>0</v>
      </c>
    </row>
    <row r="34" spans="2:7">
      <c r="B34" s="13">
        <v>21</v>
      </c>
      <c r="C34" s="89" t="s">
        <v>41</v>
      </c>
      <c r="D34" s="90">
        <v>0.18</v>
      </c>
      <c r="E34" s="91">
        <v>0</v>
      </c>
      <c r="F34" s="91">
        <v>0</v>
      </c>
      <c r="G34" s="91">
        <v>0</v>
      </c>
    </row>
    <row r="35" spans="2:7">
      <c r="B35" s="13">
        <v>22</v>
      </c>
      <c r="C35" s="89" t="s">
        <v>19</v>
      </c>
      <c r="D35" s="90">
        <v>0.05</v>
      </c>
      <c r="E35" s="91">
        <v>0</v>
      </c>
      <c r="F35" s="91">
        <v>0</v>
      </c>
      <c r="G35" s="91">
        <v>0</v>
      </c>
    </row>
    <row r="36" spans="2:7">
      <c r="B36" s="13">
        <v>23</v>
      </c>
      <c r="C36" s="89" t="s">
        <v>17</v>
      </c>
      <c r="D36" s="90">
        <v>0.18</v>
      </c>
      <c r="E36" s="91">
        <v>0</v>
      </c>
      <c r="F36" s="91">
        <v>0</v>
      </c>
      <c r="G36" s="91">
        <v>0</v>
      </c>
    </row>
    <row r="37" spans="2:7">
      <c r="B37" s="13">
        <v>24</v>
      </c>
      <c r="C37" s="89" t="s">
        <v>42</v>
      </c>
      <c r="D37" s="90">
        <v>0.18</v>
      </c>
      <c r="E37" s="91">
        <v>0</v>
      </c>
      <c r="F37" s="91">
        <v>0</v>
      </c>
      <c r="G37" s="91">
        <v>0</v>
      </c>
    </row>
    <row r="38" spans="2:7">
      <c r="B38" s="13">
        <v>25</v>
      </c>
      <c r="C38" s="89" t="s">
        <v>7</v>
      </c>
      <c r="D38" s="90">
        <v>0.18</v>
      </c>
      <c r="E38" s="91">
        <v>0</v>
      </c>
      <c r="F38" s="91">
        <v>0</v>
      </c>
      <c r="G38" s="91">
        <v>0</v>
      </c>
    </row>
    <row r="39" spans="2:7">
      <c r="B39" s="13">
        <v>26</v>
      </c>
      <c r="C39" s="89" t="s">
        <v>43</v>
      </c>
      <c r="D39" s="90">
        <v>0.05</v>
      </c>
      <c r="E39" s="91">
        <v>0</v>
      </c>
      <c r="F39" s="91">
        <v>0</v>
      </c>
      <c r="G39" s="91">
        <v>0</v>
      </c>
    </row>
    <row r="40" spans="2:7">
      <c r="B40" s="13">
        <v>27</v>
      </c>
      <c r="C40" s="89" t="s">
        <v>44</v>
      </c>
      <c r="D40" s="90">
        <v>0</v>
      </c>
      <c r="E40" s="91">
        <v>0</v>
      </c>
      <c r="F40" s="91">
        <v>0</v>
      </c>
      <c r="G40" s="91">
        <v>0</v>
      </c>
    </row>
    <row r="41" spans="2:7">
      <c r="B41" s="13">
        <v>28</v>
      </c>
      <c r="C41" s="89" t="s">
        <v>45</v>
      </c>
      <c r="D41" s="90">
        <v>0.18</v>
      </c>
      <c r="E41" s="91">
        <v>0</v>
      </c>
      <c r="F41" s="91">
        <v>0</v>
      </c>
      <c r="G41" s="91">
        <v>0</v>
      </c>
    </row>
    <row r="42" spans="2:7">
      <c r="B42" s="13">
        <v>29</v>
      </c>
      <c r="C42" s="89" t="s">
        <v>3</v>
      </c>
      <c r="D42" s="90">
        <v>0</v>
      </c>
      <c r="E42" s="91">
        <v>0</v>
      </c>
      <c r="F42" s="91">
        <v>0</v>
      </c>
      <c r="G42" s="91">
        <v>0</v>
      </c>
    </row>
    <row r="43" spans="2:7">
      <c r="B43" s="13">
        <v>30</v>
      </c>
      <c r="C43" s="89" t="s">
        <v>46</v>
      </c>
      <c r="D43" s="90">
        <v>0.18</v>
      </c>
      <c r="E43" s="91">
        <v>0</v>
      </c>
      <c r="F43" s="91">
        <v>0</v>
      </c>
      <c r="G43" s="91">
        <v>0</v>
      </c>
    </row>
    <row r="44" spans="2:7">
      <c r="B44" s="13">
        <v>31</v>
      </c>
      <c r="C44" s="89" t="s">
        <v>47</v>
      </c>
      <c r="D44" s="90">
        <v>0</v>
      </c>
      <c r="E44" s="91">
        <v>0</v>
      </c>
      <c r="F44" s="91">
        <v>0</v>
      </c>
      <c r="G44" s="91">
        <v>0</v>
      </c>
    </row>
    <row r="45" spans="2:7">
      <c r="B45" s="13">
        <v>32</v>
      </c>
      <c r="C45" s="89" t="s">
        <v>48</v>
      </c>
      <c r="D45" s="90">
        <v>0.18</v>
      </c>
      <c r="E45" s="91">
        <v>0</v>
      </c>
      <c r="F45" s="91">
        <v>0</v>
      </c>
      <c r="G45" s="91">
        <v>0</v>
      </c>
    </row>
    <row r="46" spans="2:7">
      <c r="B46" s="13">
        <v>33</v>
      </c>
      <c r="C46" s="89" t="s">
        <v>49</v>
      </c>
      <c r="D46" s="90">
        <v>0</v>
      </c>
      <c r="E46" s="91">
        <v>0</v>
      </c>
      <c r="F46" s="91">
        <v>0</v>
      </c>
      <c r="G46" s="91">
        <v>0</v>
      </c>
    </row>
    <row r="47" spans="2:7">
      <c r="B47" s="13">
        <v>34</v>
      </c>
      <c r="C47" s="89" t="s">
        <v>27</v>
      </c>
      <c r="D47" s="90">
        <v>0.18</v>
      </c>
      <c r="E47" s="91">
        <v>0</v>
      </c>
      <c r="F47" s="91">
        <v>0</v>
      </c>
      <c r="G47" s="91">
        <v>0</v>
      </c>
    </row>
    <row r="48" spans="2:7">
      <c r="B48" s="13">
        <v>35</v>
      </c>
      <c r="C48" s="89" t="s">
        <v>50</v>
      </c>
      <c r="D48" s="90">
        <v>0.18</v>
      </c>
      <c r="E48" s="91">
        <v>0</v>
      </c>
      <c r="F48" s="91">
        <v>0</v>
      </c>
      <c r="G48" s="91">
        <v>0</v>
      </c>
    </row>
    <row r="49" spans="2:7">
      <c r="B49" s="13">
        <v>36</v>
      </c>
      <c r="C49" s="89" t="s">
        <v>51</v>
      </c>
      <c r="D49" s="90">
        <v>0.18</v>
      </c>
      <c r="E49" s="91">
        <v>0</v>
      </c>
      <c r="F49" s="91">
        <v>0</v>
      </c>
      <c r="G49" s="91">
        <v>0</v>
      </c>
    </row>
    <row r="50" spans="2:7">
      <c r="B50" s="13">
        <v>37</v>
      </c>
      <c r="C50" s="89" t="s">
        <v>52</v>
      </c>
      <c r="D50" s="90">
        <v>0</v>
      </c>
      <c r="E50" s="91">
        <v>0</v>
      </c>
      <c r="F50" s="91">
        <v>0</v>
      </c>
      <c r="G50" s="91">
        <v>0</v>
      </c>
    </row>
    <row r="51" spans="2:7">
      <c r="B51" s="13">
        <v>38</v>
      </c>
      <c r="C51" s="89" t="s">
        <v>53</v>
      </c>
      <c r="D51" s="90">
        <v>0.18</v>
      </c>
      <c r="E51" s="91">
        <v>0</v>
      </c>
      <c r="F51" s="91">
        <v>0</v>
      </c>
      <c r="G51" s="91">
        <v>0</v>
      </c>
    </row>
    <row r="52" spans="2:7">
      <c r="B52" s="13">
        <v>39</v>
      </c>
      <c r="C52" s="89" t="s">
        <v>54</v>
      </c>
      <c r="D52" s="90">
        <v>0.18</v>
      </c>
      <c r="E52" s="91">
        <v>0</v>
      </c>
      <c r="F52" s="91">
        <v>0</v>
      </c>
      <c r="G52" s="91">
        <v>0</v>
      </c>
    </row>
    <row r="53" spans="2:7">
      <c r="B53" s="13">
        <v>40</v>
      </c>
      <c r="C53" s="89" t="s">
        <v>12</v>
      </c>
      <c r="D53" s="90">
        <v>0.18</v>
      </c>
      <c r="E53" s="91">
        <v>0</v>
      </c>
      <c r="F53" s="91">
        <v>0</v>
      </c>
      <c r="G53" s="91">
        <v>0</v>
      </c>
    </row>
    <row r="54" spans="2:7">
      <c r="B54" s="13">
        <v>41</v>
      </c>
      <c r="C54" s="89" t="s">
        <v>2</v>
      </c>
      <c r="D54" s="90">
        <v>0</v>
      </c>
      <c r="E54" s="91">
        <v>0</v>
      </c>
      <c r="F54" s="91">
        <v>0</v>
      </c>
      <c r="G54" s="91">
        <v>0</v>
      </c>
    </row>
    <row r="55" spans="2:7">
      <c r="B55" s="13">
        <v>42</v>
      </c>
      <c r="C55" s="89" t="s">
        <v>15</v>
      </c>
      <c r="D55" s="90">
        <v>0</v>
      </c>
      <c r="E55" s="91">
        <v>0</v>
      </c>
      <c r="F55" s="91">
        <v>0</v>
      </c>
      <c r="G55" s="91">
        <v>0</v>
      </c>
    </row>
    <row r="56" spans="2:7">
      <c r="B56" s="13">
        <v>43</v>
      </c>
      <c r="C56" s="89" t="s">
        <v>6</v>
      </c>
      <c r="D56" s="90">
        <v>0.18</v>
      </c>
      <c r="E56" s="91">
        <v>0</v>
      </c>
      <c r="F56" s="91">
        <v>0</v>
      </c>
      <c r="G56" s="91">
        <v>0</v>
      </c>
    </row>
    <row r="57" spans="2:7">
      <c r="B57" s="13">
        <v>44</v>
      </c>
      <c r="C57" s="89" t="s">
        <v>55</v>
      </c>
      <c r="D57" s="90">
        <v>0</v>
      </c>
      <c r="E57" s="91">
        <v>0</v>
      </c>
      <c r="F57" s="91">
        <v>0</v>
      </c>
      <c r="G57" s="91">
        <v>0</v>
      </c>
    </row>
    <row r="58" spans="2:7">
      <c r="B58" s="13">
        <v>45</v>
      </c>
      <c r="C58" s="89" t="s">
        <v>56</v>
      </c>
      <c r="D58" s="90">
        <v>0</v>
      </c>
      <c r="E58" s="91">
        <v>0</v>
      </c>
      <c r="F58" s="91">
        <v>0</v>
      </c>
      <c r="G58" s="91">
        <v>0</v>
      </c>
    </row>
    <row r="59" spans="2:7">
      <c r="B59" s="13">
        <v>46</v>
      </c>
      <c r="C59" s="89" t="s">
        <v>57</v>
      </c>
      <c r="D59" s="90">
        <v>0.18</v>
      </c>
      <c r="E59" s="91">
        <v>0</v>
      </c>
      <c r="F59" s="91">
        <v>0</v>
      </c>
      <c r="G59" s="91">
        <v>0</v>
      </c>
    </row>
    <row r="60" spans="2:7">
      <c r="B60" s="13">
        <v>47</v>
      </c>
      <c r="C60" s="89" t="s">
        <v>58</v>
      </c>
      <c r="D60" s="90">
        <v>0</v>
      </c>
      <c r="E60" s="91">
        <v>0</v>
      </c>
      <c r="F60" s="91">
        <v>0</v>
      </c>
      <c r="G60" s="91">
        <v>0</v>
      </c>
    </row>
    <row r="61" spans="2:7">
      <c r="B61" s="13">
        <v>48</v>
      </c>
      <c r="C61" s="89" t="s">
        <v>59</v>
      </c>
      <c r="D61" s="90">
        <v>0.18</v>
      </c>
      <c r="E61" s="91">
        <v>0</v>
      </c>
      <c r="F61" s="91">
        <v>0</v>
      </c>
      <c r="G61" s="91">
        <v>0</v>
      </c>
    </row>
    <row r="62" spans="2:7">
      <c r="B62" s="13">
        <v>49</v>
      </c>
      <c r="C62" s="89" t="s">
        <v>21</v>
      </c>
      <c r="D62" s="90">
        <v>0.18</v>
      </c>
      <c r="E62" s="91">
        <v>0</v>
      </c>
      <c r="F62" s="91">
        <v>0</v>
      </c>
      <c r="G62" s="91">
        <v>0</v>
      </c>
    </row>
    <row r="63" spans="2:7">
      <c r="B63" s="13">
        <v>50</v>
      </c>
      <c r="C63" s="89" t="s">
        <v>62</v>
      </c>
      <c r="D63" s="90">
        <v>0.28000000000000003</v>
      </c>
      <c r="E63" s="91">
        <v>0</v>
      </c>
      <c r="F63" s="91">
        <v>0</v>
      </c>
      <c r="G63" s="91">
        <v>0</v>
      </c>
    </row>
    <row r="64" spans="2:7">
      <c r="B64" s="13">
        <v>51</v>
      </c>
      <c r="C64" s="89" t="s">
        <v>60</v>
      </c>
      <c r="D64" s="90">
        <v>0.12</v>
      </c>
      <c r="E64" s="91">
        <v>0</v>
      </c>
      <c r="F64" s="91">
        <v>0</v>
      </c>
      <c r="G64" s="91">
        <v>0</v>
      </c>
    </row>
    <row r="65" spans="2:7">
      <c r="B65" s="13">
        <v>52</v>
      </c>
      <c r="C65" s="89" t="s">
        <v>61</v>
      </c>
      <c r="D65" s="90">
        <v>0.18</v>
      </c>
      <c r="E65" s="91">
        <v>0</v>
      </c>
      <c r="F65" s="91">
        <v>0</v>
      </c>
      <c r="G65" s="91">
        <v>0</v>
      </c>
    </row>
    <row r="66" spans="2:7">
      <c r="B66" s="13">
        <v>53</v>
      </c>
      <c r="C66" s="89" t="s">
        <v>63</v>
      </c>
      <c r="D66" s="90">
        <v>0</v>
      </c>
      <c r="E66" s="91">
        <v>0</v>
      </c>
      <c r="F66" s="91">
        <v>0</v>
      </c>
      <c r="G66" s="91">
        <v>0</v>
      </c>
    </row>
    <row r="67" spans="2:7">
      <c r="B67" s="13">
        <v>54</v>
      </c>
      <c r="C67" s="89" t="s">
        <v>22</v>
      </c>
      <c r="D67" s="90">
        <v>0.18</v>
      </c>
      <c r="E67" s="91">
        <v>0</v>
      </c>
      <c r="F67" s="91">
        <v>0</v>
      </c>
      <c r="G67" s="91">
        <v>0</v>
      </c>
    </row>
    <row r="68" spans="2:7">
      <c r="B68" s="13">
        <v>55</v>
      </c>
      <c r="C68" s="89" t="s">
        <v>18</v>
      </c>
      <c r="D68" s="90">
        <v>0.18</v>
      </c>
      <c r="E68" s="91">
        <v>0</v>
      </c>
      <c r="F68" s="91">
        <v>0</v>
      </c>
      <c r="G68" s="91">
        <v>0</v>
      </c>
    </row>
    <row r="69" spans="2:7">
      <c r="B69" s="13">
        <v>56</v>
      </c>
      <c r="C69" s="89" t="s">
        <v>10</v>
      </c>
      <c r="D69" s="90">
        <v>0.12</v>
      </c>
      <c r="E69" s="91">
        <v>0</v>
      </c>
      <c r="F69" s="91">
        <v>0</v>
      </c>
      <c r="G69" s="91">
        <v>0</v>
      </c>
    </row>
    <row r="70" spans="2:7">
      <c r="B70" s="13">
        <v>57</v>
      </c>
      <c r="C70" s="89" t="s">
        <v>28</v>
      </c>
      <c r="D70" s="90">
        <v>0.18</v>
      </c>
      <c r="E70" s="91">
        <v>0</v>
      </c>
      <c r="F70" s="91">
        <v>0</v>
      </c>
      <c r="G70" s="91">
        <v>0</v>
      </c>
    </row>
    <row r="71" spans="2:7">
      <c r="B71" s="13">
        <v>58</v>
      </c>
      <c r="C71" s="89" t="s">
        <v>29</v>
      </c>
      <c r="D71" s="90">
        <v>0.18</v>
      </c>
      <c r="E71" s="91">
        <v>0</v>
      </c>
      <c r="F71" s="91">
        <v>0</v>
      </c>
      <c r="G71" s="91">
        <v>0</v>
      </c>
    </row>
    <row r="72" spans="2:7">
      <c r="B72" s="13">
        <v>59</v>
      </c>
      <c r="C72" s="89" t="s">
        <v>8</v>
      </c>
      <c r="D72" s="90">
        <v>0.28000000000000003</v>
      </c>
      <c r="E72" s="91">
        <v>0</v>
      </c>
      <c r="F72" s="91">
        <v>0</v>
      </c>
      <c r="G72" s="91">
        <v>0</v>
      </c>
    </row>
    <row r="73" spans="2:7">
      <c r="B73" s="13">
        <v>60</v>
      </c>
      <c r="C73" s="89" t="s">
        <v>64</v>
      </c>
      <c r="D73" s="90">
        <v>0.05</v>
      </c>
      <c r="E73" s="91">
        <v>0</v>
      </c>
      <c r="F73" s="91">
        <v>0</v>
      </c>
      <c r="G73" s="91">
        <v>0</v>
      </c>
    </row>
    <row r="74" spans="2:7">
      <c r="B74" s="13">
        <v>61</v>
      </c>
      <c r="C74" s="89" t="s">
        <v>65</v>
      </c>
      <c r="D74" s="90">
        <v>0.18</v>
      </c>
      <c r="E74" s="91">
        <v>0</v>
      </c>
      <c r="F74" s="91">
        <v>0</v>
      </c>
      <c r="G74" s="91">
        <v>0</v>
      </c>
    </row>
    <row r="75" spans="2:7">
      <c r="B75" s="13">
        <v>62</v>
      </c>
      <c r="C75" s="89" t="s">
        <v>66</v>
      </c>
      <c r="D75" s="90">
        <v>0</v>
      </c>
      <c r="E75" s="91">
        <v>0</v>
      </c>
      <c r="F75" s="91">
        <v>0</v>
      </c>
      <c r="G75" s="91">
        <v>0</v>
      </c>
    </row>
    <row r="76" spans="2:7">
      <c r="B76" s="13">
        <v>63</v>
      </c>
      <c r="C76" s="89"/>
      <c r="D76" s="90">
        <v>0</v>
      </c>
      <c r="E76" s="91">
        <v>0</v>
      </c>
      <c r="F76" s="91">
        <v>0</v>
      </c>
      <c r="G76" s="91">
        <v>0</v>
      </c>
    </row>
    <row r="77" spans="2:7">
      <c r="B77" s="13">
        <v>64</v>
      </c>
      <c r="C77" s="89"/>
      <c r="D77" s="90">
        <v>0</v>
      </c>
      <c r="E77" s="91">
        <v>0</v>
      </c>
      <c r="F77" s="91">
        <v>0</v>
      </c>
      <c r="G77" s="91">
        <v>0</v>
      </c>
    </row>
    <row r="78" spans="2:7">
      <c r="B78" s="13">
        <v>65</v>
      </c>
      <c r="C78" s="89"/>
      <c r="D78" s="90">
        <v>0</v>
      </c>
      <c r="E78" s="91">
        <v>0</v>
      </c>
      <c r="F78" s="91">
        <v>0</v>
      </c>
      <c r="G78" s="91">
        <v>0</v>
      </c>
    </row>
    <row r="79" spans="2:7">
      <c r="B79" s="13">
        <v>66</v>
      </c>
      <c r="C79" s="89"/>
      <c r="D79" s="90">
        <v>0</v>
      </c>
      <c r="E79" s="91">
        <v>0</v>
      </c>
      <c r="F79" s="91">
        <v>0</v>
      </c>
      <c r="G79" s="91">
        <v>0</v>
      </c>
    </row>
    <row r="80" spans="2:7">
      <c r="B80" s="13">
        <v>67</v>
      </c>
      <c r="C80" s="89"/>
      <c r="D80" s="90">
        <v>0</v>
      </c>
      <c r="E80" s="91">
        <v>0</v>
      </c>
      <c r="F80" s="91">
        <v>0</v>
      </c>
      <c r="G80" s="91">
        <v>0</v>
      </c>
    </row>
    <row r="81" spans="2:7">
      <c r="B81" s="13">
        <v>68</v>
      </c>
      <c r="C81" s="89"/>
      <c r="D81" s="90">
        <v>0</v>
      </c>
      <c r="E81" s="91">
        <v>0</v>
      </c>
      <c r="F81" s="91">
        <v>0</v>
      </c>
      <c r="G81" s="91">
        <v>0</v>
      </c>
    </row>
    <row r="82" spans="2:7">
      <c r="B82" s="13">
        <v>69</v>
      </c>
      <c r="C82" s="89"/>
      <c r="D82" s="90">
        <v>0</v>
      </c>
      <c r="E82" s="91">
        <v>0</v>
      </c>
      <c r="F82" s="91">
        <v>0</v>
      </c>
      <c r="G82" s="91">
        <v>0</v>
      </c>
    </row>
    <row r="83" spans="2:7">
      <c r="B83" s="13">
        <v>70</v>
      </c>
      <c r="C83" s="89"/>
      <c r="D83" s="90">
        <v>0</v>
      </c>
      <c r="E83" s="91">
        <v>0</v>
      </c>
      <c r="F83" s="91">
        <v>0</v>
      </c>
      <c r="G83" s="91">
        <v>0</v>
      </c>
    </row>
    <row r="84" spans="2:7">
      <c r="B84" s="13">
        <v>71</v>
      </c>
      <c r="C84" s="89"/>
      <c r="D84" s="90">
        <v>0</v>
      </c>
      <c r="E84" s="91">
        <v>0</v>
      </c>
      <c r="F84" s="91">
        <v>0</v>
      </c>
      <c r="G84" s="91">
        <v>0</v>
      </c>
    </row>
    <row r="85" spans="2:7">
      <c r="B85" s="13">
        <v>72</v>
      </c>
      <c r="C85" s="89"/>
      <c r="D85" s="90">
        <v>0</v>
      </c>
      <c r="E85" s="91">
        <v>0</v>
      </c>
      <c r="F85" s="91">
        <v>0</v>
      </c>
      <c r="G85" s="91">
        <v>0</v>
      </c>
    </row>
    <row r="86" spans="2:7">
      <c r="B86" s="13">
        <v>73</v>
      </c>
      <c r="C86" s="89"/>
      <c r="D86" s="90">
        <v>0</v>
      </c>
      <c r="E86" s="91">
        <v>0</v>
      </c>
      <c r="F86" s="91">
        <v>0</v>
      </c>
      <c r="G86" s="91">
        <v>0</v>
      </c>
    </row>
    <row r="87" spans="2:7">
      <c r="B87" s="13">
        <v>74</v>
      </c>
      <c r="C87" s="89"/>
      <c r="D87" s="90">
        <v>0</v>
      </c>
      <c r="E87" s="91">
        <v>0</v>
      </c>
      <c r="F87" s="91">
        <v>0</v>
      </c>
      <c r="G87" s="91">
        <v>0</v>
      </c>
    </row>
    <row r="88" spans="2:7">
      <c r="B88" s="13">
        <v>75</v>
      </c>
      <c r="C88" s="89"/>
      <c r="D88" s="90">
        <v>0</v>
      </c>
      <c r="E88" s="91">
        <v>0</v>
      </c>
      <c r="F88" s="91">
        <v>0</v>
      </c>
      <c r="G88" s="91">
        <v>0</v>
      </c>
    </row>
    <row r="89" spans="2:7">
      <c r="B89" s="13">
        <v>76</v>
      </c>
      <c r="C89" s="89"/>
      <c r="D89" s="90">
        <v>0</v>
      </c>
      <c r="E89" s="91">
        <v>0</v>
      </c>
      <c r="F89" s="91">
        <v>0</v>
      </c>
      <c r="G89" s="91">
        <v>0</v>
      </c>
    </row>
    <row r="90" spans="2:7">
      <c r="B90" s="13">
        <v>77</v>
      </c>
      <c r="C90" s="89"/>
      <c r="D90" s="90">
        <v>0</v>
      </c>
      <c r="E90" s="91">
        <v>0</v>
      </c>
      <c r="F90" s="91">
        <v>0</v>
      </c>
      <c r="G90" s="91">
        <v>0</v>
      </c>
    </row>
    <row r="91" spans="2:7">
      <c r="B91" s="13">
        <v>78</v>
      </c>
      <c r="C91" s="89"/>
      <c r="D91" s="90">
        <v>0</v>
      </c>
      <c r="E91" s="91">
        <v>0</v>
      </c>
      <c r="F91" s="91">
        <v>0</v>
      </c>
      <c r="G91" s="91">
        <v>0</v>
      </c>
    </row>
    <row r="92" spans="2:7">
      <c r="B92" s="13">
        <v>79</v>
      </c>
      <c r="C92" s="89"/>
      <c r="D92" s="90">
        <v>0</v>
      </c>
      <c r="E92" s="91">
        <v>0</v>
      </c>
      <c r="F92" s="91">
        <v>0</v>
      </c>
      <c r="G92" s="91">
        <v>0</v>
      </c>
    </row>
    <row r="93" spans="2:7">
      <c r="B93" s="13">
        <v>80</v>
      </c>
      <c r="C93" s="89"/>
      <c r="D93" s="90">
        <v>0</v>
      </c>
      <c r="E93" s="91">
        <v>0</v>
      </c>
      <c r="F93" s="91">
        <v>0</v>
      </c>
      <c r="G93" s="91">
        <v>0</v>
      </c>
    </row>
    <row r="94" spans="2:7">
      <c r="B94" s="13">
        <v>81</v>
      </c>
      <c r="C94" s="89"/>
      <c r="D94" s="90">
        <v>0</v>
      </c>
      <c r="E94" s="91">
        <v>0</v>
      </c>
      <c r="F94" s="91">
        <v>0</v>
      </c>
      <c r="G94" s="91">
        <v>0</v>
      </c>
    </row>
    <row r="95" spans="2:7">
      <c r="B95" s="13">
        <v>82</v>
      </c>
      <c r="C95" s="89"/>
      <c r="D95" s="90">
        <v>0</v>
      </c>
      <c r="E95" s="91">
        <v>0</v>
      </c>
      <c r="F95" s="91">
        <v>0</v>
      </c>
      <c r="G95" s="91">
        <v>0</v>
      </c>
    </row>
    <row r="96" spans="2:7">
      <c r="B96" s="13">
        <v>83</v>
      </c>
      <c r="C96" s="89"/>
      <c r="D96" s="90">
        <v>0</v>
      </c>
      <c r="E96" s="91">
        <v>0</v>
      </c>
      <c r="F96" s="91">
        <v>0</v>
      </c>
      <c r="G96" s="91">
        <v>0</v>
      </c>
    </row>
    <row r="97" spans="2:7">
      <c r="B97" s="13">
        <v>84</v>
      </c>
      <c r="C97" s="89"/>
      <c r="D97" s="90">
        <v>0</v>
      </c>
      <c r="E97" s="91">
        <v>0</v>
      </c>
      <c r="F97" s="91">
        <v>0</v>
      </c>
      <c r="G97" s="91">
        <v>0</v>
      </c>
    </row>
    <row r="98" spans="2:7">
      <c r="B98" s="13">
        <v>85</v>
      </c>
      <c r="C98" s="89"/>
      <c r="D98" s="90">
        <v>0</v>
      </c>
      <c r="E98" s="91">
        <v>0</v>
      </c>
      <c r="F98" s="91">
        <v>0</v>
      </c>
      <c r="G98" s="91">
        <v>0</v>
      </c>
    </row>
    <row r="99" spans="2:7">
      <c r="B99" s="13">
        <v>86</v>
      </c>
      <c r="C99" s="89"/>
      <c r="D99" s="90">
        <v>0</v>
      </c>
      <c r="E99" s="91">
        <v>0</v>
      </c>
      <c r="F99" s="91">
        <v>0</v>
      </c>
      <c r="G99" s="91">
        <v>0</v>
      </c>
    </row>
    <row r="100" spans="2:7">
      <c r="B100" s="13">
        <v>87</v>
      </c>
      <c r="C100" s="89"/>
      <c r="D100" s="90">
        <v>0</v>
      </c>
      <c r="E100" s="91">
        <v>0</v>
      </c>
      <c r="F100" s="91">
        <v>0</v>
      </c>
      <c r="G100" s="91">
        <v>0</v>
      </c>
    </row>
    <row r="101" spans="2:7">
      <c r="B101" s="13">
        <v>88</v>
      </c>
      <c r="C101" s="89"/>
      <c r="D101" s="90">
        <v>0</v>
      </c>
      <c r="E101" s="91">
        <v>0</v>
      </c>
      <c r="F101" s="91">
        <v>0</v>
      </c>
      <c r="G101" s="91">
        <v>0</v>
      </c>
    </row>
    <row r="102" spans="2:7">
      <c r="B102" s="13">
        <v>89</v>
      </c>
      <c r="C102" s="89"/>
      <c r="D102" s="90">
        <v>0</v>
      </c>
      <c r="E102" s="91">
        <v>0</v>
      </c>
      <c r="F102" s="91">
        <v>0</v>
      </c>
      <c r="G102" s="91">
        <v>0</v>
      </c>
    </row>
    <row r="103" spans="2:7">
      <c r="B103" s="13">
        <v>90</v>
      </c>
      <c r="C103" s="89"/>
      <c r="D103" s="90">
        <v>0</v>
      </c>
      <c r="E103" s="91">
        <v>0</v>
      </c>
      <c r="F103" s="91">
        <v>0</v>
      </c>
      <c r="G103" s="91">
        <v>0</v>
      </c>
    </row>
    <row r="104" spans="2:7">
      <c r="B104" s="13">
        <v>91</v>
      </c>
      <c r="C104" s="89"/>
      <c r="D104" s="90">
        <v>0</v>
      </c>
      <c r="E104" s="91">
        <v>0</v>
      </c>
      <c r="F104" s="91">
        <v>0</v>
      </c>
      <c r="G104" s="91">
        <v>0</v>
      </c>
    </row>
    <row r="105" spans="2:7">
      <c r="B105" s="13">
        <v>92</v>
      </c>
      <c r="C105" s="89"/>
      <c r="D105" s="90">
        <v>0</v>
      </c>
      <c r="E105" s="91">
        <v>0</v>
      </c>
      <c r="F105" s="91">
        <v>0</v>
      </c>
      <c r="G105" s="91">
        <v>0</v>
      </c>
    </row>
    <row r="106" spans="2:7">
      <c r="B106" s="13">
        <v>93</v>
      </c>
      <c r="C106" s="89"/>
      <c r="D106" s="90">
        <v>0</v>
      </c>
      <c r="E106" s="91">
        <v>0</v>
      </c>
      <c r="F106" s="91">
        <v>0</v>
      </c>
      <c r="G106" s="91">
        <v>0</v>
      </c>
    </row>
    <row r="107" spans="2:7">
      <c r="B107" s="13">
        <v>94</v>
      </c>
      <c r="C107" s="89"/>
      <c r="D107" s="90">
        <v>0</v>
      </c>
      <c r="E107" s="91">
        <v>0</v>
      </c>
      <c r="F107" s="91">
        <v>0</v>
      </c>
      <c r="G107" s="91">
        <v>0</v>
      </c>
    </row>
    <row r="108" spans="2:7">
      <c r="B108" s="13">
        <v>95</v>
      </c>
      <c r="C108" s="89"/>
      <c r="D108" s="90">
        <v>0</v>
      </c>
      <c r="E108" s="91">
        <v>0</v>
      </c>
      <c r="F108" s="91">
        <v>0</v>
      </c>
      <c r="G108" s="91">
        <v>0</v>
      </c>
    </row>
    <row r="109" spans="2:7">
      <c r="B109" s="13">
        <v>96</v>
      </c>
      <c r="C109" s="89"/>
      <c r="D109" s="90">
        <v>0</v>
      </c>
      <c r="E109" s="91">
        <v>0</v>
      </c>
      <c r="F109" s="91">
        <v>0</v>
      </c>
      <c r="G109" s="91">
        <v>0</v>
      </c>
    </row>
    <row r="110" spans="2:7">
      <c r="B110" s="13">
        <v>97</v>
      </c>
      <c r="C110" s="89"/>
      <c r="D110" s="92">
        <v>0</v>
      </c>
      <c r="E110" s="93">
        <v>0</v>
      </c>
      <c r="F110" s="93">
        <v>0</v>
      </c>
      <c r="G110" s="93">
        <v>0</v>
      </c>
    </row>
    <row r="111" spans="2:7">
      <c r="B111" s="13">
        <v>98</v>
      </c>
      <c r="C111" s="89"/>
      <c r="D111" s="92">
        <v>0</v>
      </c>
      <c r="E111" s="93">
        <v>0</v>
      </c>
      <c r="F111" s="93">
        <v>0</v>
      </c>
      <c r="G111" s="93">
        <v>0</v>
      </c>
    </row>
    <row r="112" spans="2:7">
      <c r="B112" s="13">
        <v>99</v>
      </c>
      <c r="C112" s="89"/>
      <c r="D112" s="92">
        <v>0</v>
      </c>
      <c r="E112" s="93">
        <v>0</v>
      </c>
      <c r="F112" s="93">
        <v>0</v>
      </c>
      <c r="G112" s="93">
        <v>0</v>
      </c>
    </row>
    <row r="113" spans="2:7">
      <c r="B113" s="13">
        <v>100</v>
      </c>
      <c r="C113" s="89"/>
      <c r="D113" s="92">
        <v>0</v>
      </c>
      <c r="E113" s="93">
        <v>0</v>
      </c>
      <c r="F113" s="93">
        <v>0</v>
      </c>
      <c r="G113" s="93">
        <v>0</v>
      </c>
    </row>
    <row r="114" spans="2:7">
      <c r="B114" s="9"/>
      <c r="C114" s="14"/>
      <c r="D114" s="36"/>
      <c r="E114" s="24"/>
      <c r="F114" s="24"/>
      <c r="G114" s="24"/>
    </row>
    <row r="115" spans="2:7" ht="15.75" thickBot="1">
      <c r="B115" s="26"/>
      <c r="C115" s="27" t="s">
        <v>16</v>
      </c>
      <c r="D115" s="37"/>
      <c r="E115" s="28">
        <f>SUM(E6:E113)</f>
        <v>0</v>
      </c>
      <c r="F115" s="28">
        <f t="shared" ref="F115:G115" si="0">SUM(F6:F113)</f>
        <v>0</v>
      </c>
      <c r="G115" s="28">
        <f t="shared" si="0"/>
        <v>0</v>
      </c>
    </row>
    <row r="116" spans="2:7" ht="15.75" thickTop="1">
      <c r="B116" s="26"/>
      <c r="C116" s="29"/>
      <c r="D116" s="38"/>
      <c r="E116" s="30"/>
      <c r="F116" s="30"/>
      <c r="G116" s="30"/>
    </row>
    <row r="117" spans="2:7">
      <c r="B117" s="26"/>
      <c r="C117" s="31"/>
      <c r="D117" s="39">
        <v>0.28000000000000003</v>
      </c>
      <c r="E117" s="32">
        <f>SUMIF($D$6:$D$113,"28%",E$6:E$113)</f>
        <v>0</v>
      </c>
      <c r="F117" s="32">
        <f t="shared" ref="F117:G117" si="1">SUMIF($D$6:$D$113,"28%",F$6:F$113)</f>
        <v>0</v>
      </c>
      <c r="G117" s="32">
        <f t="shared" si="1"/>
        <v>0</v>
      </c>
    </row>
    <row r="118" spans="2:7">
      <c r="B118" s="26"/>
      <c r="C118" s="33"/>
      <c r="D118" s="39">
        <v>0.18</v>
      </c>
      <c r="E118" s="32">
        <f>SUMIF($D$6:$D$113,"18%",E$6:E$113)</f>
        <v>0</v>
      </c>
      <c r="F118" s="32">
        <f t="shared" ref="F118:G118" si="2">SUMIF($D$6:$D$113,"18%",F$6:F$113)</f>
        <v>0</v>
      </c>
      <c r="G118" s="32">
        <f t="shared" si="2"/>
        <v>0</v>
      </c>
    </row>
    <row r="119" spans="2:7">
      <c r="B119" s="26"/>
      <c r="C119" s="33"/>
      <c r="D119" s="39">
        <v>0.12</v>
      </c>
      <c r="E119" s="32">
        <f>SUMIF($D$6:$D$113,"12%",E$6:E$113)</f>
        <v>0</v>
      </c>
      <c r="F119" s="32">
        <f t="shared" ref="F119:G119" si="3">SUMIF($D$6:$D$113,"12%",F$6:F$113)</f>
        <v>0</v>
      </c>
      <c r="G119" s="32">
        <f t="shared" si="3"/>
        <v>0</v>
      </c>
    </row>
    <row r="120" spans="2:7">
      <c r="B120" s="26"/>
      <c r="C120" s="33"/>
      <c r="D120" s="39">
        <v>0.05</v>
      </c>
      <c r="E120" s="32">
        <f>SUMIF($D$6:$D$113,"5%",E$6:E$113)</f>
        <v>0</v>
      </c>
      <c r="F120" s="32">
        <f t="shared" ref="F120:G120" si="4">SUMIF($D$6:$D$113,"5%",F$6:F$113)</f>
        <v>0</v>
      </c>
      <c r="G120" s="32">
        <f t="shared" si="4"/>
        <v>0</v>
      </c>
    </row>
    <row r="121" spans="2:7">
      <c r="B121" s="26"/>
      <c r="C121" s="33"/>
      <c r="D121" s="39">
        <v>0.03</v>
      </c>
      <c r="E121" s="32">
        <f>SUMIF($D$6:$D$113,"3%",E$6:E$113)</f>
        <v>0</v>
      </c>
      <c r="F121" s="32">
        <f>SUMIF($D$6:$D$113,"3%",F$6:F$113)</f>
        <v>0</v>
      </c>
      <c r="G121" s="32">
        <f>SUMIF($D$6:$D$113,"3%",G$6:G$113)</f>
        <v>0</v>
      </c>
    </row>
    <row r="122" spans="2:7">
      <c r="B122" s="26"/>
      <c r="C122" s="33"/>
      <c r="D122" s="39">
        <v>2.5000000000000001E-3</v>
      </c>
      <c r="E122" s="32">
        <f>SUMIF($D$6:$D$113,"0.25%",E$6:E$113)</f>
        <v>0</v>
      </c>
      <c r="F122" s="32">
        <f>SUMIF($D$6:$D$113,"0.25%",F$6:F$113)</f>
        <v>0</v>
      </c>
      <c r="G122" s="32">
        <f>SUMIF($D$6:$D$113,"0.25%",G$6:G$113)</f>
        <v>0</v>
      </c>
    </row>
    <row r="123" spans="2:7">
      <c r="B123" s="26"/>
      <c r="C123" s="33"/>
      <c r="D123" s="39">
        <v>0</v>
      </c>
      <c r="E123" s="32">
        <f>SUMIF($D$6:$D$113,"0",E$6:E$113)</f>
        <v>0</v>
      </c>
      <c r="F123" s="32">
        <f t="shared" ref="F123:G123" si="5">SUMIF($D$6:$D$113,"0",F$6:F$113)</f>
        <v>0</v>
      </c>
      <c r="G123" s="32">
        <f t="shared" si="5"/>
        <v>0</v>
      </c>
    </row>
    <row r="124" spans="2:7">
      <c r="B124" s="26"/>
      <c r="C124" s="33"/>
      <c r="D124" s="39"/>
      <c r="E124" s="32"/>
      <c r="F124" s="32"/>
      <c r="G124" s="32"/>
    </row>
    <row r="125" spans="2:7" ht="15.75" thickBot="1">
      <c r="B125" s="26"/>
      <c r="C125" s="27" t="s">
        <v>87</v>
      </c>
      <c r="D125" s="37"/>
      <c r="E125" s="28">
        <f>SUM(E117:E123)</f>
        <v>0</v>
      </c>
      <c r="F125" s="28">
        <f>SUM(F117:F123)</f>
        <v>0</v>
      </c>
      <c r="G125" s="28">
        <f>SUM(G117:G123)</f>
        <v>0</v>
      </c>
    </row>
    <row r="126" spans="2:7" ht="15.75" thickTop="1">
      <c r="B126" s="26"/>
      <c r="C126" s="34"/>
      <c r="D126" s="39"/>
      <c r="E126" s="32"/>
      <c r="F126" s="32"/>
      <c r="G126" s="32"/>
    </row>
    <row r="127" spans="2:7" ht="15.75" thickBot="1">
      <c r="B127" s="10"/>
      <c r="C127" s="5"/>
      <c r="D127" s="40"/>
      <c r="E127" s="25"/>
      <c r="F127" s="25"/>
      <c r="G127" s="25"/>
    </row>
  </sheetData>
  <sheetProtection password="9E6A" sheet="1" objects="1" scenarios="1"/>
  <protectedRanges>
    <protectedRange sqref="C6:G113" name="Range1"/>
  </protectedRanges>
  <sortState ref="C12:G73">
    <sortCondition ref="C12"/>
  </sortState>
  <mergeCells count="1">
    <mergeCell ref="B2:G2"/>
  </mergeCells>
  <pageMargins left="0" right="0" top="0" bottom="0" header="0" footer="0"/>
  <pageSetup paperSize="9" scale="75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K76"/>
  <sheetViews>
    <sheetView workbookViewId="0">
      <selection activeCell="B4" sqref="A1:XFD1048576"/>
    </sheetView>
  </sheetViews>
  <sheetFormatPr defaultRowHeight="15"/>
  <cols>
    <col min="1" max="1" width="1.7109375" style="44" customWidth="1"/>
    <col min="2" max="2" width="30.7109375" style="44" customWidth="1"/>
    <col min="3" max="10" width="15.7109375" style="44" customWidth="1"/>
    <col min="11" max="11" width="1.7109375" style="44" customWidth="1"/>
    <col min="12" max="12" width="11.5703125" style="44" bestFit="1" customWidth="1"/>
    <col min="13" max="16384" width="9.140625" style="44"/>
  </cols>
  <sheetData>
    <row r="4" spans="1:11">
      <c r="B4" s="104" t="s">
        <v>106</v>
      </c>
      <c r="C4" s="104"/>
      <c r="D4" s="104"/>
      <c r="E4" s="104"/>
      <c r="F4" s="104"/>
      <c r="G4" s="104"/>
      <c r="H4" s="104"/>
      <c r="I4" s="104"/>
      <c r="J4" s="104"/>
    </row>
    <row r="5" spans="1:11" ht="15.75" thickBot="1">
      <c r="B5" s="63"/>
      <c r="C5" s="63"/>
      <c r="D5" s="63"/>
      <c r="E5" s="63"/>
      <c r="F5" s="102"/>
      <c r="G5" s="102"/>
      <c r="H5" s="63"/>
      <c r="I5" s="63"/>
      <c r="J5" s="63"/>
    </row>
    <row r="6" spans="1:11" ht="15.75" thickBot="1">
      <c r="A6" s="62"/>
      <c r="B6" s="15" t="s">
        <v>69</v>
      </c>
      <c r="C6" s="16">
        <v>0.28000000000000003</v>
      </c>
      <c r="D6" s="16">
        <v>0.18</v>
      </c>
      <c r="E6" s="16">
        <v>0.12</v>
      </c>
      <c r="F6" s="16">
        <v>0.05</v>
      </c>
      <c r="G6" s="16">
        <v>0.03</v>
      </c>
      <c r="H6" s="16">
        <v>2.5000000000000001E-3</v>
      </c>
      <c r="I6" s="16" t="s">
        <v>16</v>
      </c>
      <c r="J6" s="16">
        <v>0</v>
      </c>
      <c r="K6" s="62"/>
    </row>
    <row r="7" spans="1:11">
      <c r="B7" s="17"/>
      <c r="C7" s="18"/>
      <c r="D7" s="18"/>
      <c r="E7" s="18"/>
      <c r="F7" s="18"/>
      <c r="G7" s="18"/>
      <c r="H7" s="18"/>
      <c r="I7" s="18"/>
      <c r="J7" s="18"/>
    </row>
    <row r="8" spans="1:11">
      <c r="B8" s="41" t="s">
        <v>85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59">
        <f>SUM(C8:H8)</f>
        <v>0</v>
      </c>
      <c r="J8" s="81">
        <v>0</v>
      </c>
    </row>
    <row r="9" spans="1:11">
      <c r="B9" s="41" t="s">
        <v>72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59">
        <f>SUM(C9:H9)</f>
        <v>0</v>
      </c>
      <c r="J9" s="81">
        <v>0</v>
      </c>
    </row>
    <row r="10" spans="1:11">
      <c r="B10" s="45"/>
      <c r="C10" s="22"/>
      <c r="D10" s="22"/>
      <c r="E10" s="22"/>
      <c r="F10" s="22"/>
      <c r="G10" s="22"/>
      <c r="H10" s="22"/>
      <c r="I10" s="22"/>
      <c r="J10" s="22"/>
    </row>
    <row r="11" spans="1:11">
      <c r="B11" s="41" t="s">
        <v>73</v>
      </c>
      <c r="C11" s="22">
        <f>ROUND((C9*C6),0)</f>
        <v>0</v>
      </c>
      <c r="D11" s="22">
        <f t="shared" ref="D11:H11" si="0">ROUND((D9*D6),0)</f>
        <v>0</v>
      </c>
      <c r="E11" s="22">
        <f t="shared" si="0"/>
        <v>0</v>
      </c>
      <c r="F11" s="22">
        <f t="shared" ref="F11:G11" si="1">ROUND((F9*F6),0)</f>
        <v>0</v>
      </c>
      <c r="G11" s="22">
        <f t="shared" si="1"/>
        <v>0</v>
      </c>
      <c r="H11" s="22">
        <f t="shared" si="0"/>
        <v>0</v>
      </c>
      <c r="I11" s="59">
        <f t="shared" ref="I11:I14" si="2">SUM(C11:H11)</f>
        <v>0</v>
      </c>
      <c r="J11" s="22"/>
    </row>
    <row r="12" spans="1:11">
      <c r="B12" s="41" t="s">
        <v>70</v>
      </c>
      <c r="C12" s="21">
        <f t="shared" ref="C12:H12" si="3">ROUND((C8*C6)/2,0)</f>
        <v>0</v>
      </c>
      <c r="D12" s="21">
        <f t="shared" si="3"/>
        <v>0</v>
      </c>
      <c r="E12" s="21">
        <f t="shared" si="3"/>
        <v>0</v>
      </c>
      <c r="F12" s="21">
        <f t="shared" si="3"/>
        <v>0</v>
      </c>
      <c r="G12" s="21">
        <f t="shared" si="3"/>
        <v>0</v>
      </c>
      <c r="H12" s="21">
        <f t="shared" si="3"/>
        <v>0</v>
      </c>
      <c r="I12" s="59">
        <f t="shared" si="2"/>
        <v>0</v>
      </c>
      <c r="J12" s="21"/>
    </row>
    <row r="13" spans="1:11">
      <c r="B13" s="41" t="s">
        <v>71</v>
      </c>
      <c r="C13" s="22">
        <f t="shared" ref="C13:H13" si="4">ROUND((C8*C6)/2,0)</f>
        <v>0</v>
      </c>
      <c r="D13" s="22">
        <f t="shared" si="4"/>
        <v>0</v>
      </c>
      <c r="E13" s="22">
        <f t="shared" si="4"/>
        <v>0</v>
      </c>
      <c r="F13" s="22">
        <f t="shared" si="4"/>
        <v>0</v>
      </c>
      <c r="G13" s="22">
        <f t="shared" si="4"/>
        <v>0</v>
      </c>
      <c r="H13" s="22">
        <f t="shared" si="4"/>
        <v>0</v>
      </c>
      <c r="I13" s="59">
        <f t="shared" si="2"/>
        <v>0</v>
      </c>
      <c r="J13" s="22"/>
    </row>
    <row r="14" spans="1:11">
      <c r="B14" s="41" t="s">
        <v>101</v>
      </c>
      <c r="C14" s="81">
        <v>0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59">
        <f t="shared" si="2"/>
        <v>0</v>
      </c>
      <c r="J14" s="21"/>
    </row>
    <row r="15" spans="1:11" ht="15.75" thickBot="1">
      <c r="B15" s="42"/>
      <c r="C15" s="43"/>
      <c r="D15" s="43"/>
      <c r="E15" s="43"/>
      <c r="F15" s="43"/>
      <c r="G15" s="43"/>
      <c r="H15" s="43"/>
      <c r="I15" s="43"/>
      <c r="J15" s="43"/>
    </row>
    <row r="19" spans="2:10">
      <c r="B19" s="104" t="s">
        <v>105</v>
      </c>
      <c r="C19" s="104"/>
      <c r="D19" s="104"/>
      <c r="E19" s="104"/>
      <c r="F19" s="104"/>
      <c r="G19" s="104"/>
      <c r="H19" s="104"/>
      <c r="I19" s="104"/>
      <c r="J19" s="104"/>
    </row>
    <row r="20" spans="2:10" ht="15.75" thickBot="1">
      <c r="B20" s="63"/>
      <c r="C20" s="63"/>
      <c r="D20" s="63"/>
      <c r="E20" s="63"/>
      <c r="F20" s="102"/>
      <c r="G20" s="102"/>
      <c r="H20" s="63"/>
      <c r="I20" s="63"/>
      <c r="J20" s="63"/>
    </row>
    <row r="21" spans="2:10" ht="15.75" thickBot="1">
      <c r="B21" s="15" t="s">
        <v>69</v>
      </c>
      <c r="C21" s="16">
        <v>0.28000000000000003</v>
      </c>
      <c r="D21" s="16">
        <v>0.18</v>
      </c>
      <c r="E21" s="16">
        <v>0.12</v>
      </c>
      <c r="F21" s="16">
        <v>0.05</v>
      </c>
      <c r="G21" s="16">
        <v>0.03</v>
      </c>
      <c r="H21" s="16">
        <v>2.5000000000000001E-3</v>
      </c>
      <c r="I21" s="16" t="s">
        <v>16</v>
      </c>
      <c r="J21" s="16">
        <v>0</v>
      </c>
    </row>
    <row r="22" spans="2:10">
      <c r="B22" s="17"/>
      <c r="C22" s="18"/>
      <c r="D22" s="18"/>
      <c r="E22" s="18"/>
      <c r="F22" s="18"/>
      <c r="G22" s="18"/>
      <c r="H22" s="18"/>
      <c r="I22" s="18"/>
      <c r="J22" s="18"/>
    </row>
    <row r="23" spans="2:10">
      <c r="B23" s="41" t="s">
        <v>102</v>
      </c>
      <c r="C23" s="59">
        <f>Purchases!E117</f>
        <v>0</v>
      </c>
      <c r="D23" s="59">
        <f>Purchases!E118</f>
        <v>0</v>
      </c>
      <c r="E23" s="59">
        <f>Purchases!E119</f>
        <v>0</v>
      </c>
      <c r="F23" s="59">
        <f>Purchases!E120</f>
        <v>0</v>
      </c>
      <c r="G23" s="59">
        <f>Purchases!E121</f>
        <v>0</v>
      </c>
      <c r="H23" s="59">
        <f>Purchases!E122</f>
        <v>0</v>
      </c>
      <c r="I23" s="59">
        <f>SUM(C23:H23)</f>
        <v>0</v>
      </c>
      <c r="J23" s="59">
        <f>Purchases!E123</f>
        <v>0</v>
      </c>
    </row>
    <row r="24" spans="2:10">
      <c r="B24" s="41" t="s">
        <v>103</v>
      </c>
      <c r="C24" s="59">
        <f>Purchases!F117</f>
        <v>0</v>
      </c>
      <c r="D24" s="59">
        <f>Purchases!F118</f>
        <v>0</v>
      </c>
      <c r="E24" s="59">
        <f>Purchases!F119</f>
        <v>0</v>
      </c>
      <c r="F24" s="59">
        <f>Purchases!F120</f>
        <v>0</v>
      </c>
      <c r="G24" s="59">
        <f>Purchases!F121</f>
        <v>0</v>
      </c>
      <c r="H24" s="59">
        <f>Purchases!F122</f>
        <v>0</v>
      </c>
      <c r="I24" s="59">
        <f>SUM(C24:H24)</f>
        <v>0</v>
      </c>
      <c r="J24" s="59">
        <f>Purchases!F123</f>
        <v>0</v>
      </c>
    </row>
    <row r="25" spans="2:10">
      <c r="B25" s="45"/>
      <c r="C25" s="22"/>
      <c r="D25" s="22"/>
      <c r="E25" s="22"/>
      <c r="F25" s="22"/>
      <c r="G25" s="22"/>
      <c r="H25" s="22"/>
      <c r="I25" s="22"/>
      <c r="J25" s="22"/>
    </row>
    <row r="26" spans="2:10">
      <c r="B26" s="41" t="s">
        <v>76</v>
      </c>
      <c r="C26" s="22">
        <f>ROUND((C24*C21),0)</f>
        <v>0</v>
      </c>
      <c r="D26" s="22">
        <f t="shared" ref="D26:H26" si="5">ROUND((D24*D21),0)</f>
        <v>0</v>
      </c>
      <c r="E26" s="22">
        <f t="shared" si="5"/>
        <v>0</v>
      </c>
      <c r="F26" s="22">
        <f t="shared" ref="F26:G26" si="6">ROUND((F24*F21),0)</f>
        <v>0</v>
      </c>
      <c r="G26" s="22">
        <f t="shared" si="6"/>
        <v>0</v>
      </c>
      <c r="H26" s="22">
        <f t="shared" si="5"/>
        <v>0</v>
      </c>
      <c r="I26" s="59">
        <f t="shared" ref="I26:I29" si="7">SUM(C26:H26)</f>
        <v>0</v>
      </c>
      <c r="J26" s="22"/>
    </row>
    <row r="27" spans="2:10">
      <c r="B27" s="41" t="s">
        <v>74</v>
      </c>
      <c r="C27" s="21">
        <f t="shared" ref="C27:H27" si="8">ROUND((C23*C21)/2,0)</f>
        <v>0</v>
      </c>
      <c r="D27" s="21">
        <f t="shared" si="8"/>
        <v>0</v>
      </c>
      <c r="E27" s="21">
        <f t="shared" si="8"/>
        <v>0</v>
      </c>
      <c r="F27" s="21">
        <f t="shared" si="8"/>
        <v>0</v>
      </c>
      <c r="G27" s="21">
        <f t="shared" si="8"/>
        <v>0</v>
      </c>
      <c r="H27" s="21">
        <f t="shared" si="8"/>
        <v>0</v>
      </c>
      <c r="I27" s="59">
        <f t="shared" si="7"/>
        <v>0</v>
      </c>
      <c r="J27" s="21"/>
    </row>
    <row r="28" spans="2:10">
      <c r="B28" s="41" t="s">
        <v>75</v>
      </c>
      <c r="C28" s="22">
        <f t="shared" ref="C28:H28" si="9">ROUND((C23*C21)/2,0)</f>
        <v>0</v>
      </c>
      <c r="D28" s="22">
        <f t="shared" si="9"/>
        <v>0</v>
      </c>
      <c r="E28" s="22">
        <f t="shared" si="9"/>
        <v>0</v>
      </c>
      <c r="F28" s="22">
        <f t="shared" si="9"/>
        <v>0</v>
      </c>
      <c r="G28" s="22">
        <f t="shared" si="9"/>
        <v>0</v>
      </c>
      <c r="H28" s="22">
        <f t="shared" si="9"/>
        <v>0</v>
      </c>
      <c r="I28" s="59">
        <f t="shared" si="7"/>
        <v>0</v>
      </c>
      <c r="J28" s="22"/>
    </row>
    <row r="29" spans="2:10">
      <c r="B29" s="41" t="s">
        <v>104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59">
        <f t="shared" si="7"/>
        <v>0</v>
      </c>
      <c r="J29" s="21"/>
    </row>
    <row r="30" spans="2:10" ht="15.75" thickBot="1">
      <c r="B30" s="42"/>
      <c r="C30" s="43"/>
      <c r="D30" s="43"/>
      <c r="E30" s="43"/>
      <c r="F30" s="43"/>
      <c r="G30" s="43"/>
      <c r="H30" s="43"/>
      <c r="I30" s="43"/>
      <c r="J30" s="43"/>
    </row>
    <row r="50" spans="2:10">
      <c r="B50" s="104" t="s">
        <v>109</v>
      </c>
      <c r="C50" s="104"/>
      <c r="D50" s="104"/>
      <c r="E50" s="104"/>
      <c r="F50" s="104"/>
      <c r="G50" s="104"/>
      <c r="H50" s="104"/>
      <c r="I50" s="104"/>
      <c r="J50" s="104"/>
    </row>
    <row r="51" spans="2:10" ht="15.75" thickBot="1">
      <c r="B51" s="63"/>
      <c r="C51" s="63"/>
      <c r="D51" s="63"/>
      <c r="E51" s="63"/>
      <c r="F51" s="102"/>
      <c r="G51" s="102"/>
      <c r="H51" s="63"/>
      <c r="I51" s="63"/>
      <c r="J51" s="63"/>
    </row>
    <row r="52" spans="2:10" ht="15.75" thickBot="1">
      <c r="B52" s="15" t="s">
        <v>69</v>
      </c>
      <c r="C52" s="16">
        <v>0.28000000000000003</v>
      </c>
      <c r="D52" s="16">
        <v>0.18</v>
      </c>
      <c r="E52" s="16">
        <v>0.12</v>
      </c>
      <c r="F52" s="16">
        <v>0.05</v>
      </c>
      <c r="G52" s="16">
        <v>0.03</v>
      </c>
      <c r="H52" s="16">
        <v>2.5000000000000001E-3</v>
      </c>
      <c r="I52" s="16" t="s">
        <v>16</v>
      </c>
      <c r="J52" s="16"/>
    </row>
    <row r="53" spans="2:10">
      <c r="B53" s="17"/>
      <c r="C53" s="18"/>
      <c r="D53" s="18"/>
      <c r="E53" s="18"/>
      <c r="F53" s="18"/>
      <c r="G53" s="18"/>
      <c r="H53" s="18"/>
      <c r="I53" s="18"/>
      <c r="J53" s="18"/>
    </row>
    <row r="54" spans="2:10">
      <c r="B54" s="46" t="s">
        <v>94</v>
      </c>
      <c r="C54" s="18"/>
      <c r="D54" s="18"/>
      <c r="E54" s="18"/>
      <c r="F54" s="18"/>
      <c r="G54" s="18"/>
      <c r="H54" s="18"/>
      <c r="I54" s="18"/>
      <c r="J54" s="18"/>
    </row>
    <row r="55" spans="2:10">
      <c r="B55" s="41" t="s">
        <v>79</v>
      </c>
      <c r="C55" s="18">
        <f t="shared" ref="C55:E58" si="10">C11</f>
        <v>0</v>
      </c>
      <c r="D55" s="18">
        <f t="shared" si="10"/>
        <v>0</v>
      </c>
      <c r="E55" s="18">
        <f t="shared" si="10"/>
        <v>0</v>
      </c>
      <c r="F55" s="18">
        <f t="shared" ref="F55:H55" si="11">F11</f>
        <v>0</v>
      </c>
      <c r="G55" s="18">
        <f t="shared" si="11"/>
        <v>0</v>
      </c>
      <c r="H55" s="18">
        <f t="shared" si="11"/>
        <v>0</v>
      </c>
      <c r="I55" s="59">
        <f t="shared" ref="I55:I58" si="12">SUM(C55:H55)</f>
        <v>0</v>
      </c>
      <c r="J55" s="18"/>
    </row>
    <row r="56" spans="2:10">
      <c r="B56" s="41" t="s">
        <v>77</v>
      </c>
      <c r="C56" s="18">
        <f t="shared" si="10"/>
        <v>0</v>
      </c>
      <c r="D56" s="18">
        <f t="shared" si="10"/>
        <v>0</v>
      </c>
      <c r="E56" s="18">
        <f t="shared" si="10"/>
        <v>0</v>
      </c>
      <c r="F56" s="18">
        <f t="shared" ref="F56:H56" si="13">F12</f>
        <v>0</v>
      </c>
      <c r="G56" s="18">
        <f t="shared" si="13"/>
        <v>0</v>
      </c>
      <c r="H56" s="18">
        <f t="shared" si="13"/>
        <v>0</v>
      </c>
      <c r="I56" s="59">
        <f t="shared" si="12"/>
        <v>0</v>
      </c>
      <c r="J56" s="21"/>
    </row>
    <row r="57" spans="2:10">
      <c r="B57" s="41" t="s">
        <v>78</v>
      </c>
      <c r="C57" s="18">
        <f t="shared" si="10"/>
        <v>0</v>
      </c>
      <c r="D57" s="18">
        <f t="shared" si="10"/>
        <v>0</v>
      </c>
      <c r="E57" s="18">
        <f t="shared" si="10"/>
        <v>0</v>
      </c>
      <c r="F57" s="18">
        <f t="shared" ref="F57:H57" si="14">F13</f>
        <v>0</v>
      </c>
      <c r="G57" s="18">
        <f t="shared" si="14"/>
        <v>0</v>
      </c>
      <c r="H57" s="18">
        <f t="shared" si="14"/>
        <v>0</v>
      </c>
      <c r="I57" s="59">
        <f t="shared" si="12"/>
        <v>0</v>
      </c>
      <c r="J57" s="21"/>
    </row>
    <row r="58" spans="2:10">
      <c r="B58" s="41" t="s">
        <v>100</v>
      </c>
      <c r="C58" s="18">
        <f t="shared" si="10"/>
        <v>0</v>
      </c>
      <c r="D58" s="18">
        <f t="shared" si="10"/>
        <v>0</v>
      </c>
      <c r="E58" s="18">
        <f t="shared" si="10"/>
        <v>0</v>
      </c>
      <c r="F58" s="18">
        <f t="shared" ref="F58:H58" si="15">F14</f>
        <v>0</v>
      </c>
      <c r="G58" s="18">
        <f t="shared" si="15"/>
        <v>0</v>
      </c>
      <c r="H58" s="18">
        <f t="shared" si="15"/>
        <v>0</v>
      </c>
      <c r="I58" s="59">
        <f t="shared" si="12"/>
        <v>0</v>
      </c>
      <c r="J58" s="21"/>
    </row>
    <row r="59" spans="2:10">
      <c r="B59" s="45"/>
      <c r="C59" s="22"/>
      <c r="D59" s="22"/>
      <c r="E59" s="22"/>
      <c r="F59" s="22"/>
      <c r="G59" s="22"/>
      <c r="H59" s="22"/>
      <c r="I59" s="22"/>
      <c r="J59" s="22"/>
    </row>
    <row r="60" spans="2:10">
      <c r="B60" s="47" t="s">
        <v>95</v>
      </c>
      <c r="C60" s="22"/>
      <c r="D60" s="22"/>
      <c r="E60" s="22"/>
      <c r="F60" s="22"/>
      <c r="G60" s="22"/>
      <c r="H60" s="22"/>
      <c r="I60" s="22"/>
      <c r="J60" s="22"/>
    </row>
    <row r="61" spans="2:10">
      <c r="B61" s="41" t="s">
        <v>82</v>
      </c>
      <c r="C61" s="22">
        <f t="shared" ref="C61:E64" si="16">C26</f>
        <v>0</v>
      </c>
      <c r="D61" s="22">
        <f t="shared" si="16"/>
        <v>0</v>
      </c>
      <c r="E61" s="22">
        <f t="shared" si="16"/>
        <v>0</v>
      </c>
      <c r="F61" s="22">
        <f t="shared" ref="F61:H61" si="17">F26</f>
        <v>0</v>
      </c>
      <c r="G61" s="22">
        <f t="shared" si="17"/>
        <v>0</v>
      </c>
      <c r="H61" s="22">
        <f t="shared" si="17"/>
        <v>0</v>
      </c>
      <c r="I61" s="59">
        <f t="shared" ref="I61:I64" si="18">SUM(C61:H61)</f>
        <v>0</v>
      </c>
      <c r="J61" s="22"/>
    </row>
    <row r="62" spans="2:10">
      <c r="B62" s="41" t="s">
        <v>80</v>
      </c>
      <c r="C62" s="22">
        <f t="shared" si="16"/>
        <v>0</v>
      </c>
      <c r="D62" s="22">
        <f t="shared" si="16"/>
        <v>0</v>
      </c>
      <c r="E62" s="22">
        <f t="shared" si="16"/>
        <v>0</v>
      </c>
      <c r="F62" s="22">
        <f t="shared" ref="F62:H62" si="19">F27</f>
        <v>0</v>
      </c>
      <c r="G62" s="22">
        <f t="shared" si="19"/>
        <v>0</v>
      </c>
      <c r="H62" s="22">
        <f t="shared" si="19"/>
        <v>0</v>
      </c>
      <c r="I62" s="59">
        <f t="shared" si="18"/>
        <v>0</v>
      </c>
      <c r="J62" s="21"/>
    </row>
    <row r="63" spans="2:10">
      <c r="B63" s="41" t="s">
        <v>81</v>
      </c>
      <c r="C63" s="22">
        <f t="shared" si="16"/>
        <v>0</v>
      </c>
      <c r="D63" s="22">
        <f t="shared" si="16"/>
        <v>0</v>
      </c>
      <c r="E63" s="22">
        <f t="shared" si="16"/>
        <v>0</v>
      </c>
      <c r="F63" s="22">
        <f t="shared" ref="F63:H63" si="20">F28</f>
        <v>0</v>
      </c>
      <c r="G63" s="22">
        <f t="shared" si="20"/>
        <v>0</v>
      </c>
      <c r="H63" s="22">
        <f t="shared" si="20"/>
        <v>0</v>
      </c>
      <c r="I63" s="59">
        <f t="shared" si="18"/>
        <v>0</v>
      </c>
      <c r="J63" s="21"/>
    </row>
    <row r="64" spans="2:10">
      <c r="B64" s="41" t="s">
        <v>107</v>
      </c>
      <c r="C64" s="22">
        <f t="shared" si="16"/>
        <v>0</v>
      </c>
      <c r="D64" s="22">
        <f t="shared" si="16"/>
        <v>0</v>
      </c>
      <c r="E64" s="22">
        <f t="shared" si="16"/>
        <v>0</v>
      </c>
      <c r="F64" s="22">
        <f t="shared" ref="F64:H64" si="21">F29</f>
        <v>0</v>
      </c>
      <c r="G64" s="22">
        <f t="shared" si="21"/>
        <v>0</v>
      </c>
      <c r="H64" s="22">
        <f t="shared" si="21"/>
        <v>0</v>
      </c>
      <c r="I64" s="59">
        <f t="shared" si="18"/>
        <v>0</v>
      </c>
      <c r="J64" s="21"/>
    </row>
    <row r="65" spans="2:10">
      <c r="B65" s="41"/>
      <c r="C65" s="21"/>
      <c r="D65" s="21"/>
      <c r="E65" s="21"/>
      <c r="F65" s="21"/>
      <c r="G65" s="21"/>
      <c r="H65" s="21"/>
      <c r="I65" s="21"/>
      <c r="J65" s="21"/>
    </row>
    <row r="66" spans="2:10">
      <c r="B66" s="46" t="s">
        <v>93</v>
      </c>
      <c r="C66" s="21"/>
      <c r="D66" s="21"/>
      <c r="E66" s="21"/>
      <c r="F66" s="21"/>
      <c r="G66" s="21"/>
      <c r="H66" s="21"/>
      <c r="I66" s="21"/>
      <c r="J66" s="21"/>
    </row>
    <row r="67" spans="2:10">
      <c r="B67" s="41" t="s">
        <v>108</v>
      </c>
      <c r="C67" s="21">
        <f>C55-C61</f>
        <v>0</v>
      </c>
      <c r="D67" s="21">
        <f t="shared" ref="D67:E67" si="22">D55-D61</f>
        <v>0</v>
      </c>
      <c r="E67" s="21">
        <f t="shared" si="22"/>
        <v>0</v>
      </c>
      <c r="F67" s="21">
        <f t="shared" ref="F67:H67" si="23">F55-F61</f>
        <v>0</v>
      </c>
      <c r="G67" s="21">
        <f t="shared" si="23"/>
        <v>0</v>
      </c>
      <c r="H67" s="21">
        <f t="shared" si="23"/>
        <v>0</v>
      </c>
      <c r="I67" s="59">
        <f t="shared" ref="I67:I70" si="24">SUM(C67:H67)</f>
        <v>0</v>
      </c>
      <c r="J67" s="21"/>
    </row>
    <row r="68" spans="2:10">
      <c r="B68" s="41" t="s">
        <v>83</v>
      </c>
      <c r="C68" s="21">
        <f>C56-C73-C62</f>
        <v>0</v>
      </c>
      <c r="D68" s="21">
        <f t="shared" ref="D68:E68" si="25">D56-D73-D62</f>
        <v>0</v>
      </c>
      <c r="E68" s="21">
        <f t="shared" si="25"/>
        <v>0</v>
      </c>
      <c r="F68" s="21">
        <f t="shared" ref="F68:H68" si="26">F56-F73-F62</f>
        <v>0</v>
      </c>
      <c r="G68" s="21">
        <f t="shared" si="26"/>
        <v>0</v>
      </c>
      <c r="H68" s="21">
        <f t="shared" si="26"/>
        <v>0</v>
      </c>
      <c r="I68" s="59">
        <f t="shared" si="24"/>
        <v>0</v>
      </c>
      <c r="J68" s="21"/>
    </row>
    <row r="69" spans="2:10">
      <c r="B69" s="41" t="s">
        <v>84</v>
      </c>
      <c r="C69" s="21">
        <f>C57-C74-C63</f>
        <v>0</v>
      </c>
      <c r="D69" s="21">
        <f t="shared" ref="D69:E69" si="27">D57-D74-D63</f>
        <v>0</v>
      </c>
      <c r="E69" s="21">
        <f t="shared" si="27"/>
        <v>0</v>
      </c>
      <c r="F69" s="21">
        <f t="shared" ref="F69:H69" si="28">F57-F74-F63</f>
        <v>0</v>
      </c>
      <c r="G69" s="21">
        <f t="shared" si="28"/>
        <v>0</v>
      </c>
      <c r="H69" s="21">
        <f t="shared" si="28"/>
        <v>0</v>
      </c>
      <c r="I69" s="59">
        <f t="shared" si="24"/>
        <v>0</v>
      </c>
      <c r="J69" s="21"/>
    </row>
    <row r="70" spans="2:10">
      <c r="B70" s="41" t="s">
        <v>110</v>
      </c>
      <c r="C70" s="21">
        <f>C58-C64</f>
        <v>0</v>
      </c>
      <c r="D70" s="21">
        <f t="shared" ref="D70:E70" si="29">D58-D64</f>
        <v>0</v>
      </c>
      <c r="E70" s="21">
        <f t="shared" si="29"/>
        <v>0</v>
      </c>
      <c r="F70" s="21">
        <f t="shared" ref="F70:H70" si="30">F58-F64</f>
        <v>0</v>
      </c>
      <c r="G70" s="21">
        <f t="shared" si="30"/>
        <v>0</v>
      </c>
      <c r="H70" s="21">
        <f t="shared" si="30"/>
        <v>0</v>
      </c>
      <c r="I70" s="59">
        <f t="shared" si="24"/>
        <v>0</v>
      </c>
      <c r="J70" s="21"/>
    </row>
    <row r="71" spans="2:10">
      <c r="B71" s="41"/>
      <c r="C71" s="21"/>
      <c r="D71" s="21"/>
      <c r="E71" s="21"/>
      <c r="F71" s="21"/>
      <c r="G71" s="21"/>
      <c r="H71" s="21"/>
      <c r="I71" s="21"/>
      <c r="J71" s="21"/>
    </row>
    <row r="72" spans="2:10">
      <c r="B72" s="48" t="s">
        <v>32</v>
      </c>
      <c r="C72" s="22"/>
      <c r="D72" s="22"/>
      <c r="E72" s="22"/>
      <c r="F72" s="22"/>
      <c r="G72" s="22"/>
      <c r="H72" s="22"/>
      <c r="I72" s="22"/>
      <c r="J72" s="22"/>
    </row>
    <row r="73" spans="2:10">
      <c r="B73" s="41" t="s">
        <v>77</v>
      </c>
      <c r="C73" s="21">
        <f>ROUND((Purchases!$G117*C52)/2,0)</f>
        <v>0</v>
      </c>
      <c r="D73" s="21">
        <f>ROUND((Purchases!$G118*D52)/2,0)</f>
        <v>0</v>
      </c>
      <c r="E73" s="21">
        <f>ROUND((Purchases!$G119*E52)/2,0)</f>
        <v>0</v>
      </c>
      <c r="F73" s="21">
        <f>ROUND((Purchases!$G120*F52)/2,0)</f>
        <v>0</v>
      </c>
      <c r="G73" s="21">
        <f>ROUND((Purchases!$G121*G52)/2,0)</f>
        <v>0</v>
      </c>
      <c r="H73" s="21">
        <f>ROUND((Purchases!$G122*H52)/2,0)</f>
        <v>0</v>
      </c>
      <c r="I73" s="59">
        <f t="shared" ref="I73:I74" si="31">SUM(C73:H73)</f>
        <v>0</v>
      </c>
      <c r="J73" s="21"/>
    </row>
    <row r="74" spans="2:10">
      <c r="B74" s="41" t="s">
        <v>78</v>
      </c>
      <c r="C74" s="22">
        <f>ROUND((Purchases!$G117*C52)/2,0)</f>
        <v>0</v>
      </c>
      <c r="D74" s="22">
        <f>ROUND((Purchases!$G118*D52)/2,0)</f>
        <v>0</v>
      </c>
      <c r="E74" s="22">
        <f>ROUND((Purchases!$G119*E52)/2,0)</f>
        <v>0</v>
      </c>
      <c r="F74" s="22">
        <f>ROUND((Purchases!$G120*F52)/2,0)</f>
        <v>0</v>
      </c>
      <c r="G74" s="22">
        <f>ROUND((Purchases!$G121*G52)/2,0)</f>
        <v>0</v>
      </c>
      <c r="H74" s="22">
        <f>ROUND((Purchases!$G122*H52)/2,0)</f>
        <v>0</v>
      </c>
      <c r="I74" s="59">
        <f t="shared" si="31"/>
        <v>0</v>
      </c>
      <c r="J74" s="22"/>
    </row>
    <row r="75" spans="2:10">
      <c r="B75" s="41"/>
      <c r="C75" s="21"/>
      <c r="D75" s="21"/>
      <c r="E75" s="21"/>
      <c r="F75" s="21"/>
      <c r="G75" s="21"/>
      <c r="H75" s="21"/>
      <c r="I75" s="21"/>
      <c r="J75" s="21"/>
    </row>
    <row r="76" spans="2:10" ht="15.75" thickBot="1">
      <c r="B76" s="49"/>
      <c r="C76" s="50"/>
      <c r="D76" s="50"/>
      <c r="E76" s="50"/>
      <c r="F76" s="50"/>
      <c r="G76" s="50"/>
      <c r="H76" s="50"/>
      <c r="I76" s="50"/>
      <c r="J76" s="50"/>
    </row>
  </sheetData>
  <sheetProtection password="9E6A" sheet="1" objects="1" scenarios="1"/>
  <protectedRanges>
    <protectedRange sqref="C29:H29" name="Range5"/>
    <protectedRange sqref="C29:H29" name="Range4"/>
    <protectedRange sqref="C14:H14" name="Range3"/>
    <protectedRange sqref="J8:J9" name="Range2"/>
    <protectedRange sqref="C8:H9" name="Range1"/>
  </protectedRanges>
  <mergeCells count="3">
    <mergeCell ref="B4:J4"/>
    <mergeCell ref="B19:J19"/>
    <mergeCell ref="B50:J50"/>
  </mergeCells>
  <pageMargins left="0" right="0" top="0" bottom="0" header="0" footer="0"/>
  <pageSetup paperSize="9" scale="90" orientation="landscape" verticalDpi="0" r:id="rId1"/>
  <ignoredErrors>
    <ignoredError sqref="I14 I12:I1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2:J29"/>
  <sheetViews>
    <sheetView tabSelected="1" workbookViewId="0">
      <selection activeCell="B2" sqref="A1:XFD1048576"/>
    </sheetView>
  </sheetViews>
  <sheetFormatPr defaultRowHeight="15"/>
  <cols>
    <col min="1" max="1" width="2.7109375" style="44" customWidth="1"/>
    <col min="2" max="2" width="16.5703125" style="44" bestFit="1" customWidth="1"/>
    <col min="3" max="9" width="15.7109375" style="44" customWidth="1"/>
    <col min="10" max="10" width="2.7109375" style="44" customWidth="1"/>
    <col min="11" max="11" width="11.5703125" style="44" bestFit="1" customWidth="1"/>
    <col min="12" max="16384" width="9.140625" style="44"/>
  </cols>
  <sheetData>
    <row r="2" spans="1:10">
      <c r="B2" s="104" t="s">
        <v>86</v>
      </c>
      <c r="C2" s="104"/>
      <c r="D2" s="104"/>
      <c r="E2" s="104"/>
      <c r="F2" s="104"/>
      <c r="G2" s="104"/>
      <c r="H2" s="104"/>
      <c r="I2" s="104"/>
    </row>
    <row r="3" spans="1:10" s="62" customFormat="1">
      <c r="A3" s="44"/>
      <c r="B3" s="104" t="s">
        <v>111</v>
      </c>
      <c r="C3" s="104"/>
      <c r="D3" s="104"/>
      <c r="E3" s="104"/>
      <c r="F3" s="104"/>
      <c r="G3" s="104"/>
      <c r="H3" s="104"/>
      <c r="I3" s="104"/>
      <c r="J3" s="44"/>
    </row>
    <row r="4" spans="1:10" s="62" customFormat="1">
      <c r="A4" s="44"/>
      <c r="B4" s="63" t="s">
        <v>126</v>
      </c>
      <c r="C4" s="94">
        <v>42979</v>
      </c>
      <c r="D4" s="63"/>
      <c r="E4" s="63"/>
      <c r="F4" s="63"/>
      <c r="G4" s="63"/>
      <c r="H4" s="63" t="s">
        <v>121</v>
      </c>
      <c r="I4" s="83">
        <f>C4+49</f>
        <v>43028</v>
      </c>
      <c r="J4" s="44"/>
    </row>
    <row r="5" spans="1:10">
      <c r="B5" s="82"/>
      <c r="C5" s="82"/>
      <c r="D5" s="82"/>
      <c r="E5" s="82"/>
      <c r="F5" s="82"/>
      <c r="G5" s="82"/>
      <c r="H5" s="63" t="s">
        <v>122</v>
      </c>
      <c r="I5" s="83">
        <f ca="1">TODAY()</f>
        <v>43024</v>
      </c>
    </row>
    <row r="6" spans="1:10" ht="15.75" thickBot="1">
      <c r="B6" s="63"/>
      <c r="C6" s="63"/>
      <c r="D6" s="63"/>
      <c r="E6" s="63"/>
      <c r="F6" s="63"/>
      <c r="G6" s="63"/>
      <c r="H6" s="63"/>
      <c r="I6" s="63"/>
    </row>
    <row r="7" spans="1:10">
      <c r="B7" s="107" t="s">
        <v>69</v>
      </c>
      <c r="C7" s="108"/>
      <c r="D7" s="111" t="s">
        <v>115</v>
      </c>
      <c r="E7" s="112"/>
      <c r="F7" s="112"/>
      <c r="G7" s="113"/>
      <c r="H7" s="51" t="s">
        <v>116</v>
      </c>
      <c r="I7" s="64" t="s">
        <v>123</v>
      </c>
    </row>
    <row r="8" spans="1:10" ht="15.75" thickBot="1">
      <c r="B8" s="52" t="s">
        <v>114</v>
      </c>
      <c r="C8" s="53" t="s">
        <v>113</v>
      </c>
      <c r="D8" s="54" t="s">
        <v>96</v>
      </c>
      <c r="E8" s="54" t="s">
        <v>98</v>
      </c>
      <c r="F8" s="54" t="s">
        <v>97</v>
      </c>
      <c r="G8" s="54" t="s">
        <v>99</v>
      </c>
      <c r="H8" s="54" t="s">
        <v>117</v>
      </c>
      <c r="I8" s="55" t="s">
        <v>124</v>
      </c>
    </row>
    <row r="9" spans="1:10">
      <c r="B9" s="17"/>
      <c r="C9" s="17"/>
      <c r="D9" s="18"/>
      <c r="E9" s="18"/>
      <c r="F9" s="18"/>
      <c r="G9" s="18"/>
      <c r="H9" s="18"/>
      <c r="I9" s="19"/>
    </row>
    <row r="10" spans="1:10">
      <c r="B10" s="109" t="s">
        <v>112</v>
      </c>
      <c r="C10" s="110"/>
      <c r="D10" s="80">
        <v>0</v>
      </c>
      <c r="E10" s="80">
        <v>0</v>
      </c>
      <c r="F10" s="80">
        <v>0</v>
      </c>
      <c r="G10" s="80">
        <v>0</v>
      </c>
      <c r="H10" s="66"/>
      <c r="I10" s="67"/>
    </row>
    <row r="11" spans="1:10">
      <c r="B11" s="109" t="s">
        <v>119</v>
      </c>
      <c r="C11" s="110"/>
      <c r="D11" s="18">
        <f>Sales!I61</f>
        <v>0</v>
      </c>
      <c r="E11" s="18">
        <f>Sales!I62+Sales!I73</f>
        <v>0</v>
      </c>
      <c r="F11" s="18">
        <f>Sales!I63+Sales!I74</f>
        <v>0</v>
      </c>
      <c r="G11" s="18">
        <f>Sales!I64</f>
        <v>0</v>
      </c>
      <c r="H11" s="66"/>
      <c r="I11" s="19"/>
    </row>
    <row r="12" spans="1:10">
      <c r="B12" s="60"/>
      <c r="C12" s="60"/>
      <c r="D12" s="61"/>
      <c r="E12" s="61"/>
      <c r="F12" s="61"/>
      <c r="G12" s="61"/>
      <c r="H12" s="66"/>
      <c r="I12" s="19"/>
    </row>
    <row r="13" spans="1:10" ht="15.75" thickBot="1">
      <c r="B13" s="105" t="s">
        <v>120</v>
      </c>
      <c r="C13" s="106"/>
      <c r="D13" s="68">
        <f>SUM(D10:D11)</f>
        <v>0</v>
      </c>
      <c r="E13" s="68">
        <f t="shared" ref="E13:G13" si="0">SUM(E10:E11)</f>
        <v>0</v>
      </c>
      <c r="F13" s="68">
        <f t="shared" si="0"/>
        <v>0</v>
      </c>
      <c r="G13" s="68">
        <f t="shared" si="0"/>
        <v>0</v>
      </c>
      <c r="H13" s="66"/>
      <c r="I13" s="67"/>
    </row>
    <row r="14" spans="1:10" ht="15.75" thickTop="1">
      <c r="B14" s="65"/>
      <c r="C14" s="65"/>
      <c r="D14" s="66"/>
      <c r="E14" s="66"/>
      <c r="F14" s="66"/>
      <c r="G14" s="66"/>
      <c r="H14" s="66"/>
      <c r="I14" s="67"/>
    </row>
    <row r="15" spans="1:10">
      <c r="B15" s="69" t="s">
        <v>93</v>
      </c>
      <c r="C15" s="69"/>
      <c r="D15" s="70">
        <f>IF(AND(D13&gt;D16,(C17-E17)&gt;=0),D13-D16,0)</f>
        <v>0</v>
      </c>
      <c r="E15" s="70">
        <f>IF(AND(E13&gt;E17,D13&lt;=(D16+D17+D18)),E13-E17,0)</f>
        <v>0</v>
      </c>
      <c r="F15" s="70">
        <f>IF(AND(F13&gt;F18,(D13+E13)&lt;=SUM(D16:E18)),F13-F18,0)</f>
        <v>0</v>
      </c>
      <c r="G15" s="66"/>
      <c r="H15" s="66"/>
      <c r="I15" s="67"/>
    </row>
    <row r="16" spans="1:10">
      <c r="B16" s="71" t="s">
        <v>79</v>
      </c>
      <c r="C16" s="71">
        <f>Sales!I55</f>
        <v>0</v>
      </c>
      <c r="D16" s="59">
        <f>IF(C16&gt;D13,D13,C16)</f>
        <v>0</v>
      </c>
      <c r="E16" s="59">
        <f>IF(E15&lt;=(C16-D16),E15,(C16-D16))</f>
        <v>0</v>
      </c>
      <c r="F16" s="59">
        <f>IF(F15&lt;=(C16-D16-E16),F15,(C16-D16-E16))</f>
        <v>0</v>
      </c>
      <c r="G16" s="59"/>
      <c r="H16" s="95">
        <f>IF((C16-SUM(D16:G16))&gt;0,(C16-SUM(D16:G16)),0)</f>
        <v>0</v>
      </c>
      <c r="I16" s="96">
        <f ca="1">IF(AND($I$5&gt;$I$4,C16&gt;0),100*($I$5-$I$4),0)</f>
        <v>0</v>
      </c>
    </row>
    <row r="17" spans="2:9">
      <c r="B17" s="71" t="s">
        <v>77</v>
      </c>
      <c r="C17" s="71">
        <f>Sales!I56</f>
        <v>0</v>
      </c>
      <c r="D17" s="59">
        <f>IF(D15&lt;=(C17-E17),D15,(C17-E17))</f>
        <v>0</v>
      </c>
      <c r="E17" s="59">
        <f>IF(C17&gt;E13,E13,C17)</f>
        <v>0</v>
      </c>
      <c r="F17" s="59"/>
      <c r="G17" s="59"/>
      <c r="H17" s="95">
        <f t="shared" ref="H17:H19" si="1">IF((C17-SUM(D17:G17))&gt;0,(C17-SUM(D17:G17)),0)</f>
        <v>0</v>
      </c>
      <c r="I17" s="96">
        <f ca="1">IF(AND($I$5&gt;$I$4,C17&gt;0),100*($I$5-$I$4),0)</f>
        <v>0</v>
      </c>
    </row>
    <row r="18" spans="2:9">
      <c r="B18" s="71" t="s">
        <v>78</v>
      </c>
      <c r="C18" s="71">
        <f>Sales!I57</f>
        <v>0</v>
      </c>
      <c r="D18" s="59">
        <f>IF(D20&lt;=(C18-F18),D20,(C18-F18))</f>
        <v>0</v>
      </c>
      <c r="E18" s="59"/>
      <c r="F18" s="59">
        <f>IF(C18&gt;F13,F13,C18)</f>
        <v>0</v>
      </c>
      <c r="G18" s="59"/>
      <c r="H18" s="95">
        <f t="shared" si="1"/>
        <v>0</v>
      </c>
      <c r="I18" s="96">
        <f ca="1">IF(AND($I$5&gt;$I$4,C18&gt;0),100*($I$5-$I$4),0)</f>
        <v>0</v>
      </c>
    </row>
    <row r="19" spans="2:9">
      <c r="B19" s="73" t="s">
        <v>100</v>
      </c>
      <c r="C19" s="73">
        <f>Sales!I58</f>
        <v>0</v>
      </c>
      <c r="D19" s="59"/>
      <c r="E19" s="59"/>
      <c r="F19" s="59"/>
      <c r="G19" s="59">
        <f>IF(C19&gt;(Sales!I64+G10),(Sales!I64+G10),C19)</f>
        <v>0</v>
      </c>
      <c r="H19" s="95">
        <f t="shared" si="1"/>
        <v>0</v>
      </c>
      <c r="I19" s="96">
        <f ca="1">IF(AND($I$5&gt;$I$4,C19&gt;0),100*($I$5-$I$4),0)</f>
        <v>0</v>
      </c>
    </row>
    <row r="20" spans="2:9">
      <c r="B20" s="71"/>
      <c r="C20" s="71"/>
      <c r="D20" s="70">
        <f>IF(D15&gt;(C18-F18),(D13-D16-D17),0)</f>
        <v>0</v>
      </c>
      <c r="E20" s="59"/>
      <c r="F20" s="59"/>
      <c r="G20" s="59"/>
      <c r="H20" s="59"/>
      <c r="I20" s="72"/>
    </row>
    <row r="21" spans="2:9">
      <c r="B21" s="74" t="s">
        <v>32</v>
      </c>
      <c r="C21" s="75"/>
      <c r="D21" s="76"/>
      <c r="E21" s="76"/>
      <c r="F21" s="76"/>
      <c r="G21" s="76"/>
      <c r="H21" s="76"/>
      <c r="I21" s="72"/>
    </row>
    <row r="22" spans="2:9">
      <c r="B22" s="71" t="s">
        <v>77</v>
      </c>
      <c r="C22" s="71">
        <f>Sales!I73</f>
        <v>0</v>
      </c>
      <c r="D22" s="59"/>
      <c r="E22" s="59"/>
      <c r="F22" s="59"/>
      <c r="G22" s="59"/>
      <c r="H22" s="95">
        <f>C22</f>
        <v>0</v>
      </c>
      <c r="I22" s="96">
        <f ca="1">IF(AND($I$5&gt;$I$4,C22&gt;0),100*($I$5-$I$4),0)</f>
        <v>0</v>
      </c>
    </row>
    <row r="23" spans="2:9">
      <c r="B23" s="71" t="s">
        <v>78</v>
      </c>
      <c r="C23" s="71">
        <f>Sales!I74</f>
        <v>0</v>
      </c>
      <c r="D23" s="59"/>
      <c r="E23" s="59"/>
      <c r="F23" s="59"/>
      <c r="G23" s="59"/>
      <c r="H23" s="95">
        <f>C23</f>
        <v>0</v>
      </c>
      <c r="I23" s="96">
        <f ca="1">IF(AND($I$5&gt;$I$4,C23&gt;0),100*($I$5-$I$4),0)</f>
        <v>0</v>
      </c>
    </row>
    <row r="24" spans="2:9">
      <c r="B24" s="73"/>
      <c r="C24" s="73"/>
      <c r="D24" s="76"/>
      <c r="E24" s="76"/>
      <c r="F24" s="76"/>
      <c r="G24" s="76"/>
      <c r="H24" s="76"/>
      <c r="I24" s="77"/>
    </row>
    <row r="25" spans="2:9" ht="15.75" thickBot="1">
      <c r="B25" s="114" t="s">
        <v>125</v>
      </c>
      <c r="C25" s="115"/>
      <c r="D25" s="86"/>
      <c r="E25" s="86"/>
      <c r="F25" s="86"/>
      <c r="G25" s="87"/>
      <c r="H25" s="97">
        <f>SUM(H16:H23)</f>
        <v>0</v>
      </c>
      <c r="I25" s="97">
        <f ca="1">SUM(I16:I23)</f>
        <v>0</v>
      </c>
    </row>
    <row r="26" spans="2:9" ht="15.75" thickTop="1">
      <c r="B26" s="78"/>
      <c r="C26" s="78"/>
      <c r="D26" s="78"/>
      <c r="E26" s="78"/>
      <c r="F26" s="78"/>
      <c r="G26" s="79"/>
      <c r="H26" s="79"/>
      <c r="I26" s="88"/>
    </row>
    <row r="27" spans="2:9" ht="15.75" thickBot="1">
      <c r="B27" s="105" t="s">
        <v>118</v>
      </c>
      <c r="C27" s="106"/>
      <c r="D27" s="68">
        <f>D13-SUM(D16:D19)</f>
        <v>0</v>
      </c>
      <c r="E27" s="68">
        <f>E13-SUM(E16:E19)</f>
        <v>0</v>
      </c>
      <c r="F27" s="68">
        <f>F13-SUM(F16:F19)</f>
        <v>0</v>
      </c>
      <c r="G27" s="68">
        <f>G13-SUM(G16:G19)</f>
        <v>0</v>
      </c>
      <c r="H27" s="72"/>
      <c r="I27" s="72"/>
    </row>
    <row r="28" spans="2:9" ht="15.75" thickTop="1">
      <c r="B28" s="84"/>
      <c r="C28" s="84"/>
      <c r="D28" s="84"/>
      <c r="E28" s="84"/>
      <c r="F28" s="84"/>
      <c r="G28" s="85"/>
      <c r="H28" s="85"/>
      <c r="I28" s="20"/>
    </row>
    <row r="29" spans="2:9" ht="15.75" thickBot="1">
      <c r="B29" s="57"/>
      <c r="C29" s="57"/>
      <c r="D29" s="56"/>
      <c r="E29" s="56"/>
      <c r="F29" s="56"/>
      <c r="G29" s="56"/>
      <c r="H29" s="56"/>
      <c r="I29" s="58"/>
    </row>
  </sheetData>
  <sheetProtection password="9E6A" sheet="1" objects="1" scenarios="1"/>
  <protectedRanges>
    <protectedRange sqref="D10:G10" name="Range1"/>
    <protectedRange sqref="C4" name="Range2"/>
  </protectedRanges>
  <mergeCells count="9">
    <mergeCell ref="B27:C27"/>
    <mergeCell ref="B2:I2"/>
    <mergeCell ref="B7:C7"/>
    <mergeCell ref="B10:C10"/>
    <mergeCell ref="D7:G7"/>
    <mergeCell ref="B11:C11"/>
    <mergeCell ref="B13:C13"/>
    <mergeCell ref="B3:I3"/>
    <mergeCell ref="B25:C25"/>
  </mergeCells>
  <pageMargins left="0" right="0" top="0" bottom="0" header="0" footer="0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Help</vt:lpstr>
      <vt:lpstr>Purchases</vt:lpstr>
      <vt:lpstr>Sales</vt:lpstr>
      <vt:lpstr>offset Liability</vt:lpstr>
      <vt:lpstr>Purchases!Print_Titles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2017-10-16T13:27:55Z</cp:lastPrinted>
  <dcterms:created xsi:type="dcterms:W3CDTF">2017-10-16T13:25:21Z</dcterms:created>
  <dcterms:modified xsi:type="dcterms:W3CDTF">2017-10-16T13:46:35Z</dcterms:modified>
</cp:coreProperties>
</file>