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Sheet2" sheetId="1" r:id="rId1"/>
  </sheets>
  <calcPr calcId="144525"/>
</workbook>
</file>

<file path=xl/calcChain.xml><?xml version="1.0" encoding="utf-8"?>
<calcChain xmlns="http://schemas.openxmlformats.org/spreadsheetml/2006/main">
  <c r="S24" i="1" l="1"/>
  <c r="R24" i="1"/>
  <c r="R25" i="1" s="1"/>
  <c r="Q24" i="1"/>
  <c r="P24" i="1"/>
  <c r="O24" i="1"/>
  <c r="N24" i="1"/>
  <c r="N25" i="1" s="1"/>
  <c r="M24" i="1"/>
  <c r="L24" i="1"/>
  <c r="K24" i="1"/>
  <c r="J24" i="1"/>
  <c r="J25" i="1" s="1"/>
  <c r="I24" i="1"/>
  <c r="H24" i="1"/>
  <c r="G24" i="1"/>
  <c r="F24" i="1"/>
  <c r="F25" i="1" s="1"/>
  <c r="E24" i="1"/>
  <c r="D24" i="1"/>
  <c r="C24" i="1"/>
  <c r="S20" i="1"/>
  <c r="R20" i="1"/>
  <c r="Q20" i="1"/>
  <c r="Q21" i="1" s="1"/>
  <c r="P20" i="1"/>
  <c r="O20" i="1"/>
  <c r="N20" i="1"/>
  <c r="M20" i="1"/>
  <c r="M21" i="1" s="1"/>
  <c r="L20" i="1"/>
  <c r="K20" i="1"/>
  <c r="J20" i="1"/>
  <c r="I20" i="1"/>
  <c r="I21" i="1" s="1"/>
  <c r="H20" i="1"/>
  <c r="G20" i="1"/>
  <c r="F20" i="1"/>
  <c r="E20" i="1"/>
  <c r="E21" i="1" s="1"/>
  <c r="D20" i="1"/>
  <c r="C20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Q14" i="1" s="1"/>
  <c r="Q15" i="1" l="1"/>
  <c r="F14" i="1"/>
  <c r="F15" i="1" s="1"/>
  <c r="J14" i="1"/>
  <c r="J15" i="1" s="1"/>
  <c r="N14" i="1"/>
  <c r="N15" i="1" s="1"/>
  <c r="R14" i="1"/>
  <c r="R15" i="1" s="1"/>
  <c r="F21" i="1"/>
  <c r="F27" i="1" s="1"/>
  <c r="J21" i="1"/>
  <c r="J27" i="1" s="1"/>
  <c r="N21" i="1"/>
  <c r="N27" i="1" s="1"/>
  <c r="R21" i="1"/>
  <c r="R27" i="1" s="1"/>
  <c r="E22" i="1"/>
  <c r="I22" i="1"/>
  <c r="M22" i="1"/>
  <c r="Q22" i="1"/>
  <c r="C25" i="1"/>
  <c r="C26" i="1" s="1"/>
  <c r="G25" i="1"/>
  <c r="G26" i="1" s="1"/>
  <c r="K25" i="1"/>
  <c r="K26" i="1" s="1"/>
  <c r="O25" i="1"/>
  <c r="O26" i="1" s="1"/>
  <c r="S25" i="1"/>
  <c r="S26" i="1" s="1"/>
  <c r="F26" i="1"/>
  <c r="J26" i="1"/>
  <c r="N26" i="1"/>
  <c r="R26" i="1"/>
  <c r="C14" i="1"/>
  <c r="G14" i="1"/>
  <c r="G15" i="1" s="1"/>
  <c r="K14" i="1"/>
  <c r="K15" i="1" s="1"/>
  <c r="O14" i="1"/>
  <c r="O15" i="1" s="1"/>
  <c r="S14" i="1"/>
  <c r="S15" i="1" s="1"/>
  <c r="C21" i="1"/>
  <c r="C22" i="1" s="1"/>
  <c r="G21" i="1"/>
  <c r="G27" i="1" s="1"/>
  <c r="K21" i="1"/>
  <c r="K27" i="1" s="1"/>
  <c r="O21" i="1"/>
  <c r="O27" i="1" s="1"/>
  <c r="S21" i="1"/>
  <c r="S22" i="1" s="1"/>
  <c r="D25" i="1"/>
  <c r="D26" i="1" s="1"/>
  <c r="H25" i="1"/>
  <c r="H26" i="1" s="1"/>
  <c r="L25" i="1"/>
  <c r="L26" i="1" s="1"/>
  <c r="P25" i="1"/>
  <c r="P26" i="1" s="1"/>
  <c r="D14" i="1"/>
  <c r="D15" i="1" s="1"/>
  <c r="H14" i="1"/>
  <c r="H15" i="1" s="1"/>
  <c r="L14" i="1"/>
  <c r="L15" i="1" s="1"/>
  <c r="P14" i="1"/>
  <c r="P15" i="1" s="1"/>
  <c r="C15" i="1"/>
  <c r="D21" i="1"/>
  <c r="D27" i="1" s="1"/>
  <c r="H21" i="1"/>
  <c r="L21" i="1"/>
  <c r="L27" i="1" s="1"/>
  <c r="P21" i="1"/>
  <c r="P27" i="1" s="1"/>
  <c r="E25" i="1"/>
  <c r="E26" i="1" s="1"/>
  <c r="I25" i="1"/>
  <c r="I27" i="1" s="1"/>
  <c r="M25" i="1"/>
  <c r="M27" i="1" s="1"/>
  <c r="Q25" i="1"/>
  <c r="Q27" i="1" s="1"/>
  <c r="E14" i="1"/>
  <c r="E15" i="1" s="1"/>
  <c r="I14" i="1"/>
  <c r="I15" i="1" s="1"/>
  <c r="M14" i="1"/>
  <c r="M15" i="1" s="1"/>
  <c r="H27" i="1" l="1"/>
  <c r="L22" i="1"/>
  <c r="L28" i="1" s="1"/>
  <c r="L17" i="1" s="1"/>
  <c r="Q26" i="1"/>
  <c r="R22" i="1"/>
  <c r="R28" i="1" s="1"/>
  <c r="R17" i="1" s="1"/>
  <c r="E27" i="1"/>
  <c r="E28" i="1"/>
  <c r="E17" i="1" s="1"/>
  <c r="H22" i="1"/>
  <c r="O22" i="1"/>
  <c r="O28" i="1" s="1"/>
  <c r="O17" i="1" s="1"/>
  <c r="M26" i="1"/>
  <c r="N22" i="1"/>
  <c r="N28" i="1" s="1"/>
  <c r="N17" i="1" s="1"/>
  <c r="Q28" i="1"/>
  <c r="Q17" i="1" s="1"/>
  <c r="D22" i="1"/>
  <c r="D28" i="1" s="1"/>
  <c r="D17" i="1" s="1"/>
  <c r="K22" i="1"/>
  <c r="K28" i="1" s="1"/>
  <c r="K17" i="1" s="1"/>
  <c r="I26" i="1"/>
  <c r="I28" i="1" s="1"/>
  <c r="I17" i="1" s="1"/>
  <c r="J22" i="1"/>
  <c r="J28" i="1" s="1"/>
  <c r="J17" i="1" s="1"/>
  <c r="S27" i="1"/>
  <c r="S28" i="1" s="1"/>
  <c r="S17" i="1" s="1"/>
  <c r="C27" i="1"/>
  <c r="C28" i="1" s="1"/>
  <c r="C17" i="1" s="1"/>
  <c r="M28" i="1"/>
  <c r="M17" i="1" s="1"/>
  <c r="P22" i="1"/>
  <c r="P28" i="1" s="1"/>
  <c r="P17" i="1" s="1"/>
  <c r="G22" i="1"/>
  <c r="G28" i="1" s="1"/>
  <c r="G17" i="1" s="1"/>
  <c r="F22" i="1"/>
  <c r="F28" i="1" s="1"/>
  <c r="F17" i="1" s="1"/>
  <c r="H28" i="1" l="1"/>
  <c r="H17" i="1" s="1"/>
</calcChain>
</file>

<file path=xl/sharedStrings.xml><?xml version="1.0" encoding="utf-8"?>
<sst xmlns="http://schemas.openxmlformats.org/spreadsheetml/2006/main" count="27" uniqueCount="25">
  <si>
    <r>
      <t>"</t>
    </r>
    <r>
      <rPr>
        <b/>
        <sz val="11.2"/>
        <color rgb="FFFF0000"/>
        <rFont val="Calibri"/>
        <family val="2"/>
      </rPr>
      <t>Red</t>
    </r>
    <r>
      <rPr>
        <b/>
        <sz val="14"/>
        <color theme="1"/>
        <rFont val="Calibri"/>
        <family val="2"/>
        <scheme val="minor"/>
      </rPr>
      <t>" cells are editable.</t>
    </r>
  </si>
  <si>
    <t>Include Tax in Price</t>
  </si>
  <si>
    <t>Yes</t>
  </si>
  <si>
    <t>1) If your priority is to attract customer who  prefer to buy from person covered under composition scheme for no tax say "Yes" otherwise say "No"</t>
  </si>
  <si>
    <t>Sale Price</t>
  </si>
  <si>
    <t>2) Often there will not be a fixed tax percentage to business it will be a combination so you can put your own effective GST rates at last column.</t>
  </si>
  <si>
    <t>composition Tax Rate</t>
  </si>
  <si>
    <r>
      <t>3) In case of doubt/clarification on calculation contact</t>
    </r>
    <r>
      <rPr>
        <b/>
        <sz val="11.2"/>
        <color rgb="FFFF0000"/>
        <rFont val="Calibri"/>
        <family val="2"/>
      </rPr>
      <t xml:space="preserve"> prakash@pmishra.in</t>
    </r>
    <r>
      <rPr>
        <sz val="14"/>
        <color theme="1"/>
        <rFont val="Calibri"/>
        <family val="2"/>
        <scheme val="minor"/>
      </rPr>
      <t xml:space="preserve"> or visit your consultant for clarification before you decide.</t>
    </r>
  </si>
  <si>
    <t>Output Tax Rate</t>
  </si>
  <si>
    <t>Input Tax Rate</t>
  </si>
  <si>
    <t>Margin</t>
  </si>
  <si>
    <t>Purchase</t>
  </si>
  <si>
    <t>Composite Tax</t>
  </si>
  <si>
    <t>Net Margin Under composition Scheme</t>
  </si>
  <si>
    <t>Gain /(Loss) to composition Supplier</t>
  </si>
  <si>
    <t>Regular Tax Payer</t>
  </si>
  <si>
    <t>Net Sale Price</t>
  </si>
  <si>
    <t>Tax</t>
  </si>
  <si>
    <t>Customer Receipts</t>
  </si>
  <si>
    <t>Inputs</t>
  </si>
  <si>
    <t>Supplier Payments</t>
  </si>
  <si>
    <t>Tax Payment</t>
  </si>
  <si>
    <t>Net Margin</t>
  </si>
  <si>
    <t>Compiled By: prakash@pmishra.in</t>
  </si>
  <si>
    <t>Will composition Scheme  benefit my Business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</si>
</sst>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2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36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n">
        <color indexed="64"/>
      </top>
      <bottom style="thick">
        <color rgb="FFC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/>
    <xf numFmtId="0" fontId="2" fillId="2" borderId="1" xfId="0" applyFont="1" applyFill="1" applyBorder="1" applyProtection="1">
      <protection hidden="1"/>
    </xf>
    <xf numFmtId="0" fontId="5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hidden="1"/>
    </xf>
    <xf numFmtId="0" fontId="2" fillId="2" borderId="3" xfId="0" applyFont="1" applyFill="1" applyBorder="1" applyAlignment="1" applyProtection="1">
      <protection hidden="1"/>
    </xf>
    <xf numFmtId="0" fontId="2" fillId="2" borderId="4" xfId="0" applyFont="1" applyFill="1" applyBorder="1" applyProtection="1">
      <protection hidden="1"/>
    </xf>
    <xf numFmtId="43" fontId="2" fillId="2" borderId="1" xfId="1" applyFont="1" applyFill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protection hidden="1"/>
    </xf>
    <xf numFmtId="0" fontId="2" fillId="2" borderId="0" xfId="0" applyFont="1" applyFill="1" applyBorder="1" applyAlignment="1" applyProtection="1">
      <protection hidden="1"/>
    </xf>
    <xf numFmtId="0" fontId="2" fillId="2" borderId="6" xfId="0" applyFont="1" applyFill="1" applyBorder="1" applyProtection="1">
      <protection hidden="1"/>
    </xf>
    <xf numFmtId="9" fontId="5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protection hidden="1"/>
    </xf>
    <xf numFmtId="0" fontId="2" fillId="2" borderId="9" xfId="0" applyFont="1" applyFill="1" applyBorder="1" applyAlignment="1" applyProtection="1">
      <protection hidden="1"/>
    </xf>
    <xf numFmtId="0" fontId="2" fillId="2" borderId="10" xfId="0" applyFont="1" applyFill="1" applyBorder="1" applyProtection="1">
      <protection hidden="1"/>
    </xf>
    <xf numFmtId="0" fontId="3" fillId="3" borderId="1" xfId="0" applyFont="1" applyFill="1" applyBorder="1" applyAlignment="1" applyProtection="1">
      <alignment horizontal="left"/>
      <protection hidden="1"/>
    </xf>
    <xf numFmtId="9" fontId="3" fillId="3" borderId="1" xfId="0" applyNumberFormat="1" applyFont="1" applyFill="1" applyBorder="1" applyAlignment="1" applyProtection="1">
      <alignment horizontal="center"/>
      <protection hidden="1"/>
    </xf>
    <xf numFmtId="9" fontId="3" fillId="3" borderId="11" xfId="0" applyNumberFormat="1" applyFont="1" applyFill="1" applyBorder="1" applyAlignment="1" applyProtection="1">
      <alignment horizontal="center"/>
      <protection hidden="1"/>
    </xf>
    <xf numFmtId="9" fontId="5" fillId="3" borderId="12" xfId="0" applyNumberFormat="1" applyFont="1" applyFill="1" applyBorder="1" applyAlignment="1" applyProtection="1">
      <alignment horizontal="center"/>
      <protection locked="0"/>
    </xf>
    <xf numFmtId="9" fontId="5" fillId="3" borderId="13" xfId="0" applyNumberFormat="1" applyFont="1" applyFill="1" applyBorder="1" applyAlignment="1" applyProtection="1">
      <alignment horizontal="center"/>
      <protection locked="0"/>
    </xf>
    <xf numFmtId="10" fontId="5" fillId="2" borderId="1" xfId="0" applyNumberFormat="1" applyFont="1" applyFill="1" applyBorder="1" applyAlignment="1" applyProtection="1">
      <alignment horizontal="center"/>
      <protection locked="0"/>
    </xf>
    <xf numFmtId="10" fontId="5" fillId="2" borderId="11" xfId="0" applyNumberFormat="1" applyFont="1" applyFill="1" applyBorder="1" applyAlignment="1" applyProtection="1">
      <alignment horizontal="center"/>
      <protection locked="0"/>
    </xf>
    <xf numFmtId="10" fontId="5" fillId="2" borderId="13" xfId="0" applyNumberFormat="1" applyFont="1" applyFill="1" applyBorder="1" applyAlignment="1" applyProtection="1">
      <alignment horizontal="center"/>
      <protection locked="0"/>
    </xf>
    <xf numFmtId="43" fontId="2" fillId="2" borderId="1" xfId="1" applyFont="1" applyFill="1" applyBorder="1" applyProtection="1">
      <protection hidden="1"/>
    </xf>
    <xf numFmtId="43" fontId="2" fillId="2" borderId="11" xfId="1" applyFont="1" applyFill="1" applyBorder="1" applyProtection="1">
      <protection hidden="1"/>
    </xf>
    <xf numFmtId="43" fontId="2" fillId="2" borderId="13" xfId="1" applyFont="1" applyFill="1" applyBorder="1" applyProtection="1">
      <protection hidden="1"/>
    </xf>
    <xf numFmtId="43" fontId="2" fillId="2" borderId="1" xfId="0" applyNumberFormat="1" applyFont="1" applyFill="1" applyBorder="1" applyProtection="1">
      <protection hidden="1"/>
    </xf>
    <xf numFmtId="43" fontId="2" fillId="2" borderId="11" xfId="0" applyNumberFormat="1" applyFont="1" applyFill="1" applyBorder="1" applyProtection="1">
      <protection hidden="1"/>
    </xf>
    <xf numFmtId="43" fontId="2" fillId="2" borderId="13" xfId="0" applyNumberFormat="1" applyFont="1" applyFill="1" applyBorder="1" applyProtection="1">
      <protection hidden="1"/>
    </xf>
    <xf numFmtId="0" fontId="2" fillId="4" borderId="1" xfId="0" applyFont="1" applyFill="1" applyBorder="1" applyAlignment="1" applyProtection="1">
      <alignment wrapText="1"/>
      <protection hidden="1"/>
    </xf>
    <xf numFmtId="43" fontId="2" fillId="4" borderId="1" xfId="0" applyNumberFormat="1" applyFont="1" applyFill="1" applyBorder="1" applyAlignment="1" applyProtection="1">
      <alignment vertical="center"/>
      <protection hidden="1"/>
    </xf>
    <xf numFmtId="43" fontId="2" fillId="4" borderId="11" xfId="0" applyNumberFormat="1" applyFont="1" applyFill="1" applyBorder="1" applyAlignment="1" applyProtection="1">
      <alignment vertical="center"/>
      <protection hidden="1"/>
    </xf>
    <xf numFmtId="43" fontId="2" fillId="4" borderId="13" xfId="0" applyNumberFormat="1" applyFont="1" applyFill="1" applyBorder="1" applyAlignment="1" applyProtection="1">
      <alignment vertical="center"/>
      <protection hidden="1"/>
    </xf>
    <xf numFmtId="0" fontId="2" fillId="2" borderId="14" xfId="0" applyFont="1" applyFill="1" applyBorder="1" applyProtection="1">
      <protection hidden="1"/>
    </xf>
    <xf numFmtId="0" fontId="3" fillId="5" borderId="1" xfId="0" applyFont="1" applyFill="1" applyBorder="1" applyAlignment="1" applyProtection="1">
      <alignment wrapText="1"/>
      <protection hidden="1"/>
    </xf>
    <xf numFmtId="40" fontId="3" fillId="5" borderId="1" xfId="0" applyNumberFormat="1" applyFont="1" applyFill="1" applyBorder="1" applyAlignment="1" applyProtection="1">
      <alignment horizontal="center" vertical="center"/>
      <protection hidden="1"/>
    </xf>
    <xf numFmtId="40" fontId="3" fillId="5" borderId="11" xfId="0" applyNumberFormat="1" applyFont="1" applyFill="1" applyBorder="1" applyAlignment="1" applyProtection="1">
      <alignment horizontal="center" vertical="center"/>
      <protection hidden="1"/>
    </xf>
    <xf numFmtId="40" fontId="3" fillId="5" borderId="13" xfId="0" applyNumberFormat="1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Protection="1">
      <protection hidden="1"/>
    </xf>
    <xf numFmtId="43" fontId="3" fillId="2" borderId="1" xfId="1" applyFont="1" applyFill="1" applyBorder="1" applyProtection="1">
      <protection hidden="1"/>
    </xf>
    <xf numFmtId="43" fontId="3" fillId="2" borderId="11" xfId="1" applyFont="1" applyFill="1" applyBorder="1" applyProtection="1">
      <protection hidden="1"/>
    </xf>
    <xf numFmtId="43" fontId="3" fillId="2" borderId="13" xfId="1" applyFont="1" applyFill="1" applyBorder="1" applyProtection="1">
      <protection hidden="1"/>
    </xf>
    <xf numFmtId="0" fontId="2" fillId="2" borderId="11" xfId="0" applyFont="1" applyFill="1" applyBorder="1" applyProtection="1">
      <protection hidden="1"/>
    </xf>
    <xf numFmtId="43" fontId="2" fillId="2" borderId="15" xfId="1" applyFont="1" applyFill="1" applyBorder="1" applyProtection="1">
      <protection hidden="1"/>
    </xf>
    <xf numFmtId="0" fontId="3" fillId="4" borderId="1" xfId="0" applyFont="1" applyFill="1" applyBorder="1" applyProtection="1">
      <protection hidden="1"/>
    </xf>
    <xf numFmtId="43" fontId="3" fillId="4" borderId="1" xfId="1" applyFont="1" applyFill="1" applyBorder="1" applyProtection="1">
      <protection hidden="1"/>
    </xf>
    <xf numFmtId="43" fontId="3" fillId="4" borderId="11" xfId="1" applyFont="1" applyFill="1" applyBorder="1" applyProtection="1">
      <protection hidden="1"/>
    </xf>
    <xf numFmtId="43" fontId="3" fillId="4" borderId="16" xfId="1" applyFont="1" applyFill="1" applyBorder="1" applyProtection="1">
      <protection hidden="1"/>
    </xf>
    <xf numFmtId="0" fontId="2" fillId="2" borderId="0" xfId="0" applyFont="1" applyFill="1"/>
    <xf numFmtId="0" fontId="6" fillId="6" borderId="11" xfId="0" applyFont="1" applyFill="1" applyBorder="1" applyAlignment="1">
      <alignment horizontal="right" vertical="center"/>
    </xf>
    <xf numFmtId="0" fontId="6" fillId="6" borderId="15" xfId="0" applyFont="1" applyFill="1" applyBorder="1" applyAlignment="1">
      <alignment horizontal="right" vertical="center"/>
    </xf>
    <xf numFmtId="0" fontId="6" fillId="6" borderId="17" xfId="0" applyFont="1" applyFill="1" applyBorder="1" applyAlignment="1">
      <alignment horizontal="right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zoomScale="80" zoomScaleNormal="80" workbookViewId="0">
      <selection activeCell="J17" sqref="J17"/>
    </sheetView>
  </sheetViews>
  <sheetFormatPr defaultColWidth="0" defaultRowHeight="18.75" zeroHeight="1" x14ac:dyDescent="0.3"/>
  <cols>
    <col min="1" max="1" width="4.140625" style="4" customWidth="1"/>
    <col min="2" max="2" width="23.7109375" style="4" customWidth="1"/>
    <col min="3" max="18" width="10.85546875" style="4" bestFit="1" customWidth="1"/>
    <col min="19" max="19" width="12.42578125" style="4" customWidth="1"/>
    <col min="20" max="20" width="9.140625" style="4" customWidth="1"/>
    <col min="21" max="16384" width="9.140625" style="4" hidden="1"/>
  </cols>
  <sheetData>
    <row r="1" spans="1:20" x14ac:dyDescent="0.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ht="46.5" x14ac:dyDescent="0.3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7"/>
    </row>
    <row r="3" spans="1:20" ht="23.25" x14ac:dyDescent="0.3">
      <c r="B3" s="52" t="s">
        <v>23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4"/>
    </row>
    <row r="4" spans="1:20" x14ac:dyDescent="0.3">
      <c r="A4" s="1"/>
      <c r="B4" s="2" t="s">
        <v>0</v>
      </c>
      <c r="C4" s="1"/>
      <c r="D4" s="1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"/>
      <c r="T4" s="1"/>
    </row>
    <row r="5" spans="1:20" x14ac:dyDescent="0.3">
      <c r="A5" s="1"/>
      <c r="B5" s="5" t="s">
        <v>1</v>
      </c>
      <c r="C5" s="6" t="s">
        <v>2</v>
      </c>
      <c r="D5" s="1"/>
      <c r="E5" s="7" t="s">
        <v>3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9"/>
      <c r="T5" s="1"/>
    </row>
    <row r="6" spans="1:20" x14ac:dyDescent="0.3">
      <c r="A6" s="1"/>
      <c r="B6" s="5" t="s">
        <v>4</v>
      </c>
      <c r="C6" s="10">
        <v>100</v>
      </c>
      <c r="D6" s="1"/>
      <c r="E6" s="11" t="s">
        <v>5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  <c r="T6" s="1"/>
    </row>
    <row r="7" spans="1:20" x14ac:dyDescent="0.3">
      <c r="A7" s="1"/>
      <c r="B7" s="5" t="s">
        <v>6</v>
      </c>
      <c r="C7" s="14">
        <v>0.01</v>
      </c>
      <c r="D7" s="1"/>
      <c r="E7" s="15" t="s">
        <v>7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  <c r="T7" s="1"/>
    </row>
    <row r="8" spans="1:20" ht="19.5" thickBot="1" x14ac:dyDescent="0.35">
      <c r="A8" s="1"/>
      <c r="B8" s="1"/>
      <c r="C8" s="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9.5" thickTop="1" x14ac:dyDescent="0.3">
      <c r="A9" s="1"/>
      <c r="B9" s="18" t="s">
        <v>8</v>
      </c>
      <c r="C9" s="19">
        <v>0.28000000000000003</v>
      </c>
      <c r="D9" s="19">
        <v>0.28000000000000003</v>
      </c>
      <c r="E9" s="19">
        <v>0.28000000000000003</v>
      </c>
      <c r="F9" s="19">
        <v>0.28000000000000003</v>
      </c>
      <c r="G9" s="19">
        <v>0.18</v>
      </c>
      <c r="H9" s="19">
        <v>0.18</v>
      </c>
      <c r="I9" s="19">
        <v>0.18</v>
      </c>
      <c r="J9" s="19">
        <v>0.18</v>
      </c>
      <c r="K9" s="19">
        <v>0.12</v>
      </c>
      <c r="L9" s="19">
        <v>0.12</v>
      </c>
      <c r="M9" s="19">
        <v>0.12</v>
      </c>
      <c r="N9" s="19">
        <v>0.12</v>
      </c>
      <c r="O9" s="19">
        <v>0.05</v>
      </c>
      <c r="P9" s="19">
        <v>0.05</v>
      </c>
      <c r="Q9" s="19">
        <v>0.05</v>
      </c>
      <c r="R9" s="20">
        <v>0.05</v>
      </c>
      <c r="S9" s="21">
        <v>0.28000000000000003</v>
      </c>
      <c r="T9" s="1"/>
    </row>
    <row r="10" spans="1:20" x14ac:dyDescent="0.3">
      <c r="A10" s="1"/>
      <c r="B10" s="18" t="s">
        <v>9</v>
      </c>
      <c r="C10" s="19">
        <v>0.28000000000000003</v>
      </c>
      <c r="D10" s="19">
        <v>0.18</v>
      </c>
      <c r="E10" s="19">
        <v>0.12</v>
      </c>
      <c r="F10" s="19">
        <v>0.05</v>
      </c>
      <c r="G10" s="19">
        <v>0.28000000000000003</v>
      </c>
      <c r="H10" s="19">
        <v>0.18</v>
      </c>
      <c r="I10" s="19">
        <v>0.12</v>
      </c>
      <c r="J10" s="19">
        <v>0.05</v>
      </c>
      <c r="K10" s="19">
        <v>0.28000000000000003</v>
      </c>
      <c r="L10" s="19">
        <v>0.18</v>
      </c>
      <c r="M10" s="19">
        <v>0.12</v>
      </c>
      <c r="N10" s="19">
        <v>0.05</v>
      </c>
      <c r="O10" s="19">
        <v>0.28000000000000003</v>
      </c>
      <c r="P10" s="19">
        <v>0.18</v>
      </c>
      <c r="Q10" s="19">
        <v>0.12</v>
      </c>
      <c r="R10" s="20">
        <v>0.05</v>
      </c>
      <c r="S10" s="22">
        <v>0.14000000000000001</v>
      </c>
      <c r="T10" s="1"/>
    </row>
    <row r="11" spans="1:20" x14ac:dyDescent="0.3">
      <c r="A11" s="1"/>
      <c r="B11" s="5" t="s">
        <v>10</v>
      </c>
      <c r="C11" s="23">
        <v>0.3</v>
      </c>
      <c r="D11" s="23">
        <v>0.25</v>
      </c>
      <c r="E11" s="23">
        <v>0.21874999999999997</v>
      </c>
      <c r="F11" s="23">
        <v>0.08</v>
      </c>
      <c r="G11" s="23">
        <v>0.3</v>
      </c>
      <c r="H11" s="23">
        <v>0.25</v>
      </c>
      <c r="I11" s="23">
        <v>0.15254237288135619</v>
      </c>
      <c r="J11" s="23">
        <v>0.08</v>
      </c>
      <c r="K11" s="23">
        <v>0.3</v>
      </c>
      <c r="L11" s="23">
        <v>0.25</v>
      </c>
      <c r="M11" s="23">
        <v>0.107143</v>
      </c>
      <c r="N11" s="23">
        <v>0.08</v>
      </c>
      <c r="O11" s="23">
        <v>0.3</v>
      </c>
      <c r="P11" s="23">
        <v>0.25</v>
      </c>
      <c r="Q11" s="23">
        <v>4.7620000000000003E-2</v>
      </c>
      <c r="R11" s="24">
        <v>0.08</v>
      </c>
      <c r="S11" s="25">
        <v>0.08</v>
      </c>
      <c r="T11" s="1"/>
    </row>
    <row r="12" spans="1:20" x14ac:dyDescent="0.3">
      <c r="A12" s="1"/>
      <c r="B12" s="5" t="s">
        <v>4</v>
      </c>
      <c r="C12" s="26">
        <f>IF($C$5="No",$C$6,$C$6*(1+C$9))</f>
        <v>128</v>
      </c>
      <c r="D12" s="26">
        <f t="shared" ref="D12:S12" si="0">IF($C$5="No",$C$6,$C$6*(1+D$9))</f>
        <v>128</v>
      </c>
      <c r="E12" s="26">
        <f t="shared" si="0"/>
        <v>128</v>
      </c>
      <c r="F12" s="26">
        <f t="shared" si="0"/>
        <v>128</v>
      </c>
      <c r="G12" s="26">
        <f t="shared" si="0"/>
        <v>118</v>
      </c>
      <c r="H12" s="26">
        <f t="shared" si="0"/>
        <v>118</v>
      </c>
      <c r="I12" s="26">
        <f t="shared" si="0"/>
        <v>118</v>
      </c>
      <c r="J12" s="26">
        <f t="shared" si="0"/>
        <v>118</v>
      </c>
      <c r="K12" s="26">
        <f t="shared" si="0"/>
        <v>112.00000000000001</v>
      </c>
      <c r="L12" s="26">
        <f t="shared" si="0"/>
        <v>112.00000000000001</v>
      </c>
      <c r="M12" s="26">
        <f t="shared" si="0"/>
        <v>112.00000000000001</v>
      </c>
      <c r="N12" s="26">
        <f t="shared" si="0"/>
        <v>112.00000000000001</v>
      </c>
      <c r="O12" s="26">
        <f t="shared" si="0"/>
        <v>105</v>
      </c>
      <c r="P12" s="26">
        <f t="shared" si="0"/>
        <v>105</v>
      </c>
      <c r="Q12" s="26">
        <f t="shared" si="0"/>
        <v>105</v>
      </c>
      <c r="R12" s="27">
        <f t="shared" si="0"/>
        <v>105</v>
      </c>
      <c r="S12" s="28">
        <f t="shared" si="0"/>
        <v>128</v>
      </c>
      <c r="T12" s="1"/>
    </row>
    <row r="13" spans="1:20" x14ac:dyDescent="0.3">
      <c r="A13" s="1"/>
      <c r="B13" s="5" t="s">
        <v>11</v>
      </c>
      <c r="C13" s="26">
        <f>($C$6*(1-C$11))*(1+C$10)</f>
        <v>89.600000000000009</v>
      </c>
      <c r="D13" s="26">
        <f t="shared" ref="D13:S13" si="1">($C$6*(1-D$11))*(1+D$10)</f>
        <v>88.5</v>
      </c>
      <c r="E13" s="26">
        <f t="shared" si="1"/>
        <v>87.500000000000014</v>
      </c>
      <c r="F13" s="26">
        <f t="shared" si="1"/>
        <v>96.600000000000009</v>
      </c>
      <c r="G13" s="26">
        <f t="shared" si="1"/>
        <v>89.600000000000009</v>
      </c>
      <c r="H13" s="26">
        <f t="shared" si="1"/>
        <v>88.5</v>
      </c>
      <c r="I13" s="26">
        <f t="shared" si="1"/>
        <v>94.915254237288124</v>
      </c>
      <c r="J13" s="26">
        <f t="shared" si="1"/>
        <v>96.600000000000009</v>
      </c>
      <c r="K13" s="26">
        <f t="shared" si="1"/>
        <v>89.600000000000009</v>
      </c>
      <c r="L13" s="26">
        <f t="shared" si="1"/>
        <v>88.5</v>
      </c>
      <c r="M13" s="26">
        <f t="shared" si="1"/>
        <v>99.999984000000012</v>
      </c>
      <c r="N13" s="26">
        <f t="shared" si="1"/>
        <v>96.600000000000009</v>
      </c>
      <c r="O13" s="26">
        <f t="shared" si="1"/>
        <v>89.600000000000009</v>
      </c>
      <c r="P13" s="26">
        <f t="shared" si="1"/>
        <v>88.5</v>
      </c>
      <c r="Q13" s="26">
        <f t="shared" si="1"/>
        <v>106.66656</v>
      </c>
      <c r="R13" s="27">
        <f t="shared" si="1"/>
        <v>96.600000000000009</v>
      </c>
      <c r="S13" s="28">
        <f t="shared" si="1"/>
        <v>104.88000000000001</v>
      </c>
      <c r="T13" s="1"/>
    </row>
    <row r="14" spans="1:20" x14ac:dyDescent="0.3">
      <c r="A14" s="1"/>
      <c r="B14" s="5" t="s">
        <v>12</v>
      </c>
      <c r="C14" s="29">
        <f>$C$12*$C$7</f>
        <v>1.28</v>
      </c>
      <c r="D14" s="29">
        <f t="shared" ref="D14:S14" si="2">$C$12*$C$7</f>
        <v>1.28</v>
      </c>
      <c r="E14" s="29">
        <f t="shared" si="2"/>
        <v>1.28</v>
      </c>
      <c r="F14" s="29">
        <f t="shared" si="2"/>
        <v>1.28</v>
      </c>
      <c r="G14" s="29">
        <f t="shared" si="2"/>
        <v>1.28</v>
      </c>
      <c r="H14" s="29">
        <f t="shared" si="2"/>
        <v>1.28</v>
      </c>
      <c r="I14" s="29">
        <f t="shared" si="2"/>
        <v>1.28</v>
      </c>
      <c r="J14" s="29">
        <f t="shared" si="2"/>
        <v>1.28</v>
      </c>
      <c r="K14" s="29">
        <f t="shared" si="2"/>
        <v>1.28</v>
      </c>
      <c r="L14" s="29">
        <f t="shared" si="2"/>
        <v>1.28</v>
      </c>
      <c r="M14" s="29">
        <f t="shared" si="2"/>
        <v>1.28</v>
      </c>
      <c r="N14" s="29">
        <f t="shared" si="2"/>
        <v>1.28</v>
      </c>
      <c r="O14" s="29">
        <f t="shared" si="2"/>
        <v>1.28</v>
      </c>
      <c r="P14" s="29">
        <f t="shared" si="2"/>
        <v>1.28</v>
      </c>
      <c r="Q14" s="29">
        <f t="shared" si="2"/>
        <v>1.28</v>
      </c>
      <c r="R14" s="30">
        <f t="shared" si="2"/>
        <v>1.28</v>
      </c>
      <c r="S14" s="31">
        <f t="shared" si="2"/>
        <v>1.28</v>
      </c>
      <c r="T14" s="1"/>
    </row>
    <row r="15" spans="1:20" ht="56.25" x14ac:dyDescent="0.3">
      <c r="A15" s="1"/>
      <c r="B15" s="32" t="s">
        <v>13</v>
      </c>
      <c r="C15" s="33">
        <f>SUM(C12-(C13+C14))</f>
        <v>37.11999999999999</v>
      </c>
      <c r="D15" s="33">
        <f t="shared" ref="D15:S15" si="3">SUM(D12-(D13+D14))</f>
        <v>38.22</v>
      </c>
      <c r="E15" s="33">
        <f t="shared" si="3"/>
        <v>39.219999999999985</v>
      </c>
      <c r="F15" s="33">
        <f t="shared" si="3"/>
        <v>30.11999999999999</v>
      </c>
      <c r="G15" s="33">
        <f t="shared" si="3"/>
        <v>27.11999999999999</v>
      </c>
      <c r="H15" s="33">
        <f t="shared" si="3"/>
        <v>28.22</v>
      </c>
      <c r="I15" s="33">
        <f t="shared" si="3"/>
        <v>21.804745762711875</v>
      </c>
      <c r="J15" s="33">
        <f t="shared" si="3"/>
        <v>20.11999999999999</v>
      </c>
      <c r="K15" s="33">
        <f t="shared" si="3"/>
        <v>21.120000000000005</v>
      </c>
      <c r="L15" s="33">
        <f t="shared" si="3"/>
        <v>22.220000000000013</v>
      </c>
      <c r="M15" s="33">
        <f t="shared" si="3"/>
        <v>10.720016000000001</v>
      </c>
      <c r="N15" s="33">
        <f t="shared" si="3"/>
        <v>14.120000000000005</v>
      </c>
      <c r="O15" s="33">
        <f t="shared" si="3"/>
        <v>14.11999999999999</v>
      </c>
      <c r="P15" s="33">
        <f t="shared" si="3"/>
        <v>15.219999999999999</v>
      </c>
      <c r="Q15" s="33">
        <f t="shared" si="3"/>
        <v>-2.9465600000000052</v>
      </c>
      <c r="R15" s="34">
        <f t="shared" si="3"/>
        <v>7.1199999999999903</v>
      </c>
      <c r="S15" s="35">
        <f t="shared" si="3"/>
        <v>21.839999999999989</v>
      </c>
      <c r="T15" s="1"/>
    </row>
    <row r="16" spans="1:2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36"/>
      <c r="T16" s="1"/>
    </row>
    <row r="17" spans="1:20" ht="56.25" x14ac:dyDescent="0.3">
      <c r="A17" s="1"/>
      <c r="B17" s="37" t="s">
        <v>14</v>
      </c>
      <c r="C17" s="38">
        <f>C15-C28</f>
        <v>7.1199999999999868</v>
      </c>
      <c r="D17" s="38">
        <f>D15-D28</f>
        <v>13.220000000000002</v>
      </c>
      <c r="E17" s="38">
        <f>E15-E28</f>
        <v>17.344999999999988</v>
      </c>
      <c r="F17" s="38">
        <f>F15-F28</f>
        <v>22.119999999999987</v>
      </c>
      <c r="G17" s="38">
        <f t="shared" ref="G17:S17" si="4">G15-G28</f>
        <v>-2.8800000000000168</v>
      </c>
      <c r="H17" s="38">
        <f t="shared" si="4"/>
        <v>3.2199999999999989</v>
      </c>
      <c r="I17" s="38">
        <f t="shared" si="4"/>
        <v>6.5505084745762581</v>
      </c>
      <c r="J17" s="38">
        <f t="shared" si="4"/>
        <v>12.119999999999983</v>
      </c>
      <c r="K17" s="38">
        <f t="shared" si="4"/>
        <v>-8.8800000000000026</v>
      </c>
      <c r="L17" s="38">
        <f t="shared" si="4"/>
        <v>-2.7799999999999869</v>
      </c>
      <c r="M17" s="38">
        <f t="shared" si="4"/>
        <v>5.7160000000120448E-3</v>
      </c>
      <c r="N17" s="38">
        <f t="shared" si="4"/>
        <v>6.1199999999999974</v>
      </c>
      <c r="O17" s="38">
        <f t="shared" si="4"/>
        <v>-15.880000000000017</v>
      </c>
      <c r="P17" s="38">
        <f t="shared" si="4"/>
        <v>-9.7800000000000011</v>
      </c>
      <c r="Q17" s="38">
        <f t="shared" si="4"/>
        <v>-7.7085600000000003</v>
      </c>
      <c r="R17" s="39">
        <f t="shared" si="4"/>
        <v>-0.88000000000001677</v>
      </c>
      <c r="S17" s="40">
        <f t="shared" si="4"/>
        <v>13.839999999999987</v>
      </c>
      <c r="T17" s="1"/>
    </row>
    <row r="18" spans="1:20" ht="8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36"/>
      <c r="T18" s="1"/>
    </row>
    <row r="19" spans="1:20" x14ac:dyDescent="0.3">
      <c r="A19" s="1"/>
      <c r="B19" s="2" t="s">
        <v>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36"/>
      <c r="T19" s="1"/>
    </row>
    <row r="20" spans="1:20" x14ac:dyDescent="0.3">
      <c r="A20" s="1"/>
      <c r="B20" s="5" t="s">
        <v>16</v>
      </c>
      <c r="C20" s="26">
        <f>IF($C$5="Yes",100,100/(1+C$9))</f>
        <v>100</v>
      </c>
      <c r="D20" s="26">
        <f t="shared" ref="D20:S20" si="5">IF($C$5="Yes",100,100/(1+D$9))</f>
        <v>100</v>
      </c>
      <c r="E20" s="26">
        <f t="shared" si="5"/>
        <v>100</v>
      </c>
      <c r="F20" s="26">
        <f t="shared" si="5"/>
        <v>100</v>
      </c>
      <c r="G20" s="26">
        <f t="shared" si="5"/>
        <v>100</v>
      </c>
      <c r="H20" s="26">
        <f t="shared" si="5"/>
        <v>100</v>
      </c>
      <c r="I20" s="26">
        <f t="shared" si="5"/>
        <v>100</v>
      </c>
      <c r="J20" s="26">
        <f t="shared" si="5"/>
        <v>100</v>
      </c>
      <c r="K20" s="26">
        <f t="shared" si="5"/>
        <v>100</v>
      </c>
      <c r="L20" s="26">
        <f t="shared" si="5"/>
        <v>100</v>
      </c>
      <c r="M20" s="26">
        <f t="shared" si="5"/>
        <v>100</v>
      </c>
      <c r="N20" s="26">
        <f t="shared" si="5"/>
        <v>100</v>
      </c>
      <c r="O20" s="26">
        <f t="shared" si="5"/>
        <v>100</v>
      </c>
      <c r="P20" s="26">
        <f t="shared" si="5"/>
        <v>100</v>
      </c>
      <c r="Q20" s="26">
        <f t="shared" si="5"/>
        <v>100</v>
      </c>
      <c r="R20" s="27">
        <f t="shared" si="5"/>
        <v>100</v>
      </c>
      <c r="S20" s="28">
        <f t="shared" si="5"/>
        <v>100</v>
      </c>
      <c r="T20" s="1"/>
    </row>
    <row r="21" spans="1:20" x14ac:dyDescent="0.3">
      <c r="A21" s="1"/>
      <c r="B21" s="5" t="s">
        <v>17</v>
      </c>
      <c r="C21" s="26">
        <f>C$20*C$9</f>
        <v>28.000000000000004</v>
      </c>
      <c r="D21" s="26">
        <f>D$20*D$9</f>
        <v>28.000000000000004</v>
      </c>
      <c r="E21" s="26">
        <f>E$20*E$9</f>
        <v>28.000000000000004</v>
      </c>
      <c r="F21" s="26">
        <f>F$20*F$9</f>
        <v>28.000000000000004</v>
      </c>
      <c r="G21" s="26">
        <f>G$20*G$9</f>
        <v>18</v>
      </c>
      <c r="H21" s="26">
        <f>H$20*H$9</f>
        <v>18</v>
      </c>
      <c r="I21" s="26">
        <f>I$20*I$9</f>
        <v>18</v>
      </c>
      <c r="J21" s="26">
        <f>J$20*J$9</f>
        <v>18</v>
      </c>
      <c r="K21" s="26">
        <f>K$20*K$9</f>
        <v>12</v>
      </c>
      <c r="L21" s="26">
        <f>L$20*L$9</f>
        <v>12</v>
      </c>
      <c r="M21" s="26">
        <f>M$20*M$9</f>
        <v>12</v>
      </c>
      <c r="N21" s="26">
        <f>N$20*N$9</f>
        <v>12</v>
      </c>
      <c r="O21" s="26">
        <f>O$20*O$9</f>
        <v>5</v>
      </c>
      <c r="P21" s="26">
        <f>P$20*P$9</f>
        <v>5</v>
      </c>
      <c r="Q21" s="26">
        <f>Q$20*Q$9</f>
        <v>5</v>
      </c>
      <c r="R21" s="27">
        <f>R$20*R$9</f>
        <v>5</v>
      </c>
      <c r="S21" s="28">
        <f>S$20*S$9</f>
        <v>28.000000000000004</v>
      </c>
      <c r="T21" s="1"/>
    </row>
    <row r="22" spans="1:20" x14ac:dyDescent="0.3">
      <c r="A22" s="1"/>
      <c r="B22" s="41" t="s">
        <v>18</v>
      </c>
      <c r="C22" s="42">
        <f>C20+C21</f>
        <v>128</v>
      </c>
      <c r="D22" s="42">
        <f t="shared" ref="D22:S22" si="6">D20+D21</f>
        <v>128</v>
      </c>
      <c r="E22" s="42">
        <f t="shared" si="6"/>
        <v>128</v>
      </c>
      <c r="F22" s="42">
        <f t="shared" si="6"/>
        <v>128</v>
      </c>
      <c r="G22" s="42">
        <f t="shared" si="6"/>
        <v>118</v>
      </c>
      <c r="H22" s="42">
        <f t="shared" si="6"/>
        <v>118</v>
      </c>
      <c r="I22" s="42">
        <f t="shared" si="6"/>
        <v>118</v>
      </c>
      <c r="J22" s="42">
        <f t="shared" si="6"/>
        <v>118</v>
      </c>
      <c r="K22" s="42">
        <f t="shared" si="6"/>
        <v>112</v>
      </c>
      <c r="L22" s="42">
        <f t="shared" si="6"/>
        <v>112</v>
      </c>
      <c r="M22" s="42">
        <f t="shared" si="6"/>
        <v>112</v>
      </c>
      <c r="N22" s="42">
        <f t="shared" si="6"/>
        <v>112</v>
      </c>
      <c r="O22" s="42">
        <f t="shared" si="6"/>
        <v>105</v>
      </c>
      <c r="P22" s="42">
        <f t="shared" si="6"/>
        <v>105</v>
      </c>
      <c r="Q22" s="42">
        <f t="shared" si="6"/>
        <v>105</v>
      </c>
      <c r="R22" s="43">
        <f t="shared" si="6"/>
        <v>105</v>
      </c>
      <c r="S22" s="44">
        <f t="shared" si="6"/>
        <v>128</v>
      </c>
      <c r="T22" s="1"/>
    </row>
    <row r="23" spans="1:20" x14ac:dyDescent="0.3">
      <c r="A23" s="1"/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28"/>
      <c r="T23" s="1"/>
    </row>
    <row r="24" spans="1:20" x14ac:dyDescent="0.3">
      <c r="A24" s="1"/>
      <c r="B24" s="5" t="s">
        <v>19</v>
      </c>
      <c r="C24" s="26">
        <f>(1-C$11)*100</f>
        <v>70</v>
      </c>
      <c r="D24" s="26">
        <f t="shared" ref="D24:S24" si="7">(1-D$11)*100</f>
        <v>75</v>
      </c>
      <c r="E24" s="26">
        <f t="shared" si="7"/>
        <v>78.125</v>
      </c>
      <c r="F24" s="26">
        <f t="shared" si="7"/>
        <v>92</v>
      </c>
      <c r="G24" s="26">
        <f t="shared" si="7"/>
        <v>70</v>
      </c>
      <c r="H24" s="26">
        <f t="shared" si="7"/>
        <v>75</v>
      </c>
      <c r="I24" s="26">
        <f t="shared" si="7"/>
        <v>84.745762711864387</v>
      </c>
      <c r="J24" s="26">
        <f t="shared" si="7"/>
        <v>92</v>
      </c>
      <c r="K24" s="26">
        <f t="shared" si="7"/>
        <v>70</v>
      </c>
      <c r="L24" s="26">
        <f t="shared" si="7"/>
        <v>75</v>
      </c>
      <c r="M24" s="26">
        <f t="shared" si="7"/>
        <v>89.285700000000006</v>
      </c>
      <c r="N24" s="26">
        <f t="shared" si="7"/>
        <v>92</v>
      </c>
      <c r="O24" s="26">
        <f t="shared" si="7"/>
        <v>70</v>
      </c>
      <c r="P24" s="26">
        <f t="shared" si="7"/>
        <v>75</v>
      </c>
      <c r="Q24" s="26">
        <f t="shared" si="7"/>
        <v>95.238</v>
      </c>
      <c r="R24" s="27">
        <f t="shared" si="7"/>
        <v>92</v>
      </c>
      <c r="S24" s="28">
        <f t="shared" si="7"/>
        <v>92</v>
      </c>
      <c r="T24" s="1"/>
    </row>
    <row r="25" spans="1:20" x14ac:dyDescent="0.3">
      <c r="A25" s="1"/>
      <c r="B25" s="5" t="s">
        <v>17</v>
      </c>
      <c r="C25" s="26">
        <f>C24*C10</f>
        <v>19.600000000000001</v>
      </c>
      <c r="D25" s="26">
        <f>D24*D10</f>
        <v>13.5</v>
      </c>
      <c r="E25" s="26">
        <f>E24*E10</f>
        <v>9.375</v>
      </c>
      <c r="F25" s="26">
        <f>F24*F10</f>
        <v>4.6000000000000005</v>
      </c>
      <c r="G25" s="26">
        <f>G24*G10</f>
        <v>19.600000000000001</v>
      </c>
      <c r="H25" s="26">
        <f>H24*H10</f>
        <v>13.5</v>
      </c>
      <c r="I25" s="26">
        <f>I24*I10</f>
        <v>10.169491525423727</v>
      </c>
      <c r="J25" s="26">
        <f>J24*J10</f>
        <v>4.6000000000000005</v>
      </c>
      <c r="K25" s="26">
        <f>K24*K10</f>
        <v>19.600000000000001</v>
      </c>
      <c r="L25" s="26">
        <f>L24*L10</f>
        <v>13.5</v>
      </c>
      <c r="M25" s="26">
        <f>M24*M10</f>
        <v>10.714284000000001</v>
      </c>
      <c r="N25" s="26">
        <f>N24*N10</f>
        <v>4.6000000000000005</v>
      </c>
      <c r="O25" s="26">
        <f>O24*O10</f>
        <v>19.600000000000001</v>
      </c>
      <c r="P25" s="26">
        <f>P24*P10</f>
        <v>13.5</v>
      </c>
      <c r="Q25" s="26">
        <f>Q24*Q10</f>
        <v>11.428559999999999</v>
      </c>
      <c r="R25" s="27">
        <f>R24*R10</f>
        <v>4.6000000000000005</v>
      </c>
      <c r="S25" s="28">
        <f>S24*S10</f>
        <v>12.88</v>
      </c>
      <c r="T25" s="1"/>
    </row>
    <row r="26" spans="1:20" x14ac:dyDescent="0.3">
      <c r="A26" s="1"/>
      <c r="B26" s="41" t="s">
        <v>20</v>
      </c>
      <c r="C26" s="42">
        <f>C24+C25</f>
        <v>89.6</v>
      </c>
      <c r="D26" s="42">
        <f t="shared" ref="D26:S26" si="8">D24+D25</f>
        <v>88.5</v>
      </c>
      <c r="E26" s="42">
        <f t="shared" si="8"/>
        <v>87.5</v>
      </c>
      <c r="F26" s="42">
        <f t="shared" si="8"/>
        <v>96.6</v>
      </c>
      <c r="G26" s="42">
        <f t="shared" si="8"/>
        <v>89.6</v>
      </c>
      <c r="H26" s="42">
        <f t="shared" si="8"/>
        <v>88.5</v>
      </c>
      <c r="I26" s="42">
        <f t="shared" si="8"/>
        <v>94.91525423728811</v>
      </c>
      <c r="J26" s="42">
        <f t="shared" si="8"/>
        <v>96.6</v>
      </c>
      <c r="K26" s="42">
        <f t="shared" si="8"/>
        <v>89.6</v>
      </c>
      <c r="L26" s="42">
        <f t="shared" si="8"/>
        <v>88.5</v>
      </c>
      <c r="M26" s="42">
        <f t="shared" si="8"/>
        <v>99.999984000000012</v>
      </c>
      <c r="N26" s="42">
        <f t="shared" si="8"/>
        <v>96.6</v>
      </c>
      <c r="O26" s="42">
        <f t="shared" si="8"/>
        <v>89.6</v>
      </c>
      <c r="P26" s="42">
        <f t="shared" si="8"/>
        <v>88.5</v>
      </c>
      <c r="Q26" s="42">
        <f t="shared" si="8"/>
        <v>106.66656</v>
      </c>
      <c r="R26" s="43">
        <f t="shared" si="8"/>
        <v>96.6</v>
      </c>
      <c r="S26" s="44">
        <f t="shared" si="8"/>
        <v>104.88</v>
      </c>
      <c r="T26" s="1"/>
    </row>
    <row r="27" spans="1:20" x14ac:dyDescent="0.3">
      <c r="A27" s="1"/>
      <c r="B27" s="5" t="s">
        <v>21</v>
      </c>
      <c r="C27" s="26">
        <f>C21-C25</f>
        <v>8.4000000000000021</v>
      </c>
      <c r="D27" s="26">
        <f t="shared" ref="D27:S27" si="9">D21-D25</f>
        <v>14.500000000000004</v>
      </c>
      <c r="E27" s="26">
        <f t="shared" si="9"/>
        <v>18.625000000000004</v>
      </c>
      <c r="F27" s="26">
        <f t="shared" si="9"/>
        <v>23.400000000000002</v>
      </c>
      <c r="G27" s="26">
        <f t="shared" si="9"/>
        <v>-1.6000000000000014</v>
      </c>
      <c r="H27" s="26">
        <f t="shared" si="9"/>
        <v>4.5</v>
      </c>
      <c r="I27" s="26">
        <f t="shared" si="9"/>
        <v>7.8305084745762734</v>
      </c>
      <c r="J27" s="26">
        <f t="shared" si="9"/>
        <v>13.399999999999999</v>
      </c>
      <c r="K27" s="26">
        <f t="shared" si="9"/>
        <v>-7.6000000000000014</v>
      </c>
      <c r="L27" s="26">
        <f t="shared" si="9"/>
        <v>-1.5</v>
      </c>
      <c r="M27" s="26">
        <f t="shared" si="9"/>
        <v>1.285715999999999</v>
      </c>
      <c r="N27" s="26">
        <f t="shared" si="9"/>
        <v>7.3999999999999995</v>
      </c>
      <c r="O27" s="26">
        <f t="shared" si="9"/>
        <v>-14.600000000000001</v>
      </c>
      <c r="P27" s="26">
        <f t="shared" si="9"/>
        <v>-8.5</v>
      </c>
      <c r="Q27" s="26">
        <f t="shared" si="9"/>
        <v>-6.4285599999999992</v>
      </c>
      <c r="R27" s="27">
        <f t="shared" si="9"/>
        <v>0.39999999999999947</v>
      </c>
      <c r="S27" s="28">
        <f t="shared" si="9"/>
        <v>15.120000000000003</v>
      </c>
      <c r="T27" s="1"/>
    </row>
    <row r="28" spans="1:20" ht="19.5" thickBot="1" x14ac:dyDescent="0.35">
      <c r="A28" s="1"/>
      <c r="B28" s="47" t="s">
        <v>22</v>
      </c>
      <c r="C28" s="48">
        <f>C22-C26-C27</f>
        <v>30.000000000000004</v>
      </c>
      <c r="D28" s="48">
        <f t="shared" ref="D28:S28" si="10">D22-D26-D27</f>
        <v>24.999999999999996</v>
      </c>
      <c r="E28" s="48">
        <f t="shared" si="10"/>
        <v>21.874999999999996</v>
      </c>
      <c r="F28" s="48">
        <f t="shared" si="10"/>
        <v>8.0000000000000036</v>
      </c>
      <c r="G28" s="48">
        <f t="shared" si="10"/>
        <v>30.000000000000007</v>
      </c>
      <c r="H28" s="48">
        <f t="shared" si="10"/>
        <v>25</v>
      </c>
      <c r="I28" s="48">
        <f t="shared" si="10"/>
        <v>15.254237288135617</v>
      </c>
      <c r="J28" s="48">
        <f t="shared" si="10"/>
        <v>8.0000000000000071</v>
      </c>
      <c r="K28" s="48">
        <f t="shared" si="10"/>
        <v>30.000000000000007</v>
      </c>
      <c r="L28" s="48">
        <f t="shared" si="10"/>
        <v>25</v>
      </c>
      <c r="M28" s="48">
        <f t="shared" si="10"/>
        <v>10.714299999999989</v>
      </c>
      <c r="N28" s="48">
        <f t="shared" si="10"/>
        <v>8.0000000000000071</v>
      </c>
      <c r="O28" s="48">
        <f t="shared" si="10"/>
        <v>30.000000000000007</v>
      </c>
      <c r="P28" s="48">
        <f t="shared" si="10"/>
        <v>25</v>
      </c>
      <c r="Q28" s="48">
        <f t="shared" si="10"/>
        <v>4.7619999999999951</v>
      </c>
      <c r="R28" s="49">
        <f t="shared" si="10"/>
        <v>8.0000000000000071</v>
      </c>
      <c r="S28" s="50">
        <f t="shared" si="10"/>
        <v>8.0000000000000018</v>
      </c>
      <c r="T28" s="1"/>
    </row>
    <row r="29" spans="1:20" ht="19.5" thickTop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idden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idden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1"/>
    </row>
  </sheetData>
  <sheetProtection password="934D" sheet="1" objects="1" scenarios="1"/>
  <mergeCells count="2">
    <mergeCell ref="B2:T2"/>
    <mergeCell ref="B3:T3"/>
  </mergeCells>
  <dataValidations count="2">
    <dataValidation type="list" allowBlank="1" showInputMessage="1" showErrorMessage="1" sqref="C7">
      <formula1>"1%,2%,5%"</formula1>
    </dataValidation>
    <dataValidation type="list" allowBlank="1" showInputMessage="1" showErrorMessage="1" sqref="C5">
      <formula1>"Yes,No"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Mishra</dc:creator>
  <cp:lastModifiedBy>Prakash Mishra</cp:lastModifiedBy>
  <dcterms:created xsi:type="dcterms:W3CDTF">2017-09-08T03:48:44Z</dcterms:created>
  <dcterms:modified xsi:type="dcterms:W3CDTF">2017-09-08T04:00:05Z</dcterms:modified>
</cp:coreProperties>
</file>