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60B" lockStructure="1" lockWindows="1"/>
  <bookViews>
    <workbookView xWindow="360" yWindow="105" windowWidth="20940" windowHeight="9855"/>
  </bookViews>
  <sheets>
    <sheet name="Sheet1" sheetId="1" r:id="rId1"/>
    <sheet name="Sheet2" sheetId="2" state="hidden" r:id="rId2"/>
  </sheets>
  <definedNames>
    <definedName name="_xlnm.Print_Area" localSheetId="0">Sheet1!$A$1:$L$15</definedName>
  </definedNames>
  <calcPr calcId="144525"/>
</workbook>
</file>

<file path=xl/calcChain.xml><?xml version="1.0" encoding="utf-8"?>
<calcChain xmlns="http://schemas.openxmlformats.org/spreadsheetml/2006/main">
  <c r="B9" i="1" l="1"/>
  <c r="C9" i="1"/>
  <c r="D9" i="1"/>
  <c r="I8" i="1"/>
  <c r="H7" i="1"/>
  <c r="G6" i="1"/>
  <c r="G7" i="1" l="1"/>
  <c r="L7" i="1" s="1"/>
  <c r="I6" i="1"/>
  <c r="I9" i="1" s="1"/>
  <c r="H6" i="1"/>
  <c r="H9" i="1" s="1"/>
  <c r="G8" i="1" l="1"/>
  <c r="L8" i="1" s="1"/>
  <c r="L6" i="1"/>
  <c r="L9" i="1" l="1"/>
  <c r="G1" i="2" s="1"/>
  <c r="Q18" i="2" s="1"/>
  <c r="G9" i="1"/>
  <c r="Q7" i="2" l="1"/>
  <c r="R7" i="2" s="1"/>
  <c r="Q5" i="2"/>
  <c r="R5" i="2" s="1"/>
  <c r="Q13" i="2"/>
  <c r="Q14" i="2" s="1"/>
  <c r="R14" i="2" s="1"/>
  <c r="R13" i="2" s="1"/>
  <c r="Q9" i="2"/>
  <c r="Q11" i="2" s="1"/>
  <c r="Q10" i="2"/>
  <c r="R10" i="2" s="1"/>
  <c r="R9" i="2" s="1"/>
  <c r="Q19" i="2"/>
  <c r="R19" i="2" s="1"/>
  <c r="R18" i="2" s="1"/>
  <c r="Q20" i="2"/>
  <c r="Q15" i="2" l="1"/>
  <c r="Q3" i="2"/>
  <c r="R3" i="2" s="1"/>
  <c r="A5" i="2" s="1"/>
  <c r="A11" i="1" s="1"/>
</calcChain>
</file>

<file path=xl/sharedStrings.xml><?xml version="1.0" encoding="utf-8"?>
<sst xmlns="http://schemas.openxmlformats.org/spreadsheetml/2006/main" count="76" uniqueCount="62">
  <si>
    <t>GST</t>
  </si>
  <si>
    <t>INPUT</t>
  </si>
  <si>
    <t>CASH PAYMENT
REQUIRED</t>
  </si>
  <si>
    <t>IGST</t>
  </si>
  <si>
    <t>CGST</t>
  </si>
  <si>
    <t>SGST</t>
  </si>
  <si>
    <t>TOTAL</t>
  </si>
  <si>
    <t xml:space="preserve">GST Calculation </t>
  </si>
  <si>
    <t>Editable Field</t>
  </si>
  <si>
    <t>Balance</t>
  </si>
  <si>
    <t>Available Credit</t>
  </si>
  <si>
    <t>E-Cash Balance</t>
  </si>
  <si>
    <t>Outward Supply</t>
  </si>
  <si>
    <t>Auto Calculated</t>
  </si>
  <si>
    <t>Enter a number between 1 to 999999999</t>
  </si>
  <si>
    <t>One</t>
  </si>
  <si>
    <t>teen</t>
  </si>
  <si>
    <t>Ten</t>
  </si>
  <si>
    <t>Ones Place</t>
  </si>
  <si>
    <t>Two</t>
  </si>
  <si>
    <t>Twenty</t>
  </si>
  <si>
    <t>Eleven</t>
  </si>
  <si>
    <t>And see the same number in words:</t>
  </si>
  <si>
    <t>Three</t>
  </si>
  <si>
    <t>Thirty</t>
  </si>
  <si>
    <t>Twelve</t>
  </si>
  <si>
    <t>Tens Place</t>
  </si>
  <si>
    <t>Four</t>
  </si>
  <si>
    <t>Forty</t>
  </si>
  <si>
    <t>Thirteen</t>
  </si>
  <si>
    <t>(THE FORMULA IS OPEN FOR LEARNING)</t>
  </si>
  <si>
    <t>Five</t>
  </si>
  <si>
    <t>Fifty</t>
  </si>
  <si>
    <t>Fourteen</t>
  </si>
  <si>
    <t>Hundreds Place</t>
  </si>
  <si>
    <t>Six</t>
  </si>
  <si>
    <t>Sixty</t>
  </si>
  <si>
    <t>Fifteen</t>
  </si>
  <si>
    <t>This kind of automations are very easy when you have knowledge about Advanced Use of Excel.</t>
  </si>
  <si>
    <t>Seven</t>
  </si>
  <si>
    <t>Seventy</t>
  </si>
  <si>
    <t>Sixteen</t>
  </si>
  <si>
    <t>Thousands Place</t>
  </si>
  <si>
    <t>Excel has number of inbuilt funtions which can be used to create comprehensive automation utilities.</t>
  </si>
  <si>
    <t>Eight</t>
  </si>
  <si>
    <t>Eighty</t>
  </si>
  <si>
    <t>Seventeen</t>
  </si>
  <si>
    <t>And if you get to understand the power of VBA in excel, you can create complete softwares in excel for high end usage.</t>
  </si>
  <si>
    <t>Nine</t>
  </si>
  <si>
    <t>Ninety</t>
  </si>
  <si>
    <t>Eighteen</t>
  </si>
  <si>
    <t xml:space="preserve"> </t>
  </si>
  <si>
    <t>Nineteen</t>
  </si>
  <si>
    <t>Contact me for learning advanced excel</t>
  </si>
  <si>
    <t>Lacs</t>
  </si>
  <si>
    <t>CA. ANGAD PAL SINGH</t>
  </si>
  <si>
    <t>09911515363</t>
  </si>
  <si>
    <t>Call/SMS / WhatsApp</t>
  </si>
  <si>
    <t>angadpalsinghca@gmail.com</t>
  </si>
  <si>
    <t>WWW.FACEBOOK.COM/CAANGAD.PALSINGH</t>
  </si>
  <si>
    <t>Crores</t>
  </si>
  <si>
    <t>Anil Pedhadiya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</si>
</sst>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Brush Script MT"/>
      <family val="4"/>
    </font>
    <font>
      <sz val="48"/>
      <color rgb="FFFF0000"/>
      <name val="Bradley Hand ITC"/>
      <family val="4"/>
    </font>
    <font>
      <b/>
      <sz val="11"/>
      <color rgb="FFFF0000"/>
      <name val="Cambria"/>
      <family val="1"/>
      <scheme val="major"/>
    </font>
    <font>
      <sz val="11"/>
      <color theme="1"/>
      <name val="Andalus"/>
      <family val="1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Andalus"/>
      <family val="1"/>
    </font>
    <font>
      <b/>
      <sz val="11"/>
      <color theme="0"/>
      <name val="Andalus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4" fillId="2" borderId="1" xfId="1" applyFont="1" applyFill="1" applyBorder="1"/>
    <xf numFmtId="164" fontId="4" fillId="0" borderId="0" xfId="1" applyFont="1" applyFill="1" applyBorder="1"/>
    <xf numFmtId="165" fontId="4" fillId="0" borderId="0" xfId="0" applyNumberFormat="1" applyFont="1" applyFill="1" applyBorder="1"/>
    <xf numFmtId="164" fontId="5" fillId="2" borderId="1" xfId="1" applyFont="1" applyFill="1" applyBorder="1"/>
    <xf numFmtId="164" fontId="5" fillId="0" borderId="0" xfId="1" applyFont="1" applyFill="1" applyBorder="1"/>
    <xf numFmtId="164" fontId="4" fillId="0" borderId="1" xfId="1" applyFont="1" applyFill="1" applyBorder="1"/>
    <xf numFmtId="164" fontId="4" fillId="0" borderId="1" xfId="1" applyFont="1" applyFill="1" applyBorder="1" applyProtection="1">
      <protection hidden="1"/>
    </xf>
    <xf numFmtId="165" fontId="4" fillId="0" borderId="1" xfId="0" applyNumberFormat="1" applyFont="1" applyFill="1" applyBorder="1" applyProtection="1">
      <protection hidden="1"/>
    </xf>
    <xf numFmtId="164" fontId="5" fillId="0" borderId="1" xfId="1" applyFont="1" applyFill="1" applyBorder="1"/>
    <xf numFmtId="164" fontId="5" fillId="0" borderId="1" xfId="1" applyFont="1" applyFill="1" applyBorder="1" applyProtection="1">
      <protection hidden="1"/>
    </xf>
    <xf numFmtId="0" fontId="5" fillId="2" borderId="1" xfId="0" applyFont="1" applyFill="1" applyBorder="1" applyAlignment="1">
      <alignment horizontal="center" vertical="center"/>
    </xf>
    <xf numFmtId="0" fontId="9" fillId="0" borderId="0" xfId="0" applyFont="1"/>
    <xf numFmtId="164" fontId="10" fillId="3" borderId="7" xfId="1" applyFont="1" applyFill="1" applyBorder="1"/>
    <xf numFmtId="0" fontId="11" fillId="0" borderId="0" xfId="0" applyFont="1"/>
    <xf numFmtId="0" fontId="4" fillId="0" borderId="0" xfId="0" applyFont="1" applyAlignment="1" applyProtection="1">
      <alignment vertical="center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quotePrefix="1" applyFont="1"/>
    <xf numFmtId="0" fontId="3" fillId="0" borderId="0" xfId="2" applyAlignment="1" applyProtection="1"/>
    <xf numFmtId="164" fontId="4" fillId="0" borderId="1" xfId="1" applyFont="1" applyBorder="1" applyProtection="1">
      <protection locked="0"/>
    </xf>
    <xf numFmtId="0" fontId="6" fillId="0" borderId="0" xfId="0" applyFont="1"/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</cellXfs>
  <cellStyles count="3">
    <cellStyle name="Comma 2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96907</xdr:colOff>
      <xdr:row>12</xdr:row>
      <xdr:rowOff>27596</xdr:rowOff>
    </xdr:from>
    <xdr:to>
      <xdr:col>10</xdr:col>
      <xdr:colOff>461341</xdr:colOff>
      <xdr:row>14</xdr:row>
      <xdr:rowOff>143797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7994" y="2967922"/>
          <a:ext cx="364434" cy="497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gadpalsinghca@gmail.com" TargetMode="External"/><Relationship Id="rId1" Type="http://schemas.openxmlformats.org/officeDocument/2006/relationships/hyperlink" Target="http://www.facebook.com/CAANGAD.PALSIN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indowProtection="1" showGridLines="0" showRowColHeaders="0" tabSelected="1" view="pageBreakPreview" zoomScale="115" zoomScaleNormal="100" zoomScaleSheetLayoutView="115" workbookViewId="0">
      <selection activeCell="B6" sqref="B6"/>
    </sheetView>
  </sheetViews>
  <sheetFormatPr defaultRowHeight="14.25" x14ac:dyDescent="0.2"/>
  <cols>
    <col min="1" max="1" width="9.140625" style="3"/>
    <col min="2" max="2" width="16.85546875" style="3" customWidth="1"/>
    <col min="3" max="3" width="14.7109375" style="3" customWidth="1"/>
    <col min="4" max="4" width="17.5703125" style="3" customWidth="1"/>
    <col min="5" max="6" width="9.140625" style="3"/>
    <col min="7" max="8" width="13.5703125" style="3" customWidth="1"/>
    <col min="9" max="9" width="15" style="3" customWidth="1"/>
    <col min="10" max="11" width="9.140625" style="3"/>
    <col min="12" max="12" width="18" style="3" customWidth="1"/>
    <col min="13" max="16384" width="9.140625" style="3"/>
  </cols>
  <sheetData>
    <row r="1" spans="1:12" ht="43.5" customHeight="1" x14ac:dyDescent="0.2">
      <c r="A1" s="39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9.25" customHeight="1" x14ac:dyDescent="0.2"/>
    <row r="3" spans="1:12" x14ac:dyDescent="0.2">
      <c r="A3" s="43" t="s">
        <v>8</v>
      </c>
      <c r="B3" s="44"/>
      <c r="C3" s="44"/>
      <c r="D3" s="45"/>
      <c r="E3" s="4"/>
      <c r="F3" s="40" t="s">
        <v>13</v>
      </c>
      <c r="G3" s="40"/>
      <c r="H3" s="40"/>
      <c r="I3" s="40"/>
      <c r="J3" s="5"/>
      <c r="K3" s="41" t="s">
        <v>13</v>
      </c>
      <c r="L3" s="42"/>
    </row>
    <row r="4" spans="1:12" x14ac:dyDescent="0.2">
      <c r="A4" s="46" t="s">
        <v>0</v>
      </c>
      <c r="B4" s="46" t="s">
        <v>12</v>
      </c>
      <c r="C4" s="47" t="s">
        <v>9</v>
      </c>
      <c r="D4" s="47"/>
      <c r="E4" s="6"/>
      <c r="F4" s="46" t="s">
        <v>0</v>
      </c>
      <c r="G4" s="43" t="s">
        <v>1</v>
      </c>
      <c r="H4" s="44"/>
      <c r="I4" s="45"/>
      <c r="J4" s="6"/>
      <c r="K4" s="46" t="s">
        <v>0</v>
      </c>
      <c r="L4" s="48" t="s">
        <v>2</v>
      </c>
    </row>
    <row r="5" spans="1:12" ht="28.5" x14ac:dyDescent="0.2">
      <c r="A5" s="46"/>
      <c r="B5" s="46"/>
      <c r="C5" s="7" t="s">
        <v>10</v>
      </c>
      <c r="D5" s="7" t="s">
        <v>11</v>
      </c>
      <c r="E5" s="8"/>
      <c r="F5" s="46"/>
      <c r="G5" s="20" t="s">
        <v>3</v>
      </c>
      <c r="H5" s="20" t="s">
        <v>4</v>
      </c>
      <c r="I5" s="20" t="s">
        <v>5</v>
      </c>
      <c r="J5" s="9"/>
      <c r="K5" s="46"/>
      <c r="L5" s="49"/>
    </row>
    <row r="6" spans="1:12" x14ac:dyDescent="0.2">
      <c r="A6" s="10" t="s">
        <v>3</v>
      </c>
      <c r="B6" s="31">
        <v>10</v>
      </c>
      <c r="C6" s="31">
        <v>0</v>
      </c>
      <c r="D6" s="31">
        <v>10</v>
      </c>
      <c r="E6" s="11"/>
      <c r="F6" s="10" t="s">
        <v>3</v>
      </c>
      <c r="G6" s="16">
        <f>MIN(B6,C6)</f>
        <v>0</v>
      </c>
      <c r="H6" s="16">
        <f>IF(B6=G6,0,IF((C7-H7)&gt;0,MIN((B6-G6),(C7-H7)),0))</f>
        <v>10</v>
      </c>
      <c r="I6" s="17">
        <f>IF(B6=G6,0,IF((C8-I8)&gt;0,MIN((B6-G6-H6),(C8-I8)),0))</f>
        <v>0</v>
      </c>
      <c r="J6" s="12"/>
      <c r="K6" s="10" t="s">
        <v>3</v>
      </c>
      <c r="L6" s="15">
        <f>B6-SUM(G6:I6)-D6</f>
        <v>-10</v>
      </c>
    </row>
    <row r="7" spans="1:12" x14ac:dyDescent="0.2">
      <c r="A7" s="10" t="s">
        <v>4</v>
      </c>
      <c r="B7" s="31">
        <v>50</v>
      </c>
      <c r="C7" s="31">
        <v>60</v>
      </c>
      <c r="D7" s="31"/>
      <c r="E7" s="11"/>
      <c r="F7" s="10" t="s">
        <v>4</v>
      </c>
      <c r="G7" s="16">
        <f>IF(B7=H7,0,IF((C6-G6)&gt;0,MIN((C6-G6),(B7-H7)),0))</f>
        <v>0</v>
      </c>
      <c r="H7" s="16">
        <f>MIN(B7,C7)</f>
        <v>50</v>
      </c>
      <c r="I7" s="16">
        <v>0</v>
      </c>
      <c r="J7" s="11"/>
      <c r="K7" s="10" t="s">
        <v>4</v>
      </c>
      <c r="L7" s="15">
        <f>B7-SUM(G7:I7)-D7</f>
        <v>0</v>
      </c>
    </row>
    <row r="8" spans="1:12" x14ac:dyDescent="0.2">
      <c r="A8" s="10" t="s">
        <v>5</v>
      </c>
      <c r="B8" s="31">
        <v>25</v>
      </c>
      <c r="C8" s="31">
        <v>25</v>
      </c>
      <c r="D8" s="31"/>
      <c r="E8" s="11"/>
      <c r="F8" s="10" t="s">
        <v>5</v>
      </c>
      <c r="G8" s="16">
        <f>IF(B8=I8,0,IF((C6-G6-G7)&gt;0,MIN((C6-G6-G7),(B8-I8)),0))</f>
        <v>0</v>
      </c>
      <c r="H8" s="16">
        <v>0</v>
      </c>
      <c r="I8" s="16">
        <f>MIN(B8,C8)</f>
        <v>25</v>
      </c>
      <c r="J8" s="11"/>
      <c r="K8" s="10" t="s">
        <v>5</v>
      </c>
      <c r="L8" s="15">
        <f>B8-SUM(G8:I8)-D8</f>
        <v>0</v>
      </c>
    </row>
    <row r="9" spans="1:12" x14ac:dyDescent="0.2">
      <c r="A9" s="13" t="s">
        <v>6</v>
      </c>
      <c r="B9" s="13">
        <f>SUM(B6:B8)</f>
        <v>85</v>
      </c>
      <c r="C9" s="13">
        <f>SUM(C6:C8)</f>
        <v>85</v>
      </c>
      <c r="D9" s="13">
        <f>SUM(D6:D8)</f>
        <v>10</v>
      </c>
      <c r="E9" s="14"/>
      <c r="F9" s="13" t="s">
        <v>6</v>
      </c>
      <c r="G9" s="19">
        <f>SUM(G6:G8)</f>
        <v>0</v>
      </c>
      <c r="H9" s="19">
        <f>SUM(H6:H8)</f>
        <v>60</v>
      </c>
      <c r="I9" s="19">
        <f>SUM(I6:I8)</f>
        <v>25</v>
      </c>
      <c r="J9" s="14"/>
      <c r="K9" s="13" t="s">
        <v>6</v>
      </c>
      <c r="L9" s="18">
        <f>SUM(L6:L8)</f>
        <v>-10</v>
      </c>
    </row>
    <row r="11" spans="1:12" ht="15" customHeight="1" x14ac:dyDescent="0.2">
      <c r="A11" s="33" t="str">
        <f>" Total GST Payment "&amp;Sheet2!A5&amp;" "&amp;""</f>
        <v xml:space="preserve"> Total GST Payment Ten Only 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</row>
    <row r="12" spans="1:12" x14ac:dyDescent="0.2">
      <c r="A12" s="3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8"/>
    </row>
    <row r="14" spans="1:12" ht="15.75" x14ac:dyDescent="0.3">
      <c r="L14" s="32" t="s">
        <v>61</v>
      </c>
    </row>
  </sheetData>
  <sheetProtection password="C60B" sheet="1" objects="1" scenarios="1" selectLockedCells="1"/>
  <mergeCells count="12">
    <mergeCell ref="A11:L12"/>
    <mergeCell ref="A1:L1"/>
    <mergeCell ref="F3:I3"/>
    <mergeCell ref="K3:L3"/>
    <mergeCell ref="A3:D3"/>
    <mergeCell ref="F4:F5"/>
    <mergeCell ref="B4:B5"/>
    <mergeCell ref="C4:D4"/>
    <mergeCell ref="G4:I4"/>
    <mergeCell ref="L4:L5"/>
    <mergeCell ref="A4:A5"/>
    <mergeCell ref="K4:K5"/>
  </mergeCells>
  <pageMargins left="0.7" right="0.7" top="0.75" bottom="0.75" header="0.3" footer="0.3"/>
  <pageSetup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indowProtection="1" workbookViewId="0">
      <selection activeCell="J18" sqref="J18"/>
    </sheetView>
  </sheetViews>
  <sheetFormatPr defaultRowHeight="15" x14ac:dyDescent="0.25"/>
  <sheetData>
    <row r="1" spans="1:20" ht="22.5" thickBot="1" x14ac:dyDescent="0.55000000000000004">
      <c r="A1" s="21" t="s">
        <v>14</v>
      </c>
      <c r="B1" s="1"/>
      <c r="C1" s="1"/>
      <c r="D1" s="1"/>
      <c r="E1" s="1"/>
      <c r="F1" s="1"/>
      <c r="G1" s="22">
        <f>+Sheet1!L9</f>
        <v>-10</v>
      </c>
      <c r="H1" s="1"/>
      <c r="I1" s="1"/>
      <c r="J1" s="23"/>
      <c r="K1" s="23"/>
      <c r="L1" s="23"/>
      <c r="M1" s="23"/>
      <c r="N1" s="23"/>
      <c r="O1" s="23"/>
      <c r="P1" s="23"/>
      <c r="Q1" s="23"/>
      <c r="R1" s="23"/>
      <c r="S1" s="24"/>
      <c r="T1" s="24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23">
        <v>1</v>
      </c>
      <c r="K2" s="23" t="s">
        <v>15</v>
      </c>
      <c r="L2" s="23">
        <v>1</v>
      </c>
      <c r="M2" s="23" t="s">
        <v>16</v>
      </c>
      <c r="N2" s="23">
        <v>10</v>
      </c>
      <c r="O2" s="23" t="s">
        <v>17</v>
      </c>
      <c r="P2" s="23"/>
      <c r="Q2" s="23" t="s">
        <v>18</v>
      </c>
      <c r="R2" s="23"/>
      <c r="S2" s="24"/>
      <c r="T2" s="24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23">
        <v>2</v>
      </c>
      <c r="K3" s="23" t="s">
        <v>19</v>
      </c>
      <c r="L3" s="23">
        <v>2</v>
      </c>
      <c r="M3" s="23" t="s">
        <v>20</v>
      </c>
      <c r="N3" s="23">
        <v>11</v>
      </c>
      <c r="O3" s="23" t="s">
        <v>21</v>
      </c>
      <c r="P3" s="23"/>
      <c r="Q3" s="23" t="str">
        <f>IF(IFERROR(VALUE(MID(Q5,1,1))=1,FALSE),"",VALUE(RIGHT(G1,1)))</f>
        <v/>
      </c>
      <c r="R3" s="23" t="e">
        <f>VLOOKUP(Q3,J2:K11,2,0)</f>
        <v>#N/A</v>
      </c>
      <c r="S3" s="24"/>
      <c r="T3" s="24"/>
    </row>
    <row r="4" spans="1:20" ht="21.75" thickBot="1" x14ac:dyDescent="0.55000000000000004">
      <c r="A4" s="25" t="s">
        <v>22</v>
      </c>
      <c r="B4" s="1"/>
      <c r="C4" s="1"/>
      <c r="D4" s="1"/>
      <c r="E4" s="1"/>
      <c r="F4" s="1"/>
      <c r="G4" s="1"/>
      <c r="H4" s="1"/>
      <c r="I4" s="1"/>
      <c r="J4" s="23">
        <v>3</v>
      </c>
      <c r="K4" s="23" t="s">
        <v>23</v>
      </c>
      <c r="L4" s="23">
        <v>3</v>
      </c>
      <c r="M4" s="23" t="s">
        <v>24</v>
      </c>
      <c r="N4" s="23">
        <v>12</v>
      </c>
      <c r="O4" s="23" t="s">
        <v>25</v>
      </c>
      <c r="P4" s="23"/>
      <c r="Q4" s="23" t="s">
        <v>26</v>
      </c>
      <c r="R4" s="23"/>
      <c r="S4" s="24"/>
      <c r="T4" s="24"/>
    </row>
    <row r="5" spans="1:20" ht="21.75" thickBot="1" x14ac:dyDescent="0.55000000000000004">
      <c r="A5" s="50" t="str">
        <f>TRIM(IFERROR(VLOOKUP(G1,N2:O11,2,0),IFERROR(R18&amp;" Crores ","")&amp;IFERROR(R13&amp;" Lacs ","")&amp;IFERROR(R9&amp;" Thousand ","")&amp;IFERROR(R7&amp;" Hundred ","")&amp;IFERROR(R5&amp;" ","")&amp;IFERROR(R3,"")))&amp;" Only"</f>
        <v>Ten Only</v>
      </c>
      <c r="B5" s="51"/>
      <c r="C5" s="51"/>
      <c r="D5" s="51"/>
      <c r="E5" s="51"/>
      <c r="F5" s="51"/>
      <c r="G5" s="52"/>
      <c r="H5" s="1"/>
      <c r="I5" s="1"/>
      <c r="J5" s="23">
        <v>4</v>
      </c>
      <c r="K5" s="23" t="s">
        <v>27</v>
      </c>
      <c r="L5" s="23">
        <v>4</v>
      </c>
      <c r="M5" s="23" t="s">
        <v>28</v>
      </c>
      <c r="N5" s="23">
        <v>13</v>
      </c>
      <c r="O5" s="23" t="s">
        <v>29</v>
      </c>
      <c r="P5" s="23"/>
      <c r="Q5" s="23">
        <f>IF(IF(LEN(G1)&gt;1,VALUE(MID(RIGHT(G1,2),1,1)),"")=1,IF(LEN(G1)&gt;1,VALUE(RIGHT(G1,2)),""),IF(LEN(G1)&gt;1,VALUE(MID(RIGHT(G1,2),1,1)),""))</f>
        <v>10</v>
      </c>
      <c r="R5" s="23" t="str">
        <f>IF(LEN(Q5)=2,VLOOKUP(Q5,N2:O11,2,0),VLOOKUP(Q5,L2:M10,2,0))</f>
        <v>Ten</v>
      </c>
      <c r="S5" s="24"/>
      <c r="T5" s="24"/>
    </row>
    <row r="6" spans="1:20" x14ac:dyDescent="0.25">
      <c r="A6" s="26" t="s">
        <v>30</v>
      </c>
      <c r="B6" s="1"/>
      <c r="C6" s="1"/>
      <c r="D6" s="1"/>
      <c r="E6" s="1"/>
      <c r="F6" s="1"/>
      <c r="G6" s="1"/>
      <c r="H6" s="1"/>
      <c r="I6" s="1"/>
      <c r="J6" s="23">
        <v>5</v>
      </c>
      <c r="K6" s="23" t="s">
        <v>31</v>
      </c>
      <c r="L6" s="23">
        <v>5</v>
      </c>
      <c r="M6" s="23" t="s">
        <v>32</v>
      </c>
      <c r="N6" s="23">
        <v>14</v>
      </c>
      <c r="O6" s="23" t="s">
        <v>33</v>
      </c>
      <c r="P6" s="23"/>
      <c r="Q6" s="23" t="s">
        <v>34</v>
      </c>
      <c r="R6" s="23"/>
      <c r="S6" s="24"/>
      <c r="T6" s="24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23">
        <v>6</v>
      </c>
      <c r="K7" s="23" t="s">
        <v>35</v>
      </c>
      <c r="L7" s="23">
        <v>6</v>
      </c>
      <c r="M7" s="23" t="s">
        <v>36</v>
      </c>
      <c r="N7" s="23">
        <v>15</v>
      </c>
      <c r="O7" s="23" t="s">
        <v>37</v>
      </c>
      <c r="P7" s="23"/>
      <c r="Q7" s="23" t="e">
        <f>IF(LEN(G1)&gt;2,VALUE(MID(RIGHT(G1,3),1,1)),"")</f>
        <v>#VALUE!</v>
      </c>
      <c r="R7" s="23" t="e">
        <f>VLOOKUP(Q7,J2:K10,2,0)</f>
        <v>#VALUE!</v>
      </c>
      <c r="S7" s="24"/>
      <c r="T7" s="24"/>
    </row>
    <row r="8" spans="1:20" x14ac:dyDescent="0.25">
      <c r="A8" s="27" t="s">
        <v>38</v>
      </c>
      <c r="B8" s="1"/>
      <c r="C8" s="1"/>
      <c r="D8" s="1"/>
      <c r="E8" s="1"/>
      <c r="F8" s="1"/>
      <c r="G8" s="1"/>
      <c r="H8" s="1"/>
      <c r="I8" s="1"/>
      <c r="J8" s="23">
        <v>7</v>
      </c>
      <c r="K8" s="23" t="s">
        <v>39</v>
      </c>
      <c r="L8" s="23">
        <v>7</v>
      </c>
      <c r="M8" s="23" t="s">
        <v>40</v>
      </c>
      <c r="N8" s="23">
        <v>16</v>
      </c>
      <c r="O8" s="23" t="s">
        <v>41</v>
      </c>
      <c r="P8" s="23"/>
      <c r="Q8" s="23" t="s">
        <v>42</v>
      </c>
      <c r="R8" s="23"/>
      <c r="S8" s="24"/>
      <c r="T8" s="24"/>
    </row>
    <row r="9" spans="1:20" x14ac:dyDescent="0.25">
      <c r="A9" s="1" t="s">
        <v>43</v>
      </c>
      <c r="B9" s="1"/>
      <c r="C9" s="1"/>
      <c r="D9" s="1"/>
      <c r="E9" s="1"/>
      <c r="F9" s="1"/>
      <c r="G9" s="1"/>
      <c r="H9" s="1"/>
      <c r="I9" s="1"/>
      <c r="J9" s="23">
        <v>8</v>
      </c>
      <c r="K9" s="23" t="s">
        <v>44</v>
      </c>
      <c r="L9" s="23">
        <v>8</v>
      </c>
      <c r="M9" s="23" t="s">
        <v>45</v>
      </c>
      <c r="N9" s="23">
        <v>17</v>
      </c>
      <c r="O9" s="23" t="s">
        <v>46</v>
      </c>
      <c r="P9" s="23"/>
      <c r="Q9" s="23" t="str">
        <f>IF(LEN(G1)=4,VALUE(MID(RIGHT(G1,4),1,1)),IF(LEN(G1)&gt;4,VALUE(MID(RIGHT(G1,5),1,2)),""))</f>
        <v/>
      </c>
      <c r="R9" s="23" t="e">
        <f>IF(LEN(Q9)=1,VLOOKUP(Q9,J2:K10,2,0),R10)</f>
        <v>#VALUE!</v>
      </c>
      <c r="S9" s="24"/>
      <c r="T9" s="24"/>
    </row>
    <row r="10" spans="1:20" x14ac:dyDescent="0.25">
      <c r="A10" s="1" t="s">
        <v>47</v>
      </c>
      <c r="B10" s="1"/>
      <c r="C10" s="1"/>
      <c r="D10" s="1"/>
      <c r="E10" s="1"/>
      <c r="F10" s="1"/>
      <c r="G10" s="1"/>
      <c r="H10" s="1"/>
      <c r="I10" s="1"/>
      <c r="J10" s="23">
        <v>9</v>
      </c>
      <c r="K10" s="23" t="s">
        <v>48</v>
      </c>
      <c r="L10" s="23">
        <v>9</v>
      </c>
      <c r="M10" s="23" t="s">
        <v>49</v>
      </c>
      <c r="N10" s="23">
        <v>18</v>
      </c>
      <c r="O10" s="23" t="s">
        <v>50</v>
      </c>
      <c r="P10" s="23"/>
      <c r="Q10" s="23" t="e">
        <f>IF(VALUE(MID(Q9,1,1))=1,VALUE(Q9),VALUE(MID(Q9,1,1)))</f>
        <v>#VALUE!</v>
      </c>
      <c r="R10" s="23" t="e">
        <f>IF(LEN(Q10)=2,VLOOKUP(Q10,N2:O11,2,0),VLOOKUP(Q10,L2:M10,2,0)&amp;" "&amp;VLOOKUP(Q11,J2:K11,2,0))</f>
        <v>#VALUE!</v>
      </c>
      <c r="S10" s="24"/>
      <c r="T10" s="24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23">
        <v>0</v>
      </c>
      <c r="K11" s="23" t="s">
        <v>51</v>
      </c>
      <c r="L11" s="23"/>
      <c r="M11" s="23"/>
      <c r="N11" s="23">
        <v>19</v>
      </c>
      <c r="O11" s="23" t="s">
        <v>52</v>
      </c>
      <c r="P11" s="23"/>
      <c r="Q11" s="23" t="e">
        <f>VALUE(MID(Q9,2,1))</f>
        <v>#VALUE!</v>
      </c>
      <c r="R11" s="23"/>
      <c r="S11" s="24"/>
      <c r="T11" s="24"/>
    </row>
    <row r="12" spans="1:20" x14ac:dyDescent="0.25">
      <c r="A12" s="28" t="s">
        <v>53</v>
      </c>
      <c r="B12" s="1"/>
      <c r="C12" s="1"/>
      <c r="D12" s="1"/>
      <c r="E12" s="1"/>
      <c r="F12" s="1"/>
      <c r="G12" s="1"/>
      <c r="H12" s="1"/>
      <c r="I12" s="1"/>
      <c r="J12" s="23"/>
      <c r="K12" s="23"/>
      <c r="L12" s="23"/>
      <c r="M12" s="23"/>
      <c r="N12" s="23"/>
      <c r="O12" s="23"/>
      <c r="P12" s="23"/>
      <c r="Q12" s="23" t="s">
        <v>54</v>
      </c>
      <c r="R12" s="23"/>
      <c r="S12" s="24"/>
      <c r="T12" s="24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23"/>
      <c r="K13" s="23"/>
      <c r="L13" s="23"/>
      <c r="M13" s="23"/>
      <c r="N13" s="23"/>
      <c r="O13" s="23"/>
      <c r="P13" s="23"/>
      <c r="Q13" s="23" t="str">
        <f>IF(LEN(G1)=6,VALUE(MID(RIGHT(G1,6),1,1)),IF(LEN(G1)&gt;5,VALUE(MID(RIGHT(G1,7),1,2)),""))</f>
        <v/>
      </c>
      <c r="R13" s="23" t="e">
        <f>IF(LEN(Q13)=1,VLOOKUP(Q13,J2:K10,2,0),R14)</f>
        <v>#VALUE!</v>
      </c>
      <c r="S13" s="24"/>
      <c r="T13" s="24"/>
    </row>
    <row r="14" spans="1:20" x14ac:dyDescent="0.25">
      <c r="A14" s="2" t="s">
        <v>55</v>
      </c>
      <c r="B14" s="1"/>
      <c r="C14" s="1"/>
      <c r="D14" s="1"/>
      <c r="E14" s="1"/>
      <c r="F14" s="1"/>
      <c r="G14" s="1"/>
      <c r="H14" s="1"/>
      <c r="I14" s="1"/>
      <c r="J14" s="23"/>
      <c r="K14" s="23"/>
      <c r="L14" s="23"/>
      <c r="M14" s="23"/>
      <c r="N14" s="23"/>
      <c r="O14" s="23"/>
      <c r="P14" s="23"/>
      <c r="Q14" s="23" t="e">
        <f>IF(VALUE(MID(Q13,1,1))=1,VALUE(Q13),VALUE(MID(Q13,1,1)))</f>
        <v>#VALUE!</v>
      </c>
      <c r="R14" s="23" t="e">
        <f>IF(LEN(Q14)=2,VLOOKUP(Q14,N2:O11,2,0),VLOOKUP(Q14,L2:M10,2,0)&amp;" "&amp;VLOOKUP(Q15,J2:K11,2,0))</f>
        <v>#VALUE!</v>
      </c>
      <c r="S14" s="24"/>
      <c r="T14" s="24"/>
    </row>
    <row r="15" spans="1:20" x14ac:dyDescent="0.25">
      <c r="A15" s="29" t="s">
        <v>56</v>
      </c>
      <c r="B15" s="1"/>
      <c r="C15" s="1" t="s">
        <v>57</v>
      </c>
      <c r="D15" s="1"/>
      <c r="E15" s="1"/>
      <c r="F15" s="1"/>
      <c r="G15" s="1"/>
      <c r="H15" s="1"/>
      <c r="I15" s="1"/>
      <c r="J15" s="23"/>
      <c r="K15" s="23"/>
      <c r="L15" s="23"/>
      <c r="M15" s="23"/>
      <c r="N15" s="23"/>
      <c r="O15" s="23"/>
      <c r="P15" s="23"/>
      <c r="Q15" s="23" t="e">
        <f>VALUE(MID(Q13,2,1))</f>
        <v>#VALUE!</v>
      </c>
      <c r="R15" s="23"/>
      <c r="S15" s="24"/>
      <c r="T15" s="24"/>
    </row>
    <row r="16" spans="1:20" x14ac:dyDescent="0.25">
      <c r="A16" s="30" t="s">
        <v>58</v>
      </c>
      <c r="B16" s="1"/>
      <c r="C16" s="1"/>
      <c r="D16" s="1"/>
      <c r="E16" s="1"/>
      <c r="F16" s="1"/>
      <c r="G16" s="1"/>
      <c r="H16" s="1"/>
      <c r="I16" s="1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4"/>
    </row>
    <row r="17" spans="1:20" x14ac:dyDescent="0.25">
      <c r="A17" s="30" t="s">
        <v>59</v>
      </c>
      <c r="B17" s="1"/>
      <c r="C17" s="1"/>
      <c r="D17" s="1"/>
      <c r="E17" s="1"/>
      <c r="F17" s="1"/>
      <c r="G17" s="1"/>
      <c r="H17" s="1"/>
      <c r="I17" s="1"/>
      <c r="J17" s="23"/>
      <c r="K17" s="23"/>
      <c r="L17" s="23"/>
      <c r="M17" s="23"/>
      <c r="N17" s="23"/>
      <c r="O17" s="23"/>
      <c r="P17" s="23"/>
      <c r="Q17" s="23" t="s">
        <v>60</v>
      </c>
      <c r="R17" s="23"/>
      <c r="S17" s="24"/>
      <c r="T17" s="24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23"/>
      <c r="K18" s="23"/>
      <c r="L18" s="23"/>
      <c r="M18" s="23"/>
      <c r="N18" s="23"/>
      <c r="O18" s="23"/>
      <c r="P18" s="23"/>
      <c r="Q18" s="23" t="str">
        <f>IF(LEN(G1)=8,VALUE(MID(RIGHT(G1,8),1,1)),IF(LEN(G1)&gt;7,VALUE(MID(RIGHT(G1,9),1,2)),""))</f>
        <v/>
      </c>
      <c r="R18" s="23" t="e">
        <f>IF(LEN(Q18)=1,VLOOKUP(Q18,J2:K10,2,0),R19)</f>
        <v>#VALUE!</v>
      </c>
      <c r="S18" s="24"/>
      <c r="T18" s="24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23"/>
      <c r="K19" s="23"/>
      <c r="L19" s="23"/>
      <c r="M19" s="23"/>
      <c r="N19" s="23"/>
      <c r="O19" s="23"/>
      <c r="P19" s="23"/>
      <c r="Q19" s="23" t="e">
        <f>IF(VALUE(MID(Q18,1,1))=1,VALUE(Q18),VALUE(MID(Q18,1,1)))</f>
        <v>#VALUE!</v>
      </c>
      <c r="R19" s="23" t="e">
        <f>IF(LEN(Q19)=2,VLOOKUP(Q19,N2:O11,2,0),VLOOKUP(Q19,L2:M10,2,0)&amp;" "&amp;VLOOKUP(Q20,J2:K11,2,0))</f>
        <v>#VALUE!</v>
      </c>
      <c r="S19" s="24"/>
      <c r="T19" s="24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23"/>
      <c r="K20" s="23"/>
      <c r="L20" s="23"/>
      <c r="M20" s="23"/>
      <c r="N20" s="23"/>
      <c r="O20" s="23"/>
      <c r="P20" s="23"/>
      <c r="Q20" s="23" t="e">
        <f>VALUE(MID(Q18,2,1))</f>
        <v>#VALUE!</v>
      </c>
      <c r="R20" s="23"/>
      <c r="S20" s="24"/>
      <c r="T20" s="24"/>
    </row>
  </sheetData>
  <mergeCells count="1">
    <mergeCell ref="A5:G5"/>
  </mergeCells>
  <dataValidations count="2">
    <dataValidation type="whole" allowBlank="1" showInputMessage="1" showErrorMessage="1" sqref="G1">
      <formula1>1</formula1>
      <formula2>999999999</formula2>
    </dataValidation>
    <dataValidation type="whole" allowBlank="1" showInputMessage="1" showErrorMessage="1" sqref="H1:I1">
      <formula1>1</formula1>
      <formula2>9999999</formula2>
    </dataValidation>
  </dataValidations>
  <hyperlinks>
    <hyperlink ref="A17" r:id="rId1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2017-09-04T07:11:21Z</cp:lastPrinted>
  <dcterms:created xsi:type="dcterms:W3CDTF">2017-09-04T06:52:14Z</dcterms:created>
  <dcterms:modified xsi:type="dcterms:W3CDTF">2017-09-04T07:16:50Z</dcterms:modified>
</cp:coreProperties>
</file>